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CF4EC98C-2B61-4562-B584-FB67C4E6A4DF}" xr6:coauthVersionLast="45" xr6:coauthVersionMax="45" xr10:uidLastSave="{00000000-0000-0000-0000-000000000000}"/>
  <bookViews>
    <workbookView xWindow="-120" yWindow="-120" windowWidth="29040" windowHeight="15720" tabRatio="894" activeTab="8" xr2:uid="{00000000-000D-0000-FFFF-FFFF00000000}"/>
  </bookViews>
  <sheets>
    <sheet name="节奏总纲" sheetId="6" r:id="rId1"/>
    <sheet name="其他调用" sheetId="9" r:id="rId2"/>
    <sheet name="设计大纲" sheetId="20" r:id="rId3"/>
    <sheet name="地图设计" sheetId="27" r:id="rId4"/>
    <sheet name="标准城池设计" sheetId="3" r:id="rId5"/>
    <sheet name="奖励" sheetId="21" r:id="rId6"/>
    <sheet name="征服点" sheetId="23" r:id="rId7"/>
    <sheet name="军团战略" sheetId="24" r:id="rId8"/>
    <sheet name="兵营医馆" sheetId="26" r:id="rId9"/>
    <sheet name="攻城基础信息" sheetId="5" r:id="rId10"/>
    <sheet name="疲劳值&amp;地图信息" sheetId="2" r:id="rId11"/>
    <sheet name="道具投放节奏" sheetId="22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7" i="26" l="1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70" i="26"/>
  <c r="U71" i="26"/>
  <c r="U72" i="26"/>
  <c r="U73" i="26"/>
  <c r="U74" i="26"/>
  <c r="U75" i="26"/>
  <c r="U76" i="26"/>
  <c r="U77" i="26"/>
  <c r="U78" i="26"/>
  <c r="U79" i="26"/>
  <c r="U80" i="26"/>
  <c r="U81" i="26"/>
  <c r="U82" i="26"/>
  <c r="U83" i="26"/>
  <c r="U84" i="26"/>
  <c r="U85" i="26"/>
  <c r="U86" i="26"/>
  <c r="S6" i="23"/>
  <c r="S5" i="23"/>
  <c r="Q5" i="23"/>
  <c r="N9" i="23"/>
  <c r="N8" i="23"/>
  <c r="O5" i="23" l="1"/>
  <c r="C4" i="23"/>
  <c r="P35" i="3" l="1"/>
  <c r="P36" i="3"/>
  <c r="P37" i="3"/>
  <c r="P38" i="3"/>
  <c r="P39" i="3"/>
  <c r="P40" i="3"/>
  <c r="P41" i="3"/>
  <c r="T18" i="21" l="1"/>
  <c r="S19" i="21"/>
  <c r="S20" i="21"/>
  <c r="S21" i="21"/>
  <c r="S22" i="21"/>
  <c r="S23" i="21"/>
  <c r="S24" i="21"/>
  <c r="S25" i="21"/>
  <c r="S26" i="21"/>
  <c r="S18" i="21"/>
  <c r="Z500" i="22" l="1"/>
  <c r="Y500" i="22"/>
  <c r="X500" i="22"/>
  <c r="W500" i="22"/>
  <c r="V500" i="22"/>
  <c r="U500" i="22"/>
  <c r="T500" i="22"/>
  <c r="S500" i="22"/>
  <c r="R500" i="22"/>
  <c r="Q500" i="22"/>
  <c r="P500" i="22"/>
  <c r="O500" i="22"/>
  <c r="N500" i="22"/>
  <c r="M500" i="22"/>
  <c r="L500" i="22"/>
  <c r="K500" i="22"/>
  <c r="J500" i="22"/>
  <c r="I500" i="22"/>
  <c r="H500" i="22"/>
  <c r="G500" i="22"/>
  <c r="F500" i="22"/>
  <c r="E500" i="22"/>
  <c r="D500" i="22"/>
  <c r="C500" i="22"/>
  <c r="B500" i="22"/>
  <c r="A500" i="22"/>
  <c r="Z499" i="22"/>
  <c r="Y499" i="22"/>
  <c r="X499" i="22"/>
  <c r="W499" i="22"/>
  <c r="V499" i="22"/>
  <c r="U499" i="22"/>
  <c r="T499" i="22"/>
  <c r="S499" i="22"/>
  <c r="R499" i="22"/>
  <c r="Q499" i="22"/>
  <c r="P499" i="22"/>
  <c r="O499" i="22"/>
  <c r="N499" i="22"/>
  <c r="M499" i="22"/>
  <c r="L499" i="22"/>
  <c r="K499" i="22"/>
  <c r="J499" i="22"/>
  <c r="I499" i="22"/>
  <c r="H499" i="22"/>
  <c r="G499" i="22"/>
  <c r="F499" i="22"/>
  <c r="E499" i="22"/>
  <c r="D499" i="22"/>
  <c r="C499" i="22"/>
  <c r="B499" i="22"/>
  <c r="A499" i="22"/>
  <c r="Z498" i="22"/>
  <c r="Y498" i="22"/>
  <c r="X498" i="22"/>
  <c r="W498" i="22"/>
  <c r="V498" i="22"/>
  <c r="U498" i="22"/>
  <c r="T498" i="22"/>
  <c r="S498" i="22"/>
  <c r="R498" i="22"/>
  <c r="Q498" i="22"/>
  <c r="P498" i="22"/>
  <c r="O498" i="22"/>
  <c r="N498" i="22"/>
  <c r="M498" i="22"/>
  <c r="L498" i="22"/>
  <c r="K498" i="22"/>
  <c r="J498" i="22"/>
  <c r="I498" i="22"/>
  <c r="H498" i="22"/>
  <c r="G498" i="22"/>
  <c r="F498" i="22"/>
  <c r="E498" i="22"/>
  <c r="D498" i="22"/>
  <c r="C498" i="22"/>
  <c r="B498" i="22"/>
  <c r="A498" i="22"/>
  <c r="Z497" i="22"/>
  <c r="Y497" i="22"/>
  <c r="X497" i="22"/>
  <c r="W497" i="22"/>
  <c r="V497" i="22"/>
  <c r="U497" i="22"/>
  <c r="T497" i="22"/>
  <c r="S497" i="22"/>
  <c r="R497" i="22"/>
  <c r="Q497" i="22"/>
  <c r="P497" i="22"/>
  <c r="O497" i="22"/>
  <c r="N497" i="22"/>
  <c r="M497" i="22"/>
  <c r="L497" i="22"/>
  <c r="K497" i="22"/>
  <c r="J497" i="22"/>
  <c r="I497" i="22"/>
  <c r="H497" i="22"/>
  <c r="G497" i="22"/>
  <c r="F497" i="22"/>
  <c r="E497" i="22"/>
  <c r="D497" i="22"/>
  <c r="C497" i="22"/>
  <c r="B497" i="22"/>
  <c r="A497" i="22"/>
  <c r="Z496" i="22"/>
  <c r="Y496" i="22"/>
  <c r="X496" i="22"/>
  <c r="W496" i="22"/>
  <c r="V496" i="22"/>
  <c r="U496" i="22"/>
  <c r="T496" i="22"/>
  <c r="S496" i="22"/>
  <c r="R496" i="22"/>
  <c r="Q496" i="22"/>
  <c r="P496" i="22"/>
  <c r="O496" i="22"/>
  <c r="N496" i="22"/>
  <c r="M496" i="22"/>
  <c r="L496" i="22"/>
  <c r="K496" i="22"/>
  <c r="J496" i="22"/>
  <c r="I496" i="22"/>
  <c r="H496" i="22"/>
  <c r="G496" i="22"/>
  <c r="F496" i="22"/>
  <c r="E496" i="22"/>
  <c r="D496" i="22"/>
  <c r="C496" i="22"/>
  <c r="B496" i="22"/>
  <c r="A496" i="22"/>
  <c r="Z495" i="22"/>
  <c r="Y495" i="22"/>
  <c r="X495" i="22"/>
  <c r="W495" i="22"/>
  <c r="V495" i="22"/>
  <c r="U495" i="22"/>
  <c r="T495" i="22"/>
  <c r="S495" i="22"/>
  <c r="R495" i="22"/>
  <c r="Q495" i="22"/>
  <c r="P495" i="22"/>
  <c r="O495" i="22"/>
  <c r="N495" i="22"/>
  <c r="M495" i="22"/>
  <c r="L495" i="22"/>
  <c r="K495" i="22"/>
  <c r="J495" i="22"/>
  <c r="I495" i="22"/>
  <c r="H495" i="22"/>
  <c r="G495" i="22"/>
  <c r="F495" i="22"/>
  <c r="E495" i="22"/>
  <c r="D495" i="22"/>
  <c r="C495" i="22"/>
  <c r="B495" i="22"/>
  <c r="A495" i="22"/>
  <c r="Z494" i="22"/>
  <c r="Y494" i="22"/>
  <c r="X494" i="22"/>
  <c r="W494" i="22"/>
  <c r="V494" i="22"/>
  <c r="U494" i="22"/>
  <c r="T494" i="22"/>
  <c r="S494" i="22"/>
  <c r="R494" i="22"/>
  <c r="Q494" i="22"/>
  <c r="P494" i="22"/>
  <c r="O494" i="22"/>
  <c r="N494" i="22"/>
  <c r="M494" i="22"/>
  <c r="L494" i="22"/>
  <c r="K494" i="22"/>
  <c r="J494" i="22"/>
  <c r="I494" i="22"/>
  <c r="H494" i="22"/>
  <c r="G494" i="22"/>
  <c r="F494" i="22"/>
  <c r="E494" i="22"/>
  <c r="D494" i="22"/>
  <c r="C494" i="22"/>
  <c r="B494" i="22"/>
  <c r="A494" i="22"/>
  <c r="Z493" i="22"/>
  <c r="Y493" i="22"/>
  <c r="X493" i="22"/>
  <c r="W493" i="22"/>
  <c r="V493" i="22"/>
  <c r="U493" i="22"/>
  <c r="T493" i="22"/>
  <c r="S493" i="22"/>
  <c r="R493" i="22"/>
  <c r="Q493" i="22"/>
  <c r="P493" i="22"/>
  <c r="O493" i="22"/>
  <c r="N493" i="22"/>
  <c r="M493" i="22"/>
  <c r="L493" i="22"/>
  <c r="K493" i="22"/>
  <c r="J493" i="22"/>
  <c r="I493" i="22"/>
  <c r="H493" i="22"/>
  <c r="G493" i="22"/>
  <c r="F493" i="22"/>
  <c r="E493" i="22"/>
  <c r="D493" i="22"/>
  <c r="C493" i="22"/>
  <c r="B493" i="22"/>
  <c r="A493" i="22"/>
  <c r="Z492" i="22"/>
  <c r="Y492" i="22"/>
  <c r="X492" i="22"/>
  <c r="W492" i="22"/>
  <c r="V492" i="22"/>
  <c r="U492" i="22"/>
  <c r="T492" i="22"/>
  <c r="S492" i="22"/>
  <c r="R492" i="22"/>
  <c r="Q492" i="22"/>
  <c r="P492" i="22"/>
  <c r="O492" i="22"/>
  <c r="N492" i="22"/>
  <c r="M492" i="22"/>
  <c r="L492" i="22"/>
  <c r="K492" i="22"/>
  <c r="J492" i="22"/>
  <c r="I492" i="22"/>
  <c r="H492" i="22"/>
  <c r="G492" i="22"/>
  <c r="F492" i="22"/>
  <c r="E492" i="22"/>
  <c r="D492" i="22"/>
  <c r="C492" i="22"/>
  <c r="B492" i="22"/>
  <c r="A492" i="22"/>
  <c r="Z491" i="22"/>
  <c r="Y491" i="22"/>
  <c r="X491" i="22"/>
  <c r="W491" i="22"/>
  <c r="V491" i="22"/>
  <c r="U491" i="22"/>
  <c r="T491" i="22"/>
  <c r="S491" i="22"/>
  <c r="R491" i="22"/>
  <c r="Q491" i="22"/>
  <c r="P491" i="22"/>
  <c r="O491" i="22"/>
  <c r="N491" i="22"/>
  <c r="M491" i="22"/>
  <c r="L491" i="22"/>
  <c r="K491" i="22"/>
  <c r="J491" i="22"/>
  <c r="I491" i="22"/>
  <c r="H491" i="22"/>
  <c r="G491" i="22"/>
  <c r="F491" i="22"/>
  <c r="E491" i="22"/>
  <c r="D491" i="22"/>
  <c r="C491" i="22"/>
  <c r="B491" i="22"/>
  <c r="A491" i="22"/>
  <c r="Z490" i="22"/>
  <c r="Y490" i="22"/>
  <c r="X490" i="22"/>
  <c r="W490" i="22"/>
  <c r="V490" i="22"/>
  <c r="U490" i="22"/>
  <c r="T490" i="22"/>
  <c r="S490" i="22"/>
  <c r="R490" i="22"/>
  <c r="Q490" i="22"/>
  <c r="P490" i="22"/>
  <c r="O490" i="22"/>
  <c r="N490" i="22"/>
  <c r="M490" i="22"/>
  <c r="L490" i="22"/>
  <c r="K490" i="22"/>
  <c r="J490" i="22"/>
  <c r="I490" i="22"/>
  <c r="H490" i="22"/>
  <c r="G490" i="22"/>
  <c r="F490" i="22"/>
  <c r="E490" i="22"/>
  <c r="D490" i="22"/>
  <c r="C490" i="22"/>
  <c r="B490" i="22"/>
  <c r="A490" i="22"/>
  <c r="Z489" i="22"/>
  <c r="Y489" i="22"/>
  <c r="X489" i="22"/>
  <c r="W489" i="22"/>
  <c r="V489" i="22"/>
  <c r="U489" i="22"/>
  <c r="T489" i="22"/>
  <c r="S489" i="22"/>
  <c r="R489" i="22"/>
  <c r="Q489" i="22"/>
  <c r="P489" i="22"/>
  <c r="O489" i="22"/>
  <c r="N489" i="22"/>
  <c r="M489" i="22"/>
  <c r="L489" i="22"/>
  <c r="K489" i="22"/>
  <c r="J489" i="22"/>
  <c r="I489" i="22"/>
  <c r="H489" i="22"/>
  <c r="G489" i="22"/>
  <c r="F489" i="22"/>
  <c r="E489" i="22"/>
  <c r="D489" i="22"/>
  <c r="C489" i="22"/>
  <c r="B489" i="22"/>
  <c r="A489" i="22"/>
  <c r="Z488" i="22"/>
  <c r="Y488" i="22"/>
  <c r="X488" i="22"/>
  <c r="W488" i="22"/>
  <c r="V488" i="22"/>
  <c r="U488" i="22"/>
  <c r="T488" i="22"/>
  <c r="S488" i="22"/>
  <c r="R488" i="22"/>
  <c r="Q488" i="22"/>
  <c r="P488" i="22"/>
  <c r="O488" i="22"/>
  <c r="N488" i="22"/>
  <c r="M488" i="22"/>
  <c r="L488" i="22"/>
  <c r="K488" i="22"/>
  <c r="J488" i="22"/>
  <c r="I488" i="22"/>
  <c r="H488" i="22"/>
  <c r="G488" i="22"/>
  <c r="F488" i="22"/>
  <c r="E488" i="22"/>
  <c r="D488" i="22"/>
  <c r="C488" i="22"/>
  <c r="B488" i="22"/>
  <c r="A488" i="22"/>
  <c r="Z487" i="22"/>
  <c r="Y487" i="22"/>
  <c r="X487" i="22"/>
  <c r="W487" i="22"/>
  <c r="V487" i="22"/>
  <c r="U487" i="22"/>
  <c r="T487" i="22"/>
  <c r="S487" i="22"/>
  <c r="R487" i="22"/>
  <c r="Q487" i="22"/>
  <c r="P487" i="22"/>
  <c r="O487" i="22"/>
  <c r="N487" i="22"/>
  <c r="M487" i="22"/>
  <c r="L487" i="22"/>
  <c r="K487" i="22"/>
  <c r="J487" i="22"/>
  <c r="I487" i="22"/>
  <c r="H487" i="22"/>
  <c r="G487" i="22"/>
  <c r="F487" i="22"/>
  <c r="E487" i="22"/>
  <c r="D487" i="22"/>
  <c r="C487" i="22"/>
  <c r="B487" i="22"/>
  <c r="A487" i="22"/>
  <c r="Z486" i="22"/>
  <c r="Y486" i="22"/>
  <c r="X486" i="22"/>
  <c r="W486" i="22"/>
  <c r="V486" i="22"/>
  <c r="U486" i="22"/>
  <c r="T486" i="22"/>
  <c r="S486" i="22"/>
  <c r="R486" i="22"/>
  <c r="Q486" i="22"/>
  <c r="P486" i="22"/>
  <c r="O486" i="22"/>
  <c r="N486" i="22"/>
  <c r="M486" i="22"/>
  <c r="L486" i="22"/>
  <c r="K486" i="22"/>
  <c r="J486" i="22"/>
  <c r="I486" i="22"/>
  <c r="H486" i="22"/>
  <c r="G486" i="22"/>
  <c r="F486" i="22"/>
  <c r="E486" i="22"/>
  <c r="D486" i="22"/>
  <c r="C486" i="22"/>
  <c r="B486" i="22"/>
  <c r="A486" i="22"/>
  <c r="Z485" i="22"/>
  <c r="Y485" i="22"/>
  <c r="X485" i="22"/>
  <c r="W485" i="22"/>
  <c r="V485" i="22"/>
  <c r="U485" i="22"/>
  <c r="T485" i="22"/>
  <c r="S485" i="22"/>
  <c r="R485" i="22"/>
  <c r="Q485" i="22"/>
  <c r="P485" i="22"/>
  <c r="O485" i="22"/>
  <c r="N485" i="22"/>
  <c r="M485" i="22"/>
  <c r="L485" i="22"/>
  <c r="K485" i="22"/>
  <c r="J485" i="22"/>
  <c r="I485" i="22"/>
  <c r="H485" i="22"/>
  <c r="G485" i="22"/>
  <c r="F485" i="22"/>
  <c r="E485" i="22"/>
  <c r="D485" i="22"/>
  <c r="C485" i="22"/>
  <c r="B485" i="22"/>
  <c r="A485" i="22"/>
  <c r="Z484" i="22"/>
  <c r="Y484" i="22"/>
  <c r="X484" i="22"/>
  <c r="W484" i="22"/>
  <c r="V484" i="22"/>
  <c r="U484" i="22"/>
  <c r="T484" i="22"/>
  <c r="S484" i="22"/>
  <c r="R484" i="22"/>
  <c r="Q484" i="22"/>
  <c r="P484" i="22"/>
  <c r="O484" i="22"/>
  <c r="N484" i="22"/>
  <c r="M484" i="22"/>
  <c r="L484" i="22"/>
  <c r="K484" i="22"/>
  <c r="J484" i="22"/>
  <c r="I484" i="22"/>
  <c r="H484" i="22"/>
  <c r="G484" i="22"/>
  <c r="F484" i="22"/>
  <c r="E484" i="22"/>
  <c r="D484" i="22"/>
  <c r="C484" i="22"/>
  <c r="B484" i="22"/>
  <c r="A484" i="22"/>
  <c r="Z483" i="22"/>
  <c r="Y483" i="22"/>
  <c r="X483" i="22"/>
  <c r="W483" i="22"/>
  <c r="V483" i="22"/>
  <c r="U483" i="22"/>
  <c r="T483" i="22"/>
  <c r="S483" i="22"/>
  <c r="R483" i="22"/>
  <c r="Q483" i="22"/>
  <c r="P483" i="22"/>
  <c r="O483" i="22"/>
  <c r="N483" i="22"/>
  <c r="M483" i="22"/>
  <c r="L483" i="22"/>
  <c r="K483" i="22"/>
  <c r="J483" i="22"/>
  <c r="I483" i="22"/>
  <c r="H483" i="22"/>
  <c r="G483" i="22"/>
  <c r="F483" i="22"/>
  <c r="E483" i="22"/>
  <c r="D483" i="22"/>
  <c r="C483" i="22"/>
  <c r="B483" i="22"/>
  <c r="A483" i="22"/>
  <c r="Z482" i="22"/>
  <c r="Y482" i="22"/>
  <c r="X482" i="22"/>
  <c r="W482" i="22"/>
  <c r="V482" i="22"/>
  <c r="U482" i="22"/>
  <c r="T482" i="22"/>
  <c r="S482" i="22"/>
  <c r="R482" i="22"/>
  <c r="Q482" i="22"/>
  <c r="P482" i="22"/>
  <c r="O482" i="22"/>
  <c r="N482" i="22"/>
  <c r="M482" i="22"/>
  <c r="L482" i="22"/>
  <c r="K482" i="22"/>
  <c r="J482" i="22"/>
  <c r="I482" i="22"/>
  <c r="H482" i="22"/>
  <c r="G482" i="22"/>
  <c r="F482" i="22"/>
  <c r="E482" i="22"/>
  <c r="D482" i="22"/>
  <c r="C482" i="22"/>
  <c r="B482" i="22"/>
  <c r="A482" i="22"/>
  <c r="Z481" i="22"/>
  <c r="Y481" i="22"/>
  <c r="X481" i="22"/>
  <c r="W481" i="22"/>
  <c r="V481" i="22"/>
  <c r="U481" i="22"/>
  <c r="T481" i="22"/>
  <c r="S481" i="22"/>
  <c r="R481" i="22"/>
  <c r="Q481" i="22"/>
  <c r="P481" i="22"/>
  <c r="O481" i="22"/>
  <c r="N481" i="22"/>
  <c r="M481" i="22"/>
  <c r="L481" i="22"/>
  <c r="K481" i="22"/>
  <c r="J481" i="22"/>
  <c r="I481" i="22"/>
  <c r="H481" i="22"/>
  <c r="G481" i="22"/>
  <c r="F481" i="22"/>
  <c r="E481" i="22"/>
  <c r="D481" i="22"/>
  <c r="C481" i="22"/>
  <c r="B481" i="22"/>
  <c r="A481" i="22"/>
  <c r="Z480" i="22"/>
  <c r="Y480" i="22"/>
  <c r="X480" i="22"/>
  <c r="W480" i="22"/>
  <c r="V480" i="22"/>
  <c r="U480" i="22"/>
  <c r="T480" i="22"/>
  <c r="S480" i="22"/>
  <c r="R480" i="22"/>
  <c r="Q480" i="22"/>
  <c r="P480" i="22"/>
  <c r="O480" i="22"/>
  <c r="N480" i="22"/>
  <c r="M480" i="22"/>
  <c r="L480" i="22"/>
  <c r="K480" i="22"/>
  <c r="J480" i="22"/>
  <c r="I480" i="22"/>
  <c r="H480" i="22"/>
  <c r="G480" i="22"/>
  <c r="F480" i="22"/>
  <c r="E480" i="22"/>
  <c r="D480" i="22"/>
  <c r="C480" i="22"/>
  <c r="B480" i="22"/>
  <c r="A480" i="22"/>
  <c r="Z479" i="22"/>
  <c r="Y479" i="22"/>
  <c r="X479" i="22"/>
  <c r="W479" i="22"/>
  <c r="V479" i="22"/>
  <c r="U479" i="22"/>
  <c r="T479" i="22"/>
  <c r="S479" i="22"/>
  <c r="R479" i="22"/>
  <c r="Q479" i="22"/>
  <c r="P479" i="22"/>
  <c r="O479" i="22"/>
  <c r="N479" i="22"/>
  <c r="M479" i="22"/>
  <c r="L479" i="22"/>
  <c r="K479" i="22"/>
  <c r="J479" i="22"/>
  <c r="I479" i="22"/>
  <c r="H479" i="22"/>
  <c r="G479" i="22"/>
  <c r="F479" i="22"/>
  <c r="E479" i="22"/>
  <c r="D479" i="22"/>
  <c r="C479" i="22"/>
  <c r="B479" i="22"/>
  <c r="A479" i="22"/>
  <c r="Z478" i="22"/>
  <c r="Y478" i="22"/>
  <c r="X478" i="22"/>
  <c r="W478" i="22"/>
  <c r="V478" i="22"/>
  <c r="U478" i="22"/>
  <c r="T478" i="22"/>
  <c r="S478" i="22"/>
  <c r="R478" i="22"/>
  <c r="Q478" i="22"/>
  <c r="P478" i="22"/>
  <c r="O478" i="22"/>
  <c r="N478" i="22"/>
  <c r="M478" i="22"/>
  <c r="L478" i="22"/>
  <c r="K478" i="22"/>
  <c r="J478" i="22"/>
  <c r="I478" i="22"/>
  <c r="H478" i="22"/>
  <c r="G478" i="22"/>
  <c r="F478" i="22"/>
  <c r="E478" i="22"/>
  <c r="D478" i="22"/>
  <c r="C478" i="22"/>
  <c r="B478" i="22"/>
  <c r="A478" i="22"/>
  <c r="Z477" i="22"/>
  <c r="Y477" i="22"/>
  <c r="X477" i="22"/>
  <c r="W477" i="22"/>
  <c r="V477" i="22"/>
  <c r="U477" i="22"/>
  <c r="T477" i="22"/>
  <c r="S477" i="22"/>
  <c r="R477" i="22"/>
  <c r="Q477" i="22"/>
  <c r="P477" i="22"/>
  <c r="O477" i="22"/>
  <c r="N477" i="22"/>
  <c r="M477" i="22"/>
  <c r="L477" i="22"/>
  <c r="K477" i="22"/>
  <c r="J477" i="22"/>
  <c r="I477" i="22"/>
  <c r="H477" i="22"/>
  <c r="G477" i="22"/>
  <c r="F477" i="22"/>
  <c r="E477" i="22"/>
  <c r="D477" i="22"/>
  <c r="C477" i="22"/>
  <c r="B477" i="22"/>
  <c r="A477" i="22"/>
  <c r="Z476" i="22"/>
  <c r="Y476" i="22"/>
  <c r="X476" i="22"/>
  <c r="W476" i="22"/>
  <c r="V476" i="22"/>
  <c r="U476" i="22"/>
  <c r="T476" i="22"/>
  <c r="S476" i="22"/>
  <c r="R476" i="22"/>
  <c r="Q476" i="22"/>
  <c r="P476" i="22"/>
  <c r="O476" i="22"/>
  <c r="N476" i="22"/>
  <c r="M476" i="22"/>
  <c r="L476" i="22"/>
  <c r="K476" i="22"/>
  <c r="J476" i="22"/>
  <c r="I476" i="22"/>
  <c r="H476" i="22"/>
  <c r="G476" i="22"/>
  <c r="F476" i="22"/>
  <c r="E476" i="22"/>
  <c r="D476" i="22"/>
  <c r="C476" i="22"/>
  <c r="B476" i="22"/>
  <c r="A476" i="22"/>
  <c r="Z475" i="22"/>
  <c r="Y475" i="22"/>
  <c r="X475" i="22"/>
  <c r="W475" i="22"/>
  <c r="V475" i="22"/>
  <c r="U475" i="22"/>
  <c r="T475" i="22"/>
  <c r="S475" i="22"/>
  <c r="R475" i="22"/>
  <c r="Q475" i="22"/>
  <c r="P475" i="22"/>
  <c r="O475" i="22"/>
  <c r="N475" i="22"/>
  <c r="M475" i="22"/>
  <c r="L475" i="22"/>
  <c r="K475" i="22"/>
  <c r="J475" i="22"/>
  <c r="I475" i="22"/>
  <c r="H475" i="22"/>
  <c r="G475" i="22"/>
  <c r="F475" i="22"/>
  <c r="E475" i="22"/>
  <c r="D475" i="22"/>
  <c r="C475" i="22"/>
  <c r="B475" i="22"/>
  <c r="A475" i="22"/>
  <c r="Z474" i="22"/>
  <c r="Y474" i="22"/>
  <c r="X474" i="22"/>
  <c r="W474" i="22"/>
  <c r="V474" i="22"/>
  <c r="U474" i="22"/>
  <c r="T474" i="22"/>
  <c r="S474" i="22"/>
  <c r="R474" i="22"/>
  <c r="Q474" i="22"/>
  <c r="P474" i="22"/>
  <c r="O474" i="22"/>
  <c r="N474" i="22"/>
  <c r="M474" i="22"/>
  <c r="L474" i="22"/>
  <c r="K474" i="22"/>
  <c r="J474" i="22"/>
  <c r="I474" i="22"/>
  <c r="H474" i="22"/>
  <c r="G474" i="22"/>
  <c r="F474" i="22"/>
  <c r="E474" i="22"/>
  <c r="D474" i="22"/>
  <c r="C474" i="22"/>
  <c r="B474" i="22"/>
  <c r="A474" i="22"/>
  <c r="Z473" i="22"/>
  <c r="Y473" i="22"/>
  <c r="X473" i="22"/>
  <c r="W473" i="22"/>
  <c r="V473" i="22"/>
  <c r="U473" i="22"/>
  <c r="T473" i="22"/>
  <c r="S473" i="22"/>
  <c r="R473" i="22"/>
  <c r="Q473" i="22"/>
  <c r="P473" i="22"/>
  <c r="O473" i="22"/>
  <c r="N473" i="22"/>
  <c r="M473" i="22"/>
  <c r="L473" i="22"/>
  <c r="K473" i="22"/>
  <c r="J473" i="22"/>
  <c r="I473" i="22"/>
  <c r="H473" i="22"/>
  <c r="G473" i="22"/>
  <c r="F473" i="22"/>
  <c r="E473" i="22"/>
  <c r="D473" i="22"/>
  <c r="C473" i="22"/>
  <c r="B473" i="22"/>
  <c r="A473" i="22"/>
  <c r="Z472" i="22"/>
  <c r="Y472" i="22"/>
  <c r="X472" i="22"/>
  <c r="W472" i="22"/>
  <c r="V472" i="22"/>
  <c r="U472" i="22"/>
  <c r="T472" i="22"/>
  <c r="S472" i="22"/>
  <c r="R472" i="22"/>
  <c r="Q472" i="22"/>
  <c r="P472" i="22"/>
  <c r="O472" i="22"/>
  <c r="N472" i="22"/>
  <c r="M472" i="22"/>
  <c r="L472" i="22"/>
  <c r="K472" i="22"/>
  <c r="J472" i="22"/>
  <c r="I472" i="22"/>
  <c r="H472" i="22"/>
  <c r="G472" i="22"/>
  <c r="F472" i="22"/>
  <c r="E472" i="22"/>
  <c r="D472" i="22"/>
  <c r="C472" i="22"/>
  <c r="B472" i="22"/>
  <c r="A472" i="22"/>
  <c r="Z471" i="22"/>
  <c r="Y471" i="22"/>
  <c r="X471" i="22"/>
  <c r="W471" i="22"/>
  <c r="V471" i="22"/>
  <c r="U471" i="22"/>
  <c r="T471" i="22"/>
  <c r="S471" i="22"/>
  <c r="R471" i="22"/>
  <c r="Q471" i="22"/>
  <c r="P471" i="22"/>
  <c r="O471" i="22"/>
  <c r="N471" i="22"/>
  <c r="M471" i="22"/>
  <c r="L471" i="22"/>
  <c r="K471" i="22"/>
  <c r="J471" i="22"/>
  <c r="I471" i="22"/>
  <c r="H471" i="22"/>
  <c r="G471" i="22"/>
  <c r="F471" i="22"/>
  <c r="E471" i="22"/>
  <c r="D471" i="22"/>
  <c r="C471" i="22"/>
  <c r="B471" i="22"/>
  <c r="A471" i="22"/>
  <c r="Z470" i="22"/>
  <c r="Y470" i="22"/>
  <c r="X470" i="22"/>
  <c r="W470" i="22"/>
  <c r="V470" i="22"/>
  <c r="U470" i="22"/>
  <c r="T470" i="22"/>
  <c r="S470" i="22"/>
  <c r="R470" i="22"/>
  <c r="Q470" i="22"/>
  <c r="P470" i="22"/>
  <c r="O470" i="22"/>
  <c r="N470" i="22"/>
  <c r="M470" i="22"/>
  <c r="L470" i="22"/>
  <c r="K470" i="22"/>
  <c r="J470" i="22"/>
  <c r="I470" i="22"/>
  <c r="H470" i="22"/>
  <c r="G470" i="22"/>
  <c r="F470" i="22"/>
  <c r="E470" i="22"/>
  <c r="D470" i="22"/>
  <c r="C470" i="22"/>
  <c r="B470" i="22"/>
  <c r="A470" i="22"/>
  <c r="Z469" i="22"/>
  <c r="Y469" i="22"/>
  <c r="X469" i="22"/>
  <c r="W469" i="22"/>
  <c r="V469" i="22"/>
  <c r="U469" i="22"/>
  <c r="T469" i="22"/>
  <c r="S469" i="22"/>
  <c r="R469" i="22"/>
  <c r="Q469" i="22"/>
  <c r="P469" i="22"/>
  <c r="O469" i="22"/>
  <c r="N469" i="22"/>
  <c r="M469" i="22"/>
  <c r="L469" i="22"/>
  <c r="K469" i="22"/>
  <c r="J469" i="22"/>
  <c r="I469" i="22"/>
  <c r="H469" i="22"/>
  <c r="G469" i="22"/>
  <c r="F469" i="22"/>
  <c r="E469" i="22"/>
  <c r="D469" i="22"/>
  <c r="C469" i="22"/>
  <c r="B469" i="22"/>
  <c r="A469" i="22"/>
  <c r="Z468" i="22"/>
  <c r="Y468" i="22"/>
  <c r="X468" i="22"/>
  <c r="W468" i="22"/>
  <c r="V468" i="22"/>
  <c r="U468" i="22"/>
  <c r="T468" i="22"/>
  <c r="S468" i="22"/>
  <c r="R468" i="22"/>
  <c r="Q468" i="22"/>
  <c r="P468" i="22"/>
  <c r="O468" i="22"/>
  <c r="N468" i="22"/>
  <c r="M468" i="22"/>
  <c r="L468" i="22"/>
  <c r="K468" i="22"/>
  <c r="J468" i="22"/>
  <c r="I468" i="22"/>
  <c r="H468" i="22"/>
  <c r="G468" i="22"/>
  <c r="F468" i="22"/>
  <c r="E468" i="22"/>
  <c r="D468" i="22"/>
  <c r="C468" i="22"/>
  <c r="B468" i="22"/>
  <c r="A468" i="22"/>
  <c r="Z467" i="22"/>
  <c r="Y467" i="22"/>
  <c r="X467" i="22"/>
  <c r="W467" i="22"/>
  <c r="V467" i="22"/>
  <c r="U467" i="22"/>
  <c r="T467" i="22"/>
  <c r="S467" i="22"/>
  <c r="R467" i="22"/>
  <c r="Q467" i="22"/>
  <c r="P467" i="22"/>
  <c r="O467" i="22"/>
  <c r="N467" i="22"/>
  <c r="M467" i="22"/>
  <c r="L467" i="22"/>
  <c r="K467" i="22"/>
  <c r="J467" i="22"/>
  <c r="I467" i="22"/>
  <c r="H467" i="22"/>
  <c r="G467" i="22"/>
  <c r="F467" i="22"/>
  <c r="E467" i="22"/>
  <c r="D467" i="22"/>
  <c r="C467" i="22"/>
  <c r="B467" i="22"/>
  <c r="A467" i="22"/>
  <c r="Z466" i="22"/>
  <c r="Y466" i="22"/>
  <c r="X466" i="22"/>
  <c r="W466" i="22"/>
  <c r="V466" i="22"/>
  <c r="U466" i="22"/>
  <c r="T466" i="22"/>
  <c r="S466" i="22"/>
  <c r="R466" i="22"/>
  <c r="Q466" i="22"/>
  <c r="P466" i="22"/>
  <c r="O466" i="22"/>
  <c r="N466" i="22"/>
  <c r="M466" i="22"/>
  <c r="L466" i="22"/>
  <c r="K466" i="22"/>
  <c r="J466" i="22"/>
  <c r="I466" i="22"/>
  <c r="H466" i="22"/>
  <c r="G466" i="22"/>
  <c r="F466" i="22"/>
  <c r="E466" i="22"/>
  <c r="D466" i="22"/>
  <c r="C466" i="22"/>
  <c r="B466" i="22"/>
  <c r="A466" i="22"/>
  <c r="Z465" i="22"/>
  <c r="Y465" i="22"/>
  <c r="X465" i="22"/>
  <c r="W465" i="22"/>
  <c r="V465" i="22"/>
  <c r="U465" i="22"/>
  <c r="T465" i="22"/>
  <c r="S465" i="22"/>
  <c r="R465" i="22"/>
  <c r="Q465" i="22"/>
  <c r="P465" i="22"/>
  <c r="O465" i="22"/>
  <c r="N465" i="22"/>
  <c r="M465" i="22"/>
  <c r="L465" i="22"/>
  <c r="K465" i="22"/>
  <c r="J465" i="22"/>
  <c r="I465" i="22"/>
  <c r="H465" i="22"/>
  <c r="G465" i="22"/>
  <c r="F465" i="22"/>
  <c r="E465" i="22"/>
  <c r="D465" i="22"/>
  <c r="C465" i="22"/>
  <c r="B465" i="22"/>
  <c r="A465" i="22"/>
  <c r="Z464" i="22"/>
  <c r="Y464" i="22"/>
  <c r="X464" i="22"/>
  <c r="W464" i="22"/>
  <c r="V464" i="22"/>
  <c r="U464" i="22"/>
  <c r="T464" i="22"/>
  <c r="S464" i="22"/>
  <c r="R464" i="22"/>
  <c r="Q464" i="22"/>
  <c r="P464" i="22"/>
  <c r="O464" i="22"/>
  <c r="N464" i="22"/>
  <c r="M464" i="22"/>
  <c r="L464" i="22"/>
  <c r="K464" i="22"/>
  <c r="J464" i="22"/>
  <c r="I464" i="22"/>
  <c r="H464" i="22"/>
  <c r="G464" i="22"/>
  <c r="F464" i="22"/>
  <c r="E464" i="22"/>
  <c r="D464" i="22"/>
  <c r="C464" i="22"/>
  <c r="B464" i="22"/>
  <c r="A464" i="22"/>
  <c r="Z463" i="22"/>
  <c r="Y463" i="22"/>
  <c r="X463" i="22"/>
  <c r="W463" i="22"/>
  <c r="V463" i="22"/>
  <c r="U463" i="22"/>
  <c r="T463" i="22"/>
  <c r="S463" i="22"/>
  <c r="R463" i="22"/>
  <c r="Q463" i="22"/>
  <c r="P463" i="22"/>
  <c r="O463" i="22"/>
  <c r="N463" i="22"/>
  <c r="M463" i="22"/>
  <c r="L463" i="22"/>
  <c r="K463" i="22"/>
  <c r="J463" i="22"/>
  <c r="I463" i="22"/>
  <c r="H463" i="22"/>
  <c r="G463" i="22"/>
  <c r="F463" i="22"/>
  <c r="E463" i="22"/>
  <c r="D463" i="22"/>
  <c r="C463" i="22"/>
  <c r="B463" i="22"/>
  <c r="A463" i="22"/>
  <c r="Z462" i="22"/>
  <c r="Y462" i="22"/>
  <c r="X462" i="22"/>
  <c r="W462" i="22"/>
  <c r="V462" i="22"/>
  <c r="U462" i="22"/>
  <c r="T462" i="22"/>
  <c r="S462" i="22"/>
  <c r="R462" i="22"/>
  <c r="Q462" i="22"/>
  <c r="P462" i="22"/>
  <c r="O462" i="22"/>
  <c r="N462" i="22"/>
  <c r="M462" i="22"/>
  <c r="L462" i="22"/>
  <c r="K462" i="22"/>
  <c r="J462" i="22"/>
  <c r="I462" i="22"/>
  <c r="H462" i="22"/>
  <c r="G462" i="22"/>
  <c r="F462" i="22"/>
  <c r="E462" i="22"/>
  <c r="D462" i="22"/>
  <c r="C462" i="22"/>
  <c r="B462" i="22"/>
  <c r="A462" i="22"/>
  <c r="Z461" i="22"/>
  <c r="Y461" i="22"/>
  <c r="X461" i="22"/>
  <c r="W461" i="22"/>
  <c r="V461" i="22"/>
  <c r="U461" i="22"/>
  <c r="T461" i="22"/>
  <c r="S461" i="22"/>
  <c r="R461" i="22"/>
  <c r="Q461" i="22"/>
  <c r="P461" i="22"/>
  <c r="O461" i="22"/>
  <c r="N461" i="22"/>
  <c r="M461" i="22"/>
  <c r="L461" i="22"/>
  <c r="K461" i="22"/>
  <c r="J461" i="22"/>
  <c r="I461" i="22"/>
  <c r="H461" i="22"/>
  <c r="G461" i="22"/>
  <c r="F461" i="22"/>
  <c r="E461" i="22"/>
  <c r="D461" i="22"/>
  <c r="C461" i="22"/>
  <c r="B461" i="22"/>
  <c r="A461" i="22"/>
  <c r="Z460" i="22"/>
  <c r="Y460" i="22"/>
  <c r="X460" i="22"/>
  <c r="W460" i="22"/>
  <c r="V460" i="22"/>
  <c r="U460" i="22"/>
  <c r="T460" i="22"/>
  <c r="S460" i="22"/>
  <c r="R460" i="22"/>
  <c r="Q460" i="22"/>
  <c r="P460" i="22"/>
  <c r="O460" i="22"/>
  <c r="N460" i="22"/>
  <c r="M460" i="22"/>
  <c r="L460" i="22"/>
  <c r="K460" i="22"/>
  <c r="J460" i="22"/>
  <c r="I460" i="22"/>
  <c r="H460" i="22"/>
  <c r="G460" i="22"/>
  <c r="F460" i="22"/>
  <c r="E460" i="22"/>
  <c r="D460" i="22"/>
  <c r="C460" i="22"/>
  <c r="B460" i="22"/>
  <c r="A460" i="22"/>
  <c r="Z459" i="22"/>
  <c r="Y459" i="22"/>
  <c r="X459" i="22"/>
  <c r="W459" i="22"/>
  <c r="V459" i="22"/>
  <c r="U459" i="22"/>
  <c r="T459" i="22"/>
  <c r="S459" i="22"/>
  <c r="R459" i="22"/>
  <c r="Q459" i="22"/>
  <c r="P459" i="22"/>
  <c r="O459" i="22"/>
  <c r="N459" i="22"/>
  <c r="M459" i="22"/>
  <c r="L459" i="22"/>
  <c r="K459" i="22"/>
  <c r="J459" i="22"/>
  <c r="I459" i="22"/>
  <c r="H459" i="22"/>
  <c r="G459" i="22"/>
  <c r="F459" i="22"/>
  <c r="E459" i="22"/>
  <c r="D459" i="22"/>
  <c r="C459" i="22"/>
  <c r="B459" i="22"/>
  <c r="A459" i="22"/>
  <c r="Z458" i="22"/>
  <c r="Y458" i="22"/>
  <c r="X458" i="22"/>
  <c r="W458" i="22"/>
  <c r="V458" i="22"/>
  <c r="U458" i="22"/>
  <c r="T458" i="22"/>
  <c r="S458" i="22"/>
  <c r="R458" i="22"/>
  <c r="Q458" i="22"/>
  <c r="P458" i="22"/>
  <c r="O458" i="22"/>
  <c r="N458" i="22"/>
  <c r="M458" i="22"/>
  <c r="L458" i="22"/>
  <c r="K458" i="22"/>
  <c r="J458" i="22"/>
  <c r="I458" i="22"/>
  <c r="H458" i="22"/>
  <c r="G458" i="22"/>
  <c r="F458" i="22"/>
  <c r="E458" i="22"/>
  <c r="D458" i="22"/>
  <c r="C458" i="22"/>
  <c r="B458" i="22"/>
  <c r="A458" i="22"/>
  <c r="Z457" i="22"/>
  <c r="Y457" i="22"/>
  <c r="X457" i="22"/>
  <c r="W457" i="22"/>
  <c r="V457" i="22"/>
  <c r="U457" i="22"/>
  <c r="T457" i="22"/>
  <c r="S457" i="22"/>
  <c r="R457" i="22"/>
  <c r="Q457" i="22"/>
  <c r="P457" i="22"/>
  <c r="O457" i="22"/>
  <c r="N457" i="22"/>
  <c r="M457" i="22"/>
  <c r="L457" i="22"/>
  <c r="K457" i="22"/>
  <c r="J457" i="22"/>
  <c r="I457" i="22"/>
  <c r="H457" i="22"/>
  <c r="G457" i="22"/>
  <c r="F457" i="22"/>
  <c r="E457" i="22"/>
  <c r="D457" i="22"/>
  <c r="C457" i="22"/>
  <c r="B457" i="22"/>
  <c r="A457" i="22"/>
  <c r="Z456" i="22"/>
  <c r="Y456" i="22"/>
  <c r="X456" i="22"/>
  <c r="W456" i="22"/>
  <c r="V456" i="22"/>
  <c r="U456" i="22"/>
  <c r="T456" i="22"/>
  <c r="S456" i="22"/>
  <c r="R456" i="22"/>
  <c r="Q456" i="22"/>
  <c r="P456" i="22"/>
  <c r="O456" i="22"/>
  <c r="N456" i="22"/>
  <c r="M456" i="22"/>
  <c r="L456" i="22"/>
  <c r="K456" i="22"/>
  <c r="J456" i="22"/>
  <c r="I456" i="22"/>
  <c r="H456" i="22"/>
  <c r="G456" i="22"/>
  <c r="F456" i="22"/>
  <c r="E456" i="22"/>
  <c r="D456" i="22"/>
  <c r="C456" i="22"/>
  <c r="B456" i="22"/>
  <c r="A456" i="22"/>
  <c r="Z455" i="22"/>
  <c r="Y455" i="22"/>
  <c r="X455" i="22"/>
  <c r="W455" i="22"/>
  <c r="V455" i="22"/>
  <c r="U455" i="22"/>
  <c r="T455" i="22"/>
  <c r="S455" i="22"/>
  <c r="R455" i="22"/>
  <c r="Q455" i="22"/>
  <c r="P455" i="22"/>
  <c r="O455" i="22"/>
  <c r="N455" i="22"/>
  <c r="M455" i="22"/>
  <c r="L455" i="22"/>
  <c r="K455" i="22"/>
  <c r="J455" i="22"/>
  <c r="I455" i="22"/>
  <c r="H455" i="22"/>
  <c r="G455" i="22"/>
  <c r="F455" i="22"/>
  <c r="E455" i="22"/>
  <c r="D455" i="22"/>
  <c r="C455" i="22"/>
  <c r="B455" i="22"/>
  <c r="A455" i="22"/>
  <c r="Z454" i="22"/>
  <c r="Y454" i="22"/>
  <c r="X454" i="22"/>
  <c r="W454" i="22"/>
  <c r="V454" i="22"/>
  <c r="U454" i="22"/>
  <c r="T454" i="22"/>
  <c r="S454" i="22"/>
  <c r="R454" i="22"/>
  <c r="Q454" i="22"/>
  <c r="P454" i="22"/>
  <c r="O454" i="22"/>
  <c r="N454" i="22"/>
  <c r="M454" i="22"/>
  <c r="L454" i="22"/>
  <c r="K454" i="22"/>
  <c r="J454" i="22"/>
  <c r="I454" i="22"/>
  <c r="H454" i="22"/>
  <c r="G454" i="22"/>
  <c r="F454" i="22"/>
  <c r="E454" i="22"/>
  <c r="D454" i="22"/>
  <c r="C454" i="22"/>
  <c r="B454" i="22"/>
  <c r="A454" i="22"/>
  <c r="Z453" i="22"/>
  <c r="Y453" i="22"/>
  <c r="X453" i="22"/>
  <c r="W453" i="22"/>
  <c r="V453" i="22"/>
  <c r="U453" i="22"/>
  <c r="T453" i="22"/>
  <c r="S453" i="22"/>
  <c r="R453" i="22"/>
  <c r="Q453" i="22"/>
  <c r="P453" i="22"/>
  <c r="O453" i="22"/>
  <c r="N453" i="22"/>
  <c r="M453" i="22"/>
  <c r="L453" i="22"/>
  <c r="K453" i="22"/>
  <c r="J453" i="22"/>
  <c r="I453" i="22"/>
  <c r="H453" i="22"/>
  <c r="G453" i="22"/>
  <c r="F453" i="22"/>
  <c r="E453" i="22"/>
  <c r="D453" i="22"/>
  <c r="C453" i="22"/>
  <c r="B453" i="22"/>
  <c r="A453" i="22"/>
  <c r="Z452" i="22"/>
  <c r="Y452" i="22"/>
  <c r="X452" i="22"/>
  <c r="W452" i="22"/>
  <c r="V452" i="22"/>
  <c r="U452" i="22"/>
  <c r="T452" i="22"/>
  <c r="S452" i="22"/>
  <c r="R452" i="22"/>
  <c r="Q452" i="22"/>
  <c r="P452" i="22"/>
  <c r="O452" i="22"/>
  <c r="N452" i="22"/>
  <c r="M452" i="22"/>
  <c r="L452" i="22"/>
  <c r="K452" i="22"/>
  <c r="J452" i="22"/>
  <c r="I452" i="22"/>
  <c r="H452" i="22"/>
  <c r="G452" i="22"/>
  <c r="F452" i="22"/>
  <c r="E452" i="22"/>
  <c r="D452" i="22"/>
  <c r="C452" i="22"/>
  <c r="B452" i="22"/>
  <c r="A452" i="22"/>
  <c r="Z451" i="22"/>
  <c r="Y451" i="22"/>
  <c r="X451" i="22"/>
  <c r="W451" i="22"/>
  <c r="V451" i="22"/>
  <c r="U451" i="22"/>
  <c r="T451" i="22"/>
  <c r="S451" i="22"/>
  <c r="R451" i="22"/>
  <c r="Q451" i="22"/>
  <c r="P451" i="22"/>
  <c r="O451" i="22"/>
  <c r="N451" i="22"/>
  <c r="M451" i="22"/>
  <c r="L451" i="22"/>
  <c r="K451" i="22"/>
  <c r="J451" i="22"/>
  <c r="I451" i="22"/>
  <c r="H451" i="22"/>
  <c r="G451" i="22"/>
  <c r="F451" i="22"/>
  <c r="E451" i="22"/>
  <c r="D451" i="22"/>
  <c r="C451" i="22"/>
  <c r="B451" i="22"/>
  <c r="A451" i="22"/>
  <c r="Z450" i="22"/>
  <c r="Y450" i="22"/>
  <c r="X450" i="22"/>
  <c r="W450" i="22"/>
  <c r="V450" i="22"/>
  <c r="U450" i="22"/>
  <c r="T450" i="22"/>
  <c r="S450" i="22"/>
  <c r="R450" i="22"/>
  <c r="Q450" i="22"/>
  <c r="P450" i="22"/>
  <c r="O450" i="22"/>
  <c r="N450" i="22"/>
  <c r="M450" i="22"/>
  <c r="L450" i="22"/>
  <c r="K450" i="22"/>
  <c r="J450" i="22"/>
  <c r="I450" i="22"/>
  <c r="H450" i="22"/>
  <c r="G450" i="22"/>
  <c r="F450" i="22"/>
  <c r="E450" i="22"/>
  <c r="D450" i="22"/>
  <c r="C450" i="22"/>
  <c r="B450" i="22"/>
  <c r="A450" i="22"/>
  <c r="Z449" i="22"/>
  <c r="Y449" i="22"/>
  <c r="X449" i="22"/>
  <c r="W449" i="22"/>
  <c r="V449" i="22"/>
  <c r="U449" i="22"/>
  <c r="T449" i="22"/>
  <c r="S449" i="22"/>
  <c r="R449" i="22"/>
  <c r="Q449" i="22"/>
  <c r="P449" i="22"/>
  <c r="O449" i="22"/>
  <c r="N449" i="22"/>
  <c r="M449" i="22"/>
  <c r="L449" i="22"/>
  <c r="K449" i="22"/>
  <c r="J449" i="22"/>
  <c r="I449" i="22"/>
  <c r="H449" i="22"/>
  <c r="G449" i="22"/>
  <c r="F449" i="22"/>
  <c r="E449" i="22"/>
  <c r="D449" i="22"/>
  <c r="C449" i="22"/>
  <c r="B449" i="22"/>
  <c r="A449" i="22"/>
  <c r="Z448" i="22"/>
  <c r="Y448" i="22"/>
  <c r="X448" i="22"/>
  <c r="W448" i="22"/>
  <c r="V448" i="22"/>
  <c r="U448" i="22"/>
  <c r="T448" i="22"/>
  <c r="S448" i="22"/>
  <c r="R448" i="22"/>
  <c r="Q448" i="22"/>
  <c r="P448" i="22"/>
  <c r="O448" i="22"/>
  <c r="N448" i="22"/>
  <c r="M448" i="22"/>
  <c r="L448" i="22"/>
  <c r="K448" i="22"/>
  <c r="J448" i="22"/>
  <c r="I448" i="22"/>
  <c r="H448" i="22"/>
  <c r="G448" i="22"/>
  <c r="F448" i="22"/>
  <c r="E448" i="22"/>
  <c r="D448" i="22"/>
  <c r="C448" i="22"/>
  <c r="B448" i="22"/>
  <c r="A448" i="22"/>
  <c r="Z447" i="22"/>
  <c r="Y447" i="22"/>
  <c r="X447" i="22"/>
  <c r="W447" i="22"/>
  <c r="V447" i="22"/>
  <c r="U447" i="22"/>
  <c r="T447" i="22"/>
  <c r="S447" i="22"/>
  <c r="R447" i="22"/>
  <c r="Q447" i="22"/>
  <c r="P447" i="22"/>
  <c r="O447" i="22"/>
  <c r="N447" i="22"/>
  <c r="M447" i="22"/>
  <c r="L447" i="22"/>
  <c r="K447" i="22"/>
  <c r="J447" i="22"/>
  <c r="I447" i="22"/>
  <c r="H447" i="22"/>
  <c r="G447" i="22"/>
  <c r="F447" i="22"/>
  <c r="E447" i="22"/>
  <c r="D447" i="22"/>
  <c r="C447" i="22"/>
  <c r="B447" i="22"/>
  <c r="A447" i="22"/>
  <c r="Z446" i="22"/>
  <c r="Y446" i="22"/>
  <c r="X446" i="22"/>
  <c r="W446" i="22"/>
  <c r="V446" i="22"/>
  <c r="U446" i="22"/>
  <c r="T446" i="22"/>
  <c r="S446" i="22"/>
  <c r="R446" i="22"/>
  <c r="Q446" i="22"/>
  <c r="P446" i="22"/>
  <c r="O446" i="22"/>
  <c r="N446" i="22"/>
  <c r="M446" i="22"/>
  <c r="L446" i="22"/>
  <c r="K446" i="22"/>
  <c r="J446" i="22"/>
  <c r="I446" i="22"/>
  <c r="H446" i="22"/>
  <c r="G446" i="22"/>
  <c r="F446" i="22"/>
  <c r="E446" i="22"/>
  <c r="D446" i="22"/>
  <c r="C446" i="22"/>
  <c r="B446" i="22"/>
  <c r="A446" i="22"/>
  <c r="Z445" i="22"/>
  <c r="Y445" i="22"/>
  <c r="X445" i="22"/>
  <c r="W445" i="22"/>
  <c r="V445" i="22"/>
  <c r="U445" i="22"/>
  <c r="T445" i="22"/>
  <c r="S445" i="22"/>
  <c r="R445" i="22"/>
  <c r="Q445" i="22"/>
  <c r="P445" i="22"/>
  <c r="O445" i="22"/>
  <c r="N445" i="22"/>
  <c r="M445" i="22"/>
  <c r="L445" i="22"/>
  <c r="K445" i="22"/>
  <c r="J445" i="22"/>
  <c r="I445" i="22"/>
  <c r="H445" i="22"/>
  <c r="G445" i="22"/>
  <c r="F445" i="22"/>
  <c r="E445" i="22"/>
  <c r="D445" i="22"/>
  <c r="C445" i="22"/>
  <c r="B445" i="22"/>
  <c r="A445" i="22"/>
  <c r="Z444" i="22"/>
  <c r="Y444" i="22"/>
  <c r="X444" i="22"/>
  <c r="W444" i="22"/>
  <c r="V444" i="22"/>
  <c r="U444" i="22"/>
  <c r="T444" i="22"/>
  <c r="S444" i="22"/>
  <c r="R444" i="22"/>
  <c r="Q444" i="22"/>
  <c r="P444" i="22"/>
  <c r="O444" i="22"/>
  <c r="N444" i="22"/>
  <c r="M444" i="22"/>
  <c r="L444" i="22"/>
  <c r="K444" i="22"/>
  <c r="J444" i="22"/>
  <c r="I444" i="22"/>
  <c r="H444" i="22"/>
  <c r="G444" i="22"/>
  <c r="F444" i="22"/>
  <c r="E444" i="22"/>
  <c r="D444" i="22"/>
  <c r="C444" i="22"/>
  <c r="B444" i="22"/>
  <c r="A444" i="22"/>
  <c r="Z443" i="22"/>
  <c r="Y443" i="22"/>
  <c r="X443" i="22"/>
  <c r="W443" i="22"/>
  <c r="V443" i="22"/>
  <c r="U443" i="22"/>
  <c r="T443" i="22"/>
  <c r="S443" i="22"/>
  <c r="R443" i="22"/>
  <c r="Q443" i="22"/>
  <c r="P443" i="22"/>
  <c r="O443" i="22"/>
  <c r="N443" i="22"/>
  <c r="M443" i="22"/>
  <c r="L443" i="22"/>
  <c r="K443" i="22"/>
  <c r="J443" i="22"/>
  <c r="I443" i="22"/>
  <c r="H443" i="22"/>
  <c r="G443" i="22"/>
  <c r="F443" i="22"/>
  <c r="E443" i="22"/>
  <c r="D443" i="22"/>
  <c r="C443" i="22"/>
  <c r="B443" i="22"/>
  <c r="A443" i="22"/>
  <c r="Z442" i="22"/>
  <c r="Y442" i="22"/>
  <c r="X442" i="22"/>
  <c r="W442" i="22"/>
  <c r="V442" i="22"/>
  <c r="U442" i="22"/>
  <c r="T442" i="22"/>
  <c r="S442" i="22"/>
  <c r="R442" i="22"/>
  <c r="Q442" i="22"/>
  <c r="P442" i="22"/>
  <c r="O442" i="22"/>
  <c r="N442" i="22"/>
  <c r="M442" i="22"/>
  <c r="L442" i="22"/>
  <c r="K442" i="22"/>
  <c r="J442" i="22"/>
  <c r="I442" i="22"/>
  <c r="H442" i="22"/>
  <c r="G442" i="22"/>
  <c r="F442" i="22"/>
  <c r="E442" i="22"/>
  <c r="D442" i="22"/>
  <c r="C442" i="22"/>
  <c r="B442" i="22"/>
  <c r="A442" i="22"/>
  <c r="Z441" i="22"/>
  <c r="Y441" i="22"/>
  <c r="X441" i="22"/>
  <c r="W441" i="22"/>
  <c r="V441" i="22"/>
  <c r="U441" i="22"/>
  <c r="T441" i="22"/>
  <c r="S441" i="22"/>
  <c r="R441" i="22"/>
  <c r="Q441" i="22"/>
  <c r="P441" i="22"/>
  <c r="O441" i="22"/>
  <c r="N441" i="22"/>
  <c r="M441" i="22"/>
  <c r="L441" i="22"/>
  <c r="K441" i="22"/>
  <c r="J441" i="22"/>
  <c r="I441" i="22"/>
  <c r="H441" i="22"/>
  <c r="G441" i="22"/>
  <c r="F441" i="22"/>
  <c r="E441" i="22"/>
  <c r="D441" i="22"/>
  <c r="C441" i="22"/>
  <c r="B441" i="22"/>
  <c r="A441" i="22"/>
  <c r="Z440" i="22"/>
  <c r="Y440" i="22"/>
  <c r="X440" i="22"/>
  <c r="W440" i="22"/>
  <c r="V440" i="22"/>
  <c r="U440" i="22"/>
  <c r="T440" i="22"/>
  <c r="S440" i="22"/>
  <c r="R440" i="22"/>
  <c r="Q440" i="22"/>
  <c r="P440" i="22"/>
  <c r="O440" i="22"/>
  <c r="N440" i="22"/>
  <c r="M440" i="22"/>
  <c r="L440" i="22"/>
  <c r="K440" i="22"/>
  <c r="J440" i="22"/>
  <c r="I440" i="22"/>
  <c r="H440" i="22"/>
  <c r="G440" i="22"/>
  <c r="F440" i="22"/>
  <c r="E440" i="22"/>
  <c r="D440" i="22"/>
  <c r="C440" i="22"/>
  <c r="B440" i="22"/>
  <c r="A440" i="22"/>
  <c r="Z439" i="22"/>
  <c r="Y439" i="22"/>
  <c r="X439" i="22"/>
  <c r="W439" i="22"/>
  <c r="V439" i="22"/>
  <c r="U439" i="22"/>
  <c r="T439" i="22"/>
  <c r="S439" i="22"/>
  <c r="R439" i="22"/>
  <c r="Q439" i="22"/>
  <c r="P439" i="22"/>
  <c r="O439" i="22"/>
  <c r="N439" i="22"/>
  <c r="M439" i="22"/>
  <c r="L439" i="22"/>
  <c r="K439" i="22"/>
  <c r="J439" i="22"/>
  <c r="I439" i="22"/>
  <c r="H439" i="22"/>
  <c r="G439" i="22"/>
  <c r="F439" i="22"/>
  <c r="E439" i="22"/>
  <c r="D439" i="22"/>
  <c r="C439" i="22"/>
  <c r="B439" i="22"/>
  <c r="A439" i="22"/>
  <c r="Z438" i="22"/>
  <c r="Y438" i="22"/>
  <c r="X438" i="22"/>
  <c r="W438" i="22"/>
  <c r="V438" i="22"/>
  <c r="U438" i="22"/>
  <c r="T438" i="22"/>
  <c r="S438" i="22"/>
  <c r="R438" i="22"/>
  <c r="Q438" i="22"/>
  <c r="P438" i="22"/>
  <c r="O438" i="22"/>
  <c r="N438" i="22"/>
  <c r="M438" i="22"/>
  <c r="L438" i="22"/>
  <c r="K438" i="22"/>
  <c r="J438" i="22"/>
  <c r="I438" i="22"/>
  <c r="H438" i="22"/>
  <c r="G438" i="22"/>
  <c r="F438" i="22"/>
  <c r="E438" i="22"/>
  <c r="D438" i="22"/>
  <c r="C438" i="22"/>
  <c r="B438" i="22"/>
  <c r="A438" i="22"/>
  <c r="Z437" i="22"/>
  <c r="Y437" i="22"/>
  <c r="X437" i="22"/>
  <c r="W437" i="22"/>
  <c r="V437" i="22"/>
  <c r="U437" i="22"/>
  <c r="T437" i="22"/>
  <c r="S437" i="22"/>
  <c r="R437" i="22"/>
  <c r="Q437" i="22"/>
  <c r="P437" i="22"/>
  <c r="O437" i="22"/>
  <c r="N437" i="22"/>
  <c r="M437" i="22"/>
  <c r="L437" i="22"/>
  <c r="K437" i="22"/>
  <c r="J437" i="22"/>
  <c r="I437" i="22"/>
  <c r="H437" i="22"/>
  <c r="G437" i="22"/>
  <c r="F437" i="22"/>
  <c r="E437" i="22"/>
  <c r="D437" i="22"/>
  <c r="C437" i="22"/>
  <c r="B437" i="22"/>
  <c r="A437" i="22"/>
  <c r="Z436" i="22"/>
  <c r="Y436" i="22"/>
  <c r="X436" i="22"/>
  <c r="W436" i="22"/>
  <c r="V436" i="22"/>
  <c r="U436" i="22"/>
  <c r="T436" i="22"/>
  <c r="S436" i="22"/>
  <c r="R436" i="22"/>
  <c r="Q436" i="22"/>
  <c r="P436" i="22"/>
  <c r="O436" i="22"/>
  <c r="N436" i="22"/>
  <c r="M436" i="22"/>
  <c r="L436" i="22"/>
  <c r="K436" i="22"/>
  <c r="J436" i="22"/>
  <c r="I436" i="22"/>
  <c r="H436" i="22"/>
  <c r="G436" i="22"/>
  <c r="F436" i="22"/>
  <c r="E436" i="22"/>
  <c r="D436" i="22"/>
  <c r="C436" i="22"/>
  <c r="B436" i="22"/>
  <c r="A436" i="22"/>
  <c r="Z435" i="22"/>
  <c r="Y435" i="22"/>
  <c r="X435" i="22"/>
  <c r="W435" i="22"/>
  <c r="V435" i="22"/>
  <c r="U435" i="22"/>
  <c r="T435" i="22"/>
  <c r="S435" i="22"/>
  <c r="R435" i="22"/>
  <c r="Q435" i="22"/>
  <c r="P435" i="22"/>
  <c r="O435" i="22"/>
  <c r="N435" i="22"/>
  <c r="M435" i="22"/>
  <c r="L435" i="22"/>
  <c r="K435" i="22"/>
  <c r="J435" i="22"/>
  <c r="I435" i="22"/>
  <c r="H435" i="22"/>
  <c r="G435" i="22"/>
  <c r="F435" i="22"/>
  <c r="E435" i="22"/>
  <c r="D435" i="22"/>
  <c r="C435" i="22"/>
  <c r="B435" i="22"/>
  <c r="A435" i="22"/>
  <c r="Z434" i="22"/>
  <c r="Y434" i="22"/>
  <c r="X434" i="22"/>
  <c r="W434" i="22"/>
  <c r="V434" i="22"/>
  <c r="U434" i="22"/>
  <c r="T434" i="22"/>
  <c r="S434" i="22"/>
  <c r="R434" i="22"/>
  <c r="Q434" i="22"/>
  <c r="P434" i="22"/>
  <c r="O434" i="22"/>
  <c r="N434" i="22"/>
  <c r="M434" i="22"/>
  <c r="L434" i="22"/>
  <c r="K434" i="22"/>
  <c r="J434" i="22"/>
  <c r="I434" i="22"/>
  <c r="H434" i="22"/>
  <c r="G434" i="22"/>
  <c r="F434" i="22"/>
  <c r="E434" i="22"/>
  <c r="D434" i="22"/>
  <c r="C434" i="22"/>
  <c r="B434" i="22"/>
  <c r="A434" i="22"/>
  <c r="Z433" i="22"/>
  <c r="Y433" i="22"/>
  <c r="X433" i="22"/>
  <c r="W433" i="22"/>
  <c r="V433" i="22"/>
  <c r="U433" i="22"/>
  <c r="T433" i="22"/>
  <c r="S433" i="22"/>
  <c r="R433" i="22"/>
  <c r="Q433" i="22"/>
  <c r="P433" i="22"/>
  <c r="O433" i="22"/>
  <c r="N433" i="22"/>
  <c r="M433" i="22"/>
  <c r="L433" i="22"/>
  <c r="K433" i="22"/>
  <c r="J433" i="22"/>
  <c r="I433" i="22"/>
  <c r="H433" i="22"/>
  <c r="G433" i="22"/>
  <c r="F433" i="22"/>
  <c r="E433" i="22"/>
  <c r="D433" i="22"/>
  <c r="C433" i="22"/>
  <c r="B433" i="22"/>
  <c r="A433" i="22"/>
  <c r="Z432" i="22"/>
  <c r="Y432" i="22"/>
  <c r="X432" i="22"/>
  <c r="W432" i="22"/>
  <c r="V432" i="22"/>
  <c r="U432" i="22"/>
  <c r="T432" i="22"/>
  <c r="S432" i="22"/>
  <c r="R432" i="22"/>
  <c r="Q432" i="22"/>
  <c r="P432" i="22"/>
  <c r="O432" i="22"/>
  <c r="N432" i="22"/>
  <c r="M432" i="22"/>
  <c r="L432" i="22"/>
  <c r="K432" i="22"/>
  <c r="J432" i="22"/>
  <c r="I432" i="22"/>
  <c r="H432" i="22"/>
  <c r="G432" i="22"/>
  <c r="F432" i="22"/>
  <c r="E432" i="22"/>
  <c r="D432" i="22"/>
  <c r="C432" i="22"/>
  <c r="B432" i="22"/>
  <c r="A432" i="22"/>
  <c r="Z431" i="22"/>
  <c r="Y431" i="22"/>
  <c r="X431" i="22"/>
  <c r="W431" i="22"/>
  <c r="V431" i="22"/>
  <c r="U431" i="22"/>
  <c r="T431" i="22"/>
  <c r="S431" i="22"/>
  <c r="R431" i="22"/>
  <c r="Q431" i="22"/>
  <c r="P431" i="22"/>
  <c r="O431" i="22"/>
  <c r="N431" i="22"/>
  <c r="M431" i="22"/>
  <c r="L431" i="22"/>
  <c r="K431" i="22"/>
  <c r="J431" i="22"/>
  <c r="I431" i="22"/>
  <c r="H431" i="22"/>
  <c r="G431" i="22"/>
  <c r="F431" i="22"/>
  <c r="E431" i="22"/>
  <c r="D431" i="22"/>
  <c r="C431" i="22"/>
  <c r="B431" i="22"/>
  <c r="A431" i="22"/>
  <c r="Z430" i="22"/>
  <c r="Y430" i="22"/>
  <c r="X430" i="22"/>
  <c r="W430" i="22"/>
  <c r="V430" i="22"/>
  <c r="U430" i="22"/>
  <c r="T430" i="22"/>
  <c r="S430" i="22"/>
  <c r="R430" i="22"/>
  <c r="Q430" i="22"/>
  <c r="P430" i="22"/>
  <c r="O430" i="22"/>
  <c r="N430" i="22"/>
  <c r="M430" i="22"/>
  <c r="L430" i="22"/>
  <c r="K430" i="22"/>
  <c r="J430" i="22"/>
  <c r="I430" i="22"/>
  <c r="H430" i="22"/>
  <c r="G430" i="22"/>
  <c r="F430" i="22"/>
  <c r="E430" i="22"/>
  <c r="D430" i="22"/>
  <c r="C430" i="22"/>
  <c r="B430" i="22"/>
  <c r="A430" i="22"/>
  <c r="Z429" i="22"/>
  <c r="Y429" i="22"/>
  <c r="X429" i="22"/>
  <c r="W429" i="22"/>
  <c r="V429" i="22"/>
  <c r="U429" i="22"/>
  <c r="T429" i="22"/>
  <c r="S429" i="22"/>
  <c r="R429" i="22"/>
  <c r="Q429" i="22"/>
  <c r="P429" i="22"/>
  <c r="O429" i="22"/>
  <c r="N429" i="22"/>
  <c r="M429" i="22"/>
  <c r="L429" i="22"/>
  <c r="K429" i="22"/>
  <c r="J429" i="22"/>
  <c r="I429" i="22"/>
  <c r="H429" i="22"/>
  <c r="G429" i="22"/>
  <c r="F429" i="22"/>
  <c r="E429" i="22"/>
  <c r="D429" i="22"/>
  <c r="C429" i="22"/>
  <c r="B429" i="22"/>
  <c r="A429" i="22"/>
  <c r="Z428" i="22"/>
  <c r="Y428" i="22"/>
  <c r="X428" i="22"/>
  <c r="W428" i="22"/>
  <c r="V428" i="22"/>
  <c r="U428" i="22"/>
  <c r="T428" i="22"/>
  <c r="S428" i="22"/>
  <c r="R428" i="22"/>
  <c r="Q428" i="22"/>
  <c r="P428" i="22"/>
  <c r="O428" i="22"/>
  <c r="N428" i="22"/>
  <c r="M428" i="22"/>
  <c r="L428" i="22"/>
  <c r="K428" i="22"/>
  <c r="J428" i="22"/>
  <c r="I428" i="22"/>
  <c r="H428" i="22"/>
  <c r="G428" i="22"/>
  <c r="F428" i="22"/>
  <c r="E428" i="22"/>
  <c r="D428" i="22"/>
  <c r="C428" i="22"/>
  <c r="B428" i="22"/>
  <c r="A428" i="22"/>
  <c r="Z427" i="22"/>
  <c r="Y427" i="22"/>
  <c r="X427" i="22"/>
  <c r="W427" i="22"/>
  <c r="V427" i="22"/>
  <c r="U427" i="22"/>
  <c r="T427" i="22"/>
  <c r="S427" i="22"/>
  <c r="R427" i="22"/>
  <c r="Q427" i="22"/>
  <c r="P427" i="22"/>
  <c r="O427" i="22"/>
  <c r="N427" i="22"/>
  <c r="M427" i="22"/>
  <c r="L427" i="22"/>
  <c r="K427" i="22"/>
  <c r="J427" i="22"/>
  <c r="I427" i="22"/>
  <c r="H427" i="22"/>
  <c r="G427" i="22"/>
  <c r="F427" i="22"/>
  <c r="E427" i="22"/>
  <c r="D427" i="22"/>
  <c r="C427" i="22"/>
  <c r="B427" i="22"/>
  <c r="A427" i="22"/>
  <c r="Z426" i="22"/>
  <c r="Y426" i="22"/>
  <c r="X426" i="22"/>
  <c r="W426" i="22"/>
  <c r="V426" i="22"/>
  <c r="U426" i="22"/>
  <c r="T426" i="22"/>
  <c r="S426" i="22"/>
  <c r="R426" i="22"/>
  <c r="Q426" i="22"/>
  <c r="P426" i="22"/>
  <c r="O426" i="22"/>
  <c r="N426" i="22"/>
  <c r="M426" i="22"/>
  <c r="L426" i="22"/>
  <c r="K426" i="22"/>
  <c r="J426" i="22"/>
  <c r="I426" i="22"/>
  <c r="H426" i="22"/>
  <c r="G426" i="22"/>
  <c r="F426" i="22"/>
  <c r="E426" i="22"/>
  <c r="D426" i="22"/>
  <c r="C426" i="22"/>
  <c r="B426" i="22"/>
  <c r="A426" i="22"/>
  <c r="Z425" i="22"/>
  <c r="Y425" i="22"/>
  <c r="X425" i="22"/>
  <c r="W425" i="22"/>
  <c r="V425" i="22"/>
  <c r="U425" i="22"/>
  <c r="T425" i="22"/>
  <c r="S425" i="22"/>
  <c r="R425" i="22"/>
  <c r="Q425" i="22"/>
  <c r="P425" i="22"/>
  <c r="O425" i="22"/>
  <c r="N425" i="22"/>
  <c r="M425" i="22"/>
  <c r="L425" i="22"/>
  <c r="K425" i="22"/>
  <c r="J425" i="22"/>
  <c r="I425" i="22"/>
  <c r="H425" i="22"/>
  <c r="G425" i="22"/>
  <c r="F425" i="22"/>
  <c r="E425" i="22"/>
  <c r="D425" i="22"/>
  <c r="C425" i="22"/>
  <c r="B425" i="22"/>
  <c r="A425" i="22"/>
  <c r="Z424" i="22"/>
  <c r="Y424" i="22"/>
  <c r="X424" i="22"/>
  <c r="W424" i="22"/>
  <c r="V424" i="22"/>
  <c r="U424" i="22"/>
  <c r="T424" i="22"/>
  <c r="S424" i="22"/>
  <c r="R424" i="22"/>
  <c r="Q424" i="22"/>
  <c r="P424" i="22"/>
  <c r="O424" i="22"/>
  <c r="N424" i="22"/>
  <c r="M424" i="22"/>
  <c r="L424" i="22"/>
  <c r="K424" i="22"/>
  <c r="J424" i="22"/>
  <c r="I424" i="22"/>
  <c r="H424" i="22"/>
  <c r="G424" i="22"/>
  <c r="F424" i="22"/>
  <c r="E424" i="22"/>
  <c r="D424" i="22"/>
  <c r="C424" i="22"/>
  <c r="B424" i="22"/>
  <c r="A424" i="22"/>
  <c r="Z423" i="22"/>
  <c r="Y423" i="22"/>
  <c r="X423" i="22"/>
  <c r="W423" i="22"/>
  <c r="V423" i="22"/>
  <c r="U423" i="22"/>
  <c r="T423" i="22"/>
  <c r="S423" i="22"/>
  <c r="R423" i="22"/>
  <c r="Q423" i="22"/>
  <c r="P423" i="22"/>
  <c r="O423" i="22"/>
  <c r="N423" i="22"/>
  <c r="M423" i="22"/>
  <c r="L423" i="22"/>
  <c r="K423" i="22"/>
  <c r="J423" i="22"/>
  <c r="I423" i="22"/>
  <c r="H423" i="22"/>
  <c r="G423" i="22"/>
  <c r="F423" i="22"/>
  <c r="E423" i="22"/>
  <c r="D423" i="22"/>
  <c r="C423" i="22"/>
  <c r="B423" i="22"/>
  <c r="A423" i="22"/>
  <c r="Z422" i="22"/>
  <c r="Y422" i="22"/>
  <c r="X422" i="22"/>
  <c r="W422" i="22"/>
  <c r="V422" i="22"/>
  <c r="U422" i="22"/>
  <c r="T422" i="22"/>
  <c r="S422" i="22"/>
  <c r="R422" i="22"/>
  <c r="Q422" i="22"/>
  <c r="P422" i="22"/>
  <c r="O422" i="22"/>
  <c r="N422" i="22"/>
  <c r="M422" i="22"/>
  <c r="L422" i="22"/>
  <c r="K422" i="22"/>
  <c r="J422" i="22"/>
  <c r="I422" i="22"/>
  <c r="H422" i="22"/>
  <c r="G422" i="22"/>
  <c r="F422" i="22"/>
  <c r="E422" i="22"/>
  <c r="D422" i="22"/>
  <c r="C422" i="22"/>
  <c r="B422" i="22"/>
  <c r="A422" i="22"/>
  <c r="Z421" i="22"/>
  <c r="Y421" i="22"/>
  <c r="X421" i="22"/>
  <c r="W421" i="22"/>
  <c r="V421" i="22"/>
  <c r="U421" i="22"/>
  <c r="T421" i="22"/>
  <c r="S421" i="22"/>
  <c r="R421" i="22"/>
  <c r="Q421" i="22"/>
  <c r="P421" i="22"/>
  <c r="O421" i="22"/>
  <c r="N421" i="22"/>
  <c r="M421" i="22"/>
  <c r="L421" i="22"/>
  <c r="K421" i="22"/>
  <c r="J421" i="22"/>
  <c r="I421" i="22"/>
  <c r="H421" i="22"/>
  <c r="G421" i="22"/>
  <c r="F421" i="22"/>
  <c r="E421" i="22"/>
  <c r="D421" i="22"/>
  <c r="C421" i="22"/>
  <c r="B421" i="22"/>
  <c r="A421" i="22"/>
  <c r="Z420" i="22"/>
  <c r="Y420" i="22"/>
  <c r="X420" i="22"/>
  <c r="W420" i="22"/>
  <c r="V420" i="22"/>
  <c r="U420" i="22"/>
  <c r="T420" i="22"/>
  <c r="S420" i="22"/>
  <c r="R420" i="22"/>
  <c r="Q420" i="22"/>
  <c r="P420" i="22"/>
  <c r="O420" i="22"/>
  <c r="N420" i="22"/>
  <c r="M420" i="22"/>
  <c r="L420" i="22"/>
  <c r="K420" i="22"/>
  <c r="J420" i="22"/>
  <c r="I420" i="22"/>
  <c r="H420" i="22"/>
  <c r="G420" i="22"/>
  <c r="F420" i="22"/>
  <c r="E420" i="22"/>
  <c r="D420" i="22"/>
  <c r="C420" i="22"/>
  <c r="B420" i="22"/>
  <c r="A420" i="22"/>
  <c r="Z419" i="22"/>
  <c r="Y419" i="22"/>
  <c r="X419" i="22"/>
  <c r="W419" i="22"/>
  <c r="V419" i="22"/>
  <c r="U419" i="22"/>
  <c r="T419" i="22"/>
  <c r="S419" i="22"/>
  <c r="R419" i="22"/>
  <c r="Q419" i="22"/>
  <c r="P419" i="22"/>
  <c r="O419" i="22"/>
  <c r="N419" i="22"/>
  <c r="M419" i="22"/>
  <c r="L419" i="22"/>
  <c r="K419" i="22"/>
  <c r="J419" i="22"/>
  <c r="I419" i="22"/>
  <c r="H419" i="22"/>
  <c r="G419" i="22"/>
  <c r="F419" i="22"/>
  <c r="E419" i="22"/>
  <c r="D419" i="22"/>
  <c r="C419" i="22"/>
  <c r="B419" i="22"/>
  <c r="A419" i="22"/>
  <c r="Z418" i="22"/>
  <c r="Y418" i="22"/>
  <c r="X418" i="22"/>
  <c r="W418" i="22"/>
  <c r="V418" i="22"/>
  <c r="U418" i="22"/>
  <c r="T418" i="22"/>
  <c r="S418" i="22"/>
  <c r="R418" i="22"/>
  <c r="Q418" i="22"/>
  <c r="P418" i="22"/>
  <c r="O418" i="22"/>
  <c r="N418" i="22"/>
  <c r="M418" i="22"/>
  <c r="L418" i="22"/>
  <c r="K418" i="22"/>
  <c r="J418" i="22"/>
  <c r="I418" i="22"/>
  <c r="H418" i="22"/>
  <c r="G418" i="22"/>
  <c r="F418" i="22"/>
  <c r="E418" i="22"/>
  <c r="D418" i="22"/>
  <c r="C418" i="22"/>
  <c r="B418" i="22"/>
  <c r="A418" i="22"/>
  <c r="Z417" i="22"/>
  <c r="Y417" i="22"/>
  <c r="X417" i="22"/>
  <c r="W417" i="22"/>
  <c r="V417" i="22"/>
  <c r="U417" i="22"/>
  <c r="T417" i="22"/>
  <c r="S417" i="22"/>
  <c r="R417" i="22"/>
  <c r="Q417" i="22"/>
  <c r="P417" i="22"/>
  <c r="O417" i="22"/>
  <c r="N417" i="22"/>
  <c r="M417" i="22"/>
  <c r="L417" i="22"/>
  <c r="K417" i="22"/>
  <c r="J417" i="22"/>
  <c r="I417" i="22"/>
  <c r="H417" i="22"/>
  <c r="G417" i="22"/>
  <c r="F417" i="22"/>
  <c r="E417" i="22"/>
  <c r="D417" i="22"/>
  <c r="C417" i="22"/>
  <c r="B417" i="22"/>
  <c r="A417" i="22"/>
  <c r="Z416" i="22"/>
  <c r="Y416" i="22"/>
  <c r="X416" i="22"/>
  <c r="W416" i="22"/>
  <c r="V416" i="22"/>
  <c r="U416" i="22"/>
  <c r="T416" i="22"/>
  <c r="S416" i="22"/>
  <c r="R416" i="22"/>
  <c r="Q416" i="22"/>
  <c r="P416" i="22"/>
  <c r="O416" i="22"/>
  <c r="N416" i="22"/>
  <c r="M416" i="22"/>
  <c r="L416" i="22"/>
  <c r="K416" i="22"/>
  <c r="J416" i="22"/>
  <c r="I416" i="22"/>
  <c r="H416" i="22"/>
  <c r="G416" i="22"/>
  <c r="F416" i="22"/>
  <c r="E416" i="22"/>
  <c r="D416" i="22"/>
  <c r="C416" i="22"/>
  <c r="B416" i="22"/>
  <c r="A416" i="22"/>
  <c r="Z415" i="22"/>
  <c r="Y415" i="22"/>
  <c r="X415" i="22"/>
  <c r="W415" i="22"/>
  <c r="V415" i="22"/>
  <c r="U415" i="22"/>
  <c r="T415" i="22"/>
  <c r="S415" i="22"/>
  <c r="R415" i="22"/>
  <c r="Q415" i="22"/>
  <c r="P415" i="22"/>
  <c r="O415" i="22"/>
  <c r="N415" i="22"/>
  <c r="M415" i="22"/>
  <c r="L415" i="22"/>
  <c r="K415" i="22"/>
  <c r="J415" i="22"/>
  <c r="I415" i="22"/>
  <c r="H415" i="22"/>
  <c r="G415" i="22"/>
  <c r="F415" i="22"/>
  <c r="E415" i="22"/>
  <c r="D415" i="22"/>
  <c r="C415" i="22"/>
  <c r="B415" i="22"/>
  <c r="A415" i="22"/>
  <c r="Z414" i="22"/>
  <c r="Y414" i="22"/>
  <c r="X414" i="22"/>
  <c r="W414" i="22"/>
  <c r="V414" i="22"/>
  <c r="U414" i="22"/>
  <c r="T414" i="22"/>
  <c r="S414" i="22"/>
  <c r="R414" i="22"/>
  <c r="Q414" i="22"/>
  <c r="P414" i="22"/>
  <c r="O414" i="22"/>
  <c r="N414" i="22"/>
  <c r="M414" i="22"/>
  <c r="L414" i="22"/>
  <c r="K414" i="22"/>
  <c r="J414" i="22"/>
  <c r="I414" i="22"/>
  <c r="H414" i="22"/>
  <c r="G414" i="22"/>
  <c r="F414" i="22"/>
  <c r="E414" i="22"/>
  <c r="D414" i="22"/>
  <c r="C414" i="22"/>
  <c r="B414" i="22"/>
  <c r="A414" i="22"/>
  <c r="Z413" i="22"/>
  <c r="Y413" i="22"/>
  <c r="X413" i="22"/>
  <c r="W413" i="22"/>
  <c r="V413" i="22"/>
  <c r="U413" i="22"/>
  <c r="T413" i="22"/>
  <c r="S413" i="22"/>
  <c r="R413" i="22"/>
  <c r="Q413" i="22"/>
  <c r="P413" i="22"/>
  <c r="O413" i="22"/>
  <c r="N413" i="22"/>
  <c r="M413" i="22"/>
  <c r="L413" i="22"/>
  <c r="K413" i="22"/>
  <c r="J413" i="22"/>
  <c r="I413" i="22"/>
  <c r="H413" i="22"/>
  <c r="G413" i="22"/>
  <c r="F413" i="22"/>
  <c r="E413" i="22"/>
  <c r="D413" i="22"/>
  <c r="C413" i="22"/>
  <c r="B413" i="22"/>
  <c r="A413" i="22"/>
  <c r="Z412" i="22"/>
  <c r="Y412" i="22"/>
  <c r="X412" i="22"/>
  <c r="W412" i="22"/>
  <c r="V412" i="22"/>
  <c r="U412" i="22"/>
  <c r="T412" i="22"/>
  <c r="S412" i="22"/>
  <c r="R412" i="22"/>
  <c r="Q412" i="22"/>
  <c r="P412" i="22"/>
  <c r="O412" i="22"/>
  <c r="N412" i="22"/>
  <c r="M412" i="22"/>
  <c r="L412" i="22"/>
  <c r="K412" i="22"/>
  <c r="J412" i="22"/>
  <c r="I412" i="22"/>
  <c r="H412" i="22"/>
  <c r="G412" i="22"/>
  <c r="F412" i="22"/>
  <c r="E412" i="22"/>
  <c r="D412" i="22"/>
  <c r="C412" i="22"/>
  <c r="B412" i="22"/>
  <c r="A412" i="22"/>
  <c r="Z411" i="22"/>
  <c r="Y411" i="22"/>
  <c r="X411" i="22"/>
  <c r="W411" i="22"/>
  <c r="V411" i="22"/>
  <c r="U411" i="22"/>
  <c r="T411" i="22"/>
  <c r="S411" i="22"/>
  <c r="R411" i="22"/>
  <c r="Q411" i="22"/>
  <c r="P411" i="22"/>
  <c r="O411" i="22"/>
  <c r="N411" i="22"/>
  <c r="M411" i="22"/>
  <c r="L411" i="22"/>
  <c r="K411" i="22"/>
  <c r="J411" i="22"/>
  <c r="I411" i="22"/>
  <c r="H411" i="22"/>
  <c r="G411" i="22"/>
  <c r="F411" i="22"/>
  <c r="E411" i="22"/>
  <c r="D411" i="22"/>
  <c r="C411" i="22"/>
  <c r="B411" i="22"/>
  <c r="A411" i="22"/>
  <c r="Z410" i="22"/>
  <c r="Y410" i="22"/>
  <c r="X410" i="22"/>
  <c r="W410" i="22"/>
  <c r="V410" i="22"/>
  <c r="U410" i="22"/>
  <c r="T410" i="22"/>
  <c r="S410" i="22"/>
  <c r="R410" i="22"/>
  <c r="Q410" i="22"/>
  <c r="P410" i="22"/>
  <c r="O410" i="22"/>
  <c r="N410" i="22"/>
  <c r="M410" i="22"/>
  <c r="L410" i="22"/>
  <c r="K410" i="22"/>
  <c r="J410" i="22"/>
  <c r="I410" i="22"/>
  <c r="H410" i="22"/>
  <c r="G410" i="22"/>
  <c r="F410" i="22"/>
  <c r="E410" i="22"/>
  <c r="D410" i="22"/>
  <c r="C410" i="22"/>
  <c r="B410" i="22"/>
  <c r="A410" i="22"/>
  <c r="Z409" i="22"/>
  <c r="Y409" i="22"/>
  <c r="X409" i="22"/>
  <c r="W409" i="22"/>
  <c r="V409" i="22"/>
  <c r="U409" i="22"/>
  <c r="T409" i="22"/>
  <c r="S409" i="22"/>
  <c r="R409" i="22"/>
  <c r="Q409" i="22"/>
  <c r="P409" i="22"/>
  <c r="O409" i="22"/>
  <c r="N409" i="22"/>
  <c r="M409" i="22"/>
  <c r="L409" i="22"/>
  <c r="K409" i="22"/>
  <c r="J409" i="22"/>
  <c r="I409" i="22"/>
  <c r="H409" i="22"/>
  <c r="G409" i="22"/>
  <c r="F409" i="22"/>
  <c r="E409" i="22"/>
  <c r="D409" i="22"/>
  <c r="C409" i="22"/>
  <c r="B409" i="22"/>
  <c r="A409" i="22"/>
  <c r="Z408" i="22"/>
  <c r="Y408" i="22"/>
  <c r="X408" i="22"/>
  <c r="W408" i="22"/>
  <c r="V408" i="22"/>
  <c r="U408" i="22"/>
  <c r="T408" i="22"/>
  <c r="S408" i="22"/>
  <c r="R408" i="22"/>
  <c r="Q408" i="22"/>
  <c r="P408" i="22"/>
  <c r="O408" i="22"/>
  <c r="N408" i="22"/>
  <c r="M408" i="22"/>
  <c r="L408" i="22"/>
  <c r="K408" i="22"/>
  <c r="J408" i="22"/>
  <c r="I408" i="22"/>
  <c r="H408" i="22"/>
  <c r="G408" i="22"/>
  <c r="F408" i="22"/>
  <c r="E408" i="22"/>
  <c r="D408" i="22"/>
  <c r="C408" i="22"/>
  <c r="B408" i="22"/>
  <c r="A408" i="22"/>
  <c r="Z407" i="22"/>
  <c r="Y407" i="22"/>
  <c r="X407" i="22"/>
  <c r="W407" i="22"/>
  <c r="V407" i="22"/>
  <c r="U407" i="22"/>
  <c r="T407" i="22"/>
  <c r="S407" i="22"/>
  <c r="R407" i="22"/>
  <c r="Q407" i="22"/>
  <c r="P407" i="22"/>
  <c r="O407" i="22"/>
  <c r="N407" i="22"/>
  <c r="M407" i="22"/>
  <c r="L407" i="22"/>
  <c r="K407" i="22"/>
  <c r="J407" i="22"/>
  <c r="I407" i="22"/>
  <c r="H407" i="22"/>
  <c r="G407" i="22"/>
  <c r="F407" i="22"/>
  <c r="E407" i="22"/>
  <c r="D407" i="22"/>
  <c r="C407" i="22"/>
  <c r="B407" i="22"/>
  <c r="A407" i="22"/>
  <c r="Z406" i="22"/>
  <c r="Y406" i="22"/>
  <c r="X406" i="22"/>
  <c r="W406" i="22"/>
  <c r="V406" i="22"/>
  <c r="U406" i="22"/>
  <c r="T406" i="22"/>
  <c r="S406" i="22"/>
  <c r="R406" i="22"/>
  <c r="Q406" i="22"/>
  <c r="P406" i="22"/>
  <c r="O406" i="22"/>
  <c r="N406" i="22"/>
  <c r="M406" i="22"/>
  <c r="L406" i="22"/>
  <c r="K406" i="22"/>
  <c r="J406" i="22"/>
  <c r="I406" i="22"/>
  <c r="H406" i="22"/>
  <c r="G406" i="22"/>
  <c r="F406" i="22"/>
  <c r="E406" i="22"/>
  <c r="D406" i="22"/>
  <c r="C406" i="22"/>
  <c r="B406" i="22"/>
  <c r="A406" i="22"/>
  <c r="Z405" i="22"/>
  <c r="Y405" i="22"/>
  <c r="X405" i="22"/>
  <c r="W405" i="22"/>
  <c r="V405" i="22"/>
  <c r="U405" i="22"/>
  <c r="T405" i="22"/>
  <c r="S405" i="22"/>
  <c r="R405" i="22"/>
  <c r="Q405" i="22"/>
  <c r="P405" i="22"/>
  <c r="O405" i="22"/>
  <c r="N405" i="22"/>
  <c r="M405" i="22"/>
  <c r="L405" i="22"/>
  <c r="K405" i="22"/>
  <c r="J405" i="22"/>
  <c r="I405" i="22"/>
  <c r="H405" i="22"/>
  <c r="G405" i="22"/>
  <c r="F405" i="22"/>
  <c r="E405" i="22"/>
  <c r="D405" i="22"/>
  <c r="C405" i="22"/>
  <c r="B405" i="22"/>
  <c r="A405" i="22"/>
  <c r="Z404" i="22"/>
  <c r="Y404" i="22"/>
  <c r="X404" i="22"/>
  <c r="W404" i="22"/>
  <c r="V404" i="22"/>
  <c r="U404" i="22"/>
  <c r="T404" i="22"/>
  <c r="S404" i="22"/>
  <c r="R404" i="22"/>
  <c r="Q404" i="22"/>
  <c r="P404" i="22"/>
  <c r="O404" i="22"/>
  <c r="N404" i="22"/>
  <c r="M404" i="22"/>
  <c r="L404" i="22"/>
  <c r="K404" i="22"/>
  <c r="J404" i="22"/>
  <c r="I404" i="22"/>
  <c r="H404" i="22"/>
  <c r="G404" i="22"/>
  <c r="F404" i="22"/>
  <c r="E404" i="22"/>
  <c r="D404" i="22"/>
  <c r="C404" i="22"/>
  <c r="B404" i="22"/>
  <c r="A404" i="22"/>
  <c r="Z403" i="22"/>
  <c r="Y403" i="22"/>
  <c r="X403" i="22"/>
  <c r="W403" i="22"/>
  <c r="V403" i="22"/>
  <c r="U403" i="22"/>
  <c r="T403" i="22"/>
  <c r="S403" i="22"/>
  <c r="R403" i="22"/>
  <c r="Q403" i="22"/>
  <c r="P403" i="22"/>
  <c r="O403" i="22"/>
  <c r="N403" i="22"/>
  <c r="M403" i="22"/>
  <c r="L403" i="22"/>
  <c r="K403" i="22"/>
  <c r="J403" i="22"/>
  <c r="I403" i="22"/>
  <c r="H403" i="22"/>
  <c r="G403" i="22"/>
  <c r="F403" i="22"/>
  <c r="E403" i="22"/>
  <c r="D403" i="22"/>
  <c r="C403" i="22"/>
  <c r="B403" i="22"/>
  <c r="A403" i="22"/>
  <c r="Z402" i="22"/>
  <c r="Y402" i="22"/>
  <c r="X402" i="22"/>
  <c r="W402" i="22"/>
  <c r="V402" i="22"/>
  <c r="U402" i="22"/>
  <c r="T402" i="22"/>
  <c r="S402" i="22"/>
  <c r="R402" i="22"/>
  <c r="Q402" i="22"/>
  <c r="P402" i="22"/>
  <c r="O402" i="22"/>
  <c r="N402" i="22"/>
  <c r="M402" i="22"/>
  <c r="L402" i="22"/>
  <c r="K402" i="22"/>
  <c r="J402" i="22"/>
  <c r="I402" i="22"/>
  <c r="H402" i="22"/>
  <c r="G402" i="22"/>
  <c r="F402" i="22"/>
  <c r="E402" i="22"/>
  <c r="D402" i="22"/>
  <c r="C402" i="22"/>
  <c r="B402" i="22"/>
  <c r="A402" i="22"/>
  <c r="Z401" i="22"/>
  <c r="Y401" i="22"/>
  <c r="X401" i="22"/>
  <c r="W401" i="22"/>
  <c r="V401" i="22"/>
  <c r="U401" i="22"/>
  <c r="T401" i="22"/>
  <c r="S401" i="22"/>
  <c r="R401" i="22"/>
  <c r="Q401" i="22"/>
  <c r="P401" i="22"/>
  <c r="O401" i="22"/>
  <c r="N401" i="22"/>
  <c r="M401" i="22"/>
  <c r="L401" i="22"/>
  <c r="K401" i="22"/>
  <c r="J401" i="22"/>
  <c r="I401" i="22"/>
  <c r="H401" i="22"/>
  <c r="G401" i="22"/>
  <c r="F401" i="22"/>
  <c r="E401" i="22"/>
  <c r="D401" i="22"/>
  <c r="C401" i="22"/>
  <c r="B401" i="22"/>
  <c r="A401" i="22"/>
  <c r="Z400" i="22"/>
  <c r="Y400" i="22"/>
  <c r="X400" i="22"/>
  <c r="W400" i="22"/>
  <c r="V400" i="22"/>
  <c r="U400" i="22"/>
  <c r="T400" i="22"/>
  <c r="S400" i="22"/>
  <c r="R400" i="22"/>
  <c r="Q400" i="22"/>
  <c r="P400" i="22"/>
  <c r="O400" i="22"/>
  <c r="N400" i="22"/>
  <c r="M400" i="22"/>
  <c r="L400" i="22"/>
  <c r="K400" i="22"/>
  <c r="J400" i="22"/>
  <c r="I400" i="22"/>
  <c r="H400" i="22"/>
  <c r="G400" i="22"/>
  <c r="F400" i="22"/>
  <c r="E400" i="22"/>
  <c r="D400" i="22"/>
  <c r="C400" i="22"/>
  <c r="B400" i="22"/>
  <c r="A400" i="22"/>
  <c r="Z399" i="22"/>
  <c r="Y399" i="22"/>
  <c r="X399" i="22"/>
  <c r="W399" i="22"/>
  <c r="V399" i="22"/>
  <c r="U399" i="22"/>
  <c r="T399" i="22"/>
  <c r="S399" i="22"/>
  <c r="R399" i="22"/>
  <c r="Q399" i="22"/>
  <c r="P399" i="22"/>
  <c r="O399" i="22"/>
  <c r="N399" i="22"/>
  <c r="M399" i="22"/>
  <c r="L399" i="22"/>
  <c r="K399" i="22"/>
  <c r="J399" i="22"/>
  <c r="I399" i="22"/>
  <c r="H399" i="22"/>
  <c r="G399" i="22"/>
  <c r="F399" i="22"/>
  <c r="E399" i="22"/>
  <c r="D399" i="22"/>
  <c r="C399" i="22"/>
  <c r="B399" i="22"/>
  <c r="A399" i="22"/>
  <c r="Z398" i="22"/>
  <c r="Y398" i="22"/>
  <c r="X398" i="22"/>
  <c r="W398" i="22"/>
  <c r="V398" i="22"/>
  <c r="U398" i="22"/>
  <c r="T398" i="22"/>
  <c r="S398" i="22"/>
  <c r="R398" i="22"/>
  <c r="Q398" i="22"/>
  <c r="P398" i="22"/>
  <c r="O398" i="22"/>
  <c r="N398" i="22"/>
  <c r="M398" i="22"/>
  <c r="L398" i="22"/>
  <c r="K398" i="22"/>
  <c r="J398" i="22"/>
  <c r="I398" i="22"/>
  <c r="H398" i="22"/>
  <c r="G398" i="22"/>
  <c r="F398" i="22"/>
  <c r="E398" i="22"/>
  <c r="D398" i="22"/>
  <c r="C398" i="22"/>
  <c r="B398" i="22"/>
  <c r="A398" i="22"/>
  <c r="Z397" i="22"/>
  <c r="Y397" i="22"/>
  <c r="X397" i="22"/>
  <c r="W397" i="22"/>
  <c r="V397" i="22"/>
  <c r="U397" i="22"/>
  <c r="T397" i="22"/>
  <c r="S397" i="22"/>
  <c r="R397" i="22"/>
  <c r="Q397" i="22"/>
  <c r="P397" i="22"/>
  <c r="O397" i="22"/>
  <c r="N397" i="22"/>
  <c r="M397" i="22"/>
  <c r="L397" i="22"/>
  <c r="K397" i="22"/>
  <c r="J397" i="22"/>
  <c r="I397" i="22"/>
  <c r="H397" i="22"/>
  <c r="G397" i="22"/>
  <c r="F397" i="22"/>
  <c r="E397" i="22"/>
  <c r="D397" i="22"/>
  <c r="C397" i="22"/>
  <c r="B397" i="22"/>
  <c r="A397" i="22"/>
  <c r="Z396" i="22"/>
  <c r="Y396" i="22"/>
  <c r="X396" i="22"/>
  <c r="W396" i="22"/>
  <c r="V396" i="22"/>
  <c r="U396" i="22"/>
  <c r="T396" i="22"/>
  <c r="S396" i="22"/>
  <c r="R396" i="22"/>
  <c r="Q396" i="22"/>
  <c r="P396" i="22"/>
  <c r="O396" i="22"/>
  <c r="N396" i="22"/>
  <c r="M396" i="22"/>
  <c r="L396" i="22"/>
  <c r="K396" i="22"/>
  <c r="J396" i="22"/>
  <c r="I396" i="22"/>
  <c r="H396" i="22"/>
  <c r="G396" i="22"/>
  <c r="F396" i="22"/>
  <c r="E396" i="22"/>
  <c r="D396" i="22"/>
  <c r="C396" i="22"/>
  <c r="B396" i="22"/>
  <c r="A396" i="22"/>
  <c r="Z395" i="22"/>
  <c r="Y395" i="22"/>
  <c r="X395" i="22"/>
  <c r="W395" i="22"/>
  <c r="V395" i="22"/>
  <c r="U395" i="22"/>
  <c r="T395" i="22"/>
  <c r="S395" i="22"/>
  <c r="R395" i="22"/>
  <c r="Q395" i="22"/>
  <c r="P395" i="22"/>
  <c r="O395" i="22"/>
  <c r="N395" i="22"/>
  <c r="M395" i="22"/>
  <c r="L395" i="22"/>
  <c r="K395" i="22"/>
  <c r="J395" i="22"/>
  <c r="I395" i="22"/>
  <c r="H395" i="22"/>
  <c r="G395" i="22"/>
  <c r="F395" i="22"/>
  <c r="E395" i="22"/>
  <c r="D395" i="22"/>
  <c r="C395" i="22"/>
  <c r="B395" i="22"/>
  <c r="A395" i="22"/>
  <c r="Z394" i="22"/>
  <c r="Y394" i="22"/>
  <c r="X394" i="22"/>
  <c r="W394" i="22"/>
  <c r="V394" i="22"/>
  <c r="U394" i="22"/>
  <c r="T394" i="22"/>
  <c r="S394" i="22"/>
  <c r="R394" i="22"/>
  <c r="Q394" i="22"/>
  <c r="P394" i="22"/>
  <c r="O394" i="22"/>
  <c r="N394" i="22"/>
  <c r="M394" i="22"/>
  <c r="L394" i="22"/>
  <c r="K394" i="22"/>
  <c r="J394" i="22"/>
  <c r="I394" i="22"/>
  <c r="H394" i="22"/>
  <c r="G394" i="22"/>
  <c r="F394" i="22"/>
  <c r="E394" i="22"/>
  <c r="D394" i="22"/>
  <c r="C394" i="22"/>
  <c r="B394" i="22"/>
  <c r="A394" i="22"/>
  <c r="Z393" i="22"/>
  <c r="Y393" i="22"/>
  <c r="X393" i="22"/>
  <c r="W393" i="22"/>
  <c r="V393" i="22"/>
  <c r="U393" i="22"/>
  <c r="T393" i="22"/>
  <c r="S393" i="22"/>
  <c r="R393" i="22"/>
  <c r="Q393" i="22"/>
  <c r="P393" i="22"/>
  <c r="O393" i="22"/>
  <c r="N393" i="22"/>
  <c r="M393" i="22"/>
  <c r="L393" i="22"/>
  <c r="K393" i="22"/>
  <c r="J393" i="22"/>
  <c r="I393" i="22"/>
  <c r="H393" i="22"/>
  <c r="G393" i="22"/>
  <c r="F393" i="22"/>
  <c r="E393" i="22"/>
  <c r="D393" i="22"/>
  <c r="C393" i="22"/>
  <c r="B393" i="22"/>
  <c r="A393" i="22"/>
  <c r="Z392" i="22"/>
  <c r="Y392" i="22"/>
  <c r="X392" i="22"/>
  <c r="W392" i="22"/>
  <c r="V392" i="22"/>
  <c r="U392" i="22"/>
  <c r="T392" i="22"/>
  <c r="S392" i="22"/>
  <c r="R392" i="22"/>
  <c r="Q392" i="22"/>
  <c r="P392" i="22"/>
  <c r="O392" i="22"/>
  <c r="N392" i="22"/>
  <c r="M392" i="22"/>
  <c r="L392" i="22"/>
  <c r="K392" i="22"/>
  <c r="J392" i="22"/>
  <c r="I392" i="22"/>
  <c r="H392" i="22"/>
  <c r="G392" i="22"/>
  <c r="F392" i="22"/>
  <c r="E392" i="22"/>
  <c r="D392" i="22"/>
  <c r="C392" i="22"/>
  <c r="B392" i="22"/>
  <c r="A392" i="22"/>
  <c r="Z391" i="22"/>
  <c r="Y391" i="22"/>
  <c r="X391" i="22"/>
  <c r="W391" i="22"/>
  <c r="V391" i="22"/>
  <c r="U391" i="22"/>
  <c r="T391" i="22"/>
  <c r="S391" i="22"/>
  <c r="R391" i="22"/>
  <c r="Q391" i="22"/>
  <c r="P391" i="22"/>
  <c r="O391" i="22"/>
  <c r="N391" i="22"/>
  <c r="M391" i="22"/>
  <c r="L391" i="22"/>
  <c r="K391" i="22"/>
  <c r="J391" i="22"/>
  <c r="I391" i="22"/>
  <c r="H391" i="22"/>
  <c r="G391" i="22"/>
  <c r="F391" i="22"/>
  <c r="E391" i="22"/>
  <c r="D391" i="22"/>
  <c r="C391" i="22"/>
  <c r="B391" i="22"/>
  <c r="A391" i="22"/>
  <c r="Z390" i="22"/>
  <c r="Y390" i="22"/>
  <c r="X390" i="22"/>
  <c r="W390" i="22"/>
  <c r="V390" i="22"/>
  <c r="U390" i="22"/>
  <c r="T390" i="22"/>
  <c r="S390" i="22"/>
  <c r="R390" i="22"/>
  <c r="Q390" i="22"/>
  <c r="P390" i="22"/>
  <c r="O390" i="22"/>
  <c r="N390" i="22"/>
  <c r="M390" i="22"/>
  <c r="L390" i="22"/>
  <c r="K390" i="22"/>
  <c r="J390" i="22"/>
  <c r="I390" i="22"/>
  <c r="H390" i="22"/>
  <c r="G390" i="22"/>
  <c r="F390" i="22"/>
  <c r="E390" i="22"/>
  <c r="D390" i="22"/>
  <c r="C390" i="22"/>
  <c r="B390" i="22"/>
  <c r="A390" i="22"/>
  <c r="Z389" i="22"/>
  <c r="Y389" i="22"/>
  <c r="X389" i="22"/>
  <c r="W389" i="22"/>
  <c r="V389" i="22"/>
  <c r="U389" i="22"/>
  <c r="T389" i="22"/>
  <c r="S389" i="22"/>
  <c r="R389" i="22"/>
  <c r="Q389" i="22"/>
  <c r="P389" i="22"/>
  <c r="O389" i="22"/>
  <c r="N389" i="22"/>
  <c r="M389" i="22"/>
  <c r="L389" i="22"/>
  <c r="K389" i="22"/>
  <c r="J389" i="22"/>
  <c r="I389" i="22"/>
  <c r="H389" i="22"/>
  <c r="G389" i="22"/>
  <c r="F389" i="22"/>
  <c r="E389" i="22"/>
  <c r="D389" i="22"/>
  <c r="C389" i="22"/>
  <c r="B389" i="22"/>
  <c r="A389" i="22"/>
  <c r="Z388" i="22"/>
  <c r="Y388" i="22"/>
  <c r="X388" i="22"/>
  <c r="W388" i="22"/>
  <c r="V388" i="22"/>
  <c r="U388" i="22"/>
  <c r="T388" i="22"/>
  <c r="S388" i="22"/>
  <c r="R388" i="22"/>
  <c r="Q388" i="22"/>
  <c r="P388" i="22"/>
  <c r="O388" i="22"/>
  <c r="N388" i="22"/>
  <c r="M388" i="22"/>
  <c r="L388" i="22"/>
  <c r="K388" i="22"/>
  <c r="J388" i="22"/>
  <c r="I388" i="22"/>
  <c r="H388" i="22"/>
  <c r="G388" i="22"/>
  <c r="F388" i="22"/>
  <c r="E388" i="22"/>
  <c r="D388" i="22"/>
  <c r="C388" i="22"/>
  <c r="B388" i="22"/>
  <c r="A388" i="22"/>
  <c r="Z387" i="22"/>
  <c r="Y387" i="22"/>
  <c r="X387" i="22"/>
  <c r="W387" i="22"/>
  <c r="V387" i="22"/>
  <c r="U387" i="22"/>
  <c r="T387" i="22"/>
  <c r="S387" i="22"/>
  <c r="R387" i="22"/>
  <c r="Q387" i="22"/>
  <c r="P387" i="22"/>
  <c r="O387" i="22"/>
  <c r="N387" i="22"/>
  <c r="M387" i="22"/>
  <c r="L387" i="22"/>
  <c r="K387" i="22"/>
  <c r="J387" i="22"/>
  <c r="I387" i="22"/>
  <c r="H387" i="22"/>
  <c r="G387" i="22"/>
  <c r="F387" i="22"/>
  <c r="E387" i="22"/>
  <c r="D387" i="22"/>
  <c r="C387" i="22"/>
  <c r="B387" i="22"/>
  <c r="A387" i="22"/>
  <c r="Z386" i="22"/>
  <c r="Y386" i="22"/>
  <c r="X386" i="22"/>
  <c r="W386" i="22"/>
  <c r="V386" i="22"/>
  <c r="U386" i="22"/>
  <c r="T386" i="22"/>
  <c r="S386" i="22"/>
  <c r="R386" i="22"/>
  <c r="Q386" i="22"/>
  <c r="P386" i="22"/>
  <c r="O386" i="22"/>
  <c r="N386" i="22"/>
  <c r="M386" i="22"/>
  <c r="L386" i="22"/>
  <c r="K386" i="22"/>
  <c r="J386" i="22"/>
  <c r="I386" i="22"/>
  <c r="H386" i="22"/>
  <c r="G386" i="22"/>
  <c r="F386" i="22"/>
  <c r="E386" i="22"/>
  <c r="D386" i="22"/>
  <c r="C386" i="22"/>
  <c r="B386" i="22"/>
  <c r="A386" i="22"/>
  <c r="Z385" i="22"/>
  <c r="Y385" i="22"/>
  <c r="X385" i="22"/>
  <c r="W385" i="22"/>
  <c r="V385" i="22"/>
  <c r="U385" i="22"/>
  <c r="T385" i="22"/>
  <c r="S385" i="22"/>
  <c r="R385" i="22"/>
  <c r="Q385" i="22"/>
  <c r="P385" i="22"/>
  <c r="O385" i="22"/>
  <c r="N385" i="22"/>
  <c r="M385" i="22"/>
  <c r="L385" i="22"/>
  <c r="K385" i="22"/>
  <c r="J385" i="22"/>
  <c r="I385" i="22"/>
  <c r="H385" i="22"/>
  <c r="G385" i="22"/>
  <c r="F385" i="22"/>
  <c r="E385" i="22"/>
  <c r="D385" i="22"/>
  <c r="C385" i="22"/>
  <c r="B385" i="22"/>
  <c r="A385" i="22"/>
  <c r="Z384" i="22"/>
  <c r="Y384" i="22"/>
  <c r="X384" i="22"/>
  <c r="W384" i="22"/>
  <c r="V384" i="22"/>
  <c r="U384" i="22"/>
  <c r="T384" i="22"/>
  <c r="S384" i="22"/>
  <c r="R384" i="22"/>
  <c r="Q384" i="22"/>
  <c r="P384" i="22"/>
  <c r="O384" i="22"/>
  <c r="N384" i="22"/>
  <c r="M384" i="22"/>
  <c r="L384" i="22"/>
  <c r="K384" i="22"/>
  <c r="J384" i="22"/>
  <c r="I384" i="22"/>
  <c r="H384" i="22"/>
  <c r="G384" i="22"/>
  <c r="F384" i="22"/>
  <c r="E384" i="22"/>
  <c r="D384" i="22"/>
  <c r="C384" i="22"/>
  <c r="B384" i="22"/>
  <c r="A384" i="22"/>
  <c r="Z383" i="22"/>
  <c r="Y383" i="22"/>
  <c r="X383" i="22"/>
  <c r="W383" i="22"/>
  <c r="V383" i="22"/>
  <c r="U383" i="22"/>
  <c r="T383" i="22"/>
  <c r="S383" i="22"/>
  <c r="R383" i="22"/>
  <c r="Q383" i="22"/>
  <c r="P383" i="22"/>
  <c r="O383" i="22"/>
  <c r="N383" i="22"/>
  <c r="M383" i="22"/>
  <c r="L383" i="22"/>
  <c r="K383" i="22"/>
  <c r="J383" i="22"/>
  <c r="I383" i="22"/>
  <c r="H383" i="22"/>
  <c r="G383" i="22"/>
  <c r="F383" i="22"/>
  <c r="E383" i="22"/>
  <c r="D383" i="22"/>
  <c r="C383" i="22"/>
  <c r="B383" i="22"/>
  <c r="A383" i="22"/>
  <c r="Z382" i="22"/>
  <c r="Y382" i="22"/>
  <c r="X382" i="22"/>
  <c r="W382" i="22"/>
  <c r="V382" i="22"/>
  <c r="U382" i="22"/>
  <c r="T382" i="22"/>
  <c r="S382" i="22"/>
  <c r="R382" i="22"/>
  <c r="Q382" i="22"/>
  <c r="P382" i="22"/>
  <c r="O382" i="22"/>
  <c r="N382" i="22"/>
  <c r="M382" i="22"/>
  <c r="L382" i="22"/>
  <c r="K382" i="22"/>
  <c r="J382" i="22"/>
  <c r="I382" i="22"/>
  <c r="H382" i="22"/>
  <c r="G382" i="22"/>
  <c r="F382" i="22"/>
  <c r="E382" i="22"/>
  <c r="D382" i="22"/>
  <c r="C382" i="22"/>
  <c r="B382" i="22"/>
  <c r="A382" i="22"/>
  <c r="Z381" i="22"/>
  <c r="Y381" i="22"/>
  <c r="X381" i="22"/>
  <c r="W381" i="22"/>
  <c r="V381" i="22"/>
  <c r="U381" i="22"/>
  <c r="T381" i="22"/>
  <c r="S381" i="22"/>
  <c r="R381" i="22"/>
  <c r="Q381" i="22"/>
  <c r="P381" i="22"/>
  <c r="O381" i="22"/>
  <c r="N381" i="22"/>
  <c r="M381" i="22"/>
  <c r="L381" i="22"/>
  <c r="K381" i="22"/>
  <c r="J381" i="22"/>
  <c r="I381" i="22"/>
  <c r="H381" i="22"/>
  <c r="G381" i="22"/>
  <c r="F381" i="22"/>
  <c r="E381" i="22"/>
  <c r="D381" i="22"/>
  <c r="C381" i="22"/>
  <c r="B381" i="22"/>
  <c r="A381" i="22"/>
  <c r="Z380" i="22"/>
  <c r="Y380" i="22"/>
  <c r="X380" i="22"/>
  <c r="W380" i="22"/>
  <c r="V380" i="22"/>
  <c r="U380" i="22"/>
  <c r="T380" i="22"/>
  <c r="S380" i="22"/>
  <c r="R380" i="22"/>
  <c r="Q380" i="22"/>
  <c r="P380" i="22"/>
  <c r="O380" i="22"/>
  <c r="N380" i="22"/>
  <c r="M380" i="22"/>
  <c r="L380" i="22"/>
  <c r="K380" i="22"/>
  <c r="J380" i="22"/>
  <c r="I380" i="22"/>
  <c r="H380" i="22"/>
  <c r="G380" i="22"/>
  <c r="F380" i="22"/>
  <c r="E380" i="22"/>
  <c r="D380" i="22"/>
  <c r="C380" i="22"/>
  <c r="B380" i="22"/>
  <c r="A380" i="22"/>
  <c r="Z379" i="22"/>
  <c r="Y379" i="22"/>
  <c r="X379" i="22"/>
  <c r="W379" i="22"/>
  <c r="V379" i="22"/>
  <c r="U379" i="22"/>
  <c r="T379" i="22"/>
  <c r="S379" i="22"/>
  <c r="R379" i="22"/>
  <c r="Q379" i="22"/>
  <c r="P379" i="22"/>
  <c r="O379" i="22"/>
  <c r="N379" i="22"/>
  <c r="M379" i="22"/>
  <c r="L379" i="22"/>
  <c r="K379" i="22"/>
  <c r="J379" i="22"/>
  <c r="I379" i="22"/>
  <c r="H379" i="22"/>
  <c r="G379" i="22"/>
  <c r="F379" i="22"/>
  <c r="E379" i="22"/>
  <c r="D379" i="22"/>
  <c r="C379" i="22"/>
  <c r="B379" i="22"/>
  <c r="A379" i="22"/>
  <c r="Z378" i="22"/>
  <c r="Y378" i="22"/>
  <c r="X378" i="22"/>
  <c r="W378" i="22"/>
  <c r="V378" i="22"/>
  <c r="U378" i="22"/>
  <c r="T378" i="22"/>
  <c r="S378" i="22"/>
  <c r="R378" i="22"/>
  <c r="Q378" i="22"/>
  <c r="P378" i="22"/>
  <c r="O378" i="22"/>
  <c r="N378" i="22"/>
  <c r="M378" i="22"/>
  <c r="L378" i="22"/>
  <c r="K378" i="22"/>
  <c r="J378" i="22"/>
  <c r="I378" i="22"/>
  <c r="H378" i="22"/>
  <c r="G378" i="22"/>
  <c r="F378" i="22"/>
  <c r="E378" i="22"/>
  <c r="D378" i="22"/>
  <c r="C378" i="22"/>
  <c r="B378" i="22"/>
  <c r="A378" i="22"/>
  <c r="Z377" i="22"/>
  <c r="Y377" i="22"/>
  <c r="X377" i="22"/>
  <c r="W377" i="22"/>
  <c r="V377" i="22"/>
  <c r="U377" i="22"/>
  <c r="T377" i="22"/>
  <c r="S377" i="22"/>
  <c r="R377" i="22"/>
  <c r="Q377" i="22"/>
  <c r="P377" i="22"/>
  <c r="O377" i="22"/>
  <c r="N377" i="22"/>
  <c r="M377" i="22"/>
  <c r="L377" i="22"/>
  <c r="K377" i="22"/>
  <c r="J377" i="22"/>
  <c r="I377" i="22"/>
  <c r="H377" i="22"/>
  <c r="G377" i="22"/>
  <c r="F377" i="22"/>
  <c r="E377" i="22"/>
  <c r="D377" i="22"/>
  <c r="C377" i="22"/>
  <c r="B377" i="22"/>
  <c r="A377" i="22"/>
  <c r="Z376" i="22"/>
  <c r="Y376" i="22"/>
  <c r="X376" i="22"/>
  <c r="W376" i="22"/>
  <c r="V376" i="22"/>
  <c r="U376" i="22"/>
  <c r="T376" i="22"/>
  <c r="S376" i="22"/>
  <c r="R376" i="22"/>
  <c r="Q376" i="22"/>
  <c r="P376" i="22"/>
  <c r="O376" i="22"/>
  <c r="N376" i="22"/>
  <c r="M376" i="22"/>
  <c r="L376" i="22"/>
  <c r="K376" i="22"/>
  <c r="J376" i="22"/>
  <c r="I376" i="22"/>
  <c r="H376" i="22"/>
  <c r="G376" i="22"/>
  <c r="F376" i="22"/>
  <c r="E376" i="22"/>
  <c r="D376" i="22"/>
  <c r="C376" i="22"/>
  <c r="B376" i="22"/>
  <c r="A376" i="22"/>
  <c r="Z375" i="22"/>
  <c r="Y375" i="22"/>
  <c r="X375" i="22"/>
  <c r="W375" i="22"/>
  <c r="V375" i="22"/>
  <c r="U375" i="22"/>
  <c r="T375" i="22"/>
  <c r="S375" i="22"/>
  <c r="R375" i="22"/>
  <c r="Q375" i="22"/>
  <c r="P375" i="22"/>
  <c r="O375" i="22"/>
  <c r="N375" i="22"/>
  <c r="M375" i="22"/>
  <c r="L375" i="22"/>
  <c r="K375" i="22"/>
  <c r="J375" i="22"/>
  <c r="I375" i="22"/>
  <c r="H375" i="22"/>
  <c r="G375" i="22"/>
  <c r="F375" i="22"/>
  <c r="E375" i="22"/>
  <c r="D375" i="22"/>
  <c r="C375" i="22"/>
  <c r="B375" i="22"/>
  <c r="A375" i="22"/>
  <c r="Z374" i="22"/>
  <c r="Y374" i="22"/>
  <c r="X374" i="22"/>
  <c r="W374" i="22"/>
  <c r="V374" i="22"/>
  <c r="U374" i="22"/>
  <c r="T374" i="22"/>
  <c r="S374" i="22"/>
  <c r="R374" i="22"/>
  <c r="Q374" i="22"/>
  <c r="P374" i="22"/>
  <c r="O374" i="22"/>
  <c r="N374" i="22"/>
  <c r="M374" i="22"/>
  <c r="L374" i="22"/>
  <c r="K374" i="22"/>
  <c r="J374" i="22"/>
  <c r="I374" i="22"/>
  <c r="H374" i="22"/>
  <c r="G374" i="22"/>
  <c r="F374" i="22"/>
  <c r="E374" i="22"/>
  <c r="D374" i="22"/>
  <c r="C374" i="22"/>
  <c r="B374" i="22"/>
  <c r="A374" i="22"/>
  <c r="Z373" i="22"/>
  <c r="Y373" i="22"/>
  <c r="X373" i="22"/>
  <c r="W373" i="22"/>
  <c r="V373" i="22"/>
  <c r="U373" i="22"/>
  <c r="T373" i="22"/>
  <c r="S373" i="22"/>
  <c r="R373" i="22"/>
  <c r="Q373" i="22"/>
  <c r="P373" i="22"/>
  <c r="O373" i="22"/>
  <c r="N373" i="22"/>
  <c r="M373" i="22"/>
  <c r="L373" i="22"/>
  <c r="K373" i="22"/>
  <c r="J373" i="22"/>
  <c r="I373" i="22"/>
  <c r="H373" i="22"/>
  <c r="G373" i="22"/>
  <c r="F373" i="22"/>
  <c r="E373" i="22"/>
  <c r="D373" i="22"/>
  <c r="C373" i="22"/>
  <c r="B373" i="22"/>
  <c r="A373" i="22"/>
  <c r="Z372" i="22"/>
  <c r="Y372" i="22"/>
  <c r="X372" i="22"/>
  <c r="W372" i="22"/>
  <c r="V372" i="22"/>
  <c r="U372" i="22"/>
  <c r="T372" i="22"/>
  <c r="S372" i="22"/>
  <c r="R372" i="22"/>
  <c r="Q372" i="22"/>
  <c r="P372" i="22"/>
  <c r="O372" i="22"/>
  <c r="N372" i="22"/>
  <c r="M372" i="22"/>
  <c r="L372" i="22"/>
  <c r="K372" i="22"/>
  <c r="J372" i="22"/>
  <c r="I372" i="22"/>
  <c r="H372" i="22"/>
  <c r="G372" i="22"/>
  <c r="F372" i="22"/>
  <c r="E372" i="22"/>
  <c r="D372" i="22"/>
  <c r="C372" i="22"/>
  <c r="B372" i="22"/>
  <c r="A372" i="22"/>
  <c r="Z371" i="22"/>
  <c r="Y371" i="22"/>
  <c r="X371" i="22"/>
  <c r="W371" i="22"/>
  <c r="V371" i="22"/>
  <c r="U371" i="22"/>
  <c r="T371" i="22"/>
  <c r="S371" i="22"/>
  <c r="R371" i="22"/>
  <c r="Q371" i="22"/>
  <c r="P371" i="22"/>
  <c r="O371" i="22"/>
  <c r="N371" i="22"/>
  <c r="M371" i="22"/>
  <c r="L371" i="22"/>
  <c r="K371" i="22"/>
  <c r="J371" i="22"/>
  <c r="I371" i="22"/>
  <c r="H371" i="22"/>
  <c r="G371" i="22"/>
  <c r="F371" i="22"/>
  <c r="E371" i="22"/>
  <c r="D371" i="22"/>
  <c r="C371" i="22"/>
  <c r="B371" i="22"/>
  <c r="A371" i="22"/>
  <c r="Z370" i="22"/>
  <c r="Y370" i="22"/>
  <c r="X370" i="22"/>
  <c r="W370" i="22"/>
  <c r="V370" i="22"/>
  <c r="U370" i="22"/>
  <c r="T370" i="22"/>
  <c r="S370" i="22"/>
  <c r="R370" i="22"/>
  <c r="Q370" i="22"/>
  <c r="P370" i="22"/>
  <c r="O370" i="22"/>
  <c r="N370" i="22"/>
  <c r="M370" i="22"/>
  <c r="L370" i="22"/>
  <c r="K370" i="22"/>
  <c r="J370" i="22"/>
  <c r="I370" i="22"/>
  <c r="H370" i="22"/>
  <c r="G370" i="22"/>
  <c r="F370" i="22"/>
  <c r="E370" i="22"/>
  <c r="D370" i="22"/>
  <c r="C370" i="22"/>
  <c r="B370" i="22"/>
  <c r="A370" i="22"/>
  <c r="Z369" i="22"/>
  <c r="Y369" i="22"/>
  <c r="X369" i="22"/>
  <c r="W369" i="22"/>
  <c r="V369" i="22"/>
  <c r="U369" i="22"/>
  <c r="T369" i="22"/>
  <c r="S369" i="22"/>
  <c r="R369" i="22"/>
  <c r="Q369" i="22"/>
  <c r="P369" i="22"/>
  <c r="O369" i="22"/>
  <c r="N369" i="22"/>
  <c r="M369" i="22"/>
  <c r="L369" i="22"/>
  <c r="K369" i="22"/>
  <c r="J369" i="22"/>
  <c r="I369" i="22"/>
  <c r="H369" i="22"/>
  <c r="G369" i="22"/>
  <c r="F369" i="22"/>
  <c r="E369" i="22"/>
  <c r="D369" i="22"/>
  <c r="C369" i="22"/>
  <c r="B369" i="22"/>
  <c r="A369" i="22"/>
  <c r="Z368" i="22"/>
  <c r="Y368" i="22"/>
  <c r="X368" i="22"/>
  <c r="W368" i="22"/>
  <c r="V368" i="22"/>
  <c r="U368" i="22"/>
  <c r="T368" i="22"/>
  <c r="S368" i="22"/>
  <c r="R368" i="22"/>
  <c r="Q368" i="22"/>
  <c r="P368" i="22"/>
  <c r="O368" i="22"/>
  <c r="N368" i="22"/>
  <c r="M368" i="22"/>
  <c r="L368" i="22"/>
  <c r="K368" i="22"/>
  <c r="J368" i="22"/>
  <c r="I368" i="22"/>
  <c r="H368" i="22"/>
  <c r="G368" i="22"/>
  <c r="F368" i="22"/>
  <c r="E368" i="22"/>
  <c r="D368" i="22"/>
  <c r="C368" i="22"/>
  <c r="B368" i="22"/>
  <c r="A368" i="22"/>
  <c r="Z367" i="22"/>
  <c r="Y367" i="22"/>
  <c r="X367" i="22"/>
  <c r="W367" i="22"/>
  <c r="V367" i="22"/>
  <c r="U367" i="22"/>
  <c r="T367" i="22"/>
  <c r="S367" i="22"/>
  <c r="R367" i="22"/>
  <c r="Q367" i="22"/>
  <c r="P367" i="22"/>
  <c r="O367" i="22"/>
  <c r="N367" i="22"/>
  <c r="M367" i="22"/>
  <c r="L367" i="22"/>
  <c r="K367" i="22"/>
  <c r="J367" i="22"/>
  <c r="I367" i="22"/>
  <c r="H367" i="22"/>
  <c r="G367" i="22"/>
  <c r="F367" i="22"/>
  <c r="E367" i="22"/>
  <c r="D367" i="22"/>
  <c r="C367" i="22"/>
  <c r="B367" i="22"/>
  <c r="A367" i="22"/>
  <c r="Z366" i="22"/>
  <c r="Y366" i="22"/>
  <c r="X366" i="22"/>
  <c r="W366" i="22"/>
  <c r="V366" i="22"/>
  <c r="U366" i="22"/>
  <c r="T366" i="22"/>
  <c r="S366" i="22"/>
  <c r="R366" i="22"/>
  <c r="Q366" i="22"/>
  <c r="P366" i="22"/>
  <c r="O366" i="22"/>
  <c r="N366" i="22"/>
  <c r="M366" i="22"/>
  <c r="L366" i="22"/>
  <c r="K366" i="22"/>
  <c r="J366" i="22"/>
  <c r="I366" i="22"/>
  <c r="H366" i="22"/>
  <c r="G366" i="22"/>
  <c r="F366" i="22"/>
  <c r="E366" i="22"/>
  <c r="D366" i="22"/>
  <c r="C366" i="22"/>
  <c r="B366" i="22"/>
  <c r="A366" i="22"/>
  <c r="Z365" i="22"/>
  <c r="Y365" i="22"/>
  <c r="X365" i="22"/>
  <c r="W365" i="22"/>
  <c r="V365" i="22"/>
  <c r="U365" i="22"/>
  <c r="T365" i="22"/>
  <c r="S365" i="22"/>
  <c r="R365" i="22"/>
  <c r="Q365" i="22"/>
  <c r="P365" i="22"/>
  <c r="O365" i="22"/>
  <c r="N365" i="22"/>
  <c r="M365" i="22"/>
  <c r="L365" i="22"/>
  <c r="K365" i="22"/>
  <c r="J365" i="22"/>
  <c r="I365" i="22"/>
  <c r="H365" i="22"/>
  <c r="G365" i="22"/>
  <c r="F365" i="22"/>
  <c r="E365" i="22"/>
  <c r="D365" i="22"/>
  <c r="C365" i="22"/>
  <c r="B365" i="22"/>
  <c r="A365" i="22"/>
  <c r="Z364" i="22"/>
  <c r="Y364" i="22"/>
  <c r="X364" i="22"/>
  <c r="W364" i="22"/>
  <c r="V364" i="22"/>
  <c r="U364" i="22"/>
  <c r="T364" i="22"/>
  <c r="S364" i="22"/>
  <c r="R364" i="22"/>
  <c r="Q364" i="22"/>
  <c r="P364" i="22"/>
  <c r="O364" i="22"/>
  <c r="N364" i="22"/>
  <c r="M364" i="22"/>
  <c r="L364" i="22"/>
  <c r="K364" i="22"/>
  <c r="J364" i="22"/>
  <c r="I364" i="22"/>
  <c r="H364" i="22"/>
  <c r="G364" i="22"/>
  <c r="F364" i="22"/>
  <c r="E364" i="22"/>
  <c r="D364" i="22"/>
  <c r="C364" i="22"/>
  <c r="B364" i="22"/>
  <c r="A364" i="22"/>
  <c r="Z363" i="22"/>
  <c r="Y363" i="22"/>
  <c r="X363" i="22"/>
  <c r="W363" i="22"/>
  <c r="V363" i="22"/>
  <c r="U363" i="22"/>
  <c r="T363" i="22"/>
  <c r="S363" i="22"/>
  <c r="R363" i="22"/>
  <c r="Q363" i="22"/>
  <c r="P363" i="22"/>
  <c r="O363" i="22"/>
  <c r="N363" i="22"/>
  <c r="M363" i="22"/>
  <c r="L363" i="22"/>
  <c r="K363" i="22"/>
  <c r="J363" i="22"/>
  <c r="I363" i="22"/>
  <c r="H363" i="22"/>
  <c r="G363" i="22"/>
  <c r="F363" i="22"/>
  <c r="E363" i="22"/>
  <c r="D363" i="22"/>
  <c r="C363" i="22"/>
  <c r="B363" i="22"/>
  <c r="A363" i="22"/>
  <c r="Z362" i="22"/>
  <c r="Y362" i="22"/>
  <c r="X362" i="22"/>
  <c r="W362" i="22"/>
  <c r="V362" i="22"/>
  <c r="U362" i="22"/>
  <c r="T362" i="22"/>
  <c r="S362" i="22"/>
  <c r="R362" i="22"/>
  <c r="Q362" i="22"/>
  <c r="P362" i="22"/>
  <c r="O362" i="22"/>
  <c r="N362" i="22"/>
  <c r="M362" i="22"/>
  <c r="L362" i="22"/>
  <c r="K362" i="22"/>
  <c r="J362" i="22"/>
  <c r="I362" i="22"/>
  <c r="H362" i="22"/>
  <c r="G362" i="22"/>
  <c r="F362" i="22"/>
  <c r="E362" i="22"/>
  <c r="D362" i="22"/>
  <c r="C362" i="22"/>
  <c r="B362" i="22"/>
  <c r="A362" i="22"/>
  <c r="Z361" i="22"/>
  <c r="Y361" i="22"/>
  <c r="X361" i="22"/>
  <c r="W361" i="22"/>
  <c r="V361" i="22"/>
  <c r="U361" i="22"/>
  <c r="T361" i="22"/>
  <c r="S361" i="22"/>
  <c r="R361" i="22"/>
  <c r="Q361" i="22"/>
  <c r="P361" i="22"/>
  <c r="O361" i="22"/>
  <c r="N361" i="22"/>
  <c r="M361" i="22"/>
  <c r="L361" i="22"/>
  <c r="K361" i="22"/>
  <c r="J361" i="22"/>
  <c r="I361" i="22"/>
  <c r="H361" i="22"/>
  <c r="G361" i="22"/>
  <c r="F361" i="22"/>
  <c r="E361" i="22"/>
  <c r="D361" i="22"/>
  <c r="C361" i="22"/>
  <c r="B361" i="22"/>
  <c r="A361" i="22"/>
  <c r="Z360" i="22"/>
  <c r="Y360" i="22"/>
  <c r="X360" i="22"/>
  <c r="W360" i="22"/>
  <c r="V360" i="22"/>
  <c r="U360" i="22"/>
  <c r="T360" i="22"/>
  <c r="S360" i="22"/>
  <c r="R360" i="22"/>
  <c r="Q360" i="22"/>
  <c r="P360" i="22"/>
  <c r="O360" i="22"/>
  <c r="N360" i="22"/>
  <c r="M360" i="22"/>
  <c r="L360" i="22"/>
  <c r="K360" i="22"/>
  <c r="J360" i="22"/>
  <c r="I360" i="22"/>
  <c r="H360" i="22"/>
  <c r="G360" i="22"/>
  <c r="F360" i="22"/>
  <c r="E360" i="22"/>
  <c r="D360" i="22"/>
  <c r="C360" i="22"/>
  <c r="B360" i="22"/>
  <c r="A360" i="22"/>
  <c r="Z359" i="22"/>
  <c r="Y359" i="22"/>
  <c r="X359" i="22"/>
  <c r="W359" i="22"/>
  <c r="V359" i="22"/>
  <c r="U359" i="22"/>
  <c r="T359" i="22"/>
  <c r="S359" i="22"/>
  <c r="R359" i="22"/>
  <c r="Q359" i="22"/>
  <c r="P359" i="22"/>
  <c r="O359" i="22"/>
  <c r="N359" i="22"/>
  <c r="M359" i="22"/>
  <c r="L359" i="22"/>
  <c r="K359" i="22"/>
  <c r="J359" i="22"/>
  <c r="I359" i="22"/>
  <c r="H359" i="22"/>
  <c r="G359" i="22"/>
  <c r="F359" i="22"/>
  <c r="E359" i="22"/>
  <c r="D359" i="22"/>
  <c r="C359" i="22"/>
  <c r="B359" i="22"/>
  <c r="A359" i="22"/>
  <c r="Z358" i="22"/>
  <c r="Y358" i="22"/>
  <c r="X358" i="22"/>
  <c r="W358" i="22"/>
  <c r="V358" i="22"/>
  <c r="U358" i="22"/>
  <c r="T358" i="22"/>
  <c r="S358" i="22"/>
  <c r="R358" i="22"/>
  <c r="Q358" i="22"/>
  <c r="P358" i="22"/>
  <c r="O358" i="22"/>
  <c r="N358" i="22"/>
  <c r="M358" i="22"/>
  <c r="L358" i="22"/>
  <c r="K358" i="22"/>
  <c r="J358" i="22"/>
  <c r="I358" i="22"/>
  <c r="H358" i="22"/>
  <c r="G358" i="22"/>
  <c r="F358" i="22"/>
  <c r="E358" i="22"/>
  <c r="D358" i="22"/>
  <c r="C358" i="22"/>
  <c r="B358" i="22"/>
  <c r="A358" i="22"/>
  <c r="Z357" i="22"/>
  <c r="Y357" i="22"/>
  <c r="X357" i="22"/>
  <c r="W357" i="22"/>
  <c r="V357" i="22"/>
  <c r="U357" i="22"/>
  <c r="T357" i="22"/>
  <c r="S357" i="22"/>
  <c r="R357" i="22"/>
  <c r="Q357" i="22"/>
  <c r="P357" i="22"/>
  <c r="O357" i="22"/>
  <c r="N357" i="22"/>
  <c r="M357" i="22"/>
  <c r="L357" i="22"/>
  <c r="K357" i="22"/>
  <c r="J357" i="22"/>
  <c r="I357" i="22"/>
  <c r="H357" i="22"/>
  <c r="G357" i="22"/>
  <c r="F357" i="22"/>
  <c r="E357" i="22"/>
  <c r="D357" i="22"/>
  <c r="C357" i="22"/>
  <c r="B357" i="22"/>
  <c r="A357" i="22"/>
  <c r="Z356" i="22"/>
  <c r="Y356" i="22"/>
  <c r="X356" i="22"/>
  <c r="W356" i="22"/>
  <c r="V356" i="22"/>
  <c r="U356" i="22"/>
  <c r="T356" i="22"/>
  <c r="S356" i="22"/>
  <c r="R356" i="22"/>
  <c r="Q356" i="22"/>
  <c r="P356" i="22"/>
  <c r="O356" i="22"/>
  <c r="N356" i="22"/>
  <c r="M356" i="22"/>
  <c r="L356" i="22"/>
  <c r="K356" i="22"/>
  <c r="J356" i="22"/>
  <c r="I356" i="22"/>
  <c r="H356" i="22"/>
  <c r="G356" i="22"/>
  <c r="F356" i="22"/>
  <c r="E356" i="22"/>
  <c r="D356" i="22"/>
  <c r="C356" i="22"/>
  <c r="B356" i="22"/>
  <c r="A356" i="22"/>
  <c r="Z355" i="22"/>
  <c r="Y355" i="22"/>
  <c r="X355" i="22"/>
  <c r="W355" i="22"/>
  <c r="V355" i="22"/>
  <c r="U355" i="22"/>
  <c r="T355" i="22"/>
  <c r="S355" i="22"/>
  <c r="R355" i="22"/>
  <c r="Q355" i="22"/>
  <c r="P355" i="22"/>
  <c r="O355" i="22"/>
  <c r="N355" i="22"/>
  <c r="M355" i="22"/>
  <c r="L355" i="22"/>
  <c r="K355" i="22"/>
  <c r="J355" i="22"/>
  <c r="I355" i="22"/>
  <c r="H355" i="22"/>
  <c r="G355" i="22"/>
  <c r="F355" i="22"/>
  <c r="E355" i="22"/>
  <c r="D355" i="22"/>
  <c r="C355" i="22"/>
  <c r="B355" i="22"/>
  <c r="A355" i="22"/>
  <c r="Z354" i="22"/>
  <c r="Y354" i="22"/>
  <c r="X354" i="22"/>
  <c r="W354" i="22"/>
  <c r="V354" i="22"/>
  <c r="U354" i="22"/>
  <c r="T354" i="22"/>
  <c r="S354" i="22"/>
  <c r="R354" i="22"/>
  <c r="Q354" i="22"/>
  <c r="P354" i="22"/>
  <c r="O354" i="22"/>
  <c r="N354" i="22"/>
  <c r="M354" i="22"/>
  <c r="L354" i="22"/>
  <c r="K354" i="22"/>
  <c r="J354" i="22"/>
  <c r="I354" i="22"/>
  <c r="H354" i="22"/>
  <c r="G354" i="22"/>
  <c r="F354" i="22"/>
  <c r="E354" i="22"/>
  <c r="D354" i="22"/>
  <c r="C354" i="22"/>
  <c r="B354" i="22"/>
  <c r="A354" i="22"/>
  <c r="Z353" i="22"/>
  <c r="Y353" i="22"/>
  <c r="X353" i="22"/>
  <c r="W353" i="22"/>
  <c r="V353" i="22"/>
  <c r="U353" i="22"/>
  <c r="T353" i="22"/>
  <c r="S353" i="22"/>
  <c r="R353" i="22"/>
  <c r="Q353" i="22"/>
  <c r="P353" i="22"/>
  <c r="O353" i="22"/>
  <c r="N353" i="22"/>
  <c r="M353" i="22"/>
  <c r="L353" i="22"/>
  <c r="K353" i="22"/>
  <c r="J353" i="22"/>
  <c r="I353" i="22"/>
  <c r="H353" i="22"/>
  <c r="G353" i="22"/>
  <c r="F353" i="22"/>
  <c r="E353" i="22"/>
  <c r="D353" i="22"/>
  <c r="C353" i="22"/>
  <c r="B353" i="22"/>
  <c r="A353" i="22"/>
  <c r="Z352" i="22"/>
  <c r="Y352" i="22"/>
  <c r="X352" i="22"/>
  <c r="W352" i="22"/>
  <c r="V352" i="22"/>
  <c r="U352" i="22"/>
  <c r="T352" i="22"/>
  <c r="S352" i="22"/>
  <c r="R352" i="22"/>
  <c r="Q352" i="22"/>
  <c r="P352" i="22"/>
  <c r="O352" i="22"/>
  <c r="N352" i="22"/>
  <c r="M352" i="22"/>
  <c r="L352" i="22"/>
  <c r="K352" i="22"/>
  <c r="J352" i="22"/>
  <c r="I352" i="22"/>
  <c r="H352" i="22"/>
  <c r="G352" i="22"/>
  <c r="F352" i="22"/>
  <c r="E352" i="22"/>
  <c r="D352" i="22"/>
  <c r="C352" i="22"/>
  <c r="B352" i="22"/>
  <c r="A352" i="22"/>
  <c r="Z351" i="22"/>
  <c r="Y351" i="22"/>
  <c r="X351" i="22"/>
  <c r="W351" i="22"/>
  <c r="V351" i="22"/>
  <c r="U351" i="22"/>
  <c r="T351" i="22"/>
  <c r="S351" i="22"/>
  <c r="R351" i="22"/>
  <c r="Q351" i="22"/>
  <c r="P351" i="22"/>
  <c r="O351" i="22"/>
  <c r="N351" i="22"/>
  <c r="M351" i="22"/>
  <c r="L351" i="22"/>
  <c r="K351" i="22"/>
  <c r="J351" i="22"/>
  <c r="I351" i="22"/>
  <c r="H351" i="22"/>
  <c r="G351" i="22"/>
  <c r="F351" i="22"/>
  <c r="E351" i="22"/>
  <c r="D351" i="22"/>
  <c r="C351" i="22"/>
  <c r="B351" i="22"/>
  <c r="A351" i="22"/>
  <c r="Z350" i="22"/>
  <c r="Y350" i="22"/>
  <c r="X350" i="22"/>
  <c r="W350" i="22"/>
  <c r="V350" i="22"/>
  <c r="U350" i="22"/>
  <c r="T350" i="22"/>
  <c r="S350" i="22"/>
  <c r="R350" i="22"/>
  <c r="Q350" i="22"/>
  <c r="P350" i="22"/>
  <c r="O350" i="22"/>
  <c r="N350" i="22"/>
  <c r="M350" i="22"/>
  <c r="L350" i="22"/>
  <c r="K350" i="22"/>
  <c r="J350" i="22"/>
  <c r="I350" i="22"/>
  <c r="H350" i="22"/>
  <c r="G350" i="22"/>
  <c r="F350" i="22"/>
  <c r="E350" i="22"/>
  <c r="D350" i="22"/>
  <c r="C350" i="22"/>
  <c r="B350" i="22"/>
  <c r="A350" i="22"/>
  <c r="Z349" i="22"/>
  <c r="Y349" i="22"/>
  <c r="X349" i="22"/>
  <c r="W349" i="22"/>
  <c r="V349" i="22"/>
  <c r="U349" i="22"/>
  <c r="T349" i="22"/>
  <c r="S349" i="22"/>
  <c r="R349" i="22"/>
  <c r="Q349" i="22"/>
  <c r="P349" i="22"/>
  <c r="O349" i="22"/>
  <c r="N349" i="22"/>
  <c r="M349" i="22"/>
  <c r="L349" i="22"/>
  <c r="K349" i="22"/>
  <c r="J349" i="22"/>
  <c r="I349" i="22"/>
  <c r="H349" i="22"/>
  <c r="G349" i="22"/>
  <c r="F349" i="22"/>
  <c r="E349" i="22"/>
  <c r="D349" i="22"/>
  <c r="C349" i="22"/>
  <c r="B349" i="22"/>
  <c r="A349" i="22"/>
  <c r="Z348" i="22"/>
  <c r="Y348" i="22"/>
  <c r="X348" i="22"/>
  <c r="W348" i="22"/>
  <c r="V348" i="22"/>
  <c r="U348" i="22"/>
  <c r="T348" i="22"/>
  <c r="S348" i="22"/>
  <c r="R348" i="22"/>
  <c r="Q348" i="22"/>
  <c r="P348" i="22"/>
  <c r="O348" i="22"/>
  <c r="N348" i="22"/>
  <c r="M348" i="22"/>
  <c r="L348" i="22"/>
  <c r="K348" i="22"/>
  <c r="J348" i="22"/>
  <c r="I348" i="22"/>
  <c r="H348" i="22"/>
  <c r="G348" i="22"/>
  <c r="F348" i="22"/>
  <c r="E348" i="22"/>
  <c r="D348" i="22"/>
  <c r="C348" i="22"/>
  <c r="B348" i="22"/>
  <c r="A348" i="22"/>
  <c r="Z347" i="22"/>
  <c r="Y347" i="22"/>
  <c r="X347" i="22"/>
  <c r="W347" i="22"/>
  <c r="V347" i="22"/>
  <c r="U347" i="22"/>
  <c r="T347" i="22"/>
  <c r="S347" i="22"/>
  <c r="R347" i="22"/>
  <c r="Q347" i="22"/>
  <c r="P347" i="22"/>
  <c r="O347" i="22"/>
  <c r="N347" i="22"/>
  <c r="M347" i="22"/>
  <c r="L347" i="22"/>
  <c r="K347" i="22"/>
  <c r="J347" i="22"/>
  <c r="I347" i="22"/>
  <c r="H347" i="22"/>
  <c r="G347" i="22"/>
  <c r="F347" i="22"/>
  <c r="E347" i="22"/>
  <c r="D347" i="22"/>
  <c r="C347" i="22"/>
  <c r="B347" i="22"/>
  <c r="A347" i="22"/>
  <c r="Z346" i="22"/>
  <c r="Y346" i="22"/>
  <c r="X346" i="22"/>
  <c r="W346" i="22"/>
  <c r="V346" i="22"/>
  <c r="U346" i="22"/>
  <c r="T346" i="22"/>
  <c r="S346" i="22"/>
  <c r="R346" i="22"/>
  <c r="Q346" i="22"/>
  <c r="P346" i="22"/>
  <c r="O346" i="22"/>
  <c r="N346" i="22"/>
  <c r="M346" i="22"/>
  <c r="L346" i="22"/>
  <c r="K346" i="22"/>
  <c r="J346" i="22"/>
  <c r="I346" i="22"/>
  <c r="H346" i="22"/>
  <c r="G346" i="22"/>
  <c r="F346" i="22"/>
  <c r="E346" i="22"/>
  <c r="D346" i="22"/>
  <c r="C346" i="22"/>
  <c r="B346" i="22"/>
  <c r="A346" i="22"/>
  <c r="Z345" i="22"/>
  <c r="Y345" i="22"/>
  <c r="X345" i="22"/>
  <c r="W345" i="22"/>
  <c r="V345" i="22"/>
  <c r="U345" i="22"/>
  <c r="T345" i="22"/>
  <c r="S345" i="22"/>
  <c r="R345" i="22"/>
  <c r="Q345" i="22"/>
  <c r="P345" i="22"/>
  <c r="O345" i="22"/>
  <c r="N345" i="22"/>
  <c r="M345" i="22"/>
  <c r="L345" i="22"/>
  <c r="K345" i="22"/>
  <c r="J345" i="22"/>
  <c r="I345" i="22"/>
  <c r="H345" i="22"/>
  <c r="G345" i="22"/>
  <c r="F345" i="22"/>
  <c r="E345" i="22"/>
  <c r="D345" i="22"/>
  <c r="C345" i="22"/>
  <c r="B345" i="22"/>
  <c r="A345" i="22"/>
  <c r="Z344" i="22"/>
  <c r="Y344" i="22"/>
  <c r="X344" i="22"/>
  <c r="W344" i="22"/>
  <c r="V344" i="22"/>
  <c r="U344" i="22"/>
  <c r="T344" i="22"/>
  <c r="S344" i="22"/>
  <c r="R344" i="22"/>
  <c r="Q344" i="22"/>
  <c r="P344" i="22"/>
  <c r="O344" i="22"/>
  <c r="N344" i="22"/>
  <c r="M344" i="22"/>
  <c r="L344" i="22"/>
  <c r="K344" i="22"/>
  <c r="J344" i="22"/>
  <c r="I344" i="22"/>
  <c r="H344" i="22"/>
  <c r="G344" i="22"/>
  <c r="F344" i="22"/>
  <c r="E344" i="22"/>
  <c r="D344" i="22"/>
  <c r="C344" i="22"/>
  <c r="B344" i="22"/>
  <c r="A344" i="22"/>
  <c r="Z343" i="22"/>
  <c r="Y343" i="22"/>
  <c r="X343" i="22"/>
  <c r="W343" i="22"/>
  <c r="V343" i="22"/>
  <c r="U343" i="22"/>
  <c r="T343" i="22"/>
  <c r="S343" i="22"/>
  <c r="R343" i="22"/>
  <c r="Q343" i="22"/>
  <c r="P343" i="22"/>
  <c r="O343" i="22"/>
  <c r="N343" i="22"/>
  <c r="M343" i="22"/>
  <c r="L343" i="22"/>
  <c r="K343" i="22"/>
  <c r="J343" i="22"/>
  <c r="I343" i="22"/>
  <c r="H343" i="22"/>
  <c r="G343" i="22"/>
  <c r="F343" i="22"/>
  <c r="E343" i="22"/>
  <c r="D343" i="22"/>
  <c r="C343" i="22"/>
  <c r="B343" i="22"/>
  <c r="A343" i="22"/>
  <c r="Z342" i="22"/>
  <c r="Y342" i="22"/>
  <c r="X342" i="22"/>
  <c r="W342" i="22"/>
  <c r="V342" i="22"/>
  <c r="U342" i="22"/>
  <c r="T342" i="22"/>
  <c r="S342" i="22"/>
  <c r="R342" i="22"/>
  <c r="Q342" i="22"/>
  <c r="P342" i="22"/>
  <c r="O342" i="22"/>
  <c r="N342" i="22"/>
  <c r="M342" i="22"/>
  <c r="L342" i="22"/>
  <c r="K342" i="22"/>
  <c r="J342" i="22"/>
  <c r="I342" i="22"/>
  <c r="H342" i="22"/>
  <c r="G342" i="22"/>
  <c r="F342" i="22"/>
  <c r="E342" i="22"/>
  <c r="D342" i="22"/>
  <c r="C342" i="22"/>
  <c r="B342" i="22"/>
  <c r="A342" i="22"/>
  <c r="Z341" i="22"/>
  <c r="Y341" i="22"/>
  <c r="X341" i="22"/>
  <c r="W341" i="22"/>
  <c r="V341" i="22"/>
  <c r="U341" i="22"/>
  <c r="T341" i="22"/>
  <c r="S341" i="22"/>
  <c r="R341" i="22"/>
  <c r="Q341" i="22"/>
  <c r="P341" i="22"/>
  <c r="O341" i="22"/>
  <c r="N341" i="22"/>
  <c r="M341" i="22"/>
  <c r="L341" i="22"/>
  <c r="K341" i="22"/>
  <c r="J341" i="22"/>
  <c r="I341" i="22"/>
  <c r="H341" i="22"/>
  <c r="G341" i="22"/>
  <c r="F341" i="22"/>
  <c r="E341" i="22"/>
  <c r="D341" i="22"/>
  <c r="C341" i="22"/>
  <c r="B341" i="22"/>
  <c r="A341" i="22"/>
  <c r="Z340" i="22"/>
  <c r="Y340" i="22"/>
  <c r="X340" i="22"/>
  <c r="W340" i="22"/>
  <c r="V340" i="22"/>
  <c r="U340" i="22"/>
  <c r="T340" i="22"/>
  <c r="S340" i="22"/>
  <c r="R340" i="22"/>
  <c r="Q340" i="22"/>
  <c r="P340" i="22"/>
  <c r="O340" i="22"/>
  <c r="N340" i="22"/>
  <c r="M340" i="22"/>
  <c r="L340" i="22"/>
  <c r="K340" i="22"/>
  <c r="J340" i="22"/>
  <c r="I340" i="22"/>
  <c r="H340" i="22"/>
  <c r="G340" i="22"/>
  <c r="F340" i="22"/>
  <c r="E340" i="22"/>
  <c r="D340" i="22"/>
  <c r="C340" i="22"/>
  <c r="B340" i="22"/>
  <c r="A340" i="22"/>
  <c r="Z339" i="22"/>
  <c r="Y339" i="22"/>
  <c r="X339" i="22"/>
  <c r="W339" i="22"/>
  <c r="V339" i="22"/>
  <c r="U339" i="22"/>
  <c r="T339" i="22"/>
  <c r="S339" i="22"/>
  <c r="R339" i="22"/>
  <c r="Q339" i="22"/>
  <c r="P339" i="22"/>
  <c r="O339" i="22"/>
  <c r="N339" i="22"/>
  <c r="M339" i="22"/>
  <c r="L339" i="22"/>
  <c r="K339" i="22"/>
  <c r="J339" i="22"/>
  <c r="I339" i="22"/>
  <c r="H339" i="22"/>
  <c r="G339" i="22"/>
  <c r="F339" i="22"/>
  <c r="E339" i="22"/>
  <c r="D339" i="22"/>
  <c r="C339" i="22"/>
  <c r="B339" i="22"/>
  <c r="A339" i="22"/>
  <c r="Z338" i="22"/>
  <c r="Y338" i="22"/>
  <c r="X338" i="22"/>
  <c r="W338" i="22"/>
  <c r="V338" i="22"/>
  <c r="U338" i="22"/>
  <c r="T338" i="22"/>
  <c r="S338" i="22"/>
  <c r="R338" i="22"/>
  <c r="Q338" i="22"/>
  <c r="P338" i="22"/>
  <c r="O338" i="22"/>
  <c r="N338" i="22"/>
  <c r="M338" i="22"/>
  <c r="L338" i="22"/>
  <c r="K338" i="22"/>
  <c r="J338" i="22"/>
  <c r="I338" i="22"/>
  <c r="H338" i="22"/>
  <c r="G338" i="22"/>
  <c r="F338" i="22"/>
  <c r="E338" i="22"/>
  <c r="D338" i="22"/>
  <c r="C338" i="22"/>
  <c r="B338" i="22"/>
  <c r="A338" i="22"/>
  <c r="Z337" i="22"/>
  <c r="Y337" i="22"/>
  <c r="X337" i="22"/>
  <c r="W337" i="22"/>
  <c r="V337" i="22"/>
  <c r="U337" i="22"/>
  <c r="T337" i="22"/>
  <c r="S337" i="22"/>
  <c r="R337" i="22"/>
  <c r="Q337" i="22"/>
  <c r="P337" i="22"/>
  <c r="O337" i="22"/>
  <c r="N337" i="22"/>
  <c r="M337" i="22"/>
  <c r="L337" i="22"/>
  <c r="K337" i="22"/>
  <c r="J337" i="22"/>
  <c r="I337" i="22"/>
  <c r="H337" i="22"/>
  <c r="G337" i="22"/>
  <c r="F337" i="22"/>
  <c r="E337" i="22"/>
  <c r="D337" i="22"/>
  <c r="C337" i="22"/>
  <c r="B337" i="22"/>
  <c r="A337" i="22"/>
  <c r="Z336" i="22"/>
  <c r="Y336" i="22"/>
  <c r="X336" i="22"/>
  <c r="W336" i="22"/>
  <c r="V336" i="22"/>
  <c r="U336" i="22"/>
  <c r="T336" i="22"/>
  <c r="S336" i="22"/>
  <c r="R336" i="22"/>
  <c r="Q336" i="22"/>
  <c r="P336" i="22"/>
  <c r="O336" i="22"/>
  <c r="N336" i="22"/>
  <c r="M336" i="22"/>
  <c r="L336" i="22"/>
  <c r="K336" i="22"/>
  <c r="J336" i="22"/>
  <c r="I336" i="22"/>
  <c r="H336" i="22"/>
  <c r="G336" i="22"/>
  <c r="F336" i="22"/>
  <c r="E336" i="22"/>
  <c r="D336" i="22"/>
  <c r="C336" i="22"/>
  <c r="B336" i="22"/>
  <c r="A336" i="22"/>
  <c r="Z335" i="22"/>
  <c r="Y335" i="22"/>
  <c r="X335" i="22"/>
  <c r="W335" i="22"/>
  <c r="V335" i="22"/>
  <c r="U335" i="22"/>
  <c r="T335" i="22"/>
  <c r="S335" i="22"/>
  <c r="R335" i="22"/>
  <c r="Q335" i="22"/>
  <c r="P335" i="22"/>
  <c r="O335" i="22"/>
  <c r="N335" i="22"/>
  <c r="M335" i="22"/>
  <c r="L335" i="22"/>
  <c r="K335" i="22"/>
  <c r="J335" i="22"/>
  <c r="I335" i="22"/>
  <c r="H335" i="22"/>
  <c r="G335" i="22"/>
  <c r="F335" i="22"/>
  <c r="E335" i="22"/>
  <c r="D335" i="22"/>
  <c r="C335" i="22"/>
  <c r="B335" i="22"/>
  <c r="A335" i="22"/>
  <c r="Z334" i="22"/>
  <c r="Y334" i="22"/>
  <c r="X334" i="22"/>
  <c r="W334" i="22"/>
  <c r="V334" i="22"/>
  <c r="U334" i="22"/>
  <c r="T334" i="22"/>
  <c r="S334" i="22"/>
  <c r="R334" i="22"/>
  <c r="Q334" i="22"/>
  <c r="P334" i="22"/>
  <c r="O334" i="22"/>
  <c r="N334" i="22"/>
  <c r="M334" i="22"/>
  <c r="L334" i="22"/>
  <c r="K334" i="22"/>
  <c r="J334" i="22"/>
  <c r="I334" i="22"/>
  <c r="H334" i="22"/>
  <c r="G334" i="22"/>
  <c r="F334" i="22"/>
  <c r="E334" i="22"/>
  <c r="D334" i="22"/>
  <c r="C334" i="22"/>
  <c r="B334" i="22"/>
  <c r="A334" i="22"/>
  <c r="Z333" i="22"/>
  <c r="Y333" i="22"/>
  <c r="X333" i="22"/>
  <c r="W333" i="22"/>
  <c r="V333" i="22"/>
  <c r="U333" i="22"/>
  <c r="T333" i="22"/>
  <c r="S333" i="22"/>
  <c r="R333" i="22"/>
  <c r="Q333" i="22"/>
  <c r="P333" i="22"/>
  <c r="O333" i="22"/>
  <c r="N333" i="22"/>
  <c r="M333" i="22"/>
  <c r="L333" i="22"/>
  <c r="K333" i="22"/>
  <c r="J333" i="22"/>
  <c r="I333" i="22"/>
  <c r="H333" i="22"/>
  <c r="G333" i="22"/>
  <c r="F333" i="22"/>
  <c r="E333" i="22"/>
  <c r="D333" i="22"/>
  <c r="C333" i="22"/>
  <c r="B333" i="22"/>
  <c r="A333" i="22"/>
  <c r="Z332" i="22"/>
  <c r="Y332" i="22"/>
  <c r="X332" i="22"/>
  <c r="W332" i="22"/>
  <c r="V332" i="22"/>
  <c r="U332" i="22"/>
  <c r="T332" i="22"/>
  <c r="S332" i="22"/>
  <c r="R332" i="22"/>
  <c r="Q332" i="22"/>
  <c r="P332" i="22"/>
  <c r="O332" i="22"/>
  <c r="N332" i="22"/>
  <c r="M332" i="22"/>
  <c r="L332" i="22"/>
  <c r="K332" i="22"/>
  <c r="J332" i="22"/>
  <c r="I332" i="22"/>
  <c r="H332" i="22"/>
  <c r="G332" i="22"/>
  <c r="F332" i="22"/>
  <c r="E332" i="22"/>
  <c r="D332" i="22"/>
  <c r="C332" i="22"/>
  <c r="B332" i="22"/>
  <c r="A332" i="22"/>
  <c r="Z331" i="22"/>
  <c r="Y331" i="22"/>
  <c r="X331" i="22"/>
  <c r="W331" i="22"/>
  <c r="V331" i="22"/>
  <c r="U331" i="22"/>
  <c r="T331" i="22"/>
  <c r="S331" i="22"/>
  <c r="R331" i="22"/>
  <c r="Q331" i="22"/>
  <c r="P331" i="22"/>
  <c r="O331" i="22"/>
  <c r="N331" i="22"/>
  <c r="M331" i="22"/>
  <c r="L331" i="22"/>
  <c r="K331" i="22"/>
  <c r="J331" i="22"/>
  <c r="I331" i="22"/>
  <c r="H331" i="22"/>
  <c r="G331" i="22"/>
  <c r="F331" i="22"/>
  <c r="E331" i="22"/>
  <c r="D331" i="22"/>
  <c r="C331" i="22"/>
  <c r="B331" i="22"/>
  <c r="A331" i="22"/>
  <c r="Z330" i="22"/>
  <c r="Y330" i="22"/>
  <c r="X330" i="22"/>
  <c r="W330" i="22"/>
  <c r="V330" i="22"/>
  <c r="U330" i="22"/>
  <c r="T330" i="22"/>
  <c r="S330" i="22"/>
  <c r="R330" i="22"/>
  <c r="Q330" i="22"/>
  <c r="P330" i="22"/>
  <c r="O330" i="22"/>
  <c r="N330" i="22"/>
  <c r="M330" i="22"/>
  <c r="L330" i="22"/>
  <c r="K330" i="22"/>
  <c r="J330" i="22"/>
  <c r="I330" i="22"/>
  <c r="H330" i="22"/>
  <c r="G330" i="22"/>
  <c r="F330" i="22"/>
  <c r="E330" i="22"/>
  <c r="D330" i="22"/>
  <c r="C330" i="22"/>
  <c r="B330" i="22"/>
  <c r="A330" i="22"/>
  <c r="Z329" i="22"/>
  <c r="Y329" i="22"/>
  <c r="X329" i="22"/>
  <c r="W329" i="22"/>
  <c r="V329" i="22"/>
  <c r="U329" i="22"/>
  <c r="T329" i="22"/>
  <c r="S329" i="22"/>
  <c r="R329" i="22"/>
  <c r="Q329" i="22"/>
  <c r="P329" i="22"/>
  <c r="O329" i="22"/>
  <c r="N329" i="22"/>
  <c r="M329" i="22"/>
  <c r="L329" i="22"/>
  <c r="K329" i="22"/>
  <c r="J329" i="22"/>
  <c r="I329" i="22"/>
  <c r="H329" i="22"/>
  <c r="G329" i="22"/>
  <c r="F329" i="22"/>
  <c r="E329" i="22"/>
  <c r="D329" i="22"/>
  <c r="C329" i="22"/>
  <c r="B329" i="22"/>
  <c r="A329" i="22"/>
  <c r="Z328" i="22"/>
  <c r="Y328" i="22"/>
  <c r="X328" i="22"/>
  <c r="W328" i="22"/>
  <c r="V328" i="22"/>
  <c r="U328" i="22"/>
  <c r="T328" i="22"/>
  <c r="S328" i="22"/>
  <c r="R328" i="22"/>
  <c r="Q328" i="22"/>
  <c r="P328" i="22"/>
  <c r="O328" i="22"/>
  <c r="N328" i="22"/>
  <c r="M328" i="22"/>
  <c r="L328" i="22"/>
  <c r="K328" i="22"/>
  <c r="J328" i="22"/>
  <c r="I328" i="22"/>
  <c r="H328" i="22"/>
  <c r="G328" i="22"/>
  <c r="F328" i="22"/>
  <c r="E328" i="22"/>
  <c r="D328" i="22"/>
  <c r="C328" i="22"/>
  <c r="B328" i="22"/>
  <c r="A328" i="22"/>
  <c r="Z327" i="22"/>
  <c r="Y327" i="22"/>
  <c r="X327" i="22"/>
  <c r="W327" i="22"/>
  <c r="V327" i="22"/>
  <c r="U327" i="22"/>
  <c r="T327" i="22"/>
  <c r="S327" i="22"/>
  <c r="R327" i="22"/>
  <c r="Q327" i="22"/>
  <c r="P327" i="22"/>
  <c r="O327" i="22"/>
  <c r="N327" i="22"/>
  <c r="M327" i="22"/>
  <c r="L327" i="22"/>
  <c r="K327" i="22"/>
  <c r="J327" i="22"/>
  <c r="I327" i="22"/>
  <c r="H327" i="22"/>
  <c r="G327" i="22"/>
  <c r="F327" i="22"/>
  <c r="E327" i="22"/>
  <c r="D327" i="22"/>
  <c r="C327" i="22"/>
  <c r="B327" i="22"/>
  <c r="A327" i="22"/>
  <c r="Z326" i="22"/>
  <c r="Y326" i="22"/>
  <c r="X326" i="22"/>
  <c r="W326" i="22"/>
  <c r="V326" i="22"/>
  <c r="U326" i="22"/>
  <c r="T326" i="22"/>
  <c r="S326" i="22"/>
  <c r="R326" i="22"/>
  <c r="Q326" i="22"/>
  <c r="P326" i="22"/>
  <c r="O326" i="22"/>
  <c r="N326" i="22"/>
  <c r="M326" i="22"/>
  <c r="L326" i="22"/>
  <c r="K326" i="22"/>
  <c r="J326" i="22"/>
  <c r="I326" i="22"/>
  <c r="H326" i="22"/>
  <c r="G326" i="22"/>
  <c r="F326" i="22"/>
  <c r="E326" i="22"/>
  <c r="D326" i="22"/>
  <c r="C326" i="22"/>
  <c r="B326" i="22"/>
  <c r="A326" i="22"/>
  <c r="Z325" i="22"/>
  <c r="Y325" i="22"/>
  <c r="X325" i="22"/>
  <c r="W325" i="22"/>
  <c r="V325" i="22"/>
  <c r="U325" i="22"/>
  <c r="T325" i="22"/>
  <c r="S325" i="22"/>
  <c r="R325" i="22"/>
  <c r="Q325" i="22"/>
  <c r="P325" i="22"/>
  <c r="O325" i="22"/>
  <c r="N325" i="22"/>
  <c r="M325" i="22"/>
  <c r="L325" i="22"/>
  <c r="K325" i="22"/>
  <c r="J325" i="22"/>
  <c r="I325" i="22"/>
  <c r="H325" i="22"/>
  <c r="G325" i="22"/>
  <c r="F325" i="22"/>
  <c r="E325" i="22"/>
  <c r="D325" i="22"/>
  <c r="C325" i="22"/>
  <c r="B325" i="22"/>
  <c r="A325" i="22"/>
  <c r="Z324" i="22"/>
  <c r="Y324" i="22"/>
  <c r="X324" i="22"/>
  <c r="W324" i="22"/>
  <c r="V324" i="22"/>
  <c r="U324" i="22"/>
  <c r="T324" i="22"/>
  <c r="S324" i="22"/>
  <c r="R324" i="22"/>
  <c r="Q324" i="22"/>
  <c r="P324" i="22"/>
  <c r="O324" i="22"/>
  <c r="N324" i="22"/>
  <c r="M324" i="22"/>
  <c r="L324" i="22"/>
  <c r="K324" i="22"/>
  <c r="J324" i="22"/>
  <c r="I324" i="22"/>
  <c r="H324" i="22"/>
  <c r="G324" i="22"/>
  <c r="F324" i="22"/>
  <c r="E324" i="22"/>
  <c r="D324" i="22"/>
  <c r="C324" i="22"/>
  <c r="B324" i="22"/>
  <c r="A324" i="22"/>
  <c r="Z323" i="22"/>
  <c r="Y323" i="22"/>
  <c r="X323" i="22"/>
  <c r="W323" i="22"/>
  <c r="V323" i="22"/>
  <c r="U323" i="22"/>
  <c r="T323" i="22"/>
  <c r="S323" i="22"/>
  <c r="R323" i="22"/>
  <c r="Q323" i="22"/>
  <c r="P323" i="22"/>
  <c r="O323" i="22"/>
  <c r="N323" i="22"/>
  <c r="M323" i="22"/>
  <c r="L323" i="22"/>
  <c r="K323" i="22"/>
  <c r="J323" i="22"/>
  <c r="I323" i="22"/>
  <c r="H323" i="22"/>
  <c r="G323" i="22"/>
  <c r="F323" i="22"/>
  <c r="E323" i="22"/>
  <c r="D323" i="22"/>
  <c r="C323" i="22"/>
  <c r="B323" i="22"/>
  <c r="A323" i="22"/>
  <c r="Z322" i="22"/>
  <c r="Y322" i="22"/>
  <c r="X322" i="22"/>
  <c r="W322" i="22"/>
  <c r="V322" i="22"/>
  <c r="U322" i="22"/>
  <c r="T322" i="22"/>
  <c r="S322" i="22"/>
  <c r="R322" i="22"/>
  <c r="Q322" i="22"/>
  <c r="P322" i="22"/>
  <c r="O322" i="22"/>
  <c r="N322" i="22"/>
  <c r="M322" i="22"/>
  <c r="L322" i="22"/>
  <c r="K322" i="22"/>
  <c r="J322" i="22"/>
  <c r="I322" i="22"/>
  <c r="H322" i="22"/>
  <c r="G322" i="22"/>
  <c r="F322" i="22"/>
  <c r="E322" i="22"/>
  <c r="D322" i="22"/>
  <c r="C322" i="22"/>
  <c r="B322" i="22"/>
  <c r="A322" i="22"/>
  <c r="Z321" i="22"/>
  <c r="Y321" i="22"/>
  <c r="X321" i="22"/>
  <c r="W321" i="22"/>
  <c r="V321" i="22"/>
  <c r="U321" i="22"/>
  <c r="T321" i="22"/>
  <c r="S321" i="22"/>
  <c r="R321" i="22"/>
  <c r="Q321" i="22"/>
  <c r="P321" i="22"/>
  <c r="O321" i="22"/>
  <c r="N321" i="22"/>
  <c r="M321" i="22"/>
  <c r="L321" i="22"/>
  <c r="K321" i="22"/>
  <c r="J321" i="22"/>
  <c r="I321" i="22"/>
  <c r="H321" i="22"/>
  <c r="G321" i="22"/>
  <c r="F321" i="22"/>
  <c r="E321" i="22"/>
  <c r="D321" i="22"/>
  <c r="C321" i="22"/>
  <c r="B321" i="22"/>
  <c r="A321" i="22"/>
  <c r="Z320" i="22"/>
  <c r="Y320" i="22"/>
  <c r="X320" i="22"/>
  <c r="W320" i="22"/>
  <c r="V320" i="22"/>
  <c r="U320" i="22"/>
  <c r="T320" i="22"/>
  <c r="S320" i="22"/>
  <c r="R320" i="22"/>
  <c r="Q320" i="22"/>
  <c r="P320" i="22"/>
  <c r="O320" i="22"/>
  <c r="N320" i="22"/>
  <c r="M320" i="22"/>
  <c r="L320" i="22"/>
  <c r="K320" i="22"/>
  <c r="J320" i="22"/>
  <c r="I320" i="22"/>
  <c r="H320" i="22"/>
  <c r="G320" i="22"/>
  <c r="F320" i="22"/>
  <c r="E320" i="22"/>
  <c r="D320" i="22"/>
  <c r="C320" i="22"/>
  <c r="B320" i="22"/>
  <c r="A320" i="22"/>
  <c r="Z319" i="22"/>
  <c r="Y319" i="22"/>
  <c r="X319" i="22"/>
  <c r="W319" i="22"/>
  <c r="V319" i="22"/>
  <c r="U319" i="22"/>
  <c r="T319" i="22"/>
  <c r="S319" i="22"/>
  <c r="R319" i="22"/>
  <c r="Q319" i="22"/>
  <c r="P319" i="22"/>
  <c r="O319" i="22"/>
  <c r="N319" i="22"/>
  <c r="M319" i="22"/>
  <c r="L319" i="22"/>
  <c r="K319" i="22"/>
  <c r="J319" i="22"/>
  <c r="I319" i="22"/>
  <c r="H319" i="22"/>
  <c r="G319" i="22"/>
  <c r="F319" i="22"/>
  <c r="E319" i="22"/>
  <c r="D319" i="22"/>
  <c r="C319" i="22"/>
  <c r="B319" i="22"/>
  <c r="A319" i="22"/>
  <c r="Z318" i="22"/>
  <c r="Y318" i="22"/>
  <c r="X318" i="22"/>
  <c r="W318" i="22"/>
  <c r="V318" i="22"/>
  <c r="U318" i="22"/>
  <c r="T318" i="22"/>
  <c r="S318" i="22"/>
  <c r="R318" i="22"/>
  <c r="Q318" i="22"/>
  <c r="P318" i="22"/>
  <c r="O318" i="22"/>
  <c r="N318" i="22"/>
  <c r="M318" i="22"/>
  <c r="L318" i="22"/>
  <c r="K318" i="22"/>
  <c r="J318" i="22"/>
  <c r="I318" i="22"/>
  <c r="H318" i="22"/>
  <c r="G318" i="22"/>
  <c r="F318" i="22"/>
  <c r="E318" i="22"/>
  <c r="D318" i="22"/>
  <c r="C318" i="22"/>
  <c r="B318" i="22"/>
  <c r="A318" i="22"/>
  <c r="Z317" i="22"/>
  <c r="Y317" i="22"/>
  <c r="X317" i="22"/>
  <c r="W317" i="22"/>
  <c r="V317" i="22"/>
  <c r="U317" i="22"/>
  <c r="T317" i="22"/>
  <c r="S317" i="22"/>
  <c r="R317" i="22"/>
  <c r="Q317" i="22"/>
  <c r="P317" i="22"/>
  <c r="O317" i="22"/>
  <c r="N317" i="22"/>
  <c r="M317" i="22"/>
  <c r="L317" i="22"/>
  <c r="K317" i="22"/>
  <c r="J317" i="22"/>
  <c r="I317" i="22"/>
  <c r="H317" i="22"/>
  <c r="G317" i="22"/>
  <c r="F317" i="22"/>
  <c r="E317" i="22"/>
  <c r="D317" i="22"/>
  <c r="C317" i="22"/>
  <c r="B317" i="22"/>
  <c r="A317" i="22"/>
  <c r="Z316" i="22"/>
  <c r="Y316" i="22"/>
  <c r="X316" i="22"/>
  <c r="W316" i="22"/>
  <c r="V316" i="22"/>
  <c r="U316" i="22"/>
  <c r="T316" i="22"/>
  <c r="S316" i="22"/>
  <c r="R316" i="22"/>
  <c r="Q316" i="22"/>
  <c r="P316" i="22"/>
  <c r="O316" i="22"/>
  <c r="N316" i="22"/>
  <c r="M316" i="22"/>
  <c r="L316" i="22"/>
  <c r="K316" i="22"/>
  <c r="J316" i="22"/>
  <c r="I316" i="22"/>
  <c r="H316" i="22"/>
  <c r="G316" i="22"/>
  <c r="F316" i="22"/>
  <c r="E316" i="22"/>
  <c r="D316" i="22"/>
  <c r="C316" i="22"/>
  <c r="B316" i="22"/>
  <c r="A316" i="22"/>
  <c r="Z315" i="22"/>
  <c r="Y315" i="22"/>
  <c r="X315" i="22"/>
  <c r="W315" i="22"/>
  <c r="V315" i="22"/>
  <c r="U315" i="22"/>
  <c r="T315" i="22"/>
  <c r="S315" i="22"/>
  <c r="R315" i="22"/>
  <c r="Q315" i="22"/>
  <c r="P315" i="22"/>
  <c r="O315" i="22"/>
  <c r="N315" i="22"/>
  <c r="M315" i="22"/>
  <c r="L315" i="22"/>
  <c r="K315" i="22"/>
  <c r="J315" i="22"/>
  <c r="I315" i="22"/>
  <c r="H315" i="22"/>
  <c r="G315" i="22"/>
  <c r="F315" i="22"/>
  <c r="E315" i="22"/>
  <c r="D315" i="22"/>
  <c r="C315" i="22"/>
  <c r="B315" i="22"/>
  <c r="A315" i="22"/>
  <c r="Z314" i="22"/>
  <c r="Y314" i="22"/>
  <c r="X314" i="22"/>
  <c r="W314" i="22"/>
  <c r="V314" i="22"/>
  <c r="U314" i="22"/>
  <c r="T314" i="22"/>
  <c r="S314" i="22"/>
  <c r="R314" i="22"/>
  <c r="Q314" i="22"/>
  <c r="P314" i="22"/>
  <c r="O314" i="22"/>
  <c r="N314" i="22"/>
  <c r="M314" i="22"/>
  <c r="L314" i="22"/>
  <c r="K314" i="22"/>
  <c r="J314" i="22"/>
  <c r="I314" i="22"/>
  <c r="H314" i="22"/>
  <c r="G314" i="22"/>
  <c r="F314" i="22"/>
  <c r="E314" i="22"/>
  <c r="D314" i="22"/>
  <c r="C314" i="22"/>
  <c r="B314" i="22"/>
  <c r="A314" i="22"/>
  <c r="Z313" i="22"/>
  <c r="Y313" i="22"/>
  <c r="X313" i="22"/>
  <c r="W313" i="22"/>
  <c r="V313" i="22"/>
  <c r="U313" i="22"/>
  <c r="T313" i="22"/>
  <c r="S313" i="22"/>
  <c r="R313" i="22"/>
  <c r="Q313" i="22"/>
  <c r="P313" i="22"/>
  <c r="O313" i="22"/>
  <c r="N313" i="22"/>
  <c r="M313" i="22"/>
  <c r="L313" i="22"/>
  <c r="K313" i="22"/>
  <c r="J313" i="22"/>
  <c r="I313" i="22"/>
  <c r="H313" i="22"/>
  <c r="G313" i="22"/>
  <c r="F313" i="22"/>
  <c r="E313" i="22"/>
  <c r="D313" i="22"/>
  <c r="C313" i="22"/>
  <c r="B313" i="22"/>
  <c r="A313" i="22"/>
  <c r="Z312" i="22"/>
  <c r="Y312" i="22"/>
  <c r="X312" i="22"/>
  <c r="W312" i="22"/>
  <c r="V312" i="22"/>
  <c r="U312" i="22"/>
  <c r="T312" i="22"/>
  <c r="S312" i="22"/>
  <c r="R312" i="22"/>
  <c r="Q312" i="22"/>
  <c r="P312" i="22"/>
  <c r="O312" i="22"/>
  <c r="N312" i="22"/>
  <c r="M312" i="22"/>
  <c r="L312" i="22"/>
  <c r="K312" i="22"/>
  <c r="J312" i="22"/>
  <c r="I312" i="22"/>
  <c r="H312" i="22"/>
  <c r="G312" i="22"/>
  <c r="F312" i="22"/>
  <c r="E312" i="22"/>
  <c r="D312" i="22"/>
  <c r="C312" i="22"/>
  <c r="B312" i="22"/>
  <c r="A312" i="22"/>
  <c r="Z311" i="22"/>
  <c r="Y311" i="22"/>
  <c r="X311" i="22"/>
  <c r="W311" i="22"/>
  <c r="V311" i="22"/>
  <c r="U311" i="22"/>
  <c r="T311" i="22"/>
  <c r="S311" i="22"/>
  <c r="R311" i="22"/>
  <c r="Q311" i="22"/>
  <c r="P311" i="22"/>
  <c r="O311" i="22"/>
  <c r="N311" i="22"/>
  <c r="M311" i="22"/>
  <c r="L311" i="22"/>
  <c r="K311" i="22"/>
  <c r="J311" i="22"/>
  <c r="I311" i="22"/>
  <c r="H311" i="22"/>
  <c r="G311" i="22"/>
  <c r="F311" i="22"/>
  <c r="E311" i="22"/>
  <c r="D311" i="22"/>
  <c r="C311" i="22"/>
  <c r="B311" i="22"/>
  <c r="A311" i="22"/>
  <c r="Z310" i="22"/>
  <c r="Y310" i="22"/>
  <c r="X310" i="22"/>
  <c r="W310" i="22"/>
  <c r="V310" i="22"/>
  <c r="U310" i="22"/>
  <c r="T310" i="22"/>
  <c r="S310" i="22"/>
  <c r="R310" i="22"/>
  <c r="Q310" i="22"/>
  <c r="P310" i="22"/>
  <c r="O310" i="22"/>
  <c r="N310" i="22"/>
  <c r="M310" i="22"/>
  <c r="L310" i="22"/>
  <c r="K310" i="22"/>
  <c r="J310" i="22"/>
  <c r="I310" i="22"/>
  <c r="H310" i="22"/>
  <c r="G310" i="22"/>
  <c r="F310" i="22"/>
  <c r="E310" i="22"/>
  <c r="D310" i="22"/>
  <c r="C310" i="22"/>
  <c r="B310" i="22"/>
  <c r="A310" i="22"/>
  <c r="Z309" i="22"/>
  <c r="Y309" i="22"/>
  <c r="X309" i="22"/>
  <c r="W309" i="22"/>
  <c r="V309" i="22"/>
  <c r="U309" i="22"/>
  <c r="T309" i="22"/>
  <c r="S309" i="22"/>
  <c r="R309" i="22"/>
  <c r="Q309" i="22"/>
  <c r="P309" i="22"/>
  <c r="O309" i="22"/>
  <c r="N309" i="22"/>
  <c r="M309" i="22"/>
  <c r="L309" i="22"/>
  <c r="K309" i="22"/>
  <c r="J309" i="22"/>
  <c r="I309" i="22"/>
  <c r="H309" i="22"/>
  <c r="G309" i="22"/>
  <c r="F309" i="22"/>
  <c r="E309" i="22"/>
  <c r="D309" i="22"/>
  <c r="C309" i="22"/>
  <c r="B309" i="22"/>
  <c r="A309" i="22"/>
  <c r="Z308" i="22"/>
  <c r="Y308" i="22"/>
  <c r="X308" i="22"/>
  <c r="W308" i="22"/>
  <c r="V308" i="22"/>
  <c r="U308" i="22"/>
  <c r="T308" i="22"/>
  <c r="S308" i="22"/>
  <c r="R308" i="22"/>
  <c r="Q308" i="22"/>
  <c r="P308" i="22"/>
  <c r="O308" i="22"/>
  <c r="N308" i="22"/>
  <c r="M308" i="22"/>
  <c r="L308" i="22"/>
  <c r="K308" i="22"/>
  <c r="J308" i="22"/>
  <c r="I308" i="22"/>
  <c r="H308" i="22"/>
  <c r="G308" i="22"/>
  <c r="F308" i="22"/>
  <c r="E308" i="22"/>
  <c r="D308" i="22"/>
  <c r="C308" i="22"/>
  <c r="B308" i="22"/>
  <c r="A308" i="22"/>
  <c r="Z307" i="22"/>
  <c r="Y307" i="22"/>
  <c r="X307" i="22"/>
  <c r="W307" i="22"/>
  <c r="V307" i="22"/>
  <c r="U307" i="22"/>
  <c r="T307" i="22"/>
  <c r="S307" i="22"/>
  <c r="R307" i="22"/>
  <c r="Q307" i="22"/>
  <c r="P307" i="22"/>
  <c r="O307" i="22"/>
  <c r="N307" i="22"/>
  <c r="M307" i="22"/>
  <c r="L307" i="22"/>
  <c r="K307" i="22"/>
  <c r="J307" i="22"/>
  <c r="I307" i="22"/>
  <c r="H307" i="22"/>
  <c r="G307" i="22"/>
  <c r="F307" i="22"/>
  <c r="E307" i="22"/>
  <c r="D307" i="22"/>
  <c r="C307" i="22"/>
  <c r="B307" i="22"/>
  <c r="A307" i="22"/>
  <c r="Z306" i="22"/>
  <c r="Y306" i="22"/>
  <c r="X306" i="22"/>
  <c r="W306" i="22"/>
  <c r="V306" i="22"/>
  <c r="U306" i="22"/>
  <c r="T306" i="22"/>
  <c r="S306" i="22"/>
  <c r="R306" i="22"/>
  <c r="Q306" i="22"/>
  <c r="P306" i="22"/>
  <c r="O306" i="22"/>
  <c r="N306" i="22"/>
  <c r="M306" i="22"/>
  <c r="L306" i="22"/>
  <c r="K306" i="22"/>
  <c r="J306" i="22"/>
  <c r="I306" i="22"/>
  <c r="H306" i="22"/>
  <c r="G306" i="22"/>
  <c r="F306" i="22"/>
  <c r="E306" i="22"/>
  <c r="D306" i="22"/>
  <c r="C306" i="22"/>
  <c r="B306" i="22"/>
  <c r="A306" i="22"/>
  <c r="Z305" i="22"/>
  <c r="Y305" i="22"/>
  <c r="X305" i="22"/>
  <c r="W305" i="22"/>
  <c r="V305" i="22"/>
  <c r="U305" i="22"/>
  <c r="T305" i="22"/>
  <c r="S305" i="22"/>
  <c r="R305" i="22"/>
  <c r="Q305" i="22"/>
  <c r="P305" i="22"/>
  <c r="O305" i="22"/>
  <c r="N305" i="22"/>
  <c r="M305" i="22"/>
  <c r="L305" i="22"/>
  <c r="K305" i="22"/>
  <c r="J305" i="22"/>
  <c r="I305" i="22"/>
  <c r="H305" i="22"/>
  <c r="G305" i="22"/>
  <c r="F305" i="22"/>
  <c r="E305" i="22"/>
  <c r="D305" i="22"/>
  <c r="C305" i="22"/>
  <c r="B305" i="22"/>
  <c r="A305" i="22"/>
  <c r="Z304" i="22"/>
  <c r="Y304" i="22"/>
  <c r="X304" i="22"/>
  <c r="W304" i="22"/>
  <c r="V304" i="22"/>
  <c r="U304" i="22"/>
  <c r="T304" i="22"/>
  <c r="S304" i="22"/>
  <c r="R304" i="22"/>
  <c r="Q304" i="22"/>
  <c r="P304" i="22"/>
  <c r="O304" i="22"/>
  <c r="N304" i="22"/>
  <c r="M304" i="22"/>
  <c r="L304" i="22"/>
  <c r="K304" i="22"/>
  <c r="J304" i="22"/>
  <c r="I304" i="22"/>
  <c r="H304" i="22"/>
  <c r="G304" i="22"/>
  <c r="F304" i="22"/>
  <c r="E304" i="22"/>
  <c r="D304" i="22"/>
  <c r="C304" i="22"/>
  <c r="B304" i="22"/>
  <c r="A304" i="22"/>
  <c r="Z303" i="22"/>
  <c r="Y303" i="22"/>
  <c r="X303" i="22"/>
  <c r="W303" i="22"/>
  <c r="V303" i="22"/>
  <c r="U303" i="22"/>
  <c r="T303" i="22"/>
  <c r="S303" i="22"/>
  <c r="R303" i="22"/>
  <c r="Q303" i="22"/>
  <c r="P303" i="22"/>
  <c r="O303" i="22"/>
  <c r="N303" i="22"/>
  <c r="M303" i="22"/>
  <c r="L303" i="22"/>
  <c r="K303" i="22"/>
  <c r="J303" i="22"/>
  <c r="I303" i="22"/>
  <c r="H303" i="22"/>
  <c r="G303" i="22"/>
  <c r="F303" i="22"/>
  <c r="E303" i="22"/>
  <c r="D303" i="22"/>
  <c r="C303" i="22"/>
  <c r="B303" i="22"/>
  <c r="A303" i="22"/>
  <c r="Z302" i="22"/>
  <c r="Y302" i="22"/>
  <c r="X302" i="22"/>
  <c r="W302" i="22"/>
  <c r="V302" i="22"/>
  <c r="U302" i="22"/>
  <c r="T302" i="22"/>
  <c r="S302" i="22"/>
  <c r="R302" i="22"/>
  <c r="Q302" i="22"/>
  <c r="P302" i="22"/>
  <c r="O302" i="22"/>
  <c r="N302" i="22"/>
  <c r="M302" i="22"/>
  <c r="L302" i="22"/>
  <c r="K302" i="22"/>
  <c r="J302" i="22"/>
  <c r="I302" i="22"/>
  <c r="H302" i="22"/>
  <c r="G302" i="22"/>
  <c r="F302" i="22"/>
  <c r="E302" i="22"/>
  <c r="D302" i="22"/>
  <c r="C302" i="22"/>
  <c r="B302" i="22"/>
  <c r="A302" i="22"/>
  <c r="Z301" i="22"/>
  <c r="Y301" i="22"/>
  <c r="X301" i="22"/>
  <c r="W301" i="22"/>
  <c r="V301" i="22"/>
  <c r="U301" i="22"/>
  <c r="T301" i="22"/>
  <c r="S301" i="22"/>
  <c r="R301" i="22"/>
  <c r="Q301" i="22"/>
  <c r="P301" i="22"/>
  <c r="O301" i="22"/>
  <c r="N301" i="22"/>
  <c r="M301" i="22"/>
  <c r="L301" i="22"/>
  <c r="K301" i="22"/>
  <c r="J301" i="22"/>
  <c r="I301" i="22"/>
  <c r="H301" i="22"/>
  <c r="G301" i="22"/>
  <c r="F301" i="22"/>
  <c r="E301" i="22"/>
  <c r="D301" i="22"/>
  <c r="C301" i="22"/>
  <c r="B301" i="22"/>
  <c r="A301" i="22"/>
  <c r="Z300" i="22"/>
  <c r="Y300" i="22"/>
  <c r="X300" i="22"/>
  <c r="W300" i="22"/>
  <c r="V300" i="22"/>
  <c r="U300" i="22"/>
  <c r="T300" i="22"/>
  <c r="S300" i="22"/>
  <c r="R300" i="22"/>
  <c r="Q300" i="22"/>
  <c r="P300" i="22"/>
  <c r="O300" i="22"/>
  <c r="N300" i="22"/>
  <c r="M300" i="22"/>
  <c r="L300" i="22"/>
  <c r="K300" i="22"/>
  <c r="J300" i="22"/>
  <c r="I300" i="22"/>
  <c r="H300" i="22"/>
  <c r="G300" i="22"/>
  <c r="F300" i="22"/>
  <c r="E300" i="22"/>
  <c r="D300" i="22"/>
  <c r="C300" i="22"/>
  <c r="B300" i="22"/>
  <c r="A300" i="22"/>
  <c r="Z299" i="22"/>
  <c r="Y299" i="22"/>
  <c r="X299" i="22"/>
  <c r="W299" i="22"/>
  <c r="V299" i="22"/>
  <c r="U299" i="22"/>
  <c r="T299" i="22"/>
  <c r="S299" i="22"/>
  <c r="R299" i="22"/>
  <c r="Q299" i="22"/>
  <c r="P299" i="22"/>
  <c r="O299" i="22"/>
  <c r="N299" i="22"/>
  <c r="M299" i="22"/>
  <c r="L299" i="22"/>
  <c r="K299" i="22"/>
  <c r="J299" i="22"/>
  <c r="I299" i="22"/>
  <c r="H299" i="22"/>
  <c r="G299" i="22"/>
  <c r="F299" i="22"/>
  <c r="E299" i="22"/>
  <c r="D299" i="22"/>
  <c r="C299" i="22"/>
  <c r="B299" i="22"/>
  <c r="A299" i="22"/>
  <c r="Z298" i="22"/>
  <c r="Y298" i="22"/>
  <c r="X298" i="22"/>
  <c r="W298" i="22"/>
  <c r="V298" i="22"/>
  <c r="U298" i="22"/>
  <c r="T298" i="22"/>
  <c r="S298" i="22"/>
  <c r="R298" i="22"/>
  <c r="Q298" i="22"/>
  <c r="P298" i="22"/>
  <c r="O298" i="22"/>
  <c r="N298" i="22"/>
  <c r="M298" i="22"/>
  <c r="L298" i="22"/>
  <c r="K298" i="22"/>
  <c r="J298" i="22"/>
  <c r="I298" i="22"/>
  <c r="H298" i="22"/>
  <c r="G298" i="22"/>
  <c r="F298" i="22"/>
  <c r="E298" i="22"/>
  <c r="D298" i="22"/>
  <c r="C298" i="22"/>
  <c r="B298" i="22"/>
  <c r="A298" i="22"/>
  <c r="Z297" i="22"/>
  <c r="Y297" i="22"/>
  <c r="X297" i="22"/>
  <c r="W297" i="22"/>
  <c r="V297" i="22"/>
  <c r="U297" i="22"/>
  <c r="T297" i="22"/>
  <c r="S297" i="22"/>
  <c r="R297" i="22"/>
  <c r="Q297" i="22"/>
  <c r="P297" i="22"/>
  <c r="O297" i="22"/>
  <c r="N297" i="22"/>
  <c r="M297" i="22"/>
  <c r="L297" i="22"/>
  <c r="K297" i="22"/>
  <c r="J297" i="22"/>
  <c r="I297" i="22"/>
  <c r="H297" i="22"/>
  <c r="G297" i="22"/>
  <c r="F297" i="22"/>
  <c r="E297" i="22"/>
  <c r="D297" i="22"/>
  <c r="C297" i="22"/>
  <c r="B297" i="22"/>
  <c r="A297" i="22"/>
  <c r="Z296" i="22"/>
  <c r="Y296" i="22"/>
  <c r="X296" i="22"/>
  <c r="W296" i="22"/>
  <c r="V296" i="22"/>
  <c r="U296" i="22"/>
  <c r="T296" i="22"/>
  <c r="S296" i="22"/>
  <c r="R296" i="22"/>
  <c r="Q296" i="22"/>
  <c r="P296" i="22"/>
  <c r="O296" i="22"/>
  <c r="N296" i="22"/>
  <c r="M296" i="22"/>
  <c r="L296" i="22"/>
  <c r="K296" i="22"/>
  <c r="J296" i="22"/>
  <c r="I296" i="22"/>
  <c r="H296" i="22"/>
  <c r="G296" i="22"/>
  <c r="F296" i="22"/>
  <c r="E296" i="22"/>
  <c r="D296" i="22"/>
  <c r="C296" i="22"/>
  <c r="B296" i="22"/>
  <c r="A296" i="22"/>
  <c r="Z295" i="22"/>
  <c r="Y295" i="22"/>
  <c r="X295" i="22"/>
  <c r="W295" i="22"/>
  <c r="V295" i="22"/>
  <c r="U295" i="22"/>
  <c r="T295" i="22"/>
  <c r="S295" i="22"/>
  <c r="R295" i="22"/>
  <c r="Q295" i="22"/>
  <c r="P295" i="22"/>
  <c r="O295" i="22"/>
  <c r="N295" i="22"/>
  <c r="M295" i="22"/>
  <c r="L295" i="22"/>
  <c r="K295" i="22"/>
  <c r="J295" i="22"/>
  <c r="I295" i="22"/>
  <c r="H295" i="22"/>
  <c r="G295" i="22"/>
  <c r="F295" i="22"/>
  <c r="E295" i="22"/>
  <c r="D295" i="22"/>
  <c r="C295" i="22"/>
  <c r="B295" i="22"/>
  <c r="A295" i="22"/>
  <c r="Z294" i="22"/>
  <c r="Y294" i="22"/>
  <c r="X294" i="22"/>
  <c r="W294" i="22"/>
  <c r="V294" i="22"/>
  <c r="U294" i="22"/>
  <c r="T294" i="22"/>
  <c r="S294" i="22"/>
  <c r="R294" i="22"/>
  <c r="Q294" i="22"/>
  <c r="P294" i="22"/>
  <c r="O294" i="22"/>
  <c r="N294" i="22"/>
  <c r="M294" i="22"/>
  <c r="L294" i="22"/>
  <c r="K294" i="22"/>
  <c r="J294" i="22"/>
  <c r="I294" i="22"/>
  <c r="H294" i="22"/>
  <c r="G294" i="22"/>
  <c r="F294" i="22"/>
  <c r="E294" i="22"/>
  <c r="D294" i="22"/>
  <c r="C294" i="22"/>
  <c r="B294" i="22"/>
  <c r="A294" i="22"/>
  <c r="Z293" i="22"/>
  <c r="Y293" i="22"/>
  <c r="X293" i="22"/>
  <c r="W293" i="22"/>
  <c r="V293" i="22"/>
  <c r="U293" i="22"/>
  <c r="T293" i="22"/>
  <c r="S293" i="22"/>
  <c r="R293" i="22"/>
  <c r="Q293" i="22"/>
  <c r="P293" i="22"/>
  <c r="O293" i="22"/>
  <c r="N293" i="22"/>
  <c r="M293" i="22"/>
  <c r="L293" i="22"/>
  <c r="K293" i="22"/>
  <c r="J293" i="22"/>
  <c r="I293" i="22"/>
  <c r="H293" i="22"/>
  <c r="G293" i="22"/>
  <c r="F293" i="22"/>
  <c r="E293" i="22"/>
  <c r="D293" i="22"/>
  <c r="C293" i="22"/>
  <c r="B293" i="22"/>
  <c r="A293" i="22"/>
  <c r="Z292" i="22"/>
  <c r="Y292" i="22"/>
  <c r="X292" i="22"/>
  <c r="W292" i="22"/>
  <c r="V292" i="22"/>
  <c r="U292" i="22"/>
  <c r="T292" i="22"/>
  <c r="S292" i="22"/>
  <c r="R292" i="22"/>
  <c r="Q292" i="22"/>
  <c r="P292" i="22"/>
  <c r="O292" i="22"/>
  <c r="N292" i="22"/>
  <c r="M292" i="22"/>
  <c r="L292" i="22"/>
  <c r="K292" i="22"/>
  <c r="J292" i="22"/>
  <c r="I292" i="22"/>
  <c r="H292" i="22"/>
  <c r="G292" i="22"/>
  <c r="F292" i="22"/>
  <c r="E292" i="22"/>
  <c r="D292" i="22"/>
  <c r="C292" i="22"/>
  <c r="B292" i="22"/>
  <c r="A292" i="22"/>
  <c r="Z291" i="22"/>
  <c r="Y291" i="22"/>
  <c r="X291" i="22"/>
  <c r="W291" i="22"/>
  <c r="V291" i="22"/>
  <c r="U291" i="22"/>
  <c r="T291" i="22"/>
  <c r="S291" i="22"/>
  <c r="R291" i="22"/>
  <c r="Q291" i="22"/>
  <c r="P291" i="22"/>
  <c r="O291" i="22"/>
  <c r="N291" i="22"/>
  <c r="M291" i="22"/>
  <c r="L291" i="22"/>
  <c r="K291" i="22"/>
  <c r="J291" i="22"/>
  <c r="I291" i="22"/>
  <c r="H291" i="22"/>
  <c r="G291" i="22"/>
  <c r="F291" i="22"/>
  <c r="E291" i="22"/>
  <c r="D291" i="22"/>
  <c r="C291" i="22"/>
  <c r="B291" i="22"/>
  <c r="A291" i="22"/>
  <c r="Z290" i="22"/>
  <c r="Y290" i="22"/>
  <c r="X290" i="22"/>
  <c r="W290" i="22"/>
  <c r="V290" i="22"/>
  <c r="U290" i="22"/>
  <c r="T290" i="22"/>
  <c r="S290" i="22"/>
  <c r="R290" i="22"/>
  <c r="Q290" i="22"/>
  <c r="P290" i="22"/>
  <c r="O290" i="22"/>
  <c r="N290" i="22"/>
  <c r="M290" i="22"/>
  <c r="L290" i="22"/>
  <c r="K290" i="22"/>
  <c r="J290" i="22"/>
  <c r="I290" i="22"/>
  <c r="H290" i="22"/>
  <c r="G290" i="22"/>
  <c r="F290" i="22"/>
  <c r="E290" i="22"/>
  <c r="D290" i="22"/>
  <c r="C290" i="22"/>
  <c r="B290" i="22"/>
  <c r="A290" i="22"/>
  <c r="Z289" i="22"/>
  <c r="Y289" i="22"/>
  <c r="X289" i="22"/>
  <c r="W289" i="22"/>
  <c r="V289" i="22"/>
  <c r="U289" i="22"/>
  <c r="T289" i="22"/>
  <c r="S289" i="22"/>
  <c r="R289" i="22"/>
  <c r="Q289" i="22"/>
  <c r="P289" i="22"/>
  <c r="O289" i="22"/>
  <c r="N289" i="22"/>
  <c r="M289" i="22"/>
  <c r="L289" i="22"/>
  <c r="K289" i="22"/>
  <c r="J289" i="22"/>
  <c r="I289" i="22"/>
  <c r="H289" i="22"/>
  <c r="G289" i="22"/>
  <c r="F289" i="22"/>
  <c r="E289" i="22"/>
  <c r="D289" i="22"/>
  <c r="C289" i="22"/>
  <c r="B289" i="22"/>
  <c r="A289" i="22"/>
  <c r="Z288" i="22"/>
  <c r="Y288" i="22"/>
  <c r="X288" i="22"/>
  <c r="W288" i="22"/>
  <c r="V288" i="22"/>
  <c r="U288" i="22"/>
  <c r="T288" i="22"/>
  <c r="S288" i="22"/>
  <c r="R288" i="22"/>
  <c r="Q288" i="22"/>
  <c r="P288" i="22"/>
  <c r="O288" i="22"/>
  <c r="N288" i="22"/>
  <c r="M288" i="22"/>
  <c r="L288" i="22"/>
  <c r="K288" i="22"/>
  <c r="J288" i="22"/>
  <c r="I288" i="22"/>
  <c r="H288" i="22"/>
  <c r="G288" i="22"/>
  <c r="F288" i="22"/>
  <c r="E288" i="22"/>
  <c r="D288" i="22"/>
  <c r="C288" i="22"/>
  <c r="B288" i="22"/>
  <c r="A288" i="22"/>
  <c r="Z287" i="22"/>
  <c r="Y287" i="22"/>
  <c r="X287" i="22"/>
  <c r="W287" i="22"/>
  <c r="V287" i="22"/>
  <c r="U287" i="22"/>
  <c r="T287" i="22"/>
  <c r="S287" i="22"/>
  <c r="R287" i="22"/>
  <c r="Q287" i="22"/>
  <c r="P287" i="22"/>
  <c r="O287" i="22"/>
  <c r="N287" i="22"/>
  <c r="M287" i="22"/>
  <c r="L287" i="22"/>
  <c r="K287" i="22"/>
  <c r="J287" i="22"/>
  <c r="I287" i="22"/>
  <c r="H287" i="22"/>
  <c r="G287" i="22"/>
  <c r="F287" i="22"/>
  <c r="E287" i="22"/>
  <c r="D287" i="22"/>
  <c r="C287" i="22"/>
  <c r="B287" i="22"/>
  <c r="A287" i="22"/>
  <c r="Z286" i="22"/>
  <c r="Y286" i="22"/>
  <c r="X286" i="22"/>
  <c r="W286" i="22"/>
  <c r="V286" i="22"/>
  <c r="U286" i="22"/>
  <c r="T286" i="22"/>
  <c r="S286" i="22"/>
  <c r="R286" i="22"/>
  <c r="Q286" i="22"/>
  <c r="P286" i="22"/>
  <c r="O286" i="22"/>
  <c r="N286" i="22"/>
  <c r="M286" i="22"/>
  <c r="L286" i="22"/>
  <c r="K286" i="22"/>
  <c r="J286" i="22"/>
  <c r="I286" i="22"/>
  <c r="H286" i="22"/>
  <c r="G286" i="22"/>
  <c r="F286" i="22"/>
  <c r="E286" i="22"/>
  <c r="D286" i="22"/>
  <c r="C286" i="22"/>
  <c r="B286" i="22"/>
  <c r="A286" i="22"/>
  <c r="Z285" i="22"/>
  <c r="Y285" i="22"/>
  <c r="X285" i="22"/>
  <c r="W285" i="22"/>
  <c r="V285" i="22"/>
  <c r="U285" i="22"/>
  <c r="T285" i="22"/>
  <c r="S285" i="22"/>
  <c r="R285" i="22"/>
  <c r="Q285" i="22"/>
  <c r="P285" i="22"/>
  <c r="O285" i="22"/>
  <c r="N285" i="22"/>
  <c r="M285" i="22"/>
  <c r="L285" i="22"/>
  <c r="K285" i="22"/>
  <c r="J285" i="22"/>
  <c r="I285" i="22"/>
  <c r="H285" i="22"/>
  <c r="G285" i="22"/>
  <c r="F285" i="22"/>
  <c r="E285" i="22"/>
  <c r="D285" i="22"/>
  <c r="C285" i="22"/>
  <c r="B285" i="22"/>
  <c r="A285" i="22"/>
  <c r="Z284" i="22"/>
  <c r="Y284" i="22"/>
  <c r="X284" i="22"/>
  <c r="W284" i="22"/>
  <c r="V284" i="22"/>
  <c r="U284" i="22"/>
  <c r="T284" i="22"/>
  <c r="S284" i="22"/>
  <c r="R284" i="22"/>
  <c r="Q284" i="22"/>
  <c r="P284" i="22"/>
  <c r="O284" i="22"/>
  <c r="N284" i="22"/>
  <c r="M284" i="22"/>
  <c r="L284" i="22"/>
  <c r="K284" i="22"/>
  <c r="J284" i="22"/>
  <c r="I284" i="22"/>
  <c r="H284" i="22"/>
  <c r="G284" i="22"/>
  <c r="F284" i="22"/>
  <c r="E284" i="22"/>
  <c r="D284" i="22"/>
  <c r="C284" i="22"/>
  <c r="B284" i="22"/>
  <c r="A284" i="22"/>
  <c r="Z283" i="22"/>
  <c r="Y283" i="22"/>
  <c r="X283" i="22"/>
  <c r="W283" i="22"/>
  <c r="V283" i="22"/>
  <c r="U283" i="22"/>
  <c r="T283" i="22"/>
  <c r="S283" i="22"/>
  <c r="R283" i="22"/>
  <c r="Q283" i="22"/>
  <c r="P283" i="22"/>
  <c r="O283" i="22"/>
  <c r="N283" i="22"/>
  <c r="M283" i="22"/>
  <c r="L283" i="22"/>
  <c r="K283" i="22"/>
  <c r="J283" i="22"/>
  <c r="I283" i="22"/>
  <c r="H283" i="22"/>
  <c r="G283" i="22"/>
  <c r="F283" i="22"/>
  <c r="E283" i="22"/>
  <c r="D283" i="22"/>
  <c r="C283" i="22"/>
  <c r="B283" i="22"/>
  <c r="A283" i="22"/>
  <c r="Z282" i="22"/>
  <c r="Y282" i="22"/>
  <c r="X282" i="22"/>
  <c r="W282" i="22"/>
  <c r="V282" i="22"/>
  <c r="U282" i="22"/>
  <c r="T282" i="22"/>
  <c r="S282" i="22"/>
  <c r="R282" i="22"/>
  <c r="Q282" i="22"/>
  <c r="P282" i="22"/>
  <c r="O282" i="22"/>
  <c r="N282" i="22"/>
  <c r="M282" i="22"/>
  <c r="L282" i="22"/>
  <c r="K282" i="22"/>
  <c r="J282" i="22"/>
  <c r="I282" i="22"/>
  <c r="H282" i="22"/>
  <c r="G282" i="22"/>
  <c r="F282" i="22"/>
  <c r="E282" i="22"/>
  <c r="D282" i="22"/>
  <c r="C282" i="22"/>
  <c r="B282" i="22"/>
  <c r="A282" i="22"/>
  <c r="Z281" i="22"/>
  <c r="Y281" i="22"/>
  <c r="X281" i="22"/>
  <c r="W281" i="22"/>
  <c r="V281" i="22"/>
  <c r="U281" i="22"/>
  <c r="T281" i="22"/>
  <c r="S281" i="22"/>
  <c r="R281" i="22"/>
  <c r="Q281" i="22"/>
  <c r="P281" i="22"/>
  <c r="O281" i="22"/>
  <c r="N281" i="22"/>
  <c r="M281" i="22"/>
  <c r="L281" i="22"/>
  <c r="K281" i="22"/>
  <c r="J281" i="22"/>
  <c r="I281" i="22"/>
  <c r="H281" i="22"/>
  <c r="G281" i="22"/>
  <c r="F281" i="22"/>
  <c r="E281" i="22"/>
  <c r="D281" i="22"/>
  <c r="C281" i="22"/>
  <c r="B281" i="22"/>
  <c r="A281" i="22"/>
  <c r="Z280" i="22"/>
  <c r="Y280" i="22"/>
  <c r="X280" i="22"/>
  <c r="W280" i="22"/>
  <c r="V280" i="22"/>
  <c r="U280" i="22"/>
  <c r="T280" i="22"/>
  <c r="S280" i="22"/>
  <c r="R280" i="22"/>
  <c r="Q280" i="22"/>
  <c r="P280" i="22"/>
  <c r="O280" i="22"/>
  <c r="N280" i="22"/>
  <c r="M280" i="22"/>
  <c r="L280" i="22"/>
  <c r="K280" i="22"/>
  <c r="J280" i="22"/>
  <c r="I280" i="22"/>
  <c r="H280" i="22"/>
  <c r="G280" i="22"/>
  <c r="F280" i="22"/>
  <c r="E280" i="22"/>
  <c r="D280" i="22"/>
  <c r="C280" i="22"/>
  <c r="B280" i="22"/>
  <c r="A280" i="22"/>
  <c r="Z279" i="22"/>
  <c r="Y279" i="22"/>
  <c r="X279" i="22"/>
  <c r="W279" i="22"/>
  <c r="V279" i="22"/>
  <c r="U279" i="22"/>
  <c r="T279" i="22"/>
  <c r="S279" i="22"/>
  <c r="R279" i="22"/>
  <c r="Q279" i="22"/>
  <c r="P279" i="22"/>
  <c r="O279" i="22"/>
  <c r="N279" i="22"/>
  <c r="M279" i="22"/>
  <c r="L279" i="22"/>
  <c r="K279" i="22"/>
  <c r="J279" i="22"/>
  <c r="I279" i="22"/>
  <c r="H279" i="22"/>
  <c r="G279" i="22"/>
  <c r="F279" i="22"/>
  <c r="E279" i="22"/>
  <c r="D279" i="22"/>
  <c r="C279" i="22"/>
  <c r="B279" i="22"/>
  <c r="A279" i="22"/>
  <c r="Z278" i="22"/>
  <c r="Y278" i="22"/>
  <c r="X278" i="22"/>
  <c r="W278" i="22"/>
  <c r="V278" i="22"/>
  <c r="U278" i="22"/>
  <c r="T278" i="22"/>
  <c r="S278" i="22"/>
  <c r="R278" i="22"/>
  <c r="Q278" i="22"/>
  <c r="P278" i="22"/>
  <c r="O278" i="22"/>
  <c r="N278" i="22"/>
  <c r="M278" i="22"/>
  <c r="L278" i="22"/>
  <c r="K278" i="22"/>
  <c r="J278" i="22"/>
  <c r="I278" i="22"/>
  <c r="H278" i="22"/>
  <c r="G278" i="22"/>
  <c r="F278" i="22"/>
  <c r="E278" i="22"/>
  <c r="D278" i="22"/>
  <c r="C278" i="22"/>
  <c r="B278" i="22"/>
  <c r="A278" i="22"/>
  <c r="Z277" i="22"/>
  <c r="Y277" i="22"/>
  <c r="X277" i="22"/>
  <c r="W277" i="22"/>
  <c r="V277" i="22"/>
  <c r="U277" i="22"/>
  <c r="T277" i="22"/>
  <c r="S277" i="22"/>
  <c r="R277" i="22"/>
  <c r="Q277" i="22"/>
  <c r="P277" i="22"/>
  <c r="O277" i="22"/>
  <c r="N277" i="22"/>
  <c r="M277" i="22"/>
  <c r="L277" i="22"/>
  <c r="K277" i="22"/>
  <c r="J277" i="22"/>
  <c r="I277" i="22"/>
  <c r="H277" i="22"/>
  <c r="G277" i="22"/>
  <c r="F277" i="22"/>
  <c r="E277" i="22"/>
  <c r="D277" i="22"/>
  <c r="C277" i="22"/>
  <c r="B277" i="22"/>
  <c r="A277" i="22"/>
  <c r="Z276" i="22"/>
  <c r="Y276" i="22"/>
  <c r="X276" i="22"/>
  <c r="W276" i="22"/>
  <c r="V276" i="22"/>
  <c r="U276" i="22"/>
  <c r="T276" i="22"/>
  <c r="S276" i="22"/>
  <c r="R276" i="22"/>
  <c r="Q276" i="22"/>
  <c r="P276" i="22"/>
  <c r="O276" i="22"/>
  <c r="N276" i="22"/>
  <c r="M276" i="22"/>
  <c r="L276" i="22"/>
  <c r="K276" i="22"/>
  <c r="J276" i="22"/>
  <c r="I276" i="22"/>
  <c r="H276" i="22"/>
  <c r="G276" i="22"/>
  <c r="F276" i="22"/>
  <c r="E276" i="22"/>
  <c r="D276" i="22"/>
  <c r="C276" i="22"/>
  <c r="B276" i="22"/>
  <c r="A276" i="22"/>
  <c r="Z275" i="22"/>
  <c r="Y275" i="22"/>
  <c r="X275" i="22"/>
  <c r="W275" i="22"/>
  <c r="V275" i="22"/>
  <c r="U275" i="22"/>
  <c r="T275" i="22"/>
  <c r="S275" i="22"/>
  <c r="R275" i="22"/>
  <c r="Q275" i="22"/>
  <c r="P275" i="22"/>
  <c r="O275" i="22"/>
  <c r="N275" i="22"/>
  <c r="M275" i="22"/>
  <c r="L275" i="22"/>
  <c r="K275" i="22"/>
  <c r="J275" i="22"/>
  <c r="I275" i="22"/>
  <c r="H275" i="22"/>
  <c r="G275" i="22"/>
  <c r="F275" i="22"/>
  <c r="E275" i="22"/>
  <c r="D275" i="22"/>
  <c r="C275" i="22"/>
  <c r="B275" i="22"/>
  <c r="A275" i="22"/>
  <c r="Z274" i="22"/>
  <c r="Y274" i="22"/>
  <c r="X274" i="22"/>
  <c r="W274" i="22"/>
  <c r="V274" i="22"/>
  <c r="U274" i="22"/>
  <c r="T274" i="22"/>
  <c r="S274" i="22"/>
  <c r="R274" i="22"/>
  <c r="Q274" i="22"/>
  <c r="P274" i="22"/>
  <c r="O274" i="22"/>
  <c r="N274" i="22"/>
  <c r="M274" i="22"/>
  <c r="L274" i="22"/>
  <c r="K274" i="22"/>
  <c r="J274" i="22"/>
  <c r="I274" i="22"/>
  <c r="H274" i="22"/>
  <c r="G274" i="22"/>
  <c r="F274" i="22"/>
  <c r="E274" i="22"/>
  <c r="D274" i="22"/>
  <c r="C274" i="22"/>
  <c r="B274" i="22"/>
  <c r="A274" i="22"/>
  <c r="Z273" i="22"/>
  <c r="Y273" i="22"/>
  <c r="X273" i="22"/>
  <c r="W273" i="22"/>
  <c r="V273" i="22"/>
  <c r="U273" i="22"/>
  <c r="T273" i="22"/>
  <c r="S273" i="22"/>
  <c r="R273" i="22"/>
  <c r="Q273" i="22"/>
  <c r="P273" i="22"/>
  <c r="O273" i="22"/>
  <c r="N273" i="22"/>
  <c r="M273" i="22"/>
  <c r="L273" i="22"/>
  <c r="K273" i="22"/>
  <c r="J273" i="22"/>
  <c r="I273" i="22"/>
  <c r="H273" i="22"/>
  <c r="G273" i="22"/>
  <c r="F273" i="22"/>
  <c r="E273" i="22"/>
  <c r="D273" i="22"/>
  <c r="C273" i="22"/>
  <c r="B273" i="22"/>
  <c r="A273" i="22"/>
  <c r="Z272" i="22"/>
  <c r="Y272" i="22"/>
  <c r="X272" i="22"/>
  <c r="W272" i="22"/>
  <c r="V272" i="22"/>
  <c r="U272" i="22"/>
  <c r="T272" i="22"/>
  <c r="S272" i="22"/>
  <c r="R272" i="22"/>
  <c r="Q272" i="22"/>
  <c r="P272" i="22"/>
  <c r="O272" i="22"/>
  <c r="N272" i="22"/>
  <c r="M272" i="22"/>
  <c r="L272" i="22"/>
  <c r="K272" i="22"/>
  <c r="J272" i="22"/>
  <c r="I272" i="22"/>
  <c r="H272" i="22"/>
  <c r="G272" i="22"/>
  <c r="F272" i="22"/>
  <c r="E272" i="22"/>
  <c r="D272" i="22"/>
  <c r="C272" i="22"/>
  <c r="B272" i="22"/>
  <c r="A272" i="22"/>
  <c r="Z271" i="22"/>
  <c r="Y271" i="22"/>
  <c r="X271" i="22"/>
  <c r="W271" i="22"/>
  <c r="V271" i="22"/>
  <c r="U271" i="22"/>
  <c r="T271" i="22"/>
  <c r="S271" i="22"/>
  <c r="R271" i="22"/>
  <c r="Q271" i="22"/>
  <c r="P271" i="22"/>
  <c r="O271" i="22"/>
  <c r="N271" i="22"/>
  <c r="M271" i="22"/>
  <c r="L271" i="22"/>
  <c r="K271" i="22"/>
  <c r="J271" i="22"/>
  <c r="I271" i="22"/>
  <c r="H271" i="22"/>
  <c r="G271" i="22"/>
  <c r="F271" i="22"/>
  <c r="E271" i="22"/>
  <c r="D271" i="22"/>
  <c r="C271" i="22"/>
  <c r="B271" i="22"/>
  <c r="A271" i="22"/>
  <c r="Z270" i="22"/>
  <c r="Y270" i="22"/>
  <c r="X270" i="22"/>
  <c r="W270" i="22"/>
  <c r="V270" i="22"/>
  <c r="U270" i="22"/>
  <c r="T270" i="22"/>
  <c r="S270" i="22"/>
  <c r="R270" i="22"/>
  <c r="Q270" i="22"/>
  <c r="P270" i="22"/>
  <c r="O270" i="22"/>
  <c r="N270" i="22"/>
  <c r="M270" i="22"/>
  <c r="L270" i="22"/>
  <c r="K270" i="22"/>
  <c r="J270" i="22"/>
  <c r="I270" i="22"/>
  <c r="H270" i="22"/>
  <c r="G270" i="22"/>
  <c r="F270" i="22"/>
  <c r="E270" i="22"/>
  <c r="D270" i="22"/>
  <c r="C270" i="22"/>
  <c r="B270" i="22"/>
  <c r="A270" i="22"/>
  <c r="Z269" i="22"/>
  <c r="Y269" i="22"/>
  <c r="X269" i="22"/>
  <c r="W269" i="22"/>
  <c r="V269" i="22"/>
  <c r="U269" i="22"/>
  <c r="T269" i="22"/>
  <c r="S269" i="22"/>
  <c r="R269" i="22"/>
  <c r="Q269" i="22"/>
  <c r="P269" i="22"/>
  <c r="O269" i="22"/>
  <c r="N269" i="22"/>
  <c r="M269" i="22"/>
  <c r="L269" i="22"/>
  <c r="K269" i="22"/>
  <c r="J269" i="22"/>
  <c r="I269" i="22"/>
  <c r="H269" i="22"/>
  <c r="G269" i="22"/>
  <c r="F269" i="22"/>
  <c r="E269" i="22"/>
  <c r="D269" i="22"/>
  <c r="C269" i="22"/>
  <c r="B269" i="22"/>
  <c r="A269" i="22"/>
  <c r="Z268" i="22"/>
  <c r="Y268" i="22"/>
  <c r="X268" i="22"/>
  <c r="W268" i="22"/>
  <c r="V268" i="22"/>
  <c r="U268" i="22"/>
  <c r="T268" i="22"/>
  <c r="S268" i="22"/>
  <c r="R268" i="22"/>
  <c r="Q268" i="22"/>
  <c r="P268" i="22"/>
  <c r="O268" i="22"/>
  <c r="N268" i="22"/>
  <c r="M268" i="22"/>
  <c r="L268" i="22"/>
  <c r="K268" i="22"/>
  <c r="J268" i="22"/>
  <c r="I268" i="22"/>
  <c r="H268" i="22"/>
  <c r="G268" i="22"/>
  <c r="F268" i="22"/>
  <c r="E268" i="22"/>
  <c r="D268" i="22"/>
  <c r="C268" i="22"/>
  <c r="B268" i="22"/>
  <c r="A268" i="22"/>
  <c r="Z267" i="22"/>
  <c r="Y267" i="22"/>
  <c r="X267" i="22"/>
  <c r="W267" i="22"/>
  <c r="V267" i="22"/>
  <c r="U267" i="22"/>
  <c r="T267" i="22"/>
  <c r="S267" i="22"/>
  <c r="R267" i="22"/>
  <c r="Q267" i="22"/>
  <c r="P267" i="22"/>
  <c r="O267" i="22"/>
  <c r="N267" i="22"/>
  <c r="M267" i="22"/>
  <c r="L267" i="22"/>
  <c r="K267" i="22"/>
  <c r="J267" i="22"/>
  <c r="I267" i="22"/>
  <c r="H267" i="22"/>
  <c r="G267" i="22"/>
  <c r="F267" i="22"/>
  <c r="E267" i="22"/>
  <c r="D267" i="22"/>
  <c r="C267" i="22"/>
  <c r="B267" i="22"/>
  <c r="A267" i="22"/>
  <c r="Z266" i="22"/>
  <c r="Y266" i="22"/>
  <c r="X266" i="22"/>
  <c r="W266" i="22"/>
  <c r="V266" i="22"/>
  <c r="U266" i="22"/>
  <c r="T266" i="22"/>
  <c r="S266" i="22"/>
  <c r="R266" i="22"/>
  <c r="Q266" i="22"/>
  <c r="P266" i="22"/>
  <c r="O266" i="22"/>
  <c r="N266" i="22"/>
  <c r="M266" i="22"/>
  <c r="L266" i="22"/>
  <c r="K266" i="22"/>
  <c r="J266" i="22"/>
  <c r="I266" i="22"/>
  <c r="H266" i="22"/>
  <c r="G266" i="22"/>
  <c r="F266" i="22"/>
  <c r="E266" i="22"/>
  <c r="D266" i="22"/>
  <c r="C266" i="22"/>
  <c r="B266" i="22"/>
  <c r="A266" i="22"/>
  <c r="Z265" i="22"/>
  <c r="Y265" i="22"/>
  <c r="X265" i="22"/>
  <c r="W265" i="22"/>
  <c r="V265" i="22"/>
  <c r="U265" i="22"/>
  <c r="T265" i="22"/>
  <c r="S265" i="22"/>
  <c r="R265" i="22"/>
  <c r="Q265" i="22"/>
  <c r="P265" i="22"/>
  <c r="O265" i="22"/>
  <c r="N265" i="22"/>
  <c r="M265" i="22"/>
  <c r="L265" i="22"/>
  <c r="K265" i="22"/>
  <c r="J265" i="22"/>
  <c r="I265" i="22"/>
  <c r="H265" i="22"/>
  <c r="G265" i="22"/>
  <c r="F265" i="22"/>
  <c r="E265" i="22"/>
  <c r="D265" i="22"/>
  <c r="C265" i="22"/>
  <c r="B265" i="22"/>
  <c r="A265" i="22"/>
  <c r="Z264" i="22"/>
  <c r="Y264" i="22"/>
  <c r="X264" i="22"/>
  <c r="W264" i="22"/>
  <c r="V264" i="22"/>
  <c r="U264" i="22"/>
  <c r="T264" i="22"/>
  <c r="S264" i="22"/>
  <c r="R264" i="22"/>
  <c r="Q264" i="22"/>
  <c r="P264" i="22"/>
  <c r="O264" i="22"/>
  <c r="N264" i="22"/>
  <c r="M264" i="22"/>
  <c r="L264" i="22"/>
  <c r="K264" i="22"/>
  <c r="J264" i="22"/>
  <c r="I264" i="22"/>
  <c r="H264" i="22"/>
  <c r="G264" i="22"/>
  <c r="F264" i="22"/>
  <c r="E264" i="22"/>
  <c r="D264" i="22"/>
  <c r="C264" i="22"/>
  <c r="B264" i="22"/>
  <c r="A264" i="22"/>
  <c r="Z263" i="22"/>
  <c r="Y263" i="22"/>
  <c r="X263" i="22"/>
  <c r="W263" i="22"/>
  <c r="V263" i="22"/>
  <c r="U263" i="22"/>
  <c r="T263" i="22"/>
  <c r="S263" i="22"/>
  <c r="R263" i="22"/>
  <c r="Q263" i="22"/>
  <c r="P263" i="22"/>
  <c r="O263" i="22"/>
  <c r="N263" i="22"/>
  <c r="M263" i="22"/>
  <c r="L263" i="22"/>
  <c r="K263" i="22"/>
  <c r="J263" i="22"/>
  <c r="I263" i="22"/>
  <c r="H263" i="22"/>
  <c r="G263" i="22"/>
  <c r="F263" i="22"/>
  <c r="E263" i="22"/>
  <c r="D263" i="22"/>
  <c r="C263" i="22"/>
  <c r="B263" i="22"/>
  <c r="A263" i="22"/>
  <c r="Z262" i="22"/>
  <c r="Y262" i="22"/>
  <c r="X262" i="22"/>
  <c r="W262" i="22"/>
  <c r="V262" i="22"/>
  <c r="U262" i="22"/>
  <c r="T262" i="22"/>
  <c r="S262" i="22"/>
  <c r="R262" i="22"/>
  <c r="Q262" i="22"/>
  <c r="P262" i="22"/>
  <c r="O262" i="22"/>
  <c r="N262" i="22"/>
  <c r="M262" i="22"/>
  <c r="L262" i="22"/>
  <c r="K262" i="22"/>
  <c r="J262" i="22"/>
  <c r="I262" i="22"/>
  <c r="H262" i="22"/>
  <c r="G262" i="22"/>
  <c r="F262" i="22"/>
  <c r="E262" i="22"/>
  <c r="D262" i="22"/>
  <c r="C262" i="22"/>
  <c r="B262" i="22"/>
  <c r="A262" i="22"/>
  <c r="Z261" i="22"/>
  <c r="Y261" i="22"/>
  <c r="X261" i="22"/>
  <c r="W261" i="22"/>
  <c r="V261" i="22"/>
  <c r="U261" i="22"/>
  <c r="T261" i="22"/>
  <c r="S261" i="22"/>
  <c r="R261" i="22"/>
  <c r="Q261" i="22"/>
  <c r="P261" i="22"/>
  <c r="O261" i="22"/>
  <c r="N261" i="22"/>
  <c r="M261" i="22"/>
  <c r="L261" i="22"/>
  <c r="K261" i="22"/>
  <c r="J261" i="22"/>
  <c r="I261" i="22"/>
  <c r="H261" i="22"/>
  <c r="G261" i="22"/>
  <c r="F261" i="22"/>
  <c r="E261" i="22"/>
  <c r="D261" i="22"/>
  <c r="C261" i="22"/>
  <c r="B261" i="22"/>
  <c r="A261" i="22"/>
  <c r="Z260" i="22"/>
  <c r="Y260" i="22"/>
  <c r="X260" i="22"/>
  <c r="W260" i="22"/>
  <c r="V260" i="22"/>
  <c r="U260" i="22"/>
  <c r="T260" i="22"/>
  <c r="S260" i="22"/>
  <c r="R260" i="22"/>
  <c r="Q260" i="22"/>
  <c r="P260" i="22"/>
  <c r="O260" i="22"/>
  <c r="N260" i="22"/>
  <c r="M260" i="22"/>
  <c r="L260" i="22"/>
  <c r="K260" i="22"/>
  <c r="J260" i="22"/>
  <c r="I260" i="22"/>
  <c r="H260" i="22"/>
  <c r="G260" i="22"/>
  <c r="F260" i="22"/>
  <c r="E260" i="22"/>
  <c r="D260" i="22"/>
  <c r="C260" i="22"/>
  <c r="B260" i="22"/>
  <c r="A260" i="22"/>
  <c r="Z259" i="22"/>
  <c r="Y259" i="22"/>
  <c r="X259" i="22"/>
  <c r="W259" i="22"/>
  <c r="V259" i="22"/>
  <c r="U259" i="22"/>
  <c r="T259" i="22"/>
  <c r="S259" i="22"/>
  <c r="R259" i="22"/>
  <c r="Q259" i="22"/>
  <c r="P259" i="22"/>
  <c r="O259" i="22"/>
  <c r="N259" i="22"/>
  <c r="M259" i="22"/>
  <c r="L259" i="22"/>
  <c r="K259" i="22"/>
  <c r="J259" i="22"/>
  <c r="I259" i="22"/>
  <c r="H259" i="22"/>
  <c r="G259" i="22"/>
  <c r="F259" i="22"/>
  <c r="E259" i="22"/>
  <c r="D259" i="22"/>
  <c r="C259" i="22"/>
  <c r="B259" i="22"/>
  <c r="A259" i="22"/>
  <c r="Z258" i="22"/>
  <c r="Y258" i="22"/>
  <c r="X258" i="22"/>
  <c r="W258" i="22"/>
  <c r="V258" i="22"/>
  <c r="U258" i="22"/>
  <c r="T258" i="22"/>
  <c r="S258" i="22"/>
  <c r="R258" i="22"/>
  <c r="Q258" i="22"/>
  <c r="P258" i="22"/>
  <c r="O258" i="22"/>
  <c r="N258" i="22"/>
  <c r="M258" i="22"/>
  <c r="L258" i="22"/>
  <c r="K258" i="22"/>
  <c r="J258" i="22"/>
  <c r="I258" i="22"/>
  <c r="H258" i="22"/>
  <c r="G258" i="22"/>
  <c r="F258" i="22"/>
  <c r="E258" i="22"/>
  <c r="D258" i="22"/>
  <c r="C258" i="22"/>
  <c r="B258" i="22"/>
  <c r="A258" i="22"/>
  <c r="Z257" i="22"/>
  <c r="Y257" i="22"/>
  <c r="X257" i="22"/>
  <c r="W257" i="22"/>
  <c r="V257" i="22"/>
  <c r="U257" i="22"/>
  <c r="T257" i="22"/>
  <c r="S257" i="22"/>
  <c r="R257" i="22"/>
  <c r="Q257" i="22"/>
  <c r="P257" i="22"/>
  <c r="O257" i="22"/>
  <c r="N257" i="22"/>
  <c r="M257" i="22"/>
  <c r="L257" i="22"/>
  <c r="K257" i="22"/>
  <c r="J257" i="22"/>
  <c r="I257" i="22"/>
  <c r="H257" i="22"/>
  <c r="G257" i="22"/>
  <c r="F257" i="22"/>
  <c r="E257" i="22"/>
  <c r="D257" i="22"/>
  <c r="C257" i="22"/>
  <c r="B257" i="22"/>
  <c r="A257" i="22"/>
  <c r="Z256" i="22"/>
  <c r="Y256" i="22"/>
  <c r="X256" i="22"/>
  <c r="W256" i="22"/>
  <c r="V256" i="22"/>
  <c r="U256" i="22"/>
  <c r="T256" i="22"/>
  <c r="S256" i="22"/>
  <c r="R256" i="22"/>
  <c r="Q256" i="22"/>
  <c r="P256" i="22"/>
  <c r="O256" i="22"/>
  <c r="N256" i="22"/>
  <c r="M256" i="22"/>
  <c r="L256" i="22"/>
  <c r="K256" i="22"/>
  <c r="J256" i="22"/>
  <c r="I256" i="22"/>
  <c r="H256" i="22"/>
  <c r="G256" i="22"/>
  <c r="F256" i="22"/>
  <c r="E256" i="22"/>
  <c r="D256" i="22"/>
  <c r="C256" i="22"/>
  <c r="B256" i="22"/>
  <c r="A256" i="22"/>
  <c r="Z255" i="22"/>
  <c r="Y255" i="22"/>
  <c r="X255" i="22"/>
  <c r="W255" i="22"/>
  <c r="V255" i="22"/>
  <c r="U255" i="22"/>
  <c r="T255" i="22"/>
  <c r="S255" i="22"/>
  <c r="R255" i="22"/>
  <c r="Q255" i="22"/>
  <c r="P255" i="22"/>
  <c r="O255" i="22"/>
  <c r="N255" i="22"/>
  <c r="M255" i="22"/>
  <c r="L255" i="22"/>
  <c r="K255" i="22"/>
  <c r="J255" i="22"/>
  <c r="I255" i="22"/>
  <c r="H255" i="22"/>
  <c r="G255" i="22"/>
  <c r="F255" i="22"/>
  <c r="E255" i="22"/>
  <c r="D255" i="22"/>
  <c r="C255" i="22"/>
  <c r="B255" i="22"/>
  <c r="A255" i="22"/>
  <c r="Z254" i="22"/>
  <c r="Y254" i="22"/>
  <c r="X254" i="22"/>
  <c r="W254" i="22"/>
  <c r="V254" i="22"/>
  <c r="U254" i="22"/>
  <c r="T254" i="22"/>
  <c r="S254" i="22"/>
  <c r="R254" i="22"/>
  <c r="Q254" i="22"/>
  <c r="P254" i="22"/>
  <c r="O254" i="22"/>
  <c r="N254" i="22"/>
  <c r="M254" i="22"/>
  <c r="L254" i="22"/>
  <c r="K254" i="22"/>
  <c r="J254" i="22"/>
  <c r="I254" i="22"/>
  <c r="H254" i="22"/>
  <c r="G254" i="22"/>
  <c r="F254" i="22"/>
  <c r="E254" i="22"/>
  <c r="D254" i="22"/>
  <c r="C254" i="22"/>
  <c r="B254" i="22"/>
  <c r="A254" i="22"/>
  <c r="Z253" i="22"/>
  <c r="Y253" i="22"/>
  <c r="X253" i="22"/>
  <c r="W253" i="22"/>
  <c r="V253" i="22"/>
  <c r="U253" i="22"/>
  <c r="T253" i="22"/>
  <c r="S253" i="22"/>
  <c r="R253" i="22"/>
  <c r="Q253" i="22"/>
  <c r="P253" i="22"/>
  <c r="O253" i="22"/>
  <c r="N253" i="22"/>
  <c r="M253" i="22"/>
  <c r="L253" i="22"/>
  <c r="K253" i="22"/>
  <c r="J253" i="22"/>
  <c r="I253" i="22"/>
  <c r="H253" i="22"/>
  <c r="G253" i="22"/>
  <c r="F253" i="22"/>
  <c r="E253" i="22"/>
  <c r="D253" i="22"/>
  <c r="C253" i="22"/>
  <c r="B253" i="22"/>
  <c r="A253" i="22"/>
  <c r="Z252" i="22"/>
  <c r="Y252" i="22"/>
  <c r="X252" i="22"/>
  <c r="W252" i="22"/>
  <c r="V252" i="22"/>
  <c r="U252" i="22"/>
  <c r="T252" i="22"/>
  <c r="S252" i="22"/>
  <c r="R252" i="22"/>
  <c r="Q252" i="22"/>
  <c r="P252" i="22"/>
  <c r="O252" i="22"/>
  <c r="N252" i="22"/>
  <c r="M252" i="22"/>
  <c r="L252" i="22"/>
  <c r="K252" i="22"/>
  <c r="J252" i="22"/>
  <c r="I252" i="22"/>
  <c r="H252" i="22"/>
  <c r="G252" i="22"/>
  <c r="F252" i="22"/>
  <c r="E252" i="22"/>
  <c r="D252" i="22"/>
  <c r="C252" i="22"/>
  <c r="B252" i="22"/>
  <c r="A252" i="22"/>
  <c r="Z251" i="22"/>
  <c r="Y251" i="22"/>
  <c r="X251" i="22"/>
  <c r="W251" i="22"/>
  <c r="V251" i="22"/>
  <c r="U251" i="22"/>
  <c r="T251" i="22"/>
  <c r="S251" i="22"/>
  <c r="R251" i="22"/>
  <c r="Q251" i="22"/>
  <c r="P251" i="22"/>
  <c r="O251" i="22"/>
  <c r="N251" i="22"/>
  <c r="M251" i="22"/>
  <c r="L251" i="22"/>
  <c r="K251" i="22"/>
  <c r="J251" i="22"/>
  <c r="I251" i="22"/>
  <c r="H251" i="22"/>
  <c r="G251" i="22"/>
  <c r="F251" i="22"/>
  <c r="E251" i="22"/>
  <c r="D251" i="22"/>
  <c r="C251" i="22"/>
  <c r="B251" i="22"/>
  <c r="A251" i="22"/>
  <c r="Z250" i="22"/>
  <c r="Y250" i="22"/>
  <c r="X250" i="22"/>
  <c r="W250" i="22"/>
  <c r="V250" i="22"/>
  <c r="U250" i="22"/>
  <c r="T250" i="22"/>
  <c r="S250" i="22"/>
  <c r="R250" i="22"/>
  <c r="Q250" i="22"/>
  <c r="P250" i="22"/>
  <c r="O250" i="22"/>
  <c r="N250" i="22"/>
  <c r="M250" i="22"/>
  <c r="L250" i="22"/>
  <c r="K250" i="22"/>
  <c r="J250" i="22"/>
  <c r="I250" i="22"/>
  <c r="H250" i="22"/>
  <c r="G250" i="22"/>
  <c r="F250" i="22"/>
  <c r="E250" i="22"/>
  <c r="D250" i="22"/>
  <c r="C250" i="22"/>
  <c r="B250" i="22"/>
  <c r="A250" i="22"/>
  <c r="Z249" i="22"/>
  <c r="Y249" i="22"/>
  <c r="X249" i="22"/>
  <c r="W249" i="22"/>
  <c r="V249" i="22"/>
  <c r="U249" i="22"/>
  <c r="T249" i="22"/>
  <c r="S249" i="22"/>
  <c r="R249" i="22"/>
  <c r="Q249" i="22"/>
  <c r="P249" i="22"/>
  <c r="O249" i="22"/>
  <c r="N249" i="22"/>
  <c r="M249" i="22"/>
  <c r="L249" i="22"/>
  <c r="K249" i="22"/>
  <c r="J249" i="22"/>
  <c r="I249" i="22"/>
  <c r="H249" i="22"/>
  <c r="G249" i="22"/>
  <c r="F249" i="22"/>
  <c r="E249" i="22"/>
  <c r="D249" i="22"/>
  <c r="C249" i="22"/>
  <c r="B249" i="22"/>
  <c r="A249" i="22"/>
  <c r="Z248" i="22"/>
  <c r="Y248" i="22"/>
  <c r="X248" i="22"/>
  <c r="W248" i="22"/>
  <c r="V248" i="22"/>
  <c r="U248" i="22"/>
  <c r="T248" i="22"/>
  <c r="S248" i="22"/>
  <c r="R248" i="22"/>
  <c r="Q248" i="22"/>
  <c r="P248" i="22"/>
  <c r="O248" i="22"/>
  <c r="N248" i="22"/>
  <c r="M248" i="22"/>
  <c r="L248" i="22"/>
  <c r="K248" i="22"/>
  <c r="J248" i="22"/>
  <c r="I248" i="22"/>
  <c r="H248" i="22"/>
  <c r="G248" i="22"/>
  <c r="F248" i="22"/>
  <c r="E248" i="22"/>
  <c r="D248" i="22"/>
  <c r="C248" i="22"/>
  <c r="B248" i="22"/>
  <c r="A248" i="22"/>
  <c r="Z247" i="22"/>
  <c r="Y247" i="22"/>
  <c r="X247" i="22"/>
  <c r="W247" i="22"/>
  <c r="V247" i="22"/>
  <c r="U247" i="22"/>
  <c r="T247" i="22"/>
  <c r="S247" i="22"/>
  <c r="R247" i="22"/>
  <c r="Q247" i="22"/>
  <c r="P247" i="22"/>
  <c r="O247" i="22"/>
  <c r="N247" i="22"/>
  <c r="M247" i="22"/>
  <c r="L247" i="22"/>
  <c r="K247" i="22"/>
  <c r="J247" i="22"/>
  <c r="I247" i="22"/>
  <c r="H247" i="22"/>
  <c r="G247" i="22"/>
  <c r="F247" i="22"/>
  <c r="E247" i="22"/>
  <c r="D247" i="22"/>
  <c r="C247" i="22"/>
  <c r="B247" i="22"/>
  <c r="A247" i="22"/>
  <c r="Z246" i="22"/>
  <c r="Y246" i="22"/>
  <c r="X246" i="22"/>
  <c r="W246" i="22"/>
  <c r="V246" i="22"/>
  <c r="U246" i="22"/>
  <c r="T246" i="22"/>
  <c r="S246" i="22"/>
  <c r="R246" i="22"/>
  <c r="Q246" i="22"/>
  <c r="P246" i="22"/>
  <c r="O246" i="22"/>
  <c r="N246" i="22"/>
  <c r="M246" i="22"/>
  <c r="L246" i="22"/>
  <c r="K246" i="22"/>
  <c r="J246" i="22"/>
  <c r="I246" i="22"/>
  <c r="H246" i="22"/>
  <c r="G246" i="22"/>
  <c r="F246" i="22"/>
  <c r="E246" i="22"/>
  <c r="D246" i="22"/>
  <c r="C246" i="22"/>
  <c r="B246" i="22"/>
  <c r="A246" i="22"/>
  <c r="Z245" i="22"/>
  <c r="Y245" i="22"/>
  <c r="X245" i="22"/>
  <c r="W245" i="22"/>
  <c r="V245" i="22"/>
  <c r="U245" i="22"/>
  <c r="T245" i="22"/>
  <c r="S245" i="22"/>
  <c r="R245" i="22"/>
  <c r="Q245" i="22"/>
  <c r="P245" i="22"/>
  <c r="O245" i="22"/>
  <c r="N245" i="22"/>
  <c r="M245" i="22"/>
  <c r="L245" i="22"/>
  <c r="K245" i="22"/>
  <c r="J245" i="22"/>
  <c r="I245" i="22"/>
  <c r="H245" i="22"/>
  <c r="G245" i="22"/>
  <c r="F245" i="22"/>
  <c r="E245" i="22"/>
  <c r="D245" i="22"/>
  <c r="C245" i="22"/>
  <c r="B245" i="22"/>
  <c r="A245" i="22"/>
  <c r="Z244" i="22"/>
  <c r="Y244" i="22"/>
  <c r="X244" i="22"/>
  <c r="W244" i="22"/>
  <c r="V244" i="22"/>
  <c r="U244" i="22"/>
  <c r="T244" i="22"/>
  <c r="S244" i="22"/>
  <c r="R244" i="22"/>
  <c r="Q244" i="22"/>
  <c r="P244" i="22"/>
  <c r="O244" i="22"/>
  <c r="N244" i="22"/>
  <c r="M244" i="22"/>
  <c r="L244" i="22"/>
  <c r="K244" i="22"/>
  <c r="J244" i="22"/>
  <c r="I244" i="22"/>
  <c r="H244" i="22"/>
  <c r="G244" i="22"/>
  <c r="F244" i="22"/>
  <c r="E244" i="22"/>
  <c r="D244" i="22"/>
  <c r="C244" i="22"/>
  <c r="B244" i="22"/>
  <c r="A244" i="22"/>
  <c r="Z243" i="22"/>
  <c r="Y243" i="22"/>
  <c r="X243" i="22"/>
  <c r="W243" i="22"/>
  <c r="V243" i="22"/>
  <c r="U243" i="22"/>
  <c r="T243" i="22"/>
  <c r="S243" i="22"/>
  <c r="R243" i="22"/>
  <c r="Q243" i="22"/>
  <c r="P243" i="22"/>
  <c r="O243" i="22"/>
  <c r="N243" i="22"/>
  <c r="M243" i="22"/>
  <c r="L243" i="22"/>
  <c r="K243" i="22"/>
  <c r="J243" i="22"/>
  <c r="I243" i="22"/>
  <c r="H243" i="22"/>
  <c r="G243" i="22"/>
  <c r="F243" i="22"/>
  <c r="E243" i="22"/>
  <c r="D243" i="22"/>
  <c r="C243" i="22"/>
  <c r="B243" i="22"/>
  <c r="A243" i="22"/>
  <c r="Z242" i="22"/>
  <c r="Y242" i="22"/>
  <c r="X242" i="22"/>
  <c r="W242" i="22"/>
  <c r="V242" i="22"/>
  <c r="U242" i="22"/>
  <c r="T242" i="22"/>
  <c r="S242" i="22"/>
  <c r="R242" i="22"/>
  <c r="Q242" i="22"/>
  <c r="P242" i="22"/>
  <c r="O242" i="22"/>
  <c r="N242" i="22"/>
  <c r="M242" i="22"/>
  <c r="L242" i="22"/>
  <c r="K242" i="22"/>
  <c r="J242" i="22"/>
  <c r="I242" i="22"/>
  <c r="H242" i="22"/>
  <c r="G242" i="22"/>
  <c r="F242" i="22"/>
  <c r="E242" i="22"/>
  <c r="D242" i="22"/>
  <c r="C242" i="22"/>
  <c r="B242" i="22"/>
  <c r="A242" i="22"/>
  <c r="Z241" i="22"/>
  <c r="Y241" i="22"/>
  <c r="X241" i="22"/>
  <c r="W241" i="22"/>
  <c r="V241" i="22"/>
  <c r="U241" i="22"/>
  <c r="T241" i="22"/>
  <c r="S241" i="22"/>
  <c r="R241" i="22"/>
  <c r="Q241" i="22"/>
  <c r="P241" i="22"/>
  <c r="O241" i="22"/>
  <c r="N241" i="22"/>
  <c r="M241" i="22"/>
  <c r="L241" i="22"/>
  <c r="K241" i="22"/>
  <c r="J241" i="22"/>
  <c r="I241" i="22"/>
  <c r="H241" i="22"/>
  <c r="G241" i="22"/>
  <c r="F241" i="22"/>
  <c r="E241" i="22"/>
  <c r="D241" i="22"/>
  <c r="C241" i="22"/>
  <c r="B241" i="22"/>
  <c r="A241" i="22"/>
  <c r="Z240" i="22"/>
  <c r="Y240" i="22"/>
  <c r="X240" i="22"/>
  <c r="W240" i="22"/>
  <c r="V240" i="22"/>
  <c r="U240" i="22"/>
  <c r="T240" i="22"/>
  <c r="S240" i="22"/>
  <c r="R240" i="22"/>
  <c r="Q240" i="22"/>
  <c r="P240" i="22"/>
  <c r="O240" i="22"/>
  <c r="N240" i="22"/>
  <c r="M240" i="22"/>
  <c r="L240" i="22"/>
  <c r="K240" i="22"/>
  <c r="J240" i="22"/>
  <c r="I240" i="22"/>
  <c r="H240" i="22"/>
  <c r="G240" i="22"/>
  <c r="F240" i="22"/>
  <c r="E240" i="22"/>
  <c r="D240" i="22"/>
  <c r="C240" i="22"/>
  <c r="B240" i="22"/>
  <c r="A240" i="22"/>
  <c r="Z239" i="22"/>
  <c r="Y239" i="22"/>
  <c r="X239" i="22"/>
  <c r="W239" i="22"/>
  <c r="V239" i="22"/>
  <c r="U239" i="22"/>
  <c r="T239" i="22"/>
  <c r="S239" i="22"/>
  <c r="R239" i="22"/>
  <c r="Q239" i="22"/>
  <c r="P239" i="22"/>
  <c r="O239" i="22"/>
  <c r="N239" i="22"/>
  <c r="M239" i="22"/>
  <c r="L239" i="22"/>
  <c r="K239" i="22"/>
  <c r="J239" i="22"/>
  <c r="I239" i="22"/>
  <c r="H239" i="22"/>
  <c r="G239" i="22"/>
  <c r="F239" i="22"/>
  <c r="E239" i="22"/>
  <c r="D239" i="22"/>
  <c r="C239" i="22"/>
  <c r="B239" i="22"/>
  <c r="A239" i="22"/>
  <c r="Z238" i="22"/>
  <c r="Y238" i="22"/>
  <c r="X238" i="22"/>
  <c r="W238" i="22"/>
  <c r="V238" i="22"/>
  <c r="U238" i="22"/>
  <c r="T238" i="22"/>
  <c r="S238" i="22"/>
  <c r="R238" i="22"/>
  <c r="Q238" i="22"/>
  <c r="P238" i="22"/>
  <c r="O238" i="22"/>
  <c r="N238" i="22"/>
  <c r="M238" i="22"/>
  <c r="L238" i="22"/>
  <c r="K238" i="22"/>
  <c r="J238" i="22"/>
  <c r="I238" i="22"/>
  <c r="H238" i="22"/>
  <c r="G238" i="22"/>
  <c r="F238" i="22"/>
  <c r="E238" i="22"/>
  <c r="D238" i="22"/>
  <c r="C238" i="22"/>
  <c r="B238" i="22"/>
  <c r="A238" i="22"/>
  <c r="Z237" i="22"/>
  <c r="Y237" i="22"/>
  <c r="X237" i="22"/>
  <c r="W237" i="22"/>
  <c r="V237" i="22"/>
  <c r="U237" i="22"/>
  <c r="T237" i="22"/>
  <c r="S237" i="22"/>
  <c r="R237" i="22"/>
  <c r="Q237" i="22"/>
  <c r="P237" i="22"/>
  <c r="O237" i="22"/>
  <c r="N237" i="22"/>
  <c r="M237" i="22"/>
  <c r="L237" i="22"/>
  <c r="K237" i="22"/>
  <c r="J237" i="22"/>
  <c r="I237" i="22"/>
  <c r="H237" i="22"/>
  <c r="G237" i="22"/>
  <c r="F237" i="22"/>
  <c r="E237" i="22"/>
  <c r="D237" i="22"/>
  <c r="C237" i="22"/>
  <c r="B237" i="22"/>
  <c r="A237" i="22"/>
  <c r="Z236" i="22"/>
  <c r="Y236" i="22"/>
  <c r="X236" i="22"/>
  <c r="W236" i="22"/>
  <c r="V236" i="22"/>
  <c r="U236" i="22"/>
  <c r="T236" i="22"/>
  <c r="S236" i="22"/>
  <c r="R236" i="22"/>
  <c r="Q236" i="22"/>
  <c r="P236" i="22"/>
  <c r="O236" i="22"/>
  <c r="N236" i="22"/>
  <c r="M236" i="22"/>
  <c r="L236" i="22"/>
  <c r="K236" i="22"/>
  <c r="J236" i="22"/>
  <c r="I236" i="22"/>
  <c r="H236" i="22"/>
  <c r="G236" i="22"/>
  <c r="F236" i="22"/>
  <c r="E236" i="22"/>
  <c r="D236" i="22"/>
  <c r="C236" i="22"/>
  <c r="B236" i="22"/>
  <c r="A236" i="22"/>
  <c r="Z235" i="22"/>
  <c r="Y235" i="22"/>
  <c r="X235" i="22"/>
  <c r="W235" i="22"/>
  <c r="V235" i="22"/>
  <c r="U235" i="22"/>
  <c r="T235" i="22"/>
  <c r="S235" i="22"/>
  <c r="R235" i="22"/>
  <c r="Q235" i="22"/>
  <c r="P235" i="22"/>
  <c r="O235" i="22"/>
  <c r="N235" i="22"/>
  <c r="M235" i="22"/>
  <c r="L235" i="22"/>
  <c r="K235" i="22"/>
  <c r="J235" i="22"/>
  <c r="I235" i="22"/>
  <c r="H235" i="22"/>
  <c r="G235" i="22"/>
  <c r="F235" i="22"/>
  <c r="E235" i="22"/>
  <c r="D235" i="22"/>
  <c r="C235" i="22"/>
  <c r="B235" i="22"/>
  <c r="A235" i="22"/>
  <c r="Z234" i="22"/>
  <c r="Y234" i="22"/>
  <c r="X234" i="22"/>
  <c r="W234" i="22"/>
  <c r="V234" i="22"/>
  <c r="U234" i="22"/>
  <c r="T234" i="22"/>
  <c r="S234" i="22"/>
  <c r="R234" i="22"/>
  <c r="Q234" i="22"/>
  <c r="P234" i="22"/>
  <c r="O234" i="22"/>
  <c r="N234" i="22"/>
  <c r="M234" i="22"/>
  <c r="L234" i="22"/>
  <c r="K234" i="22"/>
  <c r="J234" i="22"/>
  <c r="I234" i="22"/>
  <c r="H234" i="22"/>
  <c r="G234" i="22"/>
  <c r="F234" i="22"/>
  <c r="E234" i="22"/>
  <c r="D234" i="22"/>
  <c r="C234" i="22"/>
  <c r="B234" i="22"/>
  <c r="A234" i="22"/>
  <c r="Z233" i="22"/>
  <c r="Y233" i="22"/>
  <c r="X233" i="22"/>
  <c r="W233" i="22"/>
  <c r="V233" i="22"/>
  <c r="U233" i="22"/>
  <c r="T233" i="22"/>
  <c r="S233" i="22"/>
  <c r="R233" i="22"/>
  <c r="Q233" i="22"/>
  <c r="P233" i="22"/>
  <c r="O233" i="22"/>
  <c r="N233" i="22"/>
  <c r="M233" i="22"/>
  <c r="L233" i="22"/>
  <c r="K233" i="22"/>
  <c r="J233" i="22"/>
  <c r="I233" i="22"/>
  <c r="H233" i="22"/>
  <c r="G233" i="22"/>
  <c r="F233" i="22"/>
  <c r="E233" i="22"/>
  <c r="D233" i="22"/>
  <c r="C233" i="22"/>
  <c r="B233" i="22"/>
  <c r="A233" i="22"/>
  <c r="Z232" i="22"/>
  <c r="Y232" i="22"/>
  <c r="X232" i="22"/>
  <c r="W232" i="22"/>
  <c r="V232" i="22"/>
  <c r="U232" i="22"/>
  <c r="T232" i="22"/>
  <c r="S232" i="22"/>
  <c r="R232" i="22"/>
  <c r="Q232" i="22"/>
  <c r="P232" i="22"/>
  <c r="O232" i="22"/>
  <c r="N232" i="22"/>
  <c r="M232" i="22"/>
  <c r="L232" i="22"/>
  <c r="K232" i="22"/>
  <c r="J232" i="22"/>
  <c r="I232" i="22"/>
  <c r="H232" i="22"/>
  <c r="G232" i="22"/>
  <c r="F232" i="22"/>
  <c r="E232" i="22"/>
  <c r="D232" i="22"/>
  <c r="C232" i="22"/>
  <c r="B232" i="22"/>
  <c r="A232" i="22"/>
  <c r="Z231" i="22"/>
  <c r="Y231" i="22"/>
  <c r="X231" i="22"/>
  <c r="W231" i="22"/>
  <c r="V231" i="22"/>
  <c r="U231" i="22"/>
  <c r="T231" i="22"/>
  <c r="S231" i="22"/>
  <c r="R231" i="22"/>
  <c r="Q231" i="22"/>
  <c r="P231" i="22"/>
  <c r="O231" i="22"/>
  <c r="N231" i="22"/>
  <c r="M231" i="22"/>
  <c r="L231" i="22"/>
  <c r="K231" i="22"/>
  <c r="J231" i="22"/>
  <c r="I231" i="22"/>
  <c r="H231" i="22"/>
  <c r="G231" i="22"/>
  <c r="F231" i="22"/>
  <c r="E231" i="22"/>
  <c r="D231" i="22"/>
  <c r="C231" i="22"/>
  <c r="B231" i="22"/>
  <c r="A231" i="22"/>
  <c r="Z230" i="22"/>
  <c r="Y230" i="22"/>
  <c r="X230" i="22"/>
  <c r="W230" i="22"/>
  <c r="V230" i="22"/>
  <c r="U230" i="22"/>
  <c r="T230" i="22"/>
  <c r="S230" i="22"/>
  <c r="R230" i="22"/>
  <c r="Q230" i="22"/>
  <c r="P230" i="22"/>
  <c r="O230" i="22"/>
  <c r="N230" i="22"/>
  <c r="M230" i="22"/>
  <c r="L230" i="22"/>
  <c r="K230" i="22"/>
  <c r="J230" i="22"/>
  <c r="I230" i="22"/>
  <c r="H230" i="22"/>
  <c r="G230" i="22"/>
  <c r="F230" i="22"/>
  <c r="E230" i="22"/>
  <c r="D230" i="22"/>
  <c r="C230" i="22"/>
  <c r="B230" i="22"/>
  <c r="A230" i="22"/>
  <c r="Z229" i="22"/>
  <c r="Y229" i="22"/>
  <c r="X229" i="22"/>
  <c r="W229" i="22"/>
  <c r="V229" i="22"/>
  <c r="U229" i="22"/>
  <c r="T229" i="22"/>
  <c r="S229" i="22"/>
  <c r="R229" i="22"/>
  <c r="Q229" i="22"/>
  <c r="P229" i="22"/>
  <c r="O229" i="22"/>
  <c r="N229" i="22"/>
  <c r="M229" i="22"/>
  <c r="L229" i="22"/>
  <c r="K229" i="22"/>
  <c r="J229" i="22"/>
  <c r="I229" i="22"/>
  <c r="H229" i="22"/>
  <c r="G229" i="22"/>
  <c r="F229" i="22"/>
  <c r="E229" i="22"/>
  <c r="D229" i="22"/>
  <c r="C229" i="22"/>
  <c r="B229" i="22"/>
  <c r="A229" i="22"/>
  <c r="Z228" i="22"/>
  <c r="Y228" i="22"/>
  <c r="X228" i="22"/>
  <c r="W228" i="22"/>
  <c r="V228" i="22"/>
  <c r="U228" i="22"/>
  <c r="T228" i="22"/>
  <c r="S228" i="22"/>
  <c r="R228" i="22"/>
  <c r="Q228" i="22"/>
  <c r="P228" i="22"/>
  <c r="O228" i="22"/>
  <c r="N228" i="22"/>
  <c r="M228" i="22"/>
  <c r="L228" i="22"/>
  <c r="K228" i="22"/>
  <c r="J228" i="22"/>
  <c r="I228" i="22"/>
  <c r="H228" i="22"/>
  <c r="G228" i="22"/>
  <c r="F228" i="22"/>
  <c r="E228" i="22"/>
  <c r="D228" i="22"/>
  <c r="C228" i="22"/>
  <c r="B228" i="22"/>
  <c r="A228" i="22"/>
  <c r="Z227" i="22"/>
  <c r="Y227" i="22"/>
  <c r="X227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I227" i="22"/>
  <c r="H227" i="22"/>
  <c r="G227" i="22"/>
  <c r="F227" i="22"/>
  <c r="E227" i="22"/>
  <c r="D227" i="22"/>
  <c r="C227" i="22"/>
  <c r="B227" i="22"/>
  <c r="A227" i="22"/>
  <c r="Z226" i="22"/>
  <c r="Y226" i="22"/>
  <c r="X226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I226" i="22"/>
  <c r="H226" i="22"/>
  <c r="G226" i="22"/>
  <c r="F226" i="22"/>
  <c r="E226" i="22"/>
  <c r="D226" i="22"/>
  <c r="C226" i="22"/>
  <c r="B226" i="22"/>
  <c r="A226" i="22"/>
  <c r="Z225" i="22"/>
  <c r="Y225" i="22"/>
  <c r="X225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I225" i="22"/>
  <c r="H225" i="22"/>
  <c r="G225" i="22"/>
  <c r="F225" i="22"/>
  <c r="E225" i="22"/>
  <c r="D225" i="22"/>
  <c r="C225" i="22"/>
  <c r="B225" i="22"/>
  <c r="A225" i="22"/>
  <c r="Z224" i="22"/>
  <c r="Y224" i="22"/>
  <c r="X224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I224" i="22"/>
  <c r="H224" i="22"/>
  <c r="G224" i="22"/>
  <c r="F224" i="22"/>
  <c r="E224" i="22"/>
  <c r="D224" i="22"/>
  <c r="C224" i="22"/>
  <c r="B224" i="22"/>
  <c r="A224" i="22"/>
  <c r="Z223" i="22"/>
  <c r="Y223" i="22"/>
  <c r="X223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I223" i="22"/>
  <c r="H223" i="22"/>
  <c r="G223" i="22"/>
  <c r="F223" i="22"/>
  <c r="E223" i="22"/>
  <c r="D223" i="22"/>
  <c r="C223" i="22"/>
  <c r="B223" i="22"/>
  <c r="A223" i="22"/>
  <c r="Z222" i="22"/>
  <c r="Y222" i="22"/>
  <c r="X222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I222" i="22"/>
  <c r="H222" i="22"/>
  <c r="G222" i="22"/>
  <c r="F222" i="22"/>
  <c r="E222" i="22"/>
  <c r="D222" i="22"/>
  <c r="C222" i="22"/>
  <c r="B222" i="22"/>
  <c r="A222" i="22"/>
  <c r="Z221" i="22"/>
  <c r="Y221" i="22"/>
  <c r="X221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I221" i="22"/>
  <c r="H221" i="22"/>
  <c r="G221" i="22"/>
  <c r="F221" i="22"/>
  <c r="E221" i="22"/>
  <c r="D221" i="22"/>
  <c r="C221" i="22"/>
  <c r="B221" i="22"/>
  <c r="A221" i="22"/>
  <c r="Z220" i="22"/>
  <c r="Y220" i="22"/>
  <c r="X220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I220" i="22"/>
  <c r="H220" i="22"/>
  <c r="G220" i="22"/>
  <c r="F220" i="22"/>
  <c r="E220" i="22"/>
  <c r="D220" i="22"/>
  <c r="C220" i="22"/>
  <c r="B220" i="22"/>
  <c r="A220" i="22"/>
  <c r="Z219" i="22"/>
  <c r="Y219" i="22"/>
  <c r="X219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I219" i="22"/>
  <c r="H219" i="22"/>
  <c r="G219" i="22"/>
  <c r="F219" i="22"/>
  <c r="E219" i="22"/>
  <c r="D219" i="22"/>
  <c r="C219" i="22"/>
  <c r="B219" i="22"/>
  <c r="A219" i="22"/>
  <c r="Z218" i="22"/>
  <c r="Y218" i="22"/>
  <c r="X218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I218" i="22"/>
  <c r="H218" i="22"/>
  <c r="G218" i="22"/>
  <c r="F218" i="22"/>
  <c r="E218" i="22"/>
  <c r="D218" i="22"/>
  <c r="C218" i="22"/>
  <c r="B218" i="22"/>
  <c r="A218" i="22"/>
  <c r="Z217" i="22"/>
  <c r="Y217" i="22"/>
  <c r="X217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I217" i="22"/>
  <c r="H217" i="22"/>
  <c r="G217" i="22"/>
  <c r="F217" i="22"/>
  <c r="E217" i="22"/>
  <c r="D217" i="22"/>
  <c r="C217" i="22"/>
  <c r="B217" i="22"/>
  <c r="A217" i="22"/>
  <c r="Z216" i="22"/>
  <c r="Y216" i="22"/>
  <c r="X216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I216" i="22"/>
  <c r="H216" i="22"/>
  <c r="G216" i="22"/>
  <c r="F216" i="22"/>
  <c r="E216" i="22"/>
  <c r="D216" i="22"/>
  <c r="C216" i="22"/>
  <c r="B216" i="22"/>
  <c r="A216" i="22"/>
  <c r="Z215" i="22"/>
  <c r="Y215" i="22"/>
  <c r="X215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I215" i="22"/>
  <c r="H215" i="22"/>
  <c r="G215" i="22"/>
  <c r="F215" i="22"/>
  <c r="E215" i="22"/>
  <c r="D215" i="22"/>
  <c r="C215" i="22"/>
  <c r="B215" i="22"/>
  <c r="A215" i="22"/>
  <c r="Z214" i="22"/>
  <c r="Y214" i="22"/>
  <c r="X214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I214" i="22"/>
  <c r="H214" i="22"/>
  <c r="G214" i="22"/>
  <c r="F214" i="22"/>
  <c r="E214" i="22"/>
  <c r="D214" i="22"/>
  <c r="C214" i="22"/>
  <c r="B214" i="22"/>
  <c r="A214" i="22"/>
  <c r="Z213" i="22"/>
  <c r="Y213" i="22"/>
  <c r="X213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I213" i="22"/>
  <c r="H213" i="22"/>
  <c r="G213" i="22"/>
  <c r="F213" i="22"/>
  <c r="E213" i="22"/>
  <c r="D213" i="22"/>
  <c r="C213" i="22"/>
  <c r="B213" i="22"/>
  <c r="A213" i="22"/>
  <c r="Z212" i="22"/>
  <c r="Y212" i="22"/>
  <c r="X212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I212" i="22"/>
  <c r="H212" i="22"/>
  <c r="G212" i="22"/>
  <c r="F212" i="22"/>
  <c r="E212" i="22"/>
  <c r="D212" i="22"/>
  <c r="C212" i="22"/>
  <c r="B212" i="22"/>
  <c r="A212" i="22"/>
  <c r="Z211" i="22"/>
  <c r="Y211" i="22"/>
  <c r="X211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I211" i="22"/>
  <c r="H211" i="22"/>
  <c r="G211" i="22"/>
  <c r="F211" i="22"/>
  <c r="E211" i="22"/>
  <c r="D211" i="22"/>
  <c r="C211" i="22"/>
  <c r="B211" i="22"/>
  <c r="A211" i="22"/>
  <c r="Z210" i="22"/>
  <c r="Y210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I210" i="22"/>
  <c r="H210" i="22"/>
  <c r="G210" i="22"/>
  <c r="F210" i="22"/>
  <c r="E210" i="22"/>
  <c r="D210" i="22"/>
  <c r="C210" i="22"/>
  <c r="B210" i="22"/>
  <c r="A210" i="22"/>
  <c r="Z209" i="22"/>
  <c r="Y209" i="22"/>
  <c r="X209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I209" i="22"/>
  <c r="H209" i="22"/>
  <c r="G209" i="22"/>
  <c r="F209" i="22"/>
  <c r="E209" i="22"/>
  <c r="D209" i="22"/>
  <c r="C209" i="22"/>
  <c r="B209" i="22"/>
  <c r="A209" i="22"/>
  <c r="Z208" i="22"/>
  <c r="Y208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I208" i="22"/>
  <c r="H208" i="22"/>
  <c r="G208" i="22"/>
  <c r="F208" i="22"/>
  <c r="E208" i="22"/>
  <c r="D208" i="22"/>
  <c r="C208" i="22"/>
  <c r="B208" i="22"/>
  <c r="A208" i="22"/>
  <c r="Z207" i="22"/>
  <c r="Y207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I207" i="22"/>
  <c r="H207" i="22"/>
  <c r="G207" i="22"/>
  <c r="F207" i="22"/>
  <c r="E207" i="22"/>
  <c r="D207" i="22"/>
  <c r="C207" i="22"/>
  <c r="B207" i="22"/>
  <c r="A207" i="22"/>
  <c r="Z206" i="22"/>
  <c r="Y206" i="22"/>
  <c r="X206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I206" i="22"/>
  <c r="H206" i="22"/>
  <c r="G206" i="22"/>
  <c r="F206" i="22"/>
  <c r="E206" i="22"/>
  <c r="D206" i="22"/>
  <c r="C206" i="22"/>
  <c r="B206" i="22"/>
  <c r="A206" i="22"/>
  <c r="Z205" i="22"/>
  <c r="Y205" i="22"/>
  <c r="X205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I205" i="22"/>
  <c r="H205" i="22"/>
  <c r="G205" i="22"/>
  <c r="F205" i="22"/>
  <c r="E205" i="22"/>
  <c r="D205" i="22"/>
  <c r="C205" i="22"/>
  <c r="B205" i="22"/>
  <c r="A205" i="22"/>
  <c r="Z204" i="22"/>
  <c r="Y204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I204" i="22"/>
  <c r="H204" i="22"/>
  <c r="G204" i="22"/>
  <c r="F204" i="22"/>
  <c r="E204" i="22"/>
  <c r="D204" i="22"/>
  <c r="C204" i="22"/>
  <c r="B204" i="22"/>
  <c r="A204" i="22"/>
  <c r="Z203" i="22"/>
  <c r="Y203" i="22"/>
  <c r="X203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I203" i="22"/>
  <c r="H203" i="22"/>
  <c r="G203" i="22"/>
  <c r="F203" i="22"/>
  <c r="E203" i="22"/>
  <c r="D203" i="22"/>
  <c r="C203" i="22"/>
  <c r="B203" i="22"/>
  <c r="A203" i="22"/>
  <c r="Z202" i="22"/>
  <c r="Y202" i="22"/>
  <c r="X202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I202" i="22"/>
  <c r="H202" i="22"/>
  <c r="G202" i="22"/>
  <c r="F202" i="22"/>
  <c r="E202" i="22"/>
  <c r="D202" i="22"/>
  <c r="C202" i="22"/>
  <c r="B202" i="22"/>
  <c r="A202" i="22"/>
  <c r="Z201" i="22"/>
  <c r="Y201" i="22"/>
  <c r="X201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I201" i="22"/>
  <c r="H201" i="22"/>
  <c r="G201" i="22"/>
  <c r="F201" i="22"/>
  <c r="E201" i="22"/>
  <c r="D201" i="22"/>
  <c r="C201" i="22"/>
  <c r="B201" i="22"/>
  <c r="A201" i="22"/>
  <c r="Z200" i="22"/>
  <c r="Y200" i="22"/>
  <c r="X200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I200" i="22"/>
  <c r="H200" i="22"/>
  <c r="G200" i="22"/>
  <c r="F200" i="22"/>
  <c r="E200" i="22"/>
  <c r="D200" i="22"/>
  <c r="C200" i="22"/>
  <c r="B200" i="22"/>
  <c r="A200" i="22"/>
  <c r="Z199" i="22"/>
  <c r="Y199" i="22"/>
  <c r="X199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I199" i="22"/>
  <c r="H199" i="22"/>
  <c r="G199" i="22"/>
  <c r="F199" i="22"/>
  <c r="E199" i="22"/>
  <c r="D199" i="22"/>
  <c r="C199" i="22"/>
  <c r="B199" i="22"/>
  <c r="A199" i="22"/>
  <c r="Z198" i="22"/>
  <c r="Y198" i="22"/>
  <c r="X198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I198" i="22"/>
  <c r="H198" i="22"/>
  <c r="G198" i="22"/>
  <c r="F198" i="22"/>
  <c r="E198" i="22"/>
  <c r="D198" i="22"/>
  <c r="C198" i="22"/>
  <c r="B198" i="22"/>
  <c r="A198" i="22"/>
  <c r="Z197" i="22"/>
  <c r="Y197" i="22"/>
  <c r="X197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I197" i="22"/>
  <c r="H197" i="22"/>
  <c r="G197" i="22"/>
  <c r="F197" i="22"/>
  <c r="E197" i="22"/>
  <c r="D197" i="22"/>
  <c r="C197" i="22"/>
  <c r="B197" i="22"/>
  <c r="A197" i="22"/>
  <c r="Z196" i="22"/>
  <c r="Y196" i="22"/>
  <c r="X196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I196" i="22"/>
  <c r="H196" i="22"/>
  <c r="G196" i="22"/>
  <c r="F196" i="22"/>
  <c r="E196" i="22"/>
  <c r="D196" i="22"/>
  <c r="C196" i="22"/>
  <c r="B196" i="22"/>
  <c r="A196" i="22"/>
  <c r="Z195" i="22"/>
  <c r="Y195" i="22"/>
  <c r="X195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I195" i="22"/>
  <c r="H195" i="22"/>
  <c r="G195" i="22"/>
  <c r="F195" i="22"/>
  <c r="E195" i="22"/>
  <c r="D195" i="22"/>
  <c r="C195" i="22"/>
  <c r="B195" i="22"/>
  <c r="A195" i="22"/>
  <c r="Z194" i="22"/>
  <c r="Y194" i="22"/>
  <c r="X194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I194" i="22"/>
  <c r="H194" i="22"/>
  <c r="G194" i="22"/>
  <c r="F194" i="22"/>
  <c r="E194" i="22"/>
  <c r="D194" i="22"/>
  <c r="C194" i="22"/>
  <c r="B194" i="22"/>
  <c r="A194" i="22"/>
  <c r="Z193" i="22"/>
  <c r="Y193" i="22"/>
  <c r="X193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I193" i="22"/>
  <c r="H193" i="22"/>
  <c r="G193" i="22"/>
  <c r="F193" i="22"/>
  <c r="E193" i="22"/>
  <c r="D193" i="22"/>
  <c r="C193" i="22"/>
  <c r="B193" i="22"/>
  <c r="A193" i="22"/>
  <c r="Z192" i="22"/>
  <c r="Y192" i="22"/>
  <c r="X192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I192" i="22"/>
  <c r="H192" i="22"/>
  <c r="G192" i="22"/>
  <c r="F192" i="22"/>
  <c r="E192" i="22"/>
  <c r="D192" i="22"/>
  <c r="C192" i="22"/>
  <c r="B192" i="22"/>
  <c r="A192" i="22"/>
  <c r="Z191" i="22"/>
  <c r="Y191" i="22"/>
  <c r="X191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I191" i="22"/>
  <c r="H191" i="22"/>
  <c r="G191" i="22"/>
  <c r="F191" i="22"/>
  <c r="E191" i="22"/>
  <c r="D191" i="22"/>
  <c r="C191" i="22"/>
  <c r="B191" i="22"/>
  <c r="A191" i="22"/>
  <c r="Z190" i="22"/>
  <c r="Y190" i="22"/>
  <c r="X190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I190" i="22"/>
  <c r="H190" i="22"/>
  <c r="G190" i="22"/>
  <c r="F190" i="22"/>
  <c r="E190" i="22"/>
  <c r="D190" i="22"/>
  <c r="C190" i="22"/>
  <c r="B190" i="22"/>
  <c r="A190" i="22"/>
  <c r="Z189" i="22"/>
  <c r="Y189" i="22"/>
  <c r="X189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I189" i="22"/>
  <c r="H189" i="22"/>
  <c r="G189" i="22"/>
  <c r="F189" i="22"/>
  <c r="E189" i="22"/>
  <c r="D189" i="22"/>
  <c r="C189" i="22"/>
  <c r="B189" i="22"/>
  <c r="A189" i="22"/>
  <c r="Z188" i="22"/>
  <c r="Y188" i="22"/>
  <c r="X188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I188" i="22"/>
  <c r="H188" i="22"/>
  <c r="G188" i="22"/>
  <c r="F188" i="22"/>
  <c r="E188" i="22"/>
  <c r="D188" i="22"/>
  <c r="C188" i="22"/>
  <c r="B188" i="22"/>
  <c r="A188" i="22"/>
  <c r="Z187" i="22"/>
  <c r="Y187" i="22"/>
  <c r="X187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I187" i="22"/>
  <c r="H187" i="22"/>
  <c r="G187" i="22"/>
  <c r="F187" i="22"/>
  <c r="E187" i="22"/>
  <c r="D187" i="22"/>
  <c r="C187" i="22"/>
  <c r="B187" i="22"/>
  <c r="A187" i="22"/>
  <c r="Z186" i="22"/>
  <c r="Y186" i="22"/>
  <c r="X186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I186" i="22"/>
  <c r="H186" i="22"/>
  <c r="G186" i="22"/>
  <c r="F186" i="22"/>
  <c r="E186" i="22"/>
  <c r="D186" i="22"/>
  <c r="C186" i="22"/>
  <c r="B186" i="22"/>
  <c r="A186" i="22"/>
  <c r="Z185" i="22"/>
  <c r="Y185" i="22"/>
  <c r="X185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I185" i="22"/>
  <c r="H185" i="22"/>
  <c r="G185" i="22"/>
  <c r="F185" i="22"/>
  <c r="E185" i="22"/>
  <c r="D185" i="22"/>
  <c r="C185" i="22"/>
  <c r="B185" i="22"/>
  <c r="A185" i="22"/>
  <c r="Z184" i="22"/>
  <c r="Y184" i="22"/>
  <c r="X184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I184" i="22"/>
  <c r="H184" i="22"/>
  <c r="G184" i="22"/>
  <c r="F184" i="22"/>
  <c r="E184" i="22"/>
  <c r="D184" i="22"/>
  <c r="C184" i="22"/>
  <c r="B184" i="22"/>
  <c r="A184" i="22"/>
  <c r="Z183" i="22"/>
  <c r="Y183" i="22"/>
  <c r="X183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I183" i="22"/>
  <c r="H183" i="22"/>
  <c r="G183" i="22"/>
  <c r="F183" i="22"/>
  <c r="E183" i="22"/>
  <c r="D183" i="22"/>
  <c r="C183" i="22"/>
  <c r="B183" i="22"/>
  <c r="A183" i="22"/>
  <c r="Z182" i="22"/>
  <c r="Y182" i="22"/>
  <c r="X182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I182" i="22"/>
  <c r="H182" i="22"/>
  <c r="G182" i="22"/>
  <c r="F182" i="22"/>
  <c r="E182" i="22"/>
  <c r="D182" i="22"/>
  <c r="C182" i="22"/>
  <c r="B182" i="22"/>
  <c r="A182" i="22"/>
  <c r="Z181" i="22"/>
  <c r="Y181" i="22"/>
  <c r="X181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I181" i="22"/>
  <c r="H181" i="22"/>
  <c r="G181" i="22"/>
  <c r="F181" i="22"/>
  <c r="E181" i="22"/>
  <c r="D181" i="22"/>
  <c r="C181" i="22"/>
  <c r="B181" i="22"/>
  <c r="A181" i="22"/>
  <c r="Z180" i="22"/>
  <c r="Y180" i="22"/>
  <c r="X180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I180" i="22"/>
  <c r="H180" i="22"/>
  <c r="G180" i="22"/>
  <c r="F180" i="22"/>
  <c r="E180" i="22"/>
  <c r="D180" i="22"/>
  <c r="C180" i="22"/>
  <c r="B180" i="22"/>
  <c r="A180" i="22"/>
  <c r="Z179" i="22"/>
  <c r="Y179" i="22"/>
  <c r="X179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I179" i="22"/>
  <c r="H179" i="22"/>
  <c r="G179" i="22"/>
  <c r="F179" i="22"/>
  <c r="E179" i="22"/>
  <c r="D179" i="22"/>
  <c r="C179" i="22"/>
  <c r="B179" i="22"/>
  <c r="A179" i="22"/>
  <c r="Z178" i="22"/>
  <c r="Y178" i="22"/>
  <c r="X178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I178" i="22"/>
  <c r="H178" i="22"/>
  <c r="G178" i="22"/>
  <c r="F178" i="22"/>
  <c r="E178" i="22"/>
  <c r="D178" i="22"/>
  <c r="C178" i="22"/>
  <c r="B178" i="22"/>
  <c r="A178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I177" i="22"/>
  <c r="H177" i="22"/>
  <c r="G177" i="22"/>
  <c r="F177" i="22"/>
  <c r="E177" i="22"/>
  <c r="D177" i="22"/>
  <c r="C177" i="22"/>
  <c r="B177" i="22"/>
  <c r="A177" i="22"/>
  <c r="Z176" i="22"/>
  <c r="Y176" i="22"/>
  <c r="X176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I176" i="22"/>
  <c r="H176" i="22"/>
  <c r="G176" i="22"/>
  <c r="F176" i="22"/>
  <c r="E176" i="22"/>
  <c r="D176" i="22"/>
  <c r="C176" i="22"/>
  <c r="B176" i="22"/>
  <c r="A176" i="22"/>
  <c r="Z175" i="22"/>
  <c r="Y175" i="22"/>
  <c r="X175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I175" i="22"/>
  <c r="H175" i="22"/>
  <c r="G175" i="22"/>
  <c r="F175" i="22"/>
  <c r="E175" i="22"/>
  <c r="D175" i="22"/>
  <c r="C175" i="22"/>
  <c r="B175" i="22"/>
  <c r="A175" i="22"/>
  <c r="Z174" i="22"/>
  <c r="Y174" i="22"/>
  <c r="X174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I174" i="22"/>
  <c r="H174" i="22"/>
  <c r="G174" i="22"/>
  <c r="F174" i="22"/>
  <c r="E174" i="22"/>
  <c r="D174" i="22"/>
  <c r="C174" i="22"/>
  <c r="B174" i="22"/>
  <c r="A174" i="22"/>
  <c r="Z173" i="22"/>
  <c r="Y173" i="22"/>
  <c r="X173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I173" i="22"/>
  <c r="H173" i="22"/>
  <c r="G173" i="22"/>
  <c r="F173" i="22"/>
  <c r="E173" i="22"/>
  <c r="D173" i="22"/>
  <c r="C173" i="22"/>
  <c r="B173" i="22"/>
  <c r="A173" i="22"/>
  <c r="Z172" i="22"/>
  <c r="Y172" i="22"/>
  <c r="X172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I172" i="22"/>
  <c r="H172" i="22"/>
  <c r="G172" i="22"/>
  <c r="F172" i="22"/>
  <c r="E172" i="22"/>
  <c r="D172" i="22"/>
  <c r="C172" i="22"/>
  <c r="B172" i="22"/>
  <c r="A172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I171" i="22"/>
  <c r="H171" i="22"/>
  <c r="G171" i="22"/>
  <c r="F171" i="22"/>
  <c r="E171" i="22"/>
  <c r="D171" i="22"/>
  <c r="C171" i="22"/>
  <c r="B171" i="22"/>
  <c r="A171" i="22"/>
  <c r="Z170" i="22"/>
  <c r="Y170" i="22"/>
  <c r="X170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I170" i="22"/>
  <c r="H170" i="22"/>
  <c r="G170" i="22"/>
  <c r="F170" i="22"/>
  <c r="E170" i="22"/>
  <c r="D170" i="22"/>
  <c r="C170" i="22"/>
  <c r="B170" i="22"/>
  <c r="A170" i="22"/>
  <c r="Z169" i="22"/>
  <c r="Y169" i="22"/>
  <c r="X169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I169" i="22"/>
  <c r="H169" i="22"/>
  <c r="G169" i="22"/>
  <c r="F169" i="22"/>
  <c r="E169" i="22"/>
  <c r="D169" i="22"/>
  <c r="C169" i="22"/>
  <c r="B169" i="22"/>
  <c r="A169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I168" i="22"/>
  <c r="H168" i="22"/>
  <c r="G168" i="22"/>
  <c r="F168" i="22"/>
  <c r="E168" i="22"/>
  <c r="D168" i="22"/>
  <c r="C168" i="22"/>
  <c r="B168" i="22"/>
  <c r="A168" i="22"/>
  <c r="Z167" i="22"/>
  <c r="Y167" i="22"/>
  <c r="X167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I167" i="22"/>
  <c r="H167" i="22"/>
  <c r="G167" i="22"/>
  <c r="F167" i="22"/>
  <c r="E167" i="22"/>
  <c r="D167" i="22"/>
  <c r="C167" i="22"/>
  <c r="B167" i="22"/>
  <c r="A167" i="22"/>
  <c r="Z166" i="22"/>
  <c r="Y166" i="22"/>
  <c r="X166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I166" i="22"/>
  <c r="H166" i="22"/>
  <c r="G166" i="22"/>
  <c r="F166" i="22"/>
  <c r="E166" i="22"/>
  <c r="D166" i="22"/>
  <c r="C166" i="22"/>
  <c r="B166" i="22"/>
  <c r="A166" i="22"/>
  <c r="Z165" i="22"/>
  <c r="Y165" i="22"/>
  <c r="X165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I165" i="22"/>
  <c r="H165" i="22"/>
  <c r="G165" i="22"/>
  <c r="F165" i="22"/>
  <c r="E165" i="22"/>
  <c r="D165" i="22"/>
  <c r="C165" i="22"/>
  <c r="B165" i="22"/>
  <c r="A165" i="22"/>
  <c r="Z164" i="22"/>
  <c r="Y164" i="22"/>
  <c r="X164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I164" i="22"/>
  <c r="H164" i="22"/>
  <c r="G164" i="22"/>
  <c r="F164" i="22"/>
  <c r="E164" i="22"/>
  <c r="D164" i="22"/>
  <c r="C164" i="22"/>
  <c r="B164" i="22"/>
  <c r="A164" i="22"/>
  <c r="Z163" i="22"/>
  <c r="Y163" i="22"/>
  <c r="X163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I163" i="22"/>
  <c r="H163" i="22"/>
  <c r="G163" i="22"/>
  <c r="F163" i="22"/>
  <c r="E163" i="22"/>
  <c r="D163" i="22"/>
  <c r="C163" i="22"/>
  <c r="B163" i="22"/>
  <c r="A163" i="22"/>
  <c r="Z162" i="22"/>
  <c r="Y162" i="22"/>
  <c r="X162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I162" i="22"/>
  <c r="H162" i="22"/>
  <c r="G162" i="22"/>
  <c r="F162" i="22"/>
  <c r="E162" i="22"/>
  <c r="D162" i="22"/>
  <c r="C162" i="22"/>
  <c r="B162" i="22"/>
  <c r="A162" i="22"/>
  <c r="Z161" i="22"/>
  <c r="Y161" i="22"/>
  <c r="X161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I161" i="22"/>
  <c r="H161" i="22"/>
  <c r="G161" i="22"/>
  <c r="F161" i="22"/>
  <c r="E161" i="22"/>
  <c r="D161" i="22"/>
  <c r="C161" i="22"/>
  <c r="B161" i="22"/>
  <c r="A161" i="22"/>
  <c r="Z160" i="22"/>
  <c r="Y160" i="22"/>
  <c r="X160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I160" i="22"/>
  <c r="H160" i="22"/>
  <c r="G160" i="22"/>
  <c r="F160" i="22"/>
  <c r="E160" i="22"/>
  <c r="D160" i="22"/>
  <c r="C160" i="22"/>
  <c r="B160" i="22"/>
  <c r="A160" i="22"/>
  <c r="Z159" i="22"/>
  <c r="Y159" i="22"/>
  <c r="X159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I159" i="22"/>
  <c r="H159" i="22"/>
  <c r="G159" i="22"/>
  <c r="F159" i="22"/>
  <c r="E159" i="22"/>
  <c r="D159" i="22"/>
  <c r="C159" i="22"/>
  <c r="B159" i="22"/>
  <c r="A159" i="22"/>
  <c r="Z158" i="22"/>
  <c r="Y158" i="22"/>
  <c r="X158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I158" i="22"/>
  <c r="H158" i="22"/>
  <c r="G158" i="22"/>
  <c r="F158" i="22"/>
  <c r="E158" i="22"/>
  <c r="D158" i="22"/>
  <c r="C158" i="22"/>
  <c r="B158" i="22"/>
  <c r="A158" i="22"/>
  <c r="Z157" i="22"/>
  <c r="Y157" i="22"/>
  <c r="X157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I157" i="22"/>
  <c r="H157" i="22"/>
  <c r="G157" i="22"/>
  <c r="F157" i="22"/>
  <c r="E157" i="22"/>
  <c r="D157" i="22"/>
  <c r="C157" i="22"/>
  <c r="B157" i="22"/>
  <c r="A157" i="22"/>
  <c r="Z156" i="22"/>
  <c r="Y156" i="22"/>
  <c r="X156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I156" i="22"/>
  <c r="H156" i="22"/>
  <c r="G156" i="22"/>
  <c r="F156" i="22"/>
  <c r="E156" i="22"/>
  <c r="D156" i="22"/>
  <c r="C156" i="22"/>
  <c r="B156" i="22"/>
  <c r="A156" i="22"/>
  <c r="Z155" i="22"/>
  <c r="Y155" i="22"/>
  <c r="X155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I155" i="22"/>
  <c r="H155" i="22"/>
  <c r="G155" i="22"/>
  <c r="F155" i="22"/>
  <c r="E155" i="22"/>
  <c r="D155" i="22"/>
  <c r="C155" i="22"/>
  <c r="B155" i="22"/>
  <c r="A155" i="22"/>
  <c r="Z154" i="22"/>
  <c r="Y154" i="22"/>
  <c r="X154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I154" i="22"/>
  <c r="H154" i="22"/>
  <c r="G154" i="22"/>
  <c r="F154" i="22"/>
  <c r="E154" i="22"/>
  <c r="D154" i="22"/>
  <c r="C154" i="22"/>
  <c r="B154" i="22"/>
  <c r="A154" i="22"/>
  <c r="Z153" i="22"/>
  <c r="Y153" i="22"/>
  <c r="X153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I153" i="22"/>
  <c r="H153" i="22"/>
  <c r="G153" i="22"/>
  <c r="F153" i="22"/>
  <c r="E153" i="22"/>
  <c r="D153" i="22"/>
  <c r="C153" i="22"/>
  <c r="B153" i="22"/>
  <c r="A153" i="22"/>
  <c r="Z152" i="22"/>
  <c r="Y152" i="22"/>
  <c r="X152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I152" i="22"/>
  <c r="H152" i="22"/>
  <c r="G152" i="22"/>
  <c r="F152" i="22"/>
  <c r="E152" i="22"/>
  <c r="D152" i="22"/>
  <c r="C152" i="22"/>
  <c r="B152" i="22"/>
  <c r="A152" i="22"/>
  <c r="Z151" i="22"/>
  <c r="Y151" i="22"/>
  <c r="X151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I151" i="22"/>
  <c r="H151" i="22"/>
  <c r="G151" i="22"/>
  <c r="F151" i="22"/>
  <c r="E151" i="22"/>
  <c r="D151" i="22"/>
  <c r="C151" i="22"/>
  <c r="B151" i="22"/>
  <c r="A151" i="22"/>
  <c r="Z150" i="22"/>
  <c r="Y150" i="22"/>
  <c r="X150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I150" i="22"/>
  <c r="H150" i="22"/>
  <c r="G150" i="22"/>
  <c r="F150" i="22"/>
  <c r="E150" i="22"/>
  <c r="D150" i="22"/>
  <c r="C150" i="22"/>
  <c r="B150" i="22"/>
  <c r="A150" i="22"/>
  <c r="Z149" i="22"/>
  <c r="Y149" i="22"/>
  <c r="X149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I149" i="22"/>
  <c r="H149" i="22"/>
  <c r="G149" i="22"/>
  <c r="F149" i="22"/>
  <c r="E149" i="22"/>
  <c r="D149" i="22"/>
  <c r="C149" i="22"/>
  <c r="B149" i="22"/>
  <c r="A149" i="22"/>
  <c r="Z148" i="22"/>
  <c r="Y148" i="22"/>
  <c r="X148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I148" i="22"/>
  <c r="H148" i="22"/>
  <c r="G148" i="22"/>
  <c r="F148" i="22"/>
  <c r="E148" i="22"/>
  <c r="D148" i="22"/>
  <c r="C148" i="22"/>
  <c r="B148" i="22"/>
  <c r="A148" i="22"/>
  <c r="Z147" i="22"/>
  <c r="Y147" i="22"/>
  <c r="X147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I147" i="22"/>
  <c r="H147" i="22"/>
  <c r="G147" i="22"/>
  <c r="F147" i="22"/>
  <c r="E147" i="22"/>
  <c r="D147" i="22"/>
  <c r="C147" i="22"/>
  <c r="B147" i="22"/>
  <c r="A147" i="22"/>
  <c r="Z146" i="22"/>
  <c r="Y146" i="22"/>
  <c r="X146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I146" i="22"/>
  <c r="H146" i="22"/>
  <c r="G146" i="22"/>
  <c r="F146" i="22"/>
  <c r="E146" i="22"/>
  <c r="D146" i="22"/>
  <c r="C146" i="22"/>
  <c r="B146" i="22"/>
  <c r="A146" i="22"/>
  <c r="Z145" i="22"/>
  <c r="Y145" i="22"/>
  <c r="X145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I145" i="22"/>
  <c r="H145" i="22"/>
  <c r="G145" i="22"/>
  <c r="F145" i="22"/>
  <c r="E145" i="22"/>
  <c r="D145" i="22"/>
  <c r="C145" i="22"/>
  <c r="B145" i="22"/>
  <c r="A145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I144" i="22"/>
  <c r="H144" i="22"/>
  <c r="G144" i="22"/>
  <c r="F144" i="22"/>
  <c r="E144" i="22"/>
  <c r="D144" i="22"/>
  <c r="C144" i="22"/>
  <c r="B144" i="22"/>
  <c r="A144" i="22"/>
  <c r="Z143" i="22"/>
  <c r="Y143" i="22"/>
  <c r="X143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I143" i="22"/>
  <c r="H143" i="22"/>
  <c r="G143" i="22"/>
  <c r="F143" i="22"/>
  <c r="E143" i="22"/>
  <c r="D143" i="22"/>
  <c r="C143" i="22"/>
  <c r="B143" i="22"/>
  <c r="A143" i="22"/>
  <c r="Z142" i="22"/>
  <c r="Y142" i="22"/>
  <c r="X142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I142" i="22"/>
  <c r="H142" i="22"/>
  <c r="G142" i="22"/>
  <c r="F142" i="22"/>
  <c r="E142" i="22"/>
  <c r="D142" i="22"/>
  <c r="C142" i="22"/>
  <c r="B142" i="22"/>
  <c r="A142" i="22"/>
  <c r="Z141" i="22"/>
  <c r="Y141" i="22"/>
  <c r="X141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I141" i="22"/>
  <c r="H141" i="22"/>
  <c r="G141" i="22"/>
  <c r="F141" i="22"/>
  <c r="E141" i="22"/>
  <c r="D141" i="22"/>
  <c r="C141" i="22"/>
  <c r="B141" i="22"/>
  <c r="A141" i="22"/>
  <c r="Z140" i="22"/>
  <c r="Y140" i="22"/>
  <c r="X140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I140" i="22"/>
  <c r="H140" i="22"/>
  <c r="G140" i="22"/>
  <c r="F140" i="22"/>
  <c r="E140" i="22"/>
  <c r="D140" i="22"/>
  <c r="C140" i="22"/>
  <c r="B140" i="22"/>
  <c r="A140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I139" i="22"/>
  <c r="H139" i="22"/>
  <c r="G139" i="22"/>
  <c r="F139" i="22"/>
  <c r="E139" i="22"/>
  <c r="D139" i="22"/>
  <c r="C139" i="22"/>
  <c r="B139" i="22"/>
  <c r="A139" i="22"/>
  <c r="Z138" i="22"/>
  <c r="Y138" i="22"/>
  <c r="X138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I138" i="22"/>
  <c r="H138" i="22"/>
  <c r="G138" i="22"/>
  <c r="F138" i="22"/>
  <c r="E138" i="22"/>
  <c r="D138" i="22"/>
  <c r="C138" i="22"/>
  <c r="B138" i="22"/>
  <c r="A138" i="22"/>
  <c r="Z137" i="22"/>
  <c r="Y137" i="22"/>
  <c r="X137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I137" i="22"/>
  <c r="H137" i="22"/>
  <c r="G137" i="22"/>
  <c r="F137" i="22"/>
  <c r="E137" i="22"/>
  <c r="D137" i="22"/>
  <c r="C137" i="22"/>
  <c r="B137" i="22"/>
  <c r="A137" i="22"/>
  <c r="Z136" i="22"/>
  <c r="Y136" i="22"/>
  <c r="X136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I136" i="22"/>
  <c r="H136" i="22"/>
  <c r="G136" i="22"/>
  <c r="F136" i="22"/>
  <c r="E136" i="22"/>
  <c r="D136" i="22"/>
  <c r="C136" i="22"/>
  <c r="B136" i="22"/>
  <c r="A136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I135" i="22"/>
  <c r="H135" i="22"/>
  <c r="G135" i="22"/>
  <c r="F135" i="22"/>
  <c r="E135" i="22"/>
  <c r="D135" i="22"/>
  <c r="C135" i="22"/>
  <c r="B135" i="22"/>
  <c r="A135" i="22"/>
  <c r="Z134" i="22"/>
  <c r="Y134" i="22"/>
  <c r="X134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I134" i="22"/>
  <c r="H134" i="22"/>
  <c r="G134" i="22"/>
  <c r="F134" i="22"/>
  <c r="E134" i="22"/>
  <c r="D134" i="22"/>
  <c r="C134" i="22"/>
  <c r="B134" i="22"/>
  <c r="A134" i="22"/>
  <c r="Z133" i="22"/>
  <c r="Y133" i="22"/>
  <c r="X133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I133" i="22"/>
  <c r="H133" i="22"/>
  <c r="G133" i="22"/>
  <c r="F133" i="22"/>
  <c r="E133" i="22"/>
  <c r="D133" i="22"/>
  <c r="C133" i="22"/>
  <c r="B133" i="22"/>
  <c r="A133" i="22"/>
  <c r="Z132" i="22"/>
  <c r="Y132" i="22"/>
  <c r="X132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I132" i="22"/>
  <c r="H132" i="22"/>
  <c r="G132" i="22"/>
  <c r="F132" i="22"/>
  <c r="E132" i="22"/>
  <c r="D132" i="22"/>
  <c r="C132" i="22"/>
  <c r="B132" i="22"/>
  <c r="A132" i="22"/>
  <c r="Z131" i="22"/>
  <c r="Y131" i="22"/>
  <c r="X131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I131" i="22"/>
  <c r="H131" i="22"/>
  <c r="G131" i="22"/>
  <c r="F131" i="22"/>
  <c r="E131" i="22"/>
  <c r="D131" i="22"/>
  <c r="C131" i="22"/>
  <c r="B131" i="22"/>
  <c r="A131" i="22"/>
  <c r="Z130" i="22"/>
  <c r="Y130" i="22"/>
  <c r="X130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I130" i="22"/>
  <c r="H130" i="22"/>
  <c r="G130" i="22"/>
  <c r="F130" i="22"/>
  <c r="E130" i="22"/>
  <c r="D130" i="22"/>
  <c r="C130" i="22"/>
  <c r="B130" i="22"/>
  <c r="A130" i="22"/>
  <c r="Z129" i="22"/>
  <c r="Y129" i="22"/>
  <c r="X129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I129" i="22"/>
  <c r="H129" i="22"/>
  <c r="G129" i="22"/>
  <c r="F129" i="22"/>
  <c r="E129" i="22"/>
  <c r="D129" i="22"/>
  <c r="C129" i="22"/>
  <c r="B129" i="22"/>
  <c r="A129" i="22"/>
  <c r="Z128" i="22"/>
  <c r="Y128" i="22"/>
  <c r="X128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I128" i="22"/>
  <c r="H128" i="22"/>
  <c r="G128" i="22"/>
  <c r="F128" i="22"/>
  <c r="E128" i="22"/>
  <c r="D128" i="22"/>
  <c r="C128" i="22"/>
  <c r="B128" i="22"/>
  <c r="A128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E127" i="22"/>
  <c r="D127" i="22"/>
  <c r="C127" i="22"/>
  <c r="B127" i="22"/>
  <c r="A127" i="22"/>
  <c r="Z126" i="22"/>
  <c r="Y126" i="22"/>
  <c r="X126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I126" i="22"/>
  <c r="H126" i="22"/>
  <c r="G126" i="22"/>
  <c r="F126" i="22"/>
  <c r="E126" i="22"/>
  <c r="D126" i="22"/>
  <c r="C126" i="22"/>
  <c r="B126" i="22"/>
  <c r="A126" i="22"/>
  <c r="Z125" i="22"/>
  <c r="Y125" i="22"/>
  <c r="X125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I125" i="22"/>
  <c r="H125" i="22"/>
  <c r="G125" i="22"/>
  <c r="F125" i="22"/>
  <c r="E125" i="22"/>
  <c r="D125" i="22"/>
  <c r="C125" i="22"/>
  <c r="B125" i="22"/>
  <c r="A125" i="22"/>
  <c r="Z124" i="22"/>
  <c r="Y124" i="22"/>
  <c r="X124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I124" i="22"/>
  <c r="H124" i="22"/>
  <c r="G124" i="22"/>
  <c r="F124" i="22"/>
  <c r="E124" i="22"/>
  <c r="D124" i="22"/>
  <c r="C124" i="22"/>
  <c r="B124" i="22"/>
  <c r="A124" i="22"/>
  <c r="Z123" i="22"/>
  <c r="Y123" i="22"/>
  <c r="X123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I123" i="22"/>
  <c r="H123" i="22"/>
  <c r="G123" i="22"/>
  <c r="F123" i="22"/>
  <c r="E123" i="22"/>
  <c r="D123" i="22"/>
  <c r="C123" i="22"/>
  <c r="B123" i="22"/>
  <c r="A123" i="22"/>
  <c r="Z122" i="22"/>
  <c r="Y122" i="22"/>
  <c r="X122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I122" i="22"/>
  <c r="H122" i="22"/>
  <c r="G122" i="22"/>
  <c r="F122" i="22"/>
  <c r="E122" i="22"/>
  <c r="D122" i="22"/>
  <c r="C122" i="22"/>
  <c r="B122" i="22"/>
  <c r="A122" i="22"/>
  <c r="Z121" i="22"/>
  <c r="Y121" i="22"/>
  <c r="X121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I121" i="22"/>
  <c r="H121" i="22"/>
  <c r="G121" i="22"/>
  <c r="F121" i="22"/>
  <c r="E121" i="22"/>
  <c r="D121" i="22"/>
  <c r="C121" i="22"/>
  <c r="B121" i="22"/>
  <c r="A121" i="22"/>
  <c r="Z120" i="22"/>
  <c r="Y120" i="22"/>
  <c r="X120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20" i="22"/>
  <c r="D120" i="22"/>
  <c r="C120" i="22"/>
  <c r="B120" i="22"/>
  <c r="A120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I119" i="22"/>
  <c r="H119" i="22"/>
  <c r="G119" i="22"/>
  <c r="F119" i="22"/>
  <c r="E119" i="22"/>
  <c r="D119" i="22"/>
  <c r="C119" i="22"/>
  <c r="B119" i="22"/>
  <c r="A119" i="22"/>
  <c r="Z118" i="22"/>
  <c r="Y118" i="22"/>
  <c r="X118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8" i="22"/>
  <c r="A118" i="22"/>
  <c r="Z117" i="22"/>
  <c r="Y117" i="22"/>
  <c r="X117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I117" i="22"/>
  <c r="H117" i="22"/>
  <c r="G117" i="22"/>
  <c r="F117" i="22"/>
  <c r="E117" i="22"/>
  <c r="D117" i="22"/>
  <c r="C117" i="22"/>
  <c r="B117" i="22"/>
  <c r="A117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I116" i="22"/>
  <c r="H116" i="22"/>
  <c r="G116" i="22"/>
  <c r="F116" i="22"/>
  <c r="E116" i="22"/>
  <c r="D116" i="22"/>
  <c r="C116" i="22"/>
  <c r="B116" i="22"/>
  <c r="A116" i="22"/>
  <c r="Z115" i="22"/>
  <c r="Y115" i="22"/>
  <c r="X115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I115" i="22"/>
  <c r="H115" i="22"/>
  <c r="G115" i="22"/>
  <c r="F115" i="22"/>
  <c r="E115" i="22"/>
  <c r="D115" i="22"/>
  <c r="C115" i="22"/>
  <c r="B115" i="22"/>
  <c r="A115" i="22"/>
  <c r="Z114" i="22"/>
  <c r="Y114" i="22"/>
  <c r="X114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I114" i="22"/>
  <c r="H114" i="22"/>
  <c r="G114" i="22"/>
  <c r="F114" i="22"/>
  <c r="E114" i="22"/>
  <c r="D114" i="22"/>
  <c r="C114" i="22"/>
  <c r="B114" i="22"/>
  <c r="A114" i="22"/>
  <c r="Z113" i="22"/>
  <c r="Y113" i="22"/>
  <c r="X113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I113" i="22"/>
  <c r="H113" i="22"/>
  <c r="G113" i="22"/>
  <c r="F113" i="22"/>
  <c r="E113" i="22"/>
  <c r="D113" i="22"/>
  <c r="C113" i="22"/>
  <c r="B113" i="22"/>
  <c r="A113" i="22"/>
  <c r="Z112" i="22"/>
  <c r="Y112" i="22"/>
  <c r="X112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I112" i="22"/>
  <c r="H112" i="22"/>
  <c r="G112" i="22"/>
  <c r="F112" i="22"/>
  <c r="E112" i="22"/>
  <c r="D112" i="22"/>
  <c r="C112" i="22"/>
  <c r="B112" i="22"/>
  <c r="A112" i="22"/>
  <c r="Z111" i="22"/>
  <c r="Y111" i="22"/>
  <c r="X111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I111" i="22"/>
  <c r="H111" i="22"/>
  <c r="G111" i="22"/>
  <c r="F111" i="22"/>
  <c r="E111" i="22"/>
  <c r="D111" i="22"/>
  <c r="C111" i="22"/>
  <c r="B111" i="22"/>
  <c r="A111" i="22"/>
  <c r="Z110" i="22"/>
  <c r="Y110" i="22"/>
  <c r="X110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10" i="22"/>
  <c r="A110" i="22"/>
  <c r="Z109" i="22"/>
  <c r="Y109" i="22"/>
  <c r="X109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I109" i="22"/>
  <c r="H109" i="22"/>
  <c r="G109" i="22"/>
  <c r="F109" i="22"/>
  <c r="E109" i="22"/>
  <c r="D109" i="22"/>
  <c r="C109" i="22"/>
  <c r="B109" i="22"/>
  <c r="A109" i="22"/>
  <c r="Z108" i="22"/>
  <c r="Y108" i="22"/>
  <c r="X108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I108" i="22"/>
  <c r="H108" i="22"/>
  <c r="G108" i="22"/>
  <c r="F108" i="22"/>
  <c r="E108" i="22"/>
  <c r="D108" i="22"/>
  <c r="C108" i="22"/>
  <c r="B108" i="22"/>
  <c r="A108" i="22"/>
  <c r="Z107" i="22"/>
  <c r="Y107" i="22"/>
  <c r="X107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I107" i="22"/>
  <c r="H107" i="22"/>
  <c r="G107" i="22"/>
  <c r="F107" i="22"/>
  <c r="E107" i="22"/>
  <c r="D107" i="22"/>
  <c r="C107" i="22"/>
  <c r="B107" i="22"/>
  <c r="A107" i="22"/>
  <c r="Z106" i="22"/>
  <c r="Y106" i="22"/>
  <c r="X106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I106" i="22"/>
  <c r="H106" i="22"/>
  <c r="G106" i="22"/>
  <c r="F106" i="22"/>
  <c r="E106" i="22"/>
  <c r="D106" i="22"/>
  <c r="C106" i="22"/>
  <c r="B106" i="22"/>
  <c r="A106" i="22"/>
  <c r="Z105" i="22"/>
  <c r="Y105" i="22"/>
  <c r="X105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C105" i="22"/>
  <c r="B105" i="22"/>
  <c r="A105" i="22"/>
  <c r="Z104" i="22"/>
  <c r="Y104" i="22"/>
  <c r="X104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I104" i="22"/>
  <c r="H104" i="22"/>
  <c r="G104" i="22"/>
  <c r="F104" i="22"/>
  <c r="E104" i="22"/>
  <c r="D104" i="22"/>
  <c r="C104" i="22"/>
  <c r="B104" i="22"/>
  <c r="A104" i="22"/>
  <c r="Z103" i="22"/>
  <c r="Y103" i="22"/>
  <c r="X103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I103" i="22"/>
  <c r="H103" i="22"/>
  <c r="G103" i="22"/>
  <c r="F103" i="22"/>
  <c r="E103" i="22"/>
  <c r="D103" i="22"/>
  <c r="C103" i="22"/>
  <c r="B103" i="22"/>
  <c r="A103" i="22"/>
  <c r="Z102" i="22"/>
  <c r="Y102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I102" i="22"/>
  <c r="H102" i="22"/>
  <c r="G102" i="22"/>
  <c r="F102" i="22"/>
  <c r="E102" i="22"/>
  <c r="D102" i="22"/>
  <c r="C102" i="22"/>
  <c r="B102" i="22"/>
  <c r="A102" i="22"/>
  <c r="Z101" i="22"/>
  <c r="Y101" i="22"/>
  <c r="X101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I101" i="22"/>
  <c r="H101" i="22"/>
  <c r="G101" i="22"/>
  <c r="F101" i="22"/>
  <c r="E101" i="22"/>
  <c r="D101" i="22"/>
  <c r="C101" i="22"/>
  <c r="B101" i="22"/>
  <c r="A101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C100" i="22"/>
  <c r="B100" i="22"/>
  <c r="A100" i="22"/>
  <c r="Z99" i="22"/>
  <c r="Y99" i="22"/>
  <c r="X99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I99" i="22"/>
  <c r="H99" i="22"/>
  <c r="G99" i="22"/>
  <c r="F99" i="22"/>
  <c r="E99" i="22"/>
  <c r="D99" i="22"/>
  <c r="C99" i="22"/>
  <c r="B99" i="22"/>
  <c r="A99" i="22"/>
  <c r="Z98" i="22"/>
  <c r="Y98" i="22"/>
  <c r="X98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I98" i="22"/>
  <c r="H98" i="22"/>
  <c r="G98" i="22"/>
  <c r="F98" i="22"/>
  <c r="E98" i="22"/>
  <c r="D98" i="22"/>
  <c r="C98" i="22"/>
  <c r="B98" i="22"/>
  <c r="A98" i="22"/>
  <c r="Z97" i="22"/>
  <c r="Y97" i="22"/>
  <c r="X97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I97" i="22"/>
  <c r="H97" i="22"/>
  <c r="G97" i="22"/>
  <c r="F97" i="22"/>
  <c r="E97" i="22"/>
  <c r="D97" i="22"/>
  <c r="C97" i="22"/>
  <c r="B97" i="22"/>
  <c r="A97" i="22"/>
  <c r="Z96" i="22"/>
  <c r="Y96" i="22"/>
  <c r="X96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I96" i="22"/>
  <c r="H96" i="22"/>
  <c r="G96" i="22"/>
  <c r="F96" i="22"/>
  <c r="E96" i="22"/>
  <c r="D96" i="22"/>
  <c r="C96" i="22"/>
  <c r="B96" i="22"/>
  <c r="A96" i="22"/>
  <c r="Z95" i="22"/>
  <c r="Y95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I95" i="22"/>
  <c r="H95" i="22"/>
  <c r="G95" i="22"/>
  <c r="F95" i="22"/>
  <c r="E95" i="22"/>
  <c r="D95" i="22"/>
  <c r="C95" i="22"/>
  <c r="B95" i="22"/>
  <c r="A95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C94" i="22"/>
  <c r="B94" i="22"/>
  <c r="A94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C93" i="22"/>
  <c r="B93" i="22"/>
  <c r="A93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C92" i="22"/>
  <c r="B92" i="22"/>
  <c r="A92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C91" i="22"/>
  <c r="B91" i="22"/>
  <c r="A91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C90" i="22"/>
  <c r="B90" i="22"/>
  <c r="A90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C89" i="22"/>
  <c r="B89" i="22"/>
  <c r="A89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C88" i="22"/>
  <c r="B88" i="22"/>
  <c r="A88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C87" i="22"/>
  <c r="B87" i="22"/>
  <c r="A87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C86" i="22"/>
  <c r="B86" i="22"/>
  <c r="A86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C85" i="22"/>
  <c r="B85" i="22"/>
  <c r="A85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C84" i="22"/>
  <c r="B84" i="22"/>
  <c r="A84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C83" i="22"/>
  <c r="B83" i="22"/>
  <c r="A83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C82" i="22"/>
  <c r="B82" i="22"/>
  <c r="A82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C81" i="22"/>
  <c r="B81" i="22"/>
  <c r="A81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C80" i="22"/>
  <c r="B80" i="22"/>
  <c r="A80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C79" i="22"/>
  <c r="B79" i="22"/>
  <c r="A79" i="22"/>
  <c r="Z78" i="22"/>
  <c r="Y78" i="22"/>
  <c r="X78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C78" i="22"/>
  <c r="B78" i="22"/>
  <c r="A78" i="22"/>
  <c r="Z77" i="22"/>
  <c r="Y77" i="22"/>
  <c r="X77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D77" i="22"/>
  <c r="C77" i="22"/>
  <c r="B77" i="22"/>
  <c r="A77" i="22"/>
  <c r="Z76" i="22"/>
  <c r="Y76" i="22"/>
  <c r="X76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C76" i="22"/>
  <c r="B76" i="22"/>
  <c r="A76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C75" i="22"/>
  <c r="B75" i="22"/>
  <c r="A75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I74" i="22"/>
  <c r="H74" i="22"/>
  <c r="G74" i="22"/>
  <c r="F74" i="22"/>
  <c r="E74" i="22"/>
  <c r="D74" i="22"/>
  <c r="C74" i="22"/>
  <c r="B74" i="22"/>
  <c r="A74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I73" i="22"/>
  <c r="H73" i="22"/>
  <c r="G73" i="22"/>
  <c r="F73" i="22"/>
  <c r="E73" i="22"/>
  <c r="D73" i="22"/>
  <c r="C73" i="22"/>
  <c r="B73" i="22"/>
  <c r="A73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I72" i="22"/>
  <c r="H72" i="22"/>
  <c r="G72" i="22"/>
  <c r="F72" i="22"/>
  <c r="E72" i="22"/>
  <c r="D72" i="22"/>
  <c r="C72" i="22"/>
  <c r="B72" i="22"/>
  <c r="A72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I71" i="22"/>
  <c r="H71" i="22"/>
  <c r="G71" i="22"/>
  <c r="F71" i="22"/>
  <c r="E71" i="22"/>
  <c r="D71" i="22"/>
  <c r="C71" i="22"/>
  <c r="B71" i="22"/>
  <c r="A71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C70" i="22"/>
  <c r="B70" i="22"/>
  <c r="A70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C69" i="22"/>
  <c r="B69" i="22"/>
  <c r="A69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C68" i="22"/>
  <c r="B68" i="22"/>
  <c r="A68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C67" i="22"/>
  <c r="B67" i="22"/>
  <c r="A67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C66" i="22"/>
  <c r="B66" i="22"/>
  <c r="A66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C65" i="22"/>
  <c r="B65" i="22"/>
  <c r="A65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C64" i="22"/>
  <c r="B64" i="22"/>
  <c r="A64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C63" i="22"/>
  <c r="B63" i="22"/>
  <c r="A63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C62" i="22"/>
  <c r="B62" i="22"/>
  <c r="A62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C61" i="22"/>
  <c r="B61" i="22"/>
  <c r="A61" i="22"/>
  <c r="Z60" i="22"/>
  <c r="Y60" i="22"/>
  <c r="X60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I60" i="22"/>
  <c r="H60" i="22"/>
  <c r="G60" i="22"/>
  <c r="F60" i="22"/>
  <c r="E60" i="22"/>
  <c r="D60" i="22"/>
  <c r="C60" i="22"/>
  <c r="B60" i="22"/>
  <c r="A60" i="22"/>
  <c r="Z59" i="22"/>
  <c r="Y59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I59" i="22"/>
  <c r="H59" i="22"/>
  <c r="G59" i="22"/>
  <c r="F59" i="22"/>
  <c r="E59" i="22"/>
  <c r="D59" i="22"/>
  <c r="C59" i="22"/>
  <c r="B59" i="22"/>
  <c r="A59" i="22"/>
  <c r="Z58" i="22"/>
  <c r="Y58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D58" i="22"/>
  <c r="C58" i="22"/>
  <c r="B58" i="22"/>
  <c r="A58" i="22"/>
  <c r="Z57" i="22"/>
  <c r="Y57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I57" i="22"/>
  <c r="H57" i="22"/>
  <c r="G57" i="22"/>
  <c r="F57" i="22"/>
  <c r="E57" i="22"/>
  <c r="D57" i="22"/>
  <c r="C57" i="22"/>
  <c r="B57" i="22"/>
  <c r="A57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C56" i="22"/>
  <c r="B56" i="22"/>
  <c r="A56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C55" i="22"/>
  <c r="B55" i="22"/>
  <c r="A55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B54" i="22"/>
  <c r="A54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C53" i="22"/>
  <c r="B53" i="22"/>
  <c r="A53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C52" i="22"/>
  <c r="B52" i="22"/>
  <c r="A52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C51" i="22"/>
  <c r="B51" i="22"/>
  <c r="A51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I50" i="22"/>
  <c r="H50" i="22"/>
  <c r="G50" i="22"/>
  <c r="F50" i="22"/>
  <c r="E50" i="22"/>
  <c r="D50" i="22"/>
  <c r="C50" i="22"/>
  <c r="B50" i="22"/>
  <c r="A50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I49" i="22"/>
  <c r="H49" i="22"/>
  <c r="G49" i="22"/>
  <c r="F49" i="22"/>
  <c r="E49" i="22"/>
  <c r="D49" i="22"/>
  <c r="C49" i="22"/>
  <c r="B49" i="22"/>
  <c r="A49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I48" i="22"/>
  <c r="H48" i="22"/>
  <c r="G48" i="22"/>
  <c r="F48" i="22"/>
  <c r="E48" i="22"/>
  <c r="D48" i="22"/>
  <c r="C48" i="22"/>
  <c r="B48" i="22"/>
  <c r="A48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B47" i="22"/>
  <c r="A47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C46" i="22"/>
  <c r="B46" i="22"/>
  <c r="A46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C45" i="22"/>
  <c r="B45" i="22"/>
  <c r="A45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C44" i="22"/>
  <c r="B44" i="22"/>
  <c r="A44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C43" i="22"/>
  <c r="B43" i="22"/>
  <c r="A43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C42" i="22"/>
  <c r="B42" i="22"/>
  <c r="A42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B41" i="22"/>
  <c r="A41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C40" i="22"/>
  <c r="B40" i="22"/>
  <c r="A40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I39" i="22"/>
  <c r="H39" i="22"/>
  <c r="G39" i="22"/>
  <c r="F39" i="22"/>
  <c r="E39" i="22"/>
  <c r="D39" i="22"/>
  <c r="C39" i="22"/>
  <c r="B39" i="22"/>
  <c r="A39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C38" i="22"/>
  <c r="B38" i="22"/>
  <c r="A38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C37" i="22"/>
  <c r="B37" i="22"/>
  <c r="A37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C36" i="22"/>
  <c r="B36" i="22"/>
  <c r="A36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C35" i="22"/>
  <c r="B35" i="22"/>
  <c r="A35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C34" i="22"/>
  <c r="B34" i="22"/>
  <c r="A34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C33" i="22"/>
  <c r="B33" i="22"/>
  <c r="A33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C32" i="22"/>
  <c r="B32" i="22"/>
  <c r="A32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C31" i="22"/>
  <c r="B31" i="22"/>
  <c r="A31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C30" i="22"/>
  <c r="B30" i="22"/>
  <c r="A30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C29" i="22"/>
  <c r="B29" i="22"/>
  <c r="A29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C28" i="22"/>
  <c r="B28" i="22"/>
  <c r="A28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C27" i="22"/>
  <c r="B27" i="22"/>
  <c r="A27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A26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A25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A24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C23" i="22"/>
  <c r="B23" i="22"/>
  <c r="A23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C22" i="22"/>
  <c r="B22" i="22"/>
  <c r="A22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C21" i="22"/>
  <c r="B21" i="22"/>
  <c r="A21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C20" i="22"/>
  <c r="B20" i="22"/>
  <c r="A20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C19" i="22"/>
  <c r="B19" i="22"/>
  <c r="A19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C18" i="22"/>
  <c r="B18" i="22"/>
  <c r="A18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C17" i="22"/>
  <c r="B17" i="22"/>
  <c r="A17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C16" i="22"/>
  <c r="B16" i="22"/>
  <c r="A16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C15" i="22"/>
  <c r="B15" i="22"/>
  <c r="A15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C14" i="22"/>
  <c r="B14" i="22"/>
  <c r="A14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C13" i="22"/>
  <c r="B13" i="22"/>
  <c r="A13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C12" i="22"/>
  <c r="B12" i="22"/>
  <c r="A12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C11" i="22"/>
  <c r="B11" i="22"/>
  <c r="A11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C10" i="22"/>
  <c r="B10" i="22"/>
  <c r="A10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C9" i="22"/>
  <c r="B9" i="22"/>
  <c r="A9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A8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B7" i="22"/>
  <c r="A7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C6" i="22"/>
  <c r="B6" i="22"/>
  <c r="A6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B5" i="22"/>
  <c r="A5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B4" i="22"/>
  <c r="A4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C3" i="22"/>
  <c r="B3" i="22"/>
  <c r="A3" i="22"/>
  <c r="Z2" i="22"/>
  <c r="Y2" i="22"/>
  <c r="X2" i="22"/>
  <c r="W2" i="22"/>
  <c r="V2" i="22"/>
  <c r="U2" i="22"/>
  <c r="T2" i="22"/>
  <c r="S2" i="22"/>
  <c r="R2" i="22"/>
  <c r="Q2" i="22"/>
  <c r="P2" i="22"/>
  <c r="O2" i="22"/>
  <c r="N2" i="22"/>
  <c r="M2" i="22"/>
  <c r="L2" i="22"/>
  <c r="K2" i="22"/>
  <c r="J2" i="22"/>
  <c r="I2" i="22"/>
  <c r="H2" i="22"/>
  <c r="G2" i="22"/>
  <c r="F2" i="22"/>
  <c r="E2" i="22"/>
  <c r="D2" i="22"/>
  <c r="C2" i="22"/>
  <c r="B2" i="22"/>
  <c r="A2" i="22"/>
  <c r="B1" i="22"/>
  <c r="C1" i="22"/>
  <c r="D1" i="22"/>
  <c r="AL14" i="21" s="1"/>
  <c r="E1" i="22"/>
  <c r="F1" i="22"/>
  <c r="G1" i="22"/>
  <c r="H1" i="22"/>
  <c r="I1" i="22"/>
  <c r="J1" i="22"/>
  <c r="K1" i="22"/>
  <c r="L1" i="22"/>
  <c r="M1" i="22"/>
  <c r="N1" i="22"/>
  <c r="O1" i="22"/>
  <c r="P1" i="22"/>
  <c r="Q1" i="22"/>
  <c r="R1" i="22"/>
  <c r="S1" i="22"/>
  <c r="T1" i="22"/>
  <c r="U1" i="22"/>
  <c r="V1" i="22"/>
  <c r="W1" i="22"/>
  <c r="X1" i="22"/>
  <c r="Y1" i="22"/>
  <c r="Z1" i="22"/>
  <c r="A1" i="22"/>
  <c r="AL8" i="21" l="1"/>
  <c r="AL9" i="21"/>
  <c r="AL10" i="21"/>
  <c r="AL11" i="21"/>
  <c r="AL12" i="21"/>
  <c r="AL13" i="21"/>
  <c r="BX37" i="21"/>
  <c r="BX38" i="21"/>
  <c r="BX39" i="21"/>
  <c r="BX40" i="21"/>
  <c r="BX41" i="21"/>
  <c r="BX36" i="21"/>
  <c r="BE9" i="21"/>
  <c r="BX23" i="21"/>
  <c r="BE10" i="21"/>
  <c r="BX24" i="21"/>
  <c r="BE11" i="21"/>
  <c r="BE13" i="21"/>
  <c r="BX25" i="21"/>
  <c r="BE12" i="21"/>
  <c r="BE8" i="21"/>
  <c r="BX26" i="21"/>
  <c r="BX22" i="21"/>
  <c r="BE14" i="21"/>
  <c r="BE15" i="21"/>
  <c r="BE16" i="21"/>
  <c r="AL16" i="21"/>
  <c r="S9" i="21"/>
  <c r="S8" i="21"/>
  <c r="S10" i="21"/>
  <c r="AL15" i="21"/>
  <c r="CW5" i="9"/>
  <c r="D43" i="26" s="1"/>
  <c r="CW6" i="9"/>
  <c r="D44" i="26" s="1"/>
  <c r="CW7" i="9"/>
  <c r="D45" i="26" s="1"/>
  <c r="CW8" i="9"/>
  <c r="D46" i="26" s="1"/>
  <c r="CW9" i="9"/>
  <c r="D47" i="26" s="1"/>
  <c r="CW10" i="9"/>
  <c r="D48" i="26" s="1"/>
  <c r="CW11" i="9"/>
  <c r="D49" i="26" s="1"/>
  <c r="CW12" i="9"/>
  <c r="D50" i="26" s="1"/>
  <c r="CW13" i="9"/>
  <c r="D51" i="26" s="1"/>
  <c r="CW14" i="9"/>
  <c r="D52" i="26" s="1"/>
  <c r="CW15" i="9"/>
  <c r="D53" i="26" s="1"/>
  <c r="CW16" i="9"/>
  <c r="D54" i="26" s="1"/>
  <c r="CW17" i="9"/>
  <c r="D55" i="26" s="1"/>
  <c r="CW18" i="9"/>
  <c r="D56" i="26" s="1"/>
  <c r="CW19" i="9"/>
  <c r="D57" i="26" s="1"/>
  <c r="CW20" i="9"/>
  <c r="D58" i="26" s="1"/>
  <c r="CW21" i="9"/>
  <c r="D59" i="26" s="1"/>
  <c r="CW22" i="9"/>
  <c r="D60" i="26" s="1"/>
  <c r="CW23" i="9"/>
  <c r="D61" i="26" s="1"/>
  <c r="CW24" i="9"/>
  <c r="D62" i="26" s="1"/>
  <c r="CW25" i="9"/>
  <c r="D63" i="26" s="1"/>
  <c r="CW26" i="9"/>
  <c r="D64" i="26" s="1"/>
  <c r="CW27" i="9"/>
  <c r="D65" i="26" s="1"/>
  <c r="CW28" i="9"/>
  <c r="D66" i="26" s="1"/>
  <c r="CW29" i="9"/>
  <c r="D67" i="26" s="1"/>
  <c r="CW30" i="9"/>
  <c r="D68" i="26" s="1"/>
  <c r="CW31" i="9"/>
  <c r="D69" i="26" s="1"/>
  <c r="CW32" i="9"/>
  <c r="D70" i="26" s="1"/>
  <c r="CW33" i="9"/>
  <c r="D71" i="26" s="1"/>
  <c r="CW34" i="9"/>
  <c r="D72" i="26" s="1"/>
  <c r="CW35" i="9"/>
  <c r="D73" i="26" s="1"/>
  <c r="CW36" i="9"/>
  <c r="D74" i="26" s="1"/>
  <c r="CW37" i="9"/>
  <c r="D75" i="26" s="1"/>
  <c r="CW38" i="9"/>
  <c r="D76" i="26" s="1"/>
  <c r="CW39" i="9"/>
  <c r="D77" i="26" s="1"/>
  <c r="CW40" i="9"/>
  <c r="D78" i="26" s="1"/>
  <c r="CW41" i="9"/>
  <c r="D79" i="26" s="1"/>
  <c r="CW42" i="9"/>
  <c r="D80" i="26" s="1"/>
  <c r="CW43" i="9"/>
  <c r="D81" i="26" s="1"/>
  <c r="CW44" i="9"/>
  <c r="D82" i="26" s="1"/>
  <c r="CW45" i="9"/>
  <c r="D83" i="26" s="1"/>
  <c r="CW46" i="9"/>
  <c r="D84" i="26" s="1"/>
  <c r="CW47" i="9"/>
  <c r="D85" i="26" s="1"/>
  <c r="CW48" i="9"/>
  <c r="D86" i="26" s="1"/>
  <c r="CW49" i="9"/>
  <c r="D87" i="26" s="1"/>
  <c r="CW50" i="9"/>
  <c r="D88" i="26" s="1"/>
  <c r="CW51" i="9"/>
  <c r="D89" i="26" s="1"/>
  <c r="CW52" i="9"/>
  <c r="D90" i="26" s="1"/>
  <c r="CW53" i="9"/>
  <c r="D91" i="26" s="1"/>
  <c r="CW54" i="9"/>
  <c r="D92" i="26" s="1"/>
  <c r="CW55" i="9"/>
  <c r="D93" i="26" s="1"/>
  <c r="CW56" i="9"/>
  <c r="D94" i="26" s="1"/>
  <c r="CW57" i="9"/>
  <c r="D95" i="26" s="1"/>
  <c r="CW58" i="9"/>
  <c r="D96" i="26" s="1"/>
  <c r="CW59" i="9"/>
  <c r="D97" i="26" s="1"/>
  <c r="CW60" i="9"/>
  <c r="D98" i="26" s="1"/>
  <c r="CW61" i="9"/>
  <c r="D99" i="26" s="1"/>
  <c r="CW62" i="9"/>
  <c r="D100" i="26" s="1"/>
  <c r="CW63" i="9"/>
  <c r="D101" i="26" s="1"/>
  <c r="CW64" i="9"/>
  <c r="D102" i="26" s="1"/>
  <c r="CW65" i="9"/>
  <c r="D103" i="26" s="1"/>
  <c r="CW66" i="9"/>
  <c r="D104" i="26" s="1"/>
  <c r="CW67" i="9"/>
  <c r="D105" i="26" s="1"/>
  <c r="CW68" i="9"/>
  <c r="D106" i="26" s="1"/>
  <c r="CW69" i="9"/>
  <c r="D107" i="26" s="1"/>
  <c r="CW70" i="9"/>
  <c r="D108" i="26" s="1"/>
  <c r="CW71" i="9"/>
  <c r="D109" i="26" s="1"/>
  <c r="CW72" i="9"/>
  <c r="D110" i="26" s="1"/>
  <c r="CW73" i="9"/>
  <c r="D111" i="26" s="1"/>
  <c r="CW74" i="9"/>
  <c r="D112" i="26" s="1"/>
  <c r="CW75" i="9"/>
  <c r="D113" i="26" s="1"/>
  <c r="CW76" i="9"/>
  <c r="D114" i="26" s="1"/>
  <c r="CW77" i="9"/>
  <c r="D115" i="26" s="1"/>
  <c r="CW78" i="9"/>
  <c r="D116" i="26" s="1"/>
  <c r="CW79" i="9"/>
  <c r="D117" i="26" s="1"/>
  <c r="CW80" i="9"/>
  <c r="D118" i="26" s="1"/>
  <c r="CW81" i="9"/>
  <c r="D119" i="26" s="1"/>
  <c r="CW82" i="9"/>
  <c r="D120" i="26" s="1"/>
  <c r="CW83" i="9"/>
  <c r="D121" i="26" s="1"/>
  <c r="CW84" i="9"/>
  <c r="D122" i="26" s="1"/>
  <c r="CW85" i="9"/>
  <c r="D123" i="26" s="1"/>
  <c r="CW86" i="9"/>
  <c r="D124" i="26" s="1"/>
  <c r="CW87" i="9"/>
  <c r="D125" i="26" s="1"/>
  <c r="CW88" i="9"/>
  <c r="D126" i="26" s="1"/>
  <c r="CW89" i="9"/>
  <c r="D127" i="26" s="1"/>
  <c r="CW90" i="9"/>
  <c r="D128" i="26" s="1"/>
  <c r="CW91" i="9"/>
  <c r="D129" i="26" s="1"/>
  <c r="CW92" i="9"/>
  <c r="D130" i="26" s="1"/>
  <c r="CW93" i="9"/>
  <c r="D131" i="26" s="1"/>
  <c r="CW94" i="9"/>
  <c r="D132" i="26" s="1"/>
  <c r="CW95" i="9"/>
  <c r="D133" i="26" s="1"/>
  <c r="CW96" i="9"/>
  <c r="D134" i="26" s="1"/>
  <c r="CW97" i="9"/>
  <c r="D135" i="26" s="1"/>
  <c r="CW98" i="9"/>
  <c r="D136" i="26" s="1"/>
  <c r="CW99" i="9"/>
  <c r="D137" i="26" s="1"/>
  <c r="CW100" i="9"/>
  <c r="D138" i="26" s="1"/>
  <c r="CW101" i="9"/>
  <c r="D139" i="26" s="1"/>
  <c r="CW102" i="9"/>
  <c r="D140" i="26" s="1"/>
  <c r="CW103" i="9"/>
  <c r="D141" i="26" s="1"/>
  <c r="CW104" i="9"/>
  <c r="D142" i="26" s="1"/>
  <c r="CW105" i="9"/>
  <c r="D143" i="26" s="1"/>
  <c r="CW106" i="9"/>
  <c r="D144" i="26" s="1"/>
  <c r="CW107" i="9"/>
  <c r="D145" i="26" s="1"/>
  <c r="CW108" i="9"/>
  <c r="D146" i="26" s="1"/>
  <c r="CW109" i="9"/>
  <c r="D147" i="26" s="1"/>
  <c r="CW110" i="9"/>
  <c r="D148" i="26" s="1"/>
  <c r="CW111" i="9"/>
  <c r="D149" i="26" s="1"/>
  <c r="CW112" i="9"/>
  <c r="D150" i="26" s="1"/>
  <c r="CW113" i="9"/>
  <c r="D151" i="26" s="1"/>
  <c r="CW114" i="9"/>
  <c r="D152" i="26" s="1"/>
  <c r="CW115" i="9"/>
  <c r="D153" i="26" s="1"/>
  <c r="CW116" i="9"/>
  <c r="D154" i="26" s="1"/>
  <c r="CW117" i="9"/>
  <c r="D155" i="26" s="1"/>
  <c r="CW118" i="9"/>
  <c r="D156" i="26" s="1"/>
  <c r="CW119" i="9"/>
  <c r="D157" i="26" s="1"/>
  <c r="CW120" i="9"/>
  <c r="D158" i="26" s="1"/>
  <c r="CW121" i="9"/>
  <c r="D159" i="26" s="1"/>
  <c r="CW122" i="9"/>
  <c r="D160" i="26" s="1"/>
  <c r="CW123" i="9"/>
  <c r="D161" i="26" s="1"/>
  <c r="CW4" i="9"/>
  <c r="D42" i="26" s="1"/>
  <c r="CV5" i="9"/>
  <c r="B43" i="26" s="1"/>
  <c r="CV6" i="9"/>
  <c r="B44" i="26" s="1"/>
  <c r="CV7" i="9"/>
  <c r="B45" i="26" s="1"/>
  <c r="CV8" i="9"/>
  <c r="B46" i="26" s="1"/>
  <c r="CV9" i="9"/>
  <c r="B47" i="26" s="1"/>
  <c r="CV10" i="9"/>
  <c r="B48" i="26" s="1"/>
  <c r="CV11" i="9"/>
  <c r="B49" i="26" s="1"/>
  <c r="CV12" i="9"/>
  <c r="B50" i="26" s="1"/>
  <c r="CV13" i="9"/>
  <c r="B51" i="26" s="1"/>
  <c r="CV14" i="9"/>
  <c r="B52" i="26" s="1"/>
  <c r="CV15" i="9"/>
  <c r="B53" i="26" s="1"/>
  <c r="CV16" i="9"/>
  <c r="B54" i="26" s="1"/>
  <c r="CV17" i="9"/>
  <c r="B55" i="26" s="1"/>
  <c r="CV18" i="9"/>
  <c r="B56" i="26" s="1"/>
  <c r="CV19" i="9"/>
  <c r="B57" i="26" s="1"/>
  <c r="CV20" i="9"/>
  <c r="B58" i="26" s="1"/>
  <c r="CV21" i="9"/>
  <c r="B59" i="26" s="1"/>
  <c r="CV22" i="9"/>
  <c r="B60" i="26" s="1"/>
  <c r="CV23" i="9"/>
  <c r="B61" i="26" s="1"/>
  <c r="CV24" i="9"/>
  <c r="B62" i="26" s="1"/>
  <c r="CV25" i="9"/>
  <c r="B63" i="26" s="1"/>
  <c r="CV26" i="9"/>
  <c r="B64" i="26" s="1"/>
  <c r="CV27" i="9"/>
  <c r="B65" i="26" s="1"/>
  <c r="CV28" i="9"/>
  <c r="B66" i="26" s="1"/>
  <c r="CV29" i="9"/>
  <c r="B67" i="26" s="1"/>
  <c r="CV30" i="9"/>
  <c r="B68" i="26" s="1"/>
  <c r="CV31" i="9"/>
  <c r="B69" i="26" s="1"/>
  <c r="CV32" i="9"/>
  <c r="B70" i="26" s="1"/>
  <c r="CV33" i="9"/>
  <c r="B71" i="26" s="1"/>
  <c r="CV34" i="9"/>
  <c r="B72" i="26" s="1"/>
  <c r="CV35" i="9"/>
  <c r="B73" i="26" s="1"/>
  <c r="CV36" i="9"/>
  <c r="B74" i="26" s="1"/>
  <c r="CV37" i="9"/>
  <c r="B75" i="26" s="1"/>
  <c r="CV38" i="9"/>
  <c r="B76" i="26" s="1"/>
  <c r="CV39" i="9"/>
  <c r="B77" i="26" s="1"/>
  <c r="CV40" i="9"/>
  <c r="B78" i="26" s="1"/>
  <c r="CV41" i="9"/>
  <c r="B79" i="26" s="1"/>
  <c r="CV42" i="9"/>
  <c r="B80" i="26" s="1"/>
  <c r="CV43" i="9"/>
  <c r="B81" i="26" s="1"/>
  <c r="CV44" i="9"/>
  <c r="B82" i="26" s="1"/>
  <c r="CV45" i="9"/>
  <c r="B83" i="26" s="1"/>
  <c r="CV46" i="9"/>
  <c r="B84" i="26" s="1"/>
  <c r="CV47" i="9"/>
  <c r="B85" i="26" s="1"/>
  <c r="CV48" i="9"/>
  <c r="B86" i="26" s="1"/>
  <c r="CV49" i="9"/>
  <c r="B87" i="26" s="1"/>
  <c r="CV50" i="9"/>
  <c r="B88" i="26" s="1"/>
  <c r="CV51" i="9"/>
  <c r="B89" i="26" s="1"/>
  <c r="CV52" i="9"/>
  <c r="B90" i="26" s="1"/>
  <c r="CV53" i="9"/>
  <c r="B91" i="26" s="1"/>
  <c r="CV54" i="9"/>
  <c r="B92" i="26" s="1"/>
  <c r="CV55" i="9"/>
  <c r="B93" i="26" s="1"/>
  <c r="CV56" i="9"/>
  <c r="B94" i="26" s="1"/>
  <c r="CV57" i="9"/>
  <c r="B95" i="26" s="1"/>
  <c r="CV58" i="9"/>
  <c r="B96" i="26" s="1"/>
  <c r="CV59" i="9"/>
  <c r="B97" i="26" s="1"/>
  <c r="CV60" i="9"/>
  <c r="B98" i="26" s="1"/>
  <c r="CV61" i="9"/>
  <c r="B99" i="26" s="1"/>
  <c r="CV62" i="9"/>
  <c r="B100" i="26" s="1"/>
  <c r="CV63" i="9"/>
  <c r="B101" i="26" s="1"/>
  <c r="CV64" i="9"/>
  <c r="B102" i="26" s="1"/>
  <c r="CV65" i="9"/>
  <c r="B103" i="26" s="1"/>
  <c r="CV66" i="9"/>
  <c r="B104" i="26" s="1"/>
  <c r="CV67" i="9"/>
  <c r="B105" i="26" s="1"/>
  <c r="CV68" i="9"/>
  <c r="B106" i="26" s="1"/>
  <c r="CV69" i="9"/>
  <c r="B107" i="26" s="1"/>
  <c r="CV70" i="9"/>
  <c r="B108" i="26" s="1"/>
  <c r="CV71" i="9"/>
  <c r="B109" i="26" s="1"/>
  <c r="CV72" i="9"/>
  <c r="B110" i="26" s="1"/>
  <c r="CV73" i="9"/>
  <c r="B111" i="26" s="1"/>
  <c r="CV74" i="9"/>
  <c r="B112" i="26" s="1"/>
  <c r="CV75" i="9"/>
  <c r="B113" i="26" s="1"/>
  <c r="CV76" i="9"/>
  <c r="B114" i="26" s="1"/>
  <c r="CV77" i="9"/>
  <c r="B115" i="26" s="1"/>
  <c r="CV78" i="9"/>
  <c r="B116" i="26" s="1"/>
  <c r="CV79" i="9"/>
  <c r="B117" i="26" s="1"/>
  <c r="CV80" i="9"/>
  <c r="B118" i="26" s="1"/>
  <c r="CV81" i="9"/>
  <c r="B119" i="26" s="1"/>
  <c r="CV82" i="9"/>
  <c r="B120" i="26" s="1"/>
  <c r="CV83" i="9"/>
  <c r="B121" i="26" s="1"/>
  <c r="CV84" i="9"/>
  <c r="B122" i="26" s="1"/>
  <c r="CV85" i="9"/>
  <c r="B123" i="26" s="1"/>
  <c r="CV86" i="9"/>
  <c r="B124" i="26" s="1"/>
  <c r="CV87" i="9"/>
  <c r="B125" i="26" s="1"/>
  <c r="CV88" i="9"/>
  <c r="B126" i="26" s="1"/>
  <c r="CV89" i="9"/>
  <c r="B127" i="26" s="1"/>
  <c r="CV90" i="9"/>
  <c r="B128" i="26" s="1"/>
  <c r="CV91" i="9"/>
  <c r="B129" i="26" s="1"/>
  <c r="CV92" i="9"/>
  <c r="B130" i="26" s="1"/>
  <c r="CV93" i="9"/>
  <c r="B131" i="26" s="1"/>
  <c r="CV94" i="9"/>
  <c r="B132" i="26" s="1"/>
  <c r="CV95" i="9"/>
  <c r="B133" i="26" s="1"/>
  <c r="CV96" i="9"/>
  <c r="B134" i="26" s="1"/>
  <c r="CV97" i="9"/>
  <c r="B135" i="26" s="1"/>
  <c r="CV98" i="9"/>
  <c r="B136" i="26" s="1"/>
  <c r="CV99" i="9"/>
  <c r="B137" i="26" s="1"/>
  <c r="CV100" i="9"/>
  <c r="B138" i="26" s="1"/>
  <c r="CV101" i="9"/>
  <c r="B139" i="26" s="1"/>
  <c r="CV102" i="9"/>
  <c r="B140" i="26" s="1"/>
  <c r="CV103" i="9"/>
  <c r="B141" i="26" s="1"/>
  <c r="CV104" i="9"/>
  <c r="B142" i="26" s="1"/>
  <c r="CV105" i="9"/>
  <c r="B143" i="26" s="1"/>
  <c r="CV106" i="9"/>
  <c r="B144" i="26" s="1"/>
  <c r="CV107" i="9"/>
  <c r="B145" i="26" s="1"/>
  <c r="CV108" i="9"/>
  <c r="B146" i="26" s="1"/>
  <c r="CV109" i="9"/>
  <c r="B147" i="26" s="1"/>
  <c r="CV110" i="9"/>
  <c r="B148" i="26" s="1"/>
  <c r="CV111" i="9"/>
  <c r="B149" i="26" s="1"/>
  <c r="CV112" i="9"/>
  <c r="B150" i="26" s="1"/>
  <c r="CV113" i="9"/>
  <c r="B151" i="26" s="1"/>
  <c r="CV114" i="9"/>
  <c r="B152" i="26" s="1"/>
  <c r="CV115" i="9"/>
  <c r="B153" i="26" s="1"/>
  <c r="CV116" i="9"/>
  <c r="B154" i="26" s="1"/>
  <c r="CV117" i="9"/>
  <c r="B155" i="26" s="1"/>
  <c r="CV118" i="9"/>
  <c r="B156" i="26" s="1"/>
  <c r="CV119" i="9"/>
  <c r="B157" i="26" s="1"/>
  <c r="CV120" i="9"/>
  <c r="B158" i="26" s="1"/>
  <c r="CV121" i="9"/>
  <c r="B159" i="26" s="1"/>
  <c r="CV122" i="9"/>
  <c r="B160" i="26" s="1"/>
  <c r="CV123" i="9"/>
  <c r="B161" i="26" s="1"/>
  <c r="CV4" i="9"/>
  <c r="B42" i="26" s="1"/>
  <c r="CD13" i="21" l="1"/>
  <c r="CD194" i="21"/>
  <c r="CD212" i="21"/>
  <c r="CD230" i="21"/>
  <c r="CD248" i="21"/>
  <c r="CD257" i="21"/>
  <c r="CD265" i="21"/>
  <c r="CD281" i="21"/>
  <c r="CD289" i="21"/>
  <c r="CD305" i="21"/>
  <c r="CD313" i="21"/>
  <c r="CD329" i="21"/>
  <c r="CD337" i="21"/>
  <c r="CD353" i="21"/>
  <c r="CD361" i="21"/>
  <c r="CD205" i="21"/>
  <c r="CD223" i="21"/>
  <c r="CD241" i="21"/>
  <c r="CD266" i="21"/>
  <c r="CD290" i="21"/>
  <c r="CD314" i="21"/>
  <c r="CD338" i="21"/>
  <c r="CD362" i="21"/>
  <c r="CD259" i="21"/>
  <c r="CD275" i="21"/>
  <c r="CD283" i="21"/>
  <c r="CD299" i="21"/>
  <c r="CD307" i="21"/>
  <c r="CD323" i="21"/>
  <c r="CD331" i="21"/>
  <c r="CD347" i="21"/>
  <c r="CD355" i="21"/>
  <c r="CD206" i="21"/>
  <c r="CD224" i="21"/>
  <c r="CD242" i="21"/>
  <c r="CD272" i="21"/>
  <c r="CD344" i="21"/>
  <c r="CD188" i="21"/>
  <c r="CD260" i="21"/>
  <c r="CD284" i="21"/>
  <c r="CD308" i="21"/>
  <c r="CD332" i="21"/>
  <c r="CD356" i="21"/>
  <c r="CD199" i="21"/>
  <c r="CD217" i="21"/>
  <c r="CD235" i="21"/>
  <c r="CD253" i="21"/>
  <c r="CD269" i="21"/>
  <c r="CD277" i="21"/>
  <c r="CD293" i="21"/>
  <c r="CD301" i="21"/>
  <c r="CD317" i="21"/>
  <c r="CD325" i="21"/>
  <c r="CD341" i="21"/>
  <c r="CD349" i="21"/>
  <c r="CD365" i="21"/>
  <c r="CD296" i="21"/>
  <c r="CD200" i="21"/>
  <c r="CD218" i="21"/>
  <c r="CD236" i="21"/>
  <c r="CD254" i="21"/>
  <c r="CD278" i="21"/>
  <c r="CD302" i="21"/>
  <c r="CD326" i="21"/>
  <c r="CD350" i="21"/>
  <c r="CD263" i="21"/>
  <c r="CD271" i="21"/>
  <c r="CD287" i="21"/>
  <c r="CD295" i="21"/>
  <c r="CD311" i="21"/>
  <c r="CD319" i="21"/>
  <c r="CD335" i="21"/>
  <c r="CD343" i="21"/>
  <c r="CD359" i="21"/>
  <c r="CD367" i="21"/>
  <c r="CD320" i="21"/>
  <c r="CD8" i="21"/>
  <c r="CD182" i="21"/>
  <c r="CD211" i="21"/>
  <c r="CD229" i="21"/>
  <c r="CD247" i="21"/>
  <c r="CD342" i="21"/>
  <c r="CD270" i="21"/>
  <c r="CD198" i="21"/>
  <c r="CD352" i="21"/>
  <c r="CD280" i="21"/>
  <c r="CD208" i="21"/>
  <c r="CD363" i="21"/>
  <c r="CD291" i="21"/>
  <c r="CD219" i="21"/>
  <c r="CD111" i="21"/>
  <c r="CD167" i="21"/>
  <c r="CD153" i="21"/>
  <c r="CD170" i="21"/>
  <c r="CD149" i="21"/>
  <c r="CD75" i="21"/>
  <c r="CD62" i="21"/>
  <c r="CD103" i="21"/>
  <c r="CD136" i="21"/>
  <c r="CD79" i="21"/>
  <c r="CD115" i="21"/>
  <c r="CD47" i="21"/>
  <c r="CD17" i="21"/>
  <c r="CD16" i="21"/>
  <c r="CD37" i="21"/>
  <c r="CD10" i="21"/>
  <c r="CD215" i="21"/>
  <c r="CD142" i="21"/>
  <c r="CD66" i="21"/>
  <c r="CD225" i="21"/>
  <c r="CD74" i="21"/>
  <c r="CD18" i="21"/>
  <c r="CD43" i="21"/>
  <c r="CD336" i="21"/>
  <c r="CD264" i="21"/>
  <c r="CD192" i="21"/>
  <c r="CD346" i="21"/>
  <c r="CD274" i="21"/>
  <c r="CD202" i="21"/>
  <c r="CD357" i="21"/>
  <c r="CD285" i="21"/>
  <c r="CD213" i="21"/>
  <c r="CD148" i="21"/>
  <c r="CD161" i="21"/>
  <c r="CD57" i="21"/>
  <c r="CD164" i="21"/>
  <c r="CD138" i="21"/>
  <c r="CD63" i="21"/>
  <c r="CD42" i="21"/>
  <c r="CD94" i="21"/>
  <c r="CD130" i="21"/>
  <c r="CD67" i="21"/>
  <c r="CD77" i="21"/>
  <c r="CD52" i="21"/>
  <c r="CD31" i="21"/>
  <c r="CD237" i="21"/>
  <c r="CD96" i="21"/>
  <c r="CD204" i="21"/>
  <c r="CD176" i="21"/>
  <c r="CD64" i="21"/>
  <c r="CD22" i="21"/>
  <c r="CD330" i="21"/>
  <c r="CD258" i="21"/>
  <c r="CD186" i="21"/>
  <c r="CD340" i="21"/>
  <c r="CD268" i="21"/>
  <c r="CD196" i="21"/>
  <c r="CD351" i="21"/>
  <c r="CD279" i="21"/>
  <c r="CD207" i="21"/>
  <c r="CD137" i="21"/>
  <c r="CD155" i="21"/>
  <c r="CD171" i="21"/>
  <c r="CD158" i="21"/>
  <c r="CD91" i="21"/>
  <c r="CD44" i="21"/>
  <c r="CD126" i="21"/>
  <c r="CD83" i="21"/>
  <c r="CD109" i="21"/>
  <c r="CD54" i="21"/>
  <c r="CD65" i="21"/>
  <c r="CD35" i="21"/>
  <c r="CD51" i="21"/>
  <c r="CD25" i="21"/>
  <c r="CD39" i="21"/>
  <c r="CD298" i="21"/>
  <c r="CD87" i="21"/>
  <c r="CD179" i="21"/>
  <c r="CD20" i="21"/>
  <c r="CD324" i="21"/>
  <c r="CD252" i="21"/>
  <c r="CD180" i="21"/>
  <c r="CD334" i="21"/>
  <c r="CD262" i="21"/>
  <c r="CD190" i="21"/>
  <c r="CD345" i="21"/>
  <c r="CD273" i="21"/>
  <c r="CD201" i="21"/>
  <c r="CD82" i="21"/>
  <c r="CD146" i="21"/>
  <c r="CD165" i="21"/>
  <c r="CD141" i="21"/>
  <c r="CD139" i="21"/>
  <c r="CD104" i="21"/>
  <c r="CD72" i="21"/>
  <c r="CD100" i="21"/>
  <c r="CD135" i="21"/>
  <c r="CD48" i="21"/>
  <c r="CD55" i="21"/>
  <c r="CD14" i="21"/>
  <c r="CD45" i="21"/>
  <c r="CD19" i="21"/>
  <c r="CD27" i="21"/>
  <c r="CD226" i="21"/>
  <c r="CD169" i="21"/>
  <c r="CD116" i="21"/>
  <c r="CD297" i="21"/>
  <c r="CD86" i="21"/>
  <c r="CD318" i="21"/>
  <c r="CD246" i="21"/>
  <c r="CD173" i="21"/>
  <c r="CD328" i="21"/>
  <c r="CD256" i="21"/>
  <c r="CD184" i="21"/>
  <c r="CD339" i="21"/>
  <c r="CD267" i="21"/>
  <c r="CD195" i="21"/>
  <c r="CD168" i="21"/>
  <c r="CD69" i="21"/>
  <c r="CD159" i="21"/>
  <c r="CD101" i="21"/>
  <c r="CD133" i="21"/>
  <c r="CD95" i="21"/>
  <c r="CD60" i="21"/>
  <c r="CD90" i="21"/>
  <c r="CD129" i="21"/>
  <c r="CD134" i="21"/>
  <c r="CD29" i="21"/>
  <c r="CD32" i="21"/>
  <c r="CD309" i="21"/>
  <c r="CD9" i="21"/>
  <c r="CD160" i="21"/>
  <c r="CD89" i="21"/>
  <c r="CD144" i="21"/>
  <c r="CD312" i="21"/>
  <c r="CD240" i="21"/>
  <c r="CD187" i="21"/>
  <c r="CD322" i="21"/>
  <c r="CD250" i="21"/>
  <c r="CD178" i="21"/>
  <c r="CD333" i="21"/>
  <c r="CD261" i="21"/>
  <c r="CD189" i="21"/>
  <c r="CD162" i="21"/>
  <c r="CD154" i="21"/>
  <c r="CD152" i="21"/>
  <c r="CD150" i="21"/>
  <c r="CD127" i="21"/>
  <c r="CD84" i="21"/>
  <c r="CD38" i="21"/>
  <c r="CD80" i="21"/>
  <c r="CD107" i="21"/>
  <c r="CD128" i="21"/>
  <c r="CD12" i="21"/>
  <c r="CD33" i="21"/>
  <c r="CD216" i="21"/>
  <c r="CD172" i="21"/>
  <c r="CD70" i="21"/>
  <c r="CD214" i="21"/>
  <c r="CD193" i="21"/>
  <c r="CD306" i="21"/>
  <c r="CD234" i="21"/>
  <c r="CD174" i="21"/>
  <c r="CD316" i="21"/>
  <c r="CD244" i="21"/>
  <c r="CD233" i="21"/>
  <c r="CD327" i="21"/>
  <c r="CD255" i="21"/>
  <c r="CD183" i="21"/>
  <c r="CD156" i="21"/>
  <c r="CD145" i="21"/>
  <c r="CD143" i="21"/>
  <c r="CD140" i="21"/>
  <c r="CD120" i="21"/>
  <c r="CD73" i="21"/>
  <c r="CD131" i="21"/>
  <c r="CD68" i="21"/>
  <c r="CD99" i="21"/>
  <c r="CD114" i="21"/>
  <c r="CD50" i="21"/>
  <c r="CD203" i="21"/>
  <c r="CD81" i="21"/>
  <c r="CD132" i="21"/>
  <c r="CD286" i="21"/>
  <c r="CD181" i="21"/>
  <c r="CD300" i="21"/>
  <c r="CD228" i="21"/>
  <c r="CD245" i="21"/>
  <c r="CD310" i="21"/>
  <c r="CD238" i="21"/>
  <c r="CD209" i="21"/>
  <c r="CD321" i="21"/>
  <c r="CD249" i="21"/>
  <c r="CD177" i="21"/>
  <c r="CD147" i="21"/>
  <c r="CD117" i="21"/>
  <c r="CD110" i="21"/>
  <c r="CD93" i="21"/>
  <c r="CD113" i="21"/>
  <c r="CD61" i="21"/>
  <c r="CD118" i="21"/>
  <c r="CD56" i="21"/>
  <c r="CD88" i="21"/>
  <c r="CD106" i="21"/>
  <c r="CD30" i="21"/>
  <c r="CD46" i="21"/>
  <c r="CD21" i="21"/>
  <c r="CD40" i="21"/>
  <c r="CD360" i="21"/>
  <c r="CD358" i="21"/>
  <c r="CD157" i="21"/>
  <c r="CD122" i="21"/>
  <c r="CD366" i="21"/>
  <c r="CD294" i="21"/>
  <c r="CD222" i="21"/>
  <c r="CD221" i="21"/>
  <c r="CD304" i="21"/>
  <c r="CD232" i="21"/>
  <c r="CD239" i="21"/>
  <c r="CD315" i="21"/>
  <c r="CD243" i="21"/>
  <c r="CD251" i="21"/>
  <c r="CD125" i="21"/>
  <c r="CD59" i="21"/>
  <c r="CD151" i="21"/>
  <c r="CD175" i="21"/>
  <c r="CD105" i="21"/>
  <c r="CD41" i="21"/>
  <c r="CD92" i="21"/>
  <c r="CD123" i="21"/>
  <c r="CD78" i="21"/>
  <c r="CD98" i="21"/>
  <c r="CD11" i="21"/>
  <c r="CD15" i="21"/>
  <c r="CD288" i="21"/>
  <c r="CD227" i="21"/>
  <c r="CD121" i="21"/>
  <c r="CD24" i="21"/>
  <c r="CD34" i="21"/>
  <c r="CD71" i="21"/>
  <c r="CD26" i="21"/>
  <c r="CD354" i="21"/>
  <c r="CD282" i="21"/>
  <c r="CD210" i="21"/>
  <c r="CD364" i="21"/>
  <c r="CD292" i="21"/>
  <c r="CD220" i="21"/>
  <c r="CD191" i="21"/>
  <c r="CD303" i="21"/>
  <c r="CD231" i="21"/>
  <c r="CD197" i="21"/>
  <c r="CD124" i="21"/>
  <c r="CD166" i="21"/>
  <c r="CD102" i="21"/>
  <c r="CD163" i="21"/>
  <c r="CD97" i="21"/>
  <c r="CD85" i="21"/>
  <c r="CD119" i="21"/>
  <c r="CD58" i="21"/>
  <c r="CD108" i="21"/>
  <c r="CD53" i="21"/>
  <c r="CD76" i="21"/>
  <c r="CD36" i="21"/>
  <c r="CD23" i="21"/>
  <c r="CD28" i="21"/>
  <c r="CD49" i="21"/>
  <c r="CD348" i="21"/>
  <c r="CD276" i="21"/>
  <c r="CD185" i="21"/>
  <c r="CD112" i="21"/>
  <c r="CC13" i="21"/>
  <c r="CC161" i="21"/>
  <c r="CC173" i="21"/>
  <c r="CC184" i="21"/>
  <c r="CC204" i="21"/>
  <c r="CC222" i="21"/>
  <c r="CC240" i="21"/>
  <c r="CC273" i="21"/>
  <c r="CC297" i="21"/>
  <c r="CC321" i="21"/>
  <c r="CC345" i="21"/>
  <c r="CC362" i="21"/>
  <c r="CC312" i="21"/>
  <c r="CC360" i="21"/>
  <c r="CC239" i="21"/>
  <c r="CC329" i="21"/>
  <c r="CC162" i="21"/>
  <c r="CC174" i="21"/>
  <c r="CC185" i="21"/>
  <c r="CC195" i="21"/>
  <c r="CC205" i="21"/>
  <c r="CC213" i="21"/>
  <c r="CC223" i="21"/>
  <c r="CC231" i="21"/>
  <c r="CC241" i="21"/>
  <c r="CC249" i="21"/>
  <c r="CC258" i="21"/>
  <c r="CC266" i="21"/>
  <c r="CC274" i="21"/>
  <c r="CC282" i="21"/>
  <c r="CC290" i="21"/>
  <c r="CC298" i="21"/>
  <c r="CC306" i="21"/>
  <c r="CC314" i="21"/>
  <c r="CC322" i="21"/>
  <c r="CC330" i="21"/>
  <c r="CC338" i="21"/>
  <c r="CC346" i="21"/>
  <c r="CC354" i="21"/>
  <c r="CC336" i="21"/>
  <c r="CC203" i="21"/>
  <c r="CC265" i="21"/>
  <c r="CC353" i="21"/>
  <c r="CC163" i="21"/>
  <c r="CC175" i="21"/>
  <c r="CC186" i="21"/>
  <c r="CC196" i="21"/>
  <c r="CC214" i="21"/>
  <c r="CC232" i="21"/>
  <c r="CC250" i="21"/>
  <c r="CC259" i="21"/>
  <c r="CC275" i="21"/>
  <c r="CC283" i="21"/>
  <c r="CC299" i="21"/>
  <c r="CC307" i="21"/>
  <c r="CC323" i="21"/>
  <c r="CC331" i="21"/>
  <c r="CC347" i="21"/>
  <c r="CC355" i="21"/>
  <c r="CC296" i="21"/>
  <c r="CC8" i="21"/>
  <c r="CC248" i="21"/>
  <c r="CC305" i="21"/>
  <c r="CC164" i="21"/>
  <c r="CC176" i="21"/>
  <c r="CC187" i="21"/>
  <c r="CC197" i="21"/>
  <c r="CC206" i="21"/>
  <c r="CC215" i="21"/>
  <c r="CC224" i="21"/>
  <c r="CC233" i="21"/>
  <c r="CC242" i="21"/>
  <c r="CC251" i="21"/>
  <c r="CC267" i="21"/>
  <c r="CC291" i="21"/>
  <c r="CC315" i="21"/>
  <c r="CC339" i="21"/>
  <c r="CC363" i="21"/>
  <c r="CC320" i="21"/>
  <c r="CC194" i="21"/>
  <c r="CC281" i="21"/>
  <c r="CC165" i="21"/>
  <c r="CC177" i="21"/>
  <c r="CC188" i="21"/>
  <c r="CC198" i="21"/>
  <c r="CC216" i="21"/>
  <c r="CC234" i="21"/>
  <c r="CC252" i="21"/>
  <c r="CC260" i="21"/>
  <c r="CC268" i="21"/>
  <c r="CC276" i="21"/>
  <c r="CC284" i="21"/>
  <c r="CC292" i="21"/>
  <c r="CC300" i="21"/>
  <c r="CC308" i="21"/>
  <c r="CC316" i="21"/>
  <c r="CC324" i="21"/>
  <c r="CC332" i="21"/>
  <c r="CC340" i="21"/>
  <c r="CC348" i="21"/>
  <c r="CC356" i="21"/>
  <c r="CC364" i="21"/>
  <c r="CC366" i="21"/>
  <c r="CC344" i="21"/>
  <c r="CC230" i="21"/>
  <c r="CC166" i="21"/>
  <c r="CC178" i="21"/>
  <c r="CC199" i="21"/>
  <c r="CC207" i="21"/>
  <c r="CC217" i="21"/>
  <c r="CC225" i="21"/>
  <c r="CC235" i="21"/>
  <c r="CC243" i="21"/>
  <c r="CC253" i="21"/>
  <c r="CC269" i="21"/>
  <c r="CC277" i="21"/>
  <c r="CC293" i="21"/>
  <c r="CC301" i="21"/>
  <c r="CC317" i="21"/>
  <c r="CC325" i="21"/>
  <c r="CC341" i="21"/>
  <c r="CC349" i="21"/>
  <c r="CC365" i="21"/>
  <c r="CC358" i="21"/>
  <c r="CC352" i="21"/>
  <c r="CC212" i="21"/>
  <c r="CC257" i="21"/>
  <c r="CC337" i="21"/>
  <c r="CC153" i="21"/>
  <c r="CC167" i="21"/>
  <c r="CC179" i="21"/>
  <c r="CC189" i="21"/>
  <c r="CC208" i="21"/>
  <c r="CC226" i="21"/>
  <c r="CC244" i="21"/>
  <c r="CC261" i="21"/>
  <c r="CC285" i="21"/>
  <c r="CC309" i="21"/>
  <c r="CC333" i="21"/>
  <c r="CC357" i="21"/>
  <c r="CC288" i="21"/>
  <c r="CC183" i="21"/>
  <c r="CC361" i="21"/>
  <c r="CC156" i="21"/>
  <c r="CC168" i="21"/>
  <c r="CC180" i="21"/>
  <c r="CC190" i="21"/>
  <c r="CC200" i="21"/>
  <c r="CC209" i="21"/>
  <c r="CC218" i="21"/>
  <c r="CC227" i="21"/>
  <c r="CC236" i="21"/>
  <c r="CC245" i="21"/>
  <c r="CC254" i="21"/>
  <c r="CC262" i="21"/>
  <c r="CC270" i="21"/>
  <c r="CC278" i="21"/>
  <c r="CC286" i="21"/>
  <c r="CC294" i="21"/>
  <c r="CC302" i="21"/>
  <c r="CC310" i="21"/>
  <c r="CC318" i="21"/>
  <c r="CC326" i="21"/>
  <c r="CC334" i="21"/>
  <c r="CC342" i="21"/>
  <c r="CC350" i="21"/>
  <c r="CC160" i="21"/>
  <c r="CC289" i="21"/>
  <c r="CC157" i="21"/>
  <c r="CC169" i="21"/>
  <c r="CC181" i="21"/>
  <c r="CC191" i="21"/>
  <c r="CC210" i="21"/>
  <c r="CC228" i="21"/>
  <c r="CC246" i="21"/>
  <c r="CC263" i="21"/>
  <c r="CC271" i="21"/>
  <c r="CC287" i="21"/>
  <c r="CC295" i="21"/>
  <c r="CC311" i="21"/>
  <c r="CC319" i="21"/>
  <c r="CC335" i="21"/>
  <c r="CC343" i="21"/>
  <c r="CC359" i="21"/>
  <c r="CC367" i="21"/>
  <c r="CC304" i="21"/>
  <c r="CC172" i="21"/>
  <c r="CC313" i="21"/>
  <c r="CC158" i="21"/>
  <c r="CC170" i="21"/>
  <c r="CC182" i="21"/>
  <c r="CC192" i="21"/>
  <c r="CC201" i="21"/>
  <c r="CC211" i="21"/>
  <c r="CC219" i="21"/>
  <c r="CC229" i="21"/>
  <c r="CC237" i="21"/>
  <c r="CC247" i="21"/>
  <c r="CC255" i="21"/>
  <c r="CC279" i="21"/>
  <c r="CC303" i="21"/>
  <c r="CC327" i="21"/>
  <c r="CC351" i="21"/>
  <c r="CC328" i="21"/>
  <c r="CC221" i="21"/>
  <c r="CC159" i="21"/>
  <c r="CC171" i="21"/>
  <c r="CC193" i="21"/>
  <c r="CC202" i="21"/>
  <c r="CC220" i="21"/>
  <c r="CC238" i="21"/>
  <c r="CC256" i="21"/>
  <c r="CC264" i="21"/>
  <c r="CC272" i="21"/>
  <c r="CC280" i="21"/>
  <c r="CC151" i="21"/>
  <c r="CC143" i="21"/>
  <c r="CC146" i="21"/>
  <c r="CC116" i="21"/>
  <c r="CC64" i="21"/>
  <c r="CC31" i="21"/>
  <c r="CC93" i="21"/>
  <c r="CC26" i="21"/>
  <c r="CC56" i="21"/>
  <c r="CC79" i="21"/>
  <c r="CC84" i="21"/>
  <c r="CC14" i="21"/>
  <c r="CC16" i="21"/>
  <c r="CC147" i="21"/>
  <c r="CC131" i="21"/>
  <c r="CC139" i="21"/>
  <c r="CC99" i="21"/>
  <c r="CC95" i="21"/>
  <c r="CC52" i="21"/>
  <c r="CC15" i="21"/>
  <c r="CC87" i="21"/>
  <c r="CC18" i="21"/>
  <c r="CC49" i="21"/>
  <c r="CC73" i="21"/>
  <c r="CC78" i="21"/>
  <c r="CC65" i="21"/>
  <c r="CC39" i="21"/>
  <c r="CC145" i="21"/>
  <c r="CC129" i="21"/>
  <c r="CC119" i="21"/>
  <c r="CC138" i="21"/>
  <c r="CC77" i="21"/>
  <c r="CC20" i="21"/>
  <c r="CC70" i="21"/>
  <c r="CC81" i="21"/>
  <c r="CC10" i="21"/>
  <c r="CC33" i="21"/>
  <c r="CC67" i="21"/>
  <c r="CC72" i="21"/>
  <c r="CC59" i="21"/>
  <c r="CC37" i="21"/>
  <c r="CC111" i="21"/>
  <c r="CC38" i="21"/>
  <c r="CC128" i="21"/>
  <c r="CC124" i="21"/>
  <c r="CC136" i="21"/>
  <c r="CC107" i="21"/>
  <c r="CC133" i="21"/>
  <c r="CC126" i="21"/>
  <c r="CC83" i="21"/>
  <c r="CC58" i="21"/>
  <c r="CC75" i="21"/>
  <c r="CC110" i="21"/>
  <c r="CC25" i="21"/>
  <c r="CC61" i="21"/>
  <c r="CC66" i="21"/>
  <c r="CC53" i="21"/>
  <c r="CC45" i="21"/>
  <c r="CC97" i="21"/>
  <c r="CC101" i="21"/>
  <c r="CC117" i="21"/>
  <c r="CC113" i="21"/>
  <c r="CC154" i="21"/>
  <c r="CC122" i="21"/>
  <c r="CC114" i="21"/>
  <c r="CC71" i="21"/>
  <c r="CC44" i="21"/>
  <c r="CC69" i="21"/>
  <c r="CC104" i="21"/>
  <c r="CC9" i="21"/>
  <c r="CC55" i="21"/>
  <c r="CC60" i="21"/>
  <c r="CC123" i="21"/>
  <c r="CC115" i="21"/>
  <c r="CC90" i="21"/>
  <c r="CC150" i="21"/>
  <c r="CC148" i="21"/>
  <c r="CC106" i="21"/>
  <c r="CC137" i="21"/>
  <c r="CC28" i="21"/>
  <c r="CC89" i="21"/>
  <c r="CC29" i="21"/>
  <c r="CC63" i="21"/>
  <c r="CC98" i="21"/>
  <c r="CC41" i="21"/>
  <c r="CC48" i="21"/>
  <c r="CC54" i="21"/>
  <c r="CC74" i="21"/>
  <c r="CC149" i="21"/>
  <c r="CC34" i="21"/>
  <c r="CC144" i="21"/>
  <c r="CC142" i="21"/>
  <c r="CC141" i="21"/>
  <c r="CC125" i="21"/>
  <c r="CC94" i="21"/>
  <c r="CC118" i="21"/>
  <c r="CC12" i="21"/>
  <c r="CC57" i="21"/>
  <c r="CC92" i="21"/>
  <c r="CC17" i="21"/>
  <c r="CC40" i="21"/>
  <c r="CC47" i="21"/>
  <c r="CC21" i="21"/>
  <c r="CC50" i="21"/>
  <c r="CC152" i="21"/>
  <c r="CC62" i="21"/>
  <c r="CC135" i="21"/>
  <c r="CC102" i="21"/>
  <c r="CC132" i="21"/>
  <c r="CC88" i="21"/>
  <c r="CC127" i="21"/>
  <c r="CC112" i="21"/>
  <c r="CC76" i="21"/>
  <c r="CC35" i="21"/>
  <c r="CC86" i="21"/>
  <c r="CC109" i="21"/>
  <c r="CC32" i="21"/>
  <c r="CC23" i="21"/>
  <c r="CC130" i="21"/>
  <c r="CC43" i="21"/>
  <c r="CC22" i="21"/>
  <c r="CC134" i="21"/>
  <c r="CC140" i="21"/>
  <c r="CC120" i="21"/>
  <c r="CC82" i="21"/>
  <c r="CC121" i="21"/>
  <c r="CC105" i="21"/>
  <c r="CC51" i="21"/>
  <c r="CC11" i="21"/>
  <c r="CC80" i="21"/>
  <c r="CC103" i="21"/>
  <c r="CC24" i="21"/>
  <c r="CC46" i="21"/>
  <c r="CC85" i="21"/>
  <c r="CC155" i="21"/>
  <c r="CC100" i="21"/>
  <c r="CC36" i="21"/>
  <c r="CC108" i="21"/>
  <c r="CC27" i="21"/>
  <c r="CC42" i="21"/>
  <c r="CC68" i="21"/>
  <c r="CC91" i="21"/>
  <c r="CC96" i="21"/>
  <c r="CC30" i="21"/>
  <c r="CC19" i="21"/>
  <c r="BA4" i="27"/>
  <c r="BA3" i="27"/>
  <c r="S37" i="26" l="1"/>
  <c r="T37" i="26"/>
  <c r="Y37" i="26" s="1"/>
  <c r="S38" i="26"/>
  <c r="T38" i="26"/>
  <c r="Y38" i="26" s="1"/>
  <c r="S39" i="26"/>
  <c r="T39" i="26"/>
  <c r="Y39" i="26" s="1"/>
  <c r="S40" i="26"/>
  <c r="T40" i="26"/>
  <c r="Y40" i="26" s="1"/>
  <c r="S41" i="26"/>
  <c r="T41" i="26"/>
  <c r="Y41" i="26" s="1"/>
  <c r="S42" i="26"/>
  <c r="T42" i="26"/>
  <c r="Y42" i="26" s="1"/>
  <c r="S43" i="26"/>
  <c r="T43" i="26"/>
  <c r="Y43" i="26" s="1"/>
  <c r="S44" i="26"/>
  <c r="T44" i="26"/>
  <c r="Y44" i="26" s="1"/>
  <c r="S45" i="26"/>
  <c r="T45" i="26"/>
  <c r="Y45" i="26" s="1"/>
  <c r="S46" i="26"/>
  <c r="T46" i="26"/>
  <c r="Y46" i="26" s="1"/>
  <c r="S47" i="26"/>
  <c r="T47" i="26"/>
  <c r="Y47" i="26" s="1"/>
  <c r="S48" i="26"/>
  <c r="T48" i="26"/>
  <c r="Y48" i="26" s="1"/>
  <c r="S49" i="26"/>
  <c r="T49" i="26"/>
  <c r="Y49" i="26" s="1"/>
  <c r="S50" i="26"/>
  <c r="T50" i="26"/>
  <c r="Y50" i="26" s="1"/>
  <c r="S51" i="26"/>
  <c r="T51" i="26"/>
  <c r="Y51" i="26" s="1"/>
  <c r="S52" i="26"/>
  <c r="T52" i="26"/>
  <c r="Y52" i="26" s="1"/>
  <c r="S53" i="26"/>
  <c r="T53" i="26"/>
  <c r="Y53" i="26" s="1"/>
  <c r="S54" i="26"/>
  <c r="T54" i="26"/>
  <c r="Y54" i="26" s="1"/>
  <c r="S55" i="26"/>
  <c r="T55" i="26"/>
  <c r="Y55" i="26" s="1"/>
  <c r="S56" i="26"/>
  <c r="T56" i="26"/>
  <c r="Y56" i="26" s="1"/>
  <c r="S57" i="26"/>
  <c r="T57" i="26"/>
  <c r="Y57" i="26" s="1"/>
  <c r="S58" i="26"/>
  <c r="T58" i="26"/>
  <c r="Y58" i="26" s="1"/>
  <c r="S59" i="26"/>
  <c r="T59" i="26"/>
  <c r="Y59" i="26" s="1"/>
  <c r="S60" i="26"/>
  <c r="T60" i="26"/>
  <c r="Y60" i="26" s="1"/>
  <c r="S61" i="26"/>
  <c r="T61" i="26"/>
  <c r="Y61" i="26" s="1"/>
  <c r="S62" i="26"/>
  <c r="T62" i="26"/>
  <c r="Y62" i="26" s="1"/>
  <c r="S63" i="26"/>
  <c r="T63" i="26"/>
  <c r="Y63" i="26" s="1"/>
  <c r="S64" i="26"/>
  <c r="T64" i="26"/>
  <c r="Y64" i="26" s="1"/>
  <c r="S65" i="26"/>
  <c r="T65" i="26"/>
  <c r="Y65" i="26" s="1"/>
  <c r="S66" i="26"/>
  <c r="T66" i="26"/>
  <c r="Y66" i="26" s="1"/>
  <c r="S67" i="26"/>
  <c r="T67" i="26"/>
  <c r="Y67" i="26" s="1"/>
  <c r="S68" i="26"/>
  <c r="T68" i="26"/>
  <c r="Y68" i="26" s="1"/>
  <c r="S69" i="26"/>
  <c r="T69" i="26"/>
  <c r="Y69" i="26" s="1"/>
  <c r="S70" i="26"/>
  <c r="T70" i="26"/>
  <c r="Y70" i="26" s="1"/>
  <c r="S71" i="26"/>
  <c r="T71" i="26"/>
  <c r="Y71" i="26" s="1"/>
  <c r="S72" i="26"/>
  <c r="T72" i="26"/>
  <c r="Y72" i="26" s="1"/>
  <c r="S73" i="26"/>
  <c r="T73" i="26"/>
  <c r="Y73" i="26" s="1"/>
  <c r="S74" i="26"/>
  <c r="T74" i="26"/>
  <c r="Y74" i="26" s="1"/>
  <c r="S75" i="26"/>
  <c r="T75" i="26"/>
  <c r="Y75" i="26" s="1"/>
  <c r="S76" i="26"/>
  <c r="T76" i="26"/>
  <c r="Y76" i="26" s="1"/>
  <c r="S77" i="26"/>
  <c r="T77" i="26"/>
  <c r="Y77" i="26" s="1"/>
  <c r="S78" i="26"/>
  <c r="T78" i="26"/>
  <c r="Y78" i="26" s="1"/>
  <c r="S79" i="26"/>
  <c r="T79" i="26"/>
  <c r="Y79" i="26" s="1"/>
  <c r="S80" i="26"/>
  <c r="T80" i="26"/>
  <c r="Y80" i="26" s="1"/>
  <c r="S81" i="26"/>
  <c r="T81" i="26"/>
  <c r="Y81" i="26" s="1"/>
  <c r="S82" i="26"/>
  <c r="T82" i="26"/>
  <c r="Y82" i="26" s="1"/>
  <c r="S83" i="26"/>
  <c r="T83" i="26"/>
  <c r="Y83" i="26" s="1"/>
  <c r="S84" i="26"/>
  <c r="T84" i="26"/>
  <c r="Y84" i="26" s="1"/>
  <c r="S85" i="26"/>
  <c r="T85" i="26"/>
  <c r="Y85" i="26" s="1"/>
  <c r="S86" i="26"/>
  <c r="T86" i="26"/>
  <c r="Y86" i="26" s="1"/>
  <c r="R8" i="26"/>
  <c r="R9" i="26"/>
  <c r="R10" i="26"/>
  <c r="R11" i="26"/>
  <c r="R12" i="26"/>
  <c r="R13" i="26"/>
  <c r="R14" i="26"/>
  <c r="R15" i="26"/>
  <c r="R16" i="26"/>
  <c r="R17" i="26"/>
  <c r="R18" i="26"/>
  <c r="R19" i="26"/>
  <c r="R20" i="26"/>
  <c r="R21" i="26"/>
  <c r="R22" i="26"/>
  <c r="R23" i="26"/>
  <c r="R24" i="26"/>
  <c r="R25" i="26"/>
  <c r="R26" i="26"/>
  <c r="R27" i="26"/>
  <c r="R28" i="26"/>
  <c r="R29" i="26"/>
  <c r="R30" i="26"/>
  <c r="R31" i="26"/>
  <c r="R32" i="26"/>
  <c r="R33" i="26"/>
  <c r="R34" i="26"/>
  <c r="R35" i="26"/>
  <c r="R36" i="26"/>
  <c r="R37" i="26"/>
  <c r="R38" i="26"/>
  <c r="R39" i="26"/>
  <c r="R40" i="26"/>
  <c r="R41" i="26"/>
  <c r="R42" i="26"/>
  <c r="R43" i="26"/>
  <c r="R44" i="26"/>
  <c r="R45" i="26"/>
  <c r="R46" i="26"/>
  <c r="R47" i="26"/>
  <c r="R48" i="26"/>
  <c r="R49" i="26"/>
  <c r="R50" i="26"/>
  <c r="R51" i="26"/>
  <c r="R52" i="26"/>
  <c r="R53" i="26"/>
  <c r="R54" i="26"/>
  <c r="R55" i="26"/>
  <c r="R56" i="26"/>
  <c r="R57" i="26"/>
  <c r="R58" i="26"/>
  <c r="R59" i="26"/>
  <c r="R60" i="26"/>
  <c r="R61" i="26"/>
  <c r="R62" i="26"/>
  <c r="R63" i="26"/>
  <c r="R64" i="26"/>
  <c r="R65" i="26"/>
  <c r="R66" i="26"/>
  <c r="R67" i="26"/>
  <c r="R68" i="26"/>
  <c r="R69" i="26"/>
  <c r="R70" i="26"/>
  <c r="R71" i="26"/>
  <c r="R72" i="26"/>
  <c r="R73" i="26"/>
  <c r="R74" i="26"/>
  <c r="R75" i="26"/>
  <c r="R76" i="26"/>
  <c r="R77" i="26"/>
  <c r="R78" i="26"/>
  <c r="R79" i="26"/>
  <c r="R80" i="26"/>
  <c r="R81" i="26"/>
  <c r="R82" i="26"/>
  <c r="R83" i="26"/>
  <c r="R84" i="26"/>
  <c r="R85" i="26"/>
  <c r="R86" i="26"/>
  <c r="R7" i="26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7" i="26"/>
  <c r="P8" i="26"/>
  <c r="V8" i="26" s="1"/>
  <c r="P9" i="26"/>
  <c r="V9" i="26" s="1"/>
  <c r="P10" i="26"/>
  <c r="V10" i="26" s="1"/>
  <c r="P11" i="26"/>
  <c r="V11" i="26" s="1"/>
  <c r="P12" i="26"/>
  <c r="V12" i="26" s="1"/>
  <c r="P13" i="26"/>
  <c r="V13" i="26" s="1"/>
  <c r="P14" i="26"/>
  <c r="V14" i="26" s="1"/>
  <c r="P15" i="26"/>
  <c r="V15" i="26" s="1"/>
  <c r="P16" i="26"/>
  <c r="V16" i="26" s="1"/>
  <c r="P17" i="26"/>
  <c r="V17" i="26" s="1"/>
  <c r="P18" i="26"/>
  <c r="V18" i="26" s="1"/>
  <c r="P19" i="26"/>
  <c r="V19" i="26" s="1"/>
  <c r="P20" i="26"/>
  <c r="V20" i="26" s="1"/>
  <c r="P21" i="26"/>
  <c r="V21" i="26" s="1"/>
  <c r="P22" i="26"/>
  <c r="V22" i="26" s="1"/>
  <c r="P23" i="26"/>
  <c r="V23" i="26" s="1"/>
  <c r="P24" i="26"/>
  <c r="V24" i="26" s="1"/>
  <c r="P25" i="26"/>
  <c r="V25" i="26" s="1"/>
  <c r="P26" i="26"/>
  <c r="V26" i="26" s="1"/>
  <c r="P27" i="26"/>
  <c r="V27" i="26" s="1"/>
  <c r="P28" i="26"/>
  <c r="V28" i="26" s="1"/>
  <c r="P29" i="26"/>
  <c r="V29" i="26" s="1"/>
  <c r="P30" i="26"/>
  <c r="V30" i="26" s="1"/>
  <c r="P31" i="26"/>
  <c r="V31" i="26" s="1"/>
  <c r="P32" i="26"/>
  <c r="V32" i="26" s="1"/>
  <c r="P33" i="26"/>
  <c r="V33" i="26" s="1"/>
  <c r="P34" i="26"/>
  <c r="V34" i="26" s="1"/>
  <c r="P35" i="26"/>
  <c r="V35" i="26" s="1"/>
  <c r="P36" i="26"/>
  <c r="V36" i="26" s="1"/>
  <c r="P37" i="26"/>
  <c r="V37" i="26" s="1"/>
  <c r="P38" i="26"/>
  <c r="V38" i="26" s="1"/>
  <c r="P39" i="26"/>
  <c r="V39" i="26" s="1"/>
  <c r="P40" i="26"/>
  <c r="V40" i="26" s="1"/>
  <c r="P41" i="26"/>
  <c r="V41" i="26" s="1"/>
  <c r="P42" i="26"/>
  <c r="V42" i="26" s="1"/>
  <c r="P43" i="26"/>
  <c r="V43" i="26" s="1"/>
  <c r="P44" i="26"/>
  <c r="V44" i="26" s="1"/>
  <c r="P45" i="26"/>
  <c r="V45" i="26" s="1"/>
  <c r="P46" i="26"/>
  <c r="V46" i="26" s="1"/>
  <c r="P47" i="26"/>
  <c r="V47" i="26" s="1"/>
  <c r="P48" i="26"/>
  <c r="V48" i="26" s="1"/>
  <c r="P49" i="26"/>
  <c r="V49" i="26" s="1"/>
  <c r="P50" i="26"/>
  <c r="V50" i="26" s="1"/>
  <c r="P51" i="26"/>
  <c r="V51" i="26" s="1"/>
  <c r="P52" i="26"/>
  <c r="V52" i="26" s="1"/>
  <c r="P53" i="26"/>
  <c r="V53" i="26" s="1"/>
  <c r="P54" i="26"/>
  <c r="V54" i="26" s="1"/>
  <c r="P55" i="26"/>
  <c r="V55" i="26" s="1"/>
  <c r="P56" i="26"/>
  <c r="V56" i="26" s="1"/>
  <c r="P57" i="26"/>
  <c r="V57" i="26" s="1"/>
  <c r="P58" i="26"/>
  <c r="V58" i="26" s="1"/>
  <c r="P59" i="26"/>
  <c r="V59" i="26" s="1"/>
  <c r="P60" i="26"/>
  <c r="V60" i="26" s="1"/>
  <c r="P61" i="26"/>
  <c r="V61" i="26" s="1"/>
  <c r="P62" i="26"/>
  <c r="V62" i="26" s="1"/>
  <c r="P63" i="26"/>
  <c r="V63" i="26" s="1"/>
  <c r="P64" i="26"/>
  <c r="V64" i="26" s="1"/>
  <c r="P65" i="26"/>
  <c r="V65" i="26" s="1"/>
  <c r="P66" i="26"/>
  <c r="V66" i="26" s="1"/>
  <c r="P67" i="26"/>
  <c r="V67" i="26" s="1"/>
  <c r="P68" i="26"/>
  <c r="V68" i="26" s="1"/>
  <c r="P69" i="26"/>
  <c r="V69" i="26" s="1"/>
  <c r="P70" i="26"/>
  <c r="V70" i="26" s="1"/>
  <c r="P71" i="26"/>
  <c r="V71" i="26" s="1"/>
  <c r="P72" i="26"/>
  <c r="V72" i="26" s="1"/>
  <c r="P73" i="26"/>
  <c r="V73" i="26" s="1"/>
  <c r="P74" i="26"/>
  <c r="V74" i="26" s="1"/>
  <c r="P75" i="26"/>
  <c r="V75" i="26" s="1"/>
  <c r="P76" i="26"/>
  <c r="V76" i="26" s="1"/>
  <c r="P77" i="26"/>
  <c r="V77" i="26" s="1"/>
  <c r="P78" i="26"/>
  <c r="V78" i="26" s="1"/>
  <c r="P79" i="26"/>
  <c r="V79" i="26" s="1"/>
  <c r="P80" i="26"/>
  <c r="V80" i="26" s="1"/>
  <c r="P81" i="26"/>
  <c r="V81" i="26" s="1"/>
  <c r="P82" i="26"/>
  <c r="V82" i="26" s="1"/>
  <c r="P83" i="26"/>
  <c r="V83" i="26" s="1"/>
  <c r="P84" i="26"/>
  <c r="V84" i="26" s="1"/>
  <c r="P85" i="26"/>
  <c r="V85" i="26" s="1"/>
  <c r="P86" i="26"/>
  <c r="V86" i="26" s="1"/>
  <c r="P7" i="26"/>
  <c r="V7" i="26" s="1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7" i="26"/>
  <c r="N8" i="26"/>
  <c r="N9" i="26"/>
  <c r="N10" i="26"/>
  <c r="N11" i="26"/>
  <c r="N12" i="26"/>
  <c r="N13" i="26"/>
  <c r="N14" i="26"/>
  <c r="N15" i="26"/>
  <c r="N16" i="26"/>
  <c r="N17" i="26"/>
  <c r="N18" i="26"/>
  <c r="N19" i="26"/>
  <c r="N20" i="26"/>
  <c r="N21" i="26"/>
  <c r="N22" i="26"/>
  <c r="N23" i="26"/>
  <c r="N24" i="26"/>
  <c r="N25" i="26"/>
  <c r="N26" i="26"/>
  <c r="N27" i="26"/>
  <c r="N28" i="26"/>
  <c r="N29" i="26"/>
  <c r="N30" i="26"/>
  <c r="N31" i="26"/>
  <c r="N32" i="26"/>
  <c r="N33" i="26"/>
  <c r="N34" i="26"/>
  <c r="N35" i="26"/>
  <c r="N36" i="26"/>
  <c r="N7" i="26"/>
  <c r="M8" i="26"/>
  <c r="S8" i="26" s="1"/>
  <c r="M9" i="26"/>
  <c r="S9" i="26" s="1"/>
  <c r="M10" i="26"/>
  <c r="S10" i="26" s="1"/>
  <c r="M11" i="26"/>
  <c r="S11" i="26" s="1"/>
  <c r="M12" i="26"/>
  <c r="S12" i="26" s="1"/>
  <c r="M13" i="26"/>
  <c r="S13" i="26" s="1"/>
  <c r="M14" i="26"/>
  <c r="S14" i="26" s="1"/>
  <c r="M15" i="26"/>
  <c r="S15" i="26" s="1"/>
  <c r="M16" i="26"/>
  <c r="S16" i="26" s="1"/>
  <c r="M17" i="26"/>
  <c r="S17" i="26" s="1"/>
  <c r="M18" i="26"/>
  <c r="S18" i="26" s="1"/>
  <c r="M19" i="26"/>
  <c r="S19" i="26" s="1"/>
  <c r="M20" i="26"/>
  <c r="S20" i="26" s="1"/>
  <c r="M21" i="26"/>
  <c r="S21" i="26" s="1"/>
  <c r="M22" i="26"/>
  <c r="S22" i="26" s="1"/>
  <c r="M23" i="26"/>
  <c r="S23" i="26" s="1"/>
  <c r="M24" i="26"/>
  <c r="S24" i="26" s="1"/>
  <c r="M25" i="26"/>
  <c r="S25" i="26" s="1"/>
  <c r="M26" i="26"/>
  <c r="S26" i="26" s="1"/>
  <c r="M27" i="26"/>
  <c r="S27" i="26" s="1"/>
  <c r="M28" i="26"/>
  <c r="S28" i="26" s="1"/>
  <c r="M29" i="26"/>
  <c r="S29" i="26" s="1"/>
  <c r="M30" i="26"/>
  <c r="S30" i="26" s="1"/>
  <c r="M31" i="26"/>
  <c r="S31" i="26" s="1"/>
  <c r="M32" i="26"/>
  <c r="S32" i="26" s="1"/>
  <c r="M33" i="26"/>
  <c r="S33" i="26" s="1"/>
  <c r="M34" i="26"/>
  <c r="S34" i="26" s="1"/>
  <c r="M35" i="26"/>
  <c r="S35" i="26" s="1"/>
  <c r="M36" i="26"/>
  <c r="S36" i="26" s="1"/>
  <c r="M7" i="26"/>
  <c r="S7" i="26" s="1"/>
  <c r="W83" i="26" l="1"/>
  <c r="W71" i="26"/>
  <c r="W59" i="26"/>
  <c r="W47" i="26"/>
  <c r="W35" i="26"/>
  <c r="W23" i="26"/>
  <c r="W11" i="26"/>
  <c r="W82" i="26"/>
  <c r="W70" i="26"/>
  <c r="W58" i="26"/>
  <c r="W46" i="26"/>
  <c r="W34" i="26"/>
  <c r="W22" i="26"/>
  <c r="W10" i="26"/>
  <c r="T7" i="26"/>
  <c r="W81" i="26"/>
  <c r="W69" i="26"/>
  <c r="W57" i="26"/>
  <c r="W45" i="26"/>
  <c r="W33" i="26"/>
  <c r="W21" i="26"/>
  <c r="W9" i="26"/>
  <c r="W80" i="26"/>
  <c r="W68" i="26"/>
  <c r="W56" i="26"/>
  <c r="W44" i="26"/>
  <c r="W32" i="26"/>
  <c r="W20" i="26"/>
  <c r="W8" i="26"/>
  <c r="W79" i="26"/>
  <c r="W67" i="26"/>
  <c r="W55" i="26"/>
  <c r="W43" i="26"/>
  <c r="W31" i="26"/>
  <c r="W19" i="26"/>
  <c r="W78" i="26"/>
  <c r="W66" i="26"/>
  <c r="W54" i="26"/>
  <c r="W42" i="26"/>
  <c r="W30" i="26"/>
  <c r="W18" i="26"/>
  <c r="W77" i="26"/>
  <c r="W65" i="26"/>
  <c r="W53" i="26"/>
  <c r="W41" i="26"/>
  <c r="W29" i="26"/>
  <c r="W17" i="26"/>
  <c r="W76" i="26"/>
  <c r="W64" i="26"/>
  <c r="W52" i="26"/>
  <c r="W40" i="26"/>
  <c r="W28" i="26"/>
  <c r="W16" i="26"/>
  <c r="W7" i="26"/>
  <c r="W75" i="26"/>
  <c r="W63" i="26"/>
  <c r="W51" i="26"/>
  <c r="W39" i="26"/>
  <c r="W27" i="26"/>
  <c r="W15" i="26"/>
  <c r="W86" i="26"/>
  <c r="W74" i="26"/>
  <c r="W62" i="26"/>
  <c r="W50" i="26"/>
  <c r="W38" i="26"/>
  <c r="W26" i="26"/>
  <c r="W14" i="26"/>
  <c r="W85" i="26"/>
  <c r="W73" i="26"/>
  <c r="W61" i="26"/>
  <c r="W49" i="26"/>
  <c r="W37" i="26"/>
  <c r="W25" i="26"/>
  <c r="W13" i="26"/>
  <c r="W84" i="26"/>
  <c r="W72" i="26"/>
  <c r="W60" i="26"/>
  <c r="W48" i="26"/>
  <c r="W36" i="26"/>
  <c r="W24" i="26"/>
  <c r="W12" i="26"/>
  <c r="T27" i="26"/>
  <c r="T15" i="26"/>
  <c r="T26" i="26"/>
  <c r="T14" i="26"/>
  <c r="T25" i="26"/>
  <c r="T13" i="26"/>
  <c r="T36" i="26"/>
  <c r="T24" i="26"/>
  <c r="T12" i="26"/>
  <c r="T35" i="26"/>
  <c r="T23" i="26"/>
  <c r="T11" i="26"/>
  <c r="T34" i="26"/>
  <c r="T22" i="26"/>
  <c r="T10" i="26"/>
  <c r="T33" i="26"/>
  <c r="T21" i="26"/>
  <c r="T9" i="26"/>
  <c r="T32" i="26"/>
  <c r="T20" i="26"/>
  <c r="T8" i="26"/>
  <c r="T31" i="26"/>
  <c r="T19" i="26"/>
  <c r="T30" i="26"/>
  <c r="T18" i="26"/>
  <c r="T29" i="26"/>
  <c r="T17" i="26"/>
  <c r="T28" i="26"/>
  <c r="T16" i="26"/>
  <c r="C3" i="24"/>
  <c r="M17" i="24"/>
  <c r="M15" i="24"/>
  <c r="L17" i="24"/>
  <c r="L16" i="24"/>
  <c r="L15" i="24"/>
  <c r="L14" i="24"/>
  <c r="P14" i="24" s="1"/>
  <c r="R14" i="24" s="1"/>
  <c r="X48" i="26" l="1"/>
  <c r="U16" i="26"/>
  <c r="X77" i="26"/>
  <c r="X79" i="26"/>
  <c r="U33" i="26"/>
  <c r="X16" i="26"/>
  <c r="X17" i="26"/>
  <c r="X18" i="26"/>
  <c r="X19" i="26"/>
  <c r="X8" i="26"/>
  <c r="X80" i="26"/>
  <c r="X69" i="26"/>
  <c r="X46" i="26"/>
  <c r="X35" i="26"/>
  <c r="X37" i="26"/>
  <c r="X68" i="26"/>
  <c r="X15" i="26"/>
  <c r="U22" i="26"/>
  <c r="X50" i="26"/>
  <c r="X28" i="26"/>
  <c r="X30" i="26"/>
  <c r="X20" i="26"/>
  <c r="X9" i="26"/>
  <c r="X81" i="26"/>
  <c r="X58" i="26"/>
  <c r="X47" i="26"/>
  <c r="X76" i="26"/>
  <c r="X7" i="26"/>
  <c r="U18" i="26"/>
  <c r="X39" i="26"/>
  <c r="X31" i="26"/>
  <c r="X78" i="26"/>
  <c r="X38" i="26"/>
  <c r="U17" i="26"/>
  <c r="U26" i="26"/>
  <c r="X61" i="26"/>
  <c r="X29" i="26"/>
  <c r="U30" i="26"/>
  <c r="U11" i="26"/>
  <c r="X12" i="26"/>
  <c r="X73" i="26"/>
  <c r="X62" i="26"/>
  <c r="X51" i="26"/>
  <c r="X40" i="26"/>
  <c r="X42" i="26"/>
  <c r="X32" i="26"/>
  <c r="X21" i="26"/>
  <c r="U7" i="26"/>
  <c r="X70" i="26"/>
  <c r="X59" i="26"/>
  <c r="X26" i="26"/>
  <c r="X57" i="26"/>
  <c r="U21" i="26"/>
  <c r="U29" i="26"/>
  <c r="X43" i="26"/>
  <c r="U28" i="26"/>
  <c r="X72" i="26"/>
  <c r="X84" i="26"/>
  <c r="X41" i="26"/>
  <c r="U31" i="26"/>
  <c r="U35" i="26"/>
  <c r="X24" i="26"/>
  <c r="X13" i="26"/>
  <c r="X85" i="26"/>
  <c r="X74" i="26"/>
  <c r="X52" i="26"/>
  <c r="X53" i="26"/>
  <c r="X54" i="26"/>
  <c r="X44" i="26"/>
  <c r="X33" i="26"/>
  <c r="X10" i="26"/>
  <c r="X82" i="26"/>
  <c r="X71" i="26"/>
  <c r="U9" i="26"/>
  <c r="X34" i="26"/>
  <c r="U25" i="26"/>
  <c r="X49" i="26"/>
  <c r="U10" i="26"/>
  <c r="U34" i="26"/>
  <c r="U12" i="26"/>
  <c r="X63" i="26"/>
  <c r="X55" i="26"/>
  <c r="U13" i="26"/>
  <c r="X23" i="26"/>
  <c r="X60" i="26"/>
  <c r="U27" i="26"/>
  <c r="U19" i="26"/>
  <c r="U8" i="26"/>
  <c r="U20" i="26"/>
  <c r="U24" i="26"/>
  <c r="X36" i="26"/>
  <c r="X25" i="26"/>
  <c r="X14" i="26"/>
  <c r="X64" i="26"/>
  <c r="X66" i="26"/>
  <c r="X56" i="26"/>
  <c r="X45" i="26"/>
  <c r="X22" i="26"/>
  <c r="X11" i="26"/>
  <c r="X83" i="26"/>
  <c r="U14" i="26"/>
  <c r="X27" i="26"/>
  <c r="U15" i="26"/>
  <c r="U23" i="26"/>
  <c r="U32" i="26"/>
  <c r="U36" i="26"/>
  <c r="X86" i="26"/>
  <c r="X75" i="26"/>
  <c r="X65" i="26"/>
  <c r="X67" i="26"/>
  <c r="P17" i="24"/>
  <c r="Q15" i="24"/>
  <c r="Q17" i="24"/>
  <c r="Q16" i="24"/>
  <c r="Q14" i="24"/>
  <c r="P15" i="24"/>
  <c r="P16" i="24"/>
  <c r="S7" i="23"/>
  <c r="S9" i="23"/>
  <c r="S8" i="23"/>
  <c r="Z76" i="26"/>
  <c r="Z22" i="26"/>
  <c r="Z79" i="26"/>
  <c r="Z9" i="26"/>
  <c r="Y25" i="26"/>
  <c r="Z43" i="26"/>
  <c r="Z58" i="26"/>
  <c r="Y32" i="26"/>
  <c r="Z84" i="26"/>
  <c r="Y24" i="26"/>
  <c r="Z23" i="26"/>
  <c r="Z53" i="26"/>
  <c r="Z15" i="26"/>
  <c r="Z80" i="26"/>
  <c r="Y14" i="26"/>
  <c r="Z41" i="26"/>
  <c r="Z54" i="26"/>
  <c r="Z32" i="26"/>
  <c r="Y19" i="26"/>
  <c r="Z14" i="26"/>
  <c r="Z30" i="26"/>
  <c r="Z25" i="26"/>
  <c r="Z51" i="26"/>
  <c r="Y20" i="26"/>
  <c r="Z13" i="26"/>
  <c r="Z77" i="26"/>
  <c r="Z61" i="26"/>
  <c r="Z69" i="26"/>
  <c r="Z37" i="26"/>
  <c r="Z71" i="26"/>
  <c r="Z63" i="26"/>
  <c r="Z49" i="26"/>
  <c r="Z81" i="26"/>
  <c r="Z68" i="26"/>
  <c r="Z48" i="26"/>
  <c r="Z50" i="26"/>
  <c r="Y36" i="26"/>
  <c r="Z47" i="26"/>
  <c r="Y10" i="26"/>
  <c r="Z35" i="26"/>
  <c r="Y21" i="26"/>
  <c r="Z31" i="26"/>
  <c r="Z17" i="26"/>
  <c r="Y33" i="26"/>
  <c r="Z44" i="26"/>
  <c r="Y18" i="26"/>
  <c r="Z16" i="26"/>
  <c r="Z18" i="26"/>
  <c r="Z8" i="26"/>
  <c r="Z33" i="26"/>
  <c r="Z57" i="26"/>
  <c r="Z40" i="26"/>
  <c r="Y26" i="26"/>
  <c r="Y12" i="26"/>
  <c r="Z39" i="26"/>
  <c r="Z74" i="26"/>
  <c r="Z59" i="26"/>
  <c r="Z52" i="26"/>
  <c r="Z7" i="26"/>
  <c r="Y17" i="26"/>
  <c r="Z70" i="26"/>
  <c r="Z34" i="26"/>
  <c r="Z20" i="26"/>
  <c r="Z55" i="26"/>
  <c r="Z56" i="26"/>
  <c r="Y22" i="26"/>
  <c r="Z65" i="26"/>
  <c r="Z66" i="26"/>
  <c r="Z83" i="26"/>
  <c r="Z28" i="26"/>
  <c r="Y8" i="26"/>
  <c r="Z26" i="26"/>
  <c r="Z46" i="26"/>
  <c r="Z67" i="26"/>
  <c r="Z62" i="26"/>
  <c r="Z45" i="26"/>
  <c r="Z78" i="26"/>
  <c r="Z19" i="26"/>
  <c r="Y16" i="26"/>
  <c r="Z27" i="26"/>
  <c r="Z38" i="26"/>
  <c r="Z85" i="26"/>
  <c r="Y15" i="26"/>
  <c r="Z73" i="26"/>
  <c r="Z24" i="26"/>
  <c r="Y28" i="26"/>
  <c r="Z60" i="26"/>
  <c r="R16" i="24" l="1"/>
  <c r="R15" i="24"/>
  <c r="R17" i="24"/>
  <c r="O9" i="23"/>
  <c r="O8" i="23"/>
  <c r="O6" i="23"/>
  <c r="O7" i="23"/>
  <c r="Y34" i="26"/>
  <c r="Z75" i="26"/>
  <c r="Z29" i="26"/>
  <c r="Z86" i="26"/>
  <c r="Z21" i="26"/>
  <c r="Y11" i="26"/>
  <c r="Z82" i="26"/>
  <c r="Z11" i="26"/>
  <c r="Y31" i="26"/>
  <c r="Y29" i="26"/>
  <c r="Y9" i="26"/>
  <c r="Z72" i="26"/>
  <c r="Z12" i="26"/>
  <c r="Y27" i="26"/>
  <c r="Z10" i="26"/>
  <c r="Y35" i="26"/>
  <c r="Y7" i="26"/>
  <c r="Y13" i="26"/>
  <c r="Y23" i="26"/>
  <c r="Z42" i="26"/>
  <c r="Y30" i="26"/>
  <c r="Z36" i="26"/>
  <c r="Z64" i="26"/>
  <c r="C23" i="21" l="1"/>
  <c r="D25" i="21" s="1"/>
  <c r="D10" i="21" s="1"/>
  <c r="C24" i="21"/>
  <c r="D12" i="23"/>
  <c r="Q6" i="23" l="1"/>
  <c r="Q7" i="23"/>
  <c r="CP4" i="9" l="1"/>
  <c r="CP5" i="9"/>
  <c r="CP6" i="9"/>
  <c r="CP3" i="9"/>
  <c r="BX9" i="21" l="1"/>
  <c r="BX10" i="21"/>
  <c r="BX11" i="21"/>
  <c r="G9" i="21"/>
  <c r="BX8" i="21"/>
  <c r="CF9" i="21" l="1"/>
  <c r="CF13" i="21"/>
  <c r="CF17" i="21"/>
  <c r="CF21" i="21"/>
  <c r="CF25" i="21"/>
  <c r="CF29" i="21"/>
  <c r="CF33" i="21"/>
  <c r="CF37" i="21"/>
  <c r="CF41" i="21"/>
  <c r="CF45" i="21"/>
  <c r="CF49" i="21"/>
  <c r="CF53" i="21"/>
  <c r="CF57" i="21"/>
  <c r="CF61" i="21"/>
  <c r="CF65" i="21"/>
  <c r="CF69" i="21"/>
  <c r="CF73" i="21"/>
  <c r="CF77" i="21"/>
  <c r="CF81" i="21"/>
  <c r="CF85" i="21"/>
  <c r="CF89" i="21"/>
  <c r="CF93" i="21"/>
  <c r="CF97" i="21"/>
  <c r="CF101" i="21"/>
  <c r="CF105" i="21"/>
  <c r="CF109" i="21"/>
  <c r="CF113" i="21"/>
  <c r="CF117" i="21"/>
  <c r="CF121" i="21"/>
  <c r="CF125" i="21"/>
  <c r="CF129" i="21"/>
  <c r="CF133" i="21"/>
  <c r="CF137" i="21"/>
  <c r="CF141" i="21"/>
  <c r="CF145" i="21"/>
  <c r="CF149" i="21"/>
  <c r="CF153" i="21"/>
  <c r="CF157" i="21"/>
  <c r="CF161" i="21"/>
  <c r="CF165" i="21"/>
  <c r="CF169" i="21"/>
  <c r="CF173" i="21"/>
  <c r="CF177" i="21"/>
  <c r="CF181" i="21"/>
  <c r="CF185" i="21"/>
  <c r="CF189" i="21"/>
  <c r="CF193" i="21"/>
  <c r="CF197" i="21"/>
  <c r="CF201" i="21"/>
  <c r="CF205" i="21"/>
  <c r="CF209" i="21"/>
  <c r="CF213" i="21"/>
  <c r="CF217" i="21"/>
  <c r="CF221" i="21"/>
  <c r="CF225" i="21"/>
  <c r="CF229" i="21"/>
  <c r="CF233" i="21"/>
  <c r="CF237" i="21"/>
  <c r="CF241" i="21"/>
  <c r="CF245" i="21"/>
  <c r="CF249" i="21"/>
  <c r="CF253" i="21"/>
  <c r="CF257" i="21"/>
  <c r="CF261" i="21"/>
  <c r="CF265" i="21"/>
  <c r="CF269" i="21"/>
  <c r="CF273" i="21"/>
  <c r="CF277" i="21"/>
  <c r="CF281" i="21"/>
  <c r="CF285" i="21"/>
  <c r="CF289" i="21"/>
  <c r="CF293" i="21"/>
  <c r="CF297" i="21"/>
  <c r="CF301" i="21"/>
  <c r="CF305" i="21"/>
  <c r="CF309" i="21"/>
  <c r="CF313" i="21"/>
  <c r="CF317" i="21"/>
  <c r="CF321" i="21"/>
  <c r="CF325" i="21"/>
  <c r="CF329" i="21"/>
  <c r="CF333" i="21"/>
  <c r="CF337" i="21"/>
  <c r="CF341" i="21"/>
  <c r="CF345" i="21"/>
  <c r="CF10" i="21"/>
  <c r="CF14" i="21"/>
  <c r="CF18" i="21"/>
  <c r="CF22" i="21"/>
  <c r="CF26" i="21"/>
  <c r="CF30" i="21"/>
  <c r="CF34" i="21"/>
  <c r="CF38" i="21"/>
  <c r="CF42" i="21"/>
  <c r="CF46" i="21"/>
  <c r="CF50" i="21"/>
  <c r="CF54" i="21"/>
  <c r="CF58" i="21"/>
  <c r="CF62" i="21"/>
  <c r="CF66" i="21"/>
  <c r="CF70" i="21"/>
  <c r="CF74" i="21"/>
  <c r="CF78" i="21"/>
  <c r="CF82" i="21"/>
  <c r="CF86" i="21"/>
  <c r="CF90" i="21"/>
  <c r="CF94" i="21"/>
  <c r="CF98" i="21"/>
  <c r="CF102" i="21"/>
  <c r="CF106" i="21"/>
  <c r="CF110" i="21"/>
  <c r="CF114" i="21"/>
  <c r="CF118" i="21"/>
  <c r="CF122" i="21"/>
  <c r="CF126" i="21"/>
  <c r="CF130" i="21"/>
  <c r="CF134" i="21"/>
  <c r="CF138" i="21"/>
  <c r="CF142" i="21"/>
  <c r="CF146" i="21"/>
  <c r="CF150" i="21"/>
  <c r="CF154" i="21"/>
  <c r="CF158" i="21"/>
  <c r="CF162" i="21"/>
  <c r="CF166" i="21"/>
  <c r="CF170" i="21"/>
  <c r="CF174" i="21"/>
  <c r="CF178" i="21"/>
  <c r="CF182" i="21"/>
  <c r="CF186" i="21"/>
  <c r="CF190" i="21"/>
  <c r="CF194" i="21"/>
  <c r="CF198" i="21"/>
  <c r="CF202" i="21"/>
  <c r="CF206" i="21"/>
  <c r="CF210" i="21"/>
  <c r="CF214" i="21"/>
  <c r="CF218" i="21"/>
  <c r="CF222" i="21"/>
  <c r="CF226" i="21"/>
  <c r="CF230" i="21"/>
  <c r="CF234" i="21"/>
  <c r="CF238" i="21"/>
  <c r="CF242" i="21"/>
  <c r="CF246" i="21"/>
  <c r="CF250" i="21"/>
  <c r="CF254" i="21"/>
  <c r="CF258" i="21"/>
  <c r="CF262" i="21"/>
  <c r="CF266" i="21"/>
  <c r="CF270" i="21"/>
  <c r="CF274" i="21"/>
  <c r="CF278" i="21"/>
  <c r="CF282" i="21"/>
  <c r="CF286" i="21"/>
  <c r="CF290" i="21"/>
  <c r="CF294" i="21"/>
  <c r="CF298" i="21"/>
  <c r="CF302" i="21"/>
  <c r="CF306" i="21"/>
  <c r="CF310" i="21"/>
  <c r="CF314" i="21"/>
  <c r="CF318" i="21"/>
  <c r="CF322" i="21"/>
  <c r="CF326" i="21"/>
  <c r="CF330" i="21"/>
  <c r="CF334" i="21"/>
  <c r="CF338" i="21"/>
  <c r="CF342" i="21"/>
  <c r="CF346" i="21"/>
  <c r="CF11" i="21"/>
  <c r="CF15" i="21"/>
  <c r="CF19" i="21"/>
  <c r="CF23" i="21"/>
  <c r="CF27" i="21"/>
  <c r="CF31" i="21"/>
  <c r="CF35" i="21"/>
  <c r="CF39" i="21"/>
  <c r="CF43" i="21"/>
  <c r="CF47" i="21"/>
  <c r="CF51" i="21"/>
  <c r="CF55" i="21"/>
  <c r="CF59" i="21"/>
  <c r="CF63" i="21"/>
  <c r="CF67" i="21"/>
  <c r="CF71" i="21"/>
  <c r="CF75" i="21"/>
  <c r="CF79" i="21"/>
  <c r="CF83" i="21"/>
  <c r="CF87" i="21"/>
  <c r="CF91" i="21"/>
  <c r="CF95" i="21"/>
  <c r="CF99" i="21"/>
  <c r="CF103" i="21"/>
  <c r="CF107" i="21"/>
  <c r="CF111" i="21"/>
  <c r="CF115" i="21"/>
  <c r="CF119" i="21"/>
  <c r="CF123" i="21"/>
  <c r="CF127" i="21"/>
  <c r="CF131" i="21"/>
  <c r="CF135" i="21"/>
  <c r="CF139" i="21"/>
  <c r="CF143" i="21"/>
  <c r="CF147" i="21"/>
  <c r="CF151" i="21"/>
  <c r="CF155" i="21"/>
  <c r="CF159" i="21"/>
  <c r="CF163" i="21"/>
  <c r="CF167" i="21"/>
  <c r="CF171" i="21"/>
  <c r="CF175" i="21"/>
  <c r="CF179" i="21"/>
  <c r="CF183" i="21"/>
  <c r="CF187" i="21"/>
  <c r="CF191" i="21"/>
  <c r="CF195" i="21"/>
  <c r="CF199" i="21"/>
  <c r="CF203" i="21"/>
  <c r="CF207" i="21"/>
  <c r="CF211" i="21"/>
  <c r="CF215" i="21"/>
  <c r="CF219" i="21"/>
  <c r="CF223" i="21"/>
  <c r="CF227" i="21"/>
  <c r="CF231" i="21"/>
  <c r="CF235" i="21"/>
  <c r="CF239" i="21"/>
  <c r="CF243" i="21"/>
  <c r="CF247" i="21"/>
  <c r="CF251" i="21"/>
  <c r="CF255" i="21"/>
  <c r="CF259" i="21"/>
  <c r="CF263" i="21"/>
  <c r="CF267" i="21"/>
  <c r="CF271" i="21"/>
  <c r="CF275" i="21"/>
  <c r="CF279" i="21"/>
  <c r="CF283" i="21"/>
  <c r="CF287" i="21"/>
  <c r="CF291" i="21"/>
  <c r="CF295" i="21"/>
  <c r="CF299" i="21"/>
  <c r="CF303" i="21"/>
  <c r="CF307" i="21"/>
  <c r="CF311" i="21"/>
  <c r="CF315" i="21"/>
  <c r="CF319" i="21"/>
  <c r="CF323" i="21"/>
  <c r="CF327" i="21"/>
  <c r="CF331" i="21"/>
  <c r="CF335" i="21"/>
  <c r="CF339" i="21"/>
  <c r="CF343" i="21"/>
  <c r="CF347" i="21"/>
  <c r="CF12" i="21"/>
  <c r="CF16" i="21"/>
  <c r="CF20" i="21"/>
  <c r="CF24" i="21"/>
  <c r="CF28" i="21"/>
  <c r="CF32" i="21"/>
  <c r="CF36" i="21"/>
  <c r="CF40" i="21"/>
  <c r="CF44" i="21"/>
  <c r="CF48" i="21"/>
  <c r="CF52" i="21"/>
  <c r="CF56" i="21"/>
  <c r="CF60" i="21"/>
  <c r="CF64" i="21"/>
  <c r="CF68" i="21"/>
  <c r="CF72" i="21"/>
  <c r="CF76" i="21"/>
  <c r="CF80" i="21"/>
  <c r="CF84" i="21"/>
  <c r="CF88" i="21"/>
  <c r="CF92" i="21"/>
  <c r="CF96" i="21"/>
  <c r="CF100" i="21"/>
  <c r="CF104" i="21"/>
  <c r="CF108" i="21"/>
  <c r="CF112" i="21"/>
  <c r="CF116" i="21"/>
  <c r="CF120" i="21"/>
  <c r="CF124" i="21"/>
  <c r="CF128" i="21"/>
  <c r="CF132" i="21"/>
  <c r="CF136" i="21"/>
  <c r="CF140" i="21"/>
  <c r="CF144" i="21"/>
  <c r="CF148" i="21"/>
  <c r="CF152" i="21"/>
  <c r="CF156" i="21"/>
  <c r="CF160" i="21"/>
  <c r="CF164" i="21"/>
  <c r="CF168" i="21"/>
  <c r="CF172" i="21"/>
  <c r="CF176" i="21"/>
  <c r="CF180" i="21"/>
  <c r="CF184" i="21"/>
  <c r="CF188" i="21"/>
  <c r="CF192" i="21"/>
  <c r="CF196" i="21"/>
  <c r="CF200" i="21"/>
  <c r="CF204" i="21"/>
  <c r="CF208" i="21"/>
  <c r="CF212" i="21"/>
  <c r="CF216" i="21"/>
  <c r="CF220" i="21"/>
  <c r="CF224" i="21"/>
  <c r="CF228" i="21"/>
  <c r="CF232" i="21"/>
  <c r="CF236" i="21"/>
  <c r="CF240" i="21"/>
  <c r="CF244" i="21"/>
  <c r="CF248" i="21"/>
  <c r="CF252" i="21"/>
  <c r="CF256" i="21"/>
  <c r="CF260" i="21"/>
  <c r="CF264" i="21"/>
  <c r="CF268" i="21"/>
  <c r="CF272" i="21"/>
  <c r="CF276" i="21"/>
  <c r="CF280" i="21"/>
  <c r="CF284" i="21"/>
  <c r="CF288" i="21"/>
  <c r="CF292" i="21"/>
  <c r="CF296" i="21"/>
  <c r="CF300" i="21"/>
  <c r="CF304" i="21"/>
  <c r="CF308" i="21"/>
  <c r="CF312" i="21"/>
  <c r="CF316" i="21"/>
  <c r="CF332" i="21"/>
  <c r="CF348" i="21"/>
  <c r="CF352" i="21"/>
  <c r="CF356" i="21"/>
  <c r="CF360" i="21"/>
  <c r="CF364" i="21"/>
  <c r="CF8" i="21"/>
  <c r="CF328" i="21"/>
  <c r="CF344" i="21"/>
  <c r="CF349" i="21"/>
  <c r="CF353" i="21"/>
  <c r="CF357" i="21"/>
  <c r="CF361" i="21"/>
  <c r="CF365" i="21"/>
  <c r="CF324" i="21"/>
  <c r="CF340" i="21"/>
  <c r="CF350" i="21"/>
  <c r="CF354" i="21"/>
  <c r="CF358" i="21"/>
  <c r="CF362" i="21"/>
  <c r="CF366" i="21"/>
  <c r="CF320" i="21"/>
  <c r="CF336" i="21"/>
  <c r="CF351" i="21"/>
  <c r="CF355" i="21"/>
  <c r="CF359" i="21"/>
  <c r="CF363" i="21"/>
  <c r="CF367" i="21"/>
  <c r="CB143" i="21"/>
  <c r="CB155" i="21"/>
  <c r="CB161" i="21"/>
  <c r="CB167" i="21"/>
  <c r="CB173" i="21"/>
  <c r="CB179" i="21"/>
  <c r="CB185" i="21"/>
  <c r="CB191" i="21"/>
  <c r="CB197" i="21"/>
  <c r="CB203" i="21"/>
  <c r="CB209" i="21"/>
  <c r="CB215" i="21"/>
  <c r="CB221" i="21"/>
  <c r="CB227" i="21"/>
  <c r="CB233" i="21"/>
  <c r="CB239" i="21"/>
  <c r="CB248" i="21"/>
  <c r="CB254" i="21"/>
  <c r="CB257" i="21"/>
  <c r="CB263" i="21"/>
  <c r="CB269" i="21"/>
  <c r="CB275" i="21"/>
  <c r="CB281" i="21"/>
  <c r="CB287" i="21"/>
  <c r="CB293" i="21"/>
  <c r="CB299" i="21"/>
  <c r="CB302" i="21"/>
  <c r="CB308" i="21"/>
  <c r="CB314" i="21"/>
  <c r="CB320" i="21"/>
  <c r="CB326" i="21"/>
  <c r="CB332" i="21"/>
  <c r="CB338" i="21"/>
  <c r="CB344" i="21"/>
  <c r="CB11" i="21"/>
  <c r="CB14" i="21"/>
  <c r="CB17" i="21"/>
  <c r="CB20" i="21"/>
  <c r="CB23" i="21"/>
  <c r="CB26" i="21"/>
  <c r="CB29" i="21"/>
  <c r="CB32" i="21"/>
  <c r="CB35" i="21"/>
  <c r="CB38" i="21"/>
  <c r="CB41" i="21"/>
  <c r="CB44" i="21"/>
  <c r="CB47" i="21"/>
  <c r="CB50" i="21"/>
  <c r="CB53" i="21"/>
  <c r="CB56" i="21"/>
  <c r="CB59" i="21"/>
  <c r="CB62" i="21"/>
  <c r="CB65" i="21"/>
  <c r="CB68" i="21"/>
  <c r="CB71" i="21"/>
  <c r="CB74" i="21"/>
  <c r="CB77" i="21"/>
  <c r="CB80" i="21"/>
  <c r="CB83" i="21"/>
  <c r="CB86" i="21"/>
  <c r="CB89" i="21"/>
  <c r="CB92" i="21"/>
  <c r="CB95" i="21"/>
  <c r="CB98" i="21"/>
  <c r="CB101" i="21"/>
  <c r="CB104" i="21"/>
  <c r="CB107" i="21"/>
  <c r="CB110" i="21"/>
  <c r="CB113" i="21"/>
  <c r="CB116" i="21"/>
  <c r="CB119" i="21"/>
  <c r="CB122" i="21"/>
  <c r="CB125" i="21"/>
  <c r="CB128" i="21"/>
  <c r="CB131" i="21"/>
  <c r="CB134" i="21"/>
  <c r="CB137" i="21"/>
  <c r="CB140" i="21"/>
  <c r="CB146" i="21"/>
  <c r="CB149" i="21"/>
  <c r="CB152" i="21"/>
  <c r="CB158" i="21"/>
  <c r="CB164" i="21"/>
  <c r="CB170" i="21"/>
  <c r="CB176" i="21"/>
  <c r="CB182" i="21"/>
  <c r="CB188" i="21"/>
  <c r="CB194" i="21"/>
  <c r="CB200" i="21"/>
  <c r="CB206" i="21"/>
  <c r="CB212" i="21"/>
  <c r="CB218" i="21"/>
  <c r="CB224" i="21"/>
  <c r="CB230" i="21"/>
  <c r="CB236" i="21"/>
  <c r="CB242" i="21"/>
  <c r="CB245" i="21"/>
  <c r="CB251" i="21"/>
  <c r="CB260" i="21"/>
  <c r="CB266" i="21"/>
  <c r="CB272" i="21"/>
  <c r="CB278" i="21"/>
  <c r="CB284" i="21"/>
  <c r="CB290" i="21"/>
  <c r="CB296" i="21"/>
  <c r="CB305" i="21"/>
  <c r="CB311" i="21"/>
  <c r="CB317" i="21"/>
  <c r="CB323" i="21"/>
  <c r="CB329" i="21"/>
  <c r="CB335" i="21"/>
  <c r="CB341" i="21"/>
  <c r="CB347" i="21"/>
  <c r="CB8" i="21"/>
  <c r="CB153" i="21"/>
  <c r="CB159" i="21"/>
  <c r="CB165" i="21"/>
  <c r="CB171" i="21"/>
  <c r="CB177" i="21"/>
  <c r="CB183" i="21"/>
  <c r="CB189" i="21"/>
  <c r="CB195" i="21"/>
  <c r="CB201" i="21"/>
  <c r="CB207" i="21"/>
  <c r="CB213" i="21"/>
  <c r="CB219" i="21"/>
  <c r="CB225" i="21"/>
  <c r="CB231" i="21"/>
  <c r="CB237" i="21"/>
  <c r="CB243" i="21"/>
  <c r="CB249" i="21"/>
  <c r="CB255" i="21"/>
  <c r="CB261" i="21"/>
  <c r="CB267" i="21"/>
  <c r="CB273" i="21"/>
  <c r="CB279" i="21"/>
  <c r="CB285" i="21"/>
  <c r="CB291" i="21"/>
  <c r="CB297" i="21"/>
  <c r="CB303" i="21"/>
  <c r="CB309" i="21"/>
  <c r="CB315" i="21"/>
  <c r="CB321" i="21"/>
  <c r="CB327" i="21"/>
  <c r="CB333" i="21"/>
  <c r="CB339" i="21"/>
  <c r="CB345" i="21"/>
  <c r="CB351" i="21"/>
  <c r="CB357" i="21"/>
  <c r="CB9" i="21"/>
  <c r="CB12" i="21"/>
  <c r="CB15" i="21"/>
  <c r="CB18" i="21"/>
  <c r="CB21" i="21"/>
  <c r="CB24" i="21"/>
  <c r="CB27" i="21"/>
  <c r="CB30" i="21"/>
  <c r="CB33" i="21"/>
  <c r="CB36" i="21"/>
  <c r="CB39" i="21"/>
  <c r="CB42" i="21"/>
  <c r="CB45" i="21"/>
  <c r="CB48" i="21"/>
  <c r="CB51" i="21"/>
  <c r="CB54" i="21"/>
  <c r="CB57" i="21"/>
  <c r="CB60" i="21"/>
  <c r="CB63" i="21"/>
  <c r="CB66" i="21"/>
  <c r="CB69" i="21"/>
  <c r="CB72" i="21"/>
  <c r="CB75" i="21"/>
  <c r="CB78" i="21"/>
  <c r="CB81" i="21"/>
  <c r="CB84" i="21"/>
  <c r="CB87" i="21"/>
  <c r="CB90" i="21"/>
  <c r="CB93" i="21"/>
  <c r="CB96" i="21"/>
  <c r="CB99" i="21"/>
  <c r="CB102" i="21"/>
  <c r="CB105" i="21"/>
  <c r="CB108" i="21"/>
  <c r="CB111" i="21"/>
  <c r="CB114" i="21"/>
  <c r="CB117" i="21"/>
  <c r="CB120" i="21"/>
  <c r="CB123" i="21"/>
  <c r="CB126" i="21"/>
  <c r="CB129" i="21"/>
  <c r="CB132" i="21"/>
  <c r="CB135" i="21"/>
  <c r="CB138" i="21"/>
  <c r="CB141" i="21"/>
  <c r="CB144" i="21"/>
  <c r="CB147" i="21"/>
  <c r="CB150" i="21"/>
  <c r="CB156" i="21"/>
  <c r="CB162" i="21"/>
  <c r="CB168" i="21"/>
  <c r="CB174" i="21"/>
  <c r="CB180" i="21"/>
  <c r="CB186" i="21"/>
  <c r="CB192" i="21"/>
  <c r="CB198" i="21"/>
  <c r="CB204" i="21"/>
  <c r="CB210" i="21"/>
  <c r="CB216" i="21"/>
  <c r="CB222" i="21"/>
  <c r="CB228" i="21"/>
  <c r="CB234" i="21"/>
  <c r="CB240" i="21"/>
  <c r="CB246" i="21"/>
  <c r="CB252" i="21"/>
  <c r="CB258" i="21"/>
  <c r="CB264" i="21"/>
  <c r="CB270" i="21"/>
  <c r="CB276" i="21"/>
  <c r="CB282" i="21"/>
  <c r="CB288" i="21"/>
  <c r="CB294" i="21"/>
  <c r="CB300" i="21"/>
  <c r="CB306" i="21"/>
  <c r="CB312" i="21"/>
  <c r="CB318" i="21"/>
  <c r="CB324" i="21"/>
  <c r="CB330" i="21"/>
  <c r="CB336" i="21"/>
  <c r="CB342" i="21"/>
  <c r="CB348" i="21"/>
  <c r="CB354" i="21"/>
  <c r="CB148" i="21"/>
  <c r="CB157" i="21"/>
  <c r="CB163" i="21"/>
  <c r="CB172" i="21"/>
  <c r="CB178" i="21"/>
  <c r="CB184" i="21"/>
  <c r="CB190" i="21"/>
  <c r="CB196" i="21"/>
  <c r="CB202" i="21"/>
  <c r="CB208" i="21"/>
  <c r="CB214" i="21"/>
  <c r="CB220" i="21"/>
  <c r="CB229" i="21"/>
  <c r="CB238" i="21"/>
  <c r="CB244" i="21"/>
  <c r="CB250" i="21"/>
  <c r="CB256" i="21"/>
  <c r="CB262" i="21"/>
  <c r="CB268" i="21"/>
  <c r="CB274" i="21"/>
  <c r="CB280" i="21"/>
  <c r="CB286" i="21"/>
  <c r="CB292" i="21"/>
  <c r="CB298" i="21"/>
  <c r="CB304" i="21"/>
  <c r="CB310" i="21"/>
  <c r="CB319" i="21"/>
  <c r="CB325" i="21"/>
  <c r="CB331" i="21"/>
  <c r="CB337" i="21"/>
  <c r="CB343" i="21"/>
  <c r="CB349" i="21"/>
  <c r="CB355" i="21"/>
  <c r="CB361" i="21"/>
  <c r="CB367" i="21"/>
  <c r="CB10" i="21"/>
  <c r="CB13" i="21"/>
  <c r="CB16" i="21"/>
  <c r="CB19" i="21"/>
  <c r="CB22" i="21"/>
  <c r="CB25" i="21"/>
  <c r="CB28" i="21"/>
  <c r="CB31" i="21"/>
  <c r="CB34" i="21"/>
  <c r="CB37" i="21"/>
  <c r="CB40" i="21"/>
  <c r="CB43" i="21"/>
  <c r="CB46" i="21"/>
  <c r="CB49" i="21"/>
  <c r="CB52" i="21"/>
  <c r="CB55" i="21"/>
  <c r="CB58" i="21"/>
  <c r="CB61" i="21"/>
  <c r="CB64" i="21"/>
  <c r="CB67" i="21"/>
  <c r="CB70" i="21"/>
  <c r="CB73" i="21"/>
  <c r="CB76" i="21"/>
  <c r="CB79" i="21"/>
  <c r="CB82" i="21"/>
  <c r="CB85" i="21"/>
  <c r="CB88" i="21"/>
  <c r="CB91" i="21"/>
  <c r="CB94" i="21"/>
  <c r="CB97" i="21"/>
  <c r="CB100" i="21"/>
  <c r="CB103" i="21"/>
  <c r="CB106" i="21"/>
  <c r="CB109" i="21"/>
  <c r="CB112" i="21"/>
  <c r="CB115" i="21"/>
  <c r="CB118" i="21"/>
  <c r="CB121" i="21"/>
  <c r="CB124" i="21"/>
  <c r="CB127" i="21"/>
  <c r="CB130" i="21"/>
  <c r="CB133" i="21"/>
  <c r="CB136" i="21"/>
  <c r="CB139" i="21"/>
  <c r="CB142" i="21"/>
  <c r="CB145" i="21"/>
  <c r="CB151" i="21"/>
  <c r="CB154" i="21"/>
  <c r="CB160" i="21"/>
  <c r="CB166" i="21"/>
  <c r="CB169" i="21"/>
  <c r="CB175" i="21"/>
  <c r="CB181" i="21"/>
  <c r="CB187" i="21"/>
  <c r="CB193" i="21"/>
  <c r="CB199" i="21"/>
  <c r="CB205" i="21"/>
  <c r="CB211" i="21"/>
  <c r="CB217" i="21"/>
  <c r="CB223" i="21"/>
  <c r="CB226" i="21"/>
  <c r="CB232" i="21"/>
  <c r="CB235" i="21"/>
  <c r="CB241" i="21"/>
  <c r="CB247" i="21"/>
  <c r="CB253" i="21"/>
  <c r="CB259" i="21"/>
  <c r="CB265" i="21"/>
  <c r="CB271" i="21"/>
  <c r="CB277" i="21"/>
  <c r="CB283" i="21"/>
  <c r="CB289" i="21"/>
  <c r="CB295" i="21"/>
  <c r="CB301" i="21"/>
  <c r="CB307" i="21"/>
  <c r="CB313" i="21"/>
  <c r="CB316" i="21"/>
  <c r="CB322" i="21"/>
  <c r="CB328" i="21"/>
  <c r="CB334" i="21"/>
  <c r="CB340" i="21"/>
  <c r="CB346" i="21"/>
  <c r="CB352" i="21"/>
  <c r="CB358" i="21"/>
  <c r="CB364" i="21"/>
  <c r="CB362" i="21"/>
  <c r="CB359" i="21"/>
  <c r="CB356" i="21"/>
  <c r="CB366" i="21"/>
  <c r="CB360" i="21"/>
  <c r="CB363" i="21"/>
  <c r="CB353" i="21"/>
  <c r="CB350" i="21"/>
  <c r="CB365" i="21"/>
  <c r="CE18" i="21"/>
  <c r="CE30" i="21"/>
  <c r="CE42" i="21"/>
  <c r="CE54" i="21"/>
  <c r="CE66" i="21"/>
  <c r="CE78" i="21"/>
  <c r="CE90" i="21"/>
  <c r="CE102" i="21"/>
  <c r="CE114" i="21"/>
  <c r="CE126" i="21"/>
  <c r="CE138" i="21"/>
  <c r="CE150" i="21"/>
  <c r="CE162" i="21"/>
  <c r="CE174" i="21"/>
  <c r="CE186" i="21"/>
  <c r="CE198" i="21"/>
  <c r="CE210" i="21"/>
  <c r="CE222" i="21"/>
  <c r="CE234" i="21"/>
  <c r="CE246" i="21"/>
  <c r="CE258" i="21"/>
  <c r="CE270" i="21"/>
  <c r="CE282" i="21"/>
  <c r="CE294" i="21"/>
  <c r="CE306" i="21"/>
  <c r="CE318" i="21"/>
  <c r="CE330" i="21"/>
  <c r="CE342" i="21"/>
  <c r="CE354" i="21"/>
  <c r="CE366" i="21"/>
  <c r="CE363" i="21"/>
  <c r="CE85" i="21"/>
  <c r="CE109" i="21"/>
  <c r="CE121" i="21"/>
  <c r="CE193" i="21"/>
  <c r="CE229" i="21"/>
  <c r="CE265" i="21"/>
  <c r="CE277" i="21"/>
  <c r="CE11" i="21"/>
  <c r="CE23" i="21"/>
  <c r="CE35" i="21"/>
  <c r="CE47" i="21"/>
  <c r="CE59" i="21"/>
  <c r="CE71" i="21"/>
  <c r="CE83" i="21"/>
  <c r="CE95" i="21"/>
  <c r="CE107" i="21"/>
  <c r="CE119" i="21"/>
  <c r="CE131" i="21"/>
  <c r="CE143" i="21"/>
  <c r="CE155" i="21"/>
  <c r="CE167" i="21"/>
  <c r="CE179" i="21"/>
  <c r="CE191" i="21"/>
  <c r="CE203" i="21"/>
  <c r="CE215" i="21"/>
  <c r="CE227" i="21"/>
  <c r="CE239" i="21"/>
  <c r="CE251" i="21"/>
  <c r="CE263" i="21"/>
  <c r="CE275" i="21"/>
  <c r="CE287" i="21"/>
  <c r="CE299" i="21"/>
  <c r="CE311" i="21"/>
  <c r="CE323" i="21"/>
  <c r="CE335" i="21"/>
  <c r="CE347" i="21"/>
  <c r="CE359" i="21"/>
  <c r="CE364" i="21"/>
  <c r="CE313" i="21"/>
  <c r="CE16" i="21"/>
  <c r="CE28" i="21"/>
  <c r="CE40" i="21"/>
  <c r="CE52" i="21"/>
  <c r="CE64" i="21"/>
  <c r="CE76" i="21"/>
  <c r="CE88" i="21"/>
  <c r="CE100" i="21"/>
  <c r="CE112" i="21"/>
  <c r="CE124" i="21"/>
  <c r="CE136" i="21"/>
  <c r="CE148" i="21"/>
  <c r="CE160" i="21"/>
  <c r="CE172" i="21"/>
  <c r="CE184" i="21"/>
  <c r="CE196" i="21"/>
  <c r="CE208" i="21"/>
  <c r="CE220" i="21"/>
  <c r="CE232" i="21"/>
  <c r="CE244" i="21"/>
  <c r="CE256" i="21"/>
  <c r="CE268" i="21"/>
  <c r="CE280" i="21"/>
  <c r="CE292" i="21"/>
  <c r="CE304" i="21"/>
  <c r="CE316" i="21"/>
  <c r="CE328" i="21"/>
  <c r="CE340" i="21"/>
  <c r="CE352" i="21"/>
  <c r="CE279" i="21"/>
  <c r="CE181" i="21"/>
  <c r="CE349" i="21"/>
  <c r="CE361" i="21"/>
  <c r="CE9" i="21"/>
  <c r="CE21" i="21"/>
  <c r="CE33" i="21"/>
  <c r="CE45" i="21"/>
  <c r="CE57" i="21"/>
  <c r="CE69" i="21"/>
  <c r="CE81" i="21"/>
  <c r="CE93" i="21"/>
  <c r="CE105" i="21"/>
  <c r="CE117" i="21"/>
  <c r="CE129" i="21"/>
  <c r="CE141" i="21"/>
  <c r="CE153" i="21"/>
  <c r="CE165" i="21"/>
  <c r="CE177" i="21"/>
  <c r="CE189" i="21"/>
  <c r="CE201" i="21"/>
  <c r="CE213" i="21"/>
  <c r="CE225" i="21"/>
  <c r="CE237" i="21"/>
  <c r="CE249" i="21"/>
  <c r="CE261" i="21"/>
  <c r="CE273" i="21"/>
  <c r="CE285" i="21"/>
  <c r="CE297" i="21"/>
  <c r="CE309" i="21"/>
  <c r="CE321" i="21"/>
  <c r="CE333" i="21"/>
  <c r="CE345" i="21"/>
  <c r="CE357" i="21"/>
  <c r="CE145" i="21"/>
  <c r="CE157" i="21"/>
  <c r="CE169" i="21"/>
  <c r="CE241" i="21"/>
  <c r="CE14" i="21"/>
  <c r="CE26" i="21"/>
  <c r="CE38" i="21"/>
  <c r="CE50" i="21"/>
  <c r="CE62" i="21"/>
  <c r="CE74" i="21"/>
  <c r="CE86" i="21"/>
  <c r="CE98" i="21"/>
  <c r="CE110" i="21"/>
  <c r="CE122" i="21"/>
  <c r="CE134" i="21"/>
  <c r="CE146" i="21"/>
  <c r="CE158" i="21"/>
  <c r="CE170" i="21"/>
  <c r="CE182" i="21"/>
  <c r="CE194" i="21"/>
  <c r="CE206" i="21"/>
  <c r="CE218" i="21"/>
  <c r="CE230" i="21"/>
  <c r="CE242" i="21"/>
  <c r="CE254" i="21"/>
  <c r="CE266" i="21"/>
  <c r="CE278" i="21"/>
  <c r="CE290" i="21"/>
  <c r="CE302" i="21"/>
  <c r="CE314" i="21"/>
  <c r="CE326" i="21"/>
  <c r="CE338" i="21"/>
  <c r="CE350" i="21"/>
  <c r="CE362" i="21"/>
  <c r="CE255" i="21"/>
  <c r="CE267" i="21"/>
  <c r="CE339" i="21"/>
  <c r="CE351" i="21"/>
  <c r="CE253" i="21"/>
  <c r="CE19" i="21"/>
  <c r="CE31" i="21"/>
  <c r="CE43" i="21"/>
  <c r="CE55" i="21"/>
  <c r="CE67" i="21"/>
  <c r="CE79" i="21"/>
  <c r="CE91" i="21"/>
  <c r="CE103" i="21"/>
  <c r="CE115" i="21"/>
  <c r="CE127" i="21"/>
  <c r="CE139" i="21"/>
  <c r="CE151" i="21"/>
  <c r="CE163" i="21"/>
  <c r="CE175" i="21"/>
  <c r="CE187" i="21"/>
  <c r="CE199" i="21"/>
  <c r="CE211" i="21"/>
  <c r="CE223" i="21"/>
  <c r="CE235" i="21"/>
  <c r="CE247" i="21"/>
  <c r="CE259" i="21"/>
  <c r="CE271" i="21"/>
  <c r="CE283" i="21"/>
  <c r="CE295" i="21"/>
  <c r="CE307" i="21"/>
  <c r="CE319" i="21"/>
  <c r="CE331" i="21"/>
  <c r="CE343" i="21"/>
  <c r="CE355" i="21"/>
  <c r="CE367" i="21"/>
  <c r="CE303" i="21"/>
  <c r="CE315" i="21"/>
  <c r="CE327" i="21"/>
  <c r="CE61" i="21"/>
  <c r="CE133" i="21"/>
  <c r="CE301" i="21"/>
  <c r="CE12" i="21"/>
  <c r="CE24" i="21"/>
  <c r="CE36" i="21"/>
  <c r="CE48" i="21"/>
  <c r="CE60" i="21"/>
  <c r="CE72" i="21"/>
  <c r="CE84" i="21"/>
  <c r="CE96" i="21"/>
  <c r="CE108" i="21"/>
  <c r="CE120" i="21"/>
  <c r="CE132" i="21"/>
  <c r="CE144" i="21"/>
  <c r="CE156" i="21"/>
  <c r="CE168" i="21"/>
  <c r="CE180" i="21"/>
  <c r="CE192" i="21"/>
  <c r="CE204" i="21"/>
  <c r="CE216" i="21"/>
  <c r="CE228" i="21"/>
  <c r="CE240" i="21"/>
  <c r="CE252" i="21"/>
  <c r="CE264" i="21"/>
  <c r="CE276" i="21"/>
  <c r="CE288" i="21"/>
  <c r="CE300" i="21"/>
  <c r="CE312" i="21"/>
  <c r="CE324" i="21"/>
  <c r="CE336" i="21"/>
  <c r="CE348" i="21"/>
  <c r="CE360" i="21"/>
  <c r="CE353" i="21"/>
  <c r="CE310" i="21"/>
  <c r="CE75" i="21"/>
  <c r="CE99" i="21"/>
  <c r="CE111" i="21"/>
  <c r="CE135" i="21"/>
  <c r="CE159" i="21"/>
  <c r="CE183" i="21"/>
  <c r="CE207" i="21"/>
  <c r="CE8" i="21"/>
  <c r="CE205" i="21"/>
  <c r="CE17" i="21"/>
  <c r="CE29" i="21"/>
  <c r="CE41" i="21"/>
  <c r="CE53" i="21"/>
  <c r="CE65" i="21"/>
  <c r="CE77" i="21"/>
  <c r="CE89" i="21"/>
  <c r="CE101" i="21"/>
  <c r="CE113" i="21"/>
  <c r="CE125" i="21"/>
  <c r="CE137" i="21"/>
  <c r="CE149" i="21"/>
  <c r="CE161" i="21"/>
  <c r="CE173" i="21"/>
  <c r="CE185" i="21"/>
  <c r="CE197" i="21"/>
  <c r="CE209" i="21"/>
  <c r="CE221" i="21"/>
  <c r="CE233" i="21"/>
  <c r="CE245" i="21"/>
  <c r="CE257" i="21"/>
  <c r="CE269" i="21"/>
  <c r="CE281" i="21"/>
  <c r="CE293" i="21"/>
  <c r="CE305" i="21"/>
  <c r="CE317" i="21"/>
  <c r="CE329" i="21"/>
  <c r="CE341" i="21"/>
  <c r="CE365" i="21"/>
  <c r="CE286" i="21"/>
  <c r="CE322" i="21"/>
  <c r="CE15" i="21"/>
  <c r="CE171" i="21"/>
  <c r="CE195" i="21"/>
  <c r="CE219" i="21"/>
  <c r="CE73" i="21"/>
  <c r="CE217" i="21"/>
  <c r="CE289" i="21"/>
  <c r="CE10" i="21"/>
  <c r="CE22" i="21"/>
  <c r="CE34" i="21"/>
  <c r="CE46" i="21"/>
  <c r="CE58" i="21"/>
  <c r="CE70" i="21"/>
  <c r="CE82" i="21"/>
  <c r="CE94" i="21"/>
  <c r="CE106" i="21"/>
  <c r="CE118" i="21"/>
  <c r="CE130" i="21"/>
  <c r="CE142" i="21"/>
  <c r="CE154" i="21"/>
  <c r="CE166" i="21"/>
  <c r="CE178" i="21"/>
  <c r="CE190" i="21"/>
  <c r="CE202" i="21"/>
  <c r="CE214" i="21"/>
  <c r="CE226" i="21"/>
  <c r="CE238" i="21"/>
  <c r="CE250" i="21"/>
  <c r="CE262" i="21"/>
  <c r="CE274" i="21"/>
  <c r="CE298" i="21"/>
  <c r="CE334" i="21"/>
  <c r="CE346" i="21"/>
  <c r="CE358" i="21"/>
  <c r="CE27" i="21"/>
  <c r="CE39" i="21"/>
  <c r="CE51" i="21"/>
  <c r="CE63" i="21"/>
  <c r="CE87" i="21"/>
  <c r="CE123" i="21"/>
  <c r="CE147" i="21"/>
  <c r="CE231" i="21"/>
  <c r="CE243" i="21"/>
  <c r="CE291" i="21"/>
  <c r="CE49" i="21"/>
  <c r="CE325" i="21"/>
  <c r="CE337" i="21"/>
  <c r="CE20" i="21"/>
  <c r="CE32" i="21"/>
  <c r="CE44" i="21"/>
  <c r="CE56" i="21"/>
  <c r="CE68" i="21"/>
  <c r="CE80" i="21"/>
  <c r="CE92" i="21"/>
  <c r="CE104" i="21"/>
  <c r="CE116" i="21"/>
  <c r="CE128" i="21"/>
  <c r="CE140" i="21"/>
  <c r="CE152" i="21"/>
  <c r="CE164" i="21"/>
  <c r="CE176" i="21"/>
  <c r="CE188" i="21"/>
  <c r="CE200" i="21"/>
  <c r="CE212" i="21"/>
  <c r="CE224" i="21"/>
  <c r="CE236" i="21"/>
  <c r="CE248" i="21"/>
  <c r="CE260" i="21"/>
  <c r="CE272" i="21"/>
  <c r="CE284" i="21"/>
  <c r="CE296" i="21"/>
  <c r="CE308" i="21"/>
  <c r="CE320" i="21"/>
  <c r="CE332" i="21"/>
  <c r="CE344" i="21"/>
  <c r="CE356" i="21"/>
  <c r="CE13" i="21"/>
  <c r="CE25" i="21"/>
  <c r="CE37" i="21"/>
  <c r="CE97" i="21"/>
  <c r="G14" i="21"/>
  <c r="BM13" i="21"/>
  <c r="BL13" i="21" s="1"/>
  <c r="BK13" i="21" s="1"/>
  <c r="BJ13" i="21" s="1"/>
  <c r="BI13" i="21" s="1"/>
  <c r="BM21" i="21"/>
  <c r="BL21" i="21" s="1"/>
  <c r="BK21" i="21" s="1"/>
  <c r="BJ21" i="21" s="1"/>
  <c r="BI21" i="21" s="1"/>
  <c r="BM37" i="21"/>
  <c r="BL37" i="21" s="1"/>
  <c r="BK37" i="21" s="1"/>
  <c r="BJ37" i="21" s="1"/>
  <c r="BI37" i="21" s="1"/>
  <c r="BM45" i="21"/>
  <c r="BL45" i="21" s="1"/>
  <c r="BK45" i="21" s="1"/>
  <c r="BJ45" i="21" s="1"/>
  <c r="BI45" i="21" s="1"/>
  <c r="BM61" i="21"/>
  <c r="BL61" i="21" s="1"/>
  <c r="BK61" i="21" s="1"/>
  <c r="BJ61" i="21" s="1"/>
  <c r="BI61" i="21" s="1"/>
  <c r="BM69" i="21"/>
  <c r="BL69" i="21" s="1"/>
  <c r="BK69" i="21" s="1"/>
  <c r="BJ69" i="21" s="1"/>
  <c r="BI69" i="21" s="1"/>
  <c r="BM85" i="21"/>
  <c r="BL85" i="21" s="1"/>
  <c r="BK85" i="21" s="1"/>
  <c r="BJ85" i="21" s="1"/>
  <c r="BI85" i="21" s="1"/>
  <c r="BM93" i="21"/>
  <c r="BL93" i="21" s="1"/>
  <c r="BK93" i="21" s="1"/>
  <c r="BJ93" i="21" s="1"/>
  <c r="BI93" i="21" s="1"/>
  <c r="BM109" i="21"/>
  <c r="BL109" i="21" s="1"/>
  <c r="BK109" i="21" s="1"/>
  <c r="BJ109" i="21" s="1"/>
  <c r="BI109" i="21" s="1"/>
  <c r="BM122" i="21"/>
  <c r="BL122" i="21" s="1"/>
  <c r="BK122" i="21" s="1"/>
  <c r="BJ122" i="21" s="1"/>
  <c r="BI122" i="21" s="1"/>
  <c r="BM135" i="21"/>
  <c r="BL135" i="21" s="1"/>
  <c r="BK135" i="21" s="1"/>
  <c r="BJ135" i="21" s="1"/>
  <c r="BI135" i="21" s="1"/>
  <c r="BM140" i="21"/>
  <c r="BL140" i="21" s="1"/>
  <c r="BK140" i="21" s="1"/>
  <c r="BJ140" i="21" s="1"/>
  <c r="BI140" i="21" s="1"/>
  <c r="BM158" i="21"/>
  <c r="BL158" i="21" s="1"/>
  <c r="BK158" i="21" s="1"/>
  <c r="BJ158" i="21" s="1"/>
  <c r="BI158" i="21" s="1"/>
  <c r="BM171" i="21"/>
  <c r="BL171" i="21" s="1"/>
  <c r="BK171" i="21" s="1"/>
  <c r="BJ171" i="21" s="1"/>
  <c r="BI171" i="21" s="1"/>
  <c r="BM176" i="21"/>
  <c r="BL176" i="21" s="1"/>
  <c r="BK176" i="21" s="1"/>
  <c r="BJ176" i="21" s="1"/>
  <c r="BI176" i="21" s="1"/>
  <c r="BM194" i="21"/>
  <c r="BL194" i="21" s="1"/>
  <c r="BK194" i="21" s="1"/>
  <c r="BJ194" i="21" s="1"/>
  <c r="BI194" i="21" s="1"/>
  <c r="BM24" i="21"/>
  <c r="BL24" i="21" s="1"/>
  <c r="BK24" i="21" s="1"/>
  <c r="BJ24" i="21" s="1"/>
  <c r="BI24" i="21" s="1"/>
  <c r="BM29" i="21"/>
  <c r="BL29" i="21" s="1"/>
  <c r="BK29" i="21" s="1"/>
  <c r="BJ29" i="21" s="1"/>
  <c r="BI29" i="21" s="1"/>
  <c r="BM48" i="21"/>
  <c r="BL48" i="21" s="1"/>
  <c r="BK48" i="21" s="1"/>
  <c r="BJ48" i="21" s="1"/>
  <c r="BI48" i="21" s="1"/>
  <c r="BM53" i="21"/>
  <c r="BL53" i="21" s="1"/>
  <c r="BK53" i="21" s="1"/>
  <c r="BJ53" i="21" s="1"/>
  <c r="BI53" i="21" s="1"/>
  <c r="BM72" i="21"/>
  <c r="BL72" i="21" s="1"/>
  <c r="BK72" i="21" s="1"/>
  <c r="BJ72" i="21" s="1"/>
  <c r="BI72" i="21" s="1"/>
  <c r="BM77" i="21"/>
  <c r="BL77" i="21" s="1"/>
  <c r="BK77" i="21" s="1"/>
  <c r="BJ77" i="21" s="1"/>
  <c r="BI77" i="21" s="1"/>
  <c r="BM96" i="21"/>
  <c r="BL96" i="21" s="1"/>
  <c r="BK96" i="21" s="1"/>
  <c r="BJ96" i="21" s="1"/>
  <c r="BI96" i="21" s="1"/>
  <c r="BM101" i="21"/>
  <c r="BL101" i="21" s="1"/>
  <c r="BK101" i="21" s="1"/>
  <c r="BJ101" i="21" s="1"/>
  <c r="BI101" i="21" s="1"/>
  <c r="BM117" i="21"/>
  <c r="BL117" i="21" s="1"/>
  <c r="BK117" i="21" s="1"/>
  <c r="BJ117" i="21" s="1"/>
  <c r="BI117" i="21" s="1"/>
  <c r="BM148" i="21"/>
  <c r="BL148" i="21" s="1"/>
  <c r="BK148" i="21" s="1"/>
  <c r="BJ148" i="21" s="1"/>
  <c r="BI148" i="21" s="1"/>
  <c r="BM153" i="21"/>
  <c r="BL153" i="21" s="1"/>
  <c r="BK153" i="21" s="1"/>
  <c r="BJ153" i="21" s="1"/>
  <c r="BI153" i="21" s="1"/>
  <c r="BM184" i="21"/>
  <c r="BL184" i="21" s="1"/>
  <c r="BK184" i="21" s="1"/>
  <c r="BJ184" i="21" s="1"/>
  <c r="BI184" i="21" s="1"/>
  <c r="BM189" i="21"/>
  <c r="BL189" i="21" s="1"/>
  <c r="BK189" i="21" s="1"/>
  <c r="BJ189" i="21" s="1"/>
  <c r="BI189" i="21" s="1"/>
  <c r="BM220" i="21"/>
  <c r="BL220" i="21" s="1"/>
  <c r="BK220" i="21" s="1"/>
  <c r="BJ220" i="21" s="1"/>
  <c r="BI220" i="21" s="1"/>
  <c r="BM225" i="21"/>
  <c r="BL225" i="21" s="1"/>
  <c r="BK225" i="21" s="1"/>
  <c r="BJ225" i="21" s="1"/>
  <c r="BI225" i="21" s="1"/>
  <c r="BM16" i="21"/>
  <c r="BL16" i="21" s="1"/>
  <c r="BK16" i="21" s="1"/>
  <c r="BJ16" i="21" s="1"/>
  <c r="BI16" i="21" s="1"/>
  <c r="BM32" i="21"/>
  <c r="BL32" i="21" s="1"/>
  <c r="BK32" i="21" s="1"/>
  <c r="BJ32" i="21" s="1"/>
  <c r="BI32" i="21" s="1"/>
  <c r="BM40" i="21"/>
  <c r="BL40" i="21" s="1"/>
  <c r="BK40" i="21" s="1"/>
  <c r="BJ40" i="21" s="1"/>
  <c r="BI40" i="21" s="1"/>
  <c r="BM56" i="21"/>
  <c r="BL56" i="21" s="1"/>
  <c r="BK56" i="21" s="1"/>
  <c r="BJ56" i="21" s="1"/>
  <c r="BI56" i="21" s="1"/>
  <c r="BM64" i="21"/>
  <c r="BL64" i="21" s="1"/>
  <c r="BK64" i="21" s="1"/>
  <c r="BJ64" i="21" s="1"/>
  <c r="BI64" i="21" s="1"/>
  <c r="BM80" i="21"/>
  <c r="BL80" i="21" s="1"/>
  <c r="BK80" i="21" s="1"/>
  <c r="BJ80" i="21" s="1"/>
  <c r="BI80" i="21" s="1"/>
  <c r="BM88" i="21"/>
  <c r="BL88" i="21" s="1"/>
  <c r="BK88" i="21" s="1"/>
  <c r="BJ88" i="21" s="1"/>
  <c r="BI88" i="21" s="1"/>
  <c r="BM104" i="21"/>
  <c r="BL104" i="21" s="1"/>
  <c r="BK104" i="21" s="1"/>
  <c r="BJ104" i="21" s="1"/>
  <c r="BI104" i="21" s="1"/>
  <c r="BM112" i="21"/>
  <c r="BL112" i="21" s="1"/>
  <c r="BK112" i="21" s="1"/>
  <c r="BJ112" i="21" s="1"/>
  <c r="BI112" i="21" s="1"/>
  <c r="BM120" i="21"/>
  <c r="BL120" i="21" s="1"/>
  <c r="BK120" i="21" s="1"/>
  <c r="BJ120" i="21" s="1"/>
  <c r="BI120" i="21" s="1"/>
  <c r="BM125" i="21"/>
  <c r="BL125" i="21" s="1"/>
  <c r="BK125" i="21" s="1"/>
  <c r="BJ125" i="21" s="1"/>
  <c r="BI125" i="21" s="1"/>
  <c r="BM130" i="21"/>
  <c r="BL130" i="21" s="1"/>
  <c r="BK130" i="21" s="1"/>
  <c r="BJ130" i="21" s="1"/>
  <c r="BI130" i="21" s="1"/>
  <c r="BM138" i="21"/>
  <c r="BL138" i="21" s="1"/>
  <c r="BK138" i="21" s="1"/>
  <c r="BJ138" i="21" s="1"/>
  <c r="BI138" i="21" s="1"/>
  <c r="BM143" i="21"/>
  <c r="BL143" i="21" s="1"/>
  <c r="BK143" i="21" s="1"/>
  <c r="BJ143" i="21" s="1"/>
  <c r="BI143" i="21" s="1"/>
  <c r="BM156" i="21"/>
  <c r="BL156" i="21" s="1"/>
  <c r="BK156" i="21" s="1"/>
  <c r="BJ156" i="21" s="1"/>
  <c r="BI156" i="21" s="1"/>
  <c r="BM161" i="21"/>
  <c r="BL161" i="21" s="1"/>
  <c r="BK161" i="21" s="1"/>
  <c r="BJ161" i="21" s="1"/>
  <c r="BI161" i="21" s="1"/>
  <c r="BM166" i="21"/>
  <c r="BL166" i="21" s="1"/>
  <c r="BK166" i="21" s="1"/>
  <c r="BJ166" i="21" s="1"/>
  <c r="BI166" i="21" s="1"/>
  <c r="BM174" i="21"/>
  <c r="BL174" i="21" s="1"/>
  <c r="BK174" i="21" s="1"/>
  <c r="BJ174" i="21" s="1"/>
  <c r="BI174" i="21" s="1"/>
  <c r="BM179" i="21"/>
  <c r="BL179" i="21" s="1"/>
  <c r="BK179" i="21" s="1"/>
  <c r="BJ179" i="21" s="1"/>
  <c r="BI179" i="21" s="1"/>
  <c r="BM192" i="21"/>
  <c r="BL192" i="21" s="1"/>
  <c r="BK192" i="21" s="1"/>
  <c r="BJ192" i="21" s="1"/>
  <c r="BI192" i="21" s="1"/>
  <c r="BM197" i="21"/>
  <c r="BL197" i="21" s="1"/>
  <c r="BK197" i="21" s="1"/>
  <c r="BJ197" i="21" s="1"/>
  <c r="BI197" i="21" s="1"/>
  <c r="BM202" i="21"/>
  <c r="BL202" i="21" s="1"/>
  <c r="BK202" i="21" s="1"/>
  <c r="BJ202" i="21" s="1"/>
  <c r="BI202" i="21" s="1"/>
  <c r="BM210" i="21"/>
  <c r="BL210" i="21" s="1"/>
  <c r="BK210" i="21" s="1"/>
  <c r="BJ210" i="21" s="1"/>
  <c r="BI210" i="21" s="1"/>
  <c r="BM215" i="21"/>
  <c r="BL215" i="21" s="1"/>
  <c r="BK215" i="21" s="1"/>
  <c r="BJ215" i="21" s="1"/>
  <c r="BI215" i="21" s="1"/>
  <c r="BM11" i="21"/>
  <c r="BL11" i="21" s="1"/>
  <c r="BK11" i="21" s="1"/>
  <c r="BJ11" i="21" s="1"/>
  <c r="BI11" i="21" s="1"/>
  <c r="BM27" i="21"/>
  <c r="BL27" i="21" s="1"/>
  <c r="BK27" i="21" s="1"/>
  <c r="BJ27" i="21" s="1"/>
  <c r="BI27" i="21" s="1"/>
  <c r="BM35" i="21"/>
  <c r="BL35" i="21" s="1"/>
  <c r="BK35" i="21" s="1"/>
  <c r="BJ35" i="21" s="1"/>
  <c r="BI35" i="21" s="1"/>
  <c r="BM51" i="21"/>
  <c r="BL51" i="21" s="1"/>
  <c r="BK51" i="21" s="1"/>
  <c r="BJ51" i="21" s="1"/>
  <c r="BI51" i="21" s="1"/>
  <c r="BM59" i="21"/>
  <c r="BL59" i="21" s="1"/>
  <c r="BK59" i="21" s="1"/>
  <c r="BJ59" i="21" s="1"/>
  <c r="BI59" i="21" s="1"/>
  <c r="BM75" i="21"/>
  <c r="BL75" i="21" s="1"/>
  <c r="BK75" i="21" s="1"/>
  <c r="BJ75" i="21" s="1"/>
  <c r="BI75" i="21" s="1"/>
  <c r="BM83" i="21"/>
  <c r="BL83" i="21" s="1"/>
  <c r="BK83" i="21" s="1"/>
  <c r="BJ83" i="21" s="1"/>
  <c r="BI83" i="21" s="1"/>
  <c r="BM99" i="21"/>
  <c r="BL99" i="21" s="1"/>
  <c r="BK99" i="21" s="1"/>
  <c r="BJ99" i="21" s="1"/>
  <c r="BI99" i="21" s="1"/>
  <c r="BM107" i="21"/>
  <c r="BL107" i="21" s="1"/>
  <c r="BK107" i="21" s="1"/>
  <c r="BJ107" i="21" s="1"/>
  <c r="BI107" i="21" s="1"/>
  <c r="BM133" i="21"/>
  <c r="BL133" i="21" s="1"/>
  <c r="BK133" i="21" s="1"/>
  <c r="BJ133" i="21" s="1"/>
  <c r="BI133" i="21" s="1"/>
  <c r="BM151" i="21"/>
  <c r="BL151" i="21" s="1"/>
  <c r="BK151" i="21" s="1"/>
  <c r="BJ151" i="21" s="1"/>
  <c r="BI151" i="21" s="1"/>
  <c r="BM169" i="21"/>
  <c r="BL169" i="21" s="1"/>
  <c r="BK169" i="21" s="1"/>
  <c r="BJ169" i="21" s="1"/>
  <c r="BI169" i="21" s="1"/>
  <c r="BM187" i="21"/>
  <c r="BL187" i="21" s="1"/>
  <c r="BK187" i="21" s="1"/>
  <c r="BJ187" i="21" s="1"/>
  <c r="BI187" i="21" s="1"/>
  <c r="BM19" i="21"/>
  <c r="BL19" i="21" s="1"/>
  <c r="BK19" i="21" s="1"/>
  <c r="BJ19" i="21" s="1"/>
  <c r="BI19" i="21" s="1"/>
  <c r="BM43" i="21"/>
  <c r="BL43" i="21" s="1"/>
  <c r="BK43" i="21" s="1"/>
  <c r="BJ43" i="21" s="1"/>
  <c r="BI43" i="21" s="1"/>
  <c r="BM67" i="21"/>
  <c r="BL67" i="21" s="1"/>
  <c r="BK67" i="21" s="1"/>
  <c r="BJ67" i="21" s="1"/>
  <c r="BI67" i="21" s="1"/>
  <c r="BM91" i="21"/>
  <c r="BL91" i="21" s="1"/>
  <c r="BK91" i="21" s="1"/>
  <c r="BJ91" i="21" s="1"/>
  <c r="BI91" i="21" s="1"/>
  <c r="BM115" i="21"/>
  <c r="BL115" i="21" s="1"/>
  <c r="BK115" i="21" s="1"/>
  <c r="BJ115" i="21" s="1"/>
  <c r="BI115" i="21" s="1"/>
  <c r="BM123" i="21"/>
  <c r="BL123" i="21" s="1"/>
  <c r="BK123" i="21" s="1"/>
  <c r="BJ123" i="21" s="1"/>
  <c r="BI123" i="21" s="1"/>
  <c r="BM128" i="21"/>
  <c r="BL128" i="21" s="1"/>
  <c r="BK128" i="21" s="1"/>
  <c r="BJ128" i="21" s="1"/>
  <c r="BI128" i="21" s="1"/>
  <c r="BM146" i="21"/>
  <c r="BL146" i="21" s="1"/>
  <c r="BK146" i="21" s="1"/>
  <c r="BJ146" i="21" s="1"/>
  <c r="BI146" i="21" s="1"/>
  <c r="BM159" i="21"/>
  <c r="BL159" i="21" s="1"/>
  <c r="BK159" i="21" s="1"/>
  <c r="BJ159" i="21" s="1"/>
  <c r="BI159" i="21" s="1"/>
  <c r="BM164" i="21"/>
  <c r="BL164" i="21" s="1"/>
  <c r="BK164" i="21" s="1"/>
  <c r="BJ164" i="21" s="1"/>
  <c r="BI164" i="21" s="1"/>
  <c r="BM182" i="21"/>
  <c r="BL182" i="21" s="1"/>
  <c r="BK182" i="21" s="1"/>
  <c r="BJ182" i="21" s="1"/>
  <c r="BI182" i="21" s="1"/>
  <c r="BM195" i="21"/>
  <c r="BL195" i="21" s="1"/>
  <c r="BK195" i="21" s="1"/>
  <c r="BJ195" i="21" s="1"/>
  <c r="BI195" i="21" s="1"/>
  <c r="BM200" i="21"/>
  <c r="BL200" i="21" s="1"/>
  <c r="BK200" i="21" s="1"/>
  <c r="BJ200" i="21" s="1"/>
  <c r="BI200" i="21" s="1"/>
  <c r="BM218" i="21"/>
  <c r="BL218" i="21" s="1"/>
  <c r="BK218" i="21" s="1"/>
  <c r="BJ218" i="21" s="1"/>
  <c r="BI218" i="21" s="1"/>
  <c r="BM14" i="21"/>
  <c r="BL14" i="21" s="1"/>
  <c r="BK14" i="21" s="1"/>
  <c r="BJ14" i="21" s="1"/>
  <c r="BI14" i="21" s="1"/>
  <c r="BM22" i="21"/>
  <c r="BL22" i="21" s="1"/>
  <c r="BK22" i="21" s="1"/>
  <c r="BJ22" i="21" s="1"/>
  <c r="BI22" i="21" s="1"/>
  <c r="BM30" i="21"/>
  <c r="BL30" i="21" s="1"/>
  <c r="BK30" i="21" s="1"/>
  <c r="BJ30" i="21" s="1"/>
  <c r="BI30" i="21" s="1"/>
  <c r="BM38" i="21"/>
  <c r="BL38" i="21" s="1"/>
  <c r="BK38" i="21" s="1"/>
  <c r="BJ38" i="21" s="1"/>
  <c r="BI38" i="21" s="1"/>
  <c r="BM46" i="21"/>
  <c r="BL46" i="21" s="1"/>
  <c r="BK46" i="21" s="1"/>
  <c r="BJ46" i="21" s="1"/>
  <c r="BI46" i="21" s="1"/>
  <c r="BM54" i="21"/>
  <c r="BL54" i="21" s="1"/>
  <c r="BK54" i="21" s="1"/>
  <c r="BJ54" i="21" s="1"/>
  <c r="BI54" i="21" s="1"/>
  <c r="BM62" i="21"/>
  <c r="BL62" i="21" s="1"/>
  <c r="BK62" i="21" s="1"/>
  <c r="BJ62" i="21" s="1"/>
  <c r="BI62" i="21" s="1"/>
  <c r="BM70" i="21"/>
  <c r="BL70" i="21" s="1"/>
  <c r="BK70" i="21" s="1"/>
  <c r="BJ70" i="21" s="1"/>
  <c r="BI70" i="21" s="1"/>
  <c r="BM78" i="21"/>
  <c r="BL78" i="21" s="1"/>
  <c r="BK78" i="21" s="1"/>
  <c r="BJ78" i="21" s="1"/>
  <c r="BI78" i="21" s="1"/>
  <c r="BM86" i="21"/>
  <c r="BL86" i="21" s="1"/>
  <c r="BK86" i="21" s="1"/>
  <c r="BJ86" i="21" s="1"/>
  <c r="BI86" i="21" s="1"/>
  <c r="BM94" i="21"/>
  <c r="BL94" i="21" s="1"/>
  <c r="BK94" i="21" s="1"/>
  <c r="BJ94" i="21" s="1"/>
  <c r="BI94" i="21" s="1"/>
  <c r="BM102" i="21"/>
  <c r="BL102" i="21" s="1"/>
  <c r="BK102" i="21" s="1"/>
  <c r="BJ102" i="21" s="1"/>
  <c r="BI102" i="21" s="1"/>
  <c r="BM110" i="21"/>
  <c r="BL110" i="21" s="1"/>
  <c r="BK110" i="21" s="1"/>
  <c r="BJ110" i="21" s="1"/>
  <c r="BI110" i="21" s="1"/>
  <c r="BM136" i="21"/>
  <c r="BL136" i="21" s="1"/>
  <c r="BK136" i="21" s="1"/>
  <c r="BJ136" i="21" s="1"/>
  <c r="BI136" i="21" s="1"/>
  <c r="BM141" i="21"/>
  <c r="BL141" i="21" s="1"/>
  <c r="BK141" i="21" s="1"/>
  <c r="BJ141" i="21" s="1"/>
  <c r="BI141" i="21" s="1"/>
  <c r="BM172" i="21"/>
  <c r="BL172" i="21" s="1"/>
  <c r="BK172" i="21" s="1"/>
  <c r="BJ172" i="21" s="1"/>
  <c r="BI172" i="21" s="1"/>
  <c r="BM177" i="21"/>
  <c r="BL177" i="21" s="1"/>
  <c r="BK177" i="21" s="1"/>
  <c r="BJ177" i="21" s="1"/>
  <c r="BI177" i="21" s="1"/>
  <c r="BM208" i="21"/>
  <c r="BL208" i="21" s="1"/>
  <c r="BK208" i="21" s="1"/>
  <c r="BJ208" i="21" s="1"/>
  <c r="BI208" i="21" s="1"/>
  <c r="BM9" i="21"/>
  <c r="BL9" i="21" s="1"/>
  <c r="BK9" i="21" s="1"/>
  <c r="BJ9" i="21" s="1"/>
  <c r="BI9" i="21" s="1"/>
  <c r="BM25" i="21"/>
  <c r="BL25" i="21" s="1"/>
  <c r="BK25" i="21" s="1"/>
  <c r="BJ25" i="21" s="1"/>
  <c r="BI25" i="21" s="1"/>
  <c r="BM33" i="21"/>
  <c r="BL33" i="21" s="1"/>
  <c r="BK33" i="21" s="1"/>
  <c r="BJ33" i="21" s="1"/>
  <c r="BI33" i="21" s="1"/>
  <c r="BM49" i="21"/>
  <c r="BL49" i="21" s="1"/>
  <c r="BK49" i="21" s="1"/>
  <c r="BJ49" i="21" s="1"/>
  <c r="BI49" i="21" s="1"/>
  <c r="BM57" i="21"/>
  <c r="BL57" i="21" s="1"/>
  <c r="BK57" i="21" s="1"/>
  <c r="BJ57" i="21" s="1"/>
  <c r="BI57" i="21" s="1"/>
  <c r="BM73" i="21"/>
  <c r="BL73" i="21" s="1"/>
  <c r="BK73" i="21" s="1"/>
  <c r="BJ73" i="21" s="1"/>
  <c r="BI73" i="21" s="1"/>
  <c r="BM81" i="21"/>
  <c r="BL81" i="21" s="1"/>
  <c r="BK81" i="21" s="1"/>
  <c r="BJ81" i="21" s="1"/>
  <c r="BI81" i="21" s="1"/>
  <c r="BM97" i="21"/>
  <c r="BL97" i="21" s="1"/>
  <c r="BK97" i="21" s="1"/>
  <c r="BJ97" i="21" s="1"/>
  <c r="BI97" i="21" s="1"/>
  <c r="BM105" i="21"/>
  <c r="BL105" i="21" s="1"/>
  <c r="BK105" i="21" s="1"/>
  <c r="BJ105" i="21" s="1"/>
  <c r="BI105" i="21" s="1"/>
  <c r="BM118" i="21"/>
  <c r="BL118" i="21" s="1"/>
  <c r="BK118" i="21" s="1"/>
  <c r="BJ118" i="21" s="1"/>
  <c r="BI118" i="21" s="1"/>
  <c r="BM126" i="21"/>
  <c r="BL126" i="21" s="1"/>
  <c r="BK126" i="21" s="1"/>
  <c r="BJ126" i="21" s="1"/>
  <c r="BI126" i="21" s="1"/>
  <c r="BM131" i="21"/>
  <c r="BL131" i="21" s="1"/>
  <c r="BK131" i="21" s="1"/>
  <c r="BJ131" i="21" s="1"/>
  <c r="BI131" i="21" s="1"/>
  <c r="BM144" i="21"/>
  <c r="BL144" i="21" s="1"/>
  <c r="BK144" i="21" s="1"/>
  <c r="BJ144" i="21" s="1"/>
  <c r="BI144" i="21" s="1"/>
  <c r="BM149" i="21"/>
  <c r="BL149" i="21" s="1"/>
  <c r="BK149" i="21" s="1"/>
  <c r="BJ149" i="21" s="1"/>
  <c r="BI149" i="21" s="1"/>
  <c r="BM154" i="21"/>
  <c r="BL154" i="21" s="1"/>
  <c r="BK154" i="21" s="1"/>
  <c r="BJ154" i="21" s="1"/>
  <c r="BI154" i="21" s="1"/>
  <c r="BM162" i="21"/>
  <c r="BL162" i="21" s="1"/>
  <c r="BK162" i="21" s="1"/>
  <c r="BJ162" i="21" s="1"/>
  <c r="BI162" i="21" s="1"/>
  <c r="BM167" i="21"/>
  <c r="BL167" i="21" s="1"/>
  <c r="BK167" i="21" s="1"/>
  <c r="BJ167" i="21" s="1"/>
  <c r="BI167" i="21" s="1"/>
  <c r="BM180" i="21"/>
  <c r="BL180" i="21" s="1"/>
  <c r="BK180" i="21" s="1"/>
  <c r="BJ180" i="21" s="1"/>
  <c r="BI180" i="21" s="1"/>
  <c r="BM185" i="21"/>
  <c r="BL185" i="21" s="1"/>
  <c r="BK185" i="21" s="1"/>
  <c r="BJ185" i="21" s="1"/>
  <c r="BI185" i="21" s="1"/>
  <c r="BM190" i="21"/>
  <c r="BL190" i="21" s="1"/>
  <c r="BK190" i="21" s="1"/>
  <c r="BJ190" i="21" s="1"/>
  <c r="BI190" i="21" s="1"/>
  <c r="BM198" i="21"/>
  <c r="BL198" i="21" s="1"/>
  <c r="BK198" i="21" s="1"/>
  <c r="BJ198" i="21" s="1"/>
  <c r="BI198" i="21" s="1"/>
  <c r="BM203" i="21"/>
  <c r="BL203" i="21" s="1"/>
  <c r="BK203" i="21" s="1"/>
  <c r="BJ203" i="21" s="1"/>
  <c r="BI203" i="21" s="1"/>
  <c r="BM12" i="21"/>
  <c r="BL12" i="21" s="1"/>
  <c r="BK12" i="21" s="1"/>
  <c r="BJ12" i="21" s="1"/>
  <c r="BI12" i="21" s="1"/>
  <c r="BM17" i="21"/>
  <c r="BL17" i="21" s="1"/>
  <c r="BK17" i="21" s="1"/>
  <c r="BJ17" i="21" s="1"/>
  <c r="BI17" i="21" s="1"/>
  <c r="BM36" i="21"/>
  <c r="BL36" i="21" s="1"/>
  <c r="BK36" i="21" s="1"/>
  <c r="BJ36" i="21" s="1"/>
  <c r="BI36" i="21" s="1"/>
  <c r="BM41" i="21"/>
  <c r="BL41" i="21" s="1"/>
  <c r="BK41" i="21" s="1"/>
  <c r="BJ41" i="21" s="1"/>
  <c r="BI41" i="21" s="1"/>
  <c r="BM60" i="21"/>
  <c r="BL60" i="21" s="1"/>
  <c r="BK60" i="21" s="1"/>
  <c r="BJ60" i="21" s="1"/>
  <c r="BI60" i="21" s="1"/>
  <c r="BM65" i="21"/>
  <c r="BL65" i="21" s="1"/>
  <c r="BK65" i="21" s="1"/>
  <c r="BJ65" i="21" s="1"/>
  <c r="BI65" i="21" s="1"/>
  <c r="BM84" i="21"/>
  <c r="BL84" i="21" s="1"/>
  <c r="BK84" i="21" s="1"/>
  <c r="BJ84" i="21" s="1"/>
  <c r="BI84" i="21" s="1"/>
  <c r="BM89" i="21"/>
  <c r="BL89" i="21" s="1"/>
  <c r="BK89" i="21" s="1"/>
  <c r="BJ89" i="21" s="1"/>
  <c r="BI89" i="21" s="1"/>
  <c r="BM108" i="21"/>
  <c r="BL108" i="21" s="1"/>
  <c r="BK108" i="21" s="1"/>
  <c r="BJ108" i="21" s="1"/>
  <c r="BI108" i="21" s="1"/>
  <c r="BM113" i="21"/>
  <c r="BL113" i="21" s="1"/>
  <c r="BK113" i="21" s="1"/>
  <c r="BJ113" i="21" s="1"/>
  <c r="BI113" i="21" s="1"/>
  <c r="BM121" i="21"/>
  <c r="BL121" i="21" s="1"/>
  <c r="BK121" i="21" s="1"/>
  <c r="BJ121" i="21" s="1"/>
  <c r="BI121" i="21" s="1"/>
  <c r="BM139" i="21"/>
  <c r="BL139" i="21" s="1"/>
  <c r="BK139" i="21" s="1"/>
  <c r="BJ139" i="21" s="1"/>
  <c r="BI139" i="21" s="1"/>
  <c r="BM157" i="21"/>
  <c r="BL157" i="21" s="1"/>
  <c r="BK157" i="21" s="1"/>
  <c r="BJ157" i="21" s="1"/>
  <c r="BI157" i="21" s="1"/>
  <c r="BM175" i="21"/>
  <c r="BL175" i="21" s="1"/>
  <c r="BK175" i="21" s="1"/>
  <c r="BJ175" i="21" s="1"/>
  <c r="BI175" i="21" s="1"/>
  <c r="BM20" i="21"/>
  <c r="BL20" i="21" s="1"/>
  <c r="BK20" i="21" s="1"/>
  <c r="BJ20" i="21" s="1"/>
  <c r="BI20" i="21" s="1"/>
  <c r="BM28" i="21"/>
  <c r="BL28" i="21" s="1"/>
  <c r="BK28" i="21" s="1"/>
  <c r="BJ28" i="21" s="1"/>
  <c r="BI28" i="21" s="1"/>
  <c r="BM44" i="21"/>
  <c r="BL44" i="21" s="1"/>
  <c r="BK44" i="21" s="1"/>
  <c r="BJ44" i="21" s="1"/>
  <c r="BI44" i="21" s="1"/>
  <c r="BM52" i="21"/>
  <c r="BL52" i="21" s="1"/>
  <c r="BK52" i="21" s="1"/>
  <c r="BJ52" i="21" s="1"/>
  <c r="BI52" i="21" s="1"/>
  <c r="BM68" i="21"/>
  <c r="BL68" i="21" s="1"/>
  <c r="BK68" i="21" s="1"/>
  <c r="BJ68" i="21" s="1"/>
  <c r="BI68" i="21" s="1"/>
  <c r="BM76" i="21"/>
  <c r="BL76" i="21" s="1"/>
  <c r="BK76" i="21" s="1"/>
  <c r="BJ76" i="21" s="1"/>
  <c r="BI76" i="21" s="1"/>
  <c r="BM92" i="21"/>
  <c r="BL92" i="21" s="1"/>
  <c r="BK92" i="21" s="1"/>
  <c r="BJ92" i="21" s="1"/>
  <c r="BI92" i="21" s="1"/>
  <c r="BM100" i="21"/>
  <c r="BL100" i="21" s="1"/>
  <c r="BK100" i="21" s="1"/>
  <c r="BJ100" i="21" s="1"/>
  <c r="BI100" i="21" s="1"/>
  <c r="BM116" i="21"/>
  <c r="BL116" i="21" s="1"/>
  <c r="BK116" i="21" s="1"/>
  <c r="BJ116" i="21" s="1"/>
  <c r="BI116" i="21" s="1"/>
  <c r="BM134" i="21"/>
  <c r="BL134" i="21" s="1"/>
  <c r="BK134" i="21" s="1"/>
  <c r="BJ134" i="21" s="1"/>
  <c r="BI134" i="21" s="1"/>
  <c r="BM147" i="21"/>
  <c r="BL147" i="21" s="1"/>
  <c r="BK147" i="21" s="1"/>
  <c r="BJ147" i="21" s="1"/>
  <c r="BI147" i="21" s="1"/>
  <c r="BM152" i="21"/>
  <c r="BL152" i="21" s="1"/>
  <c r="BK152" i="21" s="1"/>
  <c r="BJ152" i="21" s="1"/>
  <c r="BI152" i="21" s="1"/>
  <c r="BM170" i="21"/>
  <c r="BL170" i="21" s="1"/>
  <c r="BK170" i="21" s="1"/>
  <c r="BJ170" i="21" s="1"/>
  <c r="BI170" i="21" s="1"/>
  <c r="BM183" i="21"/>
  <c r="BL183" i="21" s="1"/>
  <c r="BK183" i="21" s="1"/>
  <c r="BJ183" i="21" s="1"/>
  <c r="BI183" i="21" s="1"/>
  <c r="BM188" i="21"/>
  <c r="BL188" i="21" s="1"/>
  <c r="BK188" i="21" s="1"/>
  <c r="BJ188" i="21" s="1"/>
  <c r="BI188" i="21" s="1"/>
  <c r="BM206" i="21"/>
  <c r="BL206" i="21" s="1"/>
  <c r="BK206" i="21" s="1"/>
  <c r="BJ206" i="21" s="1"/>
  <c r="BI206" i="21" s="1"/>
  <c r="BM219" i="21"/>
  <c r="BL219" i="21" s="1"/>
  <c r="BK219" i="21" s="1"/>
  <c r="BJ219" i="21" s="1"/>
  <c r="BI219" i="21" s="1"/>
  <c r="BM224" i="21"/>
  <c r="BL224" i="21" s="1"/>
  <c r="BK224" i="21" s="1"/>
  <c r="BJ224" i="21" s="1"/>
  <c r="BI224" i="21" s="1"/>
  <c r="BM15" i="21"/>
  <c r="BL15" i="21" s="1"/>
  <c r="BK15" i="21" s="1"/>
  <c r="BJ15" i="21" s="1"/>
  <c r="BI15" i="21" s="1"/>
  <c r="BM23" i="21"/>
  <c r="BL23" i="21" s="1"/>
  <c r="BK23" i="21" s="1"/>
  <c r="BJ23" i="21" s="1"/>
  <c r="BI23" i="21" s="1"/>
  <c r="BM39" i="21"/>
  <c r="BL39" i="21" s="1"/>
  <c r="BK39" i="21" s="1"/>
  <c r="BJ39" i="21" s="1"/>
  <c r="BI39" i="21" s="1"/>
  <c r="BM47" i="21"/>
  <c r="BL47" i="21" s="1"/>
  <c r="BK47" i="21" s="1"/>
  <c r="BJ47" i="21" s="1"/>
  <c r="BI47" i="21" s="1"/>
  <c r="BM63" i="21"/>
  <c r="BL63" i="21" s="1"/>
  <c r="BK63" i="21" s="1"/>
  <c r="BJ63" i="21" s="1"/>
  <c r="BI63" i="21" s="1"/>
  <c r="BM71" i="21"/>
  <c r="BL71" i="21" s="1"/>
  <c r="BK71" i="21" s="1"/>
  <c r="BJ71" i="21" s="1"/>
  <c r="BI71" i="21" s="1"/>
  <c r="BM87" i="21"/>
  <c r="BL87" i="21" s="1"/>
  <c r="BK87" i="21" s="1"/>
  <c r="BJ87" i="21" s="1"/>
  <c r="BI87" i="21" s="1"/>
  <c r="BM95" i="21"/>
  <c r="BL95" i="21" s="1"/>
  <c r="BK95" i="21" s="1"/>
  <c r="BJ95" i="21" s="1"/>
  <c r="BI95" i="21" s="1"/>
  <c r="BM111" i="21"/>
  <c r="BL111" i="21" s="1"/>
  <c r="BK111" i="21" s="1"/>
  <c r="BJ111" i="21" s="1"/>
  <c r="BI111" i="21" s="1"/>
  <c r="BM124" i="21"/>
  <c r="BL124" i="21" s="1"/>
  <c r="BK124" i="21" s="1"/>
  <c r="BJ124" i="21" s="1"/>
  <c r="BI124" i="21" s="1"/>
  <c r="BM129" i="21"/>
  <c r="BL129" i="21" s="1"/>
  <c r="BK129" i="21" s="1"/>
  <c r="BJ129" i="21" s="1"/>
  <c r="BI129" i="21" s="1"/>
  <c r="BM160" i="21"/>
  <c r="BL160" i="21" s="1"/>
  <c r="BK160" i="21" s="1"/>
  <c r="BJ160" i="21" s="1"/>
  <c r="BI160" i="21" s="1"/>
  <c r="BM165" i="21"/>
  <c r="BL165" i="21" s="1"/>
  <c r="BK165" i="21" s="1"/>
  <c r="BJ165" i="21" s="1"/>
  <c r="BI165" i="21" s="1"/>
  <c r="BM31" i="21"/>
  <c r="BL31" i="21" s="1"/>
  <c r="BK31" i="21" s="1"/>
  <c r="BJ31" i="21" s="1"/>
  <c r="BI31" i="21" s="1"/>
  <c r="BM55" i="21"/>
  <c r="BL55" i="21" s="1"/>
  <c r="BK55" i="21" s="1"/>
  <c r="BJ55" i="21" s="1"/>
  <c r="BI55" i="21" s="1"/>
  <c r="BM79" i="21"/>
  <c r="BL79" i="21" s="1"/>
  <c r="BK79" i="21" s="1"/>
  <c r="BJ79" i="21" s="1"/>
  <c r="BI79" i="21" s="1"/>
  <c r="BM103" i="21"/>
  <c r="BL103" i="21" s="1"/>
  <c r="BK103" i="21" s="1"/>
  <c r="BJ103" i="21" s="1"/>
  <c r="BI103" i="21" s="1"/>
  <c r="BM119" i="21"/>
  <c r="BL119" i="21" s="1"/>
  <c r="BK119" i="21" s="1"/>
  <c r="BJ119" i="21" s="1"/>
  <c r="BI119" i="21" s="1"/>
  <c r="BM132" i="21"/>
  <c r="BL132" i="21" s="1"/>
  <c r="BK132" i="21" s="1"/>
  <c r="BJ132" i="21" s="1"/>
  <c r="BI132" i="21" s="1"/>
  <c r="BM137" i="21"/>
  <c r="BL137" i="21" s="1"/>
  <c r="BK137" i="21" s="1"/>
  <c r="BJ137" i="21" s="1"/>
  <c r="BI137" i="21" s="1"/>
  <c r="BM142" i="21"/>
  <c r="BL142" i="21" s="1"/>
  <c r="BK142" i="21" s="1"/>
  <c r="BJ142" i="21" s="1"/>
  <c r="BI142" i="21" s="1"/>
  <c r="BM150" i="21"/>
  <c r="BL150" i="21" s="1"/>
  <c r="BK150" i="21" s="1"/>
  <c r="BJ150" i="21" s="1"/>
  <c r="BI150" i="21" s="1"/>
  <c r="BM155" i="21"/>
  <c r="BL155" i="21" s="1"/>
  <c r="BK155" i="21" s="1"/>
  <c r="BJ155" i="21" s="1"/>
  <c r="BI155" i="21" s="1"/>
  <c r="BM168" i="21"/>
  <c r="BL168" i="21" s="1"/>
  <c r="BK168" i="21" s="1"/>
  <c r="BJ168" i="21" s="1"/>
  <c r="BI168" i="21" s="1"/>
  <c r="BM173" i="21"/>
  <c r="BL173" i="21" s="1"/>
  <c r="BK173" i="21" s="1"/>
  <c r="BJ173" i="21" s="1"/>
  <c r="BI173" i="21" s="1"/>
  <c r="BM178" i="21"/>
  <c r="BL178" i="21" s="1"/>
  <c r="BK178" i="21" s="1"/>
  <c r="BJ178" i="21" s="1"/>
  <c r="BI178" i="21" s="1"/>
  <c r="BM186" i="21"/>
  <c r="BL186" i="21" s="1"/>
  <c r="BK186" i="21" s="1"/>
  <c r="BJ186" i="21" s="1"/>
  <c r="BI186" i="21" s="1"/>
  <c r="BM10" i="21"/>
  <c r="BL10" i="21" s="1"/>
  <c r="BK10" i="21" s="1"/>
  <c r="BJ10" i="21" s="1"/>
  <c r="BI10" i="21" s="1"/>
  <c r="BM18" i="21"/>
  <c r="BL18" i="21" s="1"/>
  <c r="BK18" i="21" s="1"/>
  <c r="BJ18" i="21" s="1"/>
  <c r="BI18" i="21" s="1"/>
  <c r="BM26" i="21"/>
  <c r="BL26" i="21" s="1"/>
  <c r="BK26" i="21" s="1"/>
  <c r="BJ26" i="21" s="1"/>
  <c r="BI26" i="21" s="1"/>
  <c r="BM34" i="21"/>
  <c r="BL34" i="21" s="1"/>
  <c r="BK34" i="21" s="1"/>
  <c r="BJ34" i="21" s="1"/>
  <c r="BI34" i="21" s="1"/>
  <c r="BM42" i="21"/>
  <c r="BL42" i="21" s="1"/>
  <c r="BK42" i="21" s="1"/>
  <c r="BJ42" i="21" s="1"/>
  <c r="BI42" i="21" s="1"/>
  <c r="BM50" i="21"/>
  <c r="BL50" i="21" s="1"/>
  <c r="BK50" i="21" s="1"/>
  <c r="BJ50" i="21" s="1"/>
  <c r="BI50" i="21" s="1"/>
  <c r="BM58" i="21"/>
  <c r="BL58" i="21" s="1"/>
  <c r="BK58" i="21" s="1"/>
  <c r="BJ58" i="21" s="1"/>
  <c r="BI58" i="21" s="1"/>
  <c r="BM66" i="21"/>
  <c r="BL66" i="21" s="1"/>
  <c r="BK66" i="21" s="1"/>
  <c r="BJ66" i="21" s="1"/>
  <c r="BI66" i="21" s="1"/>
  <c r="BM74" i="21"/>
  <c r="BL74" i="21" s="1"/>
  <c r="BK74" i="21" s="1"/>
  <c r="BJ74" i="21" s="1"/>
  <c r="BI74" i="21" s="1"/>
  <c r="BM82" i="21"/>
  <c r="BL82" i="21" s="1"/>
  <c r="BK82" i="21" s="1"/>
  <c r="BJ82" i="21" s="1"/>
  <c r="BI82" i="21" s="1"/>
  <c r="BM90" i="21"/>
  <c r="BL90" i="21" s="1"/>
  <c r="BK90" i="21" s="1"/>
  <c r="BJ90" i="21" s="1"/>
  <c r="BI90" i="21" s="1"/>
  <c r="BM98" i="21"/>
  <c r="BL98" i="21" s="1"/>
  <c r="BK98" i="21" s="1"/>
  <c r="BJ98" i="21" s="1"/>
  <c r="BI98" i="21" s="1"/>
  <c r="BM106" i="21"/>
  <c r="BL106" i="21" s="1"/>
  <c r="BK106" i="21" s="1"/>
  <c r="BJ106" i="21" s="1"/>
  <c r="BI106" i="21" s="1"/>
  <c r="BM114" i="21"/>
  <c r="BL114" i="21" s="1"/>
  <c r="BK114" i="21" s="1"/>
  <c r="BJ114" i="21" s="1"/>
  <c r="BI114" i="21" s="1"/>
  <c r="BM127" i="21"/>
  <c r="BL127" i="21" s="1"/>
  <c r="BK127" i="21" s="1"/>
  <c r="BJ127" i="21" s="1"/>
  <c r="BI127" i="21" s="1"/>
  <c r="BM145" i="21"/>
  <c r="BL145" i="21" s="1"/>
  <c r="BK145" i="21" s="1"/>
  <c r="BJ145" i="21" s="1"/>
  <c r="BI145" i="21" s="1"/>
  <c r="BM163" i="21"/>
  <c r="BL163" i="21" s="1"/>
  <c r="BK163" i="21" s="1"/>
  <c r="BJ163" i="21" s="1"/>
  <c r="BI163" i="21" s="1"/>
  <c r="BM181" i="21"/>
  <c r="BL181" i="21" s="1"/>
  <c r="BK181" i="21" s="1"/>
  <c r="BJ181" i="21" s="1"/>
  <c r="BI181" i="21" s="1"/>
  <c r="BM199" i="21"/>
  <c r="BL199" i="21" s="1"/>
  <c r="BK199" i="21" s="1"/>
  <c r="BJ199" i="21" s="1"/>
  <c r="BI199" i="21" s="1"/>
  <c r="BM205" i="21"/>
  <c r="BL205" i="21" s="1"/>
  <c r="BK205" i="21" s="1"/>
  <c r="BJ205" i="21" s="1"/>
  <c r="BI205" i="21" s="1"/>
  <c r="BM240" i="21"/>
  <c r="BL240" i="21" s="1"/>
  <c r="BK240" i="21" s="1"/>
  <c r="BJ240" i="21" s="1"/>
  <c r="BI240" i="21" s="1"/>
  <c r="BM245" i="21"/>
  <c r="BL245" i="21" s="1"/>
  <c r="BK245" i="21" s="1"/>
  <c r="BJ245" i="21" s="1"/>
  <c r="BI245" i="21" s="1"/>
  <c r="BM250" i="21"/>
  <c r="BL250" i="21" s="1"/>
  <c r="BK250" i="21" s="1"/>
  <c r="BJ250" i="21" s="1"/>
  <c r="BI250" i="21" s="1"/>
  <c r="BM258" i="21"/>
  <c r="BL258" i="21" s="1"/>
  <c r="BK258" i="21" s="1"/>
  <c r="BJ258" i="21" s="1"/>
  <c r="BI258" i="21" s="1"/>
  <c r="BM263" i="21"/>
  <c r="BL263" i="21" s="1"/>
  <c r="BK263" i="21" s="1"/>
  <c r="BJ263" i="21" s="1"/>
  <c r="BI263" i="21" s="1"/>
  <c r="BM276" i="21"/>
  <c r="BL276" i="21" s="1"/>
  <c r="BK276" i="21" s="1"/>
  <c r="BJ276" i="21" s="1"/>
  <c r="BI276" i="21" s="1"/>
  <c r="BM281" i="21"/>
  <c r="BL281" i="21" s="1"/>
  <c r="BK281" i="21" s="1"/>
  <c r="BJ281" i="21" s="1"/>
  <c r="BI281" i="21" s="1"/>
  <c r="BM286" i="21"/>
  <c r="BL286" i="21" s="1"/>
  <c r="BK286" i="21" s="1"/>
  <c r="BJ286" i="21" s="1"/>
  <c r="BI286" i="21" s="1"/>
  <c r="BM294" i="21"/>
  <c r="BL294" i="21" s="1"/>
  <c r="BK294" i="21" s="1"/>
  <c r="BJ294" i="21" s="1"/>
  <c r="BI294" i="21" s="1"/>
  <c r="BM299" i="21"/>
  <c r="BL299" i="21" s="1"/>
  <c r="BK299" i="21" s="1"/>
  <c r="BJ299" i="21" s="1"/>
  <c r="BI299" i="21" s="1"/>
  <c r="BM312" i="21"/>
  <c r="BL312" i="21" s="1"/>
  <c r="BK312" i="21" s="1"/>
  <c r="BJ312" i="21" s="1"/>
  <c r="BI312" i="21" s="1"/>
  <c r="BM317" i="21"/>
  <c r="BL317" i="21" s="1"/>
  <c r="BK317" i="21" s="1"/>
  <c r="BJ317" i="21" s="1"/>
  <c r="BI317" i="21" s="1"/>
  <c r="BM322" i="21"/>
  <c r="BL322" i="21" s="1"/>
  <c r="BK322" i="21" s="1"/>
  <c r="BJ322" i="21" s="1"/>
  <c r="BI322" i="21" s="1"/>
  <c r="BM330" i="21"/>
  <c r="BL330" i="21" s="1"/>
  <c r="BK330" i="21" s="1"/>
  <c r="BJ330" i="21" s="1"/>
  <c r="BI330" i="21" s="1"/>
  <c r="BM335" i="21"/>
  <c r="BL335" i="21" s="1"/>
  <c r="BK335" i="21" s="1"/>
  <c r="BJ335" i="21" s="1"/>
  <c r="BI335" i="21" s="1"/>
  <c r="BM348" i="21"/>
  <c r="BL348" i="21" s="1"/>
  <c r="BK348" i="21" s="1"/>
  <c r="BJ348" i="21" s="1"/>
  <c r="BI348" i="21" s="1"/>
  <c r="BM353" i="21"/>
  <c r="BL353" i="21" s="1"/>
  <c r="BK353" i="21" s="1"/>
  <c r="BJ353" i="21" s="1"/>
  <c r="BI353" i="21" s="1"/>
  <c r="BM358" i="21"/>
  <c r="BL358" i="21" s="1"/>
  <c r="BK358" i="21" s="1"/>
  <c r="BJ358" i="21" s="1"/>
  <c r="BI358" i="21" s="1"/>
  <c r="BM216" i="21"/>
  <c r="BL216" i="21" s="1"/>
  <c r="BK216" i="21" s="1"/>
  <c r="BJ216" i="21" s="1"/>
  <c r="BI216" i="21" s="1"/>
  <c r="BM227" i="21"/>
  <c r="BL227" i="21" s="1"/>
  <c r="BK227" i="21" s="1"/>
  <c r="BJ227" i="21" s="1"/>
  <c r="BI227" i="21" s="1"/>
  <c r="BM235" i="21"/>
  <c r="BL235" i="21" s="1"/>
  <c r="BK235" i="21" s="1"/>
  <c r="BJ235" i="21" s="1"/>
  <c r="BI235" i="21" s="1"/>
  <c r="BM253" i="21"/>
  <c r="BL253" i="21" s="1"/>
  <c r="BK253" i="21" s="1"/>
  <c r="BJ253" i="21" s="1"/>
  <c r="BI253" i="21" s="1"/>
  <c r="BM271" i="21"/>
  <c r="BL271" i="21" s="1"/>
  <c r="BK271" i="21" s="1"/>
  <c r="BJ271" i="21" s="1"/>
  <c r="BI271" i="21" s="1"/>
  <c r="BM289" i="21"/>
  <c r="BL289" i="21" s="1"/>
  <c r="BK289" i="21" s="1"/>
  <c r="BJ289" i="21" s="1"/>
  <c r="BI289" i="21" s="1"/>
  <c r="BM307" i="21"/>
  <c r="BL307" i="21" s="1"/>
  <c r="BK307" i="21" s="1"/>
  <c r="BJ307" i="21" s="1"/>
  <c r="BI307" i="21" s="1"/>
  <c r="BM325" i="21"/>
  <c r="BL325" i="21" s="1"/>
  <c r="BK325" i="21" s="1"/>
  <c r="BJ325" i="21" s="1"/>
  <c r="BI325" i="21" s="1"/>
  <c r="BM343" i="21"/>
  <c r="BL343" i="21" s="1"/>
  <c r="BK343" i="21" s="1"/>
  <c r="BJ343" i="21" s="1"/>
  <c r="BI343" i="21" s="1"/>
  <c r="BM361" i="21"/>
  <c r="BL361" i="21" s="1"/>
  <c r="BK361" i="21" s="1"/>
  <c r="BJ361" i="21" s="1"/>
  <c r="BI361" i="21" s="1"/>
  <c r="BM230" i="21"/>
  <c r="BL230" i="21" s="1"/>
  <c r="BK230" i="21" s="1"/>
  <c r="BJ230" i="21" s="1"/>
  <c r="BI230" i="21" s="1"/>
  <c r="BM243" i="21"/>
  <c r="BL243" i="21" s="1"/>
  <c r="BK243" i="21" s="1"/>
  <c r="BJ243" i="21" s="1"/>
  <c r="BI243" i="21" s="1"/>
  <c r="BM248" i="21"/>
  <c r="BL248" i="21" s="1"/>
  <c r="BK248" i="21" s="1"/>
  <c r="BJ248" i="21" s="1"/>
  <c r="BI248" i="21" s="1"/>
  <c r="BM266" i="21"/>
  <c r="BL266" i="21" s="1"/>
  <c r="BK266" i="21" s="1"/>
  <c r="BJ266" i="21" s="1"/>
  <c r="BI266" i="21" s="1"/>
  <c r="BM279" i="21"/>
  <c r="BL279" i="21" s="1"/>
  <c r="BK279" i="21" s="1"/>
  <c r="BJ279" i="21" s="1"/>
  <c r="BI279" i="21" s="1"/>
  <c r="BM284" i="21"/>
  <c r="BL284" i="21" s="1"/>
  <c r="BK284" i="21" s="1"/>
  <c r="BJ284" i="21" s="1"/>
  <c r="BI284" i="21" s="1"/>
  <c r="BM302" i="21"/>
  <c r="BL302" i="21" s="1"/>
  <c r="BK302" i="21" s="1"/>
  <c r="BJ302" i="21" s="1"/>
  <c r="BI302" i="21" s="1"/>
  <c r="BM315" i="21"/>
  <c r="BL315" i="21" s="1"/>
  <c r="BK315" i="21" s="1"/>
  <c r="BJ315" i="21" s="1"/>
  <c r="BI315" i="21" s="1"/>
  <c r="BM320" i="21"/>
  <c r="BL320" i="21" s="1"/>
  <c r="BK320" i="21" s="1"/>
  <c r="BJ320" i="21" s="1"/>
  <c r="BI320" i="21" s="1"/>
  <c r="BM338" i="21"/>
  <c r="BL338" i="21" s="1"/>
  <c r="BK338" i="21" s="1"/>
  <c r="BJ338" i="21" s="1"/>
  <c r="BI338" i="21" s="1"/>
  <c r="BM351" i="21"/>
  <c r="BL351" i="21" s="1"/>
  <c r="BK351" i="21" s="1"/>
  <c r="BJ351" i="21" s="1"/>
  <c r="BI351" i="21" s="1"/>
  <c r="BM356" i="21"/>
  <c r="BL356" i="21" s="1"/>
  <c r="BK356" i="21" s="1"/>
  <c r="BJ356" i="21" s="1"/>
  <c r="BI356" i="21" s="1"/>
  <c r="BM191" i="21"/>
  <c r="BL191" i="21" s="1"/>
  <c r="BK191" i="21" s="1"/>
  <c r="BJ191" i="21" s="1"/>
  <c r="BI191" i="21" s="1"/>
  <c r="BM212" i="21"/>
  <c r="BL212" i="21" s="1"/>
  <c r="BK212" i="21" s="1"/>
  <c r="BJ212" i="21" s="1"/>
  <c r="BI212" i="21" s="1"/>
  <c r="BM256" i="21"/>
  <c r="BL256" i="21" s="1"/>
  <c r="BK256" i="21" s="1"/>
  <c r="BJ256" i="21" s="1"/>
  <c r="BI256" i="21" s="1"/>
  <c r="BM261" i="21"/>
  <c r="BL261" i="21" s="1"/>
  <c r="BK261" i="21" s="1"/>
  <c r="BJ261" i="21" s="1"/>
  <c r="BI261" i="21" s="1"/>
  <c r="BM292" i="21"/>
  <c r="BL292" i="21" s="1"/>
  <c r="BK292" i="21" s="1"/>
  <c r="BJ292" i="21" s="1"/>
  <c r="BI292" i="21" s="1"/>
  <c r="BM297" i="21"/>
  <c r="BL297" i="21" s="1"/>
  <c r="BK297" i="21" s="1"/>
  <c r="BJ297" i="21" s="1"/>
  <c r="BI297" i="21" s="1"/>
  <c r="BM328" i="21"/>
  <c r="BL328" i="21" s="1"/>
  <c r="BK328" i="21" s="1"/>
  <c r="BJ328" i="21" s="1"/>
  <c r="BI328" i="21" s="1"/>
  <c r="BM333" i="21"/>
  <c r="BL333" i="21" s="1"/>
  <c r="BK333" i="21" s="1"/>
  <c r="BJ333" i="21" s="1"/>
  <c r="BI333" i="21" s="1"/>
  <c r="BM364" i="21"/>
  <c r="BL364" i="21" s="1"/>
  <c r="BK364" i="21" s="1"/>
  <c r="BJ364" i="21" s="1"/>
  <c r="BI364" i="21" s="1"/>
  <c r="BM207" i="21"/>
  <c r="BL207" i="21" s="1"/>
  <c r="BK207" i="21" s="1"/>
  <c r="BJ207" i="21" s="1"/>
  <c r="BI207" i="21" s="1"/>
  <c r="BM228" i="21"/>
  <c r="BL228" i="21" s="1"/>
  <c r="BK228" i="21" s="1"/>
  <c r="BJ228" i="21" s="1"/>
  <c r="BI228" i="21" s="1"/>
  <c r="BM233" i="21"/>
  <c r="BL233" i="21" s="1"/>
  <c r="BK233" i="21" s="1"/>
  <c r="BJ233" i="21" s="1"/>
  <c r="BI233" i="21" s="1"/>
  <c r="BM238" i="21"/>
  <c r="BL238" i="21" s="1"/>
  <c r="BK238" i="21" s="1"/>
  <c r="BJ238" i="21" s="1"/>
  <c r="BI238" i="21" s="1"/>
  <c r="BM246" i="21"/>
  <c r="BL246" i="21" s="1"/>
  <c r="BK246" i="21" s="1"/>
  <c r="BJ246" i="21" s="1"/>
  <c r="BI246" i="21" s="1"/>
  <c r="BM251" i="21"/>
  <c r="BL251" i="21" s="1"/>
  <c r="BK251" i="21" s="1"/>
  <c r="BJ251" i="21" s="1"/>
  <c r="BI251" i="21" s="1"/>
  <c r="BM264" i="21"/>
  <c r="BL264" i="21" s="1"/>
  <c r="BK264" i="21" s="1"/>
  <c r="BJ264" i="21" s="1"/>
  <c r="BI264" i="21" s="1"/>
  <c r="BM269" i="21"/>
  <c r="BL269" i="21" s="1"/>
  <c r="BK269" i="21" s="1"/>
  <c r="BJ269" i="21" s="1"/>
  <c r="BI269" i="21" s="1"/>
  <c r="BM274" i="21"/>
  <c r="BL274" i="21" s="1"/>
  <c r="BK274" i="21" s="1"/>
  <c r="BJ274" i="21" s="1"/>
  <c r="BI274" i="21" s="1"/>
  <c r="BM282" i="21"/>
  <c r="BL282" i="21" s="1"/>
  <c r="BK282" i="21" s="1"/>
  <c r="BJ282" i="21" s="1"/>
  <c r="BI282" i="21" s="1"/>
  <c r="BM287" i="21"/>
  <c r="BL287" i="21" s="1"/>
  <c r="BK287" i="21" s="1"/>
  <c r="BJ287" i="21" s="1"/>
  <c r="BI287" i="21" s="1"/>
  <c r="BM300" i="21"/>
  <c r="BL300" i="21" s="1"/>
  <c r="BK300" i="21" s="1"/>
  <c r="BJ300" i="21" s="1"/>
  <c r="BI300" i="21" s="1"/>
  <c r="BM305" i="21"/>
  <c r="BL305" i="21" s="1"/>
  <c r="BK305" i="21" s="1"/>
  <c r="BJ305" i="21" s="1"/>
  <c r="BI305" i="21" s="1"/>
  <c r="BM310" i="21"/>
  <c r="BL310" i="21" s="1"/>
  <c r="BK310" i="21" s="1"/>
  <c r="BJ310" i="21" s="1"/>
  <c r="BI310" i="21" s="1"/>
  <c r="BM318" i="21"/>
  <c r="BL318" i="21" s="1"/>
  <c r="BK318" i="21" s="1"/>
  <c r="BJ318" i="21" s="1"/>
  <c r="BI318" i="21" s="1"/>
  <c r="BM323" i="21"/>
  <c r="BL323" i="21" s="1"/>
  <c r="BK323" i="21" s="1"/>
  <c r="BJ323" i="21" s="1"/>
  <c r="BI323" i="21" s="1"/>
  <c r="BM336" i="21"/>
  <c r="BL336" i="21" s="1"/>
  <c r="BK336" i="21" s="1"/>
  <c r="BJ336" i="21" s="1"/>
  <c r="BI336" i="21" s="1"/>
  <c r="BM341" i="21"/>
  <c r="BL341" i="21" s="1"/>
  <c r="BK341" i="21" s="1"/>
  <c r="BJ341" i="21" s="1"/>
  <c r="BI341" i="21" s="1"/>
  <c r="BM346" i="21"/>
  <c r="BL346" i="21" s="1"/>
  <c r="BK346" i="21" s="1"/>
  <c r="BJ346" i="21" s="1"/>
  <c r="BI346" i="21" s="1"/>
  <c r="BM354" i="21"/>
  <c r="BL354" i="21" s="1"/>
  <c r="BK354" i="21" s="1"/>
  <c r="BJ354" i="21" s="1"/>
  <c r="BI354" i="21" s="1"/>
  <c r="BM359" i="21"/>
  <c r="BL359" i="21" s="1"/>
  <c r="BK359" i="21" s="1"/>
  <c r="BJ359" i="21" s="1"/>
  <c r="BI359" i="21" s="1"/>
  <c r="BM367" i="21"/>
  <c r="BL367" i="21" s="1"/>
  <c r="BK367" i="21" s="1"/>
  <c r="BJ367" i="21" s="1"/>
  <c r="BI367" i="21" s="1"/>
  <c r="BM193" i="21"/>
  <c r="BL193" i="21" s="1"/>
  <c r="BK193" i="21" s="1"/>
  <c r="BJ193" i="21" s="1"/>
  <c r="BI193" i="21" s="1"/>
  <c r="BM213" i="21"/>
  <c r="BL213" i="21" s="1"/>
  <c r="BK213" i="21" s="1"/>
  <c r="BJ213" i="21" s="1"/>
  <c r="BI213" i="21" s="1"/>
  <c r="BM217" i="21"/>
  <c r="BL217" i="21" s="1"/>
  <c r="BK217" i="21" s="1"/>
  <c r="BJ217" i="21" s="1"/>
  <c r="BI217" i="21" s="1"/>
  <c r="BM221" i="21"/>
  <c r="BL221" i="21" s="1"/>
  <c r="BK221" i="21" s="1"/>
  <c r="BJ221" i="21" s="1"/>
  <c r="BI221" i="21" s="1"/>
  <c r="BM241" i="21"/>
  <c r="BL241" i="21" s="1"/>
  <c r="BK241" i="21" s="1"/>
  <c r="BJ241" i="21" s="1"/>
  <c r="BI241" i="21" s="1"/>
  <c r="BM259" i="21"/>
  <c r="BL259" i="21" s="1"/>
  <c r="BK259" i="21" s="1"/>
  <c r="BJ259" i="21" s="1"/>
  <c r="BI259" i="21" s="1"/>
  <c r="BM277" i="21"/>
  <c r="BL277" i="21" s="1"/>
  <c r="BK277" i="21" s="1"/>
  <c r="BJ277" i="21" s="1"/>
  <c r="BI277" i="21" s="1"/>
  <c r="BM295" i="21"/>
  <c r="BL295" i="21" s="1"/>
  <c r="BK295" i="21" s="1"/>
  <c r="BJ295" i="21" s="1"/>
  <c r="BI295" i="21" s="1"/>
  <c r="BM313" i="21"/>
  <c r="BL313" i="21" s="1"/>
  <c r="BK313" i="21" s="1"/>
  <c r="BJ313" i="21" s="1"/>
  <c r="BI313" i="21" s="1"/>
  <c r="BM331" i="21"/>
  <c r="BL331" i="21" s="1"/>
  <c r="BK331" i="21" s="1"/>
  <c r="BJ331" i="21" s="1"/>
  <c r="BI331" i="21" s="1"/>
  <c r="BM349" i="21"/>
  <c r="BL349" i="21" s="1"/>
  <c r="BK349" i="21" s="1"/>
  <c r="BJ349" i="21" s="1"/>
  <c r="BI349" i="21" s="1"/>
  <c r="BM201" i="21"/>
  <c r="BL201" i="21" s="1"/>
  <c r="BK201" i="21" s="1"/>
  <c r="BJ201" i="21" s="1"/>
  <c r="BI201" i="21" s="1"/>
  <c r="BM231" i="21"/>
  <c r="BL231" i="21" s="1"/>
  <c r="BK231" i="21" s="1"/>
  <c r="BJ231" i="21" s="1"/>
  <c r="BI231" i="21" s="1"/>
  <c r="BM236" i="21"/>
  <c r="BL236" i="21" s="1"/>
  <c r="BK236" i="21" s="1"/>
  <c r="BJ236" i="21" s="1"/>
  <c r="BI236" i="21" s="1"/>
  <c r="BM254" i="21"/>
  <c r="BL254" i="21" s="1"/>
  <c r="BK254" i="21" s="1"/>
  <c r="BJ254" i="21" s="1"/>
  <c r="BI254" i="21" s="1"/>
  <c r="BM267" i="21"/>
  <c r="BL267" i="21" s="1"/>
  <c r="BK267" i="21" s="1"/>
  <c r="BJ267" i="21" s="1"/>
  <c r="BI267" i="21" s="1"/>
  <c r="BM272" i="21"/>
  <c r="BL272" i="21" s="1"/>
  <c r="BK272" i="21" s="1"/>
  <c r="BJ272" i="21" s="1"/>
  <c r="BI272" i="21" s="1"/>
  <c r="BM290" i="21"/>
  <c r="BL290" i="21" s="1"/>
  <c r="BK290" i="21" s="1"/>
  <c r="BJ290" i="21" s="1"/>
  <c r="BI290" i="21" s="1"/>
  <c r="BM303" i="21"/>
  <c r="BL303" i="21" s="1"/>
  <c r="BK303" i="21" s="1"/>
  <c r="BJ303" i="21" s="1"/>
  <c r="BI303" i="21" s="1"/>
  <c r="BM308" i="21"/>
  <c r="BL308" i="21" s="1"/>
  <c r="BK308" i="21" s="1"/>
  <c r="BJ308" i="21" s="1"/>
  <c r="BI308" i="21" s="1"/>
  <c r="BM326" i="21"/>
  <c r="BL326" i="21" s="1"/>
  <c r="BK326" i="21" s="1"/>
  <c r="BJ326" i="21" s="1"/>
  <c r="BI326" i="21" s="1"/>
  <c r="BM339" i="21"/>
  <c r="BL339" i="21" s="1"/>
  <c r="BK339" i="21" s="1"/>
  <c r="BJ339" i="21" s="1"/>
  <c r="BI339" i="21" s="1"/>
  <c r="BM344" i="21"/>
  <c r="BL344" i="21" s="1"/>
  <c r="BK344" i="21" s="1"/>
  <c r="BJ344" i="21" s="1"/>
  <c r="BI344" i="21" s="1"/>
  <c r="BM362" i="21"/>
  <c r="BL362" i="21" s="1"/>
  <c r="BK362" i="21" s="1"/>
  <c r="BJ362" i="21" s="1"/>
  <c r="BI362" i="21" s="1"/>
  <c r="BM244" i="21"/>
  <c r="BL244" i="21" s="1"/>
  <c r="BK244" i="21" s="1"/>
  <c r="BJ244" i="21" s="1"/>
  <c r="BI244" i="21" s="1"/>
  <c r="BM249" i="21"/>
  <c r="BL249" i="21" s="1"/>
  <c r="BK249" i="21" s="1"/>
  <c r="BJ249" i="21" s="1"/>
  <c r="BI249" i="21" s="1"/>
  <c r="BM280" i="21"/>
  <c r="BL280" i="21" s="1"/>
  <c r="BK280" i="21" s="1"/>
  <c r="BJ280" i="21" s="1"/>
  <c r="BI280" i="21" s="1"/>
  <c r="BM285" i="21"/>
  <c r="BL285" i="21" s="1"/>
  <c r="BK285" i="21" s="1"/>
  <c r="BJ285" i="21" s="1"/>
  <c r="BI285" i="21" s="1"/>
  <c r="BM316" i="21"/>
  <c r="BL316" i="21" s="1"/>
  <c r="BK316" i="21" s="1"/>
  <c r="BJ316" i="21" s="1"/>
  <c r="BI316" i="21" s="1"/>
  <c r="BM321" i="21"/>
  <c r="BL321" i="21" s="1"/>
  <c r="BK321" i="21" s="1"/>
  <c r="BJ321" i="21" s="1"/>
  <c r="BI321" i="21" s="1"/>
  <c r="BM352" i="21"/>
  <c r="BL352" i="21" s="1"/>
  <c r="BK352" i="21" s="1"/>
  <c r="BJ352" i="21" s="1"/>
  <c r="BI352" i="21" s="1"/>
  <c r="BM357" i="21"/>
  <c r="BL357" i="21" s="1"/>
  <c r="BK357" i="21" s="1"/>
  <c r="BJ357" i="21" s="1"/>
  <c r="BI357" i="21" s="1"/>
  <c r="BM365" i="21"/>
  <c r="BL365" i="21" s="1"/>
  <c r="BK365" i="21" s="1"/>
  <c r="BJ365" i="21" s="1"/>
  <c r="BI365" i="21" s="1"/>
  <c r="BM209" i="21"/>
  <c r="BL209" i="21" s="1"/>
  <c r="BK209" i="21" s="1"/>
  <c r="BJ209" i="21" s="1"/>
  <c r="BI209" i="21" s="1"/>
  <c r="BM214" i="21"/>
  <c r="BL214" i="21" s="1"/>
  <c r="BK214" i="21" s="1"/>
  <c r="BJ214" i="21" s="1"/>
  <c r="BI214" i="21" s="1"/>
  <c r="BM222" i="21"/>
  <c r="BL222" i="21" s="1"/>
  <c r="BK222" i="21" s="1"/>
  <c r="BJ222" i="21" s="1"/>
  <c r="BI222" i="21" s="1"/>
  <c r="BM234" i="21"/>
  <c r="BL234" i="21" s="1"/>
  <c r="BK234" i="21" s="1"/>
  <c r="BJ234" i="21" s="1"/>
  <c r="BI234" i="21" s="1"/>
  <c r="BM239" i="21"/>
  <c r="BL239" i="21" s="1"/>
  <c r="BK239" i="21" s="1"/>
  <c r="BJ239" i="21" s="1"/>
  <c r="BI239" i="21" s="1"/>
  <c r="BM252" i="21"/>
  <c r="BL252" i="21" s="1"/>
  <c r="BK252" i="21" s="1"/>
  <c r="BJ252" i="21" s="1"/>
  <c r="BI252" i="21" s="1"/>
  <c r="BM257" i="21"/>
  <c r="BL257" i="21" s="1"/>
  <c r="BK257" i="21" s="1"/>
  <c r="BJ257" i="21" s="1"/>
  <c r="BI257" i="21" s="1"/>
  <c r="BM262" i="21"/>
  <c r="BL262" i="21" s="1"/>
  <c r="BK262" i="21" s="1"/>
  <c r="BJ262" i="21" s="1"/>
  <c r="BI262" i="21" s="1"/>
  <c r="BM270" i="21"/>
  <c r="BL270" i="21" s="1"/>
  <c r="BK270" i="21" s="1"/>
  <c r="BJ270" i="21" s="1"/>
  <c r="BI270" i="21" s="1"/>
  <c r="BM275" i="21"/>
  <c r="BL275" i="21" s="1"/>
  <c r="BK275" i="21" s="1"/>
  <c r="BJ275" i="21" s="1"/>
  <c r="BI275" i="21" s="1"/>
  <c r="BM288" i="21"/>
  <c r="BL288" i="21" s="1"/>
  <c r="BK288" i="21" s="1"/>
  <c r="BJ288" i="21" s="1"/>
  <c r="BI288" i="21" s="1"/>
  <c r="BM293" i="21"/>
  <c r="BL293" i="21" s="1"/>
  <c r="BK293" i="21" s="1"/>
  <c r="BJ293" i="21" s="1"/>
  <c r="BI293" i="21" s="1"/>
  <c r="BM298" i="21"/>
  <c r="BL298" i="21" s="1"/>
  <c r="BK298" i="21" s="1"/>
  <c r="BJ298" i="21" s="1"/>
  <c r="BI298" i="21" s="1"/>
  <c r="BM306" i="21"/>
  <c r="BL306" i="21" s="1"/>
  <c r="BK306" i="21" s="1"/>
  <c r="BJ306" i="21" s="1"/>
  <c r="BI306" i="21" s="1"/>
  <c r="BM311" i="21"/>
  <c r="BL311" i="21" s="1"/>
  <c r="BK311" i="21" s="1"/>
  <c r="BJ311" i="21" s="1"/>
  <c r="BI311" i="21" s="1"/>
  <c r="BM324" i="21"/>
  <c r="BL324" i="21" s="1"/>
  <c r="BK324" i="21" s="1"/>
  <c r="BJ324" i="21" s="1"/>
  <c r="BI324" i="21" s="1"/>
  <c r="BM329" i="21"/>
  <c r="BL329" i="21" s="1"/>
  <c r="BK329" i="21" s="1"/>
  <c r="BJ329" i="21" s="1"/>
  <c r="BI329" i="21" s="1"/>
  <c r="BM334" i="21"/>
  <c r="BL334" i="21" s="1"/>
  <c r="BK334" i="21" s="1"/>
  <c r="BJ334" i="21" s="1"/>
  <c r="BI334" i="21" s="1"/>
  <c r="BM342" i="21"/>
  <c r="BL342" i="21" s="1"/>
  <c r="BK342" i="21" s="1"/>
  <c r="BJ342" i="21" s="1"/>
  <c r="BI342" i="21" s="1"/>
  <c r="BM347" i="21"/>
  <c r="BL347" i="21" s="1"/>
  <c r="BK347" i="21" s="1"/>
  <c r="BJ347" i="21" s="1"/>
  <c r="BI347" i="21" s="1"/>
  <c r="BM360" i="21"/>
  <c r="BL360" i="21" s="1"/>
  <c r="BK360" i="21" s="1"/>
  <c r="BJ360" i="21" s="1"/>
  <c r="BI360" i="21" s="1"/>
  <c r="BM8" i="21"/>
  <c r="BL8" i="21" s="1"/>
  <c r="BK8" i="21" s="1"/>
  <c r="BJ8" i="21" s="1"/>
  <c r="BI8" i="21" s="1"/>
  <c r="BM226" i="21"/>
  <c r="BL226" i="21" s="1"/>
  <c r="BK226" i="21" s="1"/>
  <c r="BJ226" i="21" s="1"/>
  <c r="BI226" i="21" s="1"/>
  <c r="BM229" i="21"/>
  <c r="BL229" i="21" s="1"/>
  <c r="BK229" i="21" s="1"/>
  <c r="BJ229" i="21" s="1"/>
  <c r="BI229" i="21" s="1"/>
  <c r="BM247" i="21"/>
  <c r="BL247" i="21" s="1"/>
  <c r="BK247" i="21" s="1"/>
  <c r="BJ247" i="21" s="1"/>
  <c r="BI247" i="21" s="1"/>
  <c r="BM265" i="21"/>
  <c r="BL265" i="21" s="1"/>
  <c r="BK265" i="21" s="1"/>
  <c r="BJ265" i="21" s="1"/>
  <c r="BI265" i="21" s="1"/>
  <c r="BM283" i="21"/>
  <c r="BL283" i="21" s="1"/>
  <c r="BK283" i="21" s="1"/>
  <c r="BJ283" i="21" s="1"/>
  <c r="BI283" i="21" s="1"/>
  <c r="BM301" i="21"/>
  <c r="BL301" i="21" s="1"/>
  <c r="BK301" i="21" s="1"/>
  <c r="BJ301" i="21" s="1"/>
  <c r="BI301" i="21" s="1"/>
  <c r="BM319" i="21"/>
  <c r="BL319" i="21" s="1"/>
  <c r="BK319" i="21" s="1"/>
  <c r="BJ319" i="21" s="1"/>
  <c r="BI319" i="21" s="1"/>
  <c r="BM337" i="21"/>
  <c r="BL337" i="21" s="1"/>
  <c r="BK337" i="21" s="1"/>
  <c r="BJ337" i="21" s="1"/>
  <c r="BI337" i="21" s="1"/>
  <c r="BM355" i="21"/>
  <c r="BL355" i="21" s="1"/>
  <c r="BK355" i="21" s="1"/>
  <c r="BJ355" i="21" s="1"/>
  <c r="BI355" i="21" s="1"/>
  <c r="BM196" i="21"/>
  <c r="BL196" i="21" s="1"/>
  <c r="BK196" i="21" s="1"/>
  <c r="BJ196" i="21" s="1"/>
  <c r="BI196" i="21" s="1"/>
  <c r="BM242" i="21"/>
  <c r="BL242" i="21" s="1"/>
  <c r="BK242" i="21" s="1"/>
  <c r="BJ242" i="21" s="1"/>
  <c r="BI242" i="21" s="1"/>
  <c r="BM255" i="21"/>
  <c r="BL255" i="21" s="1"/>
  <c r="BK255" i="21" s="1"/>
  <c r="BJ255" i="21" s="1"/>
  <c r="BI255" i="21" s="1"/>
  <c r="BM260" i="21"/>
  <c r="BL260" i="21" s="1"/>
  <c r="BK260" i="21" s="1"/>
  <c r="BJ260" i="21" s="1"/>
  <c r="BI260" i="21" s="1"/>
  <c r="BM278" i="21"/>
  <c r="BL278" i="21" s="1"/>
  <c r="BK278" i="21" s="1"/>
  <c r="BJ278" i="21" s="1"/>
  <c r="BI278" i="21" s="1"/>
  <c r="BM291" i="21"/>
  <c r="BL291" i="21" s="1"/>
  <c r="BK291" i="21" s="1"/>
  <c r="BJ291" i="21" s="1"/>
  <c r="BI291" i="21" s="1"/>
  <c r="BM296" i="21"/>
  <c r="BL296" i="21" s="1"/>
  <c r="BK296" i="21" s="1"/>
  <c r="BJ296" i="21" s="1"/>
  <c r="BI296" i="21" s="1"/>
  <c r="BM314" i="21"/>
  <c r="BL314" i="21" s="1"/>
  <c r="BK314" i="21" s="1"/>
  <c r="BJ314" i="21" s="1"/>
  <c r="BI314" i="21" s="1"/>
  <c r="BM327" i="21"/>
  <c r="BL327" i="21" s="1"/>
  <c r="BK327" i="21" s="1"/>
  <c r="BJ327" i="21" s="1"/>
  <c r="BI327" i="21" s="1"/>
  <c r="BM332" i="21"/>
  <c r="BL332" i="21" s="1"/>
  <c r="BK332" i="21" s="1"/>
  <c r="BJ332" i="21" s="1"/>
  <c r="BI332" i="21" s="1"/>
  <c r="BM350" i="21"/>
  <c r="BL350" i="21" s="1"/>
  <c r="BK350" i="21" s="1"/>
  <c r="BJ350" i="21" s="1"/>
  <c r="BI350" i="21" s="1"/>
  <c r="BM363" i="21"/>
  <c r="BL363" i="21" s="1"/>
  <c r="BK363" i="21" s="1"/>
  <c r="BJ363" i="21" s="1"/>
  <c r="BI363" i="21" s="1"/>
  <c r="BM273" i="21"/>
  <c r="BL273" i="21" s="1"/>
  <c r="BK273" i="21" s="1"/>
  <c r="BJ273" i="21" s="1"/>
  <c r="BI273" i="21" s="1"/>
  <c r="BM304" i="21"/>
  <c r="BL304" i="21" s="1"/>
  <c r="BK304" i="21" s="1"/>
  <c r="BJ304" i="21" s="1"/>
  <c r="BI304" i="21" s="1"/>
  <c r="BM366" i="21"/>
  <c r="BL366" i="21" s="1"/>
  <c r="BK366" i="21" s="1"/>
  <c r="BJ366" i="21" s="1"/>
  <c r="BI366" i="21" s="1"/>
  <c r="BM204" i="21"/>
  <c r="BL204" i="21" s="1"/>
  <c r="BK204" i="21" s="1"/>
  <c r="BJ204" i="21" s="1"/>
  <c r="BI204" i="21" s="1"/>
  <c r="BM211" i="21"/>
  <c r="BL211" i="21" s="1"/>
  <c r="BK211" i="21" s="1"/>
  <c r="BJ211" i="21" s="1"/>
  <c r="BI211" i="21" s="1"/>
  <c r="BM309" i="21"/>
  <c r="BL309" i="21" s="1"/>
  <c r="BK309" i="21" s="1"/>
  <c r="BJ309" i="21" s="1"/>
  <c r="BI309" i="21" s="1"/>
  <c r="BM340" i="21"/>
  <c r="BL340" i="21" s="1"/>
  <c r="BK340" i="21" s="1"/>
  <c r="BJ340" i="21" s="1"/>
  <c r="BI340" i="21" s="1"/>
  <c r="BM345" i="21"/>
  <c r="BL345" i="21" s="1"/>
  <c r="BK345" i="21" s="1"/>
  <c r="BJ345" i="21" s="1"/>
  <c r="BI345" i="21" s="1"/>
  <c r="BM223" i="21"/>
  <c r="BL223" i="21" s="1"/>
  <c r="BK223" i="21" s="1"/>
  <c r="BJ223" i="21" s="1"/>
  <c r="BI223" i="21" s="1"/>
  <c r="BM232" i="21"/>
  <c r="BL232" i="21" s="1"/>
  <c r="BK232" i="21" s="1"/>
  <c r="BJ232" i="21" s="1"/>
  <c r="BI232" i="21" s="1"/>
  <c r="BM237" i="21"/>
  <c r="BL237" i="21" s="1"/>
  <c r="BK237" i="21" s="1"/>
  <c r="BJ237" i="21" s="1"/>
  <c r="BI237" i="21" s="1"/>
  <c r="BM268" i="21"/>
  <c r="BL268" i="21" s="1"/>
  <c r="BK268" i="21" s="1"/>
  <c r="BJ268" i="21" s="1"/>
  <c r="BI268" i="21" s="1"/>
  <c r="AT9" i="21"/>
  <c r="AT12" i="21"/>
  <c r="AS12" i="21" s="1"/>
  <c r="AR12" i="21" s="1"/>
  <c r="AQ12" i="21" s="1"/>
  <c r="AP12" i="21" s="1"/>
  <c r="AT46" i="21"/>
  <c r="AT15" i="21"/>
  <c r="AS15" i="21" s="1"/>
  <c r="AR15" i="21" s="1"/>
  <c r="AQ15" i="21" s="1"/>
  <c r="AP15" i="21" s="1"/>
  <c r="AT28" i="21"/>
  <c r="AS28" i="21" s="1"/>
  <c r="AR28" i="21" s="1"/>
  <c r="AQ28" i="21" s="1"/>
  <c r="AP28" i="21" s="1"/>
  <c r="AT33" i="21"/>
  <c r="AT41" i="21"/>
  <c r="AT49" i="21"/>
  <c r="AS49" i="21" s="1"/>
  <c r="AR49" i="21" s="1"/>
  <c r="AQ49" i="21" s="1"/>
  <c r="AP49" i="21" s="1"/>
  <c r="AT20" i="21"/>
  <c r="AS20" i="21" s="1"/>
  <c r="AR20" i="21" s="1"/>
  <c r="AQ20" i="21" s="1"/>
  <c r="AP20" i="21" s="1"/>
  <c r="AT23" i="21"/>
  <c r="AT36" i="21"/>
  <c r="AS36" i="21" s="1"/>
  <c r="AR36" i="21" s="1"/>
  <c r="AQ36" i="21" s="1"/>
  <c r="AP36" i="21" s="1"/>
  <c r="AT10" i="21"/>
  <c r="AS10" i="21" s="1"/>
  <c r="AR10" i="21" s="1"/>
  <c r="AQ10" i="21" s="1"/>
  <c r="AP10" i="21" s="1"/>
  <c r="AT13" i="21"/>
  <c r="AS13" i="21" s="1"/>
  <c r="AR13" i="21" s="1"/>
  <c r="AQ13" i="21" s="1"/>
  <c r="AP13" i="21" s="1"/>
  <c r="AT18" i="21"/>
  <c r="AS18" i="21" s="1"/>
  <c r="AR18" i="21" s="1"/>
  <c r="AQ18" i="21" s="1"/>
  <c r="AP18" i="21" s="1"/>
  <c r="AT26" i="21"/>
  <c r="AT31" i="21"/>
  <c r="AS31" i="21" s="1"/>
  <c r="AR31" i="21" s="1"/>
  <c r="AQ31" i="21" s="1"/>
  <c r="AP31" i="21" s="1"/>
  <c r="AT44" i="21"/>
  <c r="AT47" i="21"/>
  <c r="AT60" i="21"/>
  <c r="AT16" i="21"/>
  <c r="AS16" i="21" s="1"/>
  <c r="AR16" i="21" s="1"/>
  <c r="AQ16" i="21" s="1"/>
  <c r="AP16" i="21" s="1"/>
  <c r="AT24" i="21"/>
  <c r="AS24" i="21" s="1"/>
  <c r="AR24" i="21" s="1"/>
  <c r="AQ24" i="21" s="1"/>
  <c r="AP24" i="21" s="1"/>
  <c r="AT58" i="21"/>
  <c r="AT11" i="21"/>
  <c r="AS11" i="21" s="1"/>
  <c r="AR11" i="21" s="1"/>
  <c r="AQ11" i="21" s="1"/>
  <c r="AP11" i="21" s="1"/>
  <c r="AT27" i="21"/>
  <c r="AT40" i="21"/>
  <c r="AS40" i="21" s="1"/>
  <c r="AR40" i="21" s="1"/>
  <c r="AQ40" i="21" s="1"/>
  <c r="AP40" i="21" s="1"/>
  <c r="AT45" i="21"/>
  <c r="AT53" i="21"/>
  <c r="AT61" i="21"/>
  <c r="AS61" i="21" s="1"/>
  <c r="AR61" i="21" s="1"/>
  <c r="AQ61" i="21" s="1"/>
  <c r="AP61" i="21" s="1"/>
  <c r="AT14" i="21"/>
  <c r="AS14" i="21" s="1"/>
  <c r="AR14" i="21" s="1"/>
  <c r="AQ14" i="21" s="1"/>
  <c r="AP14" i="21" s="1"/>
  <c r="AT19" i="21"/>
  <c r="AT32" i="21"/>
  <c r="AT35" i="21"/>
  <c r="AS35" i="21" s="1"/>
  <c r="AR35" i="21" s="1"/>
  <c r="AQ35" i="21" s="1"/>
  <c r="AP35" i="21" s="1"/>
  <c r="AT48" i="21"/>
  <c r="AS48" i="21" s="1"/>
  <c r="AR48" i="21" s="1"/>
  <c r="AQ48" i="21" s="1"/>
  <c r="AP48" i="21" s="1"/>
  <c r="AT22" i="21"/>
  <c r="AT51" i="21"/>
  <c r="AS51" i="21" s="1"/>
  <c r="AR51" i="21" s="1"/>
  <c r="AQ51" i="21" s="1"/>
  <c r="AP51" i="21" s="1"/>
  <c r="AT64" i="21"/>
  <c r="AT59" i="21"/>
  <c r="AS59" i="21" s="1"/>
  <c r="AR59" i="21" s="1"/>
  <c r="AQ59" i="21" s="1"/>
  <c r="AP59" i="21" s="1"/>
  <c r="AT94" i="21"/>
  <c r="AS94" i="21" s="1"/>
  <c r="AR94" i="21" s="1"/>
  <c r="AQ94" i="21" s="1"/>
  <c r="AP94" i="21" s="1"/>
  <c r="AT123" i="21"/>
  <c r="AT136" i="21"/>
  <c r="AT141" i="21"/>
  <c r="AT149" i="21"/>
  <c r="AT157" i="21"/>
  <c r="AT162" i="21"/>
  <c r="AS162" i="21" s="1"/>
  <c r="AR162" i="21" s="1"/>
  <c r="AQ162" i="21" s="1"/>
  <c r="AP162" i="21" s="1"/>
  <c r="AT170" i="21"/>
  <c r="AS170" i="21" s="1"/>
  <c r="AR170" i="21" s="1"/>
  <c r="AQ170" i="21" s="1"/>
  <c r="AP170" i="21" s="1"/>
  <c r="AT175" i="21"/>
  <c r="AT188" i="21"/>
  <c r="AS188" i="21" s="1"/>
  <c r="AR188" i="21" s="1"/>
  <c r="AQ188" i="21" s="1"/>
  <c r="AP188" i="21" s="1"/>
  <c r="AT191" i="21"/>
  <c r="AT204" i="21"/>
  <c r="AT238" i="21"/>
  <c r="AS238" i="21" s="1"/>
  <c r="AR238" i="21" s="1"/>
  <c r="AQ238" i="21" s="1"/>
  <c r="AP238" i="21" s="1"/>
  <c r="AT29" i="21"/>
  <c r="AT37" i="21"/>
  <c r="AT76" i="21"/>
  <c r="AS76" i="21" s="1"/>
  <c r="AR76" i="21" s="1"/>
  <c r="AQ76" i="21" s="1"/>
  <c r="AP76" i="21" s="1"/>
  <c r="AT81" i="21"/>
  <c r="AT89" i="21"/>
  <c r="AS89" i="21" s="1"/>
  <c r="AR89" i="21" s="1"/>
  <c r="AQ89" i="21" s="1"/>
  <c r="AP89" i="21" s="1"/>
  <c r="AT97" i="21"/>
  <c r="AS97" i="21" s="1"/>
  <c r="AR97" i="21" s="1"/>
  <c r="AQ97" i="21" s="1"/>
  <c r="AP97" i="21" s="1"/>
  <c r="AT102" i="21"/>
  <c r="AS102" i="21" s="1"/>
  <c r="AR102" i="21" s="1"/>
  <c r="AQ102" i="21" s="1"/>
  <c r="AP102" i="21" s="1"/>
  <c r="AT110" i="21"/>
  <c r="AT115" i="21"/>
  <c r="AS115" i="21" s="1"/>
  <c r="AR115" i="21" s="1"/>
  <c r="AQ115" i="21" s="1"/>
  <c r="AP115" i="21" s="1"/>
  <c r="AT128" i="21"/>
  <c r="AS128" i="21" s="1"/>
  <c r="AR128" i="21" s="1"/>
  <c r="AQ128" i="21" s="1"/>
  <c r="AP128" i="21" s="1"/>
  <c r="AT131" i="21"/>
  <c r="AS131" i="21" s="1"/>
  <c r="AR131" i="21" s="1"/>
  <c r="AQ131" i="21" s="1"/>
  <c r="AP131" i="21" s="1"/>
  <c r="AT144" i="21"/>
  <c r="AS144" i="21" s="1"/>
  <c r="AR144" i="21" s="1"/>
  <c r="AQ144" i="21" s="1"/>
  <c r="AP144" i="21" s="1"/>
  <c r="AT178" i="21"/>
  <c r="AT30" i="21"/>
  <c r="AS30" i="21" s="1"/>
  <c r="AR30" i="21" s="1"/>
  <c r="AQ30" i="21" s="1"/>
  <c r="AP30" i="21" s="1"/>
  <c r="AT38" i="21"/>
  <c r="AS38" i="21" s="1"/>
  <c r="AR38" i="21" s="1"/>
  <c r="AQ38" i="21" s="1"/>
  <c r="AP38" i="21" s="1"/>
  <c r="AT65" i="21"/>
  <c r="AT68" i="21"/>
  <c r="AT71" i="21"/>
  <c r="AS71" i="21" s="1"/>
  <c r="AR71" i="21" s="1"/>
  <c r="AQ71" i="21" s="1"/>
  <c r="AP71" i="21" s="1"/>
  <c r="AT84" i="21"/>
  <c r="AS84" i="21" s="1"/>
  <c r="AR84" i="21" s="1"/>
  <c r="AQ84" i="21" s="1"/>
  <c r="AP84" i="21" s="1"/>
  <c r="AT118" i="21"/>
  <c r="AT147" i="21"/>
  <c r="AS147" i="21" s="1"/>
  <c r="AR147" i="21" s="1"/>
  <c r="AQ147" i="21" s="1"/>
  <c r="AP147" i="21" s="1"/>
  <c r="AT160" i="21"/>
  <c r="AT165" i="21"/>
  <c r="AS165" i="21" s="1"/>
  <c r="AR165" i="21" s="1"/>
  <c r="AQ165" i="21" s="1"/>
  <c r="AP165" i="21" s="1"/>
  <c r="AT173" i="21"/>
  <c r="AS173" i="21" s="1"/>
  <c r="AR173" i="21" s="1"/>
  <c r="AQ173" i="21" s="1"/>
  <c r="AP173" i="21" s="1"/>
  <c r="AT181" i="21"/>
  <c r="AT186" i="21"/>
  <c r="AS186" i="21" s="1"/>
  <c r="AR186" i="21" s="1"/>
  <c r="AQ186" i="21" s="1"/>
  <c r="AP186" i="21" s="1"/>
  <c r="AT194" i="21"/>
  <c r="AS194" i="21" s="1"/>
  <c r="AR194" i="21" s="1"/>
  <c r="AQ194" i="21" s="1"/>
  <c r="AP194" i="21" s="1"/>
  <c r="AT199" i="21"/>
  <c r="AT212" i="21"/>
  <c r="AT215" i="21"/>
  <c r="AS215" i="21" s="1"/>
  <c r="AR215" i="21" s="1"/>
  <c r="AQ215" i="21" s="1"/>
  <c r="AP215" i="21" s="1"/>
  <c r="AT228" i="21"/>
  <c r="AS228" i="21" s="1"/>
  <c r="AR228" i="21" s="1"/>
  <c r="AQ228" i="21" s="1"/>
  <c r="AP228" i="21" s="1"/>
  <c r="AT39" i="21"/>
  <c r="AT54" i="21"/>
  <c r="AS54" i="21" s="1"/>
  <c r="AR54" i="21" s="1"/>
  <c r="AQ54" i="21" s="1"/>
  <c r="AP54" i="21" s="1"/>
  <c r="AT87" i="21"/>
  <c r="AS87" i="21" s="1"/>
  <c r="AR87" i="21" s="1"/>
  <c r="AQ87" i="21" s="1"/>
  <c r="AP87" i="21" s="1"/>
  <c r="AT100" i="21"/>
  <c r="AS100" i="21" s="1"/>
  <c r="AR100" i="21" s="1"/>
  <c r="AQ100" i="21" s="1"/>
  <c r="AP100" i="21" s="1"/>
  <c r="AT105" i="21"/>
  <c r="AS105" i="21" s="1"/>
  <c r="AR105" i="21" s="1"/>
  <c r="AQ105" i="21" s="1"/>
  <c r="AP105" i="21" s="1"/>
  <c r="AT113" i="21"/>
  <c r="AT121" i="21"/>
  <c r="AS121" i="21" s="1"/>
  <c r="AR121" i="21" s="1"/>
  <c r="AQ121" i="21" s="1"/>
  <c r="AP121" i="21" s="1"/>
  <c r="AT126" i="21"/>
  <c r="AS126" i="21" s="1"/>
  <c r="AR126" i="21" s="1"/>
  <c r="AQ126" i="21" s="1"/>
  <c r="AP126" i="21" s="1"/>
  <c r="AT134" i="21"/>
  <c r="AT139" i="21"/>
  <c r="AT152" i="21"/>
  <c r="AS152" i="21" s="1"/>
  <c r="AR152" i="21" s="1"/>
  <c r="AQ152" i="21" s="1"/>
  <c r="AP152" i="21" s="1"/>
  <c r="AT155" i="21"/>
  <c r="AS155" i="21" s="1"/>
  <c r="AR155" i="21" s="1"/>
  <c r="AQ155" i="21" s="1"/>
  <c r="AP155" i="21" s="1"/>
  <c r="AT168" i="21"/>
  <c r="AT202" i="21"/>
  <c r="AS202" i="21" s="1"/>
  <c r="AR202" i="21" s="1"/>
  <c r="AQ202" i="21" s="1"/>
  <c r="AP202" i="21" s="1"/>
  <c r="AT17" i="21"/>
  <c r="AS17" i="21" s="1"/>
  <c r="AR17" i="21" s="1"/>
  <c r="AQ17" i="21" s="1"/>
  <c r="AP17" i="21" s="1"/>
  <c r="AT74" i="21"/>
  <c r="AS74" i="21" s="1"/>
  <c r="AR74" i="21" s="1"/>
  <c r="AQ74" i="21" s="1"/>
  <c r="AP74" i="21" s="1"/>
  <c r="AT79" i="21"/>
  <c r="AS79" i="21" s="1"/>
  <c r="AR79" i="21" s="1"/>
  <c r="AQ79" i="21" s="1"/>
  <c r="AP79" i="21" s="1"/>
  <c r="AT92" i="21"/>
  <c r="AT95" i="21"/>
  <c r="AS95" i="21" s="1"/>
  <c r="AR95" i="21" s="1"/>
  <c r="AQ95" i="21" s="1"/>
  <c r="AP95" i="21" s="1"/>
  <c r="AT108" i="21"/>
  <c r="AS108" i="21" s="1"/>
  <c r="AR108" i="21" s="1"/>
  <c r="AQ108" i="21" s="1"/>
  <c r="AP108" i="21" s="1"/>
  <c r="AT142" i="21"/>
  <c r="AT171" i="21"/>
  <c r="AT184" i="21"/>
  <c r="AS184" i="21" s="1"/>
  <c r="AR184" i="21" s="1"/>
  <c r="AQ184" i="21" s="1"/>
  <c r="AP184" i="21" s="1"/>
  <c r="AT189" i="21"/>
  <c r="AS189" i="21" s="1"/>
  <c r="AR189" i="21" s="1"/>
  <c r="AQ189" i="21" s="1"/>
  <c r="AP189" i="21" s="1"/>
  <c r="AT197" i="21"/>
  <c r="AT205" i="21"/>
  <c r="AS205" i="21" s="1"/>
  <c r="AR205" i="21" s="1"/>
  <c r="AQ205" i="21" s="1"/>
  <c r="AP205" i="21" s="1"/>
  <c r="AT210" i="21"/>
  <c r="AS210" i="21" s="1"/>
  <c r="AR210" i="21" s="1"/>
  <c r="AQ210" i="21" s="1"/>
  <c r="AP210" i="21" s="1"/>
  <c r="AT218" i="21"/>
  <c r="AS218" i="21" s="1"/>
  <c r="AR218" i="21" s="1"/>
  <c r="AQ218" i="21" s="1"/>
  <c r="AP218" i="21" s="1"/>
  <c r="AT223" i="21"/>
  <c r="AS223" i="21" s="1"/>
  <c r="AR223" i="21" s="1"/>
  <c r="AQ223" i="21" s="1"/>
  <c r="AP223" i="21" s="1"/>
  <c r="AT82" i="21"/>
  <c r="AT111" i="21"/>
  <c r="AT124" i="21"/>
  <c r="AS124" i="21" s="1"/>
  <c r="AR124" i="21" s="1"/>
  <c r="AQ124" i="21" s="1"/>
  <c r="AP124" i="21" s="1"/>
  <c r="AT129" i="21"/>
  <c r="AT137" i="21"/>
  <c r="AT145" i="21"/>
  <c r="AS145" i="21" s="1"/>
  <c r="AR145" i="21" s="1"/>
  <c r="AQ145" i="21" s="1"/>
  <c r="AP145" i="21" s="1"/>
  <c r="AT150" i="21"/>
  <c r="AS150" i="21" s="1"/>
  <c r="AR150" i="21" s="1"/>
  <c r="AQ150" i="21" s="1"/>
  <c r="AP150" i="21" s="1"/>
  <c r="AT158" i="21"/>
  <c r="AT163" i="21"/>
  <c r="AS163" i="21" s="1"/>
  <c r="AR163" i="21" s="1"/>
  <c r="AQ163" i="21" s="1"/>
  <c r="AP163" i="21" s="1"/>
  <c r="AT176" i="21"/>
  <c r="AT179" i="21"/>
  <c r="AS179" i="21" s="1"/>
  <c r="AR179" i="21" s="1"/>
  <c r="AQ179" i="21" s="1"/>
  <c r="AP179" i="21" s="1"/>
  <c r="AT192" i="21"/>
  <c r="AS192" i="21" s="1"/>
  <c r="AR192" i="21" s="1"/>
  <c r="AQ192" i="21" s="1"/>
  <c r="AP192" i="21" s="1"/>
  <c r="AT21" i="21"/>
  <c r="AT55" i="21"/>
  <c r="AT62" i="21"/>
  <c r="AS62" i="21" s="1"/>
  <c r="AR62" i="21" s="1"/>
  <c r="AQ62" i="21" s="1"/>
  <c r="AP62" i="21" s="1"/>
  <c r="AT66" i="21"/>
  <c r="AT69" i="21"/>
  <c r="AT77" i="21"/>
  <c r="AS77" i="21" s="1"/>
  <c r="AR77" i="21" s="1"/>
  <c r="AQ77" i="21" s="1"/>
  <c r="AP77" i="21" s="1"/>
  <c r="AT85" i="21"/>
  <c r="AS85" i="21" s="1"/>
  <c r="AR85" i="21" s="1"/>
  <c r="AQ85" i="21" s="1"/>
  <c r="AP85" i="21" s="1"/>
  <c r="AT90" i="21"/>
  <c r="AT98" i="21"/>
  <c r="AS98" i="21" s="1"/>
  <c r="AR98" i="21" s="1"/>
  <c r="AQ98" i="21" s="1"/>
  <c r="AP98" i="21" s="1"/>
  <c r="AT103" i="21"/>
  <c r="AS103" i="21" s="1"/>
  <c r="AR103" i="21" s="1"/>
  <c r="AQ103" i="21" s="1"/>
  <c r="AP103" i="21" s="1"/>
  <c r="AT116" i="21"/>
  <c r="AS116" i="21" s="1"/>
  <c r="AR116" i="21" s="1"/>
  <c r="AQ116" i="21" s="1"/>
  <c r="AP116" i="21" s="1"/>
  <c r="AT119" i="21"/>
  <c r="AS119" i="21" s="1"/>
  <c r="AR119" i="21" s="1"/>
  <c r="AQ119" i="21" s="1"/>
  <c r="AP119" i="21" s="1"/>
  <c r="AT132" i="21"/>
  <c r="AT166" i="21"/>
  <c r="AS166" i="21" s="1"/>
  <c r="AR166" i="21" s="1"/>
  <c r="AQ166" i="21" s="1"/>
  <c r="AP166" i="21" s="1"/>
  <c r="AT195" i="21"/>
  <c r="AS195" i="21" s="1"/>
  <c r="AR195" i="21" s="1"/>
  <c r="AQ195" i="21" s="1"/>
  <c r="AP195" i="21" s="1"/>
  <c r="AT208" i="21"/>
  <c r="AT56" i="21"/>
  <c r="AT72" i="21"/>
  <c r="AS72" i="21" s="1"/>
  <c r="AR72" i="21" s="1"/>
  <c r="AQ72" i="21" s="1"/>
  <c r="AP72" i="21" s="1"/>
  <c r="AT106" i="21"/>
  <c r="AS106" i="21" s="1"/>
  <c r="AR106" i="21" s="1"/>
  <c r="AQ106" i="21" s="1"/>
  <c r="AP106" i="21" s="1"/>
  <c r="AT135" i="21"/>
  <c r="AT148" i="21"/>
  <c r="AS148" i="21" s="1"/>
  <c r="AR148" i="21" s="1"/>
  <c r="AQ148" i="21" s="1"/>
  <c r="AP148" i="21" s="1"/>
  <c r="AT153" i="21"/>
  <c r="AT161" i="21"/>
  <c r="AS161" i="21" s="1"/>
  <c r="AR161" i="21" s="1"/>
  <c r="AQ161" i="21" s="1"/>
  <c r="AP161" i="21" s="1"/>
  <c r="AT169" i="21"/>
  <c r="AS169" i="21" s="1"/>
  <c r="AR169" i="21" s="1"/>
  <c r="AQ169" i="21" s="1"/>
  <c r="AP169" i="21" s="1"/>
  <c r="AT174" i="21"/>
  <c r="AT182" i="21"/>
  <c r="AS182" i="21" s="1"/>
  <c r="AR182" i="21" s="1"/>
  <c r="AQ182" i="21" s="1"/>
  <c r="AP182" i="21" s="1"/>
  <c r="AT187" i="21"/>
  <c r="AS187" i="21" s="1"/>
  <c r="AR187" i="21" s="1"/>
  <c r="AQ187" i="21" s="1"/>
  <c r="AP187" i="21" s="1"/>
  <c r="AT200" i="21"/>
  <c r="AT203" i="21"/>
  <c r="AT216" i="21"/>
  <c r="AS216" i="21" s="1"/>
  <c r="AR216" i="21" s="1"/>
  <c r="AQ216" i="21" s="1"/>
  <c r="AP216" i="21" s="1"/>
  <c r="AT250" i="21"/>
  <c r="AS250" i="21" s="1"/>
  <c r="AR250" i="21" s="1"/>
  <c r="AQ250" i="21" s="1"/>
  <c r="AP250" i="21" s="1"/>
  <c r="AT34" i="21"/>
  <c r="AT63" i="21"/>
  <c r="AS63" i="21" s="1"/>
  <c r="AR63" i="21" s="1"/>
  <c r="AQ63" i="21" s="1"/>
  <c r="AP63" i="21" s="1"/>
  <c r="AT75" i="21"/>
  <c r="AT88" i="21"/>
  <c r="AS88" i="21" s="1"/>
  <c r="AR88" i="21" s="1"/>
  <c r="AQ88" i="21" s="1"/>
  <c r="AP88" i="21" s="1"/>
  <c r="AT93" i="21"/>
  <c r="AS93" i="21" s="1"/>
  <c r="AR93" i="21" s="1"/>
  <c r="AQ93" i="21" s="1"/>
  <c r="AP93" i="21" s="1"/>
  <c r="AT101" i="21"/>
  <c r="AT109" i="21"/>
  <c r="AS109" i="21" s="1"/>
  <c r="AR109" i="21" s="1"/>
  <c r="AQ109" i="21" s="1"/>
  <c r="AP109" i="21" s="1"/>
  <c r="AT114" i="21"/>
  <c r="AS114" i="21" s="1"/>
  <c r="AR114" i="21" s="1"/>
  <c r="AQ114" i="21" s="1"/>
  <c r="AP114" i="21" s="1"/>
  <c r="AT122" i="21"/>
  <c r="AT127" i="21"/>
  <c r="AT140" i="21"/>
  <c r="AS140" i="21" s="1"/>
  <c r="AR140" i="21" s="1"/>
  <c r="AQ140" i="21" s="1"/>
  <c r="AP140" i="21" s="1"/>
  <c r="AT143" i="21"/>
  <c r="AS143" i="21" s="1"/>
  <c r="AR143" i="21" s="1"/>
  <c r="AQ143" i="21" s="1"/>
  <c r="AP143" i="21" s="1"/>
  <c r="AT156" i="21"/>
  <c r="AT190" i="21"/>
  <c r="AS190" i="21" s="1"/>
  <c r="AR190" i="21" s="1"/>
  <c r="AQ190" i="21" s="1"/>
  <c r="AP190" i="21" s="1"/>
  <c r="AT25" i="21"/>
  <c r="AT42" i="21"/>
  <c r="AT50" i="21"/>
  <c r="AS50" i="21" s="1"/>
  <c r="AR50" i="21" s="1"/>
  <c r="AQ50" i="21" s="1"/>
  <c r="AP50" i="21" s="1"/>
  <c r="AT57" i="21"/>
  <c r="AT80" i="21"/>
  <c r="AS80" i="21" s="1"/>
  <c r="AR80" i="21" s="1"/>
  <c r="AQ80" i="21" s="1"/>
  <c r="AP80" i="21" s="1"/>
  <c r="AT83" i="21"/>
  <c r="AS83" i="21" s="1"/>
  <c r="AR83" i="21" s="1"/>
  <c r="AQ83" i="21" s="1"/>
  <c r="AP83" i="21" s="1"/>
  <c r="AT96" i="21"/>
  <c r="AT130" i="21"/>
  <c r="AT159" i="21"/>
  <c r="AS159" i="21" s="1"/>
  <c r="AR159" i="21" s="1"/>
  <c r="AQ159" i="21" s="1"/>
  <c r="AP159" i="21" s="1"/>
  <c r="AT172" i="21"/>
  <c r="AS172" i="21" s="1"/>
  <c r="AR172" i="21" s="1"/>
  <c r="AQ172" i="21" s="1"/>
  <c r="AP172" i="21" s="1"/>
  <c r="AT177" i="21"/>
  <c r="AT185" i="21"/>
  <c r="AS185" i="21" s="1"/>
  <c r="AR185" i="21" s="1"/>
  <c r="AQ185" i="21" s="1"/>
  <c r="AP185" i="21" s="1"/>
  <c r="AT193" i="21"/>
  <c r="AT198" i="21"/>
  <c r="AS198" i="21" s="1"/>
  <c r="AR198" i="21" s="1"/>
  <c r="AQ198" i="21" s="1"/>
  <c r="AP198" i="21" s="1"/>
  <c r="AT206" i="21"/>
  <c r="AS206" i="21" s="1"/>
  <c r="AR206" i="21" s="1"/>
  <c r="AQ206" i="21" s="1"/>
  <c r="AP206" i="21" s="1"/>
  <c r="AT211" i="21"/>
  <c r="AT224" i="21"/>
  <c r="AT227" i="21"/>
  <c r="AS227" i="21" s="1"/>
  <c r="AR227" i="21" s="1"/>
  <c r="AQ227" i="21" s="1"/>
  <c r="AP227" i="21" s="1"/>
  <c r="AT240" i="21"/>
  <c r="AT43" i="21"/>
  <c r="AT67" i="21"/>
  <c r="AS67" i="21" s="1"/>
  <c r="AR67" i="21" s="1"/>
  <c r="AQ67" i="21" s="1"/>
  <c r="AP67" i="21" s="1"/>
  <c r="AT70" i="21"/>
  <c r="AS70" i="21" s="1"/>
  <c r="AR70" i="21" s="1"/>
  <c r="AQ70" i="21" s="1"/>
  <c r="AP70" i="21" s="1"/>
  <c r="AT99" i="21"/>
  <c r="AT112" i="21"/>
  <c r="AS112" i="21" s="1"/>
  <c r="AR112" i="21" s="1"/>
  <c r="AQ112" i="21" s="1"/>
  <c r="AP112" i="21" s="1"/>
  <c r="AT117" i="21"/>
  <c r="AS117" i="21" s="1"/>
  <c r="AR117" i="21" s="1"/>
  <c r="AQ117" i="21" s="1"/>
  <c r="AP117" i="21" s="1"/>
  <c r="AT125" i="21"/>
  <c r="AS125" i="21" s="1"/>
  <c r="AR125" i="21" s="1"/>
  <c r="AQ125" i="21" s="1"/>
  <c r="AP125" i="21" s="1"/>
  <c r="AT133" i="21"/>
  <c r="AS133" i="21" s="1"/>
  <c r="AR133" i="21" s="1"/>
  <c r="AQ133" i="21" s="1"/>
  <c r="AP133" i="21" s="1"/>
  <c r="AT138" i="21"/>
  <c r="AT146" i="21"/>
  <c r="AT151" i="21"/>
  <c r="AS151" i="21" s="1"/>
  <c r="AR151" i="21" s="1"/>
  <c r="AQ151" i="21" s="1"/>
  <c r="AP151" i="21" s="1"/>
  <c r="AT164" i="21"/>
  <c r="AT167" i="21"/>
  <c r="AT180" i="21"/>
  <c r="AS180" i="21" s="1"/>
  <c r="AR180" i="21" s="1"/>
  <c r="AQ180" i="21" s="1"/>
  <c r="AP180" i="21" s="1"/>
  <c r="AT73" i="21"/>
  <c r="AS73" i="21" s="1"/>
  <c r="AR73" i="21" s="1"/>
  <c r="AQ73" i="21" s="1"/>
  <c r="AP73" i="21" s="1"/>
  <c r="AT104" i="21"/>
  <c r="AT268" i="21"/>
  <c r="AS268" i="21" s="1"/>
  <c r="AR268" i="21" s="1"/>
  <c r="AQ268" i="21" s="1"/>
  <c r="AP268" i="21" s="1"/>
  <c r="AT273" i="21"/>
  <c r="AT281" i="21"/>
  <c r="AS281" i="21" s="1"/>
  <c r="AR281" i="21" s="1"/>
  <c r="AQ281" i="21" s="1"/>
  <c r="AP281" i="21" s="1"/>
  <c r="AT289" i="21"/>
  <c r="AS289" i="21" s="1"/>
  <c r="AR289" i="21" s="1"/>
  <c r="AQ289" i="21" s="1"/>
  <c r="AP289" i="21" s="1"/>
  <c r="AT294" i="21"/>
  <c r="AT302" i="21"/>
  <c r="AT307" i="21"/>
  <c r="AT320" i="21"/>
  <c r="AT323" i="21"/>
  <c r="AT350" i="21"/>
  <c r="AS350" i="21" s="1"/>
  <c r="AR350" i="21" s="1"/>
  <c r="AQ350" i="21" s="1"/>
  <c r="AP350" i="21" s="1"/>
  <c r="AT355" i="21"/>
  <c r="AS355" i="21" s="1"/>
  <c r="AR355" i="21" s="1"/>
  <c r="AQ355" i="21" s="1"/>
  <c r="AP355" i="21" s="1"/>
  <c r="AT107" i="21"/>
  <c r="AT201" i="21"/>
  <c r="AS201" i="21" s="1"/>
  <c r="AR201" i="21" s="1"/>
  <c r="AQ201" i="21" s="1"/>
  <c r="AP201" i="21" s="1"/>
  <c r="AT209" i="21"/>
  <c r="AS209" i="21" s="1"/>
  <c r="AR209" i="21" s="1"/>
  <c r="AQ209" i="21" s="1"/>
  <c r="AP209" i="21" s="1"/>
  <c r="AT225" i="21"/>
  <c r="AS225" i="21" s="1"/>
  <c r="AR225" i="21" s="1"/>
  <c r="AQ225" i="21" s="1"/>
  <c r="AP225" i="21" s="1"/>
  <c r="AT234" i="21"/>
  <c r="AS234" i="21" s="1"/>
  <c r="AR234" i="21" s="1"/>
  <c r="AQ234" i="21" s="1"/>
  <c r="AP234" i="21" s="1"/>
  <c r="AT242" i="21"/>
  <c r="AT246" i="21"/>
  <c r="AS246" i="21" s="1"/>
  <c r="AR246" i="21" s="1"/>
  <c r="AQ246" i="21" s="1"/>
  <c r="AP246" i="21" s="1"/>
  <c r="AT254" i="21"/>
  <c r="AS254" i="21" s="1"/>
  <c r="AR254" i="21" s="1"/>
  <c r="AQ254" i="21" s="1"/>
  <c r="AP254" i="21" s="1"/>
  <c r="AT260" i="21"/>
  <c r="AT263" i="21"/>
  <c r="AT276" i="21"/>
  <c r="AS276" i="21" s="1"/>
  <c r="AR276" i="21" s="1"/>
  <c r="AQ276" i="21" s="1"/>
  <c r="AP276" i="21" s="1"/>
  <c r="AT310" i="21"/>
  <c r="AS310" i="21" s="1"/>
  <c r="AR310" i="21" s="1"/>
  <c r="AQ310" i="21" s="1"/>
  <c r="AP310" i="21" s="1"/>
  <c r="AT326" i="21"/>
  <c r="AT331" i="21"/>
  <c r="AS331" i="21" s="1"/>
  <c r="AR331" i="21" s="1"/>
  <c r="AQ331" i="21" s="1"/>
  <c r="AP331" i="21" s="1"/>
  <c r="AT342" i="21"/>
  <c r="AS342" i="21" s="1"/>
  <c r="AR342" i="21" s="1"/>
  <c r="AQ342" i="21" s="1"/>
  <c r="AP342" i="21" s="1"/>
  <c r="AT358" i="21"/>
  <c r="AS358" i="21" s="1"/>
  <c r="AR358" i="21" s="1"/>
  <c r="AQ358" i="21" s="1"/>
  <c r="AP358" i="21" s="1"/>
  <c r="AT366" i="21"/>
  <c r="AS366" i="21" s="1"/>
  <c r="AR366" i="21" s="1"/>
  <c r="AQ366" i="21" s="1"/>
  <c r="AP366" i="21" s="1"/>
  <c r="AT78" i="21"/>
  <c r="AT221" i="21"/>
  <c r="AT230" i="21"/>
  <c r="AS230" i="21" s="1"/>
  <c r="AR230" i="21" s="1"/>
  <c r="AQ230" i="21" s="1"/>
  <c r="AP230" i="21" s="1"/>
  <c r="AT279" i="21"/>
  <c r="AT292" i="21"/>
  <c r="AT297" i="21"/>
  <c r="AS297" i="21" s="1"/>
  <c r="AR297" i="21" s="1"/>
  <c r="AQ297" i="21" s="1"/>
  <c r="AP297" i="21" s="1"/>
  <c r="AT305" i="21"/>
  <c r="AS305" i="21" s="1"/>
  <c r="AR305" i="21" s="1"/>
  <c r="AQ305" i="21" s="1"/>
  <c r="AP305" i="21" s="1"/>
  <c r="AT313" i="21"/>
  <c r="AT318" i="21"/>
  <c r="AS318" i="21" s="1"/>
  <c r="AR318" i="21" s="1"/>
  <c r="AQ318" i="21" s="1"/>
  <c r="AP318" i="21" s="1"/>
  <c r="AT334" i="21"/>
  <c r="AS334" i="21" s="1"/>
  <c r="AR334" i="21" s="1"/>
  <c r="AQ334" i="21" s="1"/>
  <c r="AP334" i="21" s="1"/>
  <c r="AT353" i="21"/>
  <c r="AS353" i="21" s="1"/>
  <c r="AR353" i="21" s="1"/>
  <c r="AQ353" i="21" s="1"/>
  <c r="AP353" i="21" s="1"/>
  <c r="AT361" i="21"/>
  <c r="AS361" i="21" s="1"/>
  <c r="AR361" i="21" s="1"/>
  <c r="AQ361" i="21" s="1"/>
  <c r="AP361" i="21" s="1"/>
  <c r="AT217" i="21"/>
  <c r="AT226" i="21"/>
  <c r="AS226" i="21" s="1"/>
  <c r="AR226" i="21" s="1"/>
  <c r="AQ226" i="21" s="1"/>
  <c r="AP226" i="21" s="1"/>
  <c r="AT239" i="21"/>
  <c r="AS239" i="21" s="1"/>
  <c r="AR239" i="21" s="1"/>
  <c r="AQ239" i="21" s="1"/>
  <c r="AP239" i="21" s="1"/>
  <c r="AT243" i="21"/>
  <c r="AT266" i="21"/>
  <c r="AT271" i="21"/>
  <c r="AS271" i="21" s="1"/>
  <c r="AR271" i="21" s="1"/>
  <c r="AQ271" i="21" s="1"/>
  <c r="AP271" i="21" s="1"/>
  <c r="AT284" i="21"/>
  <c r="AS284" i="21" s="1"/>
  <c r="AR284" i="21" s="1"/>
  <c r="AQ284" i="21" s="1"/>
  <c r="AP284" i="21" s="1"/>
  <c r="AT287" i="21"/>
  <c r="AT300" i="21"/>
  <c r="AS300" i="21" s="1"/>
  <c r="AR300" i="21" s="1"/>
  <c r="AQ300" i="21" s="1"/>
  <c r="AP300" i="21" s="1"/>
  <c r="AT329" i="21"/>
  <c r="AS329" i="21" s="1"/>
  <c r="AR329" i="21" s="1"/>
  <c r="AQ329" i="21" s="1"/>
  <c r="AP329" i="21" s="1"/>
  <c r="AT337" i="21"/>
  <c r="AS337" i="21" s="1"/>
  <c r="AR337" i="21" s="1"/>
  <c r="AQ337" i="21" s="1"/>
  <c r="AP337" i="21" s="1"/>
  <c r="AT345" i="21"/>
  <c r="AS345" i="21" s="1"/>
  <c r="AR345" i="21" s="1"/>
  <c r="AQ345" i="21" s="1"/>
  <c r="AP345" i="21" s="1"/>
  <c r="AT364" i="21"/>
  <c r="AT231" i="21"/>
  <c r="AS231" i="21" s="1"/>
  <c r="AR231" i="21" s="1"/>
  <c r="AQ231" i="21" s="1"/>
  <c r="AP231" i="21" s="1"/>
  <c r="AT235" i="21"/>
  <c r="AS235" i="21" s="1"/>
  <c r="AR235" i="21" s="1"/>
  <c r="AQ235" i="21" s="1"/>
  <c r="AP235" i="21" s="1"/>
  <c r="AT251" i="21"/>
  <c r="AT255" i="21"/>
  <c r="AT258" i="21"/>
  <c r="AS258" i="21" s="1"/>
  <c r="AR258" i="21" s="1"/>
  <c r="AQ258" i="21" s="1"/>
  <c r="AP258" i="21" s="1"/>
  <c r="AT274" i="21"/>
  <c r="AS274" i="21" s="1"/>
  <c r="AR274" i="21" s="1"/>
  <c r="AQ274" i="21" s="1"/>
  <c r="AP274" i="21" s="1"/>
  <c r="AT303" i="21"/>
  <c r="AT316" i="21"/>
  <c r="AS316" i="21" s="1"/>
  <c r="AR316" i="21" s="1"/>
  <c r="AQ316" i="21" s="1"/>
  <c r="AP316" i="21" s="1"/>
  <c r="AT321" i="21"/>
  <c r="AS321" i="21" s="1"/>
  <c r="AR321" i="21" s="1"/>
  <c r="AQ321" i="21" s="1"/>
  <c r="AP321" i="21" s="1"/>
  <c r="AT340" i="21"/>
  <c r="AS340" i="21" s="1"/>
  <c r="AR340" i="21" s="1"/>
  <c r="AQ340" i="21" s="1"/>
  <c r="AP340" i="21" s="1"/>
  <c r="AT348" i="21"/>
  <c r="AS348" i="21" s="1"/>
  <c r="AR348" i="21" s="1"/>
  <c r="AQ348" i="21" s="1"/>
  <c r="AP348" i="21" s="1"/>
  <c r="AT351" i="21"/>
  <c r="AT86" i="21"/>
  <c r="AS86" i="21" s="1"/>
  <c r="AR86" i="21" s="1"/>
  <c r="AQ86" i="21" s="1"/>
  <c r="AP86" i="21" s="1"/>
  <c r="AT196" i="21"/>
  <c r="AS196" i="21" s="1"/>
  <c r="AR196" i="21" s="1"/>
  <c r="AQ196" i="21" s="1"/>
  <c r="AP196" i="21" s="1"/>
  <c r="AT222" i="21"/>
  <c r="AT247" i="21"/>
  <c r="AT261" i="21"/>
  <c r="AS261" i="21" s="1"/>
  <c r="AR261" i="21" s="1"/>
  <c r="AQ261" i="21" s="1"/>
  <c r="AP261" i="21" s="1"/>
  <c r="AT269" i="21"/>
  <c r="AS269" i="21" s="1"/>
  <c r="AR269" i="21" s="1"/>
  <c r="AQ269" i="21" s="1"/>
  <c r="AP269" i="21" s="1"/>
  <c r="AT277" i="21"/>
  <c r="AT282" i="21"/>
  <c r="AS282" i="21" s="1"/>
  <c r="AR282" i="21" s="1"/>
  <c r="AQ282" i="21" s="1"/>
  <c r="AP282" i="21" s="1"/>
  <c r="AT290" i="21"/>
  <c r="AS290" i="21" s="1"/>
  <c r="AR290" i="21" s="1"/>
  <c r="AQ290" i="21" s="1"/>
  <c r="AP290" i="21" s="1"/>
  <c r="AT295" i="21"/>
  <c r="AS295" i="21" s="1"/>
  <c r="AR295" i="21" s="1"/>
  <c r="AQ295" i="21" s="1"/>
  <c r="AP295" i="21" s="1"/>
  <c r="AT308" i="21"/>
  <c r="AS308" i="21" s="1"/>
  <c r="AR308" i="21" s="1"/>
  <c r="AQ308" i="21" s="1"/>
  <c r="AP308" i="21" s="1"/>
  <c r="AT311" i="21"/>
  <c r="AT324" i="21"/>
  <c r="AS324" i="21" s="1"/>
  <c r="AR324" i="21" s="1"/>
  <c r="AQ324" i="21" s="1"/>
  <c r="AP324" i="21" s="1"/>
  <c r="AT327" i="21"/>
  <c r="AS327" i="21" s="1"/>
  <c r="AR327" i="21" s="1"/>
  <c r="AQ327" i="21" s="1"/>
  <c r="AP327" i="21" s="1"/>
  <c r="AT356" i="21"/>
  <c r="AT359" i="21"/>
  <c r="AT120" i="21"/>
  <c r="AS120" i="21" s="1"/>
  <c r="AR120" i="21" s="1"/>
  <c r="AQ120" i="21" s="1"/>
  <c r="AP120" i="21" s="1"/>
  <c r="AT183" i="21"/>
  <c r="AS183" i="21" s="1"/>
  <c r="AR183" i="21" s="1"/>
  <c r="AQ183" i="21" s="1"/>
  <c r="AP183" i="21" s="1"/>
  <c r="AT244" i="21"/>
  <c r="AT264" i="21"/>
  <c r="AS264" i="21" s="1"/>
  <c r="AR264" i="21" s="1"/>
  <c r="AQ264" i="21" s="1"/>
  <c r="AP264" i="21" s="1"/>
  <c r="AT298" i="21"/>
  <c r="AS298" i="21" s="1"/>
  <c r="AR298" i="21" s="1"/>
  <c r="AQ298" i="21" s="1"/>
  <c r="AP298" i="21" s="1"/>
  <c r="AT332" i="21"/>
  <c r="AS332" i="21" s="1"/>
  <c r="AR332" i="21" s="1"/>
  <c r="AQ332" i="21" s="1"/>
  <c r="AP332" i="21" s="1"/>
  <c r="AT335" i="21"/>
  <c r="AS335" i="21" s="1"/>
  <c r="AR335" i="21" s="1"/>
  <c r="AQ335" i="21" s="1"/>
  <c r="AP335" i="21" s="1"/>
  <c r="AT343" i="21"/>
  <c r="AT362" i="21"/>
  <c r="AS362" i="21" s="1"/>
  <c r="AR362" i="21" s="1"/>
  <c r="AQ362" i="21" s="1"/>
  <c r="AP362" i="21" s="1"/>
  <c r="AT367" i="21"/>
  <c r="AS367" i="21" s="1"/>
  <c r="AR367" i="21" s="1"/>
  <c r="AQ367" i="21" s="1"/>
  <c r="AP367" i="21" s="1"/>
  <c r="AT52" i="21"/>
  <c r="AT91" i="21"/>
  <c r="AT154" i="21"/>
  <c r="AS154" i="21" s="1"/>
  <c r="AR154" i="21" s="1"/>
  <c r="AQ154" i="21" s="1"/>
  <c r="AP154" i="21" s="1"/>
  <c r="AT213" i="21"/>
  <c r="AS213" i="21" s="1"/>
  <c r="AR213" i="21" s="1"/>
  <c r="AQ213" i="21" s="1"/>
  <c r="AP213" i="21" s="1"/>
  <c r="AT232" i="21"/>
  <c r="AT236" i="21"/>
  <c r="AS236" i="21" s="1"/>
  <c r="AR236" i="21" s="1"/>
  <c r="AQ236" i="21" s="1"/>
  <c r="AP236" i="21" s="1"/>
  <c r="AT252" i="21"/>
  <c r="AT267" i="21"/>
  <c r="AS267" i="21" s="1"/>
  <c r="AR267" i="21" s="1"/>
  <c r="AQ267" i="21" s="1"/>
  <c r="AP267" i="21" s="1"/>
  <c r="AT280" i="21"/>
  <c r="AS280" i="21" s="1"/>
  <c r="AR280" i="21" s="1"/>
  <c r="AQ280" i="21" s="1"/>
  <c r="AP280" i="21" s="1"/>
  <c r="AT285" i="21"/>
  <c r="AT293" i="21"/>
  <c r="AS293" i="21" s="1"/>
  <c r="AR293" i="21" s="1"/>
  <c r="AQ293" i="21" s="1"/>
  <c r="AP293" i="21" s="1"/>
  <c r="AT301" i="21"/>
  <c r="AS301" i="21" s="1"/>
  <c r="AR301" i="21" s="1"/>
  <c r="AQ301" i="21" s="1"/>
  <c r="AP301" i="21" s="1"/>
  <c r="AT306" i="21"/>
  <c r="AT314" i="21"/>
  <c r="AT319" i="21"/>
  <c r="AS319" i="21" s="1"/>
  <c r="AR319" i="21" s="1"/>
  <c r="AQ319" i="21" s="1"/>
  <c r="AP319" i="21" s="1"/>
  <c r="AT338" i="21"/>
  <c r="AS338" i="21" s="1"/>
  <c r="AR338" i="21" s="1"/>
  <c r="AQ338" i="21" s="1"/>
  <c r="AP338" i="21" s="1"/>
  <c r="AT346" i="21"/>
  <c r="AT354" i="21"/>
  <c r="AS354" i="21" s="1"/>
  <c r="AR354" i="21" s="1"/>
  <c r="AQ354" i="21" s="1"/>
  <c r="AP354" i="21" s="1"/>
  <c r="AT219" i="21"/>
  <c r="AS219" i="21" s="1"/>
  <c r="AR219" i="21" s="1"/>
  <c r="AQ219" i="21" s="1"/>
  <c r="AP219" i="21" s="1"/>
  <c r="AT248" i="21"/>
  <c r="AS248" i="21" s="1"/>
  <c r="AR248" i="21" s="1"/>
  <c r="AQ248" i="21" s="1"/>
  <c r="AP248" i="21" s="1"/>
  <c r="AT256" i="21"/>
  <c r="AS256" i="21" s="1"/>
  <c r="AR256" i="21" s="1"/>
  <c r="AQ256" i="21" s="1"/>
  <c r="AP256" i="21" s="1"/>
  <c r="AT259" i="21"/>
  <c r="AT272" i="21"/>
  <c r="AT275" i="21"/>
  <c r="AT288" i="21"/>
  <c r="AT322" i="21"/>
  <c r="AT330" i="21"/>
  <c r="AS330" i="21" s="1"/>
  <c r="AR330" i="21" s="1"/>
  <c r="AQ330" i="21" s="1"/>
  <c r="AP330" i="21" s="1"/>
  <c r="AT341" i="21"/>
  <c r="AS341" i="21" s="1"/>
  <c r="AR341" i="21" s="1"/>
  <c r="AQ341" i="21" s="1"/>
  <c r="AP341" i="21" s="1"/>
  <c r="AT349" i="21"/>
  <c r="AT365" i="21"/>
  <c r="AS365" i="21" s="1"/>
  <c r="AR365" i="21" s="1"/>
  <c r="AQ365" i="21" s="1"/>
  <c r="AP365" i="21" s="1"/>
  <c r="AT214" i="21"/>
  <c r="AS214" i="21" s="1"/>
  <c r="AR214" i="21" s="1"/>
  <c r="AQ214" i="21" s="1"/>
  <c r="AP214" i="21" s="1"/>
  <c r="AT241" i="21"/>
  <c r="AS241" i="21" s="1"/>
  <c r="AR241" i="21" s="1"/>
  <c r="AQ241" i="21" s="1"/>
  <c r="AP241" i="21" s="1"/>
  <c r="AT262" i="21"/>
  <c r="AS262" i="21" s="1"/>
  <c r="AR262" i="21" s="1"/>
  <c r="AQ262" i="21" s="1"/>
  <c r="AP262" i="21" s="1"/>
  <c r="AT291" i="21"/>
  <c r="AT304" i="21"/>
  <c r="AS304" i="21" s="1"/>
  <c r="AR304" i="21" s="1"/>
  <c r="AQ304" i="21" s="1"/>
  <c r="AP304" i="21" s="1"/>
  <c r="AT309" i="21"/>
  <c r="AS309" i="21" s="1"/>
  <c r="AR309" i="21" s="1"/>
  <c r="AQ309" i="21" s="1"/>
  <c r="AP309" i="21" s="1"/>
  <c r="AT317" i="21"/>
  <c r="AT325" i="21"/>
  <c r="AT352" i="21"/>
  <c r="AS352" i="21" s="1"/>
  <c r="AR352" i="21" s="1"/>
  <c r="AQ352" i="21" s="1"/>
  <c r="AP352" i="21" s="1"/>
  <c r="AT357" i="21"/>
  <c r="AS357" i="21" s="1"/>
  <c r="AR357" i="21" s="1"/>
  <c r="AQ357" i="21" s="1"/>
  <c r="AP357" i="21" s="1"/>
  <c r="AT207" i="21"/>
  <c r="AT233" i="21"/>
  <c r="AS233" i="21" s="1"/>
  <c r="AR233" i="21" s="1"/>
  <c r="AQ233" i="21" s="1"/>
  <c r="AP233" i="21" s="1"/>
  <c r="AT237" i="21"/>
  <c r="AS237" i="21" s="1"/>
  <c r="AR237" i="21" s="1"/>
  <c r="AQ237" i="21" s="1"/>
  <c r="AP237" i="21" s="1"/>
  <c r="AT245" i="21"/>
  <c r="AS245" i="21" s="1"/>
  <c r="AR245" i="21" s="1"/>
  <c r="AQ245" i="21" s="1"/>
  <c r="AP245" i="21" s="1"/>
  <c r="AT249" i="21"/>
  <c r="AS249" i="21" s="1"/>
  <c r="AR249" i="21" s="1"/>
  <c r="AQ249" i="21" s="1"/>
  <c r="AP249" i="21" s="1"/>
  <c r="AT253" i="21"/>
  <c r="AT265" i="21"/>
  <c r="AS265" i="21" s="1"/>
  <c r="AR265" i="21" s="1"/>
  <c r="AQ265" i="21" s="1"/>
  <c r="AP265" i="21" s="1"/>
  <c r="AT270" i="21"/>
  <c r="AS270" i="21" s="1"/>
  <c r="AR270" i="21" s="1"/>
  <c r="AQ270" i="21" s="1"/>
  <c r="AP270" i="21" s="1"/>
  <c r="AT278" i="21"/>
  <c r="AT283" i="21"/>
  <c r="AT296" i="21"/>
  <c r="AS296" i="21" s="1"/>
  <c r="AR296" i="21" s="1"/>
  <c r="AQ296" i="21" s="1"/>
  <c r="AP296" i="21" s="1"/>
  <c r="AT299" i="21"/>
  <c r="AS299" i="21" s="1"/>
  <c r="AR299" i="21" s="1"/>
  <c r="AQ299" i="21" s="1"/>
  <c r="AP299" i="21" s="1"/>
  <c r="AT312" i="21"/>
  <c r="AT328" i="21"/>
  <c r="AS328" i="21" s="1"/>
  <c r="AR328" i="21" s="1"/>
  <c r="AQ328" i="21" s="1"/>
  <c r="AP328" i="21" s="1"/>
  <c r="AT333" i="21"/>
  <c r="AS333" i="21" s="1"/>
  <c r="AR333" i="21" s="1"/>
  <c r="AQ333" i="21" s="1"/>
  <c r="AP333" i="21" s="1"/>
  <c r="AT360" i="21"/>
  <c r="AS360" i="21" s="1"/>
  <c r="AR360" i="21" s="1"/>
  <c r="AQ360" i="21" s="1"/>
  <c r="AP360" i="21" s="1"/>
  <c r="AT363" i="21"/>
  <c r="AS363" i="21" s="1"/>
  <c r="AR363" i="21" s="1"/>
  <c r="AQ363" i="21" s="1"/>
  <c r="AP363" i="21" s="1"/>
  <c r="AT8" i="21"/>
  <c r="AT220" i="21"/>
  <c r="AS220" i="21" s="1"/>
  <c r="AR220" i="21" s="1"/>
  <c r="AQ220" i="21" s="1"/>
  <c r="AP220" i="21" s="1"/>
  <c r="AT229" i="21"/>
  <c r="AS229" i="21" s="1"/>
  <c r="AR229" i="21" s="1"/>
  <c r="AQ229" i="21" s="1"/>
  <c r="AP229" i="21" s="1"/>
  <c r="AT257" i="21"/>
  <c r="AT286" i="21"/>
  <c r="AT336" i="21"/>
  <c r="AS336" i="21" s="1"/>
  <c r="AR336" i="21" s="1"/>
  <c r="AQ336" i="21" s="1"/>
  <c r="AP336" i="21" s="1"/>
  <c r="AT339" i="21"/>
  <c r="AS339" i="21" s="1"/>
  <c r="AR339" i="21" s="1"/>
  <c r="AQ339" i="21" s="1"/>
  <c r="AP339" i="21" s="1"/>
  <c r="AT344" i="21"/>
  <c r="AT315" i="21"/>
  <c r="AS315" i="21" s="1"/>
  <c r="AR315" i="21" s="1"/>
  <c r="AQ315" i="21" s="1"/>
  <c r="AP315" i="21" s="1"/>
  <c r="AT347" i="21"/>
  <c r="AS347" i="21" s="1"/>
  <c r="AR347" i="21" s="1"/>
  <c r="AQ347" i="21" s="1"/>
  <c r="AP347" i="21" s="1"/>
  <c r="AS33" i="21"/>
  <c r="AR33" i="21" s="1"/>
  <c r="AQ33" i="21" s="1"/>
  <c r="AP33" i="21" s="1"/>
  <c r="AS41" i="21"/>
  <c r="AR41" i="21" s="1"/>
  <c r="AQ41" i="21" s="1"/>
  <c r="AP41" i="21" s="1"/>
  <c r="AS23" i="21"/>
  <c r="AR23" i="21" s="1"/>
  <c r="AQ23" i="21" s="1"/>
  <c r="AP23" i="21" s="1"/>
  <c r="AS39" i="21"/>
  <c r="AR39" i="21" s="1"/>
  <c r="AQ39" i="21" s="1"/>
  <c r="AP39" i="21" s="1"/>
  <c r="AS52" i="21"/>
  <c r="AR52" i="21" s="1"/>
  <c r="AQ52" i="21" s="1"/>
  <c r="AP52" i="21" s="1"/>
  <c r="AS57" i="21"/>
  <c r="AR57" i="21" s="1"/>
  <c r="AQ57" i="21" s="1"/>
  <c r="AP57" i="21" s="1"/>
  <c r="AS26" i="21"/>
  <c r="AR26" i="21" s="1"/>
  <c r="AQ26" i="21" s="1"/>
  <c r="AP26" i="21" s="1"/>
  <c r="AS34" i="21"/>
  <c r="AR34" i="21" s="1"/>
  <c r="AQ34" i="21" s="1"/>
  <c r="AP34" i="21" s="1"/>
  <c r="AS21" i="21"/>
  <c r="AR21" i="21" s="1"/>
  <c r="AQ21" i="21" s="1"/>
  <c r="AP21" i="21" s="1"/>
  <c r="AS27" i="21"/>
  <c r="AR27" i="21" s="1"/>
  <c r="AQ27" i="21" s="1"/>
  <c r="AP27" i="21" s="1"/>
  <c r="AS45" i="21"/>
  <c r="AR45" i="21" s="1"/>
  <c r="AQ45" i="21" s="1"/>
  <c r="AP45" i="21" s="1"/>
  <c r="AS53" i="21"/>
  <c r="AR53" i="21" s="1"/>
  <c r="AQ53" i="21" s="1"/>
  <c r="AP53" i="21" s="1"/>
  <c r="AS19" i="21"/>
  <c r="AR19" i="21" s="1"/>
  <c r="AQ19" i="21" s="1"/>
  <c r="AP19" i="21" s="1"/>
  <c r="AS32" i="21"/>
  <c r="AR32" i="21" s="1"/>
  <c r="AQ32" i="21" s="1"/>
  <c r="AP32" i="21" s="1"/>
  <c r="AS22" i="21"/>
  <c r="AR22" i="21" s="1"/>
  <c r="AQ22" i="21" s="1"/>
  <c r="AP22" i="21" s="1"/>
  <c r="AS25" i="21"/>
  <c r="AR25" i="21" s="1"/>
  <c r="AQ25" i="21" s="1"/>
  <c r="AP25" i="21" s="1"/>
  <c r="AS43" i="21"/>
  <c r="AR43" i="21" s="1"/>
  <c r="AQ43" i="21" s="1"/>
  <c r="AP43" i="21" s="1"/>
  <c r="AS56" i="21"/>
  <c r="AR56" i="21" s="1"/>
  <c r="AQ56" i="21" s="1"/>
  <c r="AP56" i="21" s="1"/>
  <c r="AS29" i="21"/>
  <c r="AR29" i="21" s="1"/>
  <c r="AQ29" i="21" s="1"/>
  <c r="AP29" i="21" s="1"/>
  <c r="AS37" i="21"/>
  <c r="AR37" i="21" s="1"/>
  <c r="AQ37" i="21" s="1"/>
  <c r="AP37" i="21" s="1"/>
  <c r="AS81" i="21"/>
  <c r="AR81" i="21" s="1"/>
  <c r="AQ81" i="21" s="1"/>
  <c r="AP81" i="21" s="1"/>
  <c r="AS110" i="21"/>
  <c r="AR110" i="21" s="1"/>
  <c r="AQ110" i="21" s="1"/>
  <c r="AP110" i="21" s="1"/>
  <c r="AS178" i="21"/>
  <c r="AR178" i="21" s="1"/>
  <c r="AQ178" i="21" s="1"/>
  <c r="AP178" i="21" s="1"/>
  <c r="AS207" i="21"/>
  <c r="AR207" i="21" s="1"/>
  <c r="AQ207" i="21" s="1"/>
  <c r="AP207" i="21" s="1"/>
  <c r="AS9" i="21"/>
  <c r="AR9" i="21" s="1"/>
  <c r="AQ9" i="21" s="1"/>
  <c r="AP9" i="21" s="1"/>
  <c r="AS65" i="21"/>
  <c r="AR65" i="21" s="1"/>
  <c r="AQ65" i="21" s="1"/>
  <c r="AP65" i="21" s="1"/>
  <c r="AS68" i="21"/>
  <c r="AR68" i="21" s="1"/>
  <c r="AQ68" i="21" s="1"/>
  <c r="AP68" i="21" s="1"/>
  <c r="AS118" i="21"/>
  <c r="AR118" i="21" s="1"/>
  <c r="AQ118" i="21" s="1"/>
  <c r="AP118" i="21" s="1"/>
  <c r="AS160" i="21"/>
  <c r="AR160" i="21" s="1"/>
  <c r="AQ160" i="21" s="1"/>
  <c r="AP160" i="21" s="1"/>
  <c r="AS181" i="21"/>
  <c r="AR181" i="21" s="1"/>
  <c r="AQ181" i="21" s="1"/>
  <c r="AP181" i="21" s="1"/>
  <c r="AS46" i="21"/>
  <c r="AR46" i="21" s="1"/>
  <c r="AQ46" i="21" s="1"/>
  <c r="AP46" i="21" s="1"/>
  <c r="AS60" i="21"/>
  <c r="AR60" i="21" s="1"/>
  <c r="AQ60" i="21" s="1"/>
  <c r="AP60" i="21" s="1"/>
  <c r="AS113" i="21"/>
  <c r="AR113" i="21" s="1"/>
  <c r="AQ113" i="21" s="1"/>
  <c r="AP113" i="21" s="1"/>
  <c r="AS134" i="21"/>
  <c r="AR134" i="21" s="1"/>
  <c r="AQ134" i="21" s="1"/>
  <c r="AP134" i="21" s="1"/>
  <c r="AS139" i="21"/>
  <c r="AR139" i="21" s="1"/>
  <c r="AQ139" i="21" s="1"/>
  <c r="AP139" i="21" s="1"/>
  <c r="AS168" i="21"/>
  <c r="AR168" i="21" s="1"/>
  <c r="AQ168" i="21" s="1"/>
  <c r="AP168" i="21" s="1"/>
  <c r="AS244" i="21"/>
  <c r="AR244" i="21" s="1"/>
  <c r="AQ244" i="21" s="1"/>
  <c r="AP244" i="21" s="1"/>
  <c r="AS257" i="21"/>
  <c r="AR257" i="21" s="1"/>
  <c r="AQ257" i="21" s="1"/>
  <c r="AP257" i="21" s="1"/>
  <c r="AS47" i="21"/>
  <c r="AR47" i="21" s="1"/>
  <c r="AQ47" i="21" s="1"/>
  <c r="AP47" i="21" s="1"/>
  <c r="AS92" i="21"/>
  <c r="AR92" i="21" s="1"/>
  <c r="AQ92" i="21" s="1"/>
  <c r="AP92" i="21" s="1"/>
  <c r="AS142" i="21"/>
  <c r="AR142" i="21" s="1"/>
  <c r="AQ142" i="21" s="1"/>
  <c r="AP142" i="21" s="1"/>
  <c r="AS171" i="21"/>
  <c r="AR171" i="21" s="1"/>
  <c r="AQ171" i="21" s="1"/>
  <c r="AP171" i="21" s="1"/>
  <c r="AS197" i="21"/>
  <c r="AR197" i="21" s="1"/>
  <c r="AQ197" i="21" s="1"/>
  <c r="AP197" i="21" s="1"/>
  <c r="AS82" i="21"/>
  <c r="AR82" i="21" s="1"/>
  <c r="AQ82" i="21" s="1"/>
  <c r="AP82" i="21" s="1"/>
  <c r="AS111" i="21"/>
  <c r="AR111" i="21" s="1"/>
  <c r="AQ111" i="21" s="1"/>
  <c r="AP111" i="21" s="1"/>
  <c r="AS129" i="21"/>
  <c r="AR129" i="21" s="1"/>
  <c r="AQ129" i="21" s="1"/>
  <c r="AP129" i="21" s="1"/>
  <c r="AS137" i="21"/>
  <c r="AR137" i="21" s="1"/>
  <c r="AQ137" i="21" s="1"/>
  <c r="AP137" i="21" s="1"/>
  <c r="AS158" i="21"/>
  <c r="AR158" i="21" s="1"/>
  <c r="AQ158" i="21" s="1"/>
  <c r="AP158" i="21" s="1"/>
  <c r="AS176" i="21"/>
  <c r="AR176" i="21" s="1"/>
  <c r="AQ176" i="21" s="1"/>
  <c r="AP176" i="21" s="1"/>
  <c r="AS55" i="21"/>
  <c r="AR55" i="21" s="1"/>
  <c r="AQ55" i="21" s="1"/>
  <c r="AP55" i="21" s="1"/>
  <c r="AS66" i="21"/>
  <c r="AR66" i="21" s="1"/>
  <c r="AQ66" i="21" s="1"/>
  <c r="AP66" i="21" s="1"/>
  <c r="AS69" i="21"/>
  <c r="AR69" i="21" s="1"/>
  <c r="AQ69" i="21" s="1"/>
  <c r="AP69" i="21" s="1"/>
  <c r="AS90" i="21"/>
  <c r="AR90" i="21" s="1"/>
  <c r="AQ90" i="21" s="1"/>
  <c r="AP90" i="21" s="1"/>
  <c r="AS132" i="21"/>
  <c r="AR132" i="21" s="1"/>
  <c r="AQ132" i="21" s="1"/>
  <c r="AP132" i="21" s="1"/>
  <c r="AS208" i="21"/>
  <c r="AR208" i="21" s="1"/>
  <c r="AQ208" i="21" s="1"/>
  <c r="AP208" i="21" s="1"/>
  <c r="AS135" i="21"/>
  <c r="AR135" i="21" s="1"/>
  <c r="AQ135" i="21" s="1"/>
  <c r="AP135" i="21" s="1"/>
  <c r="AS153" i="21"/>
  <c r="AR153" i="21" s="1"/>
  <c r="AQ153" i="21" s="1"/>
  <c r="AP153" i="21" s="1"/>
  <c r="AS174" i="21"/>
  <c r="AR174" i="21" s="1"/>
  <c r="AQ174" i="21" s="1"/>
  <c r="AP174" i="21" s="1"/>
  <c r="AS200" i="21"/>
  <c r="AR200" i="21" s="1"/>
  <c r="AQ200" i="21" s="1"/>
  <c r="AP200" i="21" s="1"/>
  <c r="AS203" i="21"/>
  <c r="AR203" i="21" s="1"/>
  <c r="AQ203" i="21" s="1"/>
  <c r="AP203" i="21" s="1"/>
  <c r="AS75" i="21"/>
  <c r="AR75" i="21" s="1"/>
  <c r="AQ75" i="21" s="1"/>
  <c r="AP75" i="21" s="1"/>
  <c r="AS101" i="21"/>
  <c r="AR101" i="21" s="1"/>
  <c r="AQ101" i="21" s="1"/>
  <c r="AP101" i="21" s="1"/>
  <c r="AS122" i="21"/>
  <c r="AR122" i="21" s="1"/>
  <c r="AQ122" i="21" s="1"/>
  <c r="AP122" i="21" s="1"/>
  <c r="AS127" i="21"/>
  <c r="AR127" i="21" s="1"/>
  <c r="AQ127" i="21" s="1"/>
  <c r="AP127" i="21" s="1"/>
  <c r="AS156" i="21"/>
  <c r="AR156" i="21" s="1"/>
  <c r="AQ156" i="21" s="1"/>
  <c r="AP156" i="21" s="1"/>
  <c r="AS232" i="21"/>
  <c r="AR232" i="21" s="1"/>
  <c r="AQ232" i="21" s="1"/>
  <c r="AP232" i="21" s="1"/>
  <c r="AS253" i="21"/>
  <c r="AR253" i="21" s="1"/>
  <c r="AQ253" i="21" s="1"/>
  <c r="AP253" i="21" s="1"/>
  <c r="AS42" i="21"/>
  <c r="AR42" i="21" s="1"/>
  <c r="AQ42" i="21" s="1"/>
  <c r="AP42" i="21" s="1"/>
  <c r="AS96" i="21"/>
  <c r="AR96" i="21" s="1"/>
  <c r="AQ96" i="21" s="1"/>
  <c r="AP96" i="21" s="1"/>
  <c r="AS130" i="21"/>
  <c r="AR130" i="21" s="1"/>
  <c r="AQ130" i="21" s="1"/>
  <c r="AP130" i="21" s="1"/>
  <c r="AS177" i="21"/>
  <c r="AR177" i="21" s="1"/>
  <c r="AQ177" i="21" s="1"/>
  <c r="AP177" i="21" s="1"/>
  <c r="AS193" i="21"/>
  <c r="AR193" i="21" s="1"/>
  <c r="AQ193" i="21" s="1"/>
  <c r="AP193" i="21" s="1"/>
  <c r="AS99" i="21"/>
  <c r="AR99" i="21" s="1"/>
  <c r="AQ99" i="21" s="1"/>
  <c r="AP99" i="21" s="1"/>
  <c r="AS138" i="21"/>
  <c r="AR138" i="21" s="1"/>
  <c r="AQ138" i="21" s="1"/>
  <c r="AP138" i="21" s="1"/>
  <c r="AS146" i="21"/>
  <c r="AR146" i="21" s="1"/>
  <c r="AQ146" i="21" s="1"/>
  <c r="AP146" i="21" s="1"/>
  <c r="AS164" i="21"/>
  <c r="AR164" i="21" s="1"/>
  <c r="AQ164" i="21" s="1"/>
  <c r="AP164" i="21" s="1"/>
  <c r="AS167" i="21"/>
  <c r="AR167" i="21" s="1"/>
  <c r="AQ167" i="21" s="1"/>
  <c r="AP167" i="21" s="1"/>
  <c r="AS243" i="21"/>
  <c r="AR243" i="21" s="1"/>
  <c r="AQ243" i="21" s="1"/>
  <c r="AP243" i="21" s="1"/>
  <c r="AS64" i="21"/>
  <c r="AR64" i="21" s="1"/>
  <c r="AQ64" i="21" s="1"/>
  <c r="AP64" i="21" s="1"/>
  <c r="AS78" i="21"/>
  <c r="AR78" i="21" s="1"/>
  <c r="AQ78" i="21" s="1"/>
  <c r="AP78" i="21" s="1"/>
  <c r="AS91" i="21"/>
  <c r="AR91" i="21" s="1"/>
  <c r="AQ91" i="21" s="1"/>
  <c r="AP91" i="21" s="1"/>
  <c r="AS104" i="21"/>
  <c r="AR104" i="21" s="1"/>
  <c r="AQ104" i="21" s="1"/>
  <c r="AP104" i="21" s="1"/>
  <c r="AS107" i="21"/>
  <c r="AR107" i="21" s="1"/>
  <c r="AQ107" i="21" s="1"/>
  <c r="AP107" i="21" s="1"/>
  <c r="AS136" i="21"/>
  <c r="AR136" i="21" s="1"/>
  <c r="AQ136" i="21" s="1"/>
  <c r="AP136" i="21" s="1"/>
  <c r="AS242" i="21"/>
  <c r="AR242" i="21" s="1"/>
  <c r="AQ242" i="21" s="1"/>
  <c r="AP242" i="21" s="1"/>
  <c r="AS260" i="21"/>
  <c r="AR260" i="21" s="1"/>
  <c r="AQ260" i="21" s="1"/>
  <c r="AP260" i="21" s="1"/>
  <c r="AS263" i="21"/>
  <c r="AR263" i="21" s="1"/>
  <c r="AQ263" i="21" s="1"/>
  <c r="AP263" i="21" s="1"/>
  <c r="AS326" i="21"/>
  <c r="AR326" i="21" s="1"/>
  <c r="AQ326" i="21" s="1"/>
  <c r="AP326" i="21" s="1"/>
  <c r="AS221" i="21"/>
  <c r="AR221" i="21" s="1"/>
  <c r="AQ221" i="21" s="1"/>
  <c r="AP221" i="21" s="1"/>
  <c r="AS279" i="21"/>
  <c r="AR279" i="21" s="1"/>
  <c r="AQ279" i="21" s="1"/>
  <c r="AP279" i="21" s="1"/>
  <c r="AS292" i="21"/>
  <c r="AR292" i="21" s="1"/>
  <c r="AQ292" i="21" s="1"/>
  <c r="AP292" i="21" s="1"/>
  <c r="AS313" i="21"/>
  <c r="AR313" i="21" s="1"/>
  <c r="AQ313" i="21" s="1"/>
  <c r="AP313" i="21" s="1"/>
  <c r="AS141" i="21"/>
  <c r="AR141" i="21" s="1"/>
  <c r="AQ141" i="21" s="1"/>
  <c r="AP141" i="21" s="1"/>
  <c r="AS217" i="21"/>
  <c r="AR217" i="21" s="1"/>
  <c r="AQ217" i="21" s="1"/>
  <c r="AP217" i="21" s="1"/>
  <c r="AS266" i="21"/>
  <c r="AR266" i="21" s="1"/>
  <c r="AQ266" i="21" s="1"/>
  <c r="AP266" i="21" s="1"/>
  <c r="AS287" i="21"/>
  <c r="AR287" i="21" s="1"/>
  <c r="AQ287" i="21" s="1"/>
  <c r="AP287" i="21" s="1"/>
  <c r="AS364" i="21"/>
  <c r="AR364" i="21" s="1"/>
  <c r="AQ364" i="21" s="1"/>
  <c r="AP364" i="21" s="1"/>
  <c r="AS175" i="21"/>
  <c r="AR175" i="21" s="1"/>
  <c r="AQ175" i="21" s="1"/>
  <c r="AP175" i="21" s="1"/>
  <c r="AS211" i="21"/>
  <c r="AR211" i="21" s="1"/>
  <c r="AQ211" i="21" s="1"/>
  <c r="AP211" i="21" s="1"/>
  <c r="AS251" i="21"/>
  <c r="AR251" i="21" s="1"/>
  <c r="AQ251" i="21" s="1"/>
  <c r="AP251" i="21" s="1"/>
  <c r="AS255" i="21"/>
  <c r="AR255" i="21" s="1"/>
  <c r="AQ255" i="21" s="1"/>
  <c r="AP255" i="21" s="1"/>
  <c r="AS303" i="21"/>
  <c r="AR303" i="21" s="1"/>
  <c r="AQ303" i="21" s="1"/>
  <c r="AP303" i="21" s="1"/>
  <c r="AS351" i="21"/>
  <c r="AR351" i="21" s="1"/>
  <c r="AQ351" i="21" s="1"/>
  <c r="AP351" i="21" s="1"/>
  <c r="AS222" i="21"/>
  <c r="AR222" i="21" s="1"/>
  <c r="AQ222" i="21" s="1"/>
  <c r="AP222" i="21" s="1"/>
  <c r="AS247" i="21"/>
  <c r="AR247" i="21" s="1"/>
  <c r="AQ247" i="21" s="1"/>
  <c r="AP247" i="21" s="1"/>
  <c r="AS277" i="21"/>
  <c r="AR277" i="21" s="1"/>
  <c r="AQ277" i="21" s="1"/>
  <c r="AP277" i="21" s="1"/>
  <c r="AS311" i="21"/>
  <c r="AR311" i="21" s="1"/>
  <c r="AQ311" i="21" s="1"/>
  <c r="AP311" i="21" s="1"/>
  <c r="AS356" i="21"/>
  <c r="AR356" i="21" s="1"/>
  <c r="AQ356" i="21" s="1"/>
  <c r="AP356" i="21" s="1"/>
  <c r="AS359" i="21"/>
  <c r="AR359" i="21" s="1"/>
  <c r="AQ359" i="21" s="1"/>
  <c r="AP359" i="21" s="1"/>
  <c r="AS149" i="21"/>
  <c r="AR149" i="21" s="1"/>
  <c r="AQ149" i="21" s="1"/>
  <c r="AP149" i="21" s="1"/>
  <c r="AS204" i="21"/>
  <c r="AR204" i="21" s="1"/>
  <c r="AQ204" i="21" s="1"/>
  <c r="AP204" i="21" s="1"/>
  <c r="AS343" i="21"/>
  <c r="AR343" i="21" s="1"/>
  <c r="AQ343" i="21" s="1"/>
  <c r="AP343" i="21" s="1"/>
  <c r="AS44" i="21"/>
  <c r="AR44" i="21" s="1"/>
  <c r="AQ44" i="21" s="1"/>
  <c r="AP44" i="21" s="1"/>
  <c r="AS212" i="21"/>
  <c r="AR212" i="21" s="1"/>
  <c r="AQ212" i="21" s="1"/>
  <c r="AP212" i="21" s="1"/>
  <c r="AS240" i="21"/>
  <c r="AR240" i="21" s="1"/>
  <c r="AQ240" i="21" s="1"/>
  <c r="AP240" i="21" s="1"/>
  <c r="AS252" i="21"/>
  <c r="AR252" i="21" s="1"/>
  <c r="AQ252" i="21" s="1"/>
  <c r="AP252" i="21" s="1"/>
  <c r="AS285" i="21"/>
  <c r="AR285" i="21" s="1"/>
  <c r="AQ285" i="21" s="1"/>
  <c r="AP285" i="21" s="1"/>
  <c r="AS306" i="21"/>
  <c r="AR306" i="21" s="1"/>
  <c r="AQ306" i="21" s="1"/>
  <c r="AP306" i="21" s="1"/>
  <c r="AS314" i="21"/>
  <c r="AR314" i="21" s="1"/>
  <c r="AQ314" i="21" s="1"/>
  <c r="AP314" i="21" s="1"/>
  <c r="AS346" i="21"/>
  <c r="AR346" i="21" s="1"/>
  <c r="AQ346" i="21" s="1"/>
  <c r="AP346" i="21" s="1"/>
  <c r="AS123" i="21"/>
  <c r="AR123" i="21" s="1"/>
  <c r="AQ123" i="21" s="1"/>
  <c r="AP123" i="21" s="1"/>
  <c r="AS259" i="21"/>
  <c r="AR259" i="21" s="1"/>
  <c r="AQ259" i="21" s="1"/>
  <c r="AP259" i="21" s="1"/>
  <c r="AS272" i="21"/>
  <c r="AR272" i="21" s="1"/>
  <c r="AQ272" i="21" s="1"/>
  <c r="AP272" i="21" s="1"/>
  <c r="AS275" i="21"/>
  <c r="AR275" i="21" s="1"/>
  <c r="AQ275" i="21" s="1"/>
  <c r="AP275" i="21" s="1"/>
  <c r="AS288" i="21"/>
  <c r="AR288" i="21" s="1"/>
  <c r="AQ288" i="21" s="1"/>
  <c r="AP288" i="21" s="1"/>
  <c r="AS322" i="21"/>
  <c r="AR322" i="21" s="1"/>
  <c r="AQ322" i="21" s="1"/>
  <c r="AP322" i="21" s="1"/>
  <c r="AS349" i="21"/>
  <c r="AR349" i="21" s="1"/>
  <c r="AQ349" i="21" s="1"/>
  <c r="AP349" i="21" s="1"/>
  <c r="AS58" i="21"/>
  <c r="AR58" i="21" s="1"/>
  <c r="AQ58" i="21" s="1"/>
  <c r="AP58" i="21" s="1"/>
  <c r="AS157" i="21"/>
  <c r="AR157" i="21" s="1"/>
  <c r="AQ157" i="21" s="1"/>
  <c r="AP157" i="21" s="1"/>
  <c r="AS291" i="21"/>
  <c r="AR291" i="21" s="1"/>
  <c r="AQ291" i="21" s="1"/>
  <c r="AP291" i="21" s="1"/>
  <c r="AS317" i="21"/>
  <c r="AR317" i="21" s="1"/>
  <c r="AQ317" i="21" s="1"/>
  <c r="AP317" i="21" s="1"/>
  <c r="AS325" i="21"/>
  <c r="AR325" i="21" s="1"/>
  <c r="AQ325" i="21" s="1"/>
  <c r="AP325" i="21" s="1"/>
  <c r="AS278" i="21"/>
  <c r="AR278" i="21" s="1"/>
  <c r="AQ278" i="21" s="1"/>
  <c r="AP278" i="21" s="1"/>
  <c r="AS283" i="21"/>
  <c r="AR283" i="21" s="1"/>
  <c r="AQ283" i="21" s="1"/>
  <c r="AP283" i="21" s="1"/>
  <c r="AS312" i="21"/>
  <c r="AR312" i="21" s="1"/>
  <c r="AQ312" i="21" s="1"/>
  <c r="AP312" i="21" s="1"/>
  <c r="AS8" i="21"/>
  <c r="AR8" i="21" s="1"/>
  <c r="AQ8" i="21" s="1"/>
  <c r="AP8" i="21" s="1"/>
  <c r="AS199" i="21"/>
  <c r="AR199" i="21" s="1"/>
  <c r="AQ199" i="21" s="1"/>
  <c r="AP199" i="21" s="1"/>
  <c r="AS224" i="21"/>
  <c r="AR224" i="21" s="1"/>
  <c r="AQ224" i="21" s="1"/>
  <c r="AP224" i="21" s="1"/>
  <c r="AS286" i="21"/>
  <c r="AR286" i="21" s="1"/>
  <c r="AQ286" i="21" s="1"/>
  <c r="AP286" i="21" s="1"/>
  <c r="AS344" i="21"/>
  <c r="AR344" i="21" s="1"/>
  <c r="AQ344" i="21" s="1"/>
  <c r="AP344" i="21" s="1"/>
  <c r="AS191" i="21"/>
  <c r="AR191" i="21" s="1"/>
  <c r="AQ191" i="21" s="1"/>
  <c r="AP191" i="21" s="1"/>
  <c r="AS273" i="21"/>
  <c r="AR273" i="21" s="1"/>
  <c r="AQ273" i="21" s="1"/>
  <c r="AP273" i="21" s="1"/>
  <c r="AS320" i="21"/>
  <c r="AR320" i="21" s="1"/>
  <c r="AQ320" i="21" s="1"/>
  <c r="AP320" i="21" s="1"/>
  <c r="AS323" i="21"/>
  <c r="AR323" i="21" s="1"/>
  <c r="AQ323" i="21" s="1"/>
  <c r="AP323" i="21" s="1"/>
  <c r="AS294" i="21"/>
  <c r="AR294" i="21" s="1"/>
  <c r="AQ294" i="21" s="1"/>
  <c r="AP294" i="21" s="1"/>
  <c r="AS302" i="21"/>
  <c r="AR302" i="21" s="1"/>
  <c r="AQ302" i="21" s="1"/>
  <c r="AP302" i="21" s="1"/>
  <c r="AS307" i="21"/>
  <c r="AR307" i="21" s="1"/>
  <c r="AQ307" i="21" s="1"/>
  <c r="AP307" i="21" s="1"/>
  <c r="G15" i="21"/>
  <c r="G10" i="21"/>
  <c r="X10" i="21"/>
  <c r="Y10" i="21" s="1"/>
  <c r="X58" i="21"/>
  <c r="Y58" i="21" s="1"/>
  <c r="X106" i="21"/>
  <c r="Y106" i="21" s="1"/>
  <c r="X29" i="21"/>
  <c r="Y29" i="21" s="1"/>
  <c r="X101" i="21"/>
  <c r="Y101" i="21" s="1"/>
  <c r="X199" i="21"/>
  <c r="Y199" i="21" s="1"/>
  <c r="X247" i="21"/>
  <c r="Y247" i="21" s="1"/>
  <c r="X154" i="21"/>
  <c r="Y154" i="21" s="1"/>
  <c r="X159" i="21"/>
  <c r="Y159" i="21" s="1"/>
  <c r="X192" i="21"/>
  <c r="Y192" i="21" s="1"/>
  <c r="X240" i="21"/>
  <c r="Y240" i="21" s="1"/>
  <c r="X288" i="21"/>
  <c r="Y288" i="21" s="1"/>
  <c r="X73" i="21"/>
  <c r="Y73" i="21" s="1"/>
  <c r="X15" i="21"/>
  <c r="Y15" i="21" s="1"/>
  <c r="X87" i="21"/>
  <c r="Y87" i="21" s="1"/>
  <c r="X286" i="21"/>
  <c r="Y286" i="21" s="1"/>
  <c r="X301" i="21"/>
  <c r="Y301" i="21" s="1"/>
  <c r="X332" i="21"/>
  <c r="Y332" i="21" s="1"/>
  <c r="X257" i="21"/>
  <c r="Y257" i="21" s="1"/>
  <c r="X326" i="21"/>
  <c r="Y326" i="21" s="1"/>
  <c r="X302" i="21"/>
  <c r="Y302" i="21" s="1"/>
  <c r="X170" i="21"/>
  <c r="Y170" i="21" s="1"/>
  <c r="X135" i="21"/>
  <c r="Y135" i="21" s="1"/>
  <c r="X361" i="21"/>
  <c r="Y361" i="21" s="1"/>
  <c r="X366" i="21"/>
  <c r="Y366" i="21" s="1"/>
  <c r="X169" i="21"/>
  <c r="Y169" i="21" s="1"/>
  <c r="X109" i="21"/>
  <c r="Y109" i="21" s="1"/>
  <c r="X230" i="21"/>
  <c r="Y230" i="21" s="1"/>
  <c r="X242" i="21"/>
  <c r="Y242" i="21" s="1"/>
  <c r="X282" i="21"/>
  <c r="Y282" i="21" s="1"/>
  <c r="X14" i="21"/>
  <c r="Y14" i="21" s="1"/>
  <c r="X62" i="21"/>
  <c r="Y62" i="21" s="1"/>
  <c r="X110" i="21"/>
  <c r="Y110" i="21" s="1"/>
  <c r="X35" i="21"/>
  <c r="Y35" i="21" s="1"/>
  <c r="X136" i="21"/>
  <c r="Y136" i="21" s="1"/>
  <c r="X203" i="21"/>
  <c r="Y203" i="21" s="1"/>
  <c r="X251" i="21"/>
  <c r="Y251" i="21" s="1"/>
  <c r="X163" i="21"/>
  <c r="Y163" i="21" s="1"/>
  <c r="X113" i="21"/>
  <c r="Y113" i="21" s="1"/>
  <c r="X196" i="21"/>
  <c r="Y196" i="21" s="1"/>
  <c r="X244" i="21"/>
  <c r="Y244" i="21" s="1"/>
  <c r="X292" i="21"/>
  <c r="Y292" i="21" s="1"/>
  <c r="X79" i="21"/>
  <c r="Y79" i="21" s="1"/>
  <c r="X21" i="21"/>
  <c r="Y21" i="21" s="1"/>
  <c r="X93" i="21"/>
  <c r="Y93" i="21" s="1"/>
  <c r="X291" i="21"/>
  <c r="Y291" i="21" s="1"/>
  <c r="X314" i="21"/>
  <c r="Y314" i="21" s="1"/>
  <c r="X336" i="21"/>
  <c r="Y336" i="21" s="1"/>
  <c r="X209" i="21"/>
  <c r="Y209" i="21" s="1"/>
  <c r="X341" i="21"/>
  <c r="Y341" i="21" s="1"/>
  <c r="X334" i="21"/>
  <c r="Y334" i="21" s="1"/>
  <c r="X265" i="21"/>
  <c r="Y265" i="21" s="1"/>
  <c r="X149" i="21"/>
  <c r="Y149" i="21" s="1"/>
  <c r="X339" i="21"/>
  <c r="Y339" i="21" s="1"/>
  <c r="X32" i="21"/>
  <c r="Y32" i="21" s="1"/>
  <c r="X296" i="21"/>
  <c r="Y296" i="21" s="1"/>
  <c r="X124" i="21"/>
  <c r="Y124" i="21" s="1"/>
  <c r="X289" i="21"/>
  <c r="Y289" i="21" s="1"/>
  <c r="X290" i="21"/>
  <c r="Y290" i="21" s="1"/>
  <c r="X283" i="21"/>
  <c r="Y283" i="21" s="1"/>
  <c r="X18" i="21"/>
  <c r="Y18" i="21" s="1"/>
  <c r="X66" i="21"/>
  <c r="Y66" i="21" s="1"/>
  <c r="X114" i="21"/>
  <c r="Y114" i="21" s="1"/>
  <c r="X41" i="21"/>
  <c r="Y41" i="21" s="1"/>
  <c r="X145" i="21"/>
  <c r="Y145" i="21" s="1"/>
  <c r="X207" i="21"/>
  <c r="Y207" i="21" s="1"/>
  <c r="X255" i="21"/>
  <c r="Y255" i="21" s="1"/>
  <c r="X12" i="21"/>
  <c r="Y12" i="21" s="1"/>
  <c r="X123" i="21"/>
  <c r="Y123" i="21" s="1"/>
  <c r="X200" i="21"/>
  <c r="Y200" i="21" s="1"/>
  <c r="X248" i="21"/>
  <c r="Y248" i="21" s="1"/>
  <c r="X13" i="21"/>
  <c r="Y13" i="21" s="1"/>
  <c r="X85" i="21"/>
  <c r="Y85" i="21" s="1"/>
  <c r="X27" i="21"/>
  <c r="Y27" i="21" s="1"/>
  <c r="X99" i="21"/>
  <c r="Y99" i="21" s="1"/>
  <c r="X300" i="21"/>
  <c r="Y300" i="21" s="1"/>
  <c r="X129" i="21"/>
  <c r="Y129" i="21" s="1"/>
  <c r="X340" i="21"/>
  <c r="Y340" i="21" s="1"/>
  <c r="X250" i="21"/>
  <c r="Y250" i="21" s="1"/>
  <c r="X365" i="21"/>
  <c r="Y365" i="21" s="1"/>
  <c r="X363" i="21"/>
  <c r="Y363" i="21" s="1"/>
  <c r="X133" i="21"/>
  <c r="Y133" i="21" s="1"/>
  <c r="X185" i="21"/>
  <c r="Y185" i="21" s="1"/>
  <c r="X8" i="21"/>
  <c r="Y8" i="21" s="1"/>
  <c r="X111" i="21"/>
  <c r="Y111" i="21" s="1"/>
  <c r="X100" i="21"/>
  <c r="Y100" i="21" s="1"/>
  <c r="X177" i="21"/>
  <c r="Y177" i="21" s="1"/>
  <c r="X312" i="21"/>
  <c r="Y312" i="21" s="1"/>
  <c r="X115" i="21"/>
  <c r="Y115" i="21" s="1"/>
  <c r="X330" i="21"/>
  <c r="Y330" i="21" s="1"/>
  <c r="X22" i="21"/>
  <c r="Y22" i="21" s="1"/>
  <c r="X70" i="21"/>
  <c r="Y70" i="21" s="1"/>
  <c r="X118" i="21"/>
  <c r="Y118" i="21" s="1"/>
  <c r="X47" i="21"/>
  <c r="Y47" i="21" s="1"/>
  <c r="X158" i="21"/>
  <c r="Y158" i="21" s="1"/>
  <c r="X211" i="21"/>
  <c r="Y211" i="21" s="1"/>
  <c r="X259" i="21"/>
  <c r="Y259" i="21" s="1"/>
  <c r="X24" i="21"/>
  <c r="Y24" i="21" s="1"/>
  <c r="X137" i="21"/>
  <c r="Y137" i="21" s="1"/>
  <c r="X204" i="21"/>
  <c r="Y204" i="21" s="1"/>
  <c r="X252" i="21"/>
  <c r="Y252" i="21" s="1"/>
  <c r="X19" i="21"/>
  <c r="Y19" i="21" s="1"/>
  <c r="X91" i="21"/>
  <c r="Y91" i="21" s="1"/>
  <c r="X33" i="21"/>
  <c r="Y33" i="21" s="1"/>
  <c r="X120" i="21"/>
  <c r="Y120" i="21" s="1"/>
  <c r="X309" i="21"/>
  <c r="Y309" i="21" s="1"/>
  <c r="X139" i="21"/>
  <c r="Y139" i="21" s="1"/>
  <c r="X344" i="21"/>
  <c r="Y344" i="21" s="1"/>
  <c r="X277" i="21"/>
  <c r="Y277" i="21" s="1"/>
  <c r="X205" i="21"/>
  <c r="Y205" i="21" s="1"/>
  <c r="X143" i="21"/>
  <c r="Y143" i="21" s="1"/>
  <c r="X104" i="21"/>
  <c r="Y104" i="21" s="1"/>
  <c r="X217" i="21"/>
  <c r="Y217" i="21" s="1"/>
  <c r="X40" i="21"/>
  <c r="Y40" i="21" s="1"/>
  <c r="X140" i="21"/>
  <c r="Y140" i="21" s="1"/>
  <c r="X308" i="21"/>
  <c r="Y308" i="21" s="1"/>
  <c r="X218" i="21"/>
  <c r="Y218" i="21" s="1"/>
  <c r="X318" i="21"/>
  <c r="Y318" i="21" s="1"/>
  <c r="X182" i="21"/>
  <c r="Y182" i="21" s="1"/>
  <c r="X131" i="21"/>
  <c r="Y131" i="21" s="1"/>
  <c r="X26" i="21"/>
  <c r="Y26" i="21" s="1"/>
  <c r="X74" i="21"/>
  <c r="Y74" i="21" s="1"/>
  <c r="X122" i="21"/>
  <c r="Y122" i="21" s="1"/>
  <c r="X53" i="21"/>
  <c r="Y53" i="21" s="1"/>
  <c r="X167" i="21"/>
  <c r="Y167" i="21" s="1"/>
  <c r="X215" i="21"/>
  <c r="Y215" i="21" s="1"/>
  <c r="X263" i="21"/>
  <c r="Y263" i="21" s="1"/>
  <c r="X36" i="21"/>
  <c r="Y36" i="21" s="1"/>
  <c r="X146" i="21"/>
  <c r="Y146" i="21" s="1"/>
  <c r="X208" i="21"/>
  <c r="Y208" i="21" s="1"/>
  <c r="X256" i="21"/>
  <c r="Y256" i="21" s="1"/>
  <c r="X25" i="21"/>
  <c r="Y25" i="21" s="1"/>
  <c r="X97" i="21"/>
  <c r="Y97" i="21" s="1"/>
  <c r="X39" i="21"/>
  <c r="Y39" i="21" s="1"/>
  <c r="X148" i="21"/>
  <c r="Y148" i="21" s="1"/>
  <c r="X322" i="21"/>
  <c r="Y322" i="21" s="1"/>
  <c r="X165" i="21"/>
  <c r="Y165" i="21" s="1"/>
  <c r="X348" i="21"/>
  <c r="Y348" i="21" s="1"/>
  <c r="X44" i="21"/>
  <c r="Y44" i="21" s="1"/>
  <c r="X237" i="21"/>
  <c r="Y237" i="21" s="1"/>
  <c r="X273" i="21"/>
  <c r="Y273" i="21" s="1"/>
  <c r="X241" i="21"/>
  <c r="Y241" i="21" s="1"/>
  <c r="X226" i="21"/>
  <c r="Y226" i="21" s="1"/>
  <c r="X162" i="21"/>
  <c r="Y162" i="21" s="1"/>
  <c r="X166" i="21"/>
  <c r="Y166" i="21" s="1"/>
  <c r="X359" i="21"/>
  <c r="Y359" i="21" s="1"/>
  <c r="X249" i="21"/>
  <c r="Y249" i="21" s="1"/>
  <c r="X338" i="21"/>
  <c r="Y338" i="21" s="1"/>
  <c r="X320" i="21"/>
  <c r="Y320" i="21" s="1"/>
  <c r="X274" i="21"/>
  <c r="Y274" i="21" s="1"/>
  <c r="X30" i="21"/>
  <c r="Y30" i="21" s="1"/>
  <c r="X78" i="21"/>
  <c r="Y78" i="21" s="1"/>
  <c r="X126" i="21"/>
  <c r="Y126" i="21" s="1"/>
  <c r="X59" i="21"/>
  <c r="Y59" i="21" s="1"/>
  <c r="X171" i="21"/>
  <c r="Y171" i="21" s="1"/>
  <c r="X219" i="21"/>
  <c r="Y219" i="21" s="1"/>
  <c r="X267" i="21"/>
  <c r="Y267" i="21" s="1"/>
  <c r="X48" i="21"/>
  <c r="Y48" i="21" s="1"/>
  <c r="X155" i="21"/>
  <c r="Y155" i="21" s="1"/>
  <c r="X212" i="21"/>
  <c r="Y212" i="21" s="1"/>
  <c r="X260" i="21"/>
  <c r="Y260" i="21" s="1"/>
  <c r="X31" i="21"/>
  <c r="Y31" i="21" s="1"/>
  <c r="X103" i="21"/>
  <c r="Y103" i="21" s="1"/>
  <c r="X45" i="21"/>
  <c r="Y45" i="21" s="1"/>
  <c r="X161" i="21"/>
  <c r="Y161" i="21" s="1"/>
  <c r="X119" i="21"/>
  <c r="Y119" i="21" s="1"/>
  <c r="X181" i="21"/>
  <c r="Y181" i="21" s="1"/>
  <c r="X352" i="21"/>
  <c r="Y352" i="21" s="1"/>
  <c r="X173" i="21"/>
  <c r="Y173" i="21" s="1"/>
  <c r="X246" i="21"/>
  <c r="Y246" i="21" s="1"/>
  <c r="X349" i="21"/>
  <c r="Y349" i="21" s="1"/>
  <c r="X201" i="21"/>
  <c r="Y201" i="21" s="1"/>
  <c r="X258" i="21"/>
  <c r="Y258" i="21" s="1"/>
  <c r="X186" i="21"/>
  <c r="Y186" i="21" s="1"/>
  <c r="X189" i="21"/>
  <c r="Y189" i="21" s="1"/>
  <c r="X144" i="21"/>
  <c r="Y144" i="21" s="1"/>
  <c r="X287" i="21"/>
  <c r="Y287" i="21" s="1"/>
  <c r="X343" i="21"/>
  <c r="Y343" i="21" s="1"/>
  <c r="X298" i="21"/>
  <c r="Y298" i="21" s="1"/>
  <c r="X303" i="21"/>
  <c r="Y303" i="21" s="1"/>
  <c r="X34" i="21"/>
  <c r="Y34" i="21" s="1"/>
  <c r="X82" i="21"/>
  <c r="Y82" i="21" s="1"/>
  <c r="X130" i="21"/>
  <c r="Y130" i="21" s="1"/>
  <c r="X65" i="21"/>
  <c r="Y65" i="21" s="1"/>
  <c r="X175" i="21"/>
  <c r="Y175" i="21" s="1"/>
  <c r="X223" i="21"/>
  <c r="Y223" i="21" s="1"/>
  <c r="X271" i="21"/>
  <c r="Y271" i="21" s="1"/>
  <c r="X60" i="21"/>
  <c r="Y60" i="21" s="1"/>
  <c r="X168" i="21"/>
  <c r="Y168" i="21" s="1"/>
  <c r="X216" i="21"/>
  <c r="Y216" i="21" s="1"/>
  <c r="X264" i="21"/>
  <c r="Y264" i="21" s="1"/>
  <c r="X37" i="21"/>
  <c r="Y37" i="21" s="1"/>
  <c r="X108" i="21"/>
  <c r="Y108" i="21" s="1"/>
  <c r="X51" i="21"/>
  <c r="Y51" i="21" s="1"/>
  <c r="X116" i="21"/>
  <c r="Y116" i="21" s="1"/>
  <c r="X147" i="21"/>
  <c r="Y147" i="21" s="1"/>
  <c r="X222" i="21"/>
  <c r="Y222" i="21" s="1"/>
  <c r="X356" i="21"/>
  <c r="Y356" i="21" s="1"/>
  <c r="X194" i="21"/>
  <c r="Y194" i="21" s="1"/>
  <c r="X304" i="21"/>
  <c r="Y304" i="21" s="1"/>
  <c r="X253" i="21"/>
  <c r="Y253" i="21" s="1"/>
  <c r="X80" i="21"/>
  <c r="Y80" i="21" s="1"/>
  <c r="X278" i="21"/>
  <c r="Y278" i="21" s="1"/>
  <c r="X197" i="21"/>
  <c r="Y197" i="21" s="1"/>
  <c r="X279" i="21"/>
  <c r="Y279" i="21" s="1"/>
  <c r="X233" i="21"/>
  <c r="Y233" i="21" s="1"/>
  <c r="X328" i="21"/>
  <c r="Y328" i="21" s="1"/>
  <c r="X362" i="21"/>
  <c r="Y362" i="21" s="1"/>
  <c r="X125" i="21"/>
  <c r="Y125" i="21" s="1"/>
  <c r="X345" i="21"/>
  <c r="Y345" i="21" s="1"/>
  <c r="X38" i="21"/>
  <c r="Y38" i="21" s="1"/>
  <c r="X86" i="21"/>
  <c r="Y86" i="21" s="1"/>
  <c r="X134" i="21"/>
  <c r="Y134" i="21" s="1"/>
  <c r="X71" i="21"/>
  <c r="Y71" i="21" s="1"/>
  <c r="X179" i="21"/>
  <c r="Y179" i="21" s="1"/>
  <c r="X227" i="21"/>
  <c r="Y227" i="21" s="1"/>
  <c r="X107" i="21"/>
  <c r="Y107" i="21" s="1"/>
  <c r="X72" i="21"/>
  <c r="Y72" i="21" s="1"/>
  <c r="X172" i="21"/>
  <c r="Y172" i="21" s="1"/>
  <c r="X220" i="21"/>
  <c r="Y220" i="21" s="1"/>
  <c r="X268" i="21"/>
  <c r="Y268" i="21" s="1"/>
  <c r="X43" i="21"/>
  <c r="Y43" i="21" s="1"/>
  <c r="X128" i="21"/>
  <c r="Y128" i="21" s="1"/>
  <c r="X57" i="21"/>
  <c r="Y57" i="21" s="1"/>
  <c r="X153" i="21"/>
  <c r="Y153" i="21" s="1"/>
  <c r="X214" i="21"/>
  <c r="Y214" i="21" s="1"/>
  <c r="X229" i="21"/>
  <c r="Y229" i="21" s="1"/>
  <c r="X360" i="21"/>
  <c r="Y360" i="21" s="1"/>
  <c r="X225" i="21"/>
  <c r="Y225" i="21" s="1"/>
  <c r="X316" i="21"/>
  <c r="Y316" i="21" s="1"/>
  <c r="X297" i="21"/>
  <c r="Y297" i="21" s="1"/>
  <c r="X28" i="21"/>
  <c r="Y28" i="21" s="1"/>
  <c r="X299" i="21"/>
  <c r="Y299" i="21" s="1"/>
  <c r="X238" i="21"/>
  <c r="Y238" i="21" s="1"/>
  <c r="X323" i="21"/>
  <c r="Y323" i="21" s="1"/>
  <c r="X64" i="21"/>
  <c r="Y64" i="21" s="1"/>
  <c r="X333" i="21"/>
  <c r="Y333" i="21" s="1"/>
  <c r="X76" i="21"/>
  <c r="Y76" i="21" s="1"/>
  <c r="X307" i="21"/>
  <c r="Y307" i="21" s="1"/>
  <c r="X193" i="21"/>
  <c r="Y193" i="21" s="1"/>
  <c r="X42" i="21"/>
  <c r="Y42" i="21" s="1"/>
  <c r="X90" i="21"/>
  <c r="Y90" i="21" s="1"/>
  <c r="X138" i="21"/>
  <c r="Y138" i="21" s="1"/>
  <c r="X77" i="21"/>
  <c r="Y77" i="21" s="1"/>
  <c r="X183" i="21"/>
  <c r="Y183" i="21" s="1"/>
  <c r="X231" i="21"/>
  <c r="Y231" i="21" s="1"/>
  <c r="X112" i="21"/>
  <c r="Y112" i="21" s="1"/>
  <c r="X84" i="21"/>
  <c r="Y84" i="21" s="1"/>
  <c r="X176" i="21"/>
  <c r="Y176" i="21" s="1"/>
  <c r="X224" i="21"/>
  <c r="Y224" i="21" s="1"/>
  <c r="X272" i="21"/>
  <c r="Y272" i="21" s="1"/>
  <c r="X49" i="21"/>
  <c r="Y49" i="21" s="1"/>
  <c r="X142" i="21"/>
  <c r="Y142" i="21" s="1"/>
  <c r="X63" i="21"/>
  <c r="Y63" i="21" s="1"/>
  <c r="X206" i="21"/>
  <c r="Y206" i="21" s="1"/>
  <c r="X221" i="21"/>
  <c r="Y221" i="21" s="1"/>
  <c r="X270" i="21"/>
  <c r="Y270" i="21" s="1"/>
  <c r="X364" i="21"/>
  <c r="Y364" i="21" s="1"/>
  <c r="X266" i="21"/>
  <c r="Y266" i="21" s="1"/>
  <c r="X346" i="21"/>
  <c r="Y346" i="21" s="1"/>
  <c r="X325" i="21"/>
  <c r="Y325" i="21" s="1"/>
  <c r="X68" i="21"/>
  <c r="Y68" i="21" s="1"/>
  <c r="X305" i="21"/>
  <c r="Y305" i="21" s="1"/>
  <c r="X294" i="21"/>
  <c r="Y294" i="21" s="1"/>
  <c r="X367" i="21"/>
  <c r="Y367" i="21" s="1"/>
  <c r="X160" i="21"/>
  <c r="Y160" i="21" s="1"/>
  <c r="X357" i="21"/>
  <c r="Y357" i="21" s="1"/>
  <c r="X178" i="21"/>
  <c r="Y178" i="21" s="1"/>
  <c r="X56" i="21"/>
  <c r="Y56" i="21" s="1"/>
  <c r="X234" i="21"/>
  <c r="Y234" i="21" s="1"/>
  <c r="X46" i="21"/>
  <c r="Y46" i="21" s="1"/>
  <c r="X94" i="21"/>
  <c r="Y94" i="21" s="1"/>
  <c r="X11" i="21"/>
  <c r="Y11" i="21" s="1"/>
  <c r="X83" i="21"/>
  <c r="Y83" i="21" s="1"/>
  <c r="X187" i="21"/>
  <c r="Y187" i="21" s="1"/>
  <c r="X235" i="21"/>
  <c r="Y235" i="21" s="1"/>
  <c r="X117" i="21"/>
  <c r="Y117" i="21" s="1"/>
  <c r="X96" i="21"/>
  <c r="Y96" i="21" s="1"/>
  <c r="X180" i="21"/>
  <c r="Y180" i="21" s="1"/>
  <c r="X228" i="21"/>
  <c r="Y228" i="21" s="1"/>
  <c r="X276" i="21"/>
  <c r="Y276" i="21" s="1"/>
  <c r="X55" i="21"/>
  <c r="Y55" i="21" s="1"/>
  <c r="X151" i="21"/>
  <c r="Y151" i="21" s="1"/>
  <c r="X69" i="21"/>
  <c r="Y69" i="21" s="1"/>
  <c r="X213" i="21"/>
  <c r="Y213" i="21" s="1"/>
  <c r="X262" i="21"/>
  <c r="Y262" i="21" s="1"/>
  <c r="X293" i="21"/>
  <c r="Y293" i="21" s="1"/>
  <c r="X157" i="21"/>
  <c r="Y157" i="21" s="1"/>
  <c r="X285" i="21"/>
  <c r="Y285" i="21" s="1"/>
  <c r="X351" i="21"/>
  <c r="Y351" i="21" s="1"/>
  <c r="X335" i="21"/>
  <c r="Y335" i="21" s="1"/>
  <c r="X88" i="21"/>
  <c r="Y88" i="21" s="1"/>
  <c r="X311" i="21"/>
  <c r="Y311" i="21" s="1"/>
  <c r="X317" i="21"/>
  <c r="Y317" i="21" s="1"/>
  <c r="X16" i="21"/>
  <c r="Y16" i="21" s="1"/>
  <c r="X245" i="21"/>
  <c r="Y245" i="21" s="1"/>
  <c r="X92" i="21"/>
  <c r="Y92" i="21" s="1"/>
  <c r="X210" i="21"/>
  <c r="Y210" i="21" s="1"/>
  <c r="X190" i="21"/>
  <c r="Y190" i="21" s="1"/>
  <c r="X350" i="21"/>
  <c r="Y350" i="21" s="1"/>
  <c r="X50" i="21"/>
  <c r="Y50" i="21" s="1"/>
  <c r="X98" i="21"/>
  <c r="Y98" i="21" s="1"/>
  <c r="X17" i="21"/>
  <c r="Y17" i="21" s="1"/>
  <c r="X89" i="21"/>
  <c r="Y89" i="21" s="1"/>
  <c r="X191" i="21"/>
  <c r="Y191" i="21" s="1"/>
  <c r="X239" i="21"/>
  <c r="Y239" i="21" s="1"/>
  <c r="X127" i="21"/>
  <c r="Y127" i="21" s="1"/>
  <c r="X132" i="21"/>
  <c r="Y132" i="21" s="1"/>
  <c r="X184" i="21"/>
  <c r="Y184" i="21" s="1"/>
  <c r="X232" i="21"/>
  <c r="Y232" i="21" s="1"/>
  <c r="X280" i="21"/>
  <c r="Y280" i="21" s="1"/>
  <c r="X61" i="21"/>
  <c r="Y61" i="21" s="1"/>
  <c r="X164" i="21"/>
  <c r="Y164" i="21" s="1"/>
  <c r="X75" i="21"/>
  <c r="Y75" i="21" s="1"/>
  <c r="X254" i="21"/>
  <c r="Y254" i="21" s="1"/>
  <c r="X269" i="21"/>
  <c r="Y269" i="21" s="1"/>
  <c r="X306" i="21"/>
  <c r="Y306" i="21" s="1"/>
  <c r="X174" i="21"/>
  <c r="Y174" i="21" s="1"/>
  <c r="X310" i="21"/>
  <c r="Y310" i="21" s="1"/>
  <c r="X329" i="21"/>
  <c r="Y329" i="21" s="1"/>
  <c r="X354" i="21"/>
  <c r="Y354" i="21" s="1"/>
  <c r="X105" i="21"/>
  <c r="Y105" i="21" s="1"/>
  <c r="X327" i="21"/>
  <c r="Y327" i="21" s="1"/>
  <c r="X342" i="21"/>
  <c r="Y342" i="21" s="1"/>
  <c r="X281" i="21"/>
  <c r="Y281" i="21" s="1"/>
  <c r="X331" i="21"/>
  <c r="Y331" i="21" s="1"/>
  <c r="X152" i="21"/>
  <c r="Y152" i="21" s="1"/>
  <c r="X295" i="21"/>
  <c r="Y295" i="21" s="1"/>
  <c r="X358" i="21"/>
  <c r="Y358" i="21" s="1"/>
  <c r="X315" i="21"/>
  <c r="Y315" i="21" s="1"/>
  <c r="X54" i="21"/>
  <c r="Y54" i="21" s="1"/>
  <c r="X102" i="21"/>
  <c r="Y102" i="21" s="1"/>
  <c r="X23" i="21"/>
  <c r="Y23" i="21" s="1"/>
  <c r="X95" i="21"/>
  <c r="Y95" i="21" s="1"/>
  <c r="X195" i="21"/>
  <c r="Y195" i="21" s="1"/>
  <c r="X243" i="21"/>
  <c r="Y243" i="21" s="1"/>
  <c r="X141" i="21"/>
  <c r="Y141" i="21" s="1"/>
  <c r="X150" i="21"/>
  <c r="Y150" i="21" s="1"/>
  <c r="X188" i="21"/>
  <c r="Y188" i="21" s="1"/>
  <c r="X236" i="21"/>
  <c r="Y236" i="21" s="1"/>
  <c r="X284" i="21"/>
  <c r="Y284" i="21" s="1"/>
  <c r="X67" i="21"/>
  <c r="Y67" i="21" s="1"/>
  <c r="X9" i="21"/>
  <c r="Y9" i="21" s="1"/>
  <c r="X81" i="21"/>
  <c r="Y81" i="21" s="1"/>
  <c r="X261" i="21"/>
  <c r="Y261" i="21" s="1"/>
  <c r="X275" i="21"/>
  <c r="Y275" i="21" s="1"/>
  <c r="X319" i="21"/>
  <c r="Y319" i="21" s="1"/>
  <c r="X202" i="21"/>
  <c r="Y202" i="21" s="1"/>
  <c r="X321" i="21"/>
  <c r="Y321" i="21" s="1"/>
  <c r="X353" i="21"/>
  <c r="Y353" i="21" s="1"/>
  <c r="X20" i="21"/>
  <c r="Y20" i="21" s="1"/>
  <c r="X121" i="21"/>
  <c r="Y121" i="21" s="1"/>
  <c r="X337" i="21"/>
  <c r="Y337" i="21" s="1"/>
  <c r="X347" i="21"/>
  <c r="Y347" i="21" s="1"/>
  <c r="X324" i="21"/>
  <c r="Y324" i="21" s="1"/>
  <c r="X52" i="21"/>
  <c r="Y52" i="21" s="1"/>
  <c r="X198" i="21"/>
  <c r="Y198" i="21" s="1"/>
  <c r="X313" i="21"/>
  <c r="Y313" i="21" s="1"/>
  <c r="X156" i="21"/>
  <c r="Y156" i="21" s="1"/>
  <c r="X355" i="21"/>
  <c r="Y355" i="21" s="1"/>
  <c r="W107" i="21"/>
  <c r="W72" i="21"/>
  <c r="W78" i="21"/>
  <c r="W184" i="21"/>
  <c r="W232" i="21"/>
  <c r="W280" i="21"/>
  <c r="W67" i="21"/>
  <c r="W164" i="21"/>
  <c r="W174" i="21"/>
  <c r="W222" i="21"/>
  <c r="W270" i="21"/>
  <c r="W162" i="21"/>
  <c r="W343" i="21"/>
  <c r="W71" i="21"/>
  <c r="W297" i="21"/>
  <c r="W209" i="21"/>
  <c r="W283" i="21"/>
  <c r="W237" i="21"/>
  <c r="W299" i="21"/>
  <c r="W213" i="21"/>
  <c r="W134" i="21"/>
  <c r="W129" i="21"/>
  <c r="W342" i="21"/>
  <c r="W69" i="21"/>
  <c r="W74" i="21"/>
  <c r="W191" i="21"/>
  <c r="W187" i="21"/>
  <c r="W329" i="21"/>
  <c r="W364" i="21"/>
  <c r="W223" i="21"/>
  <c r="W112" i="21"/>
  <c r="W84" i="21"/>
  <c r="W90" i="21"/>
  <c r="W188" i="21"/>
  <c r="W236" i="21"/>
  <c r="W284" i="21"/>
  <c r="W73" i="21"/>
  <c r="W119" i="21"/>
  <c r="W178" i="21"/>
  <c r="W226" i="21"/>
  <c r="W274" i="21"/>
  <c r="W193" i="21"/>
  <c r="W347" i="21"/>
  <c r="W95" i="21"/>
  <c r="W310" i="21"/>
  <c r="W215" i="21"/>
  <c r="W16" i="21"/>
  <c r="W289" i="21"/>
  <c r="W337" i="21"/>
  <c r="W298" i="21"/>
  <c r="W149" i="21"/>
  <c r="W325" i="21"/>
  <c r="W366" i="21"/>
  <c r="W89" i="21"/>
  <c r="W239" i="21"/>
  <c r="W265" i="21"/>
  <c r="W229" i="21"/>
  <c r="W353" i="21"/>
  <c r="W101" i="21"/>
  <c r="W62" i="21"/>
  <c r="W117" i="21"/>
  <c r="W96" i="21"/>
  <c r="W102" i="21"/>
  <c r="W192" i="21"/>
  <c r="W240" i="21"/>
  <c r="W288" i="21"/>
  <c r="W79" i="21"/>
  <c r="W133" i="21"/>
  <c r="W182" i="21"/>
  <c r="W230" i="21"/>
  <c r="W278" i="21"/>
  <c r="W199" i="21"/>
  <c r="W351" i="21"/>
  <c r="W109" i="21"/>
  <c r="W15" i="21"/>
  <c r="W257" i="21"/>
  <c r="W28" i="21"/>
  <c r="W65" i="21"/>
  <c r="W356" i="21"/>
  <c r="W44" i="21"/>
  <c r="W161" i="21"/>
  <c r="W233" i="21"/>
  <c r="W77" i="21"/>
  <c r="W106" i="21"/>
  <c r="W295" i="21"/>
  <c r="W340" i="21"/>
  <c r="W259" i="21"/>
  <c r="W33" i="21"/>
  <c r="W158" i="21"/>
  <c r="W21" i="21"/>
  <c r="W127" i="21"/>
  <c r="W122" i="21"/>
  <c r="W113" i="21"/>
  <c r="W196" i="21"/>
  <c r="W244" i="21"/>
  <c r="W13" i="21"/>
  <c r="W85" i="21"/>
  <c r="W147" i="21"/>
  <c r="W186" i="21"/>
  <c r="W234" i="21"/>
  <c r="W282" i="21"/>
  <c r="W241" i="21"/>
  <c r="W355" i="21"/>
  <c r="W138" i="21"/>
  <c r="W27" i="21"/>
  <c r="W263" i="21"/>
  <c r="W40" i="21"/>
  <c r="W83" i="21"/>
  <c r="W361" i="21"/>
  <c r="W183" i="21"/>
  <c r="W185" i="21"/>
  <c r="W303" i="21"/>
  <c r="W221" i="21"/>
  <c r="W124" i="21"/>
  <c r="W307" i="21"/>
  <c r="W81" i="21"/>
  <c r="W279" i="21"/>
  <c r="W324" i="21"/>
  <c r="W203" i="21"/>
  <c r="W145" i="21"/>
  <c r="W141" i="21"/>
  <c r="W132" i="21"/>
  <c r="W123" i="21"/>
  <c r="W200" i="21"/>
  <c r="W248" i="21"/>
  <c r="W19" i="21"/>
  <c r="W91" i="21"/>
  <c r="W160" i="21"/>
  <c r="W190" i="21"/>
  <c r="W238" i="21"/>
  <c r="W10" i="21"/>
  <c r="W247" i="21"/>
  <c r="W359" i="21"/>
  <c r="W156" i="21"/>
  <c r="W39" i="21"/>
  <c r="W277" i="21"/>
  <c r="W52" i="21"/>
  <c r="W104" i="21"/>
  <c r="W56" i="21"/>
  <c r="W225" i="21"/>
  <c r="W311" i="21"/>
  <c r="W365" i="21"/>
  <c r="W290" i="21"/>
  <c r="W136" i="21"/>
  <c r="W348" i="21"/>
  <c r="W309" i="21"/>
  <c r="W300" i="21"/>
  <c r="W169" i="21"/>
  <c r="W245" i="21"/>
  <c r="W285" i="21"/>
  <c r="W154" i="21"/>
  <c r="W150" i="21"/>
  <c r="W137" i="21"/>
  <c r="W204" i="21"/>
  <c r="W252" i="21"/>
  <c r="W25" i="21"/>
  <c r="W97" i="21"/>
  <c r="W105" i="21"/>
  <c r="W194" i="21"/>
  <c r="W242" i="21"/>
  <c r="W22" i="21"/>
  <c r="W281" i="21"/>
  <c r="W363" i="21"/>
  <c r="W173" i="21"/>
  <c r="W51" i="21"/>
  <c r="W302" i="21"/>
  <c r="W64" i="21"/>
  <c r="W205" i="21"/>
  <c r="W167" i="21"/>
  <c r="W275" i="21"/>
  <c r="W327" i="21"/>
  <c r="W175" i="21"/>
  <c r="W181" i="21"/>
  <c r="W177" i="21"/>
  <c r="W14" i="21"/>
  <c r="W360" i="21"/>
  <c r="W312" i="21"/>
  <c r="W273" i="21"/>
  <c r="W291" i="21"/>
  <c r="W321" i="21"/>
  <c r="W163" i="21"/>
  <c r="W159" i="21"/>
  <c r="W146" i="21"/>
  <c r="W208" i="21"/>
  <c r="W256" i="21"/>
  <c r="W31" i="21"/>
  <c r="W103" i="21"/>
  <c r="W110" i="21"/>
  <c r="W198" i="21"/>
  <c r="W246" i="21"/>
  <c r="W34" i="21"/>
  <c r="W296" i="21"/>
  <c r="W367" i="21"/>
  <c r="W201" i="21"/>
  <c r="W63" i="21"/>
  <c r="W315" i="21"/>
  <c r="W88" i="21"/>
  <c r="W235" i="21"/>
  <c r="W261" i="21"/>
  <c r="W336" i="21"/>
  <c r="W332" i="21"/>
  <c r="W197" i="21"/>
  <c r="W253" i="21"/>
  <c r="W227" i="21"/>
  <c r="W93" i="21"/>
  <c r="W9" i="21"/>
  <c r="W323" i="21"/>
  <c r="W344" i="21"/>
  <c r="W350" i="21"/>
  <c r="W41" i="21"/>
  <c r="W12" i="21"/>
  <c r="W18" i="21"/>
  <c r="W155" i="21"/>
  <c r="W212" i="21"/>
  <c r="W260" i="21"/>
  <c r="W37" i="21"/>
  <c r="W108" i="21"/>
  <c r="W125" i="21"/>
  <c r="W202" i="21"/>
  <c r="W250" i="21"/>
  <c r="W46" i="21"/>
  <c r="W305" i="21"/>
  <c r="W11" i="21"/>
  <c r="W207" i="21"/>
  <c r="W75" i="21"/>
  <c r="W328" i="21"/>
  <c r="W100" i="21"/>
  <c r="W293" i="21"/>
  <c r="W126" i="21"/>
  <c r="W26" i="21"/>
  <c r="W358" i="21"/>
  <c r="W267" i="21"/>
  <c r="W308" i="21"/>
  <c r="W269" i="21"/>
  <c r="W153" i="21"/>
  <c r="W32" i="21"/>
  <c r="W338" i="21"/>
  <c r="W115" i="21"/>
  <c r="W171" i="21"/>
  <c r="W17" i="21"/>
  <c r="W24" i="21"/>
  <c r="W30" i="21"/>
  <c r="W168" i="21"/>
  <c r="W216" i="21"/>
  <c r="W264" i="21"/>
  <c r="W43" i="21"/>
  <c r="W118" i="21"/>
  <c r="W135" i="21"/>
  <c r="W206" i="21"/>
  <c r="W254" i="21"/>
  <c r="W58" i="21"/>
  <c r="W318" i="21"/>
  <c r="W23" i="21"/>
  <c r="W249" i="21"/>
  <c r="W87" i="21"/>
  <c r="W76" i="21"/>
  <c r="W111" i="21"/>
  <c r="W304" i="21"/>
  <c r="W314" i="21"/>
  <c r="W45" i="21"/>
  <c r="W114" i="21"/>
  <c r="W286" i="21"/>
  <c r="W354" i="21"/>
  <c r="W306" i="21"/>
  <c r="W219" i="21"/>
  <c r="W92" i="21"/>
  <c r="W362" i="21"/>
  <c r="W330" i="21"/>
  <c r="W326" i="21"/>
  <c r="W38" i="21"/>
  <c r="W36" i="21"/>
  <c r="W42" i="21"/>
  <c r="W172" i="21"/>
  <c r="W220" i="21"/>
  <c r="W268" i="21"/>
  <c r="W49" i="21"/>
  <c r="W128" i="21"/>
  <c r="W144" i="21"/>
  <c r="W210" i="21"/>
  <c r="W258" i="21"/>
  <c r="W70" i="21"/>
  <c r="W331" i="21"/>
  <c r="W35" i="21"/>
  <c r="W255" i="21"/>
  <c r="W99" i="21"/>
  <c r="W140" i="21"/>
  <c r="W130" i="21"/>
  <c r="W316" i="21"/>
  <c r="W20" i="21"/>
  <c r="W68" i="21"/>
  <c r="W179" i="21"/>
  <c r="W294" i="21"/>
  <c r="W341" i="21"/>
  <c r="W333" i="21"/>
  <c r="W313" i="21"/>
  <c r="W139" i="21"/>
  <c r="W53" i="21"/>
  <c r="W8" i="21"/>
  <c r="W251" i="21"/>
  <c r="W57" i="21"/>
  <c r="W48" i="21"/>
  <c r="W54" i="21"/>
  <c r="W176" i="21"/>
  <c r="W224" i="21"/>
  <c r="W272" i="21"/>
  <c r="W55" i="21"/>
  <c r="W142" i="21"/>
  <c r="W157" i="21"/>
  <c r="W214" i="21"/>
  <c r="W262" i="21"/>
  <c r="W82" i="21"/>
  <c r="W335" i="21"/>
  <c r="W47" i="21"/>
  <c r="W287" i="21"/>
  <c r="W120" i="21"/>
  <c r="W189" i="21"/>
  <c r="W166" i="21"/>
  <c r="W346" i="21"/>
  <c r="W131" i="21"/>
  <c r="W86" i="21"/>
  <c r="W319" i="21"/>
  <c r="W317" i="21"/>
  <c r="W29" i="21"/>
  <c r="W352" i="21"/>
  <c r="W143" i="21"/>
  <c r="W152" i="21"/>
  <c r="W271" i="21"/>
  <c r="W320" i="21"/>
  <c r="W334" i="21"/>
  <c r="W80" i="21"/>
  <c r="W60" i="21"/>
  <c r="W66" i="21"/>
  <c r="W180" i="21"/>
  <c r="W228" i="21"/>
  <c r="W276" i="21"/>
  <c r="W61" i="21"/>
  <c r="W151" i="21"/>
  <c r="W170" i="21"/>
  <c r="W218" i="21"/>
  <c r="W266" i="21"/>
  <c r="W94" i="21"/>
  <c r="W339" i="21"/>
  <c r="W59" i="21"/>
  <c r="W292" i="21"/>
  <c r="W148" i="21"/>
  <c r="W243" i="21"/>
  <c r="W195" i="21"/>
  <c r="W217" i="21"/>
  <c r="W116" i="21"/>
  <c r="W121" i="21"/>
  <c r="W349" i="21"/>
  <c r="W322" i="21"/>
  <c r="W50" i="21"/>
  <c r="W357" i="21"/>
  <c r="W231" i="21"/>
  <c r="W165" i="21"/>
  <c r="W301" i="21"/>
  <c r="W345" i="21"/>
  <c r="W211" i="21"/>
  <c r="W98" i="21"/>
  <c r="CM49" i="21" l="1"/>
  <c r="CM276" i="21"/>
  <c r="CN74" i="21"/>
  <c r="CM111" i="21"/>
  <c r="CM149" i="21"/>
  <c r="CM135" i="21"/>
  <c r="CM288" i="21"/>
  <c r="CM22" i="21"/>
  <c r="CM120" i="21"/>
  <c r="CM52" i="21"/>
  <c r="CM113" i="21"/>
  <c r="CM47" i="21"/>
  <c r="CM64" i="21"/>
  <c r="CM122" i="21"/>
  <c r="CM44" i="21"/>
  <c r="CM152" i="21"/>
  <c r="CM204" i="21"/>
  <c r="CN66" i="21"/>
  <c r="G13" i="21"/>
  <c r="CM80" i="21"/>
  <c r="CM65" i="21"/>
  <c r="CN43" i="21"/>
  <c r="CN345" i="21"/>
  <c r="CN348" i="21"/>
  <c r="CM169" i="21"/>
  <c r="CM50" i="21"/>
  <c r="CM249" i="21"/>
  <c r="CM119" i="21"/>
  <c r="CN82" i="21"/>
  <c r="CN169" i="21"/>
  <c r="CN257" i="21"/>
  <c r="CM131" i="21"/>
  <c r="CM127" i="21"/>
  <c r="CM112" i="21"/>
  <c r="CM88" i="21"/>
  <c r="CM33" i="21"/>
  <c r="CM218" i="21"/>
  <c r="CM185" i="21"/>
  <c r="CN58" i="21"/>
  <c r="CM348" i="21"/>
  <c r="CN239" i="21"/>
  <c r="CM93" i="21"/>
  <c r="CM57" i="21"/>
  <c r="CM37" i="21"/>
  <c r="CM13" i="21"/>
  <c r="CM62" i="21"/>
  <c r="CM86" i="21"/>
  <c r="CM367" i="21"/>
  <c r="CM337" i="21"/>
  <c r="CM82" i="21"/>
  <c r="CM354" i="21"/>
  <c r="CM100" i="21"/>
  <c r="CM278" i="21"/>
  <c r="CM161" i="21"/>
  <c r="CM178" i="21"/>
  <c r="CN39" i="21"/>
  <c r="CM40" i="21"/>
  <c r="CM328" i="21"/>
  <c r="CM76" i="21"/>
  <c r="CM312" i="21"/>
  <c r="CM139" i="21"/>
  <c r="CM207" i="21"/>
  <c r="CM56" i="21"/>
  <c r="CM38" i="21"/>
  <c r="CM124" i="21"/>
  <c r="CM223" i="21"/>
  <c r="CN40" i="21"/>
  <c r="CN207" i="21"/>
  <c r="CM30" i="21"/>
  <c r="CM340" i="21"/>
  <c r="CM115" i="21"/>
  <c r="CM75" i="21"/>
  <c r="CM95" i="21"/>
  <c r="CM289" i="21"/>
  <c r="CM60" i="21"/>
  <c r="CM11" i="21"/>
  <c r="CM25" i="21"/>
  <c r="CM61" i="21"/>
  <c r="CM291" i="21"/>
  <c r="CM196" i="21"/>
  <c r="CM182" i="21"/>
  <c r="CM81" i="21"/>
  <c r="CN266" i="21"/>
  <c r="CN22" i="21"/>
  <c r="CN186" i="21"/>
  <c r="CM266" i="21"/>
  <c r="CM344" i="21"/>
  <c r="CM200" i="21"/>
  <c r="CM234" i="21"/>
  <c r="CM125" i="21"/>
  <c r="CN331" i="21"/>
  <c r="CN51" i="21"/>
  <c r="CN15" i="21"/>
  <c r="CM83" i="21"/>
  <c r="CM203" i="21"/>
  <c r="CM17" i="21"/>
  <c r="CM262" i="21"/>
  <c r="CM254" i="21"/>
  <c r="CM151" i="21"/>
  <c r="CM279" i="21"/>
  <c r="CM292" i="21"/>
  <c r="CM45" i="21"/>
  <c r="CM110" i="21"/>
  <c r="CM265" i="21"/>
  <c r="CM137" i="21"/>
  <c r="CM142" i="21"/>
  <c r="CM363" i="21"/>
  <c r="CN247" i="21"/>
  <c r="CM332" i="21"/>
  <c r="CM190" i="21"/>
  <c r="CM331" i="21"/>
  <c r="CM281" i="21"/>
  <c r="CM21" i="21"/>
  <c r="CN347" i="21"/>
  <c r="CN55" i="21"/>
  <c r="CN231" i="21"/>
  <c r="CN332" i="21"/>
  <c r="CM51" i="21"/>
  <c r="CM231" i="21"/>
  <c r="CM166" i="21"/>
  <c r="CM28" i="21"/>
  <c r="CM243" i="21"/>
  <c r="CM197" i="21"/>
  <c r="CM238" i="21"/>
  <c r="CM324" i="21"/>
  <c r="CM145" i="21"/>
  <c r="CM319" i="21"/>
  <c r="CM172" i="21"/>
  <c r="CM310" i="21"/>
  <c r="CM301" i="21"/>
  <c r="CM180" i="21"/>
  <c r="CM214" i="21"/>
  <c r="CM99" i="21"/>
  <c r="CM338" i="21"/>
  <c r="CM311" i="21"/>
  <c r="CM165" i="21"/>
  <c r="CM157" i="21"/>
  <c r="CM255" i="21"/>
  <c r="CM42" i="21"/>
  <c r="CM32" i="21"/>
  <c r="CM18" i="21"/>
  <c r="CM336" i="21"/>
  <c r="CM360" i="21"/>
  <c r="CM173" i="21"/>
  <c r="CM150" i="21"/>
  <c r="CM225" i="21"/>
  <c r="CM160" i="21"/>
  <c r="CM133" i="21"/>
  <c r="CM84" i="21"/>
  <c r="CM213" i="21"/>
  <c r="CM239" i="21"/>
  <c r="CN112" i="21"/>
  <c r="CM153" i="21"/>
  <c r="CM154" i="21"/>
  <c r="CM79" i="21"/>
  <c r="CN324" i="21"/>
  <c r="CN46" i="21"/>
  <c r="CN271" i="21"/>
  <c r="CN79" i="21"/>
  <c r="CM41" i="21"/>
  <c r="CM177" i="21"/>
  <c r="CN67" i="21"/>
  <c r="CN364" i="21"/>
  <c r="CN238" i="21"/>
  <c r="CN215" i="21"/>
  <c r="CN199" i="21"/>
  <c r="CN323" i="21"/>
  <c r="CM304" i="21"/>
  <c r="CN315" i="21"/>
  <c r="CN274" i="21"/>
  <c r="CM94" i="21"/>
  <c r="CM272" i="21"/>
  <c r="CM308" i="21"/>
  <c r="CM350" i="21"/>
  <c r="CM366" i="21"/>
  <c r="CN9" i="21"/>
  <c r="CM269" i="21"/>
  <c r="CM235" i="21"/>
  <c r="CM258" i="21"/>
  <c r="CM257" i="21"/>
  <c r="CM192" i="21"/>
  <c r="CM29" i="21"/>
  <c r="CM355" i="21"/>
  <c r="CM210" i="21"/>
  <c r="CM362" i="21"/>
  <c r="CM323" i="21"/>
  <c r="CM194" i="21"/>
  <c r="CM297" i="21"/>
  <c r="CM10" i="21"/>
  <c r="CM14" i="21"/>
  <c r="CM67" i="21"/>
  <c r="CN16" i="21"/>
  <c r="CM96" i="21"/>
  <c r="CM71" i="21"/>
  <c r="CN96" i="21"/>
  <c r="CN160" i="21"/>
  <c r="CN359" i="21"/>
  <c r="CN127" i="21"/>
  <c r="CM92" i="21"/>
  <c r="CM191" i="21"/>
  <c r="CM141" i="21"/>
  <c r="CM85" i="21"/>
  <c r="CM295" i="21"/>
  <c r="CM274" i="21"/>
  <c r="CN337" i="21"/>
  <c r="CN191" i="21"/>
  <c r="CN276" i="21"/>
  <c r="CN56" i="21"/>
  <c r="CN270" i="21"/>
  <c r="CN183" i="21"/>
  <c r="CN125" i="21"/>
  <c r="CN175" i="21"/>
  <c r="CN258" i="21"/>
  <c r="CN167" i="21"/>
  <c r="CN252" i="21"/>
  <c r="CN129" i="21"/>
  <c r="CN145" i="21"/>
  <c r="CN301" i="21"/>
  <c r="CN101" i="21"/>
  <c r="CM325" i="21"/>
  <c r="CM226" i="21"/>
  <c r="CM184" i="21"/>
  <c r="CN121" i="21"/>
  <c r="CN295" i="21"/>
  <c r="CN89" i="21"/>
  <c r="CN88" i="21"/>
  <c r="CN178" i="21"/>
  <c r="CN77" i="21"/>
  <c r="CN28" i="21"/>
  <c r="CN362" i="21"/>
  <c r="CN65" i="21"/>
  <c r="CN196" i="21"/>
  <c r="CN188" i="21"/>
  <c r="CN152" i="21"/>
  <c r="CN254" i="21"/>
  <c r="CN180" i="21"/>
  <c r="CN297" i="21"/>
  <c r="CN249" i="21"/>
  <c r="CN148" i="21"/>
  <c r="CN122" i="21"/>
  <c r="CN137" i="21"/>
  <c r="CN177" i="21"/>
  <c r="CN113" i="21"/>
  <c r="CM74" i="21"/>
  <c r="CN141" i="21"/>
  <c r="CN164" i="21"/>
  <c r="CN117" i="21"/>
  <c r="CN34" i="21"/>
  <c r="CN166" i="21"/>
  <c r="CN259" i="21"/>
  <c r="CN111" i="21"/>
  <c r="CN251" i="21"/>
  <c r="CN243" i="21"/>
  <c r="CN350" i="21"/>
  <c r="CN294" i="21"/>
  <c r="CN360" i="21"/>
  <c r="CN227" i="21"/>
  <c r="CN197" i="21"/>
  <c r="CN37" i="21"/>
  <c r="CN25" i="21"/>
  <c r="CN344" i="21"/>
  <c r="CN211" i="21"/>
  <c r="CN13" i="21"/>
  <c r="CN288" i="21"/>
  <c r="CM270" i="21"/>
  <c r="CN319" i="21"/>
  <c r="CN195" i="21"/>
  <c r="CN190" i="21"/>
  <c r="CN179" i="21"/>
  <c r="CN226" i="21"/>
  <c r="CN185" i="21"/>
  <c r="CM188" i="21"/>
  <c r="CN95" i="21"/>
  <c r="CN210" i="21"/>
  <c r="CN262" i="21"/>
  <c r="CN83" i="21"/>
  <c r="CN224" i="21"/>
  <c r="CN214" i="21"/>
  <c r="CN71" i="21"/>
  <c r="CN80" i="21"/>
  <c r="CN47" i="21"/>
  <c r="CN200" i="21"/>
  <c r="CN289" i="21"/>
  <c r="CN35" i="21"/>
  <c r="CM134" i="21"/>
  <c r="CM174" i="21"/>
  <c r="CN261" i="21"/>
  <c r="CN23" i="21"/>
  <c r="CN354" i="21"/>
  <c r="CN184" i="21"/>
  <c r="CN92" i="21"/>
  <c r="CN11" i="21"/>
  <c r="CN325" i="21"/>
  <c r="CN333" i="21"/>
  <c r="CN153" i="21"/>
  <c r="CN134" i="21"/>
  <c r="CN218" i="21"/>
  <c r="CN120" i="21"/>
  <c r="CN363" i="21"/>
  <c r="CN159" i="21"/>
  <c r="CM164" i="21"/>
  <c r="CN52" i="21"/>
  <c r="CN329" i="21"/>
  <c r="CN132" i="21"/>
  <c r="CN245" i="21"/>
  <c r="CN69" i="21"/>
  <c r="CN94" i="21"/>
  <c r="CN64" i="21"/>
  <c r="CN57" i="21"/>
  <c r="CN86" i="21"/>
  <c r="CN304" i="21"/>
  <c r="CN144" i="21"/>
  <c r="CN45" i="21"/>
  <c r="CN78" i="21"/>
  <c r="CN36" i="21"/>
  <c r="CN308" i="21"/>
  <c r="CN33" i="21"/>
  <c r="CN70" i="21"/>
  <c r="CN365" i="21"/>
  <c r="CN12" i="21"/>
  <c r="CN21" i="21"/>
  <c r="CN62" i="21"/>
  <c r="CN326" i="21"/>
  <c r="CN263" i="21"/>
  <c r="CN320" i="21"/>
  <c r="CM320" i="21"/>
  <c r="CN338" i="21"/>
  <c r="CN312" i="21"/>
  <c r="CN109" i="21"/>
  <c r="CM342" i="21"/>
  <c r="CN327" i="21"/>
  <c r="CM31" i="21"/>
  <c r="CM104" i="21"/>
  <c r="CM280" i="21"/>
  <c r="CN31" i="21"/>
  <c r="CM341" i="21"/>
  <c r="CM181" i="21"/>
  <c r="CN268" i="21"/>
  <c r="CN201" i="21"/>
  <c r="CN53" i="21"/>
  <c r="CM102" i="21"/>
  <c r="CN20" i="21"/>
  <c r="CN138" i="21"/>
  <c r="CN106" i="21"/>
  <c r="CM287" i="21"/>
  <c r="CN163" i="21"/>
  <c r="CM9" i="21"/>
  <c r="CM316" i="21"/>
  <c r="CM296" i="21"/>
  <c r="CM106" i="21"/>
  <c r="CM162" i="21"/>
  <c r="CM163" i="21"/>
  <c r="CM268" i="21"/>
  <c r="CM253" i="21"/>
  <c r="CN280" i="21"/>
  <c r="CN264" i="21"/>
  <c r="CN181" i="21"/>
  <c r="CM201" i="21"/>
  <c r="CM20" i="21"/>
  <c r="CN309" i="21"/>
  <c r="CM53" i="21"/>
  <c r="CM198" i="21"/>
  <c r="CN253" i="21"/>
  <c r="CN168" i="21"/>
  <c r="CM138" i="21"/>
  <c r="CN102" i="21"/>
  <c r="CN296" i="21"/>
  <c r="CN194" i="21"/>
  <c r="CM339" i="21"/>
  <c r="CM333" i="21"/>
  <c r="CM241" i="21"/>
  <c r="CM70" i="21"/>
  <c r="CM264" i="21"/>
  <c r="CM221" i="21"/>
  <c r="CN311" i="21"/>
  <c r="CN228" i="21"/>
  <c r="CN221" i="21"/>
  <c r="CN204" i="21"/>
  <c r="CN41" i="21"/>
  <c r="CM179" i="21"/>
  <c r="CM168" i="21"/>
  <c r="CN328" i="21"/>
  <c r="CM309" i="21"/>
  <c r="CN367" i="21"/>
  <c r="CN42" i="21"/>
  <c r="CN85" i="21"/>
  <c r="CN342" i="21"/>
  <c r="CN235" i="21"/>
  <c r="CN151" i="21"/>
  <c r="CM195" i="21"/>
  <c r="CM244" i="21"/>
  <c r="CN272" i="21"/>
  <c r="CN314" i="21"/>
  <c r="CM359" i="21"/>
  <c r="CN50" i="21"/>
  <c r="CN241" i="21"/>
  <c r="CN291" i="21"/>
  <c r="CN346" i="21"/>
  <c r="CN84" i="21"/>
  <c r="CN237" i="21"/>
  <c r="CN154" i="21"/>
  <c r="CM43" i="21"/>
  <c r="CM89" i="21"/>
  <c r="CM294" i="21"/>
  <c r="CM315" i="21"/>
  <c r="CN217" i="21"/>
  <c r="CM358" i="21"/>
  <c r="CM259" i="21"/>
  <c r="CM187" i="21"/>
  <c r="CN17" i="21"/>
  <c r="CM144" i="21"/>
  <c r="CM109" i="21"/>
  <c r="CN75" i="21"/>
  <c r="CM23" i="21"/>
  <c r="CM167" i="21"/>
  <c r="CM117" i="21"/>
  <c r="CM364" i="21"/>
  <c r="CM217" i="21"/>
  <c r="CN61" i="21"/>
  <c r="CN352" i="21"/>
  <c r="CN162" i="21"/>
  <c r="CN131" i="21"/>
  <c r="CN8" i="21"/>
  <c r="CN203" i="21"/>
  <c r="CM334" i="21"/>
  <c r="CM236" i="21"/>
  <c r="CN248" i="21"/>
  <c r="CN290" i="21"/>
  <c r="CM46" i="21"/>
  <c r="CM345" i="21"/>
  <c r="CM302" i="21"/>
  <c r="CN232" i="21"/>
  <c r="CM148" i="21"/>
  <c r="CN213" i="21"/>
  <c r="CN287" i="21"/>
  <c r="CN161" i="21"/>
  <c r="CM66" i="21"/>
  <c r="CN81" i="21"/>
  <c r="CN60" i="21"/>
  <c r="CM346" i="21"/>
  <c r="CM55" i="21"/>
  <c r="CN234" i="21"/>
  <c r="CN339" i="21"/>
  <c r="CN292" i="21"/>
  <c r="CN366" i="21"/>
  <c r="CM59" i="21"/>
  <c r="CM313" i="21"/>
  <c r="CM35" i="21"/>
  <c r="CM36" i="21"/>
  <c r="CM314" i="21"/>
  <c r="CM118" i="21"/>
  <c r="CM12" i="21"/>
  <c r="CM261" i="21"/>
  <c r="CM103" i="21"/>
  <c r="CM91" i="21"/>
  <c r="CM307" i="21"/>
  <c r="CM356" i="21"/>
  <c r="CM347" i="21"/>
  <c r="CM299" i="21"/>
  <c r="CN54" i="21"/>
  <c r="CN310" i="21"/>
  <c r="CN128" i="21"/>
  <c r="CN38" i="21"/>
  <c r="CN189" i="21"/>
  <c r="CN103" i="21"/>
  <c r="CN30" i="21"/>
  <c r="CN44" i="21"/>
  <c r="CN140" i="21"/>
  <c r="CN91" i="21"/>
  <c r="CN250" i="21"/>
  <c r="CN255" i="21"/>
  <c r="CN32" i="21"/>
  <c r="CN14" i="21"/>
  <c r="CM285" i="21"/>
  <c r="CN282" i="21"/>
  <c r="CM326" i="21"/>
  <c r="CM256" i="21"/>
  <c r="CM245" i="21"/>
  <c r="CM248" i="21"/>
  <c r="CM282" i="21"/>
  <c r="CM158" i="21"/>
  <c r="CM240" i="21"/>
  <c r="CM283" i="21"/>
  <c r="CM232" i="21"/>
  <c r="CN284" i="21"/>
  <c r="CN358" i="21"/>
  <c r="CN306" i="21"/>
  <c r="CN299" i="21"/>
  <c r="CN222" i="21"/>
  <c r="CN260" i="21"/>
  <c r="CN165" i="21"/>
  <c r="CN115" i="21"/>
  <c r="CN149" i="21"/>
  <c r="CN244" i="21"/>
  <c r="CN242" i="21"/>
  <c r="CM322" i="21"/>
  <c r="CM189" i="21"/>
  <c r="CM224" i="21"/>
  <c r="CM330" i="21"/>
  <c r="CM216" i="21"/>
  <c r="CM267" i="21"/>
  <c r="CM250" i="21"/>
  <c r="CM208" i="21"/>
  <c r="CM175" i="21"/>
  <c r="CM242" i="21"/>
  <c r="CM277" i="21"/>
  <c r="CM303" i="21"/>
  <c r="CM329" i="21"/>
  <c r="CM209" i="21"/>
  <c r="CN236" i="21"/>
  <c r="CN269" i="21"/>
  <c r="CN220" i="21"/>
  <c r="CN147" i="21"/>
  <c r="CN212" i="21"/>
  <c r="CN322" i="21"/>
  <c r="CN104" i="21"/>
  <c r="CN300" i="21"/>
  <c r="CN265" i="21"/>
  <c r="CN230" i="21"/>
  <c r="CN286" i="21"/>
  <c r="CN29" i="21"/>
  <c r="CM357" i="21"/>
  <c r="CN19" i="21"/>
  <c r="CM63" i="21"/>
  <c r="CN335" i="21"/>
  <c r="CN155" i="21"/>
  <c r="CM271" i="21"/>
  <c r="CM87" i="21"/>
  <c r="CM146" i="21"/>
  <c r="CN130" i="21"/>
  <c r="CN334" i="21"/>
  <c r="CM121" i="21"/>
  <c r="CM170" i="21"/>
  <c r="CM54" i="21"/>
  <c r="CM68" i="21"/>
  <c r="CM26" i="21"/>
  <c r="CM159" i="21"/>
  <c r="CM275" i="21"/>
  <c r="CM105" i="21"/>
  <c r="CM156" i="21"/>
  <c r="CM132" i="21"/>
  <c r="CM183" i="21"/>
  <c r="CM147" i="21"/>
  <c r="CM298" i="21"/>
  <c r="CM72" i="21"/>
  <c r="CN353" i="21"/>
  <c r="CN150" i="21"/>
  <c r="CN98" i="21"/>
  <c r="CN351" i="21"/>
  <c r="CN63" i="21"/>
  <c r="CN90" i="21"/>
  <c r="CN316" i="21"/>
  <c r="CN72" i="21"/>
  <c r="CN233" i="21"/>
  <c r="CN246" i="21"/>
  <c r="CN48" i="21"/>
  <c r="CN205" i="21"/>
  <c r="CN24" i="21"/>
  <c r="CN100" i="21"/>
  <c r="CN27" i="21"/>
  <c r="CN341" i="21"/>
  <c r="CN330" i="21"/>
  <c r="CM349" i="21"/>
  <c r="CM186" i="21"/>
  <c r="CN172" i="21"/>
  <c r="CM116" i="21"/>
  <c r="CM143" i="21"/>
  <c r="CM48" i="21"/>
  <c r="CM128" i="21"/>
  <c r="CM219" i="21"/>
  <c r="CM24" i="21"/>
  <c r="CM126" i="21"/>
  <c r="CM108" i="21"/>
  <c r="CM97" i="21"/>
  <c r="CM361" i="21"/>
  <c r="CM351" i="21"/>
  <c r="CM73" i="21"/>
  <c r="CM343" i="21"/>
  <c r="CM107" i="21"/>
  <c r="CN321" i="21"/>
  <c r="CN281" i="21"/>
  <c r="CN285" i="21"/>
  <c r="CN142" i="21"/>
  <c r="CN225" i="21"/>
  <c r="CN107" i="21"/>
  <c r="CN279" i="21"/>
  <c r="CN108" i="21"/>
  <c r="CN173" i="21"/>
  <c r="CN267" i="21"/>
  <c r="CN97" i="21"/>
  <c r="CN26" i="21"/>
  <c r="CN277" i="21"/>
  <c r="CN18" i="21"/>
  <c r="CN209" i="21"/>
  <c r="CN73" i="21"/>
  <c r="CN10" i="21"/>
  <c r="CN317" i="21"/>
  <c r="CN356" i="21"/>
  <c r="CM39" i="21"/>
  <c r="CM15" i="21"/>
  <c r="CM78" i="21"/>
  <c r="CN349" i="21"/>
  <c r="CN114" i="21"/>
  <c r="CM335" i="21"/>
  <c r="CM306" i="21"/>
  <c r="CM205" i="21"/>
  <c r="CM136" i="21"/>
  <c r="CM199" i="21"/>
  <c r="CM284" i="21"/>
  <c r="CM69" i="21"/>
  <c r="CN355" i="21"/>
  <c r="CN202" i="21"/>
  <c r="CN157" i="21"/>
  <c r="CN49" i="21"/>
  <c r="CN193" i="21"/>
  <c r="CN303" i="21"/>
  <c r="CN219" i="21"/>
  <c r="CN283" i="21"/>
  <c r="CN336" i="21"/>
  <c r="CN361" i="21"/>
  <c r="CM305" i="21"/>
  <c r="CM237" i="21"/>
  <c r="CN223" i="21"/>
  <c r="CN340" i="21"/>
  <c r="CM202" i="21"/>
  <c r="CM300" i="21"/>
  <c r="CN357" i="21"/>
  <c r="CN99" i="21"/>
  <c r="CN87" i="21"/>
  <c r="CM98" i="21"/>
  <c r="CM352" i="21"/>
  <c r="CM318" i="21"/>
  <c r="CM293" i="21"/>
  <c r="CM227" i="21"/>
  <c r="CM321" i="21"/>
  <c r="CM247" i="21"/>
  <c r="CM211" i="21"/>
  <c r="CM251" i="21"/>
  <c r="CM130" i="21"/>
  <c r="CM58" i="21"/>
  <c r="CM171" i="21"/>
  <c r="CM260" i="21"/>
  <c r="CM34" i="21"/>
  <c r="CM252" i="21"/>
  <c r="CM290" i="21"/>
  <c r="CM77" i="21"/>
  <c r="CM101" i="21"/>
  <c r="CM16" i="21"/>
  <c r="CN156" i="21"/>
  <c r="CN293" i="21"/>
  <c r="CN187" i="21"/>
  <c r="CN305" i="21"/>
  <c r="CN307" i="21"/>
  <c r="CN229" i="21"/>
  <c r="CN278" i="21"/>
  <c r="CN298" i="21"/>
  <c r="CN171" i="21"/>
  <c r="CN256" i="21"/>
  <c r="CN182" i="21"/>
  <c r="CN139" i="21"/>
  <c r="CN158" i="21"/>
  <c r="CN136" i="21"/>
  <c r="CN135" i="21"/>
  <c r="CN240" i="21"/>
  <c r="CM176" i="21"/>
  <c r="CM327" i="21"/>
  <c r="CM123" i="21"/>
  <c r="CN206" i="21"/>
  <c r="CN116" i="21"/>
  <c r="CN143" i="21"/>
  <c r="CM228" i="21"/>
  <c r="CM317" i="21"/>
  <c r="CM8" i="21"/>
  <c r="CM140" i="21"/>
  <c r="CM220" i="21"/>
  <c r="CM286" i="21"/>
  <c r="CM212" i="21"/>
  <c r="CM246" i="21"/>
  <c r="CM273" i="21"/>
  <c r="CM365" i="21"/>
  <c r="CM263" i="21"/>
  <c r="CM233" i="21"/>
  <c r="CM230" i="21"/>
  <c r="CM353" i="21"/>
  <c r="CM215" i="21"/>
  <c r="CM129" i="21"/>
  <c r="CM222" i="21"/>
  <c r="CN313" i="21"/>
  <c r="CN275" i="21"/>
  <c r="CN105" i="21"/>
  <c r="CN68" i="21"/>
  <c r="CN76" i="21"/>
  <c r="CN216" i="21"/>
  <c r="CN343" i="21"/>
  <c r="CN119" i="21"/>
  <c r="CN59" i="21"/>
  <c r="CN208" i="21"/>
  <c r="CN318" i="21"/>
  <c r="CN133" i="21"/>
  <c r="CN170" i="21"/>
  <c r="CN192" i="21"/>
  <c r="CM19" i="21"/>
  <c r="CM193" i="21"/>
  <c r="CN174" i="21"/>
  <c r="CM114" i="21"/>
  <c r="CM206" i="21"/>
  <c r="CM155" i="21"/>
  <c r="CM27" i="21"/>
  <c r="CM229" i="21"/>
  <c r="CM90" i="21"/>
  <c r="CN198" i="21"/>
  <c r="CN176" i="21"/>
  <c r="CN126" i="21"/>
  <c r="CN273" i="21"/>
  <c r="CN146" i="21"/>
  <c r="CN118" i="21"/>
  <c r="CN123" i="21"/>
  <c r="CN124" i="21"/>
  <c r="CN93" i="21"/>
  <c r="CN110" i="21"/>
  <c r="CN302" i="21"/>
  <c r="Z69" i="21"/>
  <c r="CO69" i="21"/>
  <c r="Z178" i="21"/>
  <c r="CO178" i="21"/>
  <c r="Z102" i="21"/>
  <c r="CO102" i="21"/>
  <c r="Z285" i="21"/>
  <c r="CO285" i="21"/>
  <c r="Z41" i="21"/>
  <c r="CO41" i="21"/>
  <c r="Z291" i="21"/>
  <c r="CO291" i="21"/>
  <c r="Z144" i="21"/>
  <c r="CO144" i="21"/>
  <c r="Z94" i="21"/>
  <c r="CO94" i="21"/>
  <c r="Z266" i="21"/>
  <c r="CO266" i="21"/>
  <c r="Z17" i="21"/>
  <c r="CO17" i="21"/>
  <c r="Z359" i="21"/>
  <c r="CO359" i="21"/>
  <c r="Z125" i="21"/>
  <c r="CO125" i="21"/>
  <c r="Z86" i="21"/>
  <c r="CO86" i="21"/>
  <c r="Z225" i="21"/>
  <c r="CO225" i="21"/>
  <c r="Z131" i="21"/>
  <c r="CO131" i="21"/>
  <c r="Z283" i="21"/>
  <c r="CO283" i="21"/>
  <c r="Z165" i="21"/>
  <c r="CO165" i="21"/>
  <c r="Z78" i="21"/>
  <c r="CO78" i="21"/>
  <c r="Z360" i="21"/>
  <c r="CO360" i="21"/>
  <c r="Z112" i="21"/>
  <c r="CO112" i="21"/>
  <c r="Z363" i="21"/>
  <c r="CO363" i="21"/>
  <c r="Z139" i="21"/>
  <c r="CO139" i="21"/>
  <c r="Z70" i="21"/>
  <c r="CO70" i="21"/>
  <c r="Z350" i="21"/>
  <c r="CO350" i="21"/>
  <c r="Z104" i="21"/>
  <c r="CO104" i="21"/>
  <c r="Z231" i="21"/>
  <c r="CO231" i="21"/>
  <c r="Z115" i="21"/>
  <c r="CO115" i="21"/>
  <c r="Z62" i="21"/>
  <c r="CO62" i="21"/>
  <c r="Z331" i="21"/>
  <c r="CO331" i="21"/>
  <c r="Z96" i="21"/>
  <c r="CO96" i="21"/>
  <c r="Z343" i="21"/>
  <c r="CO343" i="21"/>
  <c r="Z324" i="21"/>
  <c r="CO324" i="21"/>
  <c r="Z54" i="21"/>
  <c r="CO54" i="21"/>
  <c r="Z275" i="21"/>
  <c r="CO275" i="21"/>
  <c r="Z88" i="21"/>
  <c r="CO88" i="21"/>
  <c r="Z189" i="21"/>
  <c r="CO189" i="21"/>
  <c r="Z316" i="21"/>
  <c r="CO316" i="21"/>
  <c r="Z46" i="21"/>
  <c r="CO46" i="21"/>
  <c r="Z245" i="21"/>
  <c r="CO245" i="21"/>
  <c r="Z80" i="21"/>
  <c r="CO80" i="21"/>
  <c r="Z333" i="21"/>
  <c r="CO333" i="21"/>
  <c r="Z308" i="21"/>
  <c r="CO308" i="21"/>
  <c r="Z38" i="21"/>
  <c r="CO38" i="21"/>
  <c r="Z183" i="21"/>
  <c r="CO183" i="21"/>
  <c r="Z72" i="21"/>
  <c r="CO72" i="21"/>
  <c r="Z361" i="21"/>
  <c r="CO361" i="21"/>
  <c r="Z300" i="21"/>
  <c r="CO300" i="21"/>
  <c r="Z30" i="21"/>
  <c r="CO30" i="21"/>
  <c r="Z147" i="21"/>
  <c r="CO147" i="21"/>
  <c r="Z64" i="21"/>
  <c r="CO64" i="21"/>
  <c r="Z327" i="21"/>
  <c r="CO327" i="21"/>
  <c r="Z292" i="21"/>
  <c r="CO292" i="21"/>
  <c r="Z22" i="21"/>
  <c r="CO22" i="21"/>
  <c r="Z119" i="21"/>
  <c r="CO119" i="21"/>
  <c r="Z56" i="21"/>
  <c r="CO56" i="21"/>
  <c r="Z311" i="21"/>
  <c r="CO311" i="21"/>
  <c r="Z284" i="21"/>
  <c r="CO284" i="21"/>
  <c r="Z14" i="21"/>
  <c r="CO14" i="21"/>
  <c r="Z263" i="21"/>
  <c r="CO263" i="21"/>
  <c r="Z48" i="21"/>
  <c r="CO48" i="21"/>
  <c r="Z286" i="21"/>
  <c r="CO286" i="21"/>
  <c r="Z276" i="21"/>
  <c r="CO276" i="21"/>
  <c r="Z340" i="21"/>
  <c r="CO340" i="21"/>
  <c r="Z181" i="21"/>
  <c r="CO181" i="21"/>
  <c r="Z40" i="21"/>
  <c r="CO40" i="21"/>
  <c r="Z258" i="21"/>
  <c r="CO258" i="21"/>
  <c r="Z268" i="21"/>
  <c r="CO268" i="21"/>
  <c r="Z103" i="21"/>
  <c r="CO103" i="21"/>
  <c r="Z270" i="21"/>
  <c r="CO270" i="21"/>
  <c r="Z32" i="21"/>
  <c r="CO32" i="21"/>
  <c r="Z217" i="21"/>
  <c r="CO217" i="21"/>
  <c r="Z260" i="21"/>
  <c r="CO260" i="21"/>
  <c r="Z223" i="21"/>
  <c r="CO223" i="21"/>
  <c r="Z215" i="21"/>
  <c r="CO215" i="21"/>
  <c r="Z24" i="21"/>
  <c r="CO24" i="21"/>
  <c r="Z151" i="21"/>
  <c r="CO151" i="21"/>
  <c r="Z252" i="21"/>
  <c r="CO252" i="21"/>
  <c r="Z349" i="21"/>
  <c r="CO349" i="21"/>
  <c r="Z8" i="21"/>
  <c r="CO8" i="21"/>
  <c r="Z16" i="21"/>
  <c r="CO16" i="21"/>
  <c r="Z265" i="21"/>
  <c r="CO265" i="21"/>
  <c r="Z244" i="21"/>
  <c r="CO244" i="21"/>
  <c r="Z157" i="21"/>
  <c r="CO157" i="21"/>
  <c r="Z310" i="21"/>
  <c r="CO310" i="21"/>
  <c r="Z99" i="21"/>
  <c r="CO99" i="21"/>
  <c r="Z211" i="21"/>
  <c r="CO211" i="21"/>
  <c r="Z236" i="21"/>
  <c r="CO236" i="21"/>
  <c r="Z344" i="21"/>
  <c r="CO344" i="21"/>
  <c r="Z287" i="21"/>
  <c r="CO287" i="21"/>
  <c r="Z91" i="21"/>
  <c r="CO91" i="21"/>
  <c r="Z339" i="21"/>
  <c r="CO339" i="21"/>
  <c r="Z228" i="21"/>
  <c r="CO228" i="21"/>
  <c r="Z329" i="21"/>
  <c r="CO329" i="21"/>
  <c r="Z249" i="21"/>
  <c r="CO249" i="21"/>
  <c r="Z83" i="21"/>
  <c r="CO83" i="21"/>
  <c r="Z366" i="21"/>
  <c r="CO366" i="21"/>
  <c r="Z220" i="21"/>
  <c r="CO220" i="21"/>
  <c r="Z261" i="21"/>
  <c r="CO261" i="21"/>
  <c r="Z235" i="21"/>
  <c r="CO235" i="21"/>
  <c r="Z75" i="21"/>
  <c r="CO75" i="21"/>
  <c r="Z351" i="21"/>
  <c r="CO351" i="21"/>
  <c r="Z212" i="21"/>
  <c r="CO212" i="21"/>
  <c r="Z367" i="21"/>
  <c r="CO367" i="21"/>
  <c r="Z194" i="21"/>
  <c r="CO194" i="21"/>
  <c r="Z67" i="21"/>
  <c r="CO67" i="21"/>
  <c r="Z332" i="21"/>
  <c r="CO332" i="21"/>
  <c r="Z204" i="21"/>
  <c r="CO204" i="21"/>
  <c r="Z254" i="21"/>
  <c r="CO254" i="21"/>
  <c r="Z173" i="21"/>
  <c r="CO173" i="21"/>
  <c r="Z59" i="21"/>
  <c r="CO59" i="21"/>
  <c r="Z237" i="21"/>
  <c r="CO237" i="21"/>
  <c r="Z196" i="21"/>
  <c r="CO196" i="21"/>
  <c r="Z81" i="21"/>
  <c r="CO81" i="21"/>
  <c r="Z109" i="21"/>
  <c r="CO109" i="21"/>
  <c r="Z51" i="21"/>
  <c r="CO51" i="21"/>
  <c r="Z161" i="21"/>
  <c r="CO161" i="21"/>
  <c r="Z188" i="21"/>
  <c r="CO188" i="21"/>
  <c r="Z243" i="21"/>
  <c r="CO243" i="21"/>
  <c r="Z281" i="21"/>
  <c r="CO281" i="21"/>
  <c r="Z43" i="21"/>
  <c r="CO43" i="21"/>
  <c r="Z273" i="21"/>
  <c r="CO273" i="21"/>
  <c r="Z180" i="21"/>
  <c r="CO180" i="21"/>
  <c r="Z210" i="21"/>
  <c r="CO210" i="21"/>
  <c r="Z234" i="21"/>
  <c r="CO234" i="21"/>
  <c r="Z35" i="21"/>
  <c r="CO35" i="21"/>
  <c r="Z358" i="21"/>
  <c r="CO358" i="21"/>
  <c r="Z172" i="21"/>
  <c r="CO172" i="21"/>
  <c r="Z348" i="21"/>
  <c r="CO348" i="21"/>
  <c r="Z193" i="21"/>
  <c r="CO193" i="21"/>
  <c r="Z27" i="21"/>
  <c r="CO27" i="21"/>
  <c r="Z262" i="21"/>
  <c r="CO262" i="21"/>
  <c r="Z155" i="21"/>
  <c r="CO155" i="21"/>
  <c r="Z239" i="21"/>
  <c r="CO239" i="21"/>
  <c r="Z179" i="21"/>
  <c r="CO179" i="21"/>
  <c r="Z19" i="21"/>
  <c r="CO19" i="21"/>
  <c r="Z338" i="21"/>
  <c r="CO338" i="21"/>
  <c r="Z123" i="21"/>
  <c r="CO123" i="21"/>
  <c r="Z111" i="21"/>
  <c r="CO111" i="21"/>
  <c r="Z128" i="21"/>
  <c r="CO128" i="21"/>
  <c r="Z11" i="21"/>
  <c r="CO11" i="21"/>
  <c r="Z289" i="21"/>
  <c r="CO289" i="21"/>
  <c r="Z159" i="21"/>
  <c r="CO159" i="21"/>
  <c r="Z250" i="21"/>
  <c r="CO250" i="21"/>
  <c r="Z85" i="21"/>
  <c r="CO85" i="21"/>
  <c r="Z162" i="21"/>
  <c r="CO162" i="21"/>
  <c r="Z174" i="21"/>
  <c r="CO174" i="21"/>
  <c r="Z163" i="21"/>
  <c r="CO163" i="21"/>
  <c r="Z177" i="21"/>
  <c r="CO177" i="21"/>
  <c r="Z61" i="21"/>
  <c r="CO61" i="21"/>
  <c r="Z154" i="21"/>
  <c r="CO154" i="21"/>
  <c r="Z354" i="21"/>
  <c r="CO354" i="21"/>
  <c r="Z127" i="21"/>
  <c r="CO127" i="21"/>
  <c r="Z9" i="21"/>
  <c r="CO9" i="21"/>
  <c r="Z37" i="21"/>
  <c r="CO37" i="21"/>
  <c r="Z146" i="21"/>
  <c r="CO146" i="21"/>
  <c r="Z202" i="21"/>
  <c r="CO202" i="21"/>
  <c r="Z107" i="21"/>
  <c r="CO107" i="21"/>
  <c r="Z347" i="21"/>
  <c r="CO347" i="21"/>
  <c r="Z13" i="21"/>
  <c r="CO13" i="21"/>
  <c r="Z138" i="21"/>
  <c r="CO138" i="21"/>
  <c r="Z251" i="21"/>
  <c r="CO251" i="21"/>
  <c r="Z171" i="21"/>
  <c r="CO171" i="21"/>
  <c r="Z317" i="21"/>
  <c r="CO317" i="21"/>
  <c r="Z313" i="21"/>
  <c r="CO313" i="21"/>
  <c r="Z130" i="21"/>
  <c r="CO130" i="21"/>
  <c r="Z33" i="21"/>
  <c r="CO33" i="21"/>
  <c r="Z145" i="21"/>
  <c r="CO145" i="21"/>
  <c r="Z294" i="21"/>
  <c r="CO294" i="21"/>
  <c r="Z267" i="21"/>
  <c r="CO267" i="21"/>
  <c r="Z122" i="21"/>
  <c r="CO122" i="21"/>
  <c r="Z230" i="21"/>
  <c r="CO230" i="21"/>
  <c r="Z101" i="21"/>
  <c r="CO101" i="21"/>
  <c r="Z238" i="21"/>
  <c r="CO238" i="21"/>
  <c r="Z226" i="21"/>
  <c r="CO226" i="21"/>
  <c r="Z114" i="21"/>
  <c r="CO114" i="21"/>
  <c r="Z365" i="21"/>
  <c r="CO365" i="21"/>
  <c r="Z77" i="21"/>
  <c r="CO77" i="21"/>
  <c r="Z197" i="21"/>
  <c r="CO197" i="21"/>
  <c r="Z185" i="21"/>
  <c r="CO185" i="21"/>
  <c r="Z106" i="21"/>
  <c r="CO106" i="21"/>
  <c r="Z293" i="21"/>
  <c r="CO293" i="21"/>
  <c r="Z53" i="21"/>
  <c r="CO53" i="21"/>
  <c r="Z303" i="21"/>
  <c r="CO303" i="21"/>
  <c r="Z170" i="21"/>
  <c r="CO170" i="21"/>
  <c r="Z98" i="21"/>
  <c r="CO98" i="21"/>
  <c r="Z277" i="21"/>
  <c r="CO277" i="21"/>
  <c r="Z29" i="21"/>
  <c r="CO29" i="21"/>
  <c r="Z203" i="21"/>
  <c r="CO203" i="21"/>
  <c r="Z135" i="21"/>
  <c r="CO135" i="21"/>
  <c r="Z90" i="21"/>
  <c r="CO90" i="21"/>
  <c r="Z257" i="21"/>
  <c r="CO257" i="21"/>
  <c r="Z149" i="21"/>
  <c r="CO149" i="21"/>
  <c r="Z335" i="21"/>
  <c r="CO335" i="21"/>
  <c r="Z105" i="21"/>
  <c r="CO105" i="21"/>
  <c r="Z82" i="21"/>
  <c r="CO82" i="21"/>
  <c r="Z195" i="21"/>
  <c r="CO195" i="21"/>
  <c r="Z121" i="21"/>
  <c r="CO121" i="21"/>
  <c r="Z191" i="21"/>
  <c r="CO191" i="21"/>
  <c r="Z152" i="21"/>
  <c r="CO152" i="21"/>
  <c r="Z74" i="21"/>
  <c r="CO74" i="21"/>
  <c r="Z355" i="21"/>
  <c r="CO355" i="21"/>
  <c r="Z108" i="21"/>
  <c r="CO108" i="21"/>
  <c r="Z334" i="21"/>
  <c r="CO334" i="21"/>
  <c r="Z129" i="21"/>
  <c r="CO129" i="21"/>
  <c r="Z66" i="21"/>
  <c r="CO66" i="21"/>
  <c r="Z336" i="21"/>
  <c r="CO336" i="21"/>
  <c r="Z100" i="21"/>
  <c r="CO100" i="21"/>
  <c r="Z353" i="21"/>
  <c r="CO353" i="21"/>
  <c r="Z328" i="21"/>
  <c r="CO328" i="21"/>
  <c r="Z58" i="21"/>
  <c r="CO58" i="21"/>
  <c r="Z298" i="21"/>
  <c r="CO298" i="21"/>
  <c r="Z92" i="21"/>
  <c r="CO92" i="21"/>
  <c r="Z279" i="21"/>
  <c r="CO279" i="21"/>
  <c r="Z320" i="21"/>
  <c r="CO320" i="21"/>
  <c r="Z50" i="21"/>
  <c r="CO50" i="21"/>
  <c r="Z255" i="21"/>
  <c r="CO255" i="21"/>
  <c r="Z84" i="21"/>
  <c r="CO84" i="21"/>
  <c r="Z357" i="21"/>
  <c r="CO357" i="21"/>
  <c r="Z312" i="21"/>
  <c r="CO312" i="21"/>
  <c r="Z42" i="21"/>
  <c r="CO42" i="21"/>
  <c r="Z214" i="21"/>
  <c r="CO214" i="21"/>
  <c r="Z76" i="21"/>
  <c r="CO76" i="21"/>
  <c r="Z218" i="21"/>
  <c r="CO218" i="21"/>
  <c r="Z304" i="21"/>
  <c r="CO304" i="21"/>
  <c r="Z34" i="21"/>
  <c r="CO34" i="21"/>
  <c r="Z160" i="21"/>
  <c r="CO160" i="21"/>
  <c r="Z68" i="21"/>
  <c r="CO68" i="21"/>
  <c r="Z337" i="21"/>
  <c r="CO337" i="21"/>
  <c r="Z296" i="21"/>
  <c r="CO296" i="21"/>
  <c r="Z26" i="21"/>
  <c r="CO26" i="21"/>
  <c r="Z133" i="21"/>
  <c r="CO133" i="21"/>
  <c r="Z60" i="21"/>
  <c r="CO60" i="21"/>
  <c r="Z322" i="21"/>
  <c r="CO322" i="21"/>
  <c r="Z288" i="21"/>
  <c r="CO288" i="21"/>
  <c r="Z18" i="21"/>
  <c r="CO18" i="21"/>
  <c r="Z21" i="21"/>
  <c r="CO21" i="21"/>
  <c r="Z52" i="21"/>
  <c r="CO52" i="21"/>
  <c r="Z299" i="21"/>
  <c r="CO299" i="21"/>
  <c r="Z280" i="21"/>
  <c r="CO280" i="21"/>
  <c r="Z10" i="21"/>
  <c r="CO10" i="21"/>
  <c r="Z364" i="21"/>
  <c r="CO364" i="21"/>
  <c r="Z222" i="21"/>
  <c r="CO222" i="21"/>
  <c r="Z44" i="21"/>
  <c r="CO44" i="21"/>
  <c r="Z278" i="21"/>
  <c r="CO278" i="21"/>
  <c r="Z272" i="21"/>
  <c r="CO272" i="21"/>
  <c r="Z253" i="21"/>
  <c r="CO253" i="21"/>
  <c r="Z148" i="21"/>
  <c r="CO148" i="21"/>
  <c r="Z36" i="21"/>
  <c r="CO36" i="21"/>
  <c r="Z247" i="21"/>
  <c r="CO247" i="21"/>
  <c r="Z264" i="21"/>
  <c r="CO264" i="21"/>
  <c r="Z325" i="21"/>
  <c r="CO325" i="21"/>
  <c r="Z229" i="21"/>
  <c r="CO229" i="21"/>
  <c r="Z28" i="21"/>
  <c r="CO28" i="21"/>
  <c r="Z206" i="21"/>
  <c r="CO206" i="21"/>
  <c r="Z256" i="21"/>
  <c r="CO256" i="21"/>
  <c r="Z182" i="21"/>
  <c r="CO182" i="21"/>
  <c r="Z120" i="21"/>
  <c r="CO120" i="21"/>
  <c r="Z20" i="21"/>
  <c r="CO20" i="21"/>
  <c r="Z315" i="21"/>
  <c r="CO315" i="21"/>
  <c r="Z248" i="21"/>
  <c r="CO248" i="21"/>
  <c r="Z314" i="21"/>
  <c r="CO314" i="21"/>
  <c r="Z323" i="21"/>
  <c r="CO323" i="21"/>
  <c r="Z12" i="21"/>
  <c r="CO12" i="21"/>
  <c r="Z116" i="21"/>
  <c r="CO116" i="21"/>
  <c r="Z240" i="21"/>
  <c r="CO240" i="21"/>
  <c r="Z57" i="21"/>
  <c r="CO57" i="21"/>
  <c r="Z297" i="21"/>
  <c r="CO297" i="21"/>
  <c r="Z95" i="21"/>
  <c r="CO95" i="21"/>
  <c r="Z143" i="21"/>
  <c r="CO143" i="21"/>
  <c r="Z232" i="21"/>
  <c r="CO232" i="21"/>
  <c r="Z319" i="21"/>
  <c r="CO319" i="21"/>
  <c r="Z282" i="21"/>
  <c r="CO282" i="21"/>
  <c r="Z87" i="21"/>
  <c r="CO87" i="21"/>
  <c r="Z362" i="21"/>
  <c r="CO362" i="21"/>
  <c r="Z224" i="21"/>
  <c r="CO224" i="21"/>
  <c r="Z307" i="21"/>
  <c r="CO307" i="21"/>
  <c r="Z242" i="21"/>
  <c r="CO242" i="21"/>
  <c r="Z79" i="21"/>
  <c r="CO79" i="21"/>
  <c r="Z356" i="21"/>
  <c r="CO356" i="21"/>
  <c r="Z216" i="21"/>
  <c r="CO216" i="21"/>
  <c r="Z153" i="21"/>
  <c r="CO153" i="21"/>
  <c r="Z201" i="21"/>
  <c r="CO201" i="21"/>
  <c r="Z71" i="21"/>
  <c r="CO71" i="21"/>
  <c r="Z346" i="21"/>
  <c r="CO346" i="21"/>
  <c r="Z208" i="21"/>
  <c r="CO208" i="21"/>
  <c r="Z345" i="21"/>
  <c r="CO345" i="21"/>
  <c r="Z187" i="21"/>
  <c r="CO187" i="21"/>
  <c r="Z63" i="21"/>
  <c r="CO63" i="21"/>
  <c r="Z246" i="21"/>
  <c r="CO246" i="21"/>
  <c r="Z200" i="21"/>
  <c r="CO200" i="21"/>
  <c r="Z213" i="21"/>
  <c r="CO213" i="21"/>
  <c r="Z156" i="21"/>
  <c r="CO156" i="21"/>
  <c r="Z55" i="21"/>
  <c r="CO55" i="21"/>
  <c r="Z205" i="21"/>
  <c r="CO205" i="21"/>
  <c r="Z192" i="21"/>
  <c r="CO192" i="21"/>
  <c r="Z290" i="21"/>
  <c r="CO290" i="21"/>
  <c r="Z305" i="21"/>
  <c r="CO305" i="21"/>
  <c r="Z47" i="21"/>
  <c r="CO47" i="21"/>
  <c r="Z45" i="21"/>
  <c r="CO45" i="21"/>
  <c r="Z184" i="21"/>
  <c r="CO184" i="21"/>
  <c r="Z190" i="21"/>
  <c r="CO190" i="21"/>
  <c r="Z241" i="21"/>
  <c r="CO241" i="21"/>
  <c r="Z39" i="21"/>
  <c r="CO39" i="21"/>
  <c r="Z169" i="21"/>
  <c r="CO169" i="21"/>
  <c r="Z176" i="21"/>
  <c r="CO176" i="21"/>
  <c r="Z93" i="21"/>
  <c r="CO93" i="21"/>
  <c r="Z227" i="21"/>
  <c r="CO227" i="21"/>
  <c r="Z31" i="21"/>
  <c r="CO31" i="21"/>
  <c r="Z302" i="21"/>
  <c r="CO302" i="21"/>
  <c r="Z168" i="21"/>
  <c r="CO168" i="21"/>
  <c r="Z271" i="21"/>
  <c r="CO271" i="21"/>
  <c r="Z186" i="21"/>
  <c r="CO186" i="21"/>
  <c r="Z23" i="21"/>
  <c r="CO23" i="21"/>
  <c r="Z295" i="21"/>
  <c r="CO295" i="21"/>
  <c r="Z137" i="21"/>
  <c r="CO137" i="21"/>
  <c r="Z140" i="21"/>
  <c r="CO140" i="21"/>
  <c r="Z164" i="21"/>
  <c r="CO164" i="21"/>
  <c r="Z15" i="21"/>
  <c r="CO15" i="21"/>
  <c r="Z318" i="21"/>
  <c r="CO318" i="21"/>
  <c r="Z113" i="21"/>
  <c r="CO113" i="21"/>
  <c r="Z259" i="21"/>
  <c r="CO259" i="21"/>
  <c r="Z97" i="21"/>
  <c r="CO97" i="21"/>
  <c r="Z166" i="21"/>
  <c r="CO166" i="21"/>
  <c r="Z321" i="21"/>
  <c r="CO321" i="21"/>
  <c r="Z132" i="21"/>
  <c r="CO132" i="21"/>
  <c r="Z209" i="21"/>
  <c r="CO209" i="21"/>
  <c r="Z73" i="21"/>
  <c r="CO73" i="21"/>
  <c r="Z158" i="21"/>
  <c r="CO158" i="21"/>
  <c r="Z309" i="21"/>
  <c r="CO309" i="21"/>
  <c r="Z141" i="21"/>
  <c r="CO141" i="21"/>
  <c r="Z124" i="21"/>
  <c r="CO124" i="21"/>
  <c r="Z49" i="21"/>
  <c r="CO49" i="21"/>
  <c r="Z150" i="21"/>
  <c r="CO150" i="21"/>
  <c r="Z330" i="21"/>
  <c r="CO330" i="21"/>
  <c r="Z117" i="21"/>
  <c r="CO117" i="21"/>
  <c r="Z352" i="21"/>
  <c r="CO352" i="21"/>
  <c r="Z25" i="21"/>
  <c r="CO25" i="21"/>
  <c r="Z142" i="21"/>
  <c r="CO142" i="21"/>
  <c r="Z221" i="21"/>
  <c r="CO221" i="21"/>
  <c r="Z175" i="21"/>
  <c r="CO175" i="21"/>
  <c r="Z342" i="21"/>
  <c r="CO342" i="21"/>
  <c r="Z326" i="21"/>
  <c r="CO326" i="21"/>
  <c r="Z134" i="21"/>
  <c r="CO134" i="21"/>
  <c r="Z199" i="21"/>
  <c r="CO199" i="21"/>
  <c r="Z167" i="21"/>
  <c r="CO167" i="21"/>
  <c r="Z306" i="21"/>
  <c r="CO306" i="21"/>
  <c r="Z274" i="21"/>
  <c r="CO274" i="21"/>
  <c r="Z126" i="21"/>
  <c r="CO126" i="21"/>
  <c r="Z301" i="21"/>
  <c r="CO301" i="21"/>
  <c r="Z136" i="21"/>
  <c r="CO136" i="21"/>
  <c r="Z269" i="21"/>
  <c r="CO269" i="21"/>
  <c r="Z233" i="21"/>
  <c r="CO233" i="21"/>
  <c r="Z118" i="21"/>
  <c r="CO118" i="21"/>
  <c r="Z198" i="21"/>
  <c r="CO198" i="21"/>
  <c r="Z89" i="21"/>
  <c r="CO89" i="21"/>
  <c r="Z207" i="21"/>
  <c r="CO207" i="21"/>
  <c r="Z219" i="21"/>
  <c r="CO219" i="21"/>
  <c r="Z110" i="21"/>
  <c r="CO110" i="21"/>
  <c r="Z341" i="21"/>
  <c r="CO341" i="21"/>
  <c r="Z65" i="21"/>
  <c r="CO65" i="21"/>
  <c r="G12" i="21"/>
  <c r="AA65" i="21" l="1"/>
  <c r="CQ65" i="21" s="1"/>
  <c r="CP65" i="21"/>
  <c r="AA198" i="21"/>
  <c r="CQ198" i="21" s="1"/>
  <c r="CP198" i="21"/>
  <c r="AA126" i="21"/>
  <c r="CQ126" i="21" s="1"/>
  <c r="CP126" i="21"/>
  <c r="AA326" i="21"/>
  <c r="CQ326" i="21" s="1"/>
  <c r="CP326" i="21"/>
  <c r="AA352" i="21"/>
  <c r="CQ352" i="21" s="1"/>
  <c r="CP352" i="21"/>
  <c r="AA141" i="21"/>
  <c r="CQ141" i="21" s="1"/>
  <c r="CP141" i="21"/>
  <c r="AA321" i="21"/>
  <c r="CQ321" i="21" s="1"/>
  <c r="CP321" i="21"/>
  <c r="AA15" i="21"/>
  <c r="CQ15" i="21" s="1"/>
  <c r="CP15" i="21"/>
  <c r="AA186" i="21"/>
  <c r="CQ186" i="21" s="1"/>
  <c r="CP186" i="21"/>
  <c r="AA93" i="21"/>
  <c r="CQ93" i="21" s="1"/>
  <c r="CP93" i="21"/>
  <c r="AA184" i="21"/>
  <c r="CQ184" i="21" s="1"/>
  <c r="CP184" i="21"/>
  <c r="AA205" i="21"/>
  <c r="CQ205" i="21" s="1"/>
  <c r="CP205" i="21"/>
  <c r="AA63" i="21"/>
  <c r="CQ63" i="21" s="1"/>
  <c r="CP63" i="21"/>
  <c r="AA201" i="21"/>
  <c r="CQ201" i="21" s="1"/>
  <c r="CP201" i="21"/>
  <c r="AA307" i="21"/>
  <c r="CQ307" i="21" s="1"/>
  <c r="CP307" i="21"/>
  <c r="AA232" i="21"/>
  <c r="CQ232" i="21" s="1"/>
  <c r="CP232" i="21"/>
  <c r="AA116" i="21"/>
  <c r="CQ116" i="21" s="1"/>
  <c r="CP116" i="21"/>
  <c r="AA20" i="21"/>
  <c r="CQ20" i="21" s="1"/>
  <c r="CP20" i="21"/>
  <c r="AA229" i="21"/>
  <c r="CQ229" i="21" s="1"/>
  <c r="CP229" i="21"/>
  <c r="AA253" i="21"/>
  <c r="CQ253" i="21" s="1"/>
  <c r="CP253" i="21"/>
  <c r="AA10" i="21"/>
  <c r="CQ10" i="21" s="1"/>
  <c r="CP10" i="21"/>
  <c r="AA288" i="21"/>
  <c r="CQ288" i="21" s="1"/>
  <c r="CP288" i="21"/>
  <c r="AA337" i="21"/>
  <c r="CQ337" i="21" s="1"/>
  <c r="CP337" i="21"/>
  <c r="AA76" i="21"/>
  <c r="CQ76" i="21" s="1"/>
  <c r="CP76" i="21"/>
  <c r="AA255" i="21"/>
  <c r="CQ255" i="21" s="1"/>
  <c r="CP255" i="21"/>
  <c r="AA58" i="21"/>
  <c r="CQ58" i="21" s="1"/>
  <c r="CP58" i="21"/>
  <c r="AA129" i="21"/>
  <c r="CQ129" i="21" s="1"/>
  <c r="CP129" i="21"/>
  <c r="AA191" i="21"/>
  <c r="CQ191" i="21" s="1"/>
  <c r="CP191" i="21"/>
  <c r="AA149" i="21"/>
  <c r="CQ149" i="21" s="1"/>
  <c r="CP149" i="21"/>
  <c r="AA277" i="21"/>
  <c r="CQ277" i="21" s="1"/>
  <c r="CP277" i="21"/>
  <c r="AA106" i="21"/>
  <c r="CQ106" i="21" s="1"/>
  <c r="CP106" i="21"/>
  <c r="AA226" i="21"/>
  <c r="CQ226" i="21" s="1"/>
  <c r="CP226" i="21"/>
  <c r="AA294" i="21"/>
  <c r="CQ294" i="21" s="1"/>
  <c r="CP294" i="21"/>
  <c r="AA171" i="21"/>
  <c r="CQ171" i="21" s="1"/>
  <c r="CP171" i="21"/>
  <c r="AA202" i="21"/>
  <c r="CQ202" i="21" s="1"/>
  <c r="CP202" i="21"/>
  <c r="AA154" i="21"/>
  <c r="CQ154" i="21" s="1"/>
  <c r="CP154" i="21"/>
  <c r="AA85" i="21"/>
  <c r="CQ85" i="21" s="1"/>
  <c r="CP85" i="21"/>
  <c r="AA111" i="21"/>
  <c r="CQ111" i="21" s="1"/>
  <c r="CP111" i="21"/>
  <c r="AA155" i="21"/>
  <c r="CQ155" i="21" s="1"/>
  <c r="CP155" i="21"/>
  <c r="AA358" i="21"/>
  <c r="CQ358" i="21" s="1"/>
  <c r="CP358" i="21"/>
  <c r="AA43" i="21"/>
  <c r="CQ43" i="21" s="1"/>
  <c r="CP43" i="21"/>
  <c r="AA109" i="21"/>
  <c r="CQ109" i="21" s="1"/>
  <c r="CP109" i="21"/>
  <c r="AA254" i="21"/>
  <c r="CQ254" i="21" s="1"/>
  <c r="CP254" i="21"/>
  <c r="AA212" i="21"/>
  <c r="CQ212" i="21" s="1"/>
  <c r="CP212" i="21"/>
  <c r="AA366" i="21"/>
  <c r="CQ366" i="21" s="1"/>
  <c r="CP366" i="21"/>
  <c r="AA91" i="21"/>
  <c r="CQ91" i="21" s="1"/>
  <c r="CP91" i="21"/>
  <c r="AA310" i="21"/>
  <c r="CQ310" i="21" s="1"/>
  <c r="CP310" i="21"/>
  <c r="AA349" i="21"/>
  <c r="CQ349" i="21" s="1"/>
  <c r="CP349" i="21"/>
  <c r="AA260" i="21"/>
  <c r="CQ260" i="21" s="1"/>
  <c r="CP260" i="21"/>
  <c r="AA258" i="21"/>
  <c r="CQ258" i="21" s="1"/>
  <c r="CP258" i="21"/>
  <c r="AA48" i="21"/>
  <c r="CQ48" i="21" s="1"/>
  <c r="CP48" i="21"/>
  <c r="AA119" i="21"/>
  <c r="CQ119" i="21" s="1"/>
  <c r="CP119" i="21"/>
  <c r="AA30" i="21"/>
  <c r="CQ30" i="21" s="1"/>
  <c r="CP30" i="21"/>
  <c r="AA308" i="21"/>
  <c r="CQ308" i="21" s="1"/>
  <c r="CP308" i="21"/>
  <c r="AA189" i="21"/>
  <c r="CQ189" i="21" s="1"/>
  <c r="CP189" i="21"/>
  <c r="AA96" i="21"/>
  <c r="CQ96" i="21" s="1"/>
  <c r="CP96" i="21"/>
  <c r="AA350" i="21"/>
  <c r="CQ350" i="21" s="1"/>
  <c r="CP350" i="21"/>
  <c r="AA78" i="21"/>
  <c r="CQ78" i="21" s="1"/>
  <c r="CP78" i="21"/>
  <c r="AA125" i="21"/>
  <c r="CQ125" i="21" s="1"/>
  <c r="CP125" i="21"/>
  <c r="AA291" i="21"/>
  <c r="CQ291" i="21" s="1"/>
  <c r="CP291" i="21"/>
  <c r="AA341" i="21"/>
  <c r="CQ341" i="21" s="1"/>
  <c r="CP341" i="21"/>
  <c r="AA118" i="21"/>
  <c r="CQ118" i="21" s="1"/>
  <c r="CP118" i="21"/>
  <c r="AA274" i="21"/>
  <c r="CQ274" i="21" s="1"/>
  <c r="CP274" i="21"/>
  <c r="AA342" i="21"/>
  <c r="CQ342" i="21" s="1"/>
  <c r="CP342" i="21"/>
  <c r="AA117" i="21"/>
  <c r="CQ117" i="21" s="1"/>
  <c r="CP117" i="21"/>
  <c r="AA309" i="21"/>
  <c r="CQ309" i="21" s="1"/>
  <c r="CP309" i="21"/>
  <c r="AA166" i="21"/>
  <c r="CQ166" i="21" s="1"/>
  <c r="CP166" i="21"/>
  <c r="AA164" i="21"/>
  <c r="CQ164" i="21" s="1"/>
  <c r="CP164" i="21"/>
  <c r="AA271" i="21"/>
  <c r="CQ271" i="21" s="1"/>
  <c r="CP271" i="21"/>
  <c r="AA176" i="21"/>
  <c r="CQ176" i="21" s="1"/>
  <c r="CP176" i="21"/>
  <c r="AA45" i="21"/>
  <c r="CQ45" i="21" s="1"/>
  <c r="CP45" i="21"/>
  <c r="AA55" i="21"/>
  <c r="CQ55" i="21" s="1"/>
  <c r="CP55" i="21"/>
  <c r="AA187" i="21"/>
  <c r="CQ187" i="21" s="1"/>
  <c r="CP187" i="21"/>
  <c r="AA153" i="21"/>
  <c r="CQ153" i="21" s="1"/>
  <c r="CP153" i="21"/>
  <c r="AA224" i="21"/>
  <c r="CQ224" i="21" s="1"/>
  <c r="CP224" i="21"/>
  <c r="AA143" i="21"/>
  <c r="CQ143" i="21" s="1"/>
  <c r="CP143" i="21"/>
  <c r="AA12" i="21"/>
  <c r="CQ12" i="21" s="1"/>
  <c r="CP12" i="21"/>
  <c r="AA120" i="21"/>
  <c r="CQ120" i="21" s="1"/>
  <c r="CP120" i="21"/>
  <c r="AA325" i="21"/>
  <c r="CQ325" i="21" s="1"/>
  <c r="CP325" i="21"/>
  <c r="AA272" i="21"/>
  <c r="CQ272" i="21" s="1"/>
  <c r="CP272" i="21"/>
  <c r="AA280" i="21"/>
  <c r="CQ280" i="21" s="1"/>
  <c r="CP280" i="21"/>
  <c r="AA322" i="21"/>
  <c r="CQ322" i="21" s="1"/>
  <c r="CP322" i="21"/>
  <c r="AA68" i="21"/>
  <c r="CQ68" i="21" s="1"/>
  <c r="CP68" i="21"/>
  <c r="AA214" i="21"/>
  <c r="CQ214" i="21" s="1"/>
  <c r="CP214" i="21"/>
  <c r="AA50" i="21"/>
  <c r="CQ50" i="21" s="1"/>
  <c r="CP50" i="21"/>
  <c r="AA328" i="21"/>
  <c r="CQ328" i="21" s="1"/>
  <c r="CP328" i="21"/>
  <c r="AA334" i="21"/>
  <c r="CQ334" i="21" s="1"/>
  <c r="CP334" i="21"/>
  <c r="AA121" i="21"/>
  <c r="CQ121" i="21" s="1"/>
  <c r="CP121" i="21"/>
  <c r="AA257" i="21"/>
  <c r="CQ257" i="21" s="1"/>
  <c r="CP257" i="21"/>
  <c r="AA98" i="21"/>
  <c r="CQ98" i="21" s="1"/>
  <c r="CP98" i="21"/>
  <c r="AA185" i="21"/>
  <c r="CQ185" i="21" s="1"/>
  <c r="CP185" i="21"/>
  <c r="AA238" i="21"/>
  <c r="CQ238" i="21" s="1"/>
  <c r="CP238" i="21"/>
  <c r="AA145" i="21"/>
  <c r="CQ145" i="21" s="1"/>
  <c r="CP145" i="21"/>
  <c r="AA251" i="21"/>
  <c r="CQ251" i="21" s="1"/>
  <c r="CP251" i="21"/>
  <c r="AA146" i="21"/>
  <c r="CQ146" i="21" s="1"/>
  <c r="CP146" i="21"/>
  <c r="AA61" i="21"/>
  <c r="CQ61" i="21" s="1"/>
  <c r="CP61" i="21"/>
  <c r="AA250" i="21"/>
  <c r="CQ250" i="21" s="1"/>
  <c r="CP250" i="21"/>
  <c r="AA123" i="21"/>
  <c r="CQ123" i="21" s="1"/>
  <c r="CP123" i="21"/>
  <c r="AA262" i="21"/>
  <c r="CQ262" i="21" s="1"/>
  <c r="CP262" i="21"/>
  <c r="AA35" i="21"/>
  <c r="CQ35" i="21" s="1"/>
  <c r="CP35" i="21"/>
  <c r="AA281" i="21"/>
  <c r="CQ281" i="21" s="1"/>
  <c r="CP281" i="21"/>
  <c r="AA81" i="21"/>
  <c r="CQ81" i="21" s="1"/>
  <c r="CP81" i="21"/>
  <c r="AA204" i="21"/>
  <c r="CQ204" i="21" s="1"/>
  <c r="CP204" i="21"/>
  <c r="AA351" i="21"/>
  <c r="CQ351" i="21" s="1"/>
  <c r="CP351" i="21"/>
  <c r="AA83" i="21"/>
  <c r="CQ83" i="21" s="1"/>
  <c r="CP83" i="21"/>
  <c r="AA287" i="21"/>
  <c r="CQ287" i="21" s="1"/>
  <c r="CP287" i="21"/>
  <c r="AA157" i="21"/>
  <c r="CQ157" i="21" s="1"/>
  <c r="CP157" i="21"/>
  <c r="AA252" i="21"/>
  <c r="CQ252" i="21" s="1"/>
  <c r="CP252" i="21"/>
  <c r="AA217" i="21"/>
  <c r="CQ217" i="21" s="1"/>
  <c r="CP217" i="21"/>
  <c r="AA40" i="21"/>
  <c r="CQ40" i="21" s="1"/>
  <c r="CP40" i="21"/>
  <c r="AA263" i="21"/>
  <c r="CQ263" i="21" s="1"/>
  <c r="CP263" i="21"/>
  <c r="AA22" i="21"/>
  <c r="CQ22" i="21" s="1"/>
  <c r="CP22" i="21"/>
  <c r="AA300" i="21"/>
  <c r="CQ300" i="21" s="1"/>
  <c r="CP300" i="21"/>
  <c r="AA333" i="21"/>
  <c r="CQ333" i="21" s="1"/>
  <c r="CP333" i="21"/>
  <c r="AA88" i="21"/>
  <c r="CQ88" i="21" s="1"/>
  <c r="CP88" i="21"/>
  <c r="AA331" i="21"/>
  <c r="CQ331" i="21" s="1"/>
  <c r="CP331" i="21"/>
  <c r="AA70" i="21"/>
  <c r="CQ70" i="21" s="1"/>
  <c r="CP70" i="21"/>
  <c r="AA165" i="21"/>
  <c r="CQ165" i="21" s="1"/>
  <c r="CP165" i="21"/>
  <c r="AA359" i="21"/>
  <c r="CQ359" i="21" s="1"/>
  <c r="CP359" i="21"/>
  <c r="AA41" i="21"/>
  <c r="CQ41" i="21" s="1"/>
  <c r="CP41" i="21"/>
  <c r="AA110" i="21"/>
  <c r="CQ110" i="21" s="1"/>
  <c r="CP110" i="21"/>
  <c r="AA233" i="21"/>
  <c r="CQ233" i="21" s="1"/>
  <c r="CP233" i="21"/>
  <c r="AA306" i="21"/>
  <c r="CQ306" i="21" s="1"/>
  <c r="CP306" i="21"/>
  <c r="AA175" i="21"/>
  <c r="CQ175" i="21" s="1"/>
  <c r="CP175" i="21"/>
  <c r="AA330" i="21"/>
  <c r="CQ330" i="21" s="1"/>
  <c r="CP330" i="21"/>
  <c r="AA158" i="21"/>
  <c r="CQ158" i="21" s="1"/>
  <c r="CP158" i="21"/>
  <c r="AA97" i="21"/>
  <c r="CQ97" i="21" s="1"/>
  <c r="CP97" i="21"/>
  <c r="AA140" i="21"/>
  <c r="CQ140" i="21" s="1"/>
  <c r="CP140" i="21"/>
  <c r="AA168" i="21"/>
  <c r="CQ168" i="21" s="1"/>
  <c r="CP168" i="21"/>
  <c r="AA169" i="21"/>
  <c r="CQ169" i="21" s="1"/>
  <c r="CP169" i="21"/>
  <c r="AA47" i="21"/>
  <c r="CQ47" i="21" s="1"/>
  <c r="CP47" i="21"/>
  <c r="AA156" i="21"/>
  <c r="CQ156" i="21" s="1"/>
  <c r="CP156" i="21"/>
  <c r="AA345" i="21"/>
  <c r="CQ345" i="21" s="1"/>
  <c r="CP345" i="21"/>
  <c r="AA216" i="21"/>
  <c r="CQ216" i="21" s="1"/>
  <c r="CP216" i="21"/>
  <c r="AA362" i="21"/>
  <c r="CQ362" i="21" s="1"/>
  <c r="CP362" i="21"/>
  <c r="AA95" i="21"/>
  <c r="CQ95" i="21" s="1"/>
  <c r="CP95" i="21"/>
  <c r="AA323" i="21"/>
  <c r="CQ323" i="21" s="1"/>
  <c r="CP323" i="21"/>
  <c r="AA182" i="21"/>
  <c r="CQ182" i="21" s="1"/>
  <c r="CP182" i="21"/>
  <c r="AA264" i="21"/>
  <c r="CQ264" i="21" s="1"/>
  <c r="CP264" i="21"/>
  <c r="AA278" i="21"/>
  <c r="CQ278" i="21" s="1"/>
  <c r="CP278" i="21"/>
  <c r="AA299" i="21"/>
  <c r="CQ299" i="21" s="1"/>
  <c r="CP299" i="21"/>
  <c r="AA60" i="21"/>
  <c r="CQ60" i="21" s="1"/>
  <c r="CP60" i="21"/>
  <c r="AA160" i="21"/>
  <c r="CQ160" i="21" s="1"/>
  <c r="CP160" i="21"/>
  <c r="AA42" i="21"/>
  <c r="CQ42" i="21" s="1"/>
  <c r="CP42" i="21"/>
  <c r="AA320" i="21"/>
  <c r="CQ320" i="21" s="1"/>
  <c r="CP320" i="21"/>
  <c r="AA353" i="21"/>
  <c r="CQ353" i="21" s="1"/>
  <c r="CP353" i="21"/>
  <c r="AA108" i="21"/>
  <c r="CQ108" i="21" s="1"/>
  <c r="CP108" i="21"/>
  <c r="AA195" i="21"/>
  <c r="CQ195" i="21" s="1"/>
  <c r="CP195" i="21"/>
  <c r="AA90" i="21"/>
  <c r="CQ90" i="21" s="1"/>
  <c r="CP90" i="21"/>
  <c r="AA170" i="21"/>
  <c r="CQ170" i="21" s="1"/>
  <c r="CP170" i="21"/>
  <c r="AA197" i="21"/>
  <c r="CQ197" i="21" s="1"/>
  <c r="CP197" i="21"/>
  <c r="AA101" i="21"/>
  <c r="CQ101" i="21" s="1"/>
  <c r="CP101" i="21"/>
  <c r="AA33" i="21"/>
  <c r="CQ33" i="21" s="1"/>
  <c r="CP33" i="21"/>
  <c r="AA138" i="21"/>
  <c r="CQ138" i="21" s="1"/>
  <c r="CP138" i="21"/>
  <c r="AA37" i="21"/>
  <c r="CQ37" i="21" s="1"/>
  <c r="CP37" i="21"/>
  <c r="AA177" i="21"/>
  <c r="CQ177" i="21" s="1"/>
  <c r="CP177" i="21"/>
  <c r="AA159" i="21"/>
  <c r="CQ159" i="21" s="1"/>
  <c r="CP159" i="21"/>
  <c r="AA338" i="21"/>
  <c r="CQ338" i="21" s="1"/>
  <c r="CP338" i="21"/>
  <c r="AA27" i="21"/>
  <c r="CQ27" i="21" s="1"/>
  <c r="CP27" i="21"/>
  <c r="AA234" i="21"/>
  <c r="CQ234" i="21" s="1"/>
  <c r="CP234" i="21"/>
  <c r="AA243" i="21"/>
  <c r="CQ243" i="21" s="1"/>
  <c r="CP243" i="21"/>
  <c r="AA196" i="21"/>
  <c r="CQ196" i="21" s="1"/>
  <c r="CP196" i="21"/>
  <c r="AA332" i="21"/>
  <c r="CQ332" i="21" s="1"/>
  <c r="CP332" i="21"/>
  <c r="AA75" i="21"/>
  <c r="CQ75" i="21" s="1"/>
  <c r="CP75" i="21"/>
  <c r="AA249" i="21"/>
  <c r="CQ249" i="21" s="1"/>
  <c r="CP249" i="21"/>
  <c r="AA344" i="21"/>
  <c r="CQ344" i="21" s="1"/>
  <c r="CP344" i="21"/>
  <c r="AA244" i="21"/>
  <c r="CQ244" i="21" s="1"/>
  <c r="CP244" i="21"/>
  <c r="AA151" i="21"/>
  <c r="CQ151" i="21" s="1"/>
  <c r="CP151" i="21"/>
  <c r="AA32" i="21"/>
  <c r="CQ32" i="21" s="1"/>
  <c r="CP32" i="21"/>
  <c r="AA181" i="21"/>
  <c r="CQ181" i="21" s="1"/>
  <c r="CP181" i="21"/>
  <c r="AA14" i="21"/>
  <c r="CQ14" i="21" s="1"/>
  <c r="CP14" i="21"/>
  <c r="AA292" i="21"/>
  <c r="CQ292" i="21" s="1"/>
  <c r="CP292" i="21"/>
  <c r="AA361" i="21"/>
  <c r="CQ361" i="21" s="1"/>
  <c r="CP361" i="21"/>
  <c r="AA80" i="21"/>
  <c r="CQ80" i="21" s="1"/>
  <c r="CP80" i="21"/>
  <c r="AA275" i="21"/>
  <c r="CQ275" i="21" s="1"/>
  <c r="CP275" i="21"/>
  <c r="AA62" i="21"/>
  <c r="CQ62" i="21" s="1"/>
  <c r="CP62" i="21"/>
  <c r="AA139" i="21"/>
  <c r="CQ139" i="21" s="1"/>
  <c r="CP139" i="21"/>
  <c r="AA283" i="21"/>
  <c r="CQ283" i="21" s="1"/>
  <c r="CP283" i="21"/>
  <c r="AA17" i="21"/>
  <c r="CQ17" i="21" s="1"/>
  <c r="CP17" i="21"/>
  <c r="AA285" i="21"/>
  <c r="CQ285" i="21" s="1"/>
  <c r="CP285" i="21"/>
  <c r="AA219" i="21"/>
  <c r="CQ219" i="21" s="1"/>
  <c r="CP219" i="21"/>
  <c r="AA269" i="21"/>
  <c r="CQ269" i="21" s="1"/>
  <c r="CP269" i="21"/>
  <c r="AA167" i="21"/>
  <c r="CQ167" i="21" s="1"/>
  <c r="CP167" i="21"/>
  <c r="AA221" i="21"/>
  <c r="CQ221" i="21" s="1"/>
  <c r="CP221" i="21"/>
  <c r="AA150" i="21"/>
  <c r="CQ150" i="21" s="1"/>
  <c r="CP150" i="21"/>
  <c r="AA73" i="21"/>
  <c r="CQ73" i="21" s="1"/>
  <c r="CP73" i="21"/>
  <c r="AA259" i="21"/>
  <c r="CQ259" i="21" s="1"/>
  <c r="CP259" i="21"/>
  <c r="AA137" i="21"/>
  <c r="CQ137" i="21" s="1"/>
  <c r="CP137" i="21"/>
  <c r="AA302" i="21"/>
  <c r="CQ302" i="21" s="1"/>
  <c r="CP302" i="21"/>
  <c r="AA39" i="21"/>
  <c r="CQ39" i="21" s="1"/>
  <c r="CP39" i="21"/>
  <c r="AA305" i="21"/>
  <c r="CQ305" i="21" s="1"/>
  <c r="CP305" i="21"/>
  <c r="AA213" i="21"/>
  <c r="CQ213" i="21" s="1"/>
  <c r="CP213" i="21"/>
  <c r="AA208" i="21"/>
  <c r="CQ208" i="21" s="1"/>
  <c r="CP208" i="21"/>
  <c r="AA356" i="21"/>
  <c r="CQ356" i="21" s="1"/>
  <c r="CP356" i="21"/>
  <c r="AA87" i="21"/>
  <c r="CQ87" i="21" s="1"/>
  <c r="CP87" i="21"/>
  <c r="AA297" i="21"/>
  <c r="CQ297" i="21" s="1"/>
  <c r="CP297" i="21"/>
  <c r="AA314" i="21"/>
  <c r="CQ314" i="21" s="1"/>
  <c r="CP314" i="21"/>
  <c r="AA256" i="21"/>
  <c r="CQ256" i="21" s="1"/>
  <c r="CP256" i="21"/>
  <c r="AA247" i="21"/>
  <c r="CQ247" i="21" s="1"/>
  <c r="CP247" i="21"/>
  <c r="AA44" i="21"/>
  <c r="CQ44" i="21" s="1"/>
  <c r="CP44" i="21"/>
  <c r="AA52" i="21"/>
  <c r="CQ52" i="21" s="1"/>
  <c r="CP52" i="21"/>
  <c r="AA133" i="21"/>
  <c r="CQ133" i="21" s="1"/>
  <c r="CP133" i="21"/>
  <c r="AA34" i="21"/>
  <c r="CQ34" i="21" s="1"/>
  <c r="CP34" i="21"/>
  <c r="AA312" i="21"/>
  <c r="CQ312" i="21" s="1"/>
  <c r="CP312" i="21"/>
  <c r="AA279" i="21"/>
  <c r="CQ279" i="21" s="1"/>
  <c r="CP279" i="21"/>
  <c r="AA100" i="21"/>
  <c r="CQ100" i="21" s="1"/>
  <c r="CP100" i="21"/>
  <c r="AA355" i="21"/>
  <c r="CQ355" i="21" s="1"/>
  <c r="CP355" i="21"/>
  <c r="AA82" i="21"/>
  <c r="CQ82" i="21" s="1"/>
  <c r="CP82" i="21"/>
  <c r="AA135" i="21"/>
  <c r="CQ135" i="21" s="1"/>
  <c r="CP135" i="21"/>
  <c r="AA303" i="21"/>
  <c r="CQ303" i="21" s="1"/>
  <c r="CP303" i="21"/>
  <c r="AA77" i="21"/>
  <c r="CQ77" i="21" s="1"/>
  <c r="CP77" i="21"/>
  <c r="AA230" i="21"/>
  <c r="CQ230" i="21" s="1"/>
  <c r="CP230" i="21"/>
  <c r="AA130" i="21"/>
  <c r="CQ130" i="21" s="1"/>
  <c r="CP130" i="21"/>
  <c r="AA13" i="21"/>
  <c r="CQ13" i="21" s="1"/>
  <c r="CP13" i="21"/>
  <c r="AA9" i="21"/>
  <c r="CQ9" i="21" s="1"/>
  <c r="CP9" i="21"/>
  <c r="AA163" i="21"/>
  <c r="CQ163" i="21" s="1"/>
  <c r="CP163" i="21"/>
  <c r="AA289" i="21"/>
  <c r="CQ289" i="21" s="1"/>
  <c r="CP289" i="21"/>
  <c r="AA19" i="21"/>
  <c r="CQ19" i="21" s="1"/>
  <c r="CP19" i="21"/>
  <c r="AA193" i="21"/>
  <c r="CQ193" i="21" s="1"/>
  <c r="CP193" i="21"/>
  <c r="AA210" i="21"/>
  <c r="CQ210" i="21" s="1"/>
  <c r="CP210" i="21"/>
  <c r="AA188" i="21"/>
  <c r="CQ188" i="21" s="1"/>
  <c r="CP188" i="21"/>
  <c r="AA237" i="21"/>
  <c r="CQ237" i="21" s="1"/>
  <c r="CP237" i="21"/>
  <c r="AA67" i="21"/>
  <c r="CQ67" i="21" s="1"/>
  <c r="CP67" i="21"/>
  <c r="AA235" i="21"/>
  <c r="CQ235" i="21" s="1"/>
  <c r="CP235" i="21"/>
  <c r="AA329" i="21"/>
  <c r="CQ329" i="21" s="1"/>
  <c r="CP329" i="21"/>
  <c r="AA236" i="21"/>
  <c r="CQ236" i="21" s="1"/>
  <c r="CP236" i="21"/>
  <c r="AA265" i="21"/>
  <c r="CQ265" i="21" s="1"/>
  <c r="CP265" i="21"/>
  <c r="AA24" i="21"/>
  <c r="CQ24" i="21" s="1"/>
  <c r="CP24" i="21"/>
  <c r="AA270" i="21"/>
  <c r="CQ270" i="21" s="1"/>
  <c r="CP270" i="21"/>
  <c r="AA340" i="21"/>
  <c r="CQ340" i="21" s="1"/>
  <c r="CP340" i="21"/>
  <c r="AA284" i="21"/>
  <c r="CQ284" i="21" s="1"/>
  <c r="CP284" i="21"/>
  <c r="AA327" i="21"/>
  <c r="CQ327" i="21" s="1"/>
  <c r="CP327" i="21"/>
  <c r="AA72" i="21"/>
  <c r="CQ72" i="21" s="1"/>
  <c r="CP72" i="21"/>
  <c r="AA245" i="21"/>
  <c r="CQ245" i="21" s="1"/>
  <c r="CP245" i="21"/>
  <c r="AA54" i="21"/>
  <c r="CQ54" i="21" s="1"/>
  <c r="CP54" i="21"/>
  <c r="AA115" i="21"/>
  <c r="CQ115" i="21" s="1"/>
  <c r="CP115" i="21"/>
  <c r="AA363" i="21"/>
  <c r="CQ363" i="21" s="1"/>
  <c r="CP363" i="21"/>
  <c r="AA131" i="21"/>
  <c r="CQ131" i="21" s="1"/>
  <c r="CP131" i="21"/>
  <c r="AA266" i="21"/>
  <c r="CQ266" i="21" s="1"/>
  <c r="CP266" i="21"/>
  <c r="AA102" i="21"/>
  <c r="CQ102" i="21" s="1"/>
  <c r="CP102" i="21"/>
  <c r="AA207" i="21"/>
  <c r="CQ207" i="21" s="1"/>
  <c r="CP207" i="21"/>
  <c r="AA136" i="21"/>
  <c r="CQ136" i="21" s="1"/>
  <c r="CP136" i="21"/>
  <c r="AA199" i="21"/>
  <c r="CQ199" i="21" s="1"/>
  <c r="CP199" i="21"/>
  <c r="AA142" i="21"/>
  <c r="CQ142" i="21" s="1"/>
  <c r="CP142" i="21"/>
  <c r="AA49" i="21"/>
  <c r="CQ49" i="21" s="1"/>
  <c r="CP49" i="21"/>
  <c r="AA209" i="21"/>
  <c r="CQ209" i="21" s="1"/>
  <c r="CP209" i="21"/>
  <c r="AA113" i="21"/>
  <c r="CQ113" i="21" s="1"/>
  <c r="CP113" i="21"/>
  <c r="AA295" i="21"/>
  <c r="CQ295" i="21" s="1"/>
  <c r="CP295" i="21"/>
  <c r="AA31" i="21"/>
  <c r="CQ31" i="21" s="1"/>
  <c r="CP31" i="21"/>
  <c r="AA241" i="21"/>
  <c r="CQ241" i="21" s="1"/>
  <c r="CP241" i="21"/>
  <c r="AA290" i="21"/>
  <c r="CQ290" i="21" s="1"/>
  <c r="CP290" i="21"/>
  <c r="AA200" i="21"/>
  <c r="CQ200" i="21" s="1"/>
  <c r="CP200" i="21"/>
  <c r="AA346" i="21"/>
  <c r="CQ346" i="21" s="1"/>
  <c r="CP346" i="21"/>
  <c r="AA79" i="21"/>
  <c r="CQ79" i="21" s="1"/>
  <c r="CP79" i="21"/>
  <c r="AA282" i="21"/>
  <c r="CQ282" i="21" s="1"/>
  <c r="CP282" i="21"/>
  <c r="AA57" i="21"/>
  <c r="CQ57" i="21" s="1"/>
  <c r="CP57" i="21"/>
  <c r="AA248" i="21"/>
  <c r="CQ248" i="21" s="1"/>
  <c r="CP248" i="21"/>
  <c r="AA206" i="21"/>
  <c r="CQ206" i="21" s="1"/>
  <c r="CP206" i="21"/>
  <c r="AA36" i="21"/>
  <c r="CQ36" i="21" s="1"/>
  <c r="CP36" i="21"/>
  <c r="AA222" i="21"/>
  <c r="CQ222" i="21" s="1"/>
  <c r="CP222" i="21"/>
  <c r="AA21" i="21"/>
  <c r="CQ21" i="21" s="1"/>
  <c r="CP21" i="21"/>
  <c r="AA26" i="21"/>
  <c r="CQ26" i="21" s="1"/>
  <c r="CP26" i="21"/>
  <c r="AA304" i="21"/>
  <c r="CQ304" i="21" s="1"/>
  <c r="CP304" i="21"/>
  <c r="AA357" i="21"/>
  <c r="CQ357" i="21" s="1"/>
  <c r="CP357" i="21"/>
  <c r="AA92" i="21"/>
  <c r="CQ92" i="21" s="1"/>
  <c r="CP92" i="21"/>
  <c r="AA336" i="21"/>
  <c r="CQ336" i="21" s="1"/>
  <c r="CP336" i="21"/>
  <c r="AA74" i="21"/>
  <c r="CQ74" i="21" s="1"/>
  <c r="CP74" i="21"/>
  <c r="AA105" i="21"/>
  <c r="CQ105" i="21" s="1"/>
  <c r="CP105" i="21"/>
  <c r="AA203" i="21"/>
  <c r="CQ203" i="21" s="1"/>
  <c r="CP203" i="21"/>
  <c r="AA53" i="21"/>
  <c r="CQ53" i="21" s="1"/>
  <c r="CP53" i="21"/>
  <c r="AA365" i="21"/>
  <c r="CQ365" i="21" s="1"/>
  <c r="CP365" i="21"/>
  <c r="AA122" i="21"/>
  <c r="CQ122" i="21" s="1"/>
  <c r="CP122" i="21"/>
  <c r="AA313" i="21"/>
  <c r="CQ313" i="21" s="1"/>
  <c r="CP313" i="21"/>
  <c r="AA347" i="21"/>
  <c r="CQ347" i="21" s="1"/>
  <c r="CP347" i="21"/>
  <c r="AA127" i="21"/>
  <c r="CQ127" i="21" s="1"/>
  <c r="CP127" i="21"/>
  <c r="AA174" i="21"/>
  <c r="CQ174" i="21" s="1"/>
  <c r="CP174" i="21"/>
  <c r="AA11" i="21"/>
  <c r="CQ11" i="21" s="1"/>
  <c r="CP11" i="21"/>
  <c r="AA179" i="21"/>
  <c r="CQ179" i="21" s="1"/>
  <c r="CP179" i="21"/>
  <c r="AA348" i="21"/>
  <c r="CQ348" i="21" s="1"/>
  <c r="CP348" i="21"/>
  <c r="AA180" i="21"/>
  <c r="CQ180" i="21" s="1"/>
  <c r="CP180" i="21"/>
  <c r="AA161" i="21"/>
  <c r="CQ161" i="21" s="1"/>
  <c r="CP161" i="21"/>
  <c r="AA59" i="21"/>
  <c r="CQ59" i="21" s="1"/>
  <c r="CP59" i="21"/>
  <c r="AA194" i="21"/>
  <c r="CQ194" i="21" s="1"/>
  <c r="CP194" i="21"/>
  <c r="AA261" i="21"/>
  <c r="CQ261" i="21" s="1"/>
  <c r="CP261" i="21"/>
  <c r="AA228" i="21"/>
  <c r="CQ228" i="21" s="1"/>
  <c r="CP228" i="21"/>
  <c r="AA211" i="21"/>
  <c r="CQ211" i="21" s="1"/>
  <c r="CP211" i="21"/>
  <c r="AA16" i="21"/>
  <c r="CQ16" i="21" s="1"/>
  <c r="CP16" i="21"/>
  <c r="AA215" i="21"/>
  <c r="CQ215" i="21" s="1"/>
  <c r="CP215" i="21"/>
  <c r="AA103" i="21"/>
  <c r="CQ103" i="21" s="1"/>
  <c r="CP103" i="21"/>
  <c r="AA276" i="21"/>
  <c r="CQ276" i="21" s="1"/>
  <c r="CP276" i="21"/>
  <c r="AA311" i="21"/>
  <c r="CQ311" i="21" s="1"/>
  <c r="CP311" i="21"/>
  <c r="AA64" i="21"/>
  <c r="CQ64" i="21" s="1"/>
  <c r="CP64" i="21"/>
  <c r="AA183" i="21"/>
  <c r="CQ183" i="21" s="1"/>
  <c r="CP183" i="21"/>
  <c r="AA46" i="21"/>
  <c r="CQ46" i="21" s="1"/>
  <c r="CP46" i="21"/>
  <c r="AA324" i="21"/>
  <c r="CQ324" i="21" s="1"/>
  <c r="CP324" i="21"/>
  <c r="AA231" i="21"/>
  <c r="CQ231" i="21" s="1"/>
  <c r="CP231" i="21"/>
  <c r="AA112" i="21"/>
  <c r="CQ112" i="21" s="1"/>
  <c r="CP112" i="21"/>
  <c r="AA225" i="21"/>
  <c r="CQ225" i="21" s="1"/>
  <c r="CP225" i="21"/>
  <c r="AA94" i="21"/>
  <c r="CQ94" i="21" s="1"/>
  <c r="CP94" i="21"/>
  <c r="AA178" i="21"/>
  <c r="CQ178" i="21" s="1"/>
  <c r="CP178" i="21"/>
  <c r="AA89" i="21"/>
  <c r="CQ89" i="21" s="1"/>
  <c r="CP89" i="21"/>
  <c r="AA301" i="21"/>
  <c r="CQ301" i="21" s="1"/>
  <c r="CP301" i="21"/>
  <c r="AA134" i="21"/>
  <c r="CQ134" i="21" s="1"/>
  <c r="CP134" i="21"/>
  <c r="AA25" i="21"/>
  <c r="CQ25" i="21" s="1"/>
  <c r="CP25" i="21"/>
  <c r="AA124" i="21"/>
  <c r="CQ124" i="21" s="1"/>
  <c r="CP124" i="21"/>
  <c r="AA132" i="21"/>
  <c r="CQ132" i="21" s="1"/>
  <c r="CP132" i="21"/>
  <c r="AA318" i="21"/>
  <c r="CQ318" i="21" s="1"/>
  <c r="CP318" i="21"/>
  <c r="AA23" i="21"/>
  <c r="CQ23" i="21" s="1"/>
  <c r="CP23" i="21"/>
  <c r="AA227" i="21"/>
  <c r="CQ227" i="21" s="1"/>
  <c r="CP227" i="21"/>
  <c r="AA190" i="21"/>
  <c r="CQ190" i="21" s="1"/>
  <c r="CP190" i="21"/>
  <c r="AA192" i="21"/>
  <c r="CQ192" i="21" s="1"/>
  <c r="CP192" i="21"/>
  <c r="AA246" i="21"/>
  <c r="CQ246" i="21" s="1"/>
  <c r="CP246" i="21"/>
  <c r="AA71" i="21"/>
  <c r="CQ71" i="21" s="1"/>
  <c r="CP71" i="21"/>
  <c r="AA242" i="21"/>
  <c r="CQ242" i="21" s="1"/>
  <c r="CP242" i="21"/>
  <c r="AA319" i="21"/>
  <c r="CQ319" i="21" s="1"/>
  <c r="CP319" i="21"/>
  <c r="AA240" i="21"/>
  <c r="CQ240" i="21" s="1"/>
  <c r="CP240" i="21"/>
  <c r="AA315" i="21"/>
  <c r="CQ315" i="21" s="1"/>
  <c r="CP315" i="21"/>
  <c r="AA28" i="21"/>
  <c r="CQ28" i="21" s="1"/>
  <c r="CP28" i="21"/>
  <c r="AA148" i="21"/>
  <c r="CQ148" i="21" s="1"/>
  <c r="CP148" i="21"/>
  <c r="AA364" i="21"/>
  <c r="CQ364" i="21" s="1"/>
  <c r="CP364" i="21"/>
  <c r="AA18" i="21"/>
  <c r="CQ18" i="21" s="1"/>
  <c r="CP18" i="21"/>
  <c r="AA296" i="21"/>
  <c r="CQ296" i="21" s="1"/>
  <c r="CP296" i="21"/>
  <c r="AA218" i="21"/>
  <c r="CQ218" i="21" s="1"/>
  <c r="CP218" i="21"/>
  <c r="AA84" i="21"/>
  <c r="CQ84" i="21" s="1"/>
  <c r="CP84" i="21"/>
  <c r="AA298" i="21"/>
  <c r="CQ298" i="21" s="1"/>
  <c r="CP298" i="21"/>
  <c r="AA66" i="21"/>
  <c r="CQ66" i="21" s="1"/>
  <c r="CP66" i="21"/>
  <c r="AA152" i="21"/>
  <c r="CQ152" i="21" s="1"/>
  <c r="CP152" i="21"/>
  <c r="AA335" i="21"/>
  <c r="CQ335" i="21" s="1"/>
  <c r="CP335" i="21"/>
  <c r="AA29" i="21"/>
  <c r="CQ29" i="21" s="1"/>
  <c r="CP29" i="21"/>
  <c r="AA293" i="21"/>
  <c r="CQ293" i="21" s="1"/>
  <c r="CP293" i="21"/>
  <c r="AA114" i="21"/>
  <c r="CQ114" i="21" s="1"/>
  <c r="CP114" i="21"/>
  <c r="AA267" i="21"/>
  <c r="CQ267" i="21" s="1"/>
  <c r="CP267" i="21"/>
  <c r="AA317" i="21"/>
  <c r="CQ317" i="21" s="1"/>
  <c r="CP317" i="21"/>
  <c r="AA107" i="21"/>
  <c r="CQ107" i="21" s="1"/>
  <c r="CP107" i="21"/>
  <c r="AA354" i="21"/>
  <c r="CQ354" i="21" s="1"/>
  <c r="CP354" i="21"/>
  <c r="AA162" i="21"/>
  <c r="CQ162" i="21" s="1"/>
  <c r="CP162" i="21"/>
  <c r="AA128" i="21"/>
  <c r="CQ128" i="21" s="1"/>
  <c r="CP128" i="21"/>
  <c r="AA239" i="21"/>
  <c r="CQ239" i="21" s="1"/>
  <c r="CP239" i="21"/>
  <c r="AA172" i="21"/>
  <c r="CQ172" i="21" s="1"/>
  <c r="CP172" i="21"/>
  <c r="AA273" i="21"/>
  <c r="CQ273" i="21" s="1"/>
  <c r="CP273" i="21"/>
  <c r="AA51" i="21"/>
  <c r="CQ51" i="21" s="1"/>
  <c r="CP51" i="21"/>
  <c r="AA173" i="21"/>
  <c r="CQ173" i="21" s="1"/>
  <c r="CP173" i="21"/>
  <c r="AA367" i="21"/>
  <c r="CQ367" i="21" s="1"/>
  <c r="CP367" i="21"/>
  <c r="AA220" i="21"/>
  <c r="CQ220" i="21" s="1"/>
  <c r="CP220" i="21"/>
  <c r="AA339" i="21"/>
  <c r="CQ339" i="21" s="1"/>
  <c r="CP339" i="21"/>
  <c r="AA99" i="21"/>
  <c r="CQ99" i="21" s="1"/>
  <c r="CP99" i="21"/>
  <c r="AA8" i="21"/>
  <c r="CQ8" i="21" s="1"/>
  <c r="CP8" i="21"/>
  <c r="AA223" i="21"/>
  <c r="CQ223" i="21" s="1"/>
  <c r="CP223" i="21"/>
  <c r="AA268" i="21"/>
  <c r="CQ268" i="21" s="1"/>
  <c r="CP268" i="21"/>
  <c r="AA286" i="21"/>
  <c r="CQ286" i="21" s="1"/>
  <c r="CP286" i="21"/>
  <c r="AA56" i="21"/>
  <c r="CQ56" i="21" s="1"/>
  <c r="CP56" i="21"/>
  <c r="AA147" i="21"/>
  <c r="CQ147" i="21" s="1"/>
  <c r="CP147" i="21"/>
  <c r="AA38" i="21"/>
  <c r="CQ38" i="21" s="1"/>
  <c r="CP38" i="21"/>
  <c r="AA316" i="21"/>
  <c r="CQ316" i="21" s="1"/>
  <c r="CP316" i="21"/>
  <c r="AA343" i="21"/>
  <c r="CQ343" i="21" s="1"/>
  <c r="CP343" i="21"/>
  <c r="AA104" i="21"/>
  <c r="CQ104" i="21" s="1"/>
  <c r="CP104" i="21"/>
  <c r="AA360" i="21"/>
  <c r="CQ360" i="21" s="1"/>
  <c r="CP360" i="21"/>
  <c r="AA86" i="21"/>
  <c r="CQ86" i="21" s="1"/>
  <c r="CP86" i="21"/>
  <c r="AA144" i="21"/>
  <c r="CQ144" i="21" s="1"/>
  <c r="CP144" i="21"/>
  <c r="AA69" i="21"/>
  <c r="CQ69" i="21" s="1"/>
  <c r="CP69" i="21"/>
  <c r="R46" i="3"/>
  <c r="Q49" i="3"/>
  <c r="Q53" i="3"/>
  <c r="Q46" i="3"/>
  <c r="R35" i="3"/>
  <c r="Q36" i="3"/>
  <c r="Q48" i="3" s="1"/>
  <c r="Q37" i="3"/>
  <c r="Q38" i="3"/>
  <c r="Q50" i="3" s="1"/>
  <c r="Q39" i="3"/>
  <c r="Q51" i="3" s="1"/>
  <c r="Q40" i="3"/>
  <c r="Q52" i="3" s="1"/>
  <c r="Q41" i="3"/>
  <c r="Q35" i="3"/>
  <c r="Q47" i="3" s="1"/>
  <c r="R47" i="3" l="1"/>
  <c r="AZ106" i="9"/>
  <c r="AZ107" i="9" s="1"/>
  <c r="AZ108" i="9" s="1"/>
  <c r="AZ109" i="9" s="1"/>
  <c r="AZ110" i="9" s="1"/>
  <c r="AZ111" i="9" s="1"/>
  <c r="AZ112" i="9" s="1"/>
  <c r="AZ113" i="9" s="1"/>
  <c r="AZ114" i="9" s="1"/>
  <c r="AZ115" i="9" s="1"/>
  <c r="AZ116" i="9" s="1"/>
  <c r="AZ117" i="9" s="1"/>
  <c r="AZ118" i="9" s="1"/>
  <c r="AZ119" i="9" s="1"/>
  <c r="AZ120" i="9" s="1"/>
  <c r="AZ121" i="9" s="1"/>
  <c r="AZ122" i="9" s="1"/>
  <c r="AZ123" i="9" s="1"/>
  <c r="AZ124" i="9" s="1"/>
  <c r="AZ125" i="9" s="1"/>
  <c r="AZ126" i="9" s="1"/>
  <c r="AZ127" i="9" s="1"/>
  <c r="AZ128" i="9" s="1"/>
  <c r="AZ129" i="9" s="1"/>
  <c r="AZ130" i="9" s="1"/>
  <c r="AZ131" i="9" s="1"/>
  <c r="AZ132" i="9" s="1"/>
  <c r="AZ133" i="9" s="1"/>
  <c r="AZ134" i="9" s="1"/>
  <c r="AZ135" i="9" s="1"/>
  <c r="AZ136" i="9" s="1"/>
  <c r="AZ137" i="9" s="1"/>
  <c r="AZ138" i="9" s="1"/>
  <c r="AZ139" i="9" s="1"/>
  <c r="AZ140" i="9" s="1"/>
  <c r="AZ141" i="9" s="1"/>
  <c r="AZ142" i="9" s="1"/>
  <c r="AZ143" i="9" s="1"/>
  <c r="AZ144" i="9" s="1"/>
  <c r="AZ145" i="9" s="1"/>
  <c r="AZ146" i="9" s="1"/>
  <c r="AZ147" i="9" s="1"/>
  <c r="AZ148" i="9" s="1"/>
  <c r="AZ149" i="9" s="1"/>
  <c r="AZ150" i="9" s="1"/>
  <c r="AZ151" i="9" s="1"/>
  <c r="AZ152" i="9" s="1"/>
  <c r="AZ153" i="9" s="1"/>
  <c r="AZ154" i="9" s="1"/>
  <c r="AZ155" i="9" s="1"/>
  <c r="AZ156" i="9" s="1"/>
  <c r="AZ157" i="9" s="1"/>
  <c r="AZ158" i="9" s="1"/>
  <c r="AZ159" i="9" s="1"/>
  <c r="AZ160" i="9" s="1"/>
  <c r="AZ161" i="9" s="1"/>
  <c r="AZ162" i="9" s="1"/>
  <c r="AZ163" i="9" s="1"/>
  <c r="AZ164" i="9" s="1"/>
  <c r="BA106" i="9"/>
  <c r="BA107" i="9" s="1"/>
  <c r="BA108" i="9" s="1"/>
  <c r="BA109" i="9" s="1"/>
  <c r="BA110" i="9" s="1"/>
  <c r="BA111" i="9" s="1"/>
  <c r="BA112" i="9" s="1"/>
  <c r="BA113" i="9" s="1"/>
  <c r="BA114" i="9" s="1"/>
  <c r="BA115" i="9" s="1"/>
  <c r="BA116" i="9" s="1"/>
  <c r="BA117" i="9" s="1"/>
  <c r="BA118" i="9" s="1"/>
  <c r="BA119" i="9" s="1"/>
  <c r="BA120" i="9" s="1"/>
  <c r="BA121" i="9" s="1"/>
  <c r="BA122" i="9" s="1"/>
  <c r="BA123" i="9" s="1"/>
  <c r="BA124" i="9" s="1"/>
  <c r="BA125" i="9" s="1"/>
  <c r="BA126" i="9" s="1"/>
  <c r="BA127" i="9" s="1"/>
  <c r="BA128" i="9" s="1"/>
  <c r="BA129" i="9" s="1"/>
  <c r="BA130" i="9" s="1"/>
  <c r="BA131" i="9" s="1"/>
  <c r="BA132" i="9" s="1"/>
  <c r="BA133" i="9" s="1"/>
  <c r="BA134" i="9" s="1"/>
  <c r="BA135" i="9" s="1"/>
  <c r="BA136" i="9" s="1"/>
  <c r="BA137" i="9" s="1"/>
  <c r="BA138" i="9" s="1"/>
  <c r="BA139" i="9" s="1"/>
  <c r="BA140" i="9" s="1"/>
  <c r="BA141" i="9" s="1"/>
  <c r="BA142" i="9" s="1"/>
  <c r="BA143" i="9" s="1"/>
  <c r="BA144" i="9" s="1"/>
  <c r="BA145" i="9" s="1"/>
  <c r="BA146" i="9" s="1"/>
  <c r="BA147" i="9" s="1"/>
  <c r="BA148" i="9" s="1"/>
  <c r="BA149" i="9" s="1"/>
  <c r="BA150" i="9" s="1"/>
  <c r="BA151" i="9" s="1"/>
  <c r="BA152" i="9" s="1"/>
  <c r="BA153" i="9" s="1"/>
  <c r="BA154" i="9" s="1"/>
  <c r="BA155" i="9" s="1"/>
  <c r="BA156" i="9" s="1"/>
  <c r="BA157" i="9" s="1"/>
  <c r="BA158" i="9" s="1"/>
  <c r="BA159" i="9" s="1"/>
  <c r="BA160" i="9" s="1"/>
  <c r="BA161" i="9" s="1"/>
  <c r="BA162" i="9" s="1"/>
  <c r="BA163" i="9" s="1"/>
  <c r="BA164" i="9" s="1"/>
  <c r="BB106" i="9"/>
  <c r="BB107" i="9" s="1"/>
  <c r="BB108" i="9" s="1"/>
  <c r="BB109" i="9" s="1"/>
  <c r="BB110" i="9" s="1"/>
  <c r="BB111" i="9" s="1"/>
  <c r="BB112" i="9" s="1"/>
  <c r="BB113" i="9" s="1"/>
  <c r="BB114" i="9" s="1"/>
  <c r="BB115" i="9" s="1"/>
  <c r="BB116" i="9" s="1"/>
  <c r="BB117" i="9" s="1"/>
  <c r="BB118" i="9" s="1"/>
  <c r="BB119" i="9" s="1"/>
  <c r="BB120" i="9" s="1"/>
  <c r="BB121" i="9" s="1"/>
  <c r="BB122" i="9" s="1"/>
  <c r="BB123" i="9" s="1"/>
  <c r="BB124" i="9" s="1"/>
  <c r="BB125" i="9" s="1"/>
  <c r="BB126" i="9" s="1"/>
  <c r="BB127" i="9" s="1"/>
  <c r="BB128" i="9" s="1"/>
  <c r="BB129" i="9" s="1"/>
  <c r="BB130" i="9" s="1"/>
  <c r="BB131" i="9" s="1"/>
  <c r="BB132" i="9" s="1"/>
  <c r="BB133" i="9" s="1"/>
  <c r="BB134" i="9" s="1"/>
  <c r="BB135" i="9" s="1"/>
  <c r="BB136" i="9" s="1"/>
  <c r="BB137" i="9" s="1"/>
  <c r="BB138" i="9" s="1"/>
  <c r="BB139" i="9" s="1"/>
  <c r="BB140" i="9" s="1"/>
  <c r="BB141" i="9" s="1"/>
  <c r="BB142" i="9" s="1"/>
  <c r="BB143" i="9" s="1"/>
  <c r="BB144" i="9" s="1"/>
  <c r="BB145" i="9" s="1"/>
  <c r="BB146" i="9" s="1"/>
  <c r="BB147" i="9" s="1"/>
  <c r="BB148" i="9" s="1"/>
  <c r="BB149" i="9" s="1"/>
  <c r="BB150" i="9" s="1"/>
  <c r="BB151" i="9" s="1"/>
  <c r="BB152" i="9" s="1"/>
  <c r="BB153" i="9" s="1"/>
  <c r="BB154" i="9" s="1"/>
  <c r="BB155" i="9" s="1"/>
  <c r="BB156" i="9" s="1"/>
  <c r="BB157" i="9" s="1"/>
  <c r="BB158" i="9" s="1"/>
  <c r="BB159" i="9" s="1"/>
  <c r="BB160" i="9" s="1"/>
  <c r="BB161" i="9" s="1"/>
  <c r="BB162" i="9" s="1"/>
  <c r="BB163" i="9" s="1"/>
  <c r="BB164" i="9" s="1"/>
  <c r="BC106" i="9"/>
  <c r="BD106" i="9"/>
  <c r="BC107" i="9"/>
  <c r="BD107" i="9"/>
  <c r="BC108" i="9"/>
  <c r="BC109" i="9" s="1"/>
  <c r="BC110" i="9" s="1"/>
  <c r="BC111" i="9" s="1"/>
  <c r="BC112" i="9" s="1"/>
  <c r="BC113" i="9" s="1"/>
  <c r="BC114" i="9" s="1"/>
  <c r="BC115" i="9" s="1"/>
  <c r="BC116" i="9" s="1"/>
  <c r="BC117" i="9" s="1"/>
  <c r="BC118" i="9" s="1"/>
  <c r="BC119" i="9" s="1"/>
  <c r="BC120" i="9" s="1"/>
  <c r="BC121" i="9" s="1"/>
  <c r="BC122" i="9" s="1"/>
  <c r="BC123" i="9" s="1"/>
  <c r="BC124" i="9" s="1"/>
  <c r="BC125" i="9" s="1"/>
  <c r="BC126" i="9" s="1"/>
  <c r="BC127" i="9" s="1"/>
  <c r="BC128" i="9" s="1"/>
  <c r="BC129" i="9" s="1"/>
  <c r="BC130" i="9" s="1"/>
  <c r="BC131" i="9" s="1"/>
  <c r="BC132" i="9" s="1"/>
  <c r="BC133" i="9" s="1"/>
  <c r="BC134" i="9" s="1"/>
  <c r="BC135" i="9" s="1"/>
  <c r="BC136" i="9" s="1"/>
  <c r="BC137" i="9" s="1"/>
  <c r="BC138" i="9" s="1"/>
  <c r="BC139" i="9" s="1"/>
  <c r="BC140" i="9" s="1"/>
  <c r="BC141" i="9" s="1"/>
  <c r="BC142" i="9" s="1"/>
  <c r="BC143" i="9" s="1"/>
  <c r="BC144" i="9" s="1"/>
  <c r="BC145" i="9" s="1"/>
  <c r="BC146" i="9" s="1"/>
  <c r="BC147" i="9" s="1"/>
  <c r="BC148" i="9" s="1"/>
  <c r="BC149" i="9" s="1"/>
  <c r="BC150" i="9" s="1"/>
  <c r="BC151" i="9" s="1"/>
  <c r="BC152" i="9" s="1"/>
  <c r="BC153" i="9" s="1"/>
  <c r="BC154" i="9" s="1"/>
  <c r="BC155" i="9" s="1"/>
  <c r="BC156" i="9" s="1"/>
  <c r="BC157" i="9" s="1"/>
  <c r="BC158" i="9" s="1"/>
  <c r="BC159" i="9" s="1"/>
  <c r="BC160" i="9" s="1"/>
  <c r="BC161" i="9" s="1"/>
  <c r="BC162" i="9" s="1"/>
  <c r="BC163" i="9" s="1"/>
  <c r="BC164" i="9" s="1"/>
  <c r="BD108" i="9"/>
  <c r="BD109" i="9" s="1"/>
  <c r="BD110" i="9" s="1"/>
  <c r="BD111" i="9" s="1"/>
  <c r="BD112" i="9" s="1"/>
  <c r="BD113" i="9" s="1"/>
  <c r="BD114" i="9" s="1"/>
  <c r="BD115" i="9" s="1"/>
  <c r="BD116" i="9" s="1"/>
  <c r="BD117" i="9" s="1"/>
  <c r="BD118" i="9" s="1"/>
  <c r="BD119" i="9" s="1"/>
  <c r="BD120" i="9" s="1"/>
  <c r="BD121" i="9" s="1"/>
  <c r="BD122" i="9" s="1"/>
  <c r="BD123" i="9" s="1"/>
  <c r="BD124" i="9" s="1"/>
  <c r="BD125" i="9" s="1"/>
  <c r="BD126" i="9" s="1"/>
  <c r="BD127" i="9" s="1"/>
  <c r="BD128" i="9" s="1"/>
  <c r="BD129" i="9" s="1"/>
  <c r="BD130" i="9" s="1"/>
  <c r="BD131" i="9" s="1"/>
  <c r="BD132" i="9" s="1"/>
  <c r="BD133" i="9" s="1"/>
  <c r="BD134" i="9" s="1"/>
  <c r="BD135" i="9" s="1"/>
  <c r="BD136" i="9" s="1"/>
  <c r="BD137" i="9" s="1"/>
  <c r="BD138" i="9" s="1"/>
  <c r="BD139" i="9" s="1"/>
  <c r="BD140" i="9" s="1"/>
  <c r="BD141" i="9" s="1"/>
  <c r="BD142" i="9" s="1"/>
  <c r="BD143" i="9" s="1"/>
  <c r="BD144" i="9" s="1"/>
  <c r="BD145" i="9" s="1"/>
  <c r="BD146" i="9" s="1"/>
  <c r="BD147" i="9" s="1"/>
  <c r="BD148" i="9" s="1"/>
  <c r="BD149" i="9" s="1"/>
  <c r="BD150" i="9" s="1"/>
  <c r="BD151" i="9" s="1"/>
  <c r="BD152" i="9" s="1"/>
  <c r="BD153" i="9" s="1"/>
  <c r="BD154" i="9" s="1"/>
  <c r="BD155" i="9" s="1"/>
  <c r="BD156" i="9" s="1"/>
  <c r="BD157" i="9" s="1"/>
  <c r="BD158" i="9" s="1"/>
  <c r="BD159" i="9" s="1"/>
  <c r="BD160" i="9" s="1"/>
  <c r="BD161" i="9" s="1"/>
  <c r="BD162" i="9" s="1"/>
  <c r="BD163" i="9" s="1"/>
  <c r="BD164" i="9" s="1"/>
  <c r="BA105" i="9"/>
  <c r="BB105" i="9"/>
  <c r="BC105" i="9"/>
  <c r="BD105" i="9"/>
  <c r="AZ105" i="9"/>
  <c r="AS106" i="9"/>
  <c r="AS107" i="9" s="1"/>
  <c r="AS108" i="9" s="1"/>
  <c r="AS109" i="9" s="1"/>
  <c r="AS110" i="9" s="1"/>
  <c r="AS111" i="9" s="1"/>
  <c r="AS112" i="9" s="1"/>
  <c r="AS113" i="9" s="1"/>
  <c r="AS114" i="9" s="1"/>
  <c r="AS115" i="9" s="1"/>
  <c r="AS116" i="9" s="1"/>
  <c r="AS117" i="9" s="1"/>
  <c r="AS118" i="9" s="1"/>
  <c r="AS119" i="9" s="1"/>
  <c r="AS120" i="9" s="1"/>
  <c r="AS121" i="9" s="1"/>
  <c r="AS122" i="9" s="1"/>
  <c r="AS123" i="9" s="1"/>
  <c r="AS124" i="9" s="1"/>
  <c r="AS125" i="9" s="1"/>
  <c r="AS126" i="9" s="1"/>
  <c r="AS127" i="9" s="1"/>
  <c r="AS128" i="9" s="1"/>
  <c r="AS129" i="9" s="1"/>
  <c r="AS130" i="9" s="1"/>
  <c r="AS131" i="9" s="1"/>
  <c r="AS132" i="9" s="1"/>
  <c r="AS133" i="9" s="1"/>
  <c r="AS134" i="9" s="1"/>
  <c r="AS135" i="9" s="1"/>
  <c r="AS136" i="9" s="1"/>
  <c r="AS137" i="9" s="1"/>
  <c r="AS138" i="9" s="1"/>
  <c r="AS139" i="9" s="1"/>
  <c r="AS140" i="9" s="1"/>
  <c r="AS141" i="9" s="1"/>
  <c r="AS142" i="9" s="1"/>
  <c r="AS143" i="9" s="1"/>
  <c r="AS144" i="9" s="1"/>
  <c r="AS145" i="9" s="1"/>
  <c r="AS146" i="9" s="1"/>
  <c r="AS147" i="9" s="1"/>
  <c r="AS148" i="9" s="1"/>
  <c r="AS149" i="9" s="1"/>
  <c r="AS150" i="9" s="1"/>
  <c r="AS151" i="9" s="1"/>
  <c r="AS152" i="9" s="1"/>
  <c r="AS153" i="9" s="1"/>
  <c r="AS154" i="9" s="1"/>
  <c r="AS155" i="9" s="1"/>
  <c r="AS156" i="9" s="1"/>
  <c r="AS157" i="9" s="1"/>
  <c r="AS158" i="9" s="1"/>
  <c r="AS159" i="9" s="1"/>
  <c r="AS160" i="9" s="1"/>
  <c r="AS161" i="9" s="1"/>
  <c r="AS162" i="9" s="1"/>
  <c r="AS163" i="9" s="1"/>
  <c r="AS164" i="9" s="1"/>
  <c r="AT106" i="9"/>
  <c r="AT107" i="9" s="1"/>
  <c r="AT108" i="9" s="1"/>
  <c r="AT109" i="9" s="1"/>
  <c r="AT110" i="9" s="1"/>
  <c r="AT111" i="9" s="1"/>
  <c r="AT112" i="9" s="1"/>
  <c r="AT113" i="9" s="1"/>
  <c r="AT114" i="9" s="1"/>
  <c r="AT115" i="9" s="1"/>
  <c r="AT116" i="9" s="1"/>
  <c r="AT117" i="9" s="1"/>
  <c r="AT118" i="9" s="1"/>
  <c r="AT119" i="9" s="1"/>
  <c r="AT120" i="9" s="1"/>
  <c r="AT121" i="9" s="1"/>
  <c r="AT122" i="9" s="1"/>
  <c r="AT123" i="9" s="1"/>
  <c r="AT124" i="9" s="1"/>
  <c r="AT125" i="9" s="1"/>
  <c r="AT126" i="9" s="1"/>
  <c r="AT127" i="9" s="1"/>
  <c r="AT128" i="9" s="1"/>
  <c r="AT129" i="9" s="1"/>
  <c r="AT130" i="9" s="1"/>
  <c r="AT131" i="9" s="1"/>
  <c r="AT132" i="9" s="1"/>
  <c r="AT133" i="9" s="1"/>
  <c r="AT134" i="9" s="1"/>
  <c r="AT135" i="9" s="1"/>
  <c r="AT136" i="9" s="1"/>
  <c r="AT137" i="9" s="1"/>
  <c r="AT138" i="9" s="1"/>
  <c r="AT139" i="9" s="1"/>
  <c r="AT140" i="9" s="1"/>
  <c r="AT141" i="9" s="1"/>
  <c r="AT142" i="9" s="1"/>
  <c r="AT143" i="9" s="1"/>
  <c r="AT144" i="9" s="1"/>
  <c r="AT145" i="9" s="1"/>
  <c r="AT146" i="9" s="1"/>
  <c r="AT147" i="9" s="1"/>
  <c r="AT148" i="9" s="1"/>
  <c r="AT149" i="9" s="1"/>
  <c r="AT150" i="9" s="1"/>
  <c r="AT151" i="9" s="1"/>
  <c r="AT152" i="9" s="1"/>
  <c r="AT153" i="9" s="1"/>
  <c r="AT154" i="9" s="1"/>
  <c r="AT155" i="9" s="1"/>
  <c r="AT156" i="9" s="1"/>
  <c r="AT157" i="9" s="1"/>
  <c r="AT158" i="9" s="1"/>
  <c r="AT159" i="9" s="1"/>
  <c r="AT160" i="9" s="1"/>
  <c r="AT161" i="9" s="1"/>
  <c r="AT162" i="9" s="1"/>
  <c r="AT163" i="9" s="1"/>
  <c r="AT164" i="9" s="1"/>
  <c r="AU106" i="9"/>
  <c r="AU107" i="9" s="1"/>
  <c r="AU108" i="9" s="1"/>
  <c r="AU109" i="9" s="1"/>
  <c r="AU110" i="9" s="1"/>
  <c r="AU111" i="9" s="1"/>
  <c r="AU112" i="9" s="1"/>
  <c r="AU113" i="9" s="1"/>
  <c r="AU114" i="9" s="1"/>
  <c r="AU115" i="9" s="1"/>
  <c r="AU116" i="9" s="1"/>
  <c r="AU117" i="9" s="1"/>
  <c r="AU118" i="9" s="1"/>
  <c r="AU119" i="9" s="1"/>
  <c r="AU120" i="9" s="1"/>
  <c r="AU121" i="9" s="1"/>
  <c r="AU122" i="9" s="1"/>
  <c r="AU123" i="9" s="1"/>
  <c r="AU124" i="9" s="1"/>
  <c r="AU125" i="9" s="1"/>
  <c r="AU126" i="9" s="1"/>
  <c r="AU127" i="9" s="1"/>
  <c r="AU128" i="9" s="1"/>
  <c r="AU129" i="9" s="1"/>
  <c r="AU130" i="9" s="1"/>
  <c r="AU131" i="9" s="1"/>
  <c r="AU132" i="9" s="1"/>
  <c r="AU133" i="9" s="1"/>
  <c r="AU134" i="9" s="1"/>
  <c r="AU135" i="9" s="1"/>
  <c r="AU136" i="9" s="1"/>
  <c r="AU137" i="9" s="1"/>
  <c r="AU138" i="9" s="1"/>
  <c r="AU139" i="9" s="1"/>
  <c r="AU140" i="9" s="1"/>
  <c r="AU141" i="9" s="1"/>
  <c r="AU142" i="9" s="1"/>
  <c r="AU143" i="9" s="1"/>
  <c r="AU144" i="9" s="1"/>
  <c r="AU145" i="9" s="1"/>
  <c r="AU146" i="9" s="1"/>
  <c r="AU147" i="9" s="1"/>
  <c r="AU148" i="9" s="1"/>
  <c r="AU149" i="9" s="1"/>
  <c r="AU150" i="9" s="1"/>
  <c r="AU151" i="9" s="1"/>
  <c r="AU152" i="9" s="1"/>
  <c r="AU153" i="9" s="1"/>
  <c r="AU154" i="9" s="1"/>
  <c r="AU155" i="9" s="1"/>
  <c r="AU156" i="9" s="1"/>
  <c r="AU157" i="9" s="1"/>
  <c r="AU158" i="9" s="1"/>
  <c r="AU159" i="9" s="1"/>
  <c r="AU160" i="9" s="1"/>
  <c r="AU161" i="9" s="1"/>
  <c r="AU162" i="9" s="1"/>
  <c r="AU163" i="9" s="1"/>
  <c r="AU164" i="9" s="1"/>
  <c r="AV106" i="9"/>
  <c r="AW106" i="9"/>
  <c r="AW107" i="9" s="1"/>
  <c r="AW108" i="9" s="1"/>
  <c r="AW109" i="9" s="1"/>
  <c r="AW110" i="9" s="1"/>
  <c r="AW111" i="9" s="1"/>
  <c r="AW112" i="9" s="1"/>
  <c r="AW113" i="9" s="1"/>
  <c r="AW114" i="9" s="1"/>
  <c r="AW115" i="9" s="1"/>
  <c r="AW116" i="9" s="1"/>
  <c r="AW117" i="9" s="1"/>
  <c r="AW118" i="9" s="1"/>
  <c r="AW119" i="9" s="1"/>
  <c r="AW120" i="9" s="1"/>
  <c r="AW121" i="9" s="1"/>
  <c r="AW122" i="9" s="1"/>
  <c r="AW123" i="9" s="1"/>
  <c r="AW124" i="9" s="1"/>
  <c r="AW125" i="9" s="1"/>
  <c r="AW126" i="9" s="1"/>
  <c r="AW127" i="9" s="1"/>
  <c r="AW128" i="9" s="1"/>
  <c r="AW129" i="9" s="1"/>
  <c r="AW130" i="9" s="1"/>
  <c r="AW131" i="9" s="1"/>
  <c r="AW132" i="9" s="1"/>
  <c r="AW133" i="9" s="1"/>
  <c r="AW134" i="9" s="1"/>
  <c r="AW135" i="9" s="1"/>
  <c r="AW136" i="9" s="1"/>
  <c r="AW137" i="9" s="1"/>
  <c r="AW138" i="9" s="1"/>
  <c r="AW139" i="9" s="1"/>
  <c r="AW140" i="9" s="1"/>
  <c r="AW141" i="9" s="1"/>
  <c r="AW142" i="9" s="1"/>
  <c r="AW143" i="9" s="1"/>
  <c r="AW144" i="9" s="1"/>
  <c r="AW145" i="9" s="1"/>
  <c r="AW146" i="9" s="1"/>
  <c r="AW147" i="9" s="1"/>
  <c r="AW148" i="9" s="1"/>
  <c r="AW149" i="9" s="1"/>
  <c r="AW150" i="9" s="1"/>
  <c r="AW151" i="9" s="1"/>
  <c r="AW152" i="9" s="1"/>
  <c r="AW153" i="9" s="1"/>
  <c r="AW154" i="9" s="1"/>
  <c r="AW155" i="9" s="1"/>
  <c r="AW156" i="9" s="1"/>
  <c r="AW157" i="9" s="1"/>
  <c r="AW158" i="9" s="1"/>
  <c r="AW159" i="9" s="1"/>
  <c r="AW160" i="9" s="1"/>
  <c r="AW161" i="9" s="1"/>
  <c r="AW162" i="9" s="1"/>
  <c r="AW163" i="9" s="1"/>
  <c r="AW164" i="9" s="1"/>
  <c r="AV107" i="9"/>
  <c r="AV108" i="9"/>
  <c r="AV109" i="9" s="1"/>
  <c r="AV110" i="9" s="1"/>
  <c r="AV111" i="9" s="1"/>
  <c r="AV112" i="9" s="1"/>
  <c r="AV113" i="9" s="1"/>
  <c r="AV114" i="9" s="1"/>
  <c r="AV115" i="9" s="1"/>
  <c r="AV116" i="9" s="1"/>
  <c r="AV117" i="9" s="1"/>
  <c r="AV118" i="9" s="1"/>
  <c r="AV119" i="9" s="1"/>
  <c r="AV120" i="9" s="1"/>
  <c r="AV121" i="9" s="1"/>
  <c r="AV122" i="9" s="1"/>
  <c r="AV123" i="9" s="1"/>
  <c r="AV124" i="9" s="1"/>
  <c r="AV125" i="9" s="1"/>
  <c r="AV126" i="9" s="1"/>
  <c r="AV127" i="9" s="1"/>
  <c r="AV128" i="9" s="1"/>
  <c r="AV129" i="9" s="1"/>
  <c r="AV130" i="9" s="1"/>
  <c r="AV131" i="9" s="1"/>
  <c r="AV132" i="9" s="1"/>
  <c r="AV133" i="9" s="1"/>
  <c r="AV134" i="9" s="1"/>
  <c r="AV135" i="9" s="1"/>
  <c r="AV136" i="9" s="1"/>
  <c r="AV137" i="9" s="1"/>
  <c r="AV138" i="9" s="1"/>
  <c r="AV139" i="9" s="1"/>
  <c r="AV140" i="9" s="1"/>
  <c r="AV141" i="9" s="1"/>
  <c r="AV142" i="9" s="1"/>
  <c r="AV143" i="9" s="1"/>
  <c r="AV144" i="9" s="1"/>
  <c r="AV145" i="9" s="1"/>
  <c r="AV146" i="9" s="1"/>
  <c r="AV147" i="9" s="1"/>
  <c r="AV148" i="9" s="1"/>
  <c r="AV149" i="9" s="1"/>
  <c r="AV150" i="9" s="1"/>
  <c r="AV151" i="9" s="1"/>
  <c r="AV152" i="9" s="1"/>
  <c r="AV153" i="9" s="1"/>
  <c r="AV154" i="9" s="1"/>
  <c r="AV155" i="9" s="1"/>
  <c r="AV156" i="9" s="1"/>
  <c r="AV157" i="9" s="1"/>
  <c r="AV158" i="9" s="1"/>
  <c r="AV159" i="9" s="1"/>
  <c r="AV160" i="9" s="1"/>
  <c r="AV161" i="9" s="1"/>
  <c r="AV162" i="9" s="1"/>
  <c r="AV163" i="9" s="1"/>
  <c r="AV164" i="9" s="1"/>
  <c r="AT105" i="9"/>
  <c r="AU105" i="9"/>
  <c r="AV105" i="9"/>
  <c r="AW105" i="9"/>
  <c r="AS105" i="9"/>
  <c r="E19" i="3"/>
  <c r="R37" i="3" s="1"/>
  <c r="E20" i="3"/>
  <c r="R38" i="3" s="1"/>
  <c r="E21" i="3"/>
  <c r="R39" i="3" s="1"/>
  <c r="E22" i="3"/>
  <c r="R40" i="3" s="1"/>
  <c r="E23" i="3"/>
  <c r="R41" i="3" s="1"/>
  <c r="E18" i="3"/>
  <c r="R36" i="3" s="1"/>
  <c r="R50" i="3" l="1"/>
  <c r="R53" i="3"/>
  <c r="R51" i="3"/>
  <c r="R49" i="3"/>
  <c r="R48" i="3"/>
  <c r="R52" i="3"/>
  <c r="R105" i="9"/>
  <c r="BR362" i="3" l="1"/>
  <c r="BR363" i="3"/>
  <c r="BR355" i="3"/>
  <c r="BR356" i="3"/>
  <c r="BR357" i="3"/>
  <c r="BR358" i="3"/>
  <c r="BR359" i="3"/>
  <c r="BR360" i="3"/>
  <c r="BR361" i="3"/>
  <c r="BR124" i="3"/>
  <c r="BR125" i="3"/>
  <c r="BR126" i="3"/>
  <c r="BR127" i="3"/>
  <c r="BR128" i="3"/>
  <c r="BR129" i="3"/>
  <c r="BR130" i="3"/>
  <c r="BR131" i="3"/>
  <c r="BR132" i="3"/>
  <c r="BR133" i="3"/>
  <c r="BR134" i="3"/>
  <c r="BR135" i="3"/>
  <c r="BR136" i="3"/>
  <c r="BR137" i="3"/>
  <c r="BR138" i="3"/>
  <c r="BR139" i="3"/>
  <c r="BR140" i="3"/>
  <c r="BR141" i="3"/>
  <c r="BR142" i="3"/>
  <c r="BR143" i="3"/>
  <c r="BR144" i="3"/>
  <c r="BR145" i="3"/>
  <c r="BR146" i="3"/>
  <c r="BR147" i="3"/>
  <c r="BR148" i="3"/>
  <c r="BR149" i="3"/>
  <c r="BR150" i="3"/>
  <c r="BR151" i="3"/>
  <c r="BR152" i="3"/>
  <c r="BR153" i="3"/>
  <c r="BR154" i="3"/>
  <c r="BR155" i="3"/>
  <c r="BR156" i="3"/>
  <c r="BR157" i="3"/>
  <c r="BR158" i="3"/>
  <c r="BR159" i="3"/>
  <c r="BR160" i="3"/>
  <c r="BR161" i="3"/>
  <c r="BR162" i="3"/>
  <c r="BR163" i="3"/>
  <c r="BR164" i="3"/>
  <c r="BR165" i="3"/>
  <c r="BR166" i="3"/>
  <c r="BR167" i="3"/>
  <c r="BR168" i="3"/>
  <c r="BR169" i="3"/>
  <c r="BR170" i="3"/>
  <c r="BR171" i="3"/>
  <c r="BR172" i="3"/>
  <c r="BR173" i="3"/>
  <c r="BR174" i="3"/>
  <c r="BR175" i="3"/>
  <c r="BR176" i="3"/>
  <c r="BR177" i="3"/>
  <c r="BR178" i="3"/>
  <c r="BR179" i="3"/>
  <c r="BR180" i="3"/>
  <c r="BR181" i="3"/>
  <c r="BR182" i="3"/>
  <c r="BR183" i="3"/>
  <c r="BR184" i="3"/>
  <c r="BR185" i="3"/>
  <c r="BR186" i="3"/>
  <c r="BR187" i="3"/>
  <c r="BR188" i="3"/>
  <c r="BR189" i="3"/>
  <c r="BR190" i="3"/>
  <c r="BR191" i="3"/>
  <c r="BR192" i="3"/>
  <c r="BR193" i="3"/>
  <c r="BR194" i="3"/>
  <c r="BR195" i="3"/>
  <c r="BR196" i="3"/>
  <c r="BR197" i="3"/>
  <c r="BR198" i="3"/>
  <c r="BR199" i="3"/>
  <c r="BR200" i="3"/>
  <c r="BR201" i="3"/>
  <c r="BR202" i="3"/>
  <c r="BR203" i="3"/>
  <c r="BR204" i="3"/>
  <c r="BR205" i="3"/>
  <c r="BR206" i="3"/>
  <c r="BR207" i="3"/>
  <c r="BR208" i="3"/>
  <c r="BR209" i="3"/>
  <c r="BR210" i="3"/>
  <c r="BR211" i="3"/>
  <c r="BR212" i="3"/>
  <c r="BR213" i="3"/>
  <c r="BR214" i="3"/>
  <c r="BR215" i="3"/>
  <c r="BR216" i="3"/>
  <c r="BR217" i="3"/>
  <c r="BR218" i="3"/>
  <c r="BR219" i="3"/>
  <c r="BR220" i="3"/>
  <c r="BR221" i="3"/>
  <c r="BR222" i="3"/>
  <c r="BR223" i="3"/>
  <c r="BR224" i="3"/>
  <c r="BR225" i="3"/>
  <c r="BR226" i="3"/>
  <c r="BR227" i="3"/>
  <c r="BR228" i="3"/>
  <c r="BR229" i="3"/>
  <c r="BR230" i="3"/>
  <c r="BR231" i="3"/>
  <c r="BR232" i="3"/>
  <c r="BR233" i="3"/>
  <c r="BR234" i="3"/>
  <c r="BR235" i="3"/>
  <c r="BR236" i="3"/>
  <c r="BR237" i="3"/>
  <c r="BR238" i="3"/>
  <c r="BR239" i="3"/>
  <c r="BR240" i="3"/>
  <c r="BR241" i="3"/>
  <c r="BR242" i="3"/>
  <c r="BR243" i="3"/>
  <c r="BR244" i="3"/>
  <c r="BR245" i="3"/>
  <c r="BR246" i="3"/>
  <c r="BR247" i="3"/>
  <c r="BR248" i="3"/>
  <c r="BR249" i="3"/>
  <c r="BR250" i="3"/>
  <c r="BR251" i="3"/>
  <c r="BR252" i="3"/>
  <c r="BR253" i="3"/>
  <c r="BR254" i="3"/>
  <c r="BR255" i="3"/>
  <c r="BR256" i="3"/>
  <c r="BR257" i="3"/>
  <c r="BR258" i="3"/>
  <c r="BR259" i="3"/>
  <c r="BR260" i="3"/>
  <c r="BR261" i="3"/>
  <c r="BR262" i="3"/>
  <c r="BR263" i="3"/>
  <c r="BR264" i="3"/>
  <c r="BR265" i="3"/>
  <c r="BR266" i="3"/>
  <c r="BR267" i="3"/>
  <c r="BR268" i="3"/>
  <c r="BR269" i="3"/>
  <c r="BR270" i="3"/>
  <c r="BR271" i="3"/>
  <c r="BR272" i="3"/>
  <c r="BR273" i="3"/>
  <c r="BR274" i="3"/>
  <c r="BR275" i="3"/>
  <c r="BR276" i="3"/>
  <c r="BR277" i="3"/>
  <c r="BR278" i="3"/>
  <c r="BR279" i="3"/>
  <c r="BR280" i="3"/>
  <c r="BR281" i="3"/>
  <c r="BR282" i="3"/>
  <c r="BR283" i="3"/>
  <c r="BR284" i="3"/>
  <c r="BR285" i="3"/>
  <c r="BR286" i="3"/>
  <c r="BR287" i="3"/>
  <c r="BR288" i="3"/>
  <c r="BR289" i="3"/>
  <c r="BR290" i="3"/>
  <c r="BR291" i="3"/>
  <c r="BR292" i="3"/>
  <c r="BR293" i="3"/>
  <c r="BR294" i="3"/>
  <c r="BR295" i="3"/>
  <c r="BR296" i="3"/>
  <c r="BR297" i="3"/>
  <c r="BR298" i="3"/>
  <c r="BR299" i="3"/>
  <c r="BR300" i="3"/>
  <c r="BR301" i="3"/>
  <c r="BR302" i="3"/>
  <c r="BR303" i="3"/>
  <c r="BR304" i="3"/>
  <c r="BR305" i="3"/>
  <c r="BR306" i="3"/>
  <c r="BR307" i="3"/>
  <c r="BR308" i="3"/>
  <c r="BR309" i="3"/>
  <c r="BR310" i="3"/>
  <c r="BR311" i="3"/>
  <c r="BR312" i="3"/>
  <c r="BR313" i="3"/>
  <c r="BR314" i="3"/>
  <c r="BR315" i="3"/>
  <c r="BR316" i="3"/>
  <c r="BR317" i="3"/>
  <c r="BR318" i="3"/>
  <c r="BR319" i="3"/>
  <c r="BR320" i="3"/>
  <c r="BR321" i="3"/>
  <c r="BR322" i="3"/>
  <c r="BR323" i="3"/>
  <c r="BR324" i="3"/>
  <c r="BR325" i="3"/>
  <c r="BR326" i="3"/>
  <c r="BR327" i="3"/>
  <c r="BR328" i="3"/>
  <c r="BR329" i="3"/>
  <c r="BR330" i="3"/>
  <c r="BR331" i="3"/>
  <c r="BR332" i="3"/>
  <c r="BR333" i="3"/>
  <c r="BR334" i="3"/>
  <c r="BR335" i="3"/>
  <c r="BR336" i="3"/>
  <c r="BR337" i="3"/>
  <c r="BR338" i="3"/>
  <c r="BR339" i="3"/>
  <c r="BR340" i="3"/>
  <c r="BR341" i="3"/>
  <c r="BR342" i="3"/>
  <c r="BR343" i="3"/>
  <c r="BR344" i="3"/>
  <c r="BR345" i="3"/>
  <c r="BR346" i="3"/>
  <c r="BR347" i="3"/>
  <c r="BR348" i="3"/>
  <c r="BR349" i="3"/>
  <c r="BR350" i="3"/>
  <c r="BR351" i="3"/>
  <c r="BR352" i="3"/>
  <c r="BR353" i="3"/>
  <c r="BR354" i="3"/>
  <c r="BG5" i="9" l="1"/>
  <c r="AJ135" i="9" l="1"/>
  <c r="AJ133" i="9"/>
  <c r="AJ139" i="9"/>
  <c r="AJ134" i="9"/>
  <c r="AJ136" i="9"/>
  <c r="AJ137" i="9"/>
  <c r="AJ132" i="9"/>
  <c r="AJ138" i="9"/>
  <c r="AJ140" i="9"/>
  <c r="AJ129" i="9"/>
  <c r="AJ128" i="9"/>
  <c r="AJ127" i="9"/>
  <c r="AJ130" i="9"/>
  <c r="AJ125" i="9"/>
  <c r="AJ126" i="9"/>
  <c r="AJ123" i="9"/>
  <c r="AJ124" i="9"/>
  <c r="AJ131" i="9"/>
  <c r="AJ146" i="9"/>
  <c r="AJ143" i="9"/>
  <c r="AJ144" i="9"/>
  <c r="AJ145" i="9"/>
  <c r="AJ150" i="9"/>
  <c r="AJ149" i="9"/>
  <c r="AJ141" i="9"/>
  <c r="AJ147" i="9"/>
  <c r="AJ142" i="9"/>
  <c r="AJ148" i="9"/>
  <c r="AJ179" i="9" l="1"/>
  <c r="AJ182" i="9"/>
  <c r="AJ180" i="9"/>
  <c r="AJ177" i="9"/>
  <c r="AJ178" i="9"/>
  <c r="AJ175" i="9"/>
  <c r="AJ184" i="9"/>
  <c r="AJ181" i="9"/>
  <c r="AJ173" i="9"/>
  <c r="AJ174" i="9"/>
  <c r="AJ176" i="9"/>
  <c r="AJ183" i="9"/>
  <c r="AJ165" i="9"/>
  <c r="AJ171" i="9"/>
  <c r="AJ163" i="9"/>
  <c r="AJ168" i="9"/>
  <c r="AJ166" i="9"/>
  <c r="AJ164" i="9"/>
  <c r="AJ170" i="9"/>
  <c r="AJ172" i="9"/>
  <c r="AJ169" i="9"/>
  <c r="AJ167" i="9"/>
  <c r="AJ161" i="9"/>
  <c r="AJ154" i="9"/>
  <c r="AJ157" i="9"/>
  <c r="AJ151" i="9"/>
  <c r="AJ158" i="9"/>
  <c r="AJ156" i="9"/>
  <c r="AJ153" i="9"/>
  <c r="AJ155" i="9"/>
  <c r="AJ159" i="9"/>
  <c r="AJ152" i="9"/>
  <c r="AJ162" i="9"/>
  <c r="AJ160" i="9"/>
  <c r="AK126" i="9"/>
  <c r="AK125" i="9"/>
  <c r="AK123" i="9"/>
  <c r="AK124" i="9"/>
  <c r="AK127" i="9"/>
  <c r="AL279" i="9"/>
  <c r="AL252" i="9"/>
  <c r="AL256" i="9"/>
  <c r="AL286" i="9"/>
  <c r="AL277" i="9"/>
  <c r="AL289" i="9"/>
  <c r="AL287" i="9"/>
  <c r="AL296" i="9"/>
  <c r="AL295" i="9"/>
  <c r="AL265" i="9"/>
  <c r="AL285" i="9"/>
  <c r="AL284" i="9"/>
  <c r="AL283" i="9"/>
  <c r="AL324" i="9"/>
  <c r="AL281" i="9"/>
  <c r="AL330" i="9"/>
  <c r="AL329" i="9"/>
  <c r="AL253" i="9"/>
  <c r="AL269" i="9"/>
  <c r="AL272" i="9"/>
  <c r="AL276" i="9"/>
  <c r="AL266" i="9"/>
  <c r="AL251" i="9"/>
  <c r="AL290" i="9"/>
  <c r="AL273" i="9"/>
  <c r="AL260" i="9"/>
  <c r="AL271" i="9"/>
  <c r="AL294" i="9"/>
  <c r="AL254" i="9"/>
  <c r="AL262" i="9"/>
  <c r="AL291" i="9"/>
  <c r="AL257" i="9"/>
  <c r="AL250" i="9"/>
  <c r="AL268" i="9"/>
  <c r="AL303" i="9"/>
  <c r="AL258" i="9"/>
  <c r="AL275" i="9"/>
  <c r="AL261" i="9"/>
  <c r="AL249" i="9"/>
  <c r="AL314" i="9"/>
  <c r="AL288" i="9"/>
  <c r="AL274" i="9"/>
  <c r="AL267" i="9"/>
  <c r="AL319" i="9"/>
  <c r="AL270" i="9"/>
  <c r="AL255" i="9"/>
  <c r="AL263" i="9"/>
  <c r="AL259" i="9"/>
  <c r="AL282" i="9"/>
  <c r="AL297" i="9"/>
  <c r="AL280" i="9"/>
  <c r="AL293" i="9"/>
  <c r="AL292" i="9"/>
  <c r="AL278" i="9"/>
  <c r="AL264" i="9"/>
  <c r="AL236" i="9"/>
  <c r="AL212" i="9"/>
  <c r="AL193" i="9"/>
  <c r="AL203" i="9"/>
  <c r="AL198" i="9"/>
  <c r="AL207" i="9"/>
  <c r="AL218" i="9"/>
  <c r="AL226" i="9"/>
  <c r="AL201" i="9"/>
  <c r="AL238" i="9"/>
  <c r="AL183" i="9"/>
  <c r="AL190" i="9"/>
  <c r="AL230" i="9"/>
  <c r="AL247" i="9"/>
  <c r="AL209" i="9"/>
  <c r="AL168" i="9"/>
  <c r="AL232" i="9"/>
  <c r="AL214" i="9"/>
  <c r="AL221" i="9"/>
  <c r="AL244" i="9"/>
  <c r="AL208" i="9"/>
  <c r="AL243" i="9"/>
  <c r="AL172" i="9"/>
  <c r="AL225" i="9"/>
  <c r="AL171" i="9"/>
  <c r="AL205" i="9"/>
  <c r="AL179" i="9"/>
  <c r="AL188" i="9"/>
  <c r="AL173" i="9"/>
  <c r="AL167" i="9"/>
  <c r="AL175" i="9"/>
  <c r="AL184" i="9"/>
  <c r="AL210" i="9"/>
  <c r="AL237" i="9"/>
  <c r="AL231" i="9"/>
  <c r="AL215" i="9"/>
  <c r="AL189" i="9"/>
  <c r="AL178" i="9"/>
  <c r="AL186" i="9"/>
  <c r="AL199" i="9"/>
  <c r="AL206" i="9"/>
  <c r="AL228" i="9"/>
  <c r="AL181" i="9"/>
  <c r="AL176" i="9"/>
  <c r="AL195" i="9"/>
  <c r="AL219" i="9"/>
  <c r="AL222" i="9"/>
  <c r="AL227" i="9"/>
  <c r="AL177" i="9"/>
  <c r="AL223" i="9"/>
  <c r="AL211" i="9"/>
  <c r="AL241" i="9"/>
  <c r="AL170" i="9"/>
  <c r="AL194" i="9"/>
  <c r="AL202" i="9"/>
  <c r="AL229" i="9"/>
  <c r="AL185" i="9"/>
  <c r="AL246" i="9"/>
  <c r="AL200" i="9"/>
  <c r="AL196" i="9"/>
  <c r="AL216" i="9"/>
  <c r="AL174" i="9"/>
  <c r="AL213" i="9"/>
  <c r="AL169" i="9"/>
  <c r="AL245" i="9"/>
  <c r="AL204" i="9"/>
  <c r="AL217" i="9"/>
  <c r="AL248" i="9"/>
  <c r="AL242" i="9"/>
  <c r="AL191" i="9"/>
  <c r="AL235" i="9"/>
  <c r="AL166" i="9"/>
  <c r="AL182" i="9"/>
  <c r="AL187" i="9"/>
  <c r="AL197" i="9"/>
  <c r="AL220" i="9"/>
  <c r="AL240" i="9"/>
  <c r="AL224" i="9"/>
  <c r="AL180" i="9"/>
  <c r="AL233" i="9"/>
  <c r="AL239" i="9"/>
  <c r="AL234" i="9"/>
  <c r="AL192" i="9"/>
  <c r="AL347" i="9"/>
  <c r="AL163" i="9"/>
  <c r="AL161" i="9"/>
  <c r="AL139" i="9"/>
  <c r="AL125" i="9"/>
  <c r="AL123" i="9"/>
  <c r="AL164" i="9"/>
  <c r="AL156" i="9"/>
  <c r="AL150" i="9"/>
  <c r="AL127" i="9"/>
  <c r="AL135" i="9"/>
  <c r="AL142" i="9"/>
  <c r="AL137" i="9"/>
  <c r="AL144" i="9"/>
  <c r="AL130" i="9"/>
  <c r="AL132" i="9"/>
  <c r="AL140" i="9"/>
  <c r="AL133" i="9"/>
  <c r="AL152" i="9"/>
  <c r="AL158" i="9"/>
  <c r="AL157" i="9"/>
  <c r="AL143" i="9"/>
  <c r="AL129" i="9"/>
  <c r="AL146" i="9"/>
  <c r="AL151" i="9"/>
  <c r="AL136" i="9"/>
  <c r="AL138" i="9"/>
  <c r="AL128" i="9"/>
  <c r="AL148" i="9"/>
  <c r="AL147" i="9"/>
  <c r="AL162" i="9"/>
  <c r="AL153" i="9"/>
  <c r="AL155" i="9"/>
  <c r="AL145" i="9"/>
  <c r="AL124" i="9"/>
  <c r="AL149" i="9"/>
  <c r="AL126" i="9"/>
  <c r="AL141" i="9"/>
  <c r="AL159" i="9"/>
  <c r="AL134" i="9"/>
  <c r="AL165" i="9"/>
  <c r="AL160" i="9"/>
  <c r="AL131" i="9"/>
  <c r="AL154" i="9"/>
  <c r="AL346" i="9" l="1"/>
  <c r="AL342" i="9"/>
  <c r="AL352" i="9"/>
  <c r="AL307" i="9"/>
  <c r="AL301" i="9"/>
  <c r="AL350" i="9"/>
  <c r="AL356" i="9"/>
  <c r="AL306" i="9"/>
  <c r="AL353" i="9"/>
  <c r="AL304" i="9"/>
  <c r="AL334" i="9"/>
  <c r="AL362" i="9"/>
  <c r="AL337" i="9"/>
  <c r="AL340" i="9"/>
  <c r="AJ199" i="9"/>
  <c r="AJ201" i="9"/>
  <c r="AJ208" i="9"/>
  <c r="AJ205" i="9"/>
  <c r="AJ200" i="9"/>
  <c r="AJ207" i="9"/>
  <c r="AJ202" i="9"/>
  <c r="AJ198" i="9"/>
  <c r="AJ204" i="9"/>
  <c r="AJ210" i="9"/>
  <c r="AJ206" i="9"/>
  <c r="AJ203" i="9"/>
  <c r="AJ209" i="9"/>
  <c r="AJ195" i="9"/>
  <c r="AJ196" i="9"/>
  <c r="AJ186" i="9"/>
  <c r="AJ190" i="9"/>
  <c r="AJ187" i="9"/>
  <c r="AJ191" i="9"/>
  <c r="AJ188" i="9"/>
  <c r="AJ185" i="9"/>
  <c r="AJ194" i="9"/>
  <c r="AJ189" i="9"/>
  <c r="AJ192" i="9"/>
  <c r="AL338" i="9"/>
  <c r="AJ193" i="9"/>
  <c r="AJ197" i="9"/>
  <c r="AL344" i="9"/>
  <c r="AL354" i="9"/>
  <c r="AL333" i="9"/>
  <c r="AL315" i="9"/>
  <c r="AL361" i="9"/>
  <c r="AL358" i="9"/>
  <c r="AL364" i="9"/>
  <c r="AL317" i="9"/>
  <c r="AL310" i="9"/>
  <c r="AL326" i="9"/>
  <c r="AL335" i="9"/>
  <c r="AL305" i="9"/>
  <c r="AL312" i="9"/>
  <c r="AL308" i="9"/>
  <c r="AL336" i="9"/>
  <c r="AL321" i="9"/>
  <c r="AL318" i="9"/>
  <c r="AL351" i="9"/>
  <c r="AL348" i="9"/>
  <c r="AL320" i="9"/>
  <c r="AL363" i="9"/>
  <c r="AL357" i="9"/>
  <c r="AL327" i="9"/>
  <c r="AL298" i="9"/>
  <c r="AL355" i="9"/>
  <c r="AL331" i="9"/>
  <c r="AL313" i="9"/>
  <c r="AL332" i="9"/>
  <c r="AL309" i="9"/>
  <c r="AL322" i="9"/>
  <c r="AL360" i="9"/>
  <c r="AL339" i="9"/>
  <c r="AL328" i="9"/>
  <c r="AL299" i="9"/>
  <c r="AL341" i="9"/>
  <c r="AL311" i="9"/>
  <c r="AL325" i="9"/>
  <c r="AL316" i="9"/>
  <c r="AL343" i="9"/>
  <c r="AL349" i="9"/>
  <c r="AL359" i="9"/>
  <c r="AL345" i="9"/>
  <c r="AL323" i="9"/>
  <c r="AL302" i="9"/>
  <c r="AL300" i="9"/>
  <c r="AK138" i="9"/>
  <c r="AK140" i="9"/>
  <c r="AK139" i="9"/>
  <c r="AK137" i="9"/>
  <c r="AK143" i="9"/>
  <c r="AK136" i="9"/>
  <c r="AK141" i="9"/>
  <c r="AK144" i="9"/>
  <c r="AK142" i="9"/>
  <c r="AK128" i="9"/>
  <c r="AK134" i="9"/>
  <c r="AK129" i="9"/>
  <c r="AK133" i="9"/>
  <c r="AK132" i="9"/>
  <c r="AK130" i="9"/>
  <c r="AK131" i="9"/>
  <c r="AK135" i="9"/>
  <c r="AJ289" i="9" l="1"/>
  <c r="AJ312" i="9"/>
  <c r="AJ292" i="9"/>
  <c r="AJ249" i="9"/>
  <c r="AJ250" i="9"/>
  <c r="AJ242" i="9"/>
  <c r="AJ251" i="9"/>
  <c r="AJ244" i="9"/>
  <c r="AJ314" i="9"/>
  <c r="AJ308" i="9"/>
  <c r="AJ316" i="9"/>
  <c r="AJ320" i="9"/>
  <c r="AJ319" i="9"/>
  <c r="AJ303" i="9"/>
  <c r="AJ317" i="9"/>
  <c r="AJ304" i="9"/>
  <c r="AJ311" i="9"/>
  <c r="AJ228" i="9"/>
  <c r="AJ239" i="9"/>
  <c r="AJ238" i="9"/>
  <c r="AJ226" i="9"/>
  <c r="AJ231" i="9"/>
  <c r="AJ219" i="9"/>
  <c r="AJ213" i="9"/>
  <c r="AJ212" i="9"/>
  <c r="AJ223" i="9"/>
  <c r="AJ215" i="9"/>
  <c r="AJ220" i="9"/>
  <c r="AJ225" i="9"/>
  <c r="AJ222" i="9"/>
  <c r="AJ217" i="9"/>
  <c r="AJ218" i="9"/>
  <c r="AJ214" i="9"/>
  <c r="AJ216" i="9"/>
  <c r="AJ325" i="9"/>
  <c r="AJ340" i="9"/>
  <c r="AJ347" i="9"/>
  <c r="AJ321" i="9"/>
  <c r="AJ322" i="9"/>
  <c r="AJ331" i="9"/>
  <c r="AJ332" i="9"/>
  <c r="AJ327" i="9"/>
  <c r="AJ337" i="9"/>
  <c r="AJ344" i="9"/>
  <c r="AJ329" i="9"/>
  <c r="AJ336" i="9"/>
  <c r="AJ343" i="9"/>
  <c r="AJ342" i="9"/>
  <c r="AJ323" i="9"/>
  <c r="AJ339" i="9"/>
  <c r="AJ345" i="9"/>
  <c r="AJ326" i="9"/>
  <c r="AJ348" i="9"/>
  <c r="AJ330" i="9"/>
  <c r="AJ338" i="9"/>
  <c r="AJ324" i="9"/>
  <c r="AJ334" i="9"/>
  <c r="AJ296" i="9"/>
  <c r="AJ293" i="9"/>
  <c r="AJ290" i="9"/>
  <c r="AJ288" i="9"/>
  <c r="AJ279" i="9"/>
  <c r="AJ287" i="9"/>
  <c r="AJ276" i="9"/>
  <c r="AJ291" i="9"/>
  <c r="AJ294" i="9"/>
  <c r="AJ295" i="9"/>
  <c r="AJ265" i="9"/>
  <c r="AJ275" i="9"/>
  <c r="AJ267" i="9"/>
  <c r="AJ260" i="9"/>
  <c r="AJ272" i="9"/>
  <c r="AJ261" i="9"/>
  <c r="AJ268" i="9"/>
  <c r="AJ266" i="9"/>
  <c r="AJ271" i="9"/>
  <c r="AJ273" i="9"/>
  <c r="AJ259" i="9"/>
  <c r="AJ270" i="9"/>
  <c r="AJ264" i="9"/>
  <c r="AJ263" i="9"/>
  <c r="AJ269" i="9"/>
  <c r="AJ262" i="9"/>
  <c r="AJ352" i="9"/>
  <c r="AJ359" i="9"/>
  <c r="AJ355" i="9"/>
  <c r="AJ356" i="9"/>
  <c r="AJ349" i="9"/>
  <c r="AJ350" i="9"/>
  <c r="AJ364" i="9"/>
  <c r="AJ363" i="9"/>
  <c r="AJ361" i="9"/>
  <c r="AJ357" i="9"/>
  <c r="AJ351" i="9"/>
  <c r="AJ354" i="9"/>
  <c r="AJ353" i="9"/>
  <c r="AJ360" i="9"/>
  <c r="AJ362" i="9"/>
  <c r="AJ285" i="9"/>
  <c r="AJ315" i="9"/>
  <c r="AJ346" i="9"/>
  <c r="AJ277" i="9"/>
  <c r="AJ236" i="9"/>
  <c r="AJ341" i="9"/>
  <c r="AJ258" i="9"/>
  <c r="AJ224" i="9"/>
  <c r="AJ274" i="9"/>
  <c r="AJ240" i="9"/>
  <c r="AJ358" i="9"/>
  <c r="AJ305" i="9"/>
  <c r="AJ335" i="9"/>
  <c r="AJ333" i="9"/>
  <c r="AJ283" i="9"/>
  <c r="AJ280" i="9"/>
  <c r="AJ221" i="9"/>
  <c r="AJ211" i="9"/>
  <c r="AJ299" i="9"/>
  <c r="AJ328" i="9"/>
  <c r="AK186" i="9"/>
  <c r="AK184" i="9"/>
  <c r="AK178" i="9"/>
  <c r="AK181" i="9"/>
  <c r="AK180" i="9"/>
  <c r="AK189" i="9"/>
  <c r="AK182" i="9"/>
  <c r="AK188" i="9"/>
  <c r="AK179" i="9"/>
  <c r="AK187" i="9"/>
  <c r="AK183" i="9"/>
  <c r="AK185" i="9"/>
  <c r="AK177" i="9"/>
  <c r="AK168" i="9"/>
  <c r="AK169" i="9"/>
  <c r="AK167" i="9"/>
  <c r="AK171" i="9"/>
  <c r="AK174" i="9"/>
  <c r="AK172" i="9"/>
  <c r="AK176" i="9"/>
  <c r="AK170" i="9"/>
  <c r="AK175" i="9"/>
  <c r="AK166" i="9"/>
  <c r="AK173" i="9"/>
  <c r="AK198" i="9"/>
  <c r="AK190" i="9"/>
  <c r="AK201" i="9"/>
  <c r="AK202" i="9"/>
  <c r="AK193" i="9"/>
  <c r="AK199" i="9"/>
  <c r="AK196" i="9"/>
  <c r="AK194" i="9"/>
  <c r="AK200" i="9"/>
  <c r="AK195" i="9"/>
  <c r="AK197" i="9"/>
  <c r="AK192" i="9"/>
  <c r="AK191" i="9"/>
  <c r="AK218" i="9"/>
  <c r="AK206" i="9"/>
  <c r="AK209" i="9"/>
  <c r="AK217" i="9"/>
  <c r="AK208" i="9"/>
  <c r="AK204" i="9"/>
  <c r="AK219" i="9"/>
  <c r="AK214" i="9"/>
  <c r="AK220" i="9"/>
  <c r="AK205" i="9"/>
  <c r="AK213" i="9"/>
  <c r="AK210" i="9"/>
  <c r="AK203" i="9"/>
  <c r="AK215" i="9"/>
  <c r="AK212" i="9"/>
  <c r="AK207" i="9"/>
  <c r="AK211" i="9"/>
  <c r="AK216" i="9"/>
  <c r="AK278" i="9"/>
  <c r="AK284" i="9"/>
  <c r="AK331" i="9"/>
  <c r="AK321" i="9"/>
  <c r="AK254" i="9"/>
  <c r="AK293" i="9"/>
  <c r="AK301" i="9"/>
  <c r="AK326" i="9"/>
  <c r="AK266" i="9"/>
  <c r="AK276" i="9"/>
  <c r="AK272" i="9"/>
  <c r="AK327" i="9"/>
  <c r="AK303" i="9"/>
  <c r="AK261" i="9"/>
  <c r="AK315" i="9"/>
  <c r="AK312" i="9"/>
  <c r="AK265" i="9"/>
  <c r="AK324" i="9"/>
  <c r="AK281" i="9"/>
  <c r="AK298" i="9"/>
  <c r="AK290" i="9"/>
  <c r="AK297" i="9"/>
  <c r="AK289" i="9"/>
  <c r="AK258" i="9"/>
  <c r="AK309" i="9"/>
  <c r="AK320" i="9"/>
  <c r="AK318" i="9"/>
  <c r="AK270" i="9"/>
  <c r="AK323" i="9"/>
  <c r="AK317" i="9"/>
  <c r="AK273" i="9"/>
  <c r="AK250" i="9"/>
  <c r="AK319" i="9"/>
  <c r="AK288" i="9"/>
  <c r="AK313" i="9"/>
  <c r="AK304" i="9"/>
  <c r="AK306" i="9"/>
  <c r="AK255" i="9"/>
  <c r="AK296" i="9"/>
  <c r="AK305" i="9"/>
  <c r="AK287" i="9"/>
  <c r="AK299" i="9"/>
  <c r="AK314" i="9"/>
  <c r="AK262" i="9"/>
  <c r="AK283" i="9"/>
  <c r="AK302" i="9"/>
  <c r="AK279" i="9"/>
  <c r="AK307" i="9"/>
  <c r="AK310" i="9"/>
  <c r="AK280" i="9"/>
  <c r="AK286" i="9"/>
  <c r="AK257" i="9"/>
  <c r="AK275" i="9"/>
  <c r="AK322" i="9"/>
  <c r="AK277" i="9"/>
  <c r="AK291" i="9"/>
  <c r="AK329" i="9"/>
  <c r="AK249" i="9"/>
  <c r="AK330" i="9"/>
  <c r="AK295" i="9"/>
  <c r="AK259" i="9"/>
  <c r="AK268" i="9"/>
  <c r="AK271" i="9"/>
  <c r="AK251" i="9"/>
  <c r="AK256" i="9"/>
  <c r="AK260" i="9"/>
  <c r="AK263" i="9"/>
  <c r="AK300" i="9"/>
  <c r="AK252" i="9"/>
  <c r="AK311" i="9"/>
  <c r="AK328" i="9"/>
  <c r="AK274" i="9"/>
  <c r="AK282" i="9"/>
  <c r="AK285" i="9"/>
  <c r="AK253" i="9"/>
  <c r="AK294" i="9"/>
  <c r="AK269" i="9"/>
  <c r="AK308" i="9"/>
  <c r="AK325" i="9"/>
  <c r="AK332" i="9"/>
  <c r="AK292" i="9"/>
  <c r="AK267" i="9"/>
  <c r="AK316" i="9"/>
  <c r="AK264" i="9"/>
  <c r="AK339" i="9"/>
  <c r="AK356" i="9"/>
  <c r="AK352" i="9"/>
  <c r="AK357" i="9"/>
  <c r="AK335" i="9"/>
  <c r="AK349" i="9"/>
  <c r="AK334" i="9"/>
  <c r="AK340" i="9"/>
  <c r="AK336" i="9"/>
  <c r="AK361" i="9"/>
  <c r="AK345" i="9"/>
  <c r="AK363" i="9"/>
  <c r="AK348" i="9"/>
  <c r="AK354" i="9"/>
  <c r="AK333" i="9"/>
  <c r="AK358" i="9"/>
  <c r="AK341" i="9"/>
  <c r="AK351" i="9"/>
  <c r="AK342" i="9"/>
  <c r="AK355" i="9"/>
  <c r="AK337" i="9"/>
  <c r="AK353" i="9"/>
  <c r="AK360" i="9"/>
  <c r="AK343" i="9"/>
  <c r="AK362" i="9"/>
  <c r="AK338" i="9"/>
  <c r="AK344" i="9"/>
  <c r="AK359" i="9"/>
  <c r="AK364" i="9"/>
  <c r="AK346" i="9"/>
  <c r="AK350" i="9"/>
  <c r="AK347" i="9"/>
  <c r="AK246" i="9"/>
  <c r="AK244" i="9"/>
  <c r="AK241" i="9"/>
  <c r="AK248" i="9"/>
  <c r="AK234" i="9"/>
  <c r="AK231" i="9"/>
  <c r="AK225" i="9"/>
  <c r="AK222" i="9"/>
  <c r="AK247" i="9"/>
  <c r="AK226" i="9"/>
  <c r="AK228" i="9"/>
  <c r="AK223" i="9"/>
  <c r="AK237" i="9"/>
  <c r="AK227" i="9"/>
  <c r="AK238" i="9"/>
  <c r="AK245" i="9"/>
  <c r="AK239" i="9"/>
  <c r="AK230" i="9"/>
  <c r="AK236" i="9"/>
  <c r="AK235" i="9"/>
  <c r="AK233" i="9"/>
  <c r="AK242" i="9"/>
  <c r="AK243" i="9"/>
  <c r="AK240" i="9"/>
  <c r="AK221" i="9"/>
  <c r="AK224" i="9"/>
  <c r="AK229" i="9"/>
  <c r="AK232" i="9"/>
  <c r="AK156" i="9"/>
  <c r="AK163" i="9"/>
  <c r="AK161" i="9"/>
  <c r="AK158" i="9"/>
  <c r="AK157" i="9"/>
  <c r="AK155" i="9"/>
  <c r="AK164" i="9"/>
  <c r="AK162" i="9"/>
  <c r="AK165" i="9"/>
  <c r="AK159" i="9"/>
  <c r="AK160" i="9"/>
  <c r="AK146" i="9"/>
  <c r="AK150" i="9"/>
  <c r="AK147" i="9"/>
  <c r="AK152" i="9"/>
  <c r="AK149" i="9"/>
  <c r="AK154" i="9"/>
  <c r="AK145" i="9"/>
  <c r="AK153" i="9"/>
  <c r="AK148" i="9"/>
  <c r="AK151" i="9"/>
  <c r="AJ298" i="9" l="1"/>
  <c r="AJ230" i="9"/>
  <c r="AJ252" i="9"/>
  <c r="AJ235" i="9"/>
  <c r="AJ310" i="9"/>
  <c r="AJ246" i="9"/>
  <c r="AJ309" i="9"/>
  <c r="AJ243" i="9"/>
  <c r="AJ248" i="9"/>
  <c r="AJ281" i="9"/>
  <c r="AJ229" i="9"/>
  <c r="AJ227" i="9"/>
  <c r="AJ313" i="9"/>
  <c r="AJ278" i="9"/>
  <c r="AJ284" i="9"/>
  <c r="AJ255" i="9"/>
  <c r="AJ233" i="9"/>
  <c r="AJ286" i="9"/>
  <c r="AJ302" i="9"/>
  <c r="AJ257" i="9"/>
  <c r="AJ306" i="9"/>
  <c r="AJ247" i="9"/>
  <c r="AJ241" i="9"/>
  <c r="AJ300" i="9"/>
  <c r="AJ237" i="9"/>
  <c r="AJ297" i="9"/>
  <c r="AJ254" i="9"/>
  <c r="AJ234" i="9"/>
  <c r="AJ301" i="9"/>
  <c r="AJ256" i="9"/>
  <c r="AJ245" i="9"/>
  <c r="AJ318" i="9"/>
  <c r="AJ232" i="9"/>
  <c r="AJ307" i="9"/>
  <c r="AJ282" i="9"/>
  <c r="AJ253" i="9"/>
  <c r="AI124" i="9" l="1"/>
  <c r="AI125" i="9"/>
  <c r="AI126" i="9"/>
  <c r="AI127" i="9"/>
  <c r="AI128" i="9"/>
  <c r="AI129" i="9"/>
  <c r="AI130" i="9"/>
  <c r="AI131" i="9"/>
  <c r="AI132" i="9"/>
  <c r="AI133" i="9"/>
  <c r="AI134" i="9"/>
  <c r="AI135" i="9"/>
  <c r="AI136" i="9"/>
  <c r="AI137" i="9"/>
  <c r="AI138" i="9"/>
  <c r="AI139" i="9"/>
  <c r="AI140" i="9"/>
  <c r="AI141" i="9"/>
  <c r="AI142" i="9"/>
  <c r="AI143" i="9"/>
  <c r="AI144" i="9"/>
  <c r="AI145" i="9"/>
  <c r="AI146" i="9"/>
  <c r="AI147" i="9"/>
  <c r="AI148" i="9"/>
  <c r="AI149" i="9"/>
  <c r="AI150" i="9"/>
  <c r="AI151" i="9"/>
  <c r="AI152" i="9"/>
  <c r="AI153" i="9"/>
  <c r="AI154" i="9"/>
  <c r="AI155" i="9"/>
  <c r="AI156" i="9"/>
  <c r="AI157" i="9"/>
  <c r="AI158" i="9"/>
  <c r="AI159" i="9"/>
  <c r="AI160" i="9"/>
  <c r="AI161" i="9"/>
  <c r="AI162" i="9"/>
  <c r="AI163" i="9"/>
  <c r="AI164" i="9"/>
  <c r="AI165" i="9"/>
  <c r="AI166" i="9"/>
  <c r="AI167" i="9"/>
  <c r="AI168" i="9"/>
  <c r="AI169" i="9"/>
  <c r="AI170" i="9"/>
  <c r="AI171" i="9"/>
  <c r="AI172" i="9"/>
  <c r="AI173" i="9"/>
  <c r="AI174" i="9"/>
  <c r="AI175" i="9"/>
  <c r="AI176" i="9"/>
  <c r="AI177" i="9"/>
  <c r="AI178" i="9"/>
  <c r="AI179" i="9"/>
  <c r="AI180" i="9"/>
  <c r="AI181" i="9"/>
  <c r="AI182" i="9"/>
  <c r="AI183" i="9"/>
  <c r="AI184" i="9"/>
  <c r="AI185" i="9"/>
  <c r="AI186" i="9"/>
  <c r="AI187" i="9"/>
  <c r="AI188" i="9"/>
  <c r="AI189" i="9"/>
  <c r="AI190" i="9"/>
  <c r="AI191" i="9"/>
  <c r="AI192" i="9"/>
  <c r="AI193" i="9"/>
  <c r="AI194" i="9"/>
  <c r="AI195" i="9"/>
  <c r="AI196" i="9"/>
  <c r="AI197" i="9"/>
  <c r="AI198" i="9"/>
  <c r="AI199" i="9"/>
  <c r="AI200" i="9"/>
  <c r="AI201" i="9"/>
  <c r="AI202" i="9"/>
  <c r="AI203" i="9"/>
  <c r="AI204" i="9"/>
  <c r="AI205" i="9"/>
  <c r="AI206" i="9"/>
  <c r="AI207" i="9"/>
  <c r="AI208" i="9"/>
  <c r="AI209" i="9"/>
  <c r="AI210" i="9"/>
  <c r="AI211" i="9"/>
  <c r="AI212" i="9"/>
  <c r="AI213" i="9"/>
  <c r="AI214" i="9"/>
  <c r="AI215" i="9"/>
  <c r="AI216" i="9"/>
  <c r="AI217" i="9"/>
  <c r="AI218" i="9"/>
  <c r="AI219" i="9"/>
  <c r="AI220" i="9"/>
  <c r="AI221" i="9"/>
  <c r="AI222" i="9"/>
  <c r="AI223" i="9"/>
  <c r="AI224" i="9"/>
  <c r="AI225" i="9"/>
  <c r="AI226" i="9"/>
  <c r="AI227" i="9"/>
  <c r="AI228" i="9"/>
  <c r="AI229" i="9"/>
  <c r="AI230" i="9"/>
  <c r="AI231" i="9"/>
  <c r="AI232" i="9"/>
  <c r="AI233" i="9"/>
  <c r="AI234" i="9"/>
  <c r="AI235" i="9"/>
  <c r="AI236" i="9"/>
  <c r="AI237" i="9"/>
  <c r="AI238" i="9"/>
  <c r="AI239" i="9"/>
  <c r="AI240" i="9"/>
  <c r="AI241" i="9"/>
  <c r="AI242" i="9"/>
  <c r="AI243" i="9"/>
  <c r="AI244" i="9"/>
  <c r="AI245" i="9"/>
  <c r="AI246" i="9"/>
  <c r="AI247" i="9"/>
  <c r="AI248" i="9"/>
  <c r="AI249" i="9"/>
  <c r="AI250" i="9"/>
  <c r="AI251" i="9"/>
  <c r="AI252" i="9"/>
  <c r="AI253" i="9"/>
  <c r="AI254" i="9"/>
  <c r="AI255" i="9"/>
  <c r="AI256" i="9"/>
  <c r="AI257" i="9"/>
  <c r="AI258" i="9"/>
  <c r="AI259" i="9"/>
  <c r="AI260" i="9"/>
  <c r="AI261" i="9"/>
  <c r="AI262" i="9"/>
  <c r="AI263" i="9"/>
  <c r="AI264" i="9"/>
  <c r="AI265" i="9"/>
  <c r="AI266" i="9"/>
  <c r="AI267" i="9"/>
  <c r="AI268" i="9"/>
  <c r="AI269" i="9"/>
  <c r="AI270" i="9"/>
  <c r="AI271" i="9"/>
  <c r="AI272" i="9"/>
  <c r="AI273" i="9"/>
  <c r="AI274" i="9"/>
  <c r="AI275" i="9"/>
  <c r="AI276" i="9"/>
  <c r="AI277" i="9"/>
  <c r="AI278" i="9"/>
  <c r="AI279" i="9"/>
  <c r="AI280" i="9"/>
  <c r="AI281" i="9"/>
  <c r="AI282" i="9"/>
  <c r="AI283" i="9"/>
  <c r="AI284" i="9"/>
  <c r="AI285" i="9"/>
  <c r="AI286" i="9"/>
  <c r="AI287" i="9"/>
  <c r="AI288" i="9"/>
  <c r="AI289" i="9"/>
  <c r="AI290" i="9"/>
  <c r="AI291" i="9"/>
  <c r="AI292" i="9"/>
  <c r="AI293" i="9"/>
  <c r="AI294" i="9"/>
  <c r="AI295" i="9"/>
  <c r="AI296" i="9"/>
  <c r="AI297" i="9"/>
  <c r="AI298" i="9"/>
  <c r="AI299" i="9"/>
  <c r="AI300" i="9"/>
  <c r="AI301" i="9"/>
  <c r="AI302" i="9"/>
  <c r="AI303" i="9"/>
  <c r="AI304" i="9"/>
  <c r="AI305" i="9"/>
  <c r="AI306" i="9"/>
  <c r="AI307" i="9"/>
  <c r="AI308" i="9"/>
  <c r="AI309" i="9"/>
  <c r="AI310" i="9"/>
  <c r="AI311" i="9"/>
  <c r="AI312" i="9"/>
  <c r="AI313" i="9"/>
  <c r="AI314" i="9"/>
  <c r="AI315" i="9"/>
  <c r="AI316" i="9"/>
  <c r="AI317" i="9"/>
  <c r="AI318" i="9"/>
  <c r="AI319" i="9"/>
  <c r="AI320" i="9"/>
  <c r="AI321" i="9"/>
  <c r="AI322" i="9"/>
  <c r="AI323" i="9"/>
  <c r="AI324" i="9"/>
  <c r="AI325" i="9"/>
  <c r="AI326" i="9"/>
  <c r="AI327" i="9"/>
  <c r="AI328" i="9"/>
  <c r="AI329" i="9"/>
  <c r="AI330" i="9"/>
  <c r="AI331" i="9"/>
  <c r="AI332" i="9"/>
  <c r="AI333" i="9"/>
  <c r="AI334" i="9"/>
  <c r="AI335" i="9"/>
  <c r="AI336" i="9"/>
  <c r="AI337" i="9"/>
  <c r="AI338" i="9"/>
  <c r="AI339" i="9"/>
  <c r="AI340" i="9"/>
  <c r="AI341" i="9"/>
  <c r="AI342" i="9"/>
  <c r="AI343" i="9"/>
  <c r="AI344" i="9"/>
  <c r="AI345" i="9"/>
  <c r="AI346" i="9"/>
  <c r="AI347" i="9"/>
  <c r="AI348" i="9"/>
  <c r="AI349" i="9"/>
  <c r="AI350" i="9"/>
  <c r="AI351" i="9"/>
  <c r="AI352" i="9"/>
  <c r="AI353" i="9"/>
  <c r="AI354" i="9"/>
  <c r="AI355" i="9"/>
  <c r="AI356" i="9"/>
  <c r="AI357" i="9"/>
  <c r="AI358" i="9"/>
  <c r="AI359" i="9"/>
  <c r="AI360" i="9"/>
  <c r="AI361" i="9"/>
  <c r="AI362" i="9"/>
  <c r="AI363" i="9"/>
  <c r="AI364" i="9"/>
  <c r="AI123" i="9"/>
  <c r="F115" i="6" l="1"/>
  <c r="AA64" i="6" l="1"/>
  <c r="AB64" i="6"/>
  <c r="AC64" i="6"/>
  <c r="AD64" i="6"/>
  <c r="AE64" i="6"/>
  <c r="AH64" i="6"/>
  <c r="AI64" i="6"/>
  <c r="AJ64" i="6"/>
  <c r="AK64" i="6"/>
  <c r="AL64" i="6"/>
  <c r="AA65" i="6"/>
  <c r="AB65" i="6"/>
  <c r="AC65" i="6"/>
  <c r="AD65" i="6"/>
  <c r="AE65" i="6"/>
  <c r="AH65" i="6"/>
  <c r="AI65" i="6"/>
  <c r="AJ65" i="6"/>
  <c r="AK65" i="6"/>
  <c r="AL65" i="6"/>
  <c r="AA66" i="6"/>
  <c r="AB66" i="6"/>
  <c r="AC66" i="6"/>
  <c r="AD66" i="6"/>
  <c r="AE66" i="6"/>
  <c r="AH66" i="6"/>
  <c r="AI66" i="6"/>
  <c r="AJ66" i="6"/>
  <c r="AK66" i="6"/>
  <c r="AL66" i="6"/>
  <c r="AA67" i="6"/>
  <c r="AB67" i="6"/>
  <c r="AC67" i="6"/>
  <c r="AD67" i="6"/>
  <c r="AE67" i="6"/>
  <c r="AH67" i="6"/>
  <c r="AI67" i="6"/>
  <c r="AJ67" i="6"/>
  <c r="AK67" i="6"/>
  <c r="AL67" i="6"/>
  <c r="AA68" i="6"/>
  <c r="AB68" i="6"/>
  <c r="AC68" i="6"/>
  <c r="AD68" i="6"/>
  <c r="AE68" i="6"/>
  <c r="AH68" i="6"/>
  <c r="AI68" i="6"/>
  <c r="AJ68" i="6"/>
  <c r="AK68" i="6"/>
  <c r="AL68" i="6"/>
  <c r="AA69" i="6"/>
  <c r="AB69" i="6"/>
  <c r="AC69" i="6"/>
  <c r="AD69" i="6"/>
  <c r="AE69" i="6"/>
  <c r="AH69" i="6"/>
  <c r="AI69" i="6"/>
  <c r="AJ69" i="6"/>
  <c r="AK69" i="6"/>
  <c r="AL69" i="6"/>
  <c r="AA70" i="6"/>
  <c r="AB70" i="6"/>
  <c r="AC70" i="6"/>
  <c r="AD70" i="6"/>
  <c r="AE70" i="6"/>
  <c r="AH70" i="6"/>
  <c r="AI70" i="6"/>
  <c r="AJ70" i="6"/>
  <c r="AK70" i="6"/>
  <c r="AL70" i="6"/>
  <c r="AA71" i="6"/>
  <c r="AB71" i="6"/>
  <c r="AC71" i="6"/>
  <c r="AD71" i="6"/>
  <c r="AE71" i="6"/>
  <c r="AH71" i="6"/>
  <c r="AI71" i="6"/>
  <c r="AJ71" i="6"/>
  <c r="AK71" i="6"/>
  <c r="AL71" i="6"/>
  <c r="AA72" i="6"/>
  <c r="AB72" i="6"/>
  <c r="AC72" i="6"/>
  <c r="AD72" i="6"/>
  <c r="AE72" i="6"/>
  <c r="AH72" i="6"/>
  <c r="AI72" i="6"/>
  <c r="AJ72" i="6"/>
  <c r="AK72" i="6"/>
  <c r="AL72" i="6"/>
  <c r="AA73" i="6"/>
  <c r="AB73" i="6"/>
  <c r="AC73" i="6"/>
  <c r="AD73" i="6"/>
  <c r="AE73" i="6"/>
  <c r="AH73" i="6"/>
  <c r="AI73" i="6"/>
  <c r="AJ73" i="6"/>
  <c r="AK73" i="6"/>
  <c r="AL73" i="6"/>
  <c r="AA74" i="6"/>
  <c r="AB74" i="6"/>
  <c r="AC74" i="6"/>
  <c r="AD74" i="6"/>
  <c r="AE74" i="6"/>
  <c r="AH74" i="6"/>
  <c r="AI74" i="6"/>
  <c r="AJ74" i="6"/>
  <c r="AK74" i="6"/>
  <c r="AL74" i="6"/>
  <c r="AA75" i="6"/>
  <c r="AB75" i="6"/>
  <c r="AC75" i="6"/>
  <c r="AD75" i="6"/>
  <c r="AE75" i="6"/>
  <c r="AH75" i="6"/>
  <c r="AI75" i="6"/>
  <c r="AJ75" i="6"/>
  <c r="AK75" i="6"/>
  <c r="AL75" i="6"/>
  <c r="AA76" i="6"/>
  <c r="AB76" i="6"/>
  <c r="AC76" i="6"/>
  <c r="AD76" i="6"/>
  <c r="AE76" i="6"/>
  <c r="AH76" i="6"/>
  <c r="AI76" i="6"/>
  <c r="AJ76" i="6"/>
  <c r="AK76" i="6"/>
  <c r="AL76" i="6"/>
  <c r="AA77" i="6"/>
  <c r="AB77" i="6"/>
  <c r="AC77" i="6"/>
  <c r="AD77" i="6"/>
  <c r="AE77" i="6"/>
  <c r="AH77" i="6"/>
  <c r="AI77" i="6"/>
  <c r="AJ77" i="6"/>
  <c r="AK77" i="6"/>
  <c r="AL77" i="6"/>
  <c r="AA78" i="6"/>
  <c r="AB78" i="6"/>
  <c r="AC78" i="6"/>
  <c r="AD78" i="6"/>
  <c r="AE78" i="6"/>
  <c r="AH78" i="6"/>
  <c r="AI78" i="6"/>
  <c r="AJ78" i="6"/>
  <c r="AK78" i="6"/>
  <c r="AL78" i="6"/>
  <c r="AA79" i="6"/>
  <c r="AB79" i="6"/>
  <c r="AC79" i="6"/>
  <c r="AD79" i="6"/>
  <c r="AE79" i="6"/>
  <c r="AH79" i="6"/>
  <c r="AI79" i="6"/>
  <c r="AJ79" i="6"/>
  <c r="AK79" i="6"/>
  <c r="AL79" i="6"/>
  <c r="AA80" i="6"/>
  <c r="AB80" i="6"/>
  <c r="AC80" i="6"/>
  <c r="AD80" i="6"/>
  <c r="AE80" i="6"/>
  <c r="AH80" i="6"/>
  <c r="AI80" i="6"/>
  <c r="AJ80" i="6"/>
  <c r="AK80" i="6"/>
  <c r="AL80" i="6"/>
  <c r="AA81" i="6"/>
  <c r="AB81" i="6"/>
  <c r="AC81" i="6"/>
  <c r="AD81" i="6"/>
  <c r="AE81" i="6"/>
  <c r="AH81" i="6"/>
  <c r="AI81" i="6"/>
  <c r="AJ81" i="6"/>
  <c r="AK81" i="6"/>
  <c r="AL81" i="6"/>
  <c r="AA82" i="6"/>
  <c r="AB82" i="6"/>
  <c r="AC82" i="6"/>
  <c r="AD82" i="6"/>
  <c r="AE82" i="6"/>
  <c r="AH82" i="6"/>
  <c r="AI82" i="6"/>
  <c r="AJ82" i="6"/>
  <c r="AK82" i="6"/>
  <c r="AL82" i="6"/>
  <c r="AA83" i="6"/>
  <c r="AB83" i="6"/>
  <c r="AC83" i="6"/>
  <c r="AD83" i="6"/>
  <c r="AE83" i="6"/>
  <c r="AH83" i="6"/>
  <c r="AI83" i="6"/>
  <c r="AJ83" i="6"/>
  <c r="AK83" i="6"/>
  <c r="AL83" i="6"/>
  <c r="AA54" i="6"/>
  <c r="AB54" i="6"/>
  <c r="AC54" i="6"/>
  <c r="AD54" i="6"/>
  <c r="AE54" i="6"/>
  <c r="AH54" i="6"/>
  <c r="AI54" i="6"/>
  <c r="AJ54" i="6"/>
  <c r="AK54" i="6"/>
  <c r="AL54" i="6"/>
  <c r="AA55" i="6"/>
  <c r="AB55" i="6"/>
  <c r="AC55" i="6"/>
  <c r="AD55" i="6"/>
  <c r="AE55" i="6"/>
  <c r="AH55" i="6"/>
  <c r="AI55" i="6"/>
  <c r="AJ55" i="6"/>
  <c r="AK55" i="6"/>
  <c r="AL55" i="6"/>
  <c r="AA56" i="6"/>
  <c r="AB56" i="6"/>
  <c r="AC56" i="6"/>
  <c r="AD56" i="6"/>
  <c r="AE56" i="6"/>
  <c r="AH56" i="6"/>
  <c r="AI56" i="6"/>
  <c r="AJ56" i="6"/>
  <c r="AK56" i="6"/>
  <c r="AL56" i="6"/>
  <c r="AA57" i="6"/>
  <c r="AB57" i="6"/>
  <c r="AC57" i="6"/>
  <c r="AD57" i="6"/>
  <c r="AE57" i="6"/>
  <c r="AH57" i="6"/>
  <c r="AI57" i="6"/>
  <c r="AJ57" i="6"/>
  <c r="AK57" i="6"/>
  <c r="AL57" i="6"/>
  <c r="AA58" i="6"/>
  <c r="AB58" i="6"/>
  <c r="AC58" i="6"/>
  <c r="AD58" i="6"/>
  <c r="AE58" i="6"/>
  <c r="AH58" i="6"/>
  <c r="AI58" i="6"/>
  <c r="AJ58" i="6"/>
  <c r="AK58" i="6"/>
  <c r="AL58" i="6"/>
  <c r="AA59" i="6"/>
  <c r="AB59" i="6"/>
  <c r="AC59" i="6"/>
  <c r="AD59" i="6"/>
  <c r="AE59" i="6"/>
  <c r="AH59" i="6"/>
  <c r="AI59" i="6"/>
  <c r="AJ59" i="6"/>
  <c r="AK59" i="6"/>
  <c r="AL59" i="6"/>
  <c r="AA60" i="6"/>
  <c r="AB60" i="6"/>
  <c r="AC60" i="6"/>
  <c r="AD60" i="6"/>
  <c r="AE60" i="6"/>
  <c r="AH60" i="6"/>
  <c r="AI60" i="6"/>
  <c r="AJ60" i="6"/>
  <c r="AK60" i="6"/>
  <c r="AL60" i="6"/>
  <c r="AA61" i="6"/>
  <c r="AB61" i="6"/>
  <c r="AC61" i="6"/>
  <c r="AD61" i="6"/>
  <c r="AE61" i="6"/>
  <c r="AH61" i="6"/>
  <c r="AI61" i="6"/>
  <c r="AJ61" i="6"/>
  <c r="AK61" i="6"/>
  <c r="AL61" i="6"/>
  <c r="AA62" i="6"/>
  <c r="AB62" i="6"/>
  <c r="AC62" i="6"/>
  <c r="AD62" i="6"/>
  <c r="AE62" i="6"/>
  <c r="AH62" i="6"/>
  <c r="AI62" i="6"/>
  <c r="AJ62" i="6"/>
  <c r="AK62" i="6"/>
  <c r="AL62" i="6"/>
  <c r="AA63" i="6"/>
  <c r="AB63" i="6"/>
  <c r="AC63" i="6"/>
  <c r="AD63" i="6"/>
  <c r="AE63" i="6"/>
  <c r="AH63" i="6"/>
  <c r="AI63" i="6"/>
  <c r="AJ63" i="6"/>
  <c r="AK63" i="6"/>
  <c r="AL63" i="6"/>
  <c r="B114" i="6"/>
  <c r="D114" i="6"/>
  <c r="E114" i="6"/>
  <c r="F114" i="6"/>
  <c r="G114" i="6"/>
  <c r="H114" i="6"/>
  <c r="K114" i="6"/>
  <c r="L114" i="6"/>
  <c r="M114" i="6"/>
  <c r="N114" i="6"/>
  <c r="O114" i="6"/>
  <c r="B115" i="6"/>
  <c r="D115" i="6"/>
  <c r="E115" i="6"/>
  <c r="G115" i="6"/>
  <c r="H115" i="6"/>
  <c r="K115" i="6"/>
  <c r="L115" i="6"/>
  <c r="M115" i="6"/>
  <c r="N115" i="6"/>
  <c r="O115" i="6"/>
  <c r="B116" i="6"/>
  <c r="D116" i="6"/>
  <c r="E116" i="6"/>
  <c r="F116" i="6"/>
  <c r="G116" i="6"/>
  <c r="H116" i="6"/>
  <c r="K116" i="6"/>
  <c r="L116" i="6"/>
  <c r="M116" i="6"/>
  <c r="N116" i="6"/>
  <c r="O116" i="6"/>
  <c r="B117" i="6"/>
  <c r="D117" i="6"/>
  <c r="E117" i="6"/>
  <c r="F117" i="6"/>
  <c r="G117" i="6"/>
  <c r="H117" i="6"/>
  <c r="K117" i="6"/>
  <c r="L117" i="6"/>
  <c r="M117" i="6"/>
  <c r="N117" i="6"/>
  <c r="O117" i="6"/>
  <c r="B118" i="6"/>
  <c r="D118" i="6"/>
  <c r="E118" i="6"/>
  <c r="F118" i="6"/>
  <c r="G118" i="6"/>
  <c r="H118" i="6"/>
  <c r="K118" i="6"/>
  <c r="L118" i="6"/>
  <c r="M118" i="6"/>
  <c r="N118" i="6"/>
  <c r="O118" i="6"/>
  <c r="B119" i="6"/>
  <c r="D119" i="6"/>
  <c r="E119" i="6"/>
  <c r="F119" i="6"/>
  <c r="G119" i="6"/>
  <c r="H119" i="6"/>
  <c r="K119" i="6"/>
  <c r="L119" i="6"/>
  <c r="M119" i="6"/>
  <c r="N119" i="6"/>
  <c r="O119" i="6"/>
  <c r="B120" i="6"/>
  <c r="D120" i="6"/>
  <c r="E120" i="6"/>
  <c r="F120" i="6"/>
  <c r="G120" i="6"/>
  <c r="H120" i="6"/>
  <c r="K120" i="6"/>
  <c r="L120" i="6"/>
  <c r="M120" i="6"/>
  <c r="N120" i="6"/>
  <c r="O120" i="6"/>
  <c r="B121" i="6"/>
  <c r="D121" i="6"/>
  <c r="E121" i="6"/>
  <c r="F121" i="6"/>
  <c r="G121" i="6"/>
  <c r="H121" i="6"/>
  <c r="K121" i="6"/>
  <c r="L121" i="6"/>
  <c r="M121" i="6"/>
  <c r="N121" i="6"/>
  <c r="O121" i="6"/>
  <c r="B122" i="6"/>
  <c r="D122" i="6"/>
  <c r="E122" i="6"/>
  <c r="F122" i="6"/>
  <c r="G122" i="6"/>
  <c r="H122" i="6"/>
  <c r="K122" i="6"/>
  <c r="L122" i="6"/>
  <c r="M122" i="6"/>
  <c r="N122" i="6"/>
  <c r="O122" i="6"/>
  <c r="B123" i="6"/>
  <c r="D123" i="6"/>
  <c r="E123" i="6"/>
  <c r="F123" i="6"/>
  <c r="G123" i="6"/>
  <c r="H123" i="6"/>
  <c r="K123" i="6"/>
  <c r="L123" i="6"/>
  <c r="M123" i="6"/>
  <c r="N123" i="6"/>
  <c r="O123" i="6"/>
  <c r="B124" i="6"/>
  <c r="D124" i="6"/>
  <c r="E124" i="6"/>
  <c r="F124" i="6"/>
  <c r="G124" i="6"/>
  <c r="H124" i="6"/>
  <c r="K124" i="6"/>
  <c r="L124" i="6"/>
  <c r="M124" i="6"/>
  <c r="N124" i="6"/>
  <c r="O124" i="6"/>
  <c r="B125" i="6"/>
  <c r="D125" i="6"/>
  <c r="E125" i="6"/>
  <c r="F125" i="6"/>
  <c r="G125" i="6"/>
  <c r="H125" i="6"/>
  <c r="K125" i="6"/>
  <c r="L125" i="6"/>
  <c r="M125" i="6"/>
  <c r="N125" i="6"/>
  <c r="O125" i="6"/>
  <c r="B126" i="6"/>
  <c r="D126" i="6"/>
  <c r="E126" i="6"/>
  <c r="F126" i="6"/>
  <c r="G126" i="6"/>
  <c r="H126" i="6"/>
  <c r="K126" i="6"/>
  <c r="L126" i="6"/>
  <c r="M126" i="6"/>
  <c r="N126" i="6"/>
  <c r="O126" i="6"/>
  <c r="B127" i="6"/>
  <c r="D127" i="6"/>
  <c r="E127" i="6"/>
  <c r="F127" i="6"/>
  <c r="G127" i="6"/>
  <c r="H127" i="6"/>
  <c r="K127" i="6"/>
  <c r="L127" i="6"/>
  <c r="M127" i="6"/>
  <c r="N127" i="6"/>
  <c r="O127" i="6"/>
  <c r="B128" i="6"/>
  <c r="D128" i="6"/>
  <c r="E128" i="6"/>
  <c r="F128" i="6"/>
  <c r="G128" i="6"/>
  <c r="H128" i="6"/>
  <c r="K128" i="6"/>
  <c r="L128" i="6"/>
  <c r="M128" i="6"/>
  <c r="N128" i="6"/>
  <c r="O128" i="6"/>
  <c r="B129" i="6"/>
  <c r="D129" i="6"/>
  <c r="E129" i="6"/>
  <c r="F129" i="6"/>
  <c r="G129" i="6"/>
  <c r="H129" i="6"/>
  <c r="K129" i="6"/>
  <c r="L129" i="6"/>
  <c r="M129" i="6"/>
  <c r="N129" i="6"/>
  <c r="O129" i="6"/>
  <c r="B130" i="6"/>
  <c r="D130" i="6"/>
  <c r="E130" i="6"/>
  <c r="F130" i="6"/>
  <c r="G130" i="6"/>
  <c r="H130" i="6"/>
  <c r="K130" i="6"/>
  <c r="L130" i="6"/>
  <c r="M130" i="6"/>
  <c r="N130" i="6"/>
  <c r="O130" i="6"/>
  <c r="B131" i="6"/>
  <c r="D131" i="6"/>
  <c r="E131" i="6"/>
  <c r="F131" i="6"/>
  <c r="G131" i="6"/>
  <c r="H131" i="6"/>
  <c r="K131" i="6"/>
  <c r="L131" i="6"/>
  <c r="M131" i="6"/>
  <c r="N131" i="6"/>
  <c r="O131" i="6"/>
  <c r="B132" i="6"/>
  <c r="D132" i="6"/>
  <c r="E132" i="6"/>
  <c r="F132" i="6"/>
  <c r="G132" i="6"/>
  <c r="H132" i="6"/>
  <c r="K132" i="6"/>
  <c r="L132" i="6"/>
  <c r="M132" i="6"/>
  <c r="N132" i="6"/>
  <c r="O132" i="6"/>
  <c r="B133" i="6"/>
  <c r="D133" i="6"/>
  <c r="E133" i="6"/>
  <c r="F133" i="6"/>
  <c r="G133" i="6"/>
  <c r="H133" i="6"/>
  <c r="K133" i="6"/>
  <c r="L133" i="6"/>
  <c r="M133" i="6"/>
  <c r="N133" i="6"/>
  <c r="O133" i="6"/>
  <c r="B134" i="6"/>
  <c r="D134" i="6"/>
  <c r="E134" i="6"/>
  <c r="F134" i="6"/>
  <c r="G134" i="6"/>
  <c r="H134" i="6"/>
  <c r="K134" i="6"/>
  <c r="L134" i="6"/>
  <c r="M134" i="6"/>
  <c r="N134" i="6"/>
  <c r="O134" i="6"/>
  <c r="B135" i="6"/>
  <c r="D135" i="6"/>
  <c r="E135" i="6"/>
  <c r="F135" i="6"/>
  <c r="G135" i="6"/>
  <c r="H135" i="6"/>
  <c r="K135" i="6"/>
  <c r="L135" i="6"/>
  <c r="M135" i="6"/>
  <c r="N135" i="6"/>
  <c r="O135" i="6"/>
  <c r="B136" i="6"/>
  <c r="D136" i="6"/>
  <c r="E136" i="6"/>
  <c r="F136" i="6"/>
  <c r="G136" i="6"/>
  <c r="H136" i="6"/>
  <c r="K136" i="6"/>
  <c r="L136" i="6"/>
  <c r="M136" i="6"/>
  <c r="N136" i="6"/>
  <c r="O136" i="6"/>
  <c r="B137" i="6"/>
  <c r="D137" i="6"/>
  <c r="E137" i="6"/>
  <c r="F137" i="6"/>
  <c r="G137" i="6"/>
  <c r="H137" i="6"/>
  <c r="K137" i="6"/>
  <c r="L137" i="6"/>
  <c r="M137" i="6"/>
  <c r="N137" i="6"/>
  <c r="O137" i="6"/>
  <c r="B138" i="6"/>
  <c r="D138" i="6"/>
  <c r="E138" i="6"/>
  <c r="F138" i="6"/>
  <c r="G138" i="6"/>
  <c r="H138" i="6"/>
  <c r="K138" i="6"/>
  <c r="L138" i="6"/>
  <c r="M138" i="6"/>
  <c r="N138" i="6"/>
  <c r="O138" i="6"/>
  <c r="B139" i="6"/>
  <c r="D139" i="6"/>
  <c r="E139" i="6"/>
  <c r="F139" i="6"/>
  <c r="G139" i="6"/>
  <c r="H139" i="6"/>
  <c r="K139" i="6"/>
  <c r="L139" i="6"/>
  <c r="M139" i="6"/>
  <c r="N139" i="6"/>
  <c r="O139" i="6"/>
  <c r="B140" i="6"/>
  <c r="D140" i="6"/>
  <c r="E140" i="6"/>
  <c r="F140" i="6"/>
  <c r="G140" i="6"/>
  <c r="H140" i="6"/>
  <c r="K140" i="6"/>
  <c r="L140" i="6"/>
  <c r="M140" i="6"/>
  <c r="N140" i="6"/>
  <c r="O140" i="6"/>
  <c r="B141" i="6"/>
  <c r="D141" i="6"/>
  <c r="E141" i="6"/>
  <c r="F141" i="6"/>
  <c r="G141" i="6"/>
  <c r="H141" i="6"/>
  <c r="K141" i="6"/>
  <c r="L141" i="6"/>
  <c r="M141" i="6"/>
  <c r="N141" i="6"/>
  <c r="O141" i="6"/>
  <c r="B142" i="6"/>
  <c r="D142" i="6"/>
  <c r="E142" i="6"/>
  <c r="F142" i="6"/>
  <c r="G142" i="6"/>
  <c r="H142" i="6"/>
  <c r="K142" i="6"/>
  <c r="L142" i="6"/>
  <c r="M142" i="6"/>
  <c r="N142" i="6"/>
  <c r="O142" i="6"/>
  <c r="B143" i="6"/>
  <c r="D143" i="6"/>
  <c r="E143" i="6"/>
  <c r="F143" i="6"/>
  <c r="G143" i="6"/>
  <c r="H143" i="6"/>
  <c r="K143" i="6"/>
  <c r="L143" i="6"/>
  <c r="M143" i="6"/>
  <c r="N143" i="6"/>
  <c r="O143" i="6"/>
  <c r="B144" i="6"/>
  <c r="D144" i="6"/>
  <c r="E144" i="6"/>
  <c r="F144" i="6"/>
  <c r="G144" i="6"/>
  <c r="H144" i="6"/>
  <c r="K144" i="6"/>
  <c r="L144" i="6"/>
  <c r="M144" i="6"/>
  <c r="N144" i="6"/>
  <c r="O144" i="6"/>
  <c r="B145" i="6"/>
  <c r="D145" i="6"/>
  <c r="E145" i="6"/>
  <c r="F145" i="6"/>
  <c r="G145" i="6"/>
  <c r="H145" i="6"/>
  <c r="K145" i="6"/>
  <c r="L145" i="6"/>
  <c r="M145" i="6"/>
  <c r="N145" i="6"/>
  <c r="O145" i="6"/>
  <c r="B146" i="6"/>
  <c r="D146" i="6"/>
  <c r="E146" i="6"/>
  <c r="F146" i="6"/>
  <c r="G146" i="6"/>
  <c r="H146" i="6"/>
  <c r="K146" i="6"/>
  <c r="L146" i="6"/>
  <c r="M146" i="6"/>
  <c r="N146" i="6"/>
  <c r="O146" i="6"/>
  <c r="B147" i="6"/>
  <c r="D147" i="6"/>
  <c r="E147" i="6"/>
  <c r="F147" i="6"/>
  <c r="G147" i="6"/>
  <c r="H147" i="6"/>
  <c r="K147" i="6"/>
  <c r="L147" i="6"/>
  <c r="M147" i="6"/>
  <c r="N147" i="6"/>
  <c r="O147" i="6"/>
  <c r="B148" i="6"/>
  <c r="D148" i="6"/>
  <c r="E148" i="6"/>
  <c r="F148" i="6"/>
  <c r="G148" i="6"/>
  <c r="H148" i="6"/>
  <c r="K148" i="6"/>
  <c r="L148" i="6"/>
  <c r="M148" i="6"/>
  <c r="N148" i="6"/>
  <c r="O148" i="6"/>
  <c r="B149" i="6"/>
  <c r="D149" i="6"/>
  <c r="E149" i="6"/>
  <c r="F149" i="6"/>
  <c r="G149" i="6"/>
  <c r="H149" i="6"/>
  <c r="K149" i="6"/>
  <c r="L149" i="6"/>
  <c r="M149" i="6"/>
  <c r="N149" i="6"/>
  <c r="O149" i="6"/>
  <c r="B150" i="6"/>
  <c r="D150" i="6"/>
  <c r="E150" i="6"/>
  <c r="F150" i="6"/>
  <c r="G150" i="6"/>
  <c r="H150" i="6"/>
  <c r="K150" i="6"/>
  <c r="L150" i="6"/>
  <c r="M150" i="6"/>
  <c r="N150" i="6"/>
  <c r="O150" i="6"/>
  <c r="B151" i="6"/>
  <c r="D151" i="6"/>
  <c r="E151" i="6"/>
  <c r="F151" i="6"/>
  <c r="G151" i="6"/>
  <c r="H151" i="6"/>
  <c r="K151" i="6"/>
  <c r="L151" i="6"/>
  <c r="M151" i="6"/>
  <c r="N151" i="6"/>
  <c r="O151" i="6"/>
  <c r="B152" i="6"/>
  <c r="D152" i="6"/>
  <c r="E152" i="6"/>
  <c r="F152" i="6"/>
  <c r="G152" i="6"/>
  <c r="H152" i="6"/>
  <c r="K152" i="6"/>
  <c r="L152" i="6"/>
  <c r="M152" i="6"/>
  <c r="N152" i="6"/>
  <c r="O152" i="6"/>
  <c r="B153" i="6"/>
  <c r="D153" i="6"/>
  <c r="E153" i="6"/>
  <c r="F153" i="6"/>
  <c r="G153" i="6"/>
  <c r="H153" i="6"/>
  <c r="K153" i="6"/>
  <c r="L153" i="6"/>
  <c r="M153" i="6"/>
  <c r="N153" i="6"/>
  <c r="O153" i="6"/>
  <c r="B154" i="6"/>
  <c r="D154" i="6"/>
  <c r="E154" i="6"/>
  <c r="F154" i="6"/>
  <c r="G154" i="6"/>
  <c r="H154" i="6"/>
  <c r="K154" i="6"/>
  <c r="L154" i="6"/>
  <c r="M154" i="6"/>
  <c r="N154" i="6"/>
  <c r="O154" i="6"/>
  <c r="B155" i="6"/>
  <c r="D155" i="6"/>
  <c r="E155" i="6"/>
  <c r="F155" i="6"/>
  <c r="G155" i="6"/>
  <c r="H155" i="6"/>
  <c r="K155" i="6"/>
  <c r="L155" i="6"/>
  <c r="M155" i="6"/>
  <c r="N155" i="6"/>
  <c r="O155" i="6"/>
  <c r="B156" i="6"/>
  <c r="D156" i="6"/>
  <c r="E156" i="6"/>
  <c r="F156" i="6"/>
  <c r="G156" i="6"/>
  <c r="H156" i="6"/>
  <c r="K156" i="6"/>
  <c r="L156" i="6"/>
  <c r="M156" i="6"/>
  <c r="N156" i="6"/>
  <c r="O156" i="6"/>
  <c r="B157" i="6"/>
  <c r="D157" i="6"/>
  <c r="E157" i="6"/>
  <c r="F157" i="6"/>
  <c r="G157" i="6"/>
  <c r="H157" i="6"/>
  <c r="K157" i="6"/>
  <c r="L157" i="6"/>
  <c r="M157" i="6"/>
  <c r="N157" i="6"/>
  <c r="O157" i="6"/>
  <c r="B158" i="6"/>
  <c r="D158" i="6"/>
  <c r="E158" i="6"/>
  <c r="F158" i="6"/>
  <c r="G158" i="6"/>
  <c r="H158" i="6"/>
  <c r="K158" i="6"/>
  <c r="L158" i="6"/>
  <c r="M158" i="6"/>
  <c r="N158" i="6"/>
  <c r="O158" i="6"/>
  <c r="B159" i="6"/>
  <c r="D159" i="6"/>
  <c r="E159" i="6"/>
  <c r="F159" i="6"/>
  <c r="G159" i="6"/>
  <c r="H159" i="6"/>
  <c r="K159" i="6"/>
  <c r="L159" i="6"/>
  <c r="M159" i="6"/>
  <c r="N159" i="6"/>
  <c r="O159" i="6"/>
  <c r="B160" i="6"/>
  <c r="D160" i="6"/>
  <c r="E160" i="6"/>
  <c r="F160" i="6"/>
  <c r="G160" i="6"/>
  <c r="H160" i="6"/>
  <c r="K160" i="6"/>
  <c r="L160" i="6"/>
  <c r="M160" i="6"/>
  <c r="N160" i="6"/>
  <c r="O160" i="6"/>
  <c r="B161" i="6"/>
  <c r="D161" i="6"/>
  <c r="E161" i="6"/>
  <c r="F161" i="6"/>
  <c r="G161" i="6"/>
  <c r="H161" i="6"/>
  <c r="K161" i="6"/>
  <c r="L161" i="6"/>
  <c r="M161" i="6"/>
  <c r="N161" i="6"/>
  <c r="O161" i="6"/>
  <c r="B162" i="6"/>
  <c r="D162" i="6"/>
  <c r="E162" i="6"/>
  <c r="F162" i="6"/>
  <c r="G162" i="6"/>
  <c r="H162" i="6"/>
  <c r="K162" i="6"/>
  <c r="L162" i="6"/>
  <c r="M162" i="6"/>
  <c r="N162" i="6"/>
  <c r="O162" i="6"/>
  <c r="B163" i="6"/>
  <c r="D163" i="6"/>
  <c r="E163" i="6"/>
  <c r="F163" i="6"/>
  <c r="G163" i="6"/>
  <c r="H163" i="6"/>
  <c r="K163" i="6"/>
  <c r="L163" i="6"/>
  <c r="M163" i="6"/>
  <c r="N163" i="6"/>
  <c r="O163" i="6"/>
  <c r="R159" i="9"/>
  <c r="S159" i="9"/>
  <c r="T159" i="9"/>
  <c r="U159" i="9"/>
  <c r="V159" i="9"/>
  <c r="R160" i="9"/>
  <c r="S160" i="9"/>
  <c r="T160" i="9"/>
  <c r="U160" i="9"/>
  <c r="V160" i="9"/>
  <c r="R161" i="9"/>
  <c r="S161" i="9"/>
  <c r="T161" i="9"/>
  <c r="U161" i="9"/>
  <c r="V161" i="9"/>
  <c r="R162" i="9"/>
  <c r="S162" i="9"/>
  <c r="T162" i="9"/>
  <c r="U162" i="9"/>
  <c r="V162" i="9"/>
  <c r="R163" i="9"/>
  <c r="S163" i="9"/>
  <c r="T163" i="9"/>
  <c r="U163" i="9"/>
  <c r="V163" i="9"/>
  <c r="R164" i="9"/>
  <c r="S164" i="9"/>
  <c r="T164" i="9"/>
  <c r="U164" i="9"/>
  <c r="V164" i="9"/>
  <c r="R149" i="9"/>
  <c r="S149" i="9"/>
  <c r="T149" i="9"/>
  <c r="U149" i="9"/>
  <c r="V149" i="9"/>
  <c r="R150" i="9"/>
  <c r="S150" i="9"/>
  <c r="T150" i="9"/>
  <c r="U150" i="9"/>
  <c r="V150" i="9"/>
  <c r="R151" i="9"/>
  <c r="S151" i="9"/>
  <c r="T151" i="9"/>
  <c r="U151" i="9"/>
  <c r="V151" i="9"/>
  <c r="R152" i="9"/>
  <c r="S152" i="9"/>
  <c r="T152" i="9"/>
  <c r="U152" i="9"/>
  <c r="V152" i="9"/>
  <c r="R153" i="9"/>
  <c r="S153" i="9"/>
  <c r="T153" i="9"/>
  <c r="U153" i="9"/>
  <c r="V153" i="9"/>
  <c r="R154" i="9"/>
  <c r="S154" i="9"/>
  <c r="T154" i="9"/>
  <c r="U154" i="9"/>
  <c r="V154" i="9"/>
  <c r="R155" i="9"/>
  <c r="S155" i="9"/>
  <c r="T155" i="9"/>
  <c r="U155" i="9"/>
  <c r="V155" i="9"/>
  <c r="R156" i="9"/>
  <c r="S156" i="9"/>
  <c r="T156" i="9"/>
  <c r="U156" i="9"/>
  <c r="V156" i="9"/>
  <c r="R157" i="9"/>
  <c r="S157" i="9"/>
  <c r="T157" i="9"/>
  <c r="U157" i="9"/>
  <c r="V157" i="9"/>
  <c r="R158" i="9"/>
  <c r="S158" i="9"/>
  <c r="T158" i="9"/>
  <c r="U158" i="9"/>
  <c r="V158" i="9"/>
  <c r="S105" i="9"/>
  <c r="T105" i="9"/>
  <c r="U105" i="9"/>
  <c r="V105" i="9"/>
  <c r="R106" i="9"/>
  <c r="S106" i="9"/>
  <c r="T106" i="9"/>
  <c r="U106" i="9"/>
  <c r="V106" i="9"/>
  <c r="R107" i="9"/>
  <c r="S107" i="9"/>
  <c r="T107" i="9"/>
  <c r="U107" i="9"/>
  <c r="V107" i="9"/>
  <c r="R108" i="9"/>
  <c r="S108" i="9"/>
  <c r="T108" i="9"/>
  <c r="U108" i="9"/>
  <c r="V108" i="9"/>
  <c r="R109" i="9"/>
  <c r="S109" i="9"/>
  <c r="T109" i="9"/>
  <c r="U109" i="9"/>
  <c r="V109" i="9"/>
  <c r="R110" i="9"/>
  <c r="S110" i="9"/>
  <c r="T110" i="9"/>
  <c r="U110" i="9"/>
  <c r="V110" i="9"/>
  <c r="R111" i="9"/>
  <c r="S111" i="9"/>
  <c r="T111" i="9"/>
  <c r="U111" i="9"/>
  <c r="V111" i="9"/>
  <c r="R112" i="9"/>
  <c r="S112" i="9"/>
  <c r="T112" i="9"/>
  <c r="U112" i="9"/>
  <c r="V112" i="9"/>
  <c r="R113" i="9"/>
  <c r="S113" i="9"/>
  <c r="T113" i="9"/>
  <c r="U113" i="9"/>
  <c r="V113" i="9"/>
  <c r="R114" i="9"/>
  <c r="S114" i="9"/>
  <c r="T114" i="9"/>
  <c r="U114" i="9"/>
  <c r="V114" i="9"/>
  <c r="R115" i="9"/>
  <c r="S115" i="9"/>
  <c r="T115" i="9"/>
  <c r="U115" i="9"/>
  <c r="V115" i="9"/>
  <c r="R116" i="9"/>
  <c r="S116" i="9"/>
  <c r="T116" i="9"/>
  <c r="U116" i="9"/>
  <c r="V116" i="9"/>
  <c r="R117" i="9"/>
  <c r="S117" i="9"/>
  <c r="T117" i="9"/>
  <c r="U117" i="9"/>
  <c r="V117" i="9"/>
  <c r="R118" i="9"/>
  <c r="S118" i="9"/>
  <c r="T118" i="9"/>
  <c r="U118" i="9"/>
  <c r="V118" i="9"/>
  <c r="R119" i="9"/>
  <c r="S119" i="9"/>
  <c r="T119" i="9"/>
  <c r="U119" i="9"/>
  <c r="V119" i="9"/>
  <c r="R120" i="9"/>
  <c r="S120" i="9"/>
  <c r="T120" i="9"/>
  <c r="U120" i="9"/>
  <c r="V120" i="9"/>
  <c r="R121" i="9"/>
  <c r="S121" i="9"/>
  <c r="T121" i="9"/>
  <c r="U121" i="9"/>
  <c r="V121" i="9"/>
  <c r="R122" i="9"/>
  <c r="S122" i="9"/>
  <c r="T122" i="9"/>
  <c r="U122" i="9"/>
  <c r="V122" i="9"/>
  <c r="R123" i="9"/>
  <c r="S123" i="9"/>
  <c r="T123" i="9"/>
  <c r="U123" i="9"/>
  <c r="V123" i="9"/>
  <c r="R124" i="9"/>
  <c r="S124" i="9"/>
  <c r="T124" i="9"/>
  <c r="U124" i="9"/>
  <c r="V124" i="9"/>
  <c r="R125" i="9"/>
  <c r="S125" i="9"/>
  <c r="T125" i="9"/>
  <c r="U125" i="9"/>
  <c r="V125" i="9"/>
  <c r="R126" i="9"/>
  <c r="S126" i="9"/>
  <c r="T126" i="9"/>
  <c r="U126" i="9"/>
  <c r="V126" i="9"/>
  <c r="R127" i="9"/>
  <c r="S127" i="9"/>
  <c r="T127" i="9"/>
  <c r="U127" i="9"/>
  <c r="V127" i="9"/>
  <c r="R128" i="9"/>
  <c r="S128" i="9"/>
  <c r="T128" i="9"/>
  <c r="U128" i="9"/>
  <c r="V128" i="9"/>
  <c r="R129" i="9"/>
  <c r="S129" i="9"/>
  <c r="T129" i="9"/>
  <c r="U129" i="9"/>
  <c r="V129" i="9"/>
  <c r="R130" i="9"/>
  <c r="S130" i="9"/>
  <c r="T130" i="9"/>
  <c r="U130" i="9"/>
  <c r="V130" i="9"/>
  <c r="R131" i="9"/>
  <c r="S131" i="9"/>
  <c r="T131" i="9"/>
  <c r="U131" i="9"/>
  <c r="V131" i="9"/>
  <c r="R132" i="9"/>
  <c r="S132" i="9"/>
  <c r="T132" i="9"/>
  <c r="U132" i="9"/>
  <c r="V132" i="9"/>
  <c r="R133" i="9"/>
  <c r="S133" i="9"/>
  <c r="T133" i="9"/>
  <c r="U133" i="9"/>
  <c r="V133" i="9"/>
  <c r="R134" i="9"/>
  <c r="S134" i="9"/>
  <c r="T134" i="9"/>
  <c r="U134" i="9"/>
  <c r="V134" i="9"/>
  <c r="R135" i="9"/>
  <c r="S135" i="9"/>
  <c r="T135" i="9"/>
  <c r="U135" i="9"/>
  <c r="V135" i="9"/>
  <c r="R136" i="9"/>
  <c r="S136" i="9"/>
  <c r="T136" i="9"/>
  <c r="U136" i="9"/>
  <c r="V136" i="9"/>
  <c r="R137" i="9"/>
  <c r="S137" i="9"/>
  <c r="T137" i="9"/>
  <c r="U137" i="9"/>
  <c r="V137" i="9"/>
  <c r="R138" i="9"/>
  <c r="S138" i="9"/>
  <c r="T138" i="9"/>
  <c r="U138" i="9"/>
  <c r="V138" i="9"/>
  <c r="R139" i="9"/>
  <c r="S139" i="9"/>
  <c r="T139" i="9"/>
  <c r="U139" i="9"/>
  <c r="V139" i="9"/>
  <c r="R140" i="9"/>
  <c r="S140" i="9"/>
  <c r="T140" i="9"/>
  <c r="U140" i="9"/>
  <c r="V140" i="9"/>
  <c r="R141" i="9"/>
  <c r="S141" i="9"/>
  <c r="T141" i="9"/>
  <c r="U141" i="9"/>
  <c r="V141" i="9"/>
  <c r="R142" i="9"/>
  <c r="S142" i="9"/>
  <c r="T142" i="9"/>
  <c r="U142" i="9"/>
  <c r="V142" i="9"/>
  <c r="R143" i="9"/>
  <c r="S143" i="9"/>
  <c r="T143" i="9"/>
  <c r="U143" i="9"/>
  <c r="V143" i="9"/>
  <c r="R144" i="9"/>
  <c r="S144" i="9"/>
  <c r="T144" i="9"/>
  <c r="U144" i="9"/>
  <c r="V144" i="9"/>
  <c r="R145" i="9"/>
  <c r="S145" i="9"/>
  <c r="T145" i="9"/>
  <c r="U145" i="9"/>
  <c r="V145" i="9"/>
  <c r="R146" i="9"/>
  <c r="S146" i="9"/>
  <c r="T146" i="9"/>
  <c r="U146" i="9"/>
  <c r="V146" i="9"/>
  <c r="R147" i="9"/>
  <c r="S147" i="9"/>
  <c r="T147" i="9"/>
  <c r="U147" i="9"/>
  <c r="V147" i="9"/>
  <c r="R148" i="9"/>
  <c r="S148" i="9"/>
  <c r="T148" i="9"/>
  <c r="U148" i="9"/>
  <c r="V148" i="9"/>
  <c r="AC162" i="5"/>
  <c r="AD162" i="5"/>
  <c r="AE162" i="5"/>
  <c r="AF162" i="5"/>
  <c r="AG162" i="5"/>
  <c r="AC163" i="5"/>
  <c r="AD163" i="5"/>
  <c r="AE163" i="5"/>
  <c r="AF163" i="5"/>
  <c r="AG163" i="5"/>
  <c r="AC164" i="5"/>
  <c r="AD164" i="5"/>
  <c r="AE164" i="5"/>
  <c r="AF164" i="5"/>
  <c r="AG164" i="5"/>
  <c r="AC137" i="5"/>
  <c r="AD137" i="5"/>
  <c r="AE137" i="5"/>
  <c r="AF137" i="5"/>
  <c r="AG137" i="5"/>
  <c r="AC138" i="5"/>
  <c r="AD138" i="5"/>
  <c r="AE138" i="5"/>
  <c r="AF138" i="5"/>
  <c r="AG138" i="5"/>
  <c r="AC139" i="5"/>
  <c r="AD139" i="5"/>
  <c r="AE139" i="5"/>
  <c r="AF139" i="5"/>
  <c r="AG139" i="5"/>
  <c r="AC140" i="5"/>
  <c r="AD140" i="5"/>
  <c r="AE140" i="5"/>
  <c r="AF140" i="5"/>
  <c r="AG140" i="5"/>
  <c r="AC141" i="5"/>
  <c r="AD141" i="5"/>
  <c r="AE141" i="5"/>
  <c r="AF141" i="5"/>
  <c r="AG141" i="5"/>
  <c r="AC142" i="5"/>
  <c r="AD142" i="5"/>
  <c r="AE142" i="5"/>
  <c r="AF142" i="5"/>
  <c r="AG142" i="5"/>
  <c r="AC143" i="5"/>
  <c r="AD143" i="5"/>
  <c r="AE143" i="5"/>
  <c r="AF143" i="5"/>
  <c r="AG143" i="5"/>
  <c r="AC144" i="5"/>
  <c r="AD144" i="5"/>
  <c r="AE144" i="5"/>
  <c r="AF144" i="5"/>
  <c r="AG144" i="5"/>
  <c r="AC145" i="5"/>
  <c r="AD145" i="5"/>
  <c r="AE145" i="5"/>
  <c r="AF145" i="5"/>
  <c r="AG145" i="5"/>
  <c r="AC146" i="5"/>
  <c r="AD146" i="5"/>
  <c r="AE146" i="5"/>
  <c r="AF146" i="5"/>
  <c r="AG146" i="5"/>
  <c r="AC147" i="5"/>
  <c r="AD147" i="5"/>
  <c r="AE147" i="5"/>
  <c r="AF147" i="5"/>
  <c r="AG147" i="5"/>
  <c r="AC148" i="5"/>
  <c r="AD148" i="5"/>
  <c r="AE148" i="5"/>
  <c r="AF148" i="5"/>
  <c r="AG148" i="5"/>
  <c r="AC149" i="5"/>
  <c r="AD149" i="5"/>
  <c r="AE149" i="5"/>
  <c r="AF149" i="5"/>
  <c r="AG149" i="5"/>
  <c r="AC150" i="5"/>
  <c r="AD150" i="5"/>
  <c r="AE150" i="5"/>
  <c r="AF150" i="5"/>
  <c r="AG150" i="5"/>
  <c r="AC151" i="5"/>
  <c r="AD151" i="5"/>
  <c r="AE151" i="5"/>
  <c r="AF151" i="5"/>
  <c r="AG151" i="5"/>
  <c r="AC152" i="5"/>
  <c r="AD152" i="5"/>
  <c r="AE152" i="5"/>
  <c r="AF152" i="5"/>
  <c r="AG152" i="5"/>
  <c r="AC153" i="5"/>
  <c r="AD153" i="5"/>
  <c r="AE153" i="5"/>
  <c r="AF153" i="5"/>
  <c r="AG153" i="5"/>
  <c r="AC154" i="5"/>
  <c r="AD154" i="5"/>
  <c r="AE154" i="5"/>
  <c r="AF154" i="5"/>
  <c r="AG154" i="5"/>
  <c r="AC155" i="5"/>
  <c r="AD155" i="5"/>
  <c r="AE155" i="5"/>
  <c r="AF155" i="5"/>
  <c r="AG155" i="5"/>
  <c r="AC156" i="5"/>
  <c r="AD156" i="5"/>
  <c r="AE156" i="5"/>
  <c r="AF156" i="5"/>
  <c r="AG156" i="5"/>
  <c r="AC157" i="5"/>
  <c r="AD157" i="5"/>
  <c r="AE157" i="5"/>
  <c r="AF157" i="5"/>
  <c r="AG157" i="5"/>
  <c r="AC158" i="5"/>
  <c r="AD158" i="5"/>
  <c r="AE158" i="5"/>
  <c r="AF158" i="5"/>
  <c r="AG158" i="5"/>
  <c r="AC159" i="5"/>
  <c r="AD159" i="5"/>
  <c r="AE159" i="5"/>
  <c r="AF159" i="5"/>
  <c r="AG159" i="5"/>
  <c r="AC160" i="5"/>
  <c r="AD160" i="5"/>
  <c r="AE160" i="5"/>
  <c r="AF160" i="5"/>
  <c r="AG160" i="5"/>
  <c r="AC161" i="5"/>
  <c r="AD161" i="5"/>
  <c r="AE161" i="5"/>
  <c r="AF161" i="5"/>
  <c r="AG161" i="5"/>
  <c r="AC105" i="5"/>
  <c r="AD105" i="5"/>
  <c r="AE105" i="5"/>
  <c r="AF105" i="5"/>
  <c r="AG105" i="5"/>
  <c r="AC106" i="5"/>
  <c r="AD106" i="5"/>
  <c r="AE106" i="5"/>
  <c r="AF106" i="5"/>
  <c r="AG106" i="5"/>
  <c r="AC107" i="5"/>
  <c r="AD107" i="5"/>
  <c r="AE107" i="5"/>
  <c r="AF107" i="5"/>
  <c r="AG107" i="5"/>
  <c r="AC108" i="5"/>
  <c r="AD108" i="5"/>
  <c r="AE108" i="5"/>
  <c r="AF108" i="5"/>
  <c r="AG108" i="5"/>
  <c r="AC109" i="5"/>
  <c r="AD109" i="5"/>
  <c r="AE109" i="5"/>
  <c r="AF109" i="5"/>
  <c r="AG109" i="5"/>
  <c r="AC110" i="5"/>
  <c r="AD110" i="5"/>
  <c r="AE110" i="5"/>
  <c r="AF110" i="5"/>
  <c r="AG110" i="5"/>
  <c r="AC111" i="5"/>
  <c r="AD111" i="5"/>
  <c r="AE111" i="5"/>
  <c r="AF111" i="5"/>
  <c r="AG111" i="5"/>
  <c r="AC112" i="5"/>
  <c r="AD112" i="5"/>
  <c r="AE112" i="5"/>
  <c r="AF112" i="5"/>
  <c r="AG112" i="5"/>
  <c r="AC113" i="5"/>
  <c r="AD113" i="5"/>
  <c r="AE113" i="5"/>
  <c r="AF113" i="5"/>
  <c r="AG113" i="5"/>
  <c r="AC114" i="5"/>
  <c r="AD114" i="5"/>
  <c r="AE114" i="5"/>
  <c r="AF114" i="5"/>
  <c r="AG114" i="5"/>
  <c r="AC115" i="5"/>
  <c r="AD115" i="5"/>
  <c r="AE115" i="5"/>
  <c r="AF115" i="5"/>
  <c r="AG115" i="5"/>
  <c r="AC116" i="5"/>
  <c r="AD116" i="5"/>
  <c r="AE116" i="5"/>
  <c r="AF116" i="5"/>
  <c r="AG116" i="5"/>
  <c r="AC117" i="5"/>
  <c r="AD117" i="5"/>
  <c r="AE117" i="5"/>
  <c r="AF117" i="5"/>
  <c r="AG117" i="5"/>
  <c r="AC118" i="5"/>
  <c r="AD118" i="5"/>
  <c r="AE118" i="5"/>
  <c r="AF118" i="5"/>
  <c r="AG118" i="5"/>
  <c r="AC119" i="5"/>
  <c r="AD119" i="5"/>
  <c r="AE119" i="5"/>
  <c r="AF119" i="5"/>
  <c r="AG119" i="5"/>
  <c r="AC120" i="5"/>
  <c r="AD120" i="5"/>
  <c r="AE120" i="5"/>
  <c r="AF120" i="5"/>
  <c r="AG120" i="5"/>
  <c r="AC121" i="5"/>
  <c r="AD121" i="5"/>
  <c r="AE121" i="5"/>
  <c r="AF121" i="5"/>
  <c r="AG121" i="5"/>
  <c r="AC122" i="5"/>
  <c r="AD122" i="5"/>
  <c r="AE122" i="5"/>
  <c r="AF122" i="5"/>
  <c r="AG122" i="5"/>
  <c r="AC123" i="5"/>
  <c r="AD123" i="5"/>
  <c r="AE123" i="5"/>
  <c r="AF123" i="5"/>
  <c r="AG123" i="5"/>
  <c r="AC124" i="5"/>
  <c r="AD124" i="5"/>
  <c r="AE124" i="5"/>
  <c r="AF124" i="5"/>
  <c r="AG124" i="5"/>
  <c r="AC125" i="5"/>
  <c r="AD125" i="5"/>
  <c r="AE125" i="5"/>
  <c r="AF125" i="5"/>
  <c r="AG125" i="5"/>
  <c r="AC126" i="5"/>
  <c r="AD126" i="5"/>
  <c r="AE126" i="5"/>
  <c r="AF126" i="5"/>
  <c r="AG126" i="5"/>
  <c r="AC127" i="5"/>
  <c r="AD127" i="5"/>
  <c r="AE127" i="5"/>
  <c r="AF127" i="5"/>
  <c r="AG127" i="5"/>
  <c r="AC128" i="5"/>
  <c r="AD128" i="5"/>
  <c r="AE128" i="5"/>
  <c r="AF128" i="5"/>
  <c r="AG128" i="5"/>
  <c r="AC129" i="5"/>
  <c r="AD129" i="5"/>
  <c r="AE129" i="5"/>
  <c r="AF129" i="5"/>
  <c r="AG129" i="5"/>
  <c r="AC130" i="5"/>
  <c r="AD130" i="5"/>
  <c r="AE130" i="5"/>
  <c r="AF130" i="5"/>
  <c r="AG130" i="5"/>
  <c r="AC131" i="5"/>
  <c r="AD131" i="5"/>
  <c r="AE131" i="5"/>
  <c r="AF131" i="5"/>
  <c r="AG131" i="5"/>
  <c r="AC132" i="5"/>
  <c r="AD132" i="5"/>
  <c r="AE132" i="5"/>
  <c r="AF132" i="5"/>
  <c r="AG132" i="5"/>
  <c r="AC133" i="5"/>
  <c r="AD133" i="5"/>
  <c r="AE133" i="5"/>
  <c r="AF133" i="5"/>
  <c r="AG133" i="5"/>
  <c r="AC134" i="5"/>
  <c r="AD134" i="5"/>
  <c r="AE134" i="5"/>
  <c r="AF134" i="5"/>
  <c r="AG134" i="5"/>
  <c r="AC135" i="5"/>
  <c r="AD135" i="5"/>
  <c r="AE135" i="5"/>
  <c r="AF135" i="5"/>
  <c r="AG135" i="5"/>
  <c r="AC136" i="5"/>
  <c r="AD136" i="5"/>
  <c r="AE136" i="5"/>
  <c r="AF136" i="5"/>
  <c r="AG136" i="5"/>
  <c r="H113" i="6" l="1"/>
  <c r="H4" i="6"/>
  <c r="H58" i="6"/>
  <c r="H86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F113" i="6"/>
  <c r="F4" i="6"/>
  <c r="F58" i="6"/>
  <c r="F30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P26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D113" i="6"/>
  <c r="D4" i="6"/>
  <c r="L26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AC5" i="5"/>
  <c r="D58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H8" i="9"/>
  <c r="E113" i="6"/>
  <c r="E4" i="6"/>
  <c r="M26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AD5" i="5"/>
  <c r="E58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I8" i="9"/>
  <c r="N26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AE31" i="5"/>
  <c r="AE32" i="5"/>
  <c r="J8" i="9"/>
  <c r="G113" i="6"/>
  <c r="G4" i="6"/>
  <c r="O26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AF5" i="5"/>
  <c r="G58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K8" i="9"/>
  <c r="AG41" i="5"/>
  <c r="AG42" i="5"/>
  <c r="L8" i="9"/>
  <c r="H45" i="9"/>
  <c r="I45" i="9"/>
  <c r="AE63" i="5"/>
  <c r="AE64" i="5"/>
  <c r="J45" i="9"/>
  <c r="K45" i="9"/>
  <c r="AG75" i="5"/>
  <c r="AG76" i="5"/>
  <c r="L45" i="9"/>
  <c r="H29" i="9"/>
  <c r="I29" i="9"/>
  <c r="AE55" i="5"/>
  <c r="AE56" i="5"/>
  <c r="J29" i="9"/>
  <c r="K29" i="9"/>
  <c r="AG69" i="5"/>
  <c r="AG70" i="5"/>
  <c r="L29" i="9"/>
  <c r="H70" i="9"/>
  <c r="I70" i="9"/>
  <c r="AE70" i="5"/>
  <c r="AE71" i="5"/>
  <c r="J70" i="9"/>
  <c r="K70" i="9"/>
  <c r="AG83" i="5"/>
  <c r="AG84" i="5"/>
  <c r="L70" i="9"/>
  <c r="H18" i="9"/>
  <c r="I18" i="9"/>
  <c r="AE47" i="5"/>
  <c r="AE48" i="5"/>
  <c r="J18" i="9"/>
  <c r="K18" i="9"/>
  <c r="AG60" i="5"/>
  <c r="AG61" i="5"/>
  <c r="L18" i="9"/>
  <c r="H12" i="9"/>
  <c r="I12" i="9"/>
  <c r="AE39" i="5"/>
  <c r="AE40" i="5"/>
  <c r="J12" i="9"/>
  <c r="K12" i="9"/>
  <c r="AG53" i="5"/>
  <c r="AG54" i="5"/>
  <c r="L12" i="9"/>
  <c r="H5" i="9"/>
  <c r="I5" i="9"/>
  <c r="AE16" i="5"/>
  <c r="AE17" i="5"/>
  <c r="J5" i="9"/>
  <c r="K5" i="9"/>
  <c r="AG25" i="5"/>
  <c r="AG26" i="5"/>
  <c r="L5" i="9"/>
  <c r="H120" i="9"/>
  <c r="I120" i="9"/>
  <c r="AE76" i="5"/>
  <c r="AE77" i="5"/>
  <c r="J120" i="9"/>
  <c r="K120" i="9"/>
  <c r="AG92" i="5"/>
  <c r="AG93" i="5"/>
  <c r="L120" i="9"/>
  <c r="H121" i="9"/>
  <c r="I121" i="9"/>
  <c r="AE78" i="5"/>
  <c r="J121" i="9"/>
  <c r="K121" i="9"/>
  <c r="L121" i="9"/>
  <c r="H110" i="9"/>
  <c r="I110" i="9"/>
  <c r="J110" i="9"/>
  <c r="K110" i="9"/>
  <c r="AG91" i="5"/>
  <c r="L110" i="9"/>
  <c r="H111" i="9"/>
  <c r="I111" i="9"/>
  <c r="J111" i="9"/>
  <c r="K111" i="9"/>
  <c r="L111" i="9"/>
  <c r="H100" i="9"/>
  <c r="I100" i="9"/>
  <c r="AE75" i="5"/>
  <c r="J100" i="9"/>
  <c r="K100" i="9"/>
  <c r="AG89" i="5"/>
  <c r="AG90" i="5"/>
  <c r="L100" i="9"/>
  <c r="H101" i="9"/>
  <c r="I101" i="9"/>
  <c r="J101" i="9"/>
  <c r="K101" i="9"/>
  <c r="L101" i="9"/>
  <c r="H90" i="9"/>
  <c r="I90" i="9"/>
  <c r="AE73" i="5"/>
  <c r="AE74" i="5"/>
  <c r="J90" i="9"/>
  <c r="K90" i="9"/>
  <c r="AG86" i="5"/>
  <c r="AG87" i="5"/>
  <c r="L90" i="9"/>
  <c r="H91" i="9"/>
  <c r="I91" i="9"/>
  <c r="J91" i="9"/>
  <c r="K91" i="9"/>
  <c r="L91" i="9"/>
  <c r="H81" i="9"/>
  <c r="I81" i="9"/>
  <c r="AE72" i="5"/>
  <c r="J81" i="9"/>
  <c r="K81" i="9"/>
  <c r="AG85" i="5"/>
  <c r="L81" i="9"/>
  <c r="H82" i="9"/>
  <c r="I82" i="9"/>
  <c r="J82" i="9"/>
  <c r="K82" i="9"/>
  <c r="L82" i="9"/>
  <c r="H73" i="9"/>
  <c r="I73" i="9"/>
  <c r="J73" i="9"/>
  <c r="K73" i="9"/>
  <c r="L73" i="9"/>
  <c r="H74" i="9"/>
  <c r="I74" i="9"/>
  <c r="J74" i="9"/>
  <c r="K74" i="9"/>
  <c r="L74" i="9"/>
  <c r="H65" i="9"/>
  <c r="I65" i="9"/>
  <c r="AE68" i="5"/>
  <c r="AE69" i="5"/>
  <c r="J65" i="9"/>
  <c r="K65" i="9"/>
  <c r="AG82" i="5"/>
  <c r="L65" i="9"/>
  <c r="H66" i="9"/>
  <c r="I66" i="9"/>
  <c r="J66" i="9"/>
  <c r="K66" i="9"/>
  <c r="L66" i="9"/>
  <c r="H57" i="9"/>
  <c r="I57" i="9"/>
  <c r="AE66" i="5"/>
  <c r="AE67" i="5"/>
  <c r="J57" i="9"/>
  <c r="K57" i="9"/>
  <c r="AG79" i="5"/>
  <c r="AG80" i="5"/>
  <c r="L57" i="9"/>
  <c r="H58" i="9"/>
  <c r="I58" i="9"/>
  <c r="J58" i="9"/>
  <c r="K58" i="9"/>
  <c r="L58" i="9"/>
  <c r="H50" i="9"/>
  <c r="I50" i="9"/>
  <c r="AE65" i="5"/>
  <c r="J50" i="9"/>
  <c r="K50" i="9"/>
  <c r="AG77" i="5"/>
  <c r="L50" i="9"/>
  <c r="H51" i="9"/>
  <c r="I51" i="9"/>
  <c r="J51" i="9"/>
  <c r="K51" i="9"/>
  <c r="L51" i="9"/>
  <c r="H44" i="9"/>
  <c r="I44" i="9"/>
  <c r="AE62" i="5"/>
  <c r="J44" i="9"/>
  <c r="K44" i="9"/>
  <c r="AG74" i="5"/>
  <c r="L44" i="9"/>
  <c r="H38" i="9"/>
  <c r="I38" i="9"/>
  <c r="AE60" i="5"/>
  <c r="AE61" i="5"/>
  <c r="J38" i="9"/>
  <c r="K38" i="9"/>
  <c r="AG72" i="5"/>
  <c r="AG73" i="5"/>
  <c r="L38" i="9"/>
  <c r="H39" i="9"/>
  <c r="I39" i="9"/>
  <c r="J39" i="9"/>
  <c r="K39" i="9"/>
  <c r="L39" i="9"/>
  <c r="H32" i="9"/>
  <c r="I32" i="9"/>
  <c r="AE57" i="5"/>
  <c r="AE58" i="5"/>
  <c r="J32" i="9"/>
  <c r="K32" i="9"/>
  <c r="AG71" i="5"/>
  <c r="L32" i="9"/>
  <c r="H33" i="9"/>
  <c r="I33" i="9"/>
  <c r="J33" i="9"/>
  <c r="K33" i="9"/>
  <c r="L33" i="9"/>
  <c r="H27" i="9"/>
  <c r="I27" i="9"/>
  <c r="AE54" i="5"/>
  <c r="J27" i="9"/>
  <c r="K27" i="9"/>
  <c r="AG68" i="5"/>
  <c r="L27" i="9"/>
  <c r="H28" i="9"/>
  <c r="I28" i="9"/>
  <c r="J28" i="9"/>
  <c r="K28" i="9"/>
  <c r="L28" i="9"/>
  <c r="H23" i="9"/>
  <c r="I23" i="9"/>
  <c r="AE52" i="5"/>
  <c r="AE53" i="5"/>
  <c r="J23" i="9"/>
  <c r="K23" i="9"/>
  <c r="AG63" i="5"/>
  <c r="AG64" i="5"/>
  <c r="L23" i="9"/>
  <c r="H24" i="9"/>
  <c r="I24" i="9"/>
  <c r="J24" i="9"/>
  <c r="K24" i="9"/>
  <c r="AG65" i="5"/>
  <c r="L24" i="9"/>
  <c r="H19" i="9"/>
  <c r="I19" i="9"/>
  <c r="AE49" i="5"/>
  <c r="J19" i="9"/>
  <c r="K19" i="9"/>
  <c r="AG62" i="5"/>
  <c r="L19" i="9"/>
  <c r="H20" i="9"/>
  <c r="I20" i="9"/>
  <c r="J20" i="9"/>
  <c r="K20" i="9"/>
  <c r="L20" i="9"/>
  <c r="H15" i="9"/>
  <c r="I15" i="9"/>
  <c r="AE43" i="5"/>
  <c r="AE44" i="5"/>
  <c r="J15" i="9"/>
  <c r="K15" i="9"/>
  <c r="AG56" i="5"/>
  <c r="AG57" i="5"/>
  <c r="L15" i="9"/>
  <c r="H16" i="9"/>
  <c r="I16" i="9"/>
  <c r="AE45" i="5"/>
  <c r="AE46" i="5"/>
  <c r="J16" i="9"/>
  <c r="K16" i="9"/>
  <c r="AG58" i="5"/>
  <c r="AG59" i="5"/>
  <c r="L16" i="9"/>
  <c r="H13" i="9"/>
  <c r="I13" i="9"/>
  <c r="AE41" i="5"/>
  <c r="AE42" i="5"/>
  <c r="J13" i="9"/>
  <c r="K13" i="9"/>
  <c r="AG55" i="5"/>
  <c r="L13" i="9"/>
  <c r="H10" i="9"/>
  <c r="I10" i="9"/>
  <c r="AE36" i="5"/>
  <c r="AE37" i="5"/>
  <c r="J10" i="9"/>
  <c r="K10" i="9"/>
  <c r="AG48" i="5"/>
  <c r="AG49" i="5"/>
  <c r="L10" i="9"/>
  <c r="H11" i="9"/>
  <c r="I11" i="9"/>
  <c r="AE38" i="5"/>
  <c r="J11" i="9"/>
  <c r="K11" i="9"/>
  <c r="AG52" i="5"/>
  <c r="L11" i="9"/>
  <c r="H9" i="9"/>
  <c r="I9" i="9"/>
  <c r="AE33" i="5"/>
  <c r="AE34" i="5"/>
  <c r="J9" i="9"/>
  <c r="K9" i="9"/>
  <c r="AG44" i="5"/>
  <c r="AG45" i="5"/>
  <c r="L9" i="9"/>
  <c r="H6" i="9"/>
  <c r="I6" i="9"/>
  <c r="AE23" i="5"/>
  <c r="AE24" i="5"/>
  <c r="J6" i="9"/>
  <c r="K6" i="9"/>
  <c r="AG32" i="5"/>
  <c r="AG33" i="5"/>
  <c r="L6" i="9"/>
  <c r="H7" i="9"/>
  <c r="I7" i="9"/>
  <c r="AE27" i="5"/>
  <c r="AE28" i="5"/>
  <c r="J7" i="9"/>
  <c r="K7" i="9"/>
  <c r="AG38" i="5"/>
  <c r="AG39" i="5"/>
  <c r="L7" i="9"/>
  <c r="H14" i="9"/>
  <c r="I14" i="9"/>
  <c r="J14" i="9"/>
  <c r="K14" i="9"/>
  <c r="L14" i="9"/>
  <c r="H17" i="9"/>
  <c r="I17" i="9"/>
  <c r="J17" i="9"/>
  <c r="K17" i="9"/>
  <c r="L17" i="9"/>
  <c r="H21" i="9"/>
  <c r="I21" i="9"/>
  <c r="J21" i="9"/>
  <c r="K21" i="9"/>
  <c r="L21" i="9"/>
  <c r="H25" i="9"/>
  <c r="I25" i="9"/>
  <c r="J25" i="9"/>
  <c r="K25" i="9"/>
  <c r="L25" i="9"/>
  <c r="H30" i="9"/>
  <c r="I30" i="9"/>
  <c r="J30" i="9"/>
  <c r="K30" i="9"/>
  <c r="L30" i="9"/>
  <c r="H35" i="9"/>
  <c r="I35" i="9"/>
  <c r="J35" i="9"/>
  <c r="K35" i="9"/>
  <c r="L35" i="9"/>
  <c r="H41" i="9"/>
  <c r="I41" i="9"/>
  <c r="J41" i="9"/>
  <c r="K41" i="9"/>
  <c r="L41" i="9"/>
  <c r="H47" i="9"/>
  <c r="I47" i="9"/>
  <c r="J47" i="9"/>
  <c r="K47" i="9"/>
  <c r="L47" i="9"/>
  <c r="H54" i="9"/>
  <c r="I54" i="9"/>
  <c r="J54" i="9"/>
  <c r="K54" i="9"/>
  <c r="L54" i="9"/>
  <c r="H61" i="9"/>
  <c r="I61" i="9"/>
  <c r="J61" i="9"/>
  <c r="K61" i="9"/>
  <c r="L61" i="9"/>
  <c r="H69" i="9"/>
  <c r="I69" i="9"/>
  <c r="J69" i="9"/>
  <c r="K69" i="9"/>
  <c r="L69" i="9"/>
  <c r="H77" i="9"/>
  <c r="I77" i="9"/>
  <c r="J77" i="9"/>
  <c r="K77" i="9"/>
  <c r="L77" i="9"/>
  <c r="H86" i="9"/>
  <c r="I86" i="9"/>
  <c r="J86" i="9"/>
  <c r="K86" i="9"/>
  <c r="L86" i="9"/>
  <c r="H95" i="9"/>
  <c r="I95" i="9"/>
  <c r="J95" i="9"/>
  <c r="K95" i="9"/>
  <c r="L95" i="9"/>
  <c r="H105" i="9"/>
  <c r="I105" i="9"/>
  <c r="J105" i="9"/>
  <c r="K105" i="9"/>
  <c r="L105" i="9"/>
  <c r="H115" i="9"/>
  <c r="I115" i="9"/>
  <c r="J115" i="9"/>
  <c r="K115" i="9"/>
  <c r="L115" i="9"/>
  <c r="H8" i="3"/>
  <c r="N10" i="2"/>
  <c r="P10" i="2" s="1"/>
  <c r="N11" i="2"/>
  <c r="N12" i="2"/>
  <c r="N13" i="2"/>
  <c r="N14" i="2"/>
  <c r="N15" i="2"/>
  <c r="N16" i="2"/>
  <c r="N17" i="2"/>
  <c r="N18" i="2"/>
  <c r="P18" i="2" s="1"/>
  <c r="N19" i="2"/>
  <c r="M5" i="9"/>
  <c r="AE5" i="5"/>
  <c r="AE6" i="5"/>
  <c r="AE7" i="5"/>
  <c r="AE8" i="5"/>
  <c r="AE9" i="5"/>
  <c r="AE10" i="5"/>
  <c r="AE11" i="5"/>
  <c r="AE12" i="5"/>
  <c r="AE13" i="5"/>
  <c r="AE14" i="5"/>
  <c r="AE15" i="5"/>
  <c r="AE18" i="5"/>
  <c r="AE19" i="5"/>
  <c r="AE20" i="5"/>
  <c r="AE21" i="5"/>
  <c r="AE22" i="5"/>
  <c r="AE25" i="5"/>
  <c r="AE26" i="5"/>
  <c r="AE29" i="5"/>
  <c r="AE30" i="5"/>
  <c r="AE35" i="5"/>
  <c r="AE50" i="5"/>
  <c r="AE51" i="5"/>
  <c r="AE59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7" i="5"/>
  <c r="AG28" i="5"/>
  <c r="AG29" i="5"/>
  <c r="AG30" i="5"/>
  <c r="AG31" i="5"/>
  <c r="AG34" i="5"/>
  <c r="AG35" i="5"/>
  <c r="AG36" i="5"/>
  <c r="AG37" i="5"/>
  <c r="AG40" i="5"/>
  <c r="AG43" i="5"/>
  <c r="AG46" i="5"/>
  <c r="AG47" i="5"/>
  <c r="AG50" i="5"/>
  <c r="AG51" i="5"/>
  <c r="AG66" i="5"/>
  <c r="AG67" i="5"/>
  <c r="AG78" i="5"/>
  <c r="AG81" i="5"/>
  <c r="AG88" i="5"/>
  <c r="AG94" i="5"/>
  <c r="AG95" i="5"/>
  <c r="AG96" i="5"/>
  <c r="AG97" i="5"/>
  <c r="AG98" i="5"/>
  <c r="AG99" i="5"/>
  <c r="AG100" i="5"/>
  <c r="AG101" i="5"/>
  <c r="AG102" i="5"/>
  <c r="AG103" i="5"/>
  <c r="AG104" i="5"/>
  <c r="H49" i="9"/>
  <c r="M49" i="9"/>
  <c r="I49" i="9"/>
  <c r="J49" i="9"/>
  <c r="K49" i="9"/>
  <c r="L49" i="9"/>
  <c r="M50" i="9"/>
  <c r="M8" i="9"/>
  <c r="M9" i="9"/>
  <c r="H26" i="9"/>
  <c r="M26" i="9"/>
  <c r="I26" i="9"/>
  <c r="J26" i="9"/>
  <c r="K26" i="9"/>
  <c r="L26" i="9"/>
  <c r="M27" i="9"/>
  <c r="M6" i="9"/>
  <c r="H36" i="9"/>
  <c r="M36" i="9"/>
  <c r="I36" i="9"/>
  <c r="J36" i="9"/>
  <c r="K36" i="9"/>
  <c r="L36" i="9"/>
  <c r="H37" i="9"/>
  <c r="M37" i="9"/>
  <c r="I37" i="9"/>
  <c r="J37" i="9"/>
  <c r="K37" i="9"/>
  <c r="L37" i="9"/>
  <c r="M7" i="9"/>
  <c r="H42" i="9"/>
  <c r="M42" i="9"/>
  <c r="I42" i="9"/>
  <c r="J42" i="9"/>
  <c r="K42" i="9"/>
  <c r="L42" i="9"/>
  <c r="H43" i="9"/>
  <c r="M43" i="9"/>
  <c r="I43" i="9"/>
  <c r="J43" i="9"/>
  <c r="K43" i="9"/>
  <c r="L43" i="9"/>
  <c r="M65" i="9"/>
  <c r="M66" i="9"/>
  <c r="M74" i="9"/>
  <c r="H75" i="9"/>
  <c r="M75" i="9"/>
  <c r="I75" i="9"/>
  <c r="J75" i="9"/>
  <c r="K75" i="9"/>
  <c r="L75" i="9"/>
  <c r="M57" i="9"/>
  <c r="M58" i="9"/>
  <c r="M18" i="9"/>
  <c r="M19" i="9"/>
  <c r="H22" i="9"/>
  <c r="M22" i="9"/>
  <c r="I22" i="9"/>
  <c r="J22" i="9"/>
  <c r="K22" i="9"/>
  <c r="L22" i="9"/>
  <c r="M23" i="9"/>
  <c r="M15" i="9"/>
  <c r="M16" i="9"/>
  <c r="H84" i="9"/>
  <c r="M84" i="9"/>
  <c r="I84" i="9"/>
  <c r="J84" i="9"/>
  <c r="K84" i="9"/>
  <c r="L84" i="9"/>
  <c r="H85" i="9"/>
  <c r="M85" i="9"/>
  <c r="I85" i="9"/>
  <c r="J85" i="9"/>
  <c r="K85" i="9"/>
  <c r="L85" i="9"/>
  <c r="M12" i="9"/>
  <c r="M13" i="9"/>
  <c r="H31" i="9"/>
  <c r="M31" i="9"/>
  <c r="I31" i="9"/>
  <c r="J31" i="9"/>
  <c r="K31" i="9"/>
  <c r="L31" i="9"/>
  <c r="M32" i="9"/>
  <c r="M10" i="9"/>
  <c r="M11" i="9"/>
  <c r="M17" i="9"/>
  <c r="M14" i="9"/>
  <c r="M34" i="9"/>
  <c r="M29" i="9"/>
  <c r="M20" i="9"/>
  <c r="M21" i="9"/>
  <c r="M25" i="9"/>
  <c r="M45" i="9"/>
  <c r="M35" i="9"/>
  <c r="M30" i="9"/>
  <c r="M51" i="9"/>
  <c r="M39" i="9"/>
  <c r="M41" i="9"/>
  <c r="M60" i="9"/>
  <c r="M48" i="9"/>
  <c r="M44" i="9"/>
  <c r="M24" i="9"/>
  <c r="M47" i="9"/>
  <c r="M64" i="9"/>
  <c r="M54" i="9"/>
  <c r="M68" i="9"/>
  <c r="M61" i="9"/>
  <c r="M71" i="9"/>
  <c r="M59" i="9"/>
  <c r="M40" i="9"/>
  <c r="M77" i="9"/>
  <c r="M80" i="9"/>
  <c r="M67" i="9"/>
  <c r="M86" i="9"/>
  <c r="M70" i="9"/>
  <c r="M52" i="9"/>
  <c r="M38" i="9"/>
  <c r="M69" i="9"/>
  <c r="M76" i="9"/>
  <c r="M63" i="9"/>
  <c r="M95" i="9"/>
  <c r="M88" i="9"/>
  <c r="M105" i="9"/>
  <c r="M92" i="9"/>
  <c r="M78" i="9"/>
  <c r="M62" i="9"/>
  <c r="M115" i="9"/>
  <c r="M96" i="9"/>
  <c r="M81" i="9"/>
  <c r="L404" i="9"/>
  <c r="K404" i="9"/>
  <c r="J404" i="9"/>
  <c r="I404" i="9"/>
  <c r="H404" i="9"/>
  <c r="L403" i="9"/>
  <c r="K403" i="9"/>
  <c r="J403" i="9"/>
  <c r="I403" i="9"/>
  <c r="H403" i="9"/>
  <c r="L402" i="9"/>
  <c r="K402" i="9"/>
  <c r="J402" i="9"/>
  <c r="I402" i="9"/>
  <c r="H402" i="9"/>
  <c r="L401" i="9"/>
  <c r="K401" i="9"/>
  <c r="J401" i="9"/>
  <c r="I401" i="9"/>
  <c r="H401" i="9"/>
  <c r="L400" i="9"/>
  <c r="K400" i="9"/>
  <c r="J400" i="9"/>
  <c r="I400" i="9"/>
  <c r="H400" i="9"/>
  <c r="L399" i="9"/>
  <c r="K399" i="9"/>
  <c r="J399" i="9"/>
  <c r="I399" i="9"/>
  <c r="H399" i="9"/>
  <c r="L398" i="9"/>
  <c r="K398" i="9"/>
  <c r="J398" i="9"/>
  <c r="I398" i="9"/>
  <c r="H398" i="9"/>
  <c r="L397" i="9"/>
  <c r="K397" i="9"/>
  <c r="J397" i="9"/>
  <c r="I397" i="9"/>
  <c r="H397" i="9"/>
  <c r="L396" i="9"/>
  <c r="K396" i="9"/>
  <c r="J396" i="9"/>
  <c r="I396" i="9"/>
  <c r="H396" i="9"/>
  <c r="L395" i="9"/>
  <c r="K395" i="9"/>
  <c r="J395" i="9"/>
  <c r="I395" i="9"/>
  <c r="H395" i="9"/>
  <c r="L394" i="9"/>
  <c r="K394" i="9"/>
  <c r="J394" i="9"/>
  <c r="I394" i="9"/>
  <c r="H394" i="9"/>
  <c r="L393" i="9"/>
  <c r="K393" i="9"/>
  <c r="J393" i="9"/>
  <c r="I393" i="9"/>
  <c r="H393" i="9"/>
  <c r="L392" i="9"/>
  <c r="K392" i="9"/>
  <c r="J392" i="9"/>
  <c r="I392" i="9"/>
  <c r="H392" i="9"/>
  <c r="L391" i="9"/>
  <c r="K391" i="9"/>
  <c r="J391" i="9"/>
  <c r="I391" i="9"/>
  <c r="H391" i="9"/>
  <c r="L390" i="9"/>
  <c r="K390" i="9"/>
  <c r="J390" i="9"/>
  <c r="I390" i="9"/>
  <c r="H390" i="9"/>
  <c r="L389" i="9"/>
  <c r="K389" i="9"/>
  <c r="J389" i="9"/>
  <c r="I389" i="9"/>
  <c r="H389" i="9"/>
  <c r="L388" i="9"/>
  <c r="K388" i="9"/>
  <c r="J388" i="9"/>
  <c r="I388" i="9"/>
  <c r="H388" i="9"/>
  <c r="L387" i="9"/>
  <c r="K387" i="9"/>
  <c r="J387" i="9"/>
  <c r="I387" i="9"/>
  <c r="H387" i="9"/>
  <c r="L386" i="9"/>
  <c r="K386" i="9"/>
  <c r="J386" i="9"/>
  <c r="I386" i="9"/>
  <c r="H386" i="9"/>
  <c r="L385" i="9"/>
  <c r="K385" i="9"/>
  <c r="J385" i="9"/>
  <c r="I385" i="9"/>
  <c r="H385" i="9"/>
  <c r="L384" i="9"/>
  <c r="K384" i="9"/>
  <c r="J384" i="9"/>
  <c r="I384" i="9"/>
  <c r="H384" i="9"/>
  <c r="L383" i="9"/>
  <c r="K383" i="9"/>
  <c r="J383" i="9"/>
  <c r="I383" i="9"/>
  <c r="H383" i="9"/>
  <c r="L382" i="9"/>
  <c r="K382" i="9"/>
  <c r="J382" i="9"/>
  <c r="I382" i="9"/>
  <c r="H382" i="9"/>
  <c r="L381" i="9"/>
  <c r="K381" i="9"/>
  <c r="J381" i="9"/>
  <c r="I381" i="9"/>
  <c r="H381" i="9"/>
  <c r="L380" i="9"/>
  <c r="K380" i="9"/>
  <c r="J380" i="9"/>
  <c r="I380" i="9"/>
  <c r="H380" i="9"/>
  <c r="L379" i="9"/>
  <c r="K379" i="9"/>
  <c r="J379" i="9"/>
  <c r="I379" i="9"/>
  <c r="H379" i="9"/>
  <c r="L378" i="9"/>
  <c r="K378" i="9"/>
  <c r="J378" i="9"/>
  <c r="I378" i="9"/>
  <c r="H378" i="9"/>
  <c r="L377" i="9"/>
  <c r="K377" i="9"/>
  <c r="J377" i="9"/>
  <c r="I377" i="9"/>
  <c r="H377" i="9"/>
  <c r="L376" i="9"/>
  <c r="K376" i="9"/>
  <c r="J376" i="9"/>
  <c r="I376" i="9"/>
  <c r="H376" i="9"/>
  <c r="L375" i="9"/>
  <c r="K375" i="9"/>
  <c r="J375" i="9"/>
  <c r="I375" i="9"/>
  <c r="H375" i="9"/>
  <c r="L374" i="9"/>
  <c r="K374" i="9"/>
  <c r="J374" i="9"/>
  <c r="I374" i="9"/>
  <c r="H374" i="9"/>
  <c r="L373" i="9"/>
  <c r="K373" i="9"/>
  <c r="J373" i="9"/>
  <c r="I373" i="9"/>
  <c r="H373" i="9"/>
  <c r="L372" i="9"/>
  <c r="K372" i="9"/>
  <c r="J372" i="9"/>
  <c r="I372" i="9"/>
  <c r="H372" i="9"/>
  <c r="L371" i="9"/>
  <c r="K371" i="9"/>
  <c r="J371" i="9"/>
  <c r="I371" i="9"/>
  <c r="H371" i="9"/>
  <c r="L370" i="9"/>
  <c r="K370" i="9"/>
  <c r="J370" i="9"/>
  <c r="I370" i="9"/>
  <c r="H370" i="9"/>
  <c r="L369" i="9"/>
  <c r="K369" i="9"/>
  <c r="J369" i="9"/>
  <c r="I369" i="9"/>
  <c r="H369" i="9"/>
  <c r="L368" i="9"/>
  <c r="K368" i="9"/>
  <c r="J368" i="9"/>
  <c r="I368" i="9"/>
  <c r="H368" i="9"/>
  <c r="L367" i="9"/>
  <c r="K367" i="9"/>
  <c r="J367" i="9"/>
  <c r="I367" i="9"/>
  <c r="H367" i="9"/>
  <c r="L366" i="9"/>
  <c r="K366" i="9"/>
  <c r="J366" i="9"/>
  <c r="I366" i="9"/>
  <c r="H366" i="9"/>
  <c r="L365" i="9"/>
  <c r="K365" i="9"/>
  <c r="J365" i="9"/>
  <c r="I365" i="9"/>
  <c r="H365" i="9"/>
  <c r="L364" i="9"/>
  <c r="K364" i="9"/>
  <c r="J364" i="9"/>
  <c r="I364" i="9"/>
  <c r="H364" i="9"/>
  <c r="L363" i="9"/>
  <c r="K363" i="9"/>
  <c r="J363" i="9"/>
  <c r="I363" i="9"/>
  <c r="H363" i="9"/>
  <c r="L362" i="9"/>
  <c r="K362" i="9"/>
  <c r="J362" i="9"/>
  <c r="I362" i="9"/>
  <c r="H362" i="9"/>
  <c r="L361" i="9"/>
  <c r="K361" i="9"/>
  <c r="J361" i="9"/>
  <c r="I361" i="9"/>
  <c r="H361" i="9"/>
  <c r="L360" i="9"/>
  <c r="K360" i="9"/>
  <c r="J360" i="9"/>
  <c r="I360" i="9"/>
  <c r="H360" i="9"/>
  <c r="L359" i="9"/>
  <c r="K359" i="9"/>
  <c r="J359" i="9"/>
  <c r="I359" i="9"/>
  <c r="H359" i="9"/>
  <c r="L358" i="9"/>
  <c r="K358" i="9"/>
  <c r="J358" i="9"/>
  <c r="I358" i="9"/>
  <c r="H358" i="9"/>
  <c r="L357" i="9"/>
  <c r="K357" i="9"/>
  <c r="J357" i="9"/>
  <c r="I357" i="9"/>
  <c r="H357" i="9"/>
  <c r="L356" i="9"/>
  <c r="K356" i="9"/>
  <c r="J356" i="9"/>
  <c r="I356" i="9"/>
  <c r="H356" i="9"/>
  <c r="L355" i="9"/>
  <c r="K355" i="9"/>
  <c r="J355" i="9"/>
  <c r="I355" i="9"/>
  <c r="H355" i="9"/>
  <c r="L354" i="9"/>
  <c r="K354" i="9"/>
  <c r="J354" i="9"/>
  <c r="I354" i="9"/>
  <c r="H354" i="9"/>
  <c r="L353" i="9"/>
  <c r="K353" i="9"/>
  <c r="J353" i="9"/>
  <c r="I353" i="9"/>
  <c r="H353" i="9"/>
  <c r="L352" i="9"/>
  <c r="K352" i="9"/>
  <c r="J352" i="9"/>
  <c r="I352" i="9"/>
  <c r="H352" i="9"/>
  <c r="L351" i="9"/>
  <c r="K351" i="9"/>
  <c r="J351" i="9"/>
  <c r="I351" i="9"/>
  <c r="H351" i="9"/>
  <c r="L350" i="9"/>
  <c r="K350" i="9"/>
  <c r="J350" i="9"/>
  <c r="I350" i="9"/>
  <c r="H350" i="9"/>
  <c r="L349" i="9"/>
  <c r="K349" i="9"/>
  <c r="J349" i="9"/>
  <c r="I349" i="9"/>
  <c r="H349" i="9"/>
  <c r="L348" i="9"/>
  <c r="K348" i="9"/>
  <c r="J348" i="9"/>
  <c r="I348" i="9"/>
  <c r="H348" i="9"/>
  <c r="L347" i="9"/>
  <c r="K347" i="9"/>
  <c r="J347" i="9"/>
  <c r="I347" i="9"/>
  <c r="H347" i="9"/>
  <c r="L346" i="9"/>
  <c r="K346" i="9"/>
  <c r="J346" i="9"/>
  <c r="I346" i="9"/>
  <c r="H346" i="9"/>
  <c r="L345" i="9"/>
  <c r="K345" i="9"/>
  <c r="J345" i="9"/>
  <c r="I345" i="9"/>
  <c r="H345" i="9"/>
  <c r="L344" i="9"/>
  <c r="K344" i="9"/>
  <c r="J344" i="9"/>
  <c r="I344" i="9"/>
  <c r="H344" i="9"/>
  <c r="L343" i="9"/>
  <c r="K343" i="9"/>
  <c r="J343" i="9"/>
  <c r="I343" i="9"/>
  <c r="H343" i="9"/>
  <c r="L342" i="9"/>
  <c r="K342" i="9"/>
  <c r="J342" i="9"/>
  <c r="I342" i="9"/>
  <c r="H342" i="9"/>
  <c r="L341" i="9"/>
  <c r="K341" i="9"/>
  <c r="J341" i="9"/>
  <c r="I341" i="9"/>
  <c r="H341" i="9"/>
  <c r="L340" i="9"/>
  <c r="K340" i="9"/>
  <c r="J340" i="9"/>
  <c r="I340" i="9"/>
  <c r="H340" i="9"/>
  <c r="L339" i="9"/>
  <c r="K339" i="9"/>
  <c r="J339" i="9"/>
  <c r="I339" i="9"/>
  <c r="H339" i="9"/>
  <c r="L338" i="9"/>
  <c r="K338" i="9"/>
  <c r="J338" i="9"/>
  <c r="I338" i="9"/>
  <c r="H338" i="9"/>
  <c r="L337" i="9"/>
  <c r="K337" i="9"/>
  <c r="J337" i="9"/>
  <c r="I337" i="9"/>
  <c r="H337" i="9"/>
  <c r="L336" i="9"/>
  <c r="K336" i="9"/>
  <c r="J336" i="9"/>
  <c r="I336" i="9"/>
  <c r="H336" i="9"/>
  <c r="L335" i="9"/>
  <c r="K335" i="9"/>
  <c r="J335" i="9"/>
  <c r="I335" i="9"/>
  <c r="H335" i="9"/>
  <c r="L334" i="9"/>
  <c r="K334" i="9"/>
  <c r="J334" i="9"/>
  <c r="I334" i="9"/>
  <c r="H334" i="9"/>
  <c r="L333" i="9"/>
  <c r="K333" i="9"/>
  <c r="J333" i="9"/>
  <c r="I333" i="9"/>
  <c r="H333" i="9"/>
  <c r="L332" i="9"/>
  <c r="K332" i="9"/>
  <c r="J332" i="9"/>
  <c r="I332" i="9"/>
  <c r="H332" i="9"/>
  <c r="L331" i="9"/>
  <c r="K331" i="9"/>
  <c r="J331" i="9"/>
  <c r="I331" i="9"/>
  <c r="H331" i="9"/>
  <c r="L330" i="9"/>
  <c r="K330" i="9"/>
  <c r="J330" i="9"/>
  <c r="I330" i="9"/>
  <c r="H330" i="9"/>
  <c r="L329" i="9"/>
  <c r="K329" i="9"/>
  <c r="J329" i="9"/>
  <c r="I329" i="9"/>
  <c r="H329" i="9"/>
  <c r="L328" i="9"/>
  <c r="K328" i="9"/>
  <c r="J328" i="9"/>
  <c r="I328" i="9"/>
  <c r="H328" i="9"/>
  <c r="L327" i="9"/>
  <c r="K327" i="9"/>
  <c r="J327" i="9"/>
  <c r="I327" i="9"/>
  <c r="H327" i="9"/>
  <c r="L326" i="9"/>
  <c r="K326" i="9"/>
  <c r="J326" i="9"/>
  <c r="I326" i="9"/>
  <c r="H326" i="9"/>
  <c r="L325" i="9"/>
  <c r="K325" i="9"/>
  <c r="J325" i="9"/>
  <c r="I325" i="9"/>
  <c r="H325" i="9"/>
  <c r="L324" i="9"/>
  <c r="K324" i="9"/>
  <c r="J324" i="9"/>
  <c r="I324" i="9"/>
  <c r="H324" i="9"/>
  <c r="L323" i="9"/>
  <c r="K323" i="9"/>
  <c r="J323" i="9"/>
  <c r="I323" i="9"/>
  <c r="H323" i="9"/>
  <c r="L322" i="9"/>
  <c r="K322" i="9"/>
  <c r="J322" i="9"/>
  <c r="I322" i="9"/>
  <c r="H322" i="9"/>
  <c r="L321" i="9"/>
  <c r="K321" i="9"/>
  <c r="J321" i="9"/>
  <c r="I321" i="9"/>
  <c r="H321" i="9"/>
  <c r="L320" i="9"/>
  <c r="K320" i="9"/>
  <c r="J320" i="9"/>
  <c r="I320" i="9"/>
  <c r="H320" i="9"/>
  <c r="L319" i="9"/>
  <c r="K319" i="9"/>
  <c r="J319" i="9"/>
  <c r="I319" i="9"/>
  <c r="H319" i="9"/>
  <c r="L318" i="9"/>
  <c r="K318" i="9"/>
  <c r="J318" i="9"/>
  <c r="I318" i="9"/>
  <c r="H318" i="9"/>
  <c r="L317" i="9"/>
  <c r="K317" i="9"/>
  <c r="J317" i="9"/>
  <c r="I317" i="9"/>
  <c r="H317" i="9"/>
  <c r="L316" i="9"/>
  <c r="K316" i="9"/>
  <c r="J316" i="9"/>
  <c r="I316" i="9"/>
  <c r="H316" i="9"/>
  <c r="L315" i="9"/>
  <c r="K315" i="9"/>
  <c r="J315" i="9"/>
  <c r="I315" i="9"/>
  <c r="H315" i="9"/>
  <c r="L314" i="9"/>
  <c r="K314" i="9"/>
  <c r="J314" i="9"/>
  <c r="I314" i="9"/>
  <c r="H314" i="9"/>
  <c r="L313" i="9"/>
  <c r="K313" i="9"/>
  <c r="J313" i="9"/>
  <c r="I313" i="9"/>
  <c r="H313" i="9"/>
  <c r="L312" i="9"/>
  <c r="K312" i="9"/>
  <c r="J312" i="9"/>
  <c r="I312" i="9"/>
  <c r="H312" i="9"/>
  <c r="L311" i="9"/>
  <c r="K311" i="9"/>
  <c r="J311" i="9"/>
  <c r="I311" i="9"/>
  <c r="H311" i="9"/>
  <c r="L310" i="9"/>
  <c r="K310" i="9"/>
  <c r="J310" i="9"/>
  <c r="I310" i="9"/>
  <c r="H310" i="9"/>
  <c r="L309" i="9"/>
  <c r="K309" i="9"/>
  <c r="J309" i="9"/>
  <c r="I309" i="9"/>
  <c r="H309" i="9"/>
  <c r="L308" i="9"/>
  <c r="K308" i="9"/>
  <c r="J308" i="9"/>
  <c r="I308" i="9"/>
  <c r="H308" i="9"/>
  <c r="L307" i="9"/>
  <c r="K307" i="9"/>
  <c r="J307" i="9"/>
  <c r="I307" i="9"/>
  <c r="H307" i="9"/>
  <c r="L306" i="9"/>
  <c r="K306" i="9"/>
  <c r="J306" i="9"/>
  <c r="I306" i="9"/>
  <c r="H306" i="9"/>
  <c r="L305" i="9"/>
  <c r="K305" i="9"/>
  <c r="J305" i="9"/>
  <c r="I305" i="9"/>
  <c r="H305" i="9"/>
  <c r="L304" i="9"/>
  <c r="K304" i="9"/>
  <c r="J304" i="9"/>
  <c r="I304" i="9"/>
  <c r="H304" i="9"/>
  <c r="L303" i="9"/>
  <c r="K303" i="9"/>
  <c r="J303" i="9"/>
  <c r="I303" i="9"/>
  <c r="H303" i="9"/>
  <c r="L302" i="9"/>
  <c r="K302" i="9"/>
  <c r="J302" i="9"/>
  <c r="I302" i="9"/>
  <c r="H302" i="9"/>
  <c r="L301" i="9"/>
  <c r="K301" i="9"/>
  <c r="J301" i="9"/>
  <c r="I301" i="9"/>
  <c r="H301" i="9"/>
  <c r="L300" i="9"/>
  <c r="K300" i="9"/>
  <c r="J300" i="9"/>
  <c r="I300" i="9"/>
  <c r="H300" i="9"/>
  <c r="L299" i="9"/>
  <c r="K299" i="9"/>
  <c r="J299" i="9"/>
  <c r="I299" i="9"/>
  <c r="H299" i="9"/>
  <c r="L298" i="9"/>
  <c r="K298" i="9"/>
  <c r="J298" i="9"/>
  <c r="I298" i="9"/>
  <c r="H298" i="9"/>
  <c r="L297" i="9"/>
  <c r="K297" i="9"/>
  <c r="J297" i="9"/>
  <c r="I297" i="9"/>
  <c r="H297" i="9"/>
  <c r="L296" i="9"/>
  <c r="K296" i="9"/>
  <c r="J296" i="9"/>
  <c r="I296" i="9"/>
  <c r="H296" i="9"/>
  <c r="L295" i="9"/>
  <c r="K295" i="9"/>
  <c r="J295" i="9"/>
  <c r="I295" i="9"/>
  <c r="H295" i="9"/>
  <c r="L294" i="9"/>
  <c r="K294" i="9"/>
  <c r="J294" i="9"/>
  <c r="I294" i="9"/>
  <c r="H294" i="9"/>
  <c r="L293" i="9"/>
  <c r="K293" i="9"/>
  <c r="J293" i="9"/>
  <c r="I293" i="9"/>
  <c r="H293" i="9"/>
  <c r="L292" i="9"/>
  <c r="K292" i="9"/>
  <c r="J292" i="9"/>
  <c r="I292" i="9"/>
  <c r="H292" i="9"/>
  <c r="L291" i="9"/>
  <c r="K291" i="9"/>
  <c r="J291" i="9"/>
  <c r="I291" i="9"/>
  <c r="H291" i="9"/>
  <c r="L290" i="9"/>
  <c r="K290" i="9"/>
  <c r="J290" i="9"/>
  <c r="I290" i="9"/>
  <c r="H290" i="9"/>
  <c r="L289" i="9"/>
  <c r="K289" i="9"/>
  <c r="J289" i="9"/>
  <c r="I289" i="9"/>
  <c r="H289" i="9"/>
  <c r="L288" i="9"/>
  <c r="K288" i="9"/>
  <c r="J288" i="9"/>
  <c r="I288" i="9"/>
  <c r="H288" i="9"/>
  <c r="L287" i="9"/>
  <c r="K287" i="9"/>
  <c r="J287" i="9"/>
  <c r="I287" i="9"/>
  <c r="H287" i="9"/>
  <c r="L286" i="9"/>
  <c r="K286" i="9"/>
  <c r="J286" i="9"/>
  <c r="I286" i="9"/>
  <c r="H286" i="9"/>
  <c r="L285" i="9"/>
  <c r="K285" i="9"/>
  <c r="J285" i="9"/>
  <c r="I285" i="9"/>
  <c r="H285" i="9"/>
  <c r="L284" i="9"/>
  <c r="K284" i="9"/>
  <c r="J284" i="9"/>
  <c r="I284" i="9"/>
  <c r="H284" i="9"/>
  <c r="L283" i="9"/>
  <c r="K283" i="9"/>
  <c r="J283" i="9"/>
  <c r="I283" i="9"/>
  <c r="H283" i="9"/>
  <c r="L282" i="9"/>
  <c r="K282" i="9"/>
  <c r="J282" i="9"/>
  <c r="I282" i="9"/>
  <c r="H282" i="9"/>
  <c r="L281" i="9"/>
  <c r="K281" i="9"/>
  <c r="J281" i="9"/>
  <c r="I281" i="9"/>
  <c r="H281" i="9"/>
  <c r="L280" i="9"/>
  <c r="K280" i="9"/>
  <c r="J280" i="9"/>
  <c r="I280" i="9"/>
  <c r="H280" i="9"/>
  <c r="L279" i="9"/>
  <c r="K279" i="9"/>
  <c r="J279" i="9"/>
  <c r="I279" i="9"/>
  <c r="H279" i="9"/>
  <c r="L278" i="9"/>
  <c r="K278" i="9"/>
  <c r="J278" i="9"/>
  <c r="I278" i="9"/>
  <c r="H278" i="9"/>
  <c r="L277" i="9"/>
  <c r="K277" i="9"/>
  <c r="J277" i="9"/>
  <c r="I277" i="9"/>
  <c r="H277" i="9"/>
  <c r="L276" i="9"/>
  <c r="K276" i="9"/>
  <c r="J276" i="9"/>
  <c r="I276" i="9"/>
  <c r="H276" i="9"/>
  <c r="L275" i="9"/>
  <c r="K275" i="9"/>
  <c r="J275" i="9"/>
  <c r="I275" i="9"/>
  <c r="H275" i="9"/>
  <c r="L274" i="9"/>
  <c r="K274" i="9"/>
  <c r="J274" i="9"/>
  <c r="I274" i="9"/>
  <c r="H274" i="9"/>
  <c r="L273" i="9"/>
  <c r="K273" i="9"/>
  <c r="J273" i="9"/>
  <c r="I273" i="9"/>
  <c r="H273" i="9"/>
  <c r="L272" i="9"/>
  <c r="K272" i="9"/>
  <c r="J272" i="9"/>
  <c r="I272" i="9"/>
  <c r="H272" i="9"/>
  <c r="L271" i="9"/>
  <c r="K271" i="9"/>
  <c r="J271" i="9"/>
  <c r="I271" i="9"/>
  <c r="H271" i="9"/>
  <c r="L270" i="9"/>
  <c r="K270" i="9"/>
  <c r="J270" i="9"/>
  <c r="I270" i="9"/>
  <c r="H270" i="9"/>
  <c r="L269" i="9"/>
  <c r="K269" i="9"/>
  <c r="J269" i="9"/>
  <c r="I269" i="9"/>
  <c r="H269" i="9"/>
  <c r="L268" i="9"/>
  <c r="K268" i="9"/>
  <c r="J268" i="9"/>
  <c r="I268" i="9"/>
  <c r="H268" i="9"/>
  <c r="L267" i="9"/>
  <c r="K267" i="9"/>
  <c r="J267" i="9"/>
  <c r="I267" i="9"/>
  <c r="H267" i="9"/>
  <c r="L266" i="9"/>
  <c r="K266" i="9"/>
  <c r="J266" i="9"/>
  <c r="I266" i="9"/>
  <c r="H266" i="9"/>
  <c r="L265" i="9"/>
  <c r="K265" i="9"/>
  <c r="J265" i="9"/>
  <c r="I265" i="9"/>
  <c r="H265" i="9"/>
  <c r="L264" i="9"/>
  <c r="K264" i="9"/>
  <c r="J264" i="9"/>
  <c r="I264" i="9"/>
  <c r="H264" i="9"/>
  <c r="L263" i="9"/>
  <c r="K263" i="9"/>
  <c r="J263" i="9"/>
  <c r="I263" i="9"/>
  <c r="H263" i="9"/>
  <c r="L262" i="9"/>
  <c r="K262" i="9"/>
  <c r="J262" i="9"/>
  <c r="I262" i="9"/>
  <c r="H262" i="9"/>
  <c r="L261" i="9"/>
  <c r="K261" i="9"/>
  <c r="J261" i="9"/>
  <c r="I261" i="9"/>
  <c r="H261" i="9"/>
  <c r="L260" i="9"/>
  <c r="K260" i="9"/>
  <c r="J260" i="9"/>
  <c r="I260" i="9"/>
  <c r="H260" i="9"/>
  <c r="L259" i="9"/>
  <c r="K259" i="9"/>
  <c r="J259" i="9"/>
  <c r="I259" i="9"/>
  <c r="H259" i="9"/>
  <c r="L258" i="9"/>
  <c r="K258" i="9"/>
  <c r="J258" i="9"/>
  <c r="I258" i="9"/>
  <c r="H258" i="9"/>
  <c r="L257" i="9"/>
  <c r="K257" i="9"/>
  <c r="J257" i="9"/>
  <c r="I257" i="9"/>
  <c r="H257" i="9"/>
  <c r="L256" i="9"/>
  <c r="K256" i="9"/>
  <c r="J256" i="9"/>
  <c r="I256" i="9"/>
  <c r="H256" i="9"/>
  <c r="L255" i="9"/>
  <c r="K255" i="9"/>
  <c r="J255" i="9"/>
  <c r="I255" i="9"/>
  <c r="H255" i="9"/>
  <c r="L254" i="9"/>
  <c r="K254" i="9"/>
  <c r="J254" i="9"/>
  <c r="I254" i="9"/>
  <c r="H254" i="9"/>
  <c r="L253" i="9"/>
  <c r="K253" i="9"/>
  <c r="J253" i="9"/>
  <c r="I253" i="9"/>
  <c r="H253" i="9"/>
  <c r="L252" i="9"/>
  <c r="K252" i="9"/>
  <c r="J252" i="9"/>
  <c r="I252" i="9"/>
  <c r="H252" i="9"/>
  <c r="L251" i="9"/>
  <c r="K251" i="9"/>
  <c r="J251" i="9"/>
  <c r="I251" i="9"/>
  <c r="H251" i="9"/>
  <c r="L250" i="9"/>
  <c r="K250" i="9"/>
  <c r="J250" i="9"/>
  <c r="I250" i="9"/>
  <c r="H250" i="9"/>
  <c r="L249" i="9"/>
  <c r="K249" i="9"/>
  <c r="J249" i="9"/>
  <c r="I249" i="9"/>
  <c r="H249" i="9"/>
  <c r="L248" i="9"/>
  <c r="K248" i="9"/>
  <c r="J248" i="9"/>
  <c r="I248" i="9"/>
  <c r="H248" i="9"/>
  <c r="L247" i="9"/>
  <c r="K247" i="9"/>
  <c r="J247" i="9"/>
  <c r="I247" i="9"/>
  <c r="H247" i="9"/>
  <c r="L246" i="9"/>
  <c r="K246" i="9"/>
  <c r="J246" i="9"/>
  <c r="I246" i="9"/>
  <c r="H246" i="9"/>
  <c r="L245" i="9"/>
  <c r="K245" i="9"/>
  <c r="J245" i="9"/>
  <c r="I245" i="9"/>
  <c r="H245" i="9"/>
  <c r="L244" i="9"/>
  <c r="K244" i="9"/>
  <c r="J244" i="9"/>
  <c r="I244" i="9"/>
  <c r="H244" i="9"/>
  <c r="L243" i="9"/>
  <c r="K243" i="9"/>
  <c r="J243" i="9"/>
  <c r="I243" i="9"/>
  <c r="H243" i="9"/>
  <c r="L242" i="9"/>
  <c r="K242" i="9"/>
  <c r="J242" i="9"/>
  <c r="I242" i="9"/>
  <c r="H242" i="9"/>
  <c r="L241" i="9"/>
  <c r="K241" i="9"/>
  <c r="J241" i="9"/>
  <c r="I241" i="9"/>
  <c r="H241" i="9"/>
  <c r="L240" i="9"/>
  <c r="K240" i="9"/>
  <c r="J240" i="9"/>
  <c r="I240" i="9"/>
  <c r="H240" i="9"/>
  <c r="L239" i="9"/>
  <c r="K239" i="9"/>
  <c r="J239" i="9"/>
  <c r="I239" i="9"/>
  <c r="H239" i="9"/>
  <c r="L238" i="9"/>
  <c r="K238" i="9"/>
  <c r="J238" i="9"/>
  <c r="I238" i="9"/>
  <c r="H238" i="9"/>
  <c r="L237" i="9"/>
  <c r="K237" i="9"/>
  <c r="J237" i="9"/>
  <c r="I237" i="9"/>
  <c r="H237" i="9"/>
  <c r="L236" i="9"/>
  <c r="K236" i="9"/>
  <c r="J236" i="9"/>
  <c r="I236" i="9"/>
  <c r="H236" i="9"/>
  <c r="L235" i="9"/>
  <c r="K235" i="9"/>
  <c r="J235" i="9"/>
  <c r="I235" i="9"/>
  <c r="H235" i="9"/>
  <c r="L234" i="9"/>
  <c r="K234" i="9"/>
  <c r="J234" i="9"/>
  <c r="I234" i="9"/>
  <c r="H234" i="9"/>
  <c r="L233" i="9"/>
  <c r="K233" i="9"/>
  <c r="J233" i="9"/>
  <c r="I233" i="9"/>
  <c r="H233" i="9"/>
  <c r="L232" i="9"/>
  <c r="K232" i="9"/>
  <c r="J232" i="9"/>
  <c r="I232" i="9"/>
  <c r="H232" i="9"/>
  <c r="L231" i="9"/>
  <c r="K231" i="9"/>
  <c r="J231" i="9"/>
  <c r="I231" i="9"/>
  <c r="H231" i="9"/>
  <c r="L230" i="9"/>
  <c r="K230" i="9"/>
  <c r="J230" i="9"/>
  <c r="I230" i="9"/>
  <c r="H230" i="9"/>
  <c r="L229" i="9"/>
  <c r="K229" i="9"/>
  <c r="J229" i="9"/>
  <c r="I229" i="9"/>
  <c r="H229" i="9"/>
  <c r="L228" i="9"/>
  <c r="K228" i="9"/>
  <c r="J228" i="9"/>
  <c r="I228" i="9"/>
  <c r="H228" i="9"/>
  <c r="L227" i="9"/>
  <c r="K227" i="9"/>
  <c r="J227" i="9"/>
  <c r="I227" i="9"/>
  <c r="H227" i="9"/>
  <c r="L226" i="9"/>
  <c r="K226" i="9"/>
  <c r="J226" i="9"/>
  <c r="I226" i="9"/>
  <c r="H226" i="9"/>
  <c r="L225" i="9"/>
  <c r="K225" i="9"/>
  <c r="J225" i="9"/>
  <c r="I225" i="9"/>
  <c r="H225" i="9"/>
  <c r="L224" i="9"/>
  <c r="K224" i="9"/>
  <c r="J224" i="9"/>
  <c r="I224" i="9"/>
  <c r="H224" i="9"/>
  <c r="L223" i="9"/>
  <c r="K223" i="9"/>
  <c r="J223" i="9"/>
  <c r="I223" i="9"/>
  <c r="H223" i="9"/>
  <c r="L222" i="9"/>
  <c r="K222" i="9"/>
  <c r="J222" i="9"/>
  <c r="I222" i="9"/>
  <c r="H222" i="9"/>
  <c r="L221" i="9"/>
  <c r="K221" i="9"/>
  <c r="J221" i="9"/>
  <c r="I221" i="9"/>
  <c r="H221" i="9"/>
  <c r="L220" i="9"/>
  <c r="K220" i="9"/>
  <c r="J220" i="9"/>
  <c r="I220" i="9"/>
  <c r="H220" i="9"/>
  <c r="L219" i="9"/>
  <c r="K219" i="9"/>
  <c r="J219" i="9"/>
  <c r="I219" i="9"/>
  <c r="H219" i="9"/>
  <c r="L218" i="9"/>
  <c r="K218" i="9"/>
  <c r="J218" i="9"/>
  <c r="I218" i="9"/>
  <c r="H218" i="9"/>
  <c r="L217" i="9"/>
  <c r="K217" i="9"/>
  <c r="J217" i="9"/>
  <c r="I217" i="9"/>
  <c r="H217" i="9"/>
  <c r="L216" i="9"/>
  <c r="K216" i="9"/>
  <c r="J216" i="9"/>
  <c r="I216" i="9"/>
  <c r="H216" i="9"/>
  <c r="L215" i="9"/>
  <c r="K215" i="9"/>
  <c r="J215" i="9"/>
  <c r="I215" i="9"/>
  <c r="H215" i="9"/>
  <c r="L214" i="9"/>
  <c r="K214" i="9"/>
  <c r="J214" i="9"/>
  <c r="I214" i="9"/>
  <c r="H214" i="9"/>
  <c r="L213" i="9"/>
  <c r="K213" i="9"/>
  <c r="J213" i="9"/>
  <c r="I213" i="9"/>
  <c r="H213" i="9"/>
  <c r="L212" i="9"/>
  <c r="K212" i="9"/>
  <c r="J212" i="9"/>
  <c r="I212" i="9"/>
  <c r="H212" i="9"/>
  <c r="L211" i="9"/>
  <c r="K211" i="9"/>
  <c r="J211" i="9"/>
  <c r="I211" i="9"/>
  <c r="H211" i="9"/>
  <c r="L210" i="9"/>
  <c r="K210" i="9"/>
  <c r="J210" i="9"/>
  <c r="I210" i="9"/>
  <c r="H210" i="9"/>
  <c r="L209" i="9"/>
  <c r="K209" i="9"/>
  <c r="J209" i="9"/>
  <c r="I209" i="9"/>
  <c r="H209" i="9"/>
  <c r="L208" i="9"/>
  <c r="K208" i="9"/>
  <c r="J208" i="9"/>
  <c r="I208" i="9"/>
  <c r="H208" i="9"/>
  <c r="L207" i="9"/>
  <c r="K207" i="9"/>
  <c r="J207" i="9"/>
  <c r="I207" i="9"/>
  <c r="H207" i="9"/>
  <c r="L206" i="9"/>
  <c r="K206" i="9"/>
  <c r="J206" i="9"/>
  <c r="I206" i="9"/>
  <c r="H206" i="9"/>
  <c r="L205" i="9"/>
  <c r="K205" i="9"/>
  <c r="J205" i="9"/>
  <c r="I205" i="9"/>
  <c r="H205" i="9"/>
  <c r="L204" i="9"/>
  <c r="K204" i="9"/>
  <c r="J204" i="9"/>
  <c r="I204" i="9"/>
  <c r="H204" i="9"/>
  <c r="L203" i="9"/>
  <c r="K203" i="9"/>
  <c r="J203" i="9"/>
  <c r="I203" i="9"/>
  <c r="H203" i="9"/>
  <c r="L202" i="9"/>
  <c r="K202" i="9"/>
  <c r="J202" i="9"/>
  <c r="I202" i="9"/>
  <c r="H202" i="9"/>
  <c r="L201" i="9"/>
  <c r="K201" i="9"/>
  <c r="J201" i="9"/>
  <c r="I201" i="9"/>
  <c r="H201" i="9"/>
  <c r="L200" i="9"/>
  <c r="K200" i="9"/>
  <c r="J200" i="9"/>
  <c r="I200" i="9"/>
  <c r="H200" i="9"/>
  <c r="L199" i="9"/>
  <c r="K199" i="9"/>
  <c r="J199" i="9"/>
  <c r="I199" i="9"/>
  <c r="H199" i="9"/>
  <c r="L198" i="9"/>
  <c r="K198" i="9"/>
  <c r="J198" i="9"/>
  <c r="I198" i="9"/>
  <c r="H198" i="9"/>
  <c r="L197" i="9"/>
  <c r="K197" i="9"/>
  <c r="J197" i="9"/>
  <c r="I197" i="9"/>
  <c r="H197" i="9"/>
  <c r="L196" i="9"/>
  <c r="K196" i="9"/>
  <c r="J196" i="9"/>
  <c r="I196" i="9"/>
  <c r="H196" i="9"/>
  <c r="L195" i="9"/>
  <c r="K195" i="9"/>
  <c r="J195" i="9"/>
  <c r="I195" i="9"/>
  <c r="H195" i="9"/>
  <c r="L194" i="9"/>
  <c r="K194" i="9"/>
  <c r="J194" i="9"/>
  <c r="I194" i="9"/>
  <c r="H194" i="9"/>
  <c r="L193" i="9"/>
  <c r="K193" i="9"/>
  <c r="J193" i="9"/>
  <c r="I193" i="9"/>
  <c r="H193" i="9"/>
  <c r="L192" i="9"/>
  <c r="K192" i="9"/>
  <c r="J192" i="9"/>
  <c r="I192" i="9"/>
  <c r="H192" i="9"/>
  <c r="L191" i="9"/>
  <c r="K191" i="9"/>
  <c r="J191" i="9"/>
  <c r="I191" i="9"/>
  <c r="H191" i="9"/>
  <c r="L190" i="9"/>
  <c r="K190" i="9"/>
  <c r="J190" i="9"/>
  <c r="I190" i="9"/>
  <c r="H190" i="9"/>
  <c r="L189" i="9"/>
  <c r="K189" i="9"/>
  <c r="J189" i="9"/>
  <c r="I189" i="9"/>
  <c r="H189" i="9"/>
  <c r="L188" i="9"/>
  <c r="K188" i="9"/>
  <c r="J188" i="9"/>
  <c r="I188" i="9"/>
  <c r="H188" i="9"/>
  <c r="L187" i="9"/>
  <c r="K187" i="9"/>
  <c r="J187" i="9"/>
  <c r="I187" i="9"/>
  <c r="H187" i="9"/>
  <c r="L186" i="9"/>
  <c r="K186" i="9"/>
  <c r="J186" i="9"/>
  <c r="I186" i="9"/>
  <c r="H186" i="9"/>
  <c r="L185" i="9"/>
  <c r="K185" i="9"/>
  <c r="J185" i="9"/>
  <c r="I185" i="9"/>
  <c r="H185" i="9"/>
  <c r="L184" i="9"/>
  <c r="K184" i="9"/>
  <c r="J184" i="9"/>
  <c r="I184" i="9"/>
  <c r="H184" i="9"/>
  <c r="L183" i="9"/>
  <c r="K183" i="9"/>
  <c r="J183" i="9"/>
  <c r="I183" i="9"/>
  <c r="H183" i="9"/>
  <c r="L182" i="9"/>
  <c r="K182" i="9"/>
  <c r="J182" i="9"/>
  <c r="I182" i="9"/>
  <c r="H182" i="9"/>
  <c r="L181" i="9"/>
  <c r="K181" i="9"/>
  <c r="J181" i="9"/>
  <c r="I181" i="9"/>
  <c r="H181" i="9"/>
  <c r="L180" i="9"/>
  <c r="K180" i="9"/>
  <c r="J180" i="9"/>
  <c r="I180" i="9"/>
  <c r="H180" i="9"/>
  <c r="L179" i="9"/>
  <c r="K179" i="9"/>
  <c r="J179" i="9"/>
  <c r="I179" i="9"/>
  <c r="H179" i="9"/>
  <c r="L178" i="9"/>
  <c r="K178" i="9"/>
  <c r="J178" i="9"/>
  <c r="I178" i="9"/>
  <c r="H178" i="9"/>
  <c r="L177" i="9"/>
  <c r="K177" i="9"/>
  <c r="J177" i="9"/>
  <c r="I177" i="9"/>
  <c r="H177" i="9"/>
  <c r="L176" i="9"/>
  <c r="K176" i="9"/>
  <c r="J176" i="9"/>
  <c r="I176" i="9"/>
  <c r="H176" i="9"/>
  <c r="L175" i="9"/>
  <c r="K175" i="9"/>
  <c r="J175" i="9"/>
  <c r="I175" i="9"/>
  <c r="H175" i="9"/>
  <c r="L174" i="9"/>
  <c r="K174" i="9"/>
  <c r="J174" i="9"/>
  <c r="I174" i="9"/>
  <c r="H174" i="9"/>
  <c r="L173" i="9"/>
  <c r="K173" i="9"/>
  <c r="J173" i="9"/>
  <c r="I173" i="9"/>
  <c r="H173" i="9"/>
  <c r="L172" i="9"/>
  <c r="K172" i="9"/>
  <c r="J172" i="9"/>
  <c r="I172" i="9"/>
  <c r="H172" i="9"/>
  <c r="L171" i="9"/>
  <c r="K171" i="9"/>
  <c r="J171" i="9"/>
  <c r="I171" i="9"/>
  <c r="H171" i="9"/>
  <c r="L170" i="9"/>
  <c r="K170" i="9"/>
  <c r="J170" i="9"/>
  <c r="I170" i="9"/>
  <c r="H170" i="9"/>
  <c r="L169" i="9"/>
  <c r="K169" i="9"/>
  <c r="J169" i="9"/>
  <c r="I169" i="9"/>
  <c r="H169" i="9"/>
  <c r="L168" i="9"/>
  <c r="K168" i="9"/>
  <c r="J168" i="9"/>
  <c r="I168" i="9"/>
  <c r="H168" i="9"/>
  <c r="L167" i="9"/>
  <c r="K167" i="9"/>
  <c r="J167" i="9"/>
  <c r="I167" i="9"/>
  <c r="H167" i="9"/>
  <c r="L166" i="9"/>
  <c r="K166" i="9"/>
  <c r="J166" i="9"/>
  <c r="I166" i="9"/>
  <c r="H166" i="9"/>
  <c r="L165" i="9"/>
  <c r="K165" i="9"/>
  <c r="J165" i="9"/>
  <c r="I165" i="9"/>
  <c r="H165" i="9"/>
  <c r="L164" i="9"/>
  <c r="K164" i="9"/>
  <c r="J164" i="9"/>
  <c r="I164" i="9"/>
  <c r="H164" i="9"/>
  <c r="L163" i="9"/>
  <c r="K163" i="9"/>
  <c r="J163" i="9"/>
  <c r="I163" i="9"/>
  <c r="H163" i="9"/>
  <c r="L162" i="9"/>
  <c r="K162" i="9"/>
  <c r="J162" i="9"/>
  <c r="I162" i="9"/>
  <c r="H162" i="9"/>
  <c r="L161" i="9"/>
  <c r="K161" i="9"/>
  <c r="J161" i="9"/>
  <c r="I161" i="9"/>
  <c r="H161" i="9"/>
  <c r="L160" i="9"/>
  <c r="K160" i="9"/>
  <c r="J160" i="9"/>
  <c r="I160" i="9"/>
  <c r="H160" i="9"/>
  <c r="L159" i="9"/>
  <c r="K159" i="9"/>
  <c r="J159" i="9"/>
  <c r="I159" i="9"/>
  <c r="H159" i="9"/>
  <c r="L158" i="9"/>
  <c r="K158" i="9"/>
  <c r="J158" i="9"/>
  <c r="I158" i="9"/>
  <c r="H158" i="9"/>
  <c r="L157" i="9"/>
  <c r="K157" i="9"/>
  <c r="J157" i="9"/>
  <c r="I157" i="9"/>
  <c r="H157" i="9"/>
  <c r="L156" i="9"/>
  <c r="K156" i="9"/>
  <c r="J156" i="9"/>
  <c r="I156" i="9"/>
  <c r="H156" i="9"/>
  <c r="L155" i="9"/>
  <c r="K155" i="9"/>
  <c r="J155" i="9"/>
  <c r="I155" i="9"/>
  <c r="H155" i="9"/>
  <c r="L154" i="9"/>
  <c r="K154" i="9"/>
  <c r="J154" i="9"/>
  <c r="I154" i="9"/>
  <c r="H154" i="9"/>
  <c r="L153" i="9"/>
  <c r="K153" i="9"/>
  <c r="J153" i="9"/>
  <c r="I153" i="9"/>
  <c r="H153" i="9"/>
  <c r="L152" i="9"/>
  <c r="K152" i="9"/>
  <c r="J152" i="9"/>
  <c r="I152" i="9"/>
  <c r="H152" i="9"/>
  <c r="L151" i="9"/>
  <c r="K151" i="9"/>
  <c r="J151" i="9"/>
  <c r="I151" i="9"/>
  <c r="H151" i="9"/>
  <c r="L150" i="9"/>
  <c r="K150" i="9"/>
  <c r="J150" i="9"/>
  <c r="I150" i="9"/>
  <c r="H150" i="9"/>
  <c r="L149" i="9"/>
  <c r="K149" i="9"/>
  <c r="J149" i="9"/>
  <c r="I149" i="9"/>
  <c r="H149" i="9"/>
  <c r="L148" i="9"/>
  <c r="K148" i="9"/>
  <c r="J148" i="9"/>
  <c r="I148" i="9"/>
  <c r="H148" i="9"/>
  <c r="L147" i="9"/>
  <c r="K147" i="9"/>
  <c r="J147" i="9"/>
  <c r="I147" i="9"/>
  <c r="H147" i="9"/>
  <c r="L146" i="9"/>
  <c r="K146" i="9"/>
  <c r="J146" i="9"/>
  <c r="I146" i="9"/>
  <c r="H146" i="9"/>
  <c r="L145" i="9"/>
  <c r="K145" i="9"/>
  <c r="J145" i="9"/>
  <c r="I145" i="9"/>
  <c r="H145" i="9"/>
  <c r="L144" i="9"/>
  <c r="K144" i="9"/>
  <c r="J144" i="9"/>
  <c r="I144" i="9"/>
  <c r="H144" i="9"/>
  <c r="L143" i="9"/>
  <c r="K143" i="9"/>
  <c r="J143" i="9"/>
  <c r="I143" i="9"/>
  <c r="H143" i="9"/>
  <c r="L142" i="9"/>
  <c r="K142" i="9"/>
  <c r="J142" i="9"/>
  <c r="I142" i="9"/>
  <c r="H142" i="9"/>
  <c r="L141" i="9"/>
  <c r="K141" i="9"/>
  <c r="J141" i="9"/>
  <c r="I141" i="9"/>
  <c r="H141" i="9"/>
  <c r="L140" i="9"/>
  <c r="K140" i="9"/>
  <c r="J140" i="9"/>
  <c r="I140" i="9"/>
  <c r="H140" i="9"/>
  <c r="L139" i="9"/>
  <c r="K139" i="9"/>
  <c r="J139" i="9"/>
  <c r="I139" i="9"/>
  <c r="H139" i="9"/>
  <c r="L138" i="9"/>
  <c r="K138" i="9"/>
  <c r="J138" i="9"/>
  <c r="I138" i="9"/>
  <c r="H138" i="9"/>
  <c r="L137" i="9"/>
  <c r="K137" i="9"/>
  <c r="J137" i="9"/>
  <c r="I137" i="9"/>
  <c r="H137" i="9"/>
  <c r="L136" i="9"/>
  <c r="K136" i="9"/>
  <c r="J136" i="9"/>
  <c r="I136" i="9"/>
  <c r="H136" i="9"/>
  <c r="L135" i="9"/>
  <c r="K135" i="9"/>
  <c r="J135" i="9"/>
  <c r="I135" i="9"/>
  <c r="H135" i="9"/>
  <c r="L134" i="9"/>
  <c r="K134" i="9"/>
  <c r="J134" i="9"/>
  <c r="I134" i="9"/>
  <c r="H134" i="9"/>
  <c r="L133" i="9"/>
  <c r="K133" i="9"/>
  <c r="J133" i="9"/>
  <c r="I133" i="9"/>
  <c r="H133" i="9"/>
  <c r="L132" i="9"/>
  <c r="K132" i="9"/>
  <c r="J132" i="9"/>
  <c r="I132" i="9"/>
  <c r="H132" i="9"/>
  <c r="L131" i="9"/>
  <c r="K131" i="9"/>
  <c r="J131" i="9"/>
  <c r="I131" i="9"/>
  <c r="H131" i="9"/>
  <c r="L130" i="9"/>
  <c r="K130" i="9"/>
  <c r="J130" i="9"/>
  <c r="I130" i="9"/>
  <c r="H130" i="9"/>
  <c r="L129" i="9"/>
  <c r="K129" i="9"/>
  <c r="J129" i="9"/>
  <c r="I129" i="9"/>
  <c r="H129" i="9"/>
  <c r="L128" i="9"/>
  <c r="K128" i="9"/>
  <c r="J128" i="9"/>
  <c r="I128" i="9"/>
  <c r="H128" i="9"/>
  <c r="L127" i="9"/>
  <c r="K127" i="9"/>
  <c r="J127" i="9"/>
  <c r="I127" i="9"/>
  <c r="H127" i="9"/>
  <c r="L126" i="9"/>
  <c r="K126" i="9"/>
  <c r="J126" i="9"/>
  <c r="I126" i="9"/>
  <c r="H126" i="9"/>
  <c r="L125" i="9"/>
  <c r="K125" i="9"/>
  <c r="J125" i="9"/>
  <c r="I125" i="9"/>
  <c r="H125" i="9"/>
  <c r="L124" i="9"/>
  <c r="K124" i="9"/>
  <c r="J124" i="9"/>
  <c r="I124" i="9"/>
  <c r="H124" i="9"/>
  <c r="L123" i="9"/>
  <c r="K123" i="9"/>
  <c r="J123" i="9"/>
  <c r="I123" i="9"/>
  <c r="H123" i="9"/>
  <c r="L122" i="9"/>
  <c r="K122" i="9"/>
  <c r="J122" i="9"/>
  <c r="I122" i="9"/>
  <c r="H122" i="9"/>
  <c r="L119" i="9"/>
  <c r="K119" i="9"/>
  <c r="J119" i="9"/>
  <c r="I119" i="9"/>
  <c r="H119" i="9"/>
  <c r="L118" i="9"/>
  <c r="K118" i="9"/>
  <c r="J118" i="9"/>
  <c r="I118" i="9"/>
  <c r="H118" i="9"/>
  <c r="L117" i="9"/>
  <c r="K117" i="9"/>
  <c r="J117" i="9"/>
  <c r="I117" i="9"/>
  <c r="H117" i="9"/>
  <c r="L116" i="9"/>
  <c r="K116" i="9"/>
  <c r="J116" i="9"/>
  <c r="I116" i="9"/>
  <c r="H116" i="9"/>
  <c r="L114" i="9"/>
  <c r="K114" i="9"/>
  <c r="J114" i="9"/>
  <c r="I114" i="9"/>
  <c r="H114" i="9"/>
  <c r="L113" i="9"/>
  <c r="K113" i="9"/>
  <c r="J113" i="9"/>
  <c r="I113" i="9"/>
  <c r="H113" i="9"/>
  <c r="L112" i="9"/>
  <c r="K112" i="9"/>
  <c r="J112" i="9"/>
  <c r="I112" i="9"/>
  <c r="H112" i="9"/>
  <c r="L109" i="9"/>
  <c r="K109" i="9"/>
  <c r="J109" i="9"/>
  <c r="I109" i="9"/>
  <c r="H109" i="9"/>
  <c r="L108" i="9"/>
  <c r="K108" i="9"/>
  <c r="J108" i="9"/>
  <c r="I108" i="9"/>
  <c r="H108" i="9"/>
  <c r="L107" i="9"/>
  <c r="K107" i="9"/>
  <c r="J107" i="9"/>
  <c r="I107" i="9"/>
  <c r="H107" i="9"/>
  <c r="L106" i="9"/>
  <c r="K106" i="9"/>
  <c r="J106" i="9"/>
  <c r="I106" i="9"/>
  <c r="H106" i="9"/>
  <c r="L104" i="9"/>
  <c r="K104" i="9"/>
  <c r="J104" i="9"/>
  <c r="I104" i="9"/>
  <c r="H104" i="9"/>
  <c r="L103" i="9"/>
  <c r="K103" i="9"/>
  <c r="J103" i="9"/>
  <c r="I103" i="9"/>
  <c r="H103" i="9"/>
  <c r="L102" i="9"/>
  <c r="K102" i="9"/>
  <c r="J102" i="9"/>
  <c r="I102" i="9"/>
  <c r="H102" i="9"/>
  <c r="L99" i="9"/>
  <c r="K99" i="9"/>
  <c r="J99" i="9"/>
  <c r="I99" i="9"/>
  <c r="H99" i="9"/>
  <c r="L98" i="9"/>
  <c r="K98" i="9"/>
  <c r="J98" i="9"/>
  <c r="I98" i="9"/>
  <c r="H98" i="9"/>
  <c r="L97" i="9"/>
  <c r="K97" i="9"/>
  <c r="J97" i="9"/>
  <c r="I97" i="9"/>
  <c r="H97" i="9"/>
  <c r="L96" i="9"/>
  <c r="K96" i="9"/>
  <c r="J96" i="9"/>
  <c r="I96" i="9"/>
  <c r="H96" i="9"/>
  <c r="L94" i="9"/>
  <c r="K94" i="9"/>
  <c r="J94" i="9"/>
  <c r="I94" i="9"/>
  <c r="H94" i="9"/>
  <c r="L93" i="9"/>
  <c r="K93" i="9"/>
  <c r="J93" i="9"/>
  <c r="I93" i="9"/>
  <c r="H93" i="9"/>
  <c r="L92" i="9"/>
  <c r="K92" i="9"/>
  <c r="J92" i="9"/>
  <c r="I92" i="9"/>
  <c r="H92" i="9"/>
  <c r="L89" i="9"/>
  <c r="K89" i="9"/>
  <c r="J89" i="9"/>
  <c r="I89" i="9"/>
  <c r="H89" i="9"/>
  <c r="L88" i="9"/>
  <c r="K88" i="9"/>
  <c r="J88" i="9"/>
  <c r="I88" i="9"/>
  <c r="H88" i="9"/>
  <c r="L87" i="9"/>
  <c r="K87" i="9"/>
  <c r="J87" i="9"/>
  <c r="I87" i="9"/>
  <c r="H87" i="9"/>
  <c r="L83" i="9"/>
  <c r="K83" i="9"/>
  <c r="J83" i="9"/>
  <c r="I83" i="9"/>
  <c r="H83" i="9"/>
  <c r="L80" i="9"/>
  <c r="K80" i="9"/>
  <c r="J80" i="9"/>
  <c r="I80" i="9"/>
  <c r="H80" i="9"/>
  <c r="L79" i="9"/>
  <c r="K79" i="9"/>
  <c r="J79" i="9"/>
  <c r="I79" i="9"/>
  <c r="H79" i="9"/>
  <c r="L78" i="9"/>
  <c r="K78" i="9"/>
  <c r="J78" i="9"/>
  <c r="I78" i="9"/>
  <c r="H78" i="9"/>
  <c r="L76" i="9"/>
  <c r="K76" i="9"/>
  <c r="J76" i="9"/>
  <c r="I76" i="9"/>
  <c r="H76" i="9"/>
  <c r="L72" i="9"/>
  <c r="K72" i="9"/>
  <c r="J72" i="9"/>
  <c r="I72" i="9"/>
  <c r="H72" i="9"/>
  <c r="L71" i="9"/>
  <c r="K71" i="9"/>
  <c r="J71" i="9"/>
  <c r="I71" i="9"/>
  <c r="H71" i="9"/>
  <c r="L68" i="9"/>
  <c r="K68" i="9"/>
  <c r="J68" i="9"/>
  <c r="I68" i="9"/>
  <c r="H68" i="9"/>
  <c r="L67" i="9"/>
  <c r="K67" i="9"/>
  <c r="J67" i="9"/>
  <c r="I67" i="9"/>
  <c r="H67" i="9"/>
  <c r="L64" i="9"/>
  <c r="K64" i="9"/>
  <c r="J64" i="9"/>
  <c r="I64" i="9"/>
  <c r="H64" i="9"/>
  <c r="L63" i="9"/>
  <c r="K63" i="9"/>
  <c r="J63" i="9"/>
  <c r="I63" i="9"/>
  <c r="H63" i="9"/>
  <c r="L62" i="9"/>
  <c r="K62" i="9"/>
  <c r="J62" i="9"/>
  <c r="I62" i="9"/>
  <c r="H62" i="9"/>
  <c r="L60" i="9"/>
  <c r="K60" i="9"/>
  <c r="J60" i="9"/>
  <c r="I60" i="9"/>
  <c r="H60" i="9"/>
  <c r="L59" i="9"/>
  <c r="K59" i="9"/>
  <c r="J59" i="9"/>
  <c r="I59" i="9"/>
  <c r="H59" i="9"/>
  <c r="L56" i="9"/>
  <c r="K56" i="9"/>
  <c r="J56" i="9"/>
  <c r="I56" i="9"/>
  <c r="H56" i="9"/>
  <c r="L55" i="9"/>
  <c r="K55" i="9"/>
  <c r="J55" i="9"/>
  <c r="I55" i="9"/>
  <c r="H55" i="9"/>
  <c r="L53" i="9"/>
  <c r="K53" i="9"/>
  <c r="J53" i="9"/>
  <c r="I53" i="9"/>
  <c r="H53" i="9"/>
  <c r="L52" i="9"/>
  <c r="K52" i="9"/>
  <c r="J52" i="9"/>
  <c r="I52" i="9"/>
  <c r="H52" i="9"/>
  <c r="L48" i="9"/>
  <c r="K48" i="9"/>
  <c r="J48" i="9"/>
  <c r="I48" i="9"/>
  <c r="H48" i="9"/>
  <c r="L46" i="9"/>
  <c r="K46" i="9"/>
  <c r="J46" i="9"/>
  <c r="I46" i="9"/>
  <c r="H46" i="9"/>
  <c r="L40" i="9"/>
  <c r="K40" i="9"/>
  <c r="J40" i="9"/>
  <c r="I40" i="9"/>
  <c r="H40" i="9"/>
  <c r="L34" i="9"/>
  <c r="K34" i="9"/>
  <c r="J34" i="9"/>
  <c r="I34" i="9"/>
  <c r="H34" i="9"/>
  <c r="M28" i="9"/>
  <c r="M33" i="9"/>
  <c r="M46" i="9"/>
  <c r="M53" i="9"/>
  <c r="M55" i="9"/>
  <c r="M56" i="9"/>
  <c r="M72" i="9"/>
  <c r="M73" i="9"/>
  <c r="M79" i="9"/>
  <c r="M82" i="9"/>
  <c r="M83" i="9"/>
  <c r="M87" i="9"/>
  <c r="M89" i="9"/>
  <c r="M90" i="9"/>
  <c r="M91" i="9"/>
  <c r="M93" i="9"/>
  <c r="M94" i="9"/>
  <c r="M97" i="9"/>
  <c r="M98" i="9"/>
  <c r="M99" i="9"/>
  <c r="M100" i="9"/>
  <c r="M101" i="9"/>
  <c r="M102" i="9"/>
  <c r="M103" i="9"/>
  <c r="M104" i="9"/>
  <c r="M106" i="9"/>
  <c r="M107" i="9"/>
  <c r="M108" i="9"/>
  <c r="M109" i="9"/>
  <c r="M110" i="9"/>
  <c r="M111" i="9"/>
  <c r="M112" i="9"/>
  <c r="M113" i="9"/>
  <c r="M114" i="9"/>
  <c r="M116" i="9"/>
  <c r="M117" i="9"/>
  <c r="M118" i="9"/>
  <c r="M119" i="9"/>
  <c r="M120" i="9"/>
  <c r="M121" i="9"/>
  <c r="M122" i="9"/>
  <c r="M123" i="9"/>
  <c r="M124" i="9"/>
  <c r="C404" i="9"/>
  <c r="D404" i="9"/>
  <c r="E404" i="9"/>
  <c r="F404" i="9"/>
  <c r="G404" i="9"/>
  <c r="M404" i="9"/>
  <c r="C394" i="9"/>
  <c r="D394" i="9"/>
  <c r="E394" i="9"/>
  <c r="F394" i="9"/>
  <c r="G394" i="9"/>
  <c r="M394" i="9"/>
  <c r="C395" i="9"/>
  <c r="D395" i="9"/>
  <c r="E395" i="9"/>
  <c r="F395" i="9"/>
  <c r="G395" i="9"/>
  <c r="M395" i="9"/>
  <c r="C396" i="9"/>
  <c r="D396" i="9"/>
  <c r="E396" i="9"/>
  <c r="F396" i="9"/>
  <c r="G396" i="9"/>
  <c r="M396" i="9"/>
  <c r="C397" i="9"/>
  <c r="D397" i="9"/>
  <c r="E397" i="9"/>
  <c r="F397" i="9"/>
  <c r="G397" i="9"/>
  <c r="M397" i="9"/>
  <c r="C398" i="9"/>
  <c r="D398" i="9"/>
  <c r="E398" i="9"/>
  <c r="F398" i="9"/>
  <c r="G398" i="9"/>
  <c r="M398" i="9"/>
  <c r="C399" i="9"/>
  <c r="D399" i="9"/>
  <c r="E399" i="9"/>
  <c r="F399" i="9"/>
  <c r="G399" i="9"/>
  <c r="M399" i="9"/>
  <c r="C400" i="9"/>
  <c r="D400" i="9"/>
  <c r="E400" i="9"/>
  <c r="F400" i="9"/>
  <c r="G400" i="9"/>
  <c r="M400" i="9"/>
  <c r="C401" i="9"/>
  <c r="D401" i="9"/>
  <c r="E401" i="9"/>
  <c r="F401" i="9"/>
  <c r="G401" i="9"/>
  <c r="M401" i="9"/>
  <c r="C402" i="9"/>
  <c r="D402" i="9"/>
  <c r="E402" i="9"/>
  <c r="F402" i="9"/>
  <c r="G402" i="9"/>
  <c r="M402" i="9"/>
  <c r="C403" i="9"/>
  <c r="D403" i="9"/>
  <c r="E403" i="9"/>
  <c r="F403" i="9"/>
  <c r="G403" i="9"/>
  <c r="M403" i="9"/>
  <c r="C305" i="9"/>
  <c r="D305" i="9"/>
  <c r="E305" i="9"/>
  <c r="F305" i="9"/>
  <c r="G305" i="9"/>
  <c r="M305" i="9"/>
  <c r="C306" i="9"/>
  <c r="D306" i="9"/>
  <c r="E306" i="9"/>
  <c r="F306" i="9"/>
  <c r="G306" i="9"/>
  <c r="M306" i="9"/>
  <c r="C307" i="9"/>
  <c r="D307" i="9"/>
  <c r="E307" i="9"/>
  <c r="F307" i="9"/>
  <c r="G307" i="9"/>
  <c r="M307" i="9"/>
  <c r="C308" i="9"/>
  <c r="D308" i="9"/>
  <c r="E308" i="9"/>
  <c r="F308" i="9"/>
  <c r="G308" i="9"/>
  <c r="M308" i="9"/>
  <c r="C309" i="9"/>
  <c r="D309" i="9"/>
  <c r="E309" i="9"/>
  <c r="F309" i="9"/>
  <c r="G309" i="9"/>
  <c r="M309" i="9"/>
  <c r="C310" i="9"/>
  <c r="D310" i="9"/>
  <c r="E310" i="9"/>
  <c r="F310" i="9"/>
  <c r="G310" i="9"/>
  <c r="M310" i="9"/>
  <c r="C311" i="9"/>
  <c r="D311" i="9"/>
  <c r="E311" i="9"/>
  <c r="F311" i="9"/>
  <c r="G311" i="9"/>
  <c r="M311" i="9"/>
  <c r="C312" i="9"/>
  <c r="D312" i="9"/>
  <c r="E312" i="9"/>
  <c r="F312" i="9"/>
  <c r="G312" i="9"/>
  <c r="M312" i="9"/>
  <c r="C313" i="9"/>
  <c r="D313" i="9"/>
  <c r="E313" i="9"/>
  <c r="F313" i="9"/>
  <c r="G313" i="9"/>
  <c r="M313" i="9"/>
  <c r="C314" i="9"/>
  <c r="D314" i="9"/>
  <c r="E314" i="9"/>
  <c r="F314" i="9"/>
  <c r="G314" i="9"/>
  <c r="M314" i="9"/>
  <c r="C315" i="9"/>
  <c r="D315" i="9"/>
  <c r="E315" i="9"/>
  <c r="F315" i="9"/>
  <c r="G315" i="9"/>
  <c r="M315" i="9"/>
  <c r="C316" i="9"/>
  <c r="D316" i="9"/>
  <c r="E316" i="9"/>
  <c r="F316" i="9"/>
  <c r="G316" i="9"/>
  <c r="M316" i="9"/>
  <c r="C317" i="9"/>
  <c r="D317" i="9"/>
  <c r="E317" i="9"/>
  <c r="F317" i="9"/>
  <c r="G317" i="9"/>
  <c r="M317" i="9"/>
  <c r="C318" i="9"/>
  <c r="D318" i="9"/>
  <c r="E318" i="9"/>
  <c r="F318" i="9"/>
  <c r="G318" i="9"/>
  <c r="M318" i="9"/>
  <c r="C319" i="9"/>
  <c r="D319" i="9"/>
  <c r="E319" i="9"/>
  <c r="F319" i="9"/>
  <c r="G319" i="9"/>
  <c r="M319" i="9"/>
  <c r="C320" i="9"/>
  <c r="D320" i="9"/>
  <c r="E320" i="9"/>
  <c r="F320" i="9"/>
  <c r="G320" i="9"/>
  <c r="M320" i="9"/>
  <c r="C321" i="9"/>
  <c r="D321" i="9"/>
  <c r="E321" i="9"/>
  <c r="F321" i="9"/>
  <c r="G321" i="9"/>
  <c r="M321" i="9"/>
  <c r="C322" i="9"/>
  <c r="D322" i="9"/>
  <c r="E322" i="9"/>
  <c r="F322" i="9"/>
  <c r="G322" i="9"/>
  <c r="M322" i="9"/>
  <c r="C323" i="9"/>
  <c r="D323" i="9"/>
  <c r="E323" i="9"/>
  <c r="F323" i="9"/>
  <c r="G323" i="9"/>
  <c r="M323" i="9"/>
  <c r="C324" i="9"/>
  <c r="D324" i="9"/>
  <c r="E324" i="9"/>
  <c r="F324" i="9"/>
  <c r="G324" i="9"/>
  <c r="M324" i="9"/>
  <c r="C325" i="9"/>
  <c r="D325" i="9"/>
  <c r="E325" i="9"/>
  <c r="F325" i="9"/>
  <c r="G325" i="9"/>
  <c r="M325" i="9"/>
  <c r="C326" i="9"/>
  <c r="D326" i="9"/>
  <c r="E326" i="9"/>
  <c r="F326" i="9"/>
  <c r="G326" i="9"/>
  <c r="M326" i="9"/>
  <c r="C327" i="9"/>
  <c r="D327" i="9"/>
  <c r="E327" i="9"/>
  <c r="F327" i="9"/>
  <c r="G327" i="9"/>
  <c r="M327" i="9"/>
  <c r="C328" i="9"/>
  <c r="D328" i="9"/>
  <c r="E328" i="9"/>
  <c r="F328" i="9"/>
  <c r="G328" i="9"/>
  <c r="M328" i="9"/>
  <c r="C329" i="9"/>
  <c r="D329" i="9"/>
  <c r="E329" i="9"/>
  <c r="F329" i="9"/>
  <c r="G329" i="9"/>
  <c r="M329" i="9"/>
  <c r="C330" i="9"/>
  <c r="D330" i="9"/>
  <c r="E330" i="9"/>
  <c r="F330" i="9"/>
  <c r="G330" i="9"/>
  <c r="M330" i="9"/>
  <c r="C331" i="9"/>
  <c r="D331" i="9"/>
  <c r="E331" i="9"/>
  <c r="F331" i="9"/>
  <c r="G331" i="9"/>
  <c r="M331" i="9"/>
  <c r="C332" i="9"/>
  <c r="D332" i="9"/>
  <c r="E332" i="9"/>
  <c r="F332" i="9"/>
  <c r="G332" i="9"/>
  <c r="M332" i="9"/>
  <c r="C333" i="9"/>
  <c r="D333" i="9"/>
  <c r="E333" i="9"/>
  <c r="F333" i="9"/>
  <c r="G333" i="9"/>
  <c r="M333" i="9"/>
  <c r="C334" i="9"/>
  <c r="D334" i="9"/>
  <c r="E334" i="9"/>
  <c r="F334" i="9"/>
  <c r="G334" i="9"/>
  <c r="M334" i="9"/>
  <c r="C335" i="9"/>
  <c r="D335" i="9"/>
  <c r="E335" i="9"/>
  <c r="F335" i="9"/>
  <c r="G335" i="9"/>
  <c r="M335" i="9"/>
  <c r="C336" i="9"/>
  <c r="D336" i="9"/>
  <c r="E336" i="9"/>
  <c r="F336" i="9"/>
  <c r="G336" i="9"/>
  <c r="M336" i="9"/>
  <c r="C337" i="9"/>
  <c r="D337" i="9"/>
  <c r="E337" i="9"/>
  <c r="F337" i="9"/>
  <c r="G337" i="9"/>
  <c r="M337" i="9"/>
  <c r="C338" i="9"/>
  <c r="D338" i="9"/>
  <c r="E338" i="9"/>
  <c r="F338" i="9"/>
  <c r="G338" i="9"/>
  <c r="M338" i="9"/>
  <c r="C339" i="9"/>
  <c r="D339" i="9"/>
  <c r="E339" i="9"/>
  <c r="F339" i="9"/>
  <c r="G339" i="9"/>
  <c r="M339" i="9"/>
  <c r="C340" i="9"/>
  <c r="D340" i="9"/>
  <c r="E340" i="9"/>
  <c r="F340" i="9"/>
  <c r="G340" i="9"/>
  <c r="M340" i="9"/>
  <c r="C341" i="9"/>
  <c r="D341" i="9"/>
  <c r="E341" i="9"/>
  <c r="F341" i="9"/>
  <c r="G341" i="9"/>
  <c r="M341" i="9"/>
  <c r="C342" i="9"/>
  <c r="D342" i="9"/>
  <c r="E342" i="9"/>
  <c r="F342" i="9"/>
  <c r="G342" i="9"/>
  <c r="M342" i="9"/>
  <c r="C343" i="9"/>
  <c r="D343" i="9"/>
  <c r="E343" i="9"/>
  <c r="F343" i="9"/>
  <c r="G343" i="9"/>
  <c r="M343" i="9"/>
  <c r="C344" i="9"/>
  <c r="D344" i="9"/>
  <c r="E344" i="9"/>
  <c r="F344" i="9"/>
  <c r="G344" i="9"/>
  <c r="M344" i="9"/>
  <c r="C345" i="9"/>
  <c r="D345" i="9"/>
  <c r="E345" i="9"/>
  <c r="F345" i="9"/>
  <c r="G345" i="9"/>
  <c r="M345" i="9"/>
  <c r="C346" i="9"/>
  <c r="D346" i="9"/>
  <c r="E346" i="9"/>
  <c r="F346" i="9"/>
  <c r="G346" i="9"/>
  <c r="M346" i="9"/>
  <c r="C347" i="9"/>
  <c r="D347" i="9"/>
  <c r="E347" i="9"/>
  <c r="F347" i="9"/>
  <c r="G347" i="9"/>
  <c r="M347" i="9"/>
  <c r="C348" i="9"/>
  <c r="D348" i="9"/>
  <c r="E348" i="9"/>
  <c r="F348" i="9"/>
  <c r="G348" i="9"/>
  <c r="M348" i="9"/>
  <c r="C349" i="9"/>
  <c r="D349" i="9"/>
  <c r="E349" i="9"/>
  <c r="F349" i="9"/>
  <c r="G349" i="9"/>
  <c r="M349" i="9"/>
  <c r="C350" i="9"/>
  <c r="D350" i="9"/>
  <c r="E350" i="9"/>
  <c r="F350" i="9"/>
  <c r="G350" i="9"/>
  <c r="M350" i="9"/>
  <c r="C351" i="9"/>
  <c r="D351" i="9"/>
  <c r="E351" i="9"/>
  <c r="F351" i="9"/>
  <c r="G351" i="9"/>
  <c r="M351" i="9"/>
  <c r="C352" i="9"/>
  <c r="D352" i="9"/>
  <c r="E352" i="9"/>
  <c r="F352" i="9"/>
  <c r="G352" i="9"/>
  <c r="M352" i="9"/>
  <c r="C353" i="9"/>
  <c r="D353" i="9"/>
  <c r="E353" i="9"/>
  <c r="F353" i="9"/>
  <c r="G353" i="9"/>
  <c r="M353" i="9"/>
  <c r="C354" i="9"/>
  <c r="D354" i="9"/>
  <c r="E354" i="9"/>
  <c r="F354" i="9"/>
  <c r="G354" i="9"/>
  <c r="M354" i="9"/>
  <c r="C355" i="9"/>
  <c r="D355" i="9"/>
  <c r="E355" i="9"/>
  <c r="F355" i="9"/>
  <c r="G355" i="9"/>
  <c r="M355" i="9"/>
  <c r="C356" i="9"/>
  <c r="D356" i="9"/>
  <c r="E356" i="9"/>
  <c r="F356" i="9"/>
  <c r="G356" i="9"/>
  <c r="M356" i="9"/>
  <c r="C357" i="9"/>
  <c r="D357" i="9"/>
  <c r="E357" i="9"/>
  <c r="F357" i="9"/>
  <c r="G357" i="9"/>
  <c r="M357" i="9"/>
  <c r="C358" i="9"/>
  <c r="D358" i="9"/>
  <c r="E358" i="9"/>
  <c r="F358" i="9"/>
  <c r="G358" i="9"/>
  <c r="M358" i="9"/>
  <c r="C359" i="9"/>
  <c r="D359" i="9"/>
  <c r="E359" i="9"/>
  <c r="F359" i="9"/>
  <c r="G359" i="9"/>
  <c r="M359" i="9"/>
  <c r="C360" i="9"/>
  <c r="D360" i="9"/>
  <c r="E360" i="9"/>
  <c r="F360" i="9"/>
  <c r="G360" i="9"/>
  <c r="M360" i="9"/>
  <c r="C361" i="9"/>
  <c r="D361" i="9"/>
  <c r="E361" i="9"/>
  <c r="F361" i="9"/>
  <c r="G361" i="9"/>
  <c r="M361" i="9"/>
  <c r="C362" i="9"/>
  <c r="D362" i="9"/>
  <c r="E362" i="9"/>
  <c r="F362" i="9"/>
  <c r="G362" i="9"/>
  <c r="M362" i="9"/>
  <c r="C363" i="9"/>
  <c r="D363" i="9"/>
  <c r="E363" i="9"/>
  <c r="F363" i="9"/>
  <c r="G363" i="9"/>
  <c r="M363" i="9"/>
  <c r="C364" i="9"/>
  <c r="D364" i="9"/>
  <c r="E364" i="9"/>
  <c r="F364" i="9"/>
  <c r="G364" i="9"/>
  <c r="M364" i="9"/>
  <c r="C365" i="9"/>
  <c r="D365" i="9"/>
  <c r="E365" i="9"/>
  <c r="F365" i="9"/>
  <c r="G365" i="9"/>
  <c r="M365" i="9"/>
  <c r="C366" i="9"/>
  <c r="D366" i="9"/>
  <c r="E366" i="9"/>
  <c r="F366" i="9"/>
  <c r="G366" i="9"/>
  <c r="M366" i="9"/>
  <c r="C367" i="9"/>
  <c r="D367" i="9"/>
  <c r="E367" i="9"/>
  <c r="F367" i="9"/>
  <c r="G367" i="9"/>
  <c r="M367" i="9"/>
  <c r="C368" i="9"/>
  <c r="D368" i="9"/>
  <c r="E368" i="9"/>
  <c r="F368" i="9"/>
  <c r="G368" i="9"/>
  <c r="M368" i="9"/>
  <c r="C369" i="9"/>
  <c r="D369" i="9"/>
  <c r="E369" i="9"/>
  <c r="F369" i="9"/>
  <c r="G369" i="9"/>
  <c r="M369" i="9"/>
  <c r="C370" i="9"/>
  <c r="D370" i="9"/>
  <c r="E370" i="9"/>
  <c r="F370" i="9"/>
  <c r="G370" i="9"/>
  <c r="M370" i="9"/>
  <c r="C371" i="9"/>
  <c r="D371" i="9"/>
  <c r="E371" i="9"/>
  <c r="F371" i="9"/>
  <c r="G371" i="9"/>
  <c r="M371" i="9"/>
  <c r="C372" i="9"/>
  <c r="D372" i="9"/>
  <c r="E372" i="9"/>
  <c r="F372" i="9"/>
  <c r="G372" i="9"/>
  <c r="M372" i="9"/>
  <c r="C373" i="9"/>
  <c r="D373" i="9"/>
  <c r="E373" i="9"/>
  <c r="F373" i="9"/>
  <c r="G373" i="9"/>
  <c r="M373" i="9"/>
  <c r="C374" i="9"/>
  <c r="D374" i="9"/>
  <c r="E374" i="9"/>
  <c r="F374" i="9"/>
  <c r="G374" i="9"/>
  <c r="M374" i="9"/>
  <c r="C375" i="9"/>
  <c r="D375" i="9"/>
  <c r="E375" i="9"/>
  <c r="F375" i="9"/>
  <c r="G375" i="9"/>
  <c r="M375" i="9"/>
  <c r="C376" i="9"/>
  <c r="D376" i="9"/>
  <c r="E376" i="9"/>
  <c r="F376" i="9"/>
  <c r="G376" i="9"/>
  <c r="M376" i="9"/>
  <c r="C377" i="9"/>
  <c r="D377" i="9"/>
  <c r="E377" i="9"/>
  <c r="F377" i="9"/>
  <c r="G377" i="9"/>
  <c r="M377" i="9"/>
  <c r="C378" i="9"/>
  <c r="D378" i="9"/>
  <c r="E378" i="9"/>
  <c r="F378" i="9"/>
  <c r="G378" i="9"/>
  <c r="M378" i="9"/>
  <c r="C379" i="9"/>
  <c r="D379" i="9"/>
  <c r="E379" i="9"/>
  <c r="F379" i="9"/>
  <c r="G379" i="9"/>
  <c r="M379" i="9"/>
  <c r="C380" i="9"/>
  <c r="D380" i="9"/>
  <c r="E380" i="9"/>
  <c r="F380" i="9"/>
  <c r="G380" i="9"/>
  <c r="M380" i="9"/>
  <c r="C381" i="9"/>
  <c r="D381" i="9"/>
  <c r="E381" i="9"/>
  <c r="F381" i="9"/>
  <c r="G381" i="9"/>
  <c r="M381" i="9"/>
  <c r="C382" i="9"/>
  <c r="D382" i="9"/>
  <c r="E382" i="9"/>
  <c r="F382" i="9"/>
  <c r="G382" i="9"/>
  <c r="M382" i="9"/>
  <c r="C383" i="9"/>
  <c r="D383" i="9"/>
  <c r="E383" i="9"/>
  <c r="F383" i="9"/>
  <c r="G383" i="9"/>
  <c r="M383" i="9"/>
  <c r="C384" i="9"/>
  <c r="D384" i="9"/>
  <c r="E384" i="9"/>
  <c r="F384" i="9"/>
  <c r="G384" i="9"/>
  <c r="M384" i="9"/>
  <c r="C385" i="9"/>
  <c r="D385" i="9"/>
  <c r="E385" i="9"/>
  <c r="F385" i="9"/>
  <c r="G385" i="9"/>
  <c r="M385" i="9"/>
  <c r="C386" i="9"/>
  <c r="D386" i="9"/>
  <c r="E386" i="9"/>
  <c r="F386" i="9"/>
  <c r="G386" i="9"/>
  <c r="M386" i="9"/>
  <c r="C387" i="9"/>
  <c r="D387" i="9"/>
  <c r="E387" i="9"/>
  <c r="F387" i="9"/>
  <c r="G387" i="9"/>
  <c r="M387" i="9"/>
  <c r="C388" i="9"/>
  <c r="D388" i="9"/>
  <c r="E388" i="9"/>
  <c r="F388" i="9"/>
  <c r="G388" i="9"/>
  <c r="M388" i="9"/>
  <c r="C389" i="9"/>
  <c r="D389" i="9"/>
  <c r="E389" i="9"/>
  <c r="F389" i="9"/>
  <c r="G389" i="9"/>
  <c r="M389" i="9"/>
  <c r="C390" i="9"/>
  <c r="D390" i="9"/>
  <c r="E390" i="9"/>
  <c r="F390" i="9"/>
  <c r="G390" i="9"/>
  <c r="M390" i="9"/>
  <c r="C391" i="9"/>
  <c r="D391" i="9"/>
  <c r="E391" i="9"/>
  <c r="F391" i="9"/>
  <c r="G391" i="9"/>
  <c r="M391" i="9"/>
  <c r="C392" i="9"/>
  <c r="D392" i="9"/>
  <c r="E392" i="9"/>
  <c r="F392" i="9"/>
  <c r="G392" i="9"/>
  <c r="M392" i="9"/>
  <c r="C393" i="9"/>
  <c r="D393" i="9"/>
  <c r="E393" i="9"/>
  <c r="F393" i="9"/>
  <c r="G393" i="9"/>
  <c r="M393" i="9"/>
  <c r="C174" i="9"/>
  <c r="D174" i="9"/>
  <c r="E174" i="9"/>
  <c r="F174" i="9"/>
  <c r="G174" i="9"/>
  <c r="M174" i="9"/>
  <c r="C175" i="9"/>
  <c r="D175" i="9"/>
  <c r="E175" i="9"/>
  <c r="F175" i="9"/>
  <c r="G175" i="9"/>
  <c r="M175" i="9"/>
  <c r="C176" i="9"/>
  <c r="D176" i="9"/>
  <c r="E176" i="9"/>
  <c r="F176" i="9"/>
  <c r="G176" i="9"/>
  <c r="M176" i="9"/>
  <c r="C177" i="9"/>
  <c r="D177" i="9"/>
  <c r="E177" i="9"/>
  <c r="F177" i="9"/>
  <c r="G177" i="9"/>
  <c r="M177" i="9"/>
  <c r="C178" i="9"/>
  <c r="D178" i="9"/>
  <c r="E178" i="9"/>
  <c r="F178" i="9"/>
  <c r="G178" i="9"/>
  <c r="M178" i="9"/>
  <c r="C179" i="9"/>
  <c r="D179" i="9"/>
  <c r="E179" i="9"/>
  <c r="F179" i="9"/>
  <c r="G179" i="9"/>
  <c r="M179" i="9"/>
  <c r="C180" i="9"/>
  <c r="D180" i="9"/>
  <c r="E180" i="9"/>
  <c r="F180" i="9"/>
  <c r="G180" i="9"/>
  <c r="M180" i="9"/>
  <c r="C181" i="9"/>
  <c r="D181" i="9"/>
  <c r="E181" i="9"/>
  <c r="F181" i="9"/>
  <c r="G181" i="9"/>
  <c r="M181" i="9"/>
  <c r="C182" i="9"/>
  <c r="D182" i="9"/>
  <c r="E182" i="9"/>
  <c r="F182" i="9"/>
  <c r="G182" i="9"/>
  <c r="M182" i="9"/>
  <c r="C183" i="9"/>
  <c r="D183" i="9"/>
  <c r="E183" i="9"/>
  <c r="F183" i="9"/>
  <c r="G183" i="9"/>
  <c r="M183" i="9"/>
  <c r="C184" i="9"/>
  <c r="D184" i="9"/>
  <c r="E184" i="9"/>
  <c r="F184" i="9"/>
  <c r="G184" i="9"/>
  <c r="M184" i="9"/>
  <c r="C185" i="9"/>
  <c r="D185" i="9"/>
  <c r="E185" i="9"/>
  <c r="F185" i="9"/>
  <c r="G185" i="9"/>
  <c r="M185" i="9"/>
  <c r="C186" i="9"/>
  <c r="D186" i="9"/>
  <c r="E186" i="9"/>
  <c r="F186" i="9"/>
  <c r="G186" i="9"/>
  <c r="M186" i="9"/>
  <c r="C187" i="9"/>
  <c r="D187" i="9"/>
  <c r="E187" i="9"/>
  <c r="F187" i="9"/>
  <c r="G187" i="9"/>
  <c r="M187" i="9"/>
  <c r="C188" i="9"/>
  <c r="D188" i="9"/>
  <c r="E188" i="9"/>
  <c r="F188" i="9"/>
  <c r="G188" i="9"/>
  <c r="M188" i="9"/>
  <c r="C189" i="9"/>
  <c r="D189" i="9"/>
  <c r="E189" i="9"/>
  <c r="F189" i="9"/>
  <c r="G189" i="9"/>
  <c r="M189" i="9"/>
  <c r="C190" i="9"/>
  <c r="D190" i="9"/>
  <c r="E190" i="9"/>
  <c r="F190" i="9"/>
  <c r="G190" i="9"/>
  <c r="M190" i="9"/>
  <c r="C191" i="9"/>
  <c r="D191" i="9"/>
  <c r="E191" i="9"/>
  <c r="F191" i="9"/>
  <c r="G191" i="9"/>
  <c r="M191" i="9"/>
  <c r="C192" i="9"/>
  <c r="D192" i="9"/>
  <c r="E192" i="9"/>
  <c r="F192" i="9"/>
  <c r="G192" i="9"/>
  <c r="M192" i="9"/>
  <c r="C193" i="9"/>
  <c r="D193" i="9"/>
  <c r="E193" i="9"/>
  <c r="F193" i="9"/>
  <c r="G193" i="9"/>
  <c r="M193" i="9"/>
  <c r="C194" i="9"/>
  <c r="D194" i="9"/>
  <c r="E194" i="9"/>
  <c r="F194" i="9"/>
  <c r="G194" i="9"/>
  <c r="M194" i="9"/>
  <c r="C195" i="9"/>
  <c r="D195" i="9"/>
  <c r="E195" i="9"/>
  <c r="F195" i="9"/>
  <c r="G195" i="9"/>
  <c r="M195" i="9"/>
  <c r="C196" i="9"/>
  <c r="D196" i="9"/>
  <c r="E196" i="9"/>
  <c r="F196" i="9"/>
  <c r="G196" i="9"/>
  <c r="M196" i="9"/>
  <c r="C197" i="9"/>
  <c r="D197" i="9"/>
  <c r="E197" i="9"/>
  <c r="F197" i="9"/>
  <c r="G197" i="9"/>
  <c r="M197" i="9"/>
  <c r="C198" i="9"/>
  <c r="D198" i="9"/>
  <c r="E198" i="9"/>
  <c r="F198" i="9"/>
  <c r="G198" i="9"/>
  <c r="M198" i="9"/>
  <c r="C199" i="9"/>
  <c r="D199" i="9"/>
  <c r="E199" i="9"/>
  <c r="F199" i="9"/>
  <c r="G199" i="9"/>
  <c r="M199" i="9"/>
  <c r="C200" i="9"/>
  <c r="D200" i="9"/>
  <c r="E200" i="9"/>
  <c r="F200" i="9"/>
  <c r="G200" i="9"/>
  <c r="M200" i="9"/>
  <c r="C201" i="9"/>
  <c r="D201" i="9"/>
  <c r="E201" i="9"/>
  <c r="F201" i="9"/>
  <c r="G201" i="9"/>
  <c r="M201" i="9"/>
  <c r="C202" i="9"/>
  <c r="D202" i="9"/>
  <c r="E202" i="9"/>
  <c r="F202" i="9"/>
  <c r="G202" i="9"/>
  <c r="M202" i="9"/>
  <c r="C203" i="9"/>
  <c r="D203" i="9"/>
  <c r="E203" i="9"/>
  <c r="F203" i="9"/>
  <c r="G203" i="9"/>
  <c r="M203" i="9"/>
  <c r="C204" i="9"/>
  <c r="D204" i="9"/>
  <c r="E204" i="9"/>
  <c r="F204" i="9"/>
  <c r="G204" i="9"/>
  <c r="M204" i="9"/>
  <c r="C205" i="9"/>
  <c r="D205" i="9"/>
  <c r="E205" i="9"/>
  <c r="F205" i="9"/>
  <c r="G205" i="9"/>
  <c r="M205" i="9"/>
  <c r="C206" i="9"/>
  <c r="D206" i="9"/>
  <c r="E206" i="9"/>
  <c r="F206" i="9"/>
  <c r="G206" i="9"/>
  <c r="M206" i="9"/>
  <c r="C207" i="9"/>
  <c r="D207" i="9"/>
  <c r="E207" i="9"/>
  <c r="F207" i="9"/>
  <c r="G207" i="9"/>
  <c r="M207" i="9"/>
  <c r="C208" i="9"/>
  <c r="D208" i="9"/>
  <c r="E208" i="9"/>
  <c r="F208" i="9"/>
  <c r="G208" i="9"/>
  <c r="M208" i="9"/>
  <c r="C209" i="9"/>
  <c r="D209" i="9"/>
  <c r="E209" i="9"/>
  <c r="F209" i="9"/>
  <c r="G209" i="9"/>
  <c r="M209" i="9"/>
  <c r="C210" i="9"/>
  <c r="D210" i="9"/>
  <c r="E210" i="9"/>
  <c r="F210" i="9"/>
  <c r="G210" i="9"/>
  <c r="M210" i="9"/>
  <c r="C211" i="9"/>
  <c r="D211" i="9"/>
  <c r="E211" i="9"/>
  <c r="F211" i="9"/>
  <c r="G211" i="9"/>
  <c r="M211" i="9"/>
  <c r="C212" i="9"/>
  <c r="D212" i="9"/>
  <c r="E212" i="9"/>
  <c r="F212" i="9"/>
  <c r="G212" i="9"/>
  <c r="M212" i="9"/>
  <c r="C213" i="9"/>
  <c r="D213" i="9"/>
  <c r="E213" i="9"/>
  <c r="F213" i="9"/>
  <c r="G213" i="9"/>
  <c r="M213" i="9"/>
  <c r="C214" i="9"/>
  <c r="D214" i="9"/>
  <c r="E214" i="9"/>
  <c r="F214" i="9"/>
  <c r="G214" i="9"/>
  <c r="M214" i="9"/>
  <c r="C215" i="9"/>
  <c r="D215" i="9"/>
  <c r="E215" i="9"/>
  <c r="F215" i="9"/>
  <c r="G215" i="9"/>
  <c r="M215" i="9"/>
  <c r="C216" i="9"/>
  <c r="D216" i="9"/>
  <c r="E216" i="9"/>
  <c r="F216" i="9"/>
  <c r="G216" i="9"/>
  <c r="M216" i="9"/>
  <c r="C217" i="9"/>
  <c r="D217" i="9"/>
  <c r="E217" i="9"/>
  <c r="F217" i="9"/>
  <c r="G217" i="9"/>
  <c r="M217" i="9"/>
  <c r="C218" i="9"/>
  <c r="D218" i="9"/>
  <c r="E218" i="9"/>
  <c r="F218" i="9"/>
  <c r="G218" i="9"/>
  <c r="M218" i="9"/>
  <c r="C219" i="9"/>
  <c r="D219" i="9"/>
  <c r="E219" i="9"/>
  <c r="F219" i="9"/>
  <c r="G219" i="9"/>
  <c r="M219" i="9"/>
  <c r="C220" i="9"/>
  <c r="D220" i="9"/>
  <c r="E220" i="9"/>
  <c r="F220" i="9"/>
  <c r="G220" i="9"/>
  <c r="M220" i="9"/>
  <c r="C221" i="9"/>
  <c r="D221" i="9"/>
  <c r="E221" i="9"/>
  <c r="F221" i="9"/>
  <c r="G221" i="9"/>
  <c r="M221" i="9"/>
  <c r="C222" i="9"/>
  <c r="D222" i="9"/>
  <c r="E222" i="9"/>
  <c r="F222" i="9"/>
  <c r="G222" i="9"/>
  <c r="M222" i="9"/>
  <c r="C223" i="9"/>
  <c r="D223" i="9"/>
  <c r="E223" i="9"/>
  <c r="F223" i="9"/>
  <c r="G223" i="9"/>
  <c r="M223" i="9"/>
  <c r="C224" i="9"/>
  <c r="D224" i="9"/>
  <c r="E224" i="9"/>
  <c r="F224" i="9"/>
  <c r="G224" i="9"/>
  <c r="M224" i="9"/>
  <c r="C225" i="9"/>
  <c r="D225" i="9"/>
  <c r="E225" i="9"/>
  <c r="F225" i="9"/>
  <c r="G225" i="9"/>
  <c r="M225" i="9"/>
  <c r="C226" i="9"/>
  <c r="D226" i="9"/>
  <c r="E226" i="9"/>
  <c r="F226" i="9"/>
  <c r="G226" i="9"/>
  <c r="M226" i="9"/>
  <c r="C227" i="9"/>
  <c r="D227" i="9"/>
  <c r="E227" i="9"/>
  <c r="F227" i="9"/>
  <c r="G227" i="9"/>
  <c r="M227" i="9"/>
  <c r="C228" i="9"/>
  <c r="D228" i="9"/>
  <c r="E228" i="9"/>
  <c r="F228" i="9"/>
  <c r="G228" i="9"/>
  <c r="M228" i="9"/>
  <c r="C229" i="9"/>
  <c r="D229" i="9"/>
  <c r="E229" i="9"/>
  <c r="F229" i="9"/>
  <c r="G229" i="9"/>
  <c r="M229" i="9"/>
  <c r="C230" i="9"/>
  <c r="D230" i="9"/>
  <c r="E230" i="9"/>
  <c r="F230" i="9"/>
  <c r="G230" i="9"/>
  <c r="M230" i="9"/>
  <c r="C231" i="9"/>
  <c r="D231" i="9"/>
  <c r="E231" i="9"/>
  <c r="F231" i="9"/>
  <c r="G231" i="9"/>
  <c r="M231" i="9"/>
  <c r="C232" i="9"/>
  <c r="D232" i="9"/>
  <c r="E232" i="9"/>
  <c r="F232" i="9"/>
  <c r="G232" i="9"/>
  <c r="M232" i="9"/>
  <c r="C233" i="9"/>
  <c r="D233" i="9"/>
  <c r="E233" i="9"/>
  <c r="F233" i="9"/>
  <c r="G233" i="9"/>
  <c r="M233" i="9"/>
  <c r="C234" i="9"/>
  <c r="D234" i="9"/>
  <c r="E234" i="9"/>
  <c r="F234" i="9"/>
  <c r="G234" i="9"/>
  <c r="M234" i="9"/>
  <c r="C235" i="9"/>
  <c r="D235" i="9"/>
  <c r="E235" i="9"/>
  <c r="F235" i="9"/>
  <c r="G235" i="9"/>
  <c r="M235" i="9"/>
  <c r="C236" i="9"/>
  <c r="D236" i="9"/>
  <c r="E236" i="9"/>
  <c r="F236" i="9"/>
  <c r="G236" i="9"/>
  <c r="M236" i="9"/>
  <c r="C237" i="9"/>
  <c r="D237" i="9"/>
  <c r="E237" i="9"/>
  <c r="F237" i="9"/>
  <c r="G237" i="9"/>
  <c r="M237" i="9"/>
  <c r="C238" i="9"/>
  <c r="D238" i="9"/>
  <c r="E238" i="9"/>
  <c r="F238" i="9"/>
  <c r="G238" i="9"/>
  <c r="M238" i="9"/>
  <c r="C239" i="9"/>
  <c r="D239" i="9"/>
  <c r="E239" i="9"/>
  <c r="F239" i="9"/>
  <c r="G239" i="9"/>
  <c r="M239" i="9"/>
  <c r="C240" i="9"/>
  <c r="D240" i="9"/>
  <c r="E240" i="9"/>
  <c r="F240" i="9"/>
  <c r="G240" i="9"/>
  <c r="M240" i="9"/>
  <c r="C241" i="9"/>
  <c r="D241" i="9"/>
  <c r="E241" i="9"/>
  <c r="F241" i="9"/>
  <c r="G241" i="9"/>
  <c r="M241" i="9"/>
  <c r="C242" i="9"/>
  <c r="D242" i="9"/>
  <c r="E242" i="9"/>
  <c r="F242" i="9"/>
  <c r="G242" i="9"/>
  <c r="M242" i="9"/>
  <c r="C243" i="9"/>
  <c r="D243" i="9"/>
  <c r="E243" i="9"/>
  <c r="F243" i="9"/>
  <c r="G243" i="9"/>
  <c r="M243" i="9"/>
  <c r="C244" i="9"/>
  <c r="D244" i="9"/>
  <c r="E244" i="9"/>
  <c r="F244" i="9"/>
  <c r="G244" i="9"/>
  <c r="M244" i="9"/>
  <c r="C245" i="9"/>
  <c r="D245" i="9"/>
  <c r="E245" i="9"/>
  <c r="F245" i="9"/>
  <c r="G245" i="9"/>
  <c r="M245" i="9"/>
  <c r="C246" i="9"/>
  <c r="D246" i="9"/>
  <c r="E246" i="9"/>
  <c r="F246" i="9"/>
  <c r="G246" i="9"/>
  <c r="M246" i="9"/>
  <c r="C247" i="9"/>
  <c r="D247" i="9"/>
  <c r="E247" i="9"/>
  <c r="F247" i="9"/>
  <c r="G247" i="9"/>
  <c r="M247" i="9"/>
  <c r="C248" i="9"/>
  <c r="D248" i="9"/>
  <c r="E248" i="9"/>
  <c r="F248" i="9"/>
  <c r="G248" i="9"/>
  <c r="M248" i="9"/>
  <c r="C249" i="9"/>
  <c r="D249" i="9"/>
  <c r="E249" i="9"/>
  <c r="F249" i="9"/>
  <c r="G249" i="9"/>
  <c r="M249" i="9"/>
  <c r="C250" i="9"/>
  <c r="D250" i="9"/>
  <c r="E250" i="9"/>
  <c r="F250" i="9"/>
  <c r="G250" i="9"/>
  <c r="M250" i="9"/>
  <c r="C251" i="9"/>
  <c r="D251" i="9"/>
  <c r="E251" i="9"/>
  <c r="F251" i="9"/>
  <c r="G251" i="9"/>
  <c r="M251" i="9"/>
  <c r="C252" i="9"/>
  <c r="D252" i="9"/>
  <c r="E252" i="9"/>
  <c r="F252" i="9"/>
  <c r="G252" i="9"/>
  <c r="M252" i="9"/>
  <c r="C253" i="9"/>
  <c r="D253" i="9"/>
  <c r="E253" i="9"/>
  <c r="F253" i="9"/>
  <c r="G253" i="9"/>
  <c r="M253" i="9"/>
  <c r="C254" i="9"/>
  <c r="D254" i="9"/>
  <c r="E254" i="9"/>
  <c r="F254" i="9"/>
  <c r="G254" i="9"/>
  <c r="M254" i="9"/>
  <c r="C255" i="9"/>
  <c r="D255" i="9"/>
  <c r="E255" i="9"/>
  <c r="F255" i="9"/>
  <c r="G255" i="9"/>
  <c r="M255" i="9"/>
  <c r="C256" i="9"/>
  <c r="D256" i="9"/>
  <c r="E256" i="9"/>
  <c r="F256" i="9"/>
  <c r="G256" i="9"/>
  <c r="M256" i="9"/>
  <c r="C257" i="9"/>
  <c r="D257" i="9"/>
  <c r="E257" i="9"/>
  <c r="F257" i="9"/>
  <c r="G257" i="9"/>
  <c r="M257" i="9"/>
  <c r="C258" i="9"/>
  <c r="D258" i="9"/>
  <c r="E258" i="9"/>
  <c r="F258" i="9"/>
  <c r="G258" i="9"/>
  <c r="M258" i="9"/>
  <c r="C259" i="9"/>
  <c r="D259" i="9"/>
  <c r="E259" i="9"/>
  <c r="F259" i="9"/>
  <c r="G259" i="9"/>
  <c r="M259" i="9"/>
  <c r="C260" i="9"/>
  <c r="D260" i="9"/>
  <c r="E260" i="9"/>
  <c r="F260" i="9"/>
  <c r="G260" i="9"/>
  <c r="M260" i="9"/>
  <c r="C261" i="9"/>
  <c r="D261" i="9"/>
  <c r="E261" i="9"/>
  <c r="F261" i="9"/>
  <c r="G261" i="9"/>
  <c r="M261" i="9"/>
  <c r="C262" i="9"/>
  <c r="D262" i="9"/>
  <c r="E262" i="9"/>
  <c r="F262" i="9"/>
  <c r="G262" i="9"/>
  <c r="M262" i="9"/>
  <c r="C263" i="9"/>
  <c r="D263" i="9"/>
  <c r="E263" i="9"/>
  <c r="F263" i="9"/>
  <c r="G263" i="9"/>
  <c r="M263" i="9"/>
  <c r="C264" i="9"/>
  <c r="D264" i="9"/>
  <c r="E264" i="9"/>
  <c r="F264" i="9"/>
  <c r="G264" i="9"/>
  <c r="M264" i="9"/>
  <c r="C265" i="9"/>
  <c r="D265" i="9"/>
  <c r="E265" i="9"/>
  <c r="F265" i="9"/>
  <c r="G265" i="9"/>
  <c r="M265" i="9"/>
  <c r="C266" i="9"/>
  <c r="D266" i="9"/>
  <c r="E266" i="9"/>
  <c r="F266" i="9"/>
  <c r="G266" i="9"/>
  <c r="M266" i="9"/>
  <c r="C267" i="9"/>
  <c r="D267" i="9"/>
  <c r="E267" i="9"/>
  <c r="F267" i="9"/>
  <c r="G267" i="9"/>
  <c r="M267" i="9"/>
  <c r="C268" i="9"/>
  <c r="D268" i="9"/>
  <c r="E268" i="9"/>
  <c r="F268" i="9"/>
  <c r="G268" i="9"/>
  <c r="M268" i="9"/>
  <c r="C269" i="9"/>
  <c r="D269" i="9"/>
  <c r="E269" i="9"/>
  <c r="F269" i="9"/>
  <c r="G269" i="9"/>
  <c r="M269" i="9"/>
  <c r="C270" i="9"/>
  <c r="D270" i="9"/>
  <c r="E270" i="9"/>
  <c r="F270" i="9"/>
  <c r="G270" i="9"/>
  <c r="M270" i="9"/>
  <c r="C271" i="9"/>
  <c r="D271" i="9"/>
  <c r="E271" i="9"/>
  <c r="F271" i="9"/>
  <c r="G271" i="9"/>
  <c r="M271" i="9"/>
  <c r="C272" i="9"/>
  <c r="D272" i="9"/>
  <c r="E272" i="9"/>
  <c r="F272" i="9"/>
  <c r="G272" i="9"/>
  <c r="M272" i="9"/>
  <c r="C273" i="9"/>
  <c r="D273" i="9"/>
  <c r="E273" i="9"/>
  <c r="F273" i="9"/>
  <c r="G273" i="9"/>
  <c r="M273" i="9"/>
  <c r="C274" i="9"/>
  <c r="D274" i="9"/>
  <c r="E274" i="9"/>
  <c r="F274" i="9"/>
  <c r="G274" i="9"/>
  <c r="M274" i="9"/>
  <c r="C275" i="9"/>
  <c r="D275" i="9"/>
  <c r="E275" i="9"/>
  <c r="F275" i="9"/>
  <c r="G275" i="9"/>
  <c r="M275" i="9"/>
  <c r="C276" i="9"/>
  <c r="D276" i="9"/>
  <c r="E276" i="9"/>
  <c r="F276" i="9"/>
  <c r="G276" i="9"/>
  <c r="M276" i="9"/>
  <c r="C277" i="9"/>
  <c r="D277" i="9"/>
  <c r="E277" i="9"/>
  <c r="F277" i="9"/>
  <c r="G277" i="9"/>
  <c r="M277" i="9"/>
  <c r="C278" i="9"/>
  <c r="D278" i="9"/>
  <c r="E278" i="9"/>
  <c r="F278" i="9"/>
  <c r="G278" i="9"/>
  <c r="M278" i="9"/>
  <c r="C279" i="9"/>
  <c r="D279" i="9"/>
  <c r="E279" i="9"/>
  <c r="F279" i="9"/>
  <c r="G279" i="9"/>
  <c r="M279" i="9"/>
  <c r="C280" i="9"/>
  <c r="D280" i="9"/>
  <c r="E280" i="9"/>
  <c r="F280" i="9"/>
  <c r="G280" i="9"/>
  <c r="M280" i="9"/>
  <c r="C281" i="9"/>
  <c r="D281" i="9"/>
  <c r="E281" i="9"/>
  <c r="F281" i="9"/>
  <c r="G281" i="9"/>
  <c r="M281" i="9"/>
  <c r="C282" i="9"/>
  <c r="D282" i="9"/>
  <c r="E282" i="9"/>
  <c r="F282" i="9"/>
  <c r="G282" i="9"/>
  <c r="M282" i="9"/>
  <c r="C283" i="9"/>
  <c r="D283" i="9"/>
  <c r="E283" i="9"/>
  <c r="F283" i="9"/>
  <c r="G283" i="9"/>
  <c r="M283" i="9"/>
  <c r="C284" i="9"/>
  <c r="D284" i="9"/>
  <c r="E284" i="9"/>
  <c r="F284" i="9"/>
  <c r="G284" i="9"/>
  <c r="M284" i="9"/>
  <c r="C285" i="9"/>
  <c r="D285" i="9"/>
  <c r="E285" i="9"/>
  <c r="F285" i="9"/>
  <c r="G285" i="9"/>
  <c r="M285" i="9"/>
  <c r="C286" i="9"/>
  <c r="D286" i="9"/>
  <c r="E286" i="9"/>
  <c r="F286" i="9"/>
  <c r="G286" i="9"/>
  <c r="M286" i="9"/>
  <c r="C287" i="9"/>
  <c r="D287" i="9"/>
  <c r="E287" i="9"/>
  <c r="F287" i="9"/>
  <c r="G287" i="9"/>
  <c r="M287" i="9"/>
  <c r="C288" i="9"/>
  <c r="D288" i="9"/>
  <c r="E288" i="9"/>
  <c r="F288" i="9"/>
  <c r="G288" i="9"/>
  <c r="M288" i="9"/>
  <c r="C289" i="9"/>
  <c r="D289" i="9"/>
  <c r="E289" i="9"/>
  <c r="F289" i="9"/>
  <c r="G289" i="9"/>
  <c r="M289" i="9"/>
  <c r="C290" i="9"/>
  <c r="D290" i="9"/>
  <c r="E290" i="9"/>
  <c r="F290" i="9"/>
  <c r="G290" i="9"/>
  <c r="M290" i="9"/>
  <c r="C291" i="9"/>
  <c r="D291" i="9"/>
  <c r="E291" i="9"/>
  <c r="F291" i="9"/>
  <c r="G291" i="9"/>
  <c r="M291" i="9"/>
  <c r="C292" i="9"/>
  <c r="D292" i="9"/>
  <c r="E292" i="9"/>
  <c r="F292" i="9"/>
  <c r="G292" i="9"/>
  <c r="M292" i="9"/>
  <c r="C293" i="9"/>
  <c r="D293" i="9"/>
  <c r="E293" i="9"/>
  <c r="F293" i="9"/>
  <c r="G293" i="9"/>
  <c r="M293" i="9"/>
  <c r="C294" i="9"/>
  <c r="D294" i="9"/>
  <c r="E294" i="9"/>
  <c r="F294" i="9"/>
  <c r="G294" i="9"/>
  <c r="M294" i="9"/>
  <c r="C295" i="9"/>
  <c r="D295" i="9"/>
  <c r="E295" i="9"/>
  <c r="F295" i="9"/>
  <c r="G295" i="9"/>
  <c r="M295" i="9"/>
  <c r="C296" i="9"/>
  <c r="D296" i="9"/>
  <c r="E296" i="9"/>
  <c r="F296" i="9"/>
  <c r="G296" i="9"/>
  <c r="M296" i="9"/>
  <c r="C297" i="9"/>
  <c r="D297" i="9"/>
  <c r="E297" i="9"/>
  <c r="F297" i="9"/>
  <c r="G297" i="9"/>
  <c r="M297" i="9"/>
  <c r="C298" i="9"/>
  <c r="D298" i="9"/>
  <c r="E298" i="9"/>
  <c r="F298" i="9"/>
  <c r="G298" i="9"/>
  <c r="M298" i="9"/>
  <c r="C299" i="9"/>
  <c r="D299" i="9"/>
  <c r="E299" i="9"/>
  <c r="F299" i="9"/>
  <c r="G299" i="9"/>
  <c r="M299" i="9"/>
  <c r="C300" i="9"/>
  <c r="D300" i="9"/>
  <c r="E300" i="9"/>
  <c r="F300" i="9"/>
  <c r="G300" i="9"/>
  <c r="M300" i="9"/>
  <c r="C301" i="9"/>
  <c r="D301" i="9"/>
  <c r="E301" i="9"/>
  <c r="F301" i="9"/>
  <c r="G301" i="9"/>
  <c r="M301" i="9"/>
  <c r="C302" i="9"/>
  <c r="D302" i="9"/>
  <c r="E302" i="9"/>
  <c r="F302" i="9"/>
  <c r="G302" i="9"/>
  <c r="M302" i="9"/>
  <c r="C303" i="9"/>
  <c r="D303" i="9"/>
  <c r="E303" i="9"/>
  <c r="F303" i="9"/>
  <c r="G303" i="9"/>
  <c r="M303" i="9"/>
  <c r="C304" i="9"/>
  <c r="D304" i="9"/>
  <c r="E304" i="9"/>
  <c r="F304" i="9"/>
  <c r="G304" i="9"/>
  <c r="M304" i="9"/>
  <c r="C125" i="9"/>
  <c r="D125" i="9"/>
  <c r="E125" i="9"/>
  <c r="F125" i="9"/>
  <c r="G125" i="9"/>
  <c r="M125" i="9"/>
  <c r="C126" i="9"/>
  <c r="D126" i="9"/>
  <c r="E126" i="9"/>
  <c r="F126" i="9"/>
  <c r="G126" i="9"/>
  <c r="M126" i="9"/>
  <c r="C127" i="9"/>
  <c r="D127" i="9"/>
  <c r="E127" i="9"/>
  <c r="F127" i="9"/>
  <c r="G127" i="9"/>
  <c r="M127" i="9"/>
  <c r="C128" i="9"/>
  <c r="D128" i="9"/>
  <c r="E128" i="9"/>
  <c r="F128" i="9"/>
  <c r="G128" i="9"/>
  <c r="M128" i="9"/>
  <c r="C129" i="9"/>
  <c r="D129" i="9"/>
  <c r="E129" i="9"/>
  <c r="F129" i="9"/>
  <c r="G129" i="9"/>
  <c r="M129" i="9"/>
  <c r="C130" i="9"/>
  <c r="D130" i="9"/>
  <c r="E130" i="9"/>
  <c r="F130" i="9"/>
  <c r="G130" i="9"/>
  <c r="M130" i="9"/>
  <c r="C131" i="9"/>
  <c r="D131" i="9"/>
  <c r="E131" i="9"/>
  <c r="F131" i="9"/>
  <c r="G131" i="9"/>
  <c r="M131" i="9"/>
  <c r="C132" i="9"/>
  <c r="D132" i="9"/>
  <c r="E132" i="9"/>
  <c r="F132" i="9"/>
  <c r="G132" i="9"/>
  <c r="M132" i="9"/>
  <c r="C133" i="9"/>
  <c r="D133" i="9"/>
  <c r="E133" i="9"/>
  <c r="F133" i="9"/>
  <c r="G133" i="9"/>
  <c r="M133" i="9"/>
  <c r="C134" i="9"/>
  <c r="D134" i="9"/>
  <c r="E134" i="9"/>
  <c r="F134" i="9"/>
  <c r="G134" i="9"/>
  <c r="M134" i="9"/>
  <c r="C135" i="9"/>
  <c r="D135" i="9"/>
  <c r="E135" i="9"/>
  <c r="F135" i="9"/>
  <c r="G135" i="9"/>
  <c r="M135" i="9"/>
  <c r="C136" i="9"/>
  <c r="D136" i="9"/>
  <c r="E136" i="9"/>
  <c r="F136" i="9"/>
  <c r="G136" i="9"/>
  <c r="M136" i="9"/>
  <c r="C137" i="9"/>
  <c r="D137" i="9"/>
  <c r="E137" i="9"/>
  <c r="F137" i="9"/>
  <c r="G137" i="9"/>
  <c r="M137" i="9"/>
  <c r="C138" i="9"/>
  <c r="D138" i="9"/>
  <c r="E138" i="9"/>
  <c r="F138" i="9"/>
  <c r="G138" i="9"/>
  <c r="M138" i="9"/>
  <c r="C139" i="9"/>
  <c r="D139" i="9"/>
  <c r="E139" i="9"/>
  <c r="F139" i="9"/>
  <c r="G139" i="9"/>
  <c r="M139" i="9"/>
  <c r="C140" i="9"/>
  <c r="D140" i="9"/>
  <c r="E140" i="9"/>
  <c r="F140" i="9"/>
  <c r="G140" i="9"/>
  <c r="M140" i="9"/>
  <c r="C141" i="9"/>
  <c r="D141" i="9"/>
  <c r="E141" i="9"/>
  <c r="F141" i="9"/>
  <c r="G141" i="9"/>
  <c r="M141" i="9"/>
  <c r="C142" i="9"/>
  <c r="D142" i="9"/>
  <c r="E142" i="9"/>
  <c r="F142" i="9"/>
  <c r="G142" i="9"/>
  <c r="M142" i="9"/>
  <c r="C143" i="9"/>
  <c r="D143" i="9"/>
  <c r="E143" i="9"/>
  <c r="F143" i="9"/>
  <c r="G143" i="9"/>
  <c r="M143" i="9"/>
  <c r="C144" i="9"/>
  <c r="D144" i="9"/>
  <c r="E144" i="9"/>
  <c r="F144" i="9"/>
  <c r="G144" i="9"/>
  <c r="M144" i="9"/>
  <c r="C145" i="9"/>
  <c r="D145" i="9"/>
  <c r="E145" i="9"/>
  <c r="F145" i="9"/>
  <c r="G145" i="9"/>
  <c r="M145" i="9"/>
  <c r="C146" i="9"/>
  <c r="D146" i="9"/>
  <c r="E146" i="9"/>
  <c r="F146" i="9"/>
  <c r="G146" i="9"/>
  <c r="M146" i="9"/>
  <c r="C147" i="9"/>
  <c r="D147" i="9"/>
  <c r="E147" i="9"/>
  <c r="F147" i="9"/>
  <c r="G147" i="9"/>
  <c r="M147" i="9"/>
  <c r="C148" i="9"/>
  <c r="D148" i="9"/>
  <c r="E148" i="9"/>
  <c r="F148" i="9"/>
  <c r="G148" i="9"/>
  <c r="M148" i="9"/>
  <c r="C149" i="9"/>
  <c r="D149" i="9"/>
  <c r="E149" i="9"/>
  <c r="F149" i="9"/>
  <c r="G149" i="9"/>
  <c r="M149" i="9"/>
  <c r="C150" i="9"/>
  <c r="D150" i="9"/>
  <c r="E150" i="9"/>
  <c r="F150" i="9"/>
  <c r="G150" i="9"/>
  <c r="M150" i="9"/>
  <c r="C151" i="9"/>
  <c r="D151" i="9"/>
  <c r="E151" i="9"/>
  <c r="F151" i="9"/>
  <c r="G151" i="9"/>
  <c r="M151" i="9"/>
  <c r="C152" i="9"/>
  <c r="D152" i="9"/>
  <c r="E152" i="9"/>
  <c r="F152" i="9"/>
  <c r="G152" i="9"/>
  <c r="M152" i="9"/>
  <c r="C153" i="9"/>
  <c r="D153" i="9"/>
  <c r="E153" i="9"/>
  <c r="F153" i="9"/>
  <c r="G153" i="9"/>
  <c r="M153" i="9"/>
  <c r="C154" i="9"/>
  <c r="D154" i="9"/>
  <c r="E154" i="9"/>
  <c r="F154" i="9"/>
  <c r="G154" i="9"/>
  <c r="M154" i="9"/>
  <c r="C155" i="9"/>
  <c r="D155" i="9"/>
  <c r="E155" i="9"/>
  <c r="F155" i="9"/>
  <c r="G155" i="9"/>
  <c r="M155" i="9"/>
  <c r="C156" i="9"/>
  <c r="D156" i="9"/>
  <c r="E156" i="9"/>
  <c r="F156" i="9"/>
  <c r="G156" i="9"/>
  <c r="M156" i="9"/>
  <c r="C157" i="9"/>
  <c r="D157" i="9"/>
  <c r="E157" i="9"/>
  <c r="F157" i="9"/>
  <c r="G157" i="9"/>
  <c r="M157" i="9"/>
  <c r="C158" i="9"/>
  <c r="D158" i="9"/>
  <c r="E158" i="9"/>
  <c r="F158" i="9"/>
  <c r="G158" i="9"/>
  <c r="M158" i="9"/>
  <c r="C159" i="9"/>
  <c r="D159" i="9"/>
  <c r="E159" i="9"/>
  <c r="F159" i="9"/>
  <c r="G159" i="9"/>
  <c r="M159" i="9"/>
  <c r="C160" i="9"/>
  <c r="D160" i="9"/>
  <c r="E160" i="9"/>
  <c r="F160" i="9"/>
  <c r="G160" i="9"/>
  <c r="M160" i="9"/>
  <c r="C161" i="9"/>
  <c r="D161" i="9"/>
  <c r="E161" i="9"/>
  <c r="F161" i="9"/>
  <c r="G161" i="9"/>
  <c r="M161" i="9"/>
  <c r="C162" i="9"/>
  <c r="D162" i="9"/>
  <c r="E162" i="9"/>
  <c r="F162" i="9"/>
  <c r="G162" i="9"/>
  <c r="M162" i="9"/>
  <c r="C163" i="9"/>
  <c r="D163" i="9"/>
  <c r="E163" i="9"/>
  <c r="F163" i="9"/>
  <c r="G163" i="9"/>
  <c r="M163" i="9"/>
  <c r="C164" i="9"/>
  <c r="D164" i="9"/>
  <c r="E164" i="9"/>
  <c r="F164" i="9"/>
  <c r="G164" i="9"/>
  <c r="M164" i="9"/>
  <c r="C165" i="9"/>
  <c r="D165" i="9"/>
  <c r="E165" i="9"/>
  <c r="F165" i="9"/>
  <c r="G165" i="9"/>
  <c r="M165" i="9"/>
  <c r="C166" i="9"/>
  <c r="D166" i="9"/>
  <c r="E166" i="9"/>
  <c r="F166" i="9"/>
  <c r="G166" i="9"/>
  <c r="M166" i="9"/>
  <c r="C167" i="9"/>
  <c r="D167" i="9"/>
  <c r="E167" i="9"/>
  <c r="F167" i="9"/>
  <c r="G167" i="9"/>
  <c r="M167" i="9"/>
  <c r="C168" i="9"/>
  <c r="D168" i="9"/>
  <c r="E168" i="9"/>
  <c r="F168" i="9"/>
  <c r="G168" i="9"/>
  <c r="M168" i="9"/>
  <c r="C169" i="9"/>
  <c r="D169" i="9"/>
  <c r="E169" i="9"/>
  <c r="F169" i="9"/>
  <c r="G169" i="9"/>
  <c r="M169" i="9"/>
  <c r="C170" i="9"/>
  <c r="D170" i="9"/>
  <c r="E170" i="9"/>
  <c r="F170" i="9"/>
  <c r="G170" i="9"/>
  <c r="M170" i="9"/>
  <c r="C171" i="9"/>
  <c r="D171" i="9"/>
  <c r="E171" i="9"/>
  <c r="F171" i="9"/>
  <c r="G171" i="9"/>
  <c r="M171" i="9"/>
  <c r="C172" i="9"/>
  <c r="D172" i="9"/>
  <c r="E172" i="9"/>
  <c r="F172" i="9"/>
  <c r="G172" i="9"/>
  <c r="M172" i="9"/>
  <c r="C173" i="9"/>
  <c r="D173" i="9"/>
  <c r="E173" i="9"/>
  <c r="F173" i="9"/>
  <c r="G173" i="9"/>
  <c r="M173" i="9"/>
  <c r="AK2" i="9"/>
  <c r="S11" i="2"/>
  <c r="S12" i="2"/>
  <c r="S13" i="2"/>
  <c r="S10" i="2"/>
  <c r="U10" i="2" s="1"/>
  <c r="S14" i="2"/>
  <c r="S15" i="2"/>
  <c r="S16" i="2"/>
  <c r="S17" i="2"/>
  <c r="S18" i="2"/>
  <c r="S19" i="2"/>
  <c r="P11" i="2"/>
  <c r="O11" i="2"/>
  <c r="Q11" i="2" s="1"/>
  <c r="O13" i="2"/>
  <c r="O14" i="2"/>
  <c r="Q14" i="2" s="1"/>
  <c r="O15" i="2"/>
  <c r="Q15" i="2" s="1"/>
  <c r="O17" i="2"/>
  <c r="Q17" i="2" s="1"/>
  <c r="P19" i="2"/>
  <c r="P15" i="2"/>
  <c r="P17" i="2"/>
  <c r="P13" i="2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3" i="6"/>
  <c r="BM105" i="9"/>
  <c r="BN105" i="9"/>
  <c r="BO105" i="9"/>
  <c r="BP105" i="9"/>
  <c r="BQ105" i="9"/>
  <c r="BR105" i="9"/>
  <c r="BS105" i="9"/>
  <c r="BT105" i="9"/>
  <c r="BU105" i="9"/>
  <c r="BV105" i="9"/>
  <c r="BM106" i="9"/>
  <c r="BN106" i="9"/>
  <c r="BO106" i="9"/>
  <c r="BP106" i="9"/>
  <c r="BQ106" i="9"/>
  <c r="BR106" i="9"/>
  <c r="BS106" i="9"/>
  <c r="BT106" i="9"/>
  <c r="BU106" i="9"/>
  <c r="BV106" i="9"/>
  <c r="BM107" i="9"/>
  <c r="BN107" i="9"/>
  <c r="BO107" i="9"/>
  <c r="BP107" i="9"/>
  <c r="BQ107" i="9"/>
  <c r="BR107" i="9"/>
  <c r="BS107" i="9"/>
  <c r="BT107" i="9"/>
  <c r="BU107" i="9"/>
  <c r="BV107" i="9"/>
  <c r="BM108" i="9"/>
  <c r="BN108" i="9"/>
  <c r="BO108" i="9"/>
  <c r="BP108" i="9"/>
  <c r="BQ108" i="9"/>
  <c r="BR108" i="9"/>
  <c r="BS108" i="9"/>
  <c r="BT108" i="9"/>
  <c r="BU108" i="9"/>
  <c r="BV108" i="9"/>
  <c r="BM109" i="9"/>
  <c r="BN109" i="9"/>
  <c r="BO109" i="9"/>
  <c r="BP109" i="9"/>
  <c r="BQ109" i="9"/>
  <c r="BR109" i="9"/>
  <c r="BS109" i="9"/>
  <c r="BT109" i="9"/>
  <c r="BU109" i="9"/>
  <c r="BV109" i="9"/>
  <c r="BM110" i="9"/>
  <c r="BN110" i="9"/>
  <c r="BO110" i="9"/>
  <c r="BP110" i="9"/>
  <c r="BQ110" i="9"/>
  <c r="BR110" i="9"/>
  <c r="BS110" i="9"/>
  <c r="BT110" i="9"/>
  <c r="BU110" i="9"/>
  <c r="BV110" i="9"/>
  <c r="BM111" i="9"/>
  <c r="BN111" i="9"/>
  <c r="BO111" i="9"/>
  <c r="BP111" i="9"/>
  <c r="BQ111" i="9"/>
  <c r="BR111" i="9"/>
  <c r="BS111" i="9"/>
  <c r="BT111" i="9"/>
  <c r="BU111" i="9"/>
  <c r="BV111" i="9"/>
  <c r="BM112" i="9"/>
  <c r="BN112" i="9"/>
  <c r="BO112" i="9"/>
  <c r="BP112" i="9"/>
  <c r="BQ112" i="9"/>
  <c r="BR112" i="9"/>
  <c r="BS112" i="9"/>
  <c r="BT112" i="9"/>
  <c r="BU112" i="9"/>
  <c r="BV112" i="9"/>
  <c r="BM113" i="9"/>
  <c r="BN113" i="9"/>
  <c r="BO113" i="9"/>
  <c r="BP113" i="9"/>
  <c r="BQ113" i="9"/>
  <c r="BR113" i="9"/>
  <c r="BS113" i="9"/>
  <c r="BT113" i="9"/>
  <c r="BU113" i="9"/>
  <c r="BV113" i="9"/>
  <c r="BM114" i="9"/>
  <c r="BN114" i="9"/>
  <c r="BO114" i="9"/>
  <c r="BP114" i="9"/>
  <c r="BQ114" i="9"/>
  <c r="BR114" i="9"/>
  <c r="BS114" i="9"/>
  <c r="BT114" i="9"/>
  <c r="BU114" i="9"/>
  <c r="BV114" i="9"/>
  <c r="BM115" i="9"/>
  <c r="BN115" i="9"/>
  <c r="BO115" i="9"/>
  <c r="BP115" i="9"/>
  <c r="BQ115" i="9"/>
  <c r="BR115" i="9"/>
  <c r="BS115" i="9"/>
  <c r="BT115" i="9"/>
  <c r="BU115" i="9"/>
  <c r="BV115" i="9"/>
  <c r="BM116" i="9"/>
  <c r="BN116" i="9"/>
  <c r="BO116" i="9"/>
  <c r="BP116" i="9"/>
  <c r="BQ116" i="9"/>
  <c r="BR116" i="9"/>
  <c r="BS116" i="9"/>
  <c r="BT116" i="9"/>
  <c r="BU116" i="9"/>
  <c r="BV116" i="9"/>
  <c r="BM117" i="9"/>
  <c r="BN117" i="9"/>
  <c r="BO117" i="9"/>
  <c r="BP117" i="9"/>
  <c r="BQ117" i="9"/>
  <c r="BR117" i="9"/>
  <c r="BS117" i="9"/>
  <c r="BT117" i="9"/>
  <c r="BU117" i="9"/>
  <c r="BV117" i="9"/>
  <c r="BM118" i="9"/>
  <c r="BN118" i="9"/>
  <c r="BO118" i="9"/>
  <c r="BP118" i="9"/>
  <c r="BQ118" i="9"/>
  <c r="BR118" i="9"/>
  <c r="BS118" i="9"/>
  <c r="BT118" i="9"/>
  <c r="BU118" i="9"/>
  <c r="BV118" i="9"/>
  <c r="BM119" i="9"/>
  <c r="BN119" i="9"/>
  <c r="BO119" i="9"/>
  <c r="BP119" i="9"/>
  <c r="BQ119" i="9"/>
  <c r="BR119" i="9"/>
  <c r="BS119" i="9"/>
  <c r="BT119" i="9"/>
  <c r="BU119" i="9"/>
  <c r="BV119" i="9"/>
  <c r="BM120" i="9"/>
  <c r="BN120" i="9"/>
  <c r="BO120" i="9"/>
  <c r="BP120" i="9"/>
  <c r="BQ120" i="9"/>
  <c r="BR120" i="9"/>
  <c r="BS120" i="9"/>
  <c r="BT120" i="9"/>
  <c r="BU120" i="9"/>
  <c r="BV120" i="9"/>
  <c r="BM121" i="9"/>
  <c r="BN121" i="9"/>
  <c r="BO121" i="9"/>
  <c r="BP121" i="9"/>
  <c r="BQ121" i="9"/>
  <c r="BR121" i="9"/>
  <c r="BS121" i="9"/>
  <c r="BT121" i="9"/>
  <c r="BU121" i="9"/>
  <c r="BV121" i="9"/>
  <c r="BM122" i="9"/>
  <c r="BN122" i="9"/>
  <c r="BO122" i="9"/>
  <c r="BP122" i="9"/>
  <c r="BQ122" i="9"/>
  <c r="BR122" i="9"/>
  <c r="BS122" i="9"/>
  <c r="BT122" i="9"/>
  <c r="BU122" i="9"/>
  <c r="BV122" i="9"/>
  <c r="BM123" i="9"/>
  <c r="BN123" i="9"/>
  <c r="BO123" i="9"/>
  <c r="BP123" i="9"/>
  <c r="BQ123" i="9"/>
  <c r="BR123" i="9"/>
  <c r="BS123" i="9"/>
  <c r="BT123" i="9"/>
  <c r="BU123" i="9"/>
  <c r="BV123" i="9"/>
  <c r="BM124" i="9"/>
  <c r="BN124" i="9"/>
  <c r="BO124" i="9"/>
  <c r="BP124" i="9"/>
  <c r="BQ124" i="9"/>
  <c r="BR124" i="9"/>
  <c r="BS124" i="9"/>
  <c r="BT124" i="9"/>
  <c r="BU124" i="9"/>
  <c r="BV124" i="9"/>
  <c r="BM125" i="9"/>
  <c r="BN125" i="9"/>
  <c r="BO125" i="9"/>
  <c r="BP125" i="9"/>
  <c r="BQ125" i="9"/>
  <c r="BR125" i="9"/>
  <c r="BS125" i="9"/>
  <c r="BT125" i="9"/>
  <c r="BU125" i="9"/>
  <c r="BV125" i="9"/>
  <c r="BM126" i="9"/>
  <c r="BN126" i="9"/>
  <c r="BO126" i="9"/>
  <c r="BP126" i="9"/>
  <c r="BQ126" i="9"/>
  <c r="BR126" i="9"/>
  <c r="BS126" i="9"/>
  <c r="BT126" i="9"/>
  <c r="BU126" i="9"/>
  <c r="BV126" i="9"/>
  <c r="BM127" i="9"/>
  <c r="BN127" i="9"/>
  <c r="BO127" i="9"/>
  <c r="BP127" i="9"/>
  <c r="BQ127" i="9"/>
  <c r="BR127" i="9"/>
  <c r="BS127" i="9"/>
  <c r="BT127" i="9"/>
  <c r="BU127" i="9"/>
  <c r="BV127" i="9"/>
  <c r="BM128" i="9"/>
  <c r="BN128" i="9"/>
  <c r="BO128" i="9"/>
  <c r="BP128" i="9"/>
  <c r="BQ128" i="9"/>
  <c r="BR128" i="9"/>
  <c r="BS128" i="9"/>
  <c r="BT128" i="9"/>
  <c r="BU128" i="9"/>
  <c r="BV128" i="9"/>
  <c r="BM129" i="9"/>
  <c r="BN129" i="9"/>
  <c r="BO129" i="9"/>
  <c r="BP129" i="9"/>
  <c r="BQ129" i="9"/>
  <c r="BR129" i="9"/>
  <c r="BS129" i="9"/>
  <c r="BT129" i="9"/>
  <c r="BU129" i="9"/>
  <c r="BV129" i="9"/>
  <c r="BM130" i="9"/>
  <c r="BN130" i="9"/>
  <c r="BO130" i="9"/>
  <c r="BP130" i="9"/>
  <c r="BQ130" i="9"/>
  <c r="BR130" i="9"/>
  <c r="BS130" i="9"/>
  <c r="BT130" i="9"/>
  <c r="BU130" i="9"/>
  <c r="BV130" i="9"/>
  <c r="BM131" i="9"/>
  <c r="BN131" i="9"/>
  <c r="BO131" i="9"/>
  <c r="BP131" i="9"/>
  <c r="BQ131" i="9"/>
  <c r="BR131" i="9"/>
  <c r="BS131" i="9"/>
  <c r="BT131" i="9"/>
  <c r="BU131" i="9"/>
  <c r="BV131" i="9"/>
  <c r="BM132" i="9"/>
  <c r="BN132" i="9"/>
  <c r="BO132" i="9"/>
  <c r="BP132" i="9"/>
  <c r="BQ132" i="9"/>
  <c r="BR132" i="9"/>
  <c r="BS132" i="9"/>
  <c r="BT132" i="9"/>
  <c r="BU132" i="9"/>
  <c r="BV132" i="9"/>
  <c r="BM133" i="9"/>
  <c r="BN133" i="9"/>
  <c r="BO133" i="9"/>
  <c r="BP133" i="9"/>
  <c r="BQ133" i="9"/>
  <c r="BR133" i="9"/>
  <c r="BS133" i="9"/>
  <c r="BT133" i="9"/>
  <c r="BU133" i="9"/>
  <c r="BV133" i="9"/>
  <c r="BM134" i="9"/>
  <c r="BN134" i="9"/>
  <c r="BO134" i="9"/>
  <c r="BP134" i="9"/>
  <c r="BQ134" i="9"/>
  <c r="BR134" i="9"/>
  <c r="BS134" i="9"/>
  <c r="BT134" i="9"/>
  <c r="BU134" i="9"/>
  <c r="BV134" i="9"/>
  <c r="BM135" i="9"/>
  <c r="BN135" i="9"/>
  <c r="BO135" i="9"/>
  <c r="BP135" i="9"/>
  <c r="BQ135" i="9"/>
  <c r="BR135" i="9"/>
  <c r="BS135" i="9"/>
  <c r="BT135" i="9"/>
  <c r="BU135" i="9"/>
  <c r="BV135" i="9"/>
  <c r="BM136" i="9"/>
  <c r="BN136" i="9"/>
  <c r="BO136" i="9"/>
  <c r="BP136" i="9"/>
  <c r="BQ136" i="9"/>
  <c r="BR136" i="9"/>
  <c r="BS136" i="9"/>
  <c r="BT136" i="9"/>
  <c r="BU136" i="9"/>
  <c r="BV136" i="9"/>
  <c r="BM137" i="9"/>
  <c r="BN137" i="9"/>
  <c r="BO137" i="9"/>
  <c r="BP137" i="9"/>
  <c r="BQ137" i="9"/>
  <c r="BR137" i="9"/>
  <c r="BS137" i="9"/>
  <c r="BT137" i="9"/>
  <c r="BU137" i="9"/>
  <c r="BV137" i="9"/>
  <c r="BM138" i="9"/>
  <c r="BN138" i="9"/>
  <c r="BO138" i="9"/>
  <c r="BP138" i="9"/>
  <c r="BQ138" i="9"/>
  <c r="BR138" i="9"/>
  <c r="BS138" i="9"/>
  <c r="BT138" i="9"/>
  <c r="BU138" i="9"/>
  <c r="BV138" i="9"/>
  <c r="BM139" i="9"/>
  <c r="BN139" i="9"/>
  <c r="BO139" i="9"/>
  <c r="BP139" i="9"/>
  <c r="BQ139" i="9"/>
  <c r="BR139" i="9"/>
  <c r="BS139" i="9"/>
  <c r="BT139" i="9"/>
  <c r="BU139" i="9"/>
  <c r="BV139" i="9"/>
  <c r="BM140" i="9"/>
  <c r="BN140" i="9"/>
  <c r="BO140" i="9"/>
  <c r="BP140" i="9"/>
  <c r="BQ140" i="9"/>
  <c r="BR140" i="9"/>
  <c r="BS140" i="9"/>
  <c r="BT140" i="9"/>
  <c r="BU140" i="9"/>
  <c r="BV140" i="9"/>
  <c r="BM141" i="9"/>
  <c r="BN141" i="9"/>
  <c r="BO141" i="9"/>
  <c r="BP141" i="9"/>
  <c r="BQ141" i="9"/>
  <c r="BR141" i="9"/>
  <c r="BS141" i="9"/>
  <c r="BT141" i="9"/>
  <c r="BU141" i="9"/>
  <c r="BV141" i="9"/>
  <c r="BM142" i="9"/>
  <c r="BN142" i="9"/>
  <c r="BO142" i="9"/>
  <c r="BP142" i="9"/>
  <c r="BQ142" i="9"/>
  <c r="BR142" i="9"/>
  <c r="BS142" i="9"/>
  <c r="BT142" i="9"/>
  <c r="BU142" i="9"/>
  <c r="BV142" i="9"/>
  <c r="BM143" i="9"/>
  <c r="BN143" i="9"/>
  <c r="BO143" i="9"/>
  <c r="BP143" i="9"/>
  <c r="BQ143" i="9"/>
  <c r="BR143" i="9"/>
  <c r="BS143" i="9"/>
  <c r="BT143" i="9"/>
  <c r="BU143" i="9"/>
  <c r="BV143" i="9"/>
  <c r="BM144" i="9"/>
  <c r="BN144" i="9"/>
  <c r="BO144" i="9"/>
  <c r="BP144" i="9"/>
  <c r="BQ144" i="9"/>
  <c r="BR144" i="9"/>
  <c r="BS144" i="9"/>
  <c r="BT144" i="9"/>
  <c r="BU144" i="9"/>
  <c r="BV144" i="9"/>
  <c r="BM145" i="9"/>
  <c r="BN145" i="9"/>
  <c r="BO145" i="9"/>
  <c r="BP145" i="9"/>
  <c r="BQ145" i="9"/>
  <c r="BR145" i="9"/>
  <c r="BS145" i="9"/>
  <c r="BT145" i="9"/>
  <c r="BU145" i="9"/>
  <c r="BV145" i="9"/>
  <c r="BM146" i="9"/>
  <c r="BN146" i="9"/>
  <c r="BO146" i="9"/>
  <c r="BP146" i="9"/>
  <c r="BQ146" i="9"/>
  <c r="BR146" i="9"/>
  <c r="BS146" i="9"/>
  <c r="BT146" i="9"/>
  <c r="BU146" i="9"/>
  <c r="BV146" i="9"/>
  <c r="BM147" i="9"/>
  <c r="BN147" i="9"/>
  <c r="BO147" i="9"/>
  <c r="BP147" i="9"/>
  <c r="BQ147" i="9"/>
  <c r="BR147" i="9"/>
  <c r="BS147" i="9"/>
  <c r="BT147" i="9"/>
  <c r="BU147" i="9"/>
  <c r="BV147" i="9"/>
  <c r="BM148" i="9"/>
  <c r="BN148" i="9"/>
  <c r="BO148" i="9"/>
  <c r="BP148" i="9"/>
  <c r="BQ148" i="9"/>
  <c r="BR148" i="9"/>
  <c r="BS148" i="9"/>
  <c r="BT148" i="9"/>
  <c r="BU148" i="9"/>
  <c r="BV148" i="9"/>
  <c r="BM149" i="9"/>
  <c r="BN149" i="9"/>
  <c r="BO149" i="9"/>
  <c r="BP149" i="9"/>
  <c r="BQ149" i="9"/>
  <c r="BR149" i="9"/>
  <c r="BS149" i="9"/>
  <c r="BT149" i="9"/>
  <c r="BU149" i="9"/>
  <c r="BV149" i="9"/>
  <c r="BM150" i="9"/>
  <c r="BN150" i="9"/>
  <c r="BO150" i="9"/>
  <c r="BP150" i="9"/>
  <c r="BQ150" i="9"/>
  <c r="BR150" i="9"/>
  <c r="BS150" i="9"/>
  <c r="BT150" i="9"/>
  <c r="BU150" i="9"/>
  <c r="BV150" i="9"/>
  <c r="BM151" i="9"/>
  <c r="BN151" i="9"/>
  <c r="BO151" i="9"/>
  <c r="BP151" i="9"/>
  <c r="BQ151" i="9"/>
  <c r="BR151" i="9"/>
  <c r="BS151" i="9"/>
  <c r="BT151" i="9"/>
  <c r="BU151" i="9"/>
  <c r="BV151" i="9"/>
  <c r="BM152" i="9"/>
  <c r="BN152" i="9"/>
  <c r="BO152" i="9"/>
  <c r="BP152" i="9"/>
  <c r="BQ152" i="9"/>
  <c r="BR152" i="9"/>
  <c r="BS152" i="9"/>
  <c r="BT152" i="9"/>
  <c r="BU152" i="9"/>
  <c r="BV152" i="9"/>
  <c r="BM153" i="9"/>
  <c r="BN153" i="9"/>
  <c r="BO153" i="9"/>
  <c r="BP153" i="9"/>
  <c r="BQ153" i="9"/>
  <c r="BR153" i="9"/>
  <c r="BS153" i="9"/>
  <c r="BT153" i="9"/>
  <c r="BU153" i="9"/>
  <c r="BV153" i="9"/>
  <c r="BM154" i="9"/>
  <c r="BN154" i="9"/>
  <c r="BO154" i="9"/>
  <c r="BP154" i="9"/>
  <c r="BQ154" i="9"/>
  <c r="BR154" i="9"/>
  <c r="BS154" i="9"/>
  <c r="BT154" i="9"/>
  <c r="BU154" i="9"/>
  <c r="BV154" i="9"/>
  <c r="BM155" i="9"/>
  <c r="BN155" i="9"/>
  <c r="BO155" i="9"/>
  <c r="BP155" i="9"/>
  <c r="BQ155" i="9"/>
  <c r="BR155" i="9"/>
  <c r="BS155" i="9"/>
  <c r="BT155" i="9"/>
  <c r="BU155" i="9"/>
  <c r="BV155" i="9"/>
  <c r="BM156" i="9"/>
  <c r="BN156" i="9"/>
  <c r="BO156" i="9"/>
  <c r="BP156" i="9"/>
  <c r="BQ156" i="9"/>
  <c r="BR156" i="9"/>
  <c r="BS156" i="9"/>
  <c r="BT156" i="9"/>
  <c r="BU156" i="9"/>
  <c r="BV156" i="9"/>
  <c r="BM157" i="9"/>
  <c r="BN157" i="9"/>
  <c r="BO157" i="9"/>
  <c r="BP157" i="9"/>
  <c r="BQ157" i="9"/>
  <c r="BR157" i="9"/>
  <c r="BS157" i="9"/>
  <c r="BT157" i="9"/>
  <c r="BU157" i="9"/>
  <c r="BV157" i="9"/>
  <c r="BM158" i="9"/>
  <c r="BN158" i="9"/>
  <c r="BO158" i="9"/>
  <c r="BP158" i="9"/>
  <c r="BQ158" i="9"/>
  <c r="BR158" i="9"/>
  <c r="BS158" i="9"/>
  <c r="BT158" i="9"/>
  <c r="BU158" i="9"/>
  <c r="BV158" i="9"/>
  <c r="BM159" i="9"/>
  <c r="BN159" i="9"/>
  <c r="BO159" i="9"/>
  <c r="BP159" i="9"/>
  <c r="BQ159" i="9"/>
  <c r="BR159" i="9"/>
  <c r="BS159" i="9"/>
  <c r="BT159" i="9"/>
  <c r="BU159" i="9"/>
  <c r="BV159" i="9"/>
  <c r="BM160" i="9"/>
  <c r="BN160" i="9"/>
  <c r="BO160" i="9"/>
  <c r="BP160" i="9"/>
  <c r="BQ160" i="9"/>
  <c r="BR160" i="9"/>
  <c r="BS160" i="9"/>
  <c r="BT160" i="9"/>
  <c r="BU160" i="9"/>
  <c r="BV160" i="9"/>
  <c r="BM161" i="9"/>
  <c r="BN161" i="9"/>
  <c r="BO161" i="9"/>
  <c r="BP161" i="9"/>
  <c r="BQ161" i="9"/>
  <c r="BR161" i="9"/>
  <c r="BS161" i="9"/>
  <c r="BT161" i="9"/>
  <c r="BU161" i="9"/>
  <c r="BV161" i="9"/>
  <c r="BM162" i="9"/>
  <c r="BN162" i="9"/>
  <c r="BO162" i="9"/>
  <c r="BP162" i="9"/>
  <c r="BQ162" i="9"/>
  <c r="BR162" i="9"/>
  <c r="BS162" i="9"/>
  <c r="BT162" i="9"/>
  <c r="BU162" i="9"/>
  <c r="BV162" i="9"/>
  <c r="BM163" i="9"/>
  <c r="BN163" i="9"/>
  <c r="BO163" i="9"/>
  <c r="BP163" i="9"/>
  <c r="BQ163" i="9"/>
  <c r="BR163" i="9"/>
  <c r="BS163" i="9"/>
  <c r="BT163" i="9"/>
  <c r="BU163" i="9"/>
  <c r="BV163" i="9"/>
  <c r="BM164" i="9"/>
  <c r="BN164" i="9"/>
  <c r="BO164" i="9"/>
  <c r="BP164" i="9"/>
  <c r="BQ164" i="9"/>
  <c r="BR164" i="9"/>
  <c r="BS164" i="9"/>
  <c r="BT164" i="9"/>
  <c r="BU164" i="9"/>
  <c r="BV164" i="9"/>
  <c r="BM165" i="9"/>
  <c r="BN165" i="9"/>
  <c r="BO165" i="9"/>
  <c r="BP165" i="9"/>
  <c r="BQ165" i="9"/>
  <c r="BR165" i="9"/>
  <c r="BS165" i="9"/>
  <c r="BT165" i="9"/>
  <c r="BU165" i="9"/>
  <c r="BV165" i="9"/>
  <c r="BM166" i="9"/>
  <c r="BN166" i="9"/>
  <c r="BO166" i="9"/>
  <c r="BP166" i="9"/>
  <c r="BQ166" i="9"/>
  <c r="BR166" i="9"/>
  <c r="BS166" i="9"/>
  <c r="BT166" i="9"/>
  <c r="BU166" i="9"/>
  <c r="BV166" i="9"/>
  <c r="BM167" i="9"/>
  <c r="BN167" i="9"/>
  <c r="BO167" i="9"/>
  <c r="BP167" i="9"/>
  <c r="BQ167" i="9"/>
  <c r="BR167" i="9"/>
  <c r="BS167" i="9"/>
  <c r="BT167" i="9"/>
  <c r="BU167" i="9"/>
  <c r="BV167" i="9"/>
  <c r="BM168" i="9"/>
  <c r="BN168" i="9"/>
  <c r="BO168" i="9"/>
  <c r="BP168" i="9"/>
  <c r="BQ168" i="9"/>
  <c r="BR168" i="9"/>
  <c r="BS168" i="9"/>
  <c r="BT168" i="9"/>
  <c r="BU168" i="9"/>
  <c r="BV168" i="9"/>
  <c r="BM169" i="9"/>
  <c r="BN169" i="9"/>
  <c r="BO169" i="9"/>
  <c r="BP169" i="9"/>
  <c r="BQ169" i="9"/>
  <c r="BR169" i="9"/>
  <c r="BS169" i="9"/>
  <c r="BT169" i="9"/>
  <c r="BU169" i="9"/>
  <c r="BV169" i="9"/>
  <c r="BM170" i="9"/>
  <c r="BN170" i="9"/>
  <c r="BO170" i="9"/>
  <c r="BP170" i="9"/>
  <c r="BQ170" i="9"/>
  <c r="BR170" i="9"/>
  <c r="BS170" i="9"/>
  <c r="BT170" i="9"/>
  <c r="BU170" i="9"/>
  <c r="BV170" i="9"/>
  <c r="BM171" i="9"/>
  <c r="BN171" i="9"/>
  <c r="BO171" i="9"/>
  <c r="BP171" i="9"/>
  <c r="BQ171" i="9"/>
  <c r="BR171" i="9"/>
  <c r="BS171" i="9"/>
  <c r="BT171" i="9"/>
  <c r="BU171" i="9"/>
  <c r="BV171" i="9"/>
  <c r="BM172" i="9"/>
  <c r="BN172" i="9"/>
  <c r="BO172" i="9"/>
  <c r="BP172" i="9"/>
  <c r="BQ172" i="9"/>
  <c r="BR172" i="9"/>
  <c r="BS172" i="9"/>
  <c r="BT172" i="9"/>
  <c r="BU172" i="9"/>
  <c r="BV172" i="9"/>
  <c r="BM173" i="9"/>
  <c r="BN173" i="9"/>
  <c r="BO173" i="9"/>
  <c r="BP173" i="9"/>
  <c r="BQ173" i="9"/>
  <c r="BR173" i="9"/>
  <c r="BS173" i="9"/>
  <c r="BT173" i="9"/>
  <c r="BU173" i="9"/>
  <c r="BV173" i="9"/>
  <c r="BM174" i="9"/>
  <c r="BN174" i="9"/>
  <c r="BO174" i="9"/>
  <c r="BP174" i="9"/>
  <c r="BQ174" i="9"/>
  <c r="BR174" i="9"/>
  <c r="BS174" i="9"/>
  <c r="BT174" i="9"/>
  <c r="BU174" i="9"/>
  <c r="BV174" i="9"/>
  <c r="BM175" i="9"/>
  <c r="BN175" i="9"/>
  <c r="BO175" i="9"/>
  <c r="BP175" i="9"/>
  <c r="BQ175" i="9"/>
  <c r="BR175" i="9"/>
  <c r="BS175" i="9"/>
  <c r="BT175" i="9"/>
  <c r="BU175" i="9"/>
  <c r="BV175" i="9"/>
  <c r="BM176" i="9"/>
  <c r="BN176" i="9"/>
  <c r="BO176" i="9"/>
  <c r="BP176" i="9"/>
  <c r="BQ176" i="9"/>
  <c r="BR176" i="9"/>
  <c r="BS176" i="9"/>
  <c r="BT176" i="9"/>
  <c r="BU176" i="9"/>
  <c r="BV176" i="9"/>
  <c r="BM177" i="9"/>
  <c r="BN177" i="9"/>
  <c r="BO177" i="9"/>
  <c r="BP177" i="9"/>
  <c r="BQ177" i="9"/>
  <c r="BR177" i="9"/>
  <c r="BS177" i="9"/>
  <c r="BT177" i="9"/>
  <c r="BU177" i="9"/>
  <c r="BV177" i="9"/>
  <c r="BM178" i="9"/>
  <c r="BN178" i="9"/>
  <c r="BO178" i="9"/>
  <c r="BP178" i="9"/>
  <c r="BQ178" i="9"/>
  <c r="BR178" i="9"/>
  <c r="BS178" i="9"/>
  <c r="BT178" i="9"/>
  <c r="BU178" i="9"/>
  <c r="BV178" i="9"/>
  <c r="BM179" i="9"/>
  <c r="BN179" i="9"/>
  <c r="BO179" i="9"/>
  <c r="BP179" i="9"/>
  <c r="BQ179" i="9"/>
  <c r="BR179" i="9"/>
  <c r="BS179" i="9"/>
  <c r="BT179" i="9"/>
  <c r="BU179" i="9"/>
  <c r="BV179" i="9"/>
  <c r="BM180" i="9"/>
  <c r="BN180" i="9"/>
  <c r="BO180" i="9"/>
  <c r="BP180" i="9"/>
  <c r="BQ180" i="9"/>
  <c r="BR180" i="9"/>
  <c r="BS180" i="9"/>
  <c r="BT180" i="9"/>
  <c r="BU180" i="9"/>
  <c r="BV180" i="9"/>
  <c r="BM181" i="9"/>
  <c r="BN181" i="9"/>
  <c r="BO181" i="9"/>
  <c r="BP181" i="9"/>
  <c r="BQ181" i="9"/>
  <c r="BR181" i="9"/>
  <c r="BS181" i="9"/>
  <c r="BT181" i="9"/>
  <c r="BU181" i="9"/>
  <c r="BV181" i="9"/>
  <c r="BM182" i="9"/>
  <c r="BN182" i="9"/>
  <c r="BO182" i="9"/>
  <c r="BP182" i="9"/>
  <c r="BQ182" i="9"/>
  <c r="BR182" i="9"/>
  <c r="BS182" i="9"/>
  <c r="BT182" i="9"/>
  <c r="BU182" i="9"/>
  <c r="BV182" i="9"/>
  <c r="BM183" i="9"/>
  <c r="BN183" i="9"/>
  <c r="BO183" i="9"/>
  <c r="BP183" i="9"/>
  <c r="BQ183" i="9"/>
  <c r="BR183" i="9"/>
  <c r="BS183" i="9"/>
  <c r="BT183" i="9"/>
  <c r="BU183" i="9"/>
  <c r="BV183" i="9"/>
  <c r="BM184" i="9"/>
  <c r="BN184" i="9"/>
  <c r="BO184" i="9"/>
  <c r="BP184" i="9"/>
  <c r="BQ184" i="9"/>
  <c r="BR184" i="9"/>
  <c r="BS184" i="9"/>
  <c r="BT184" i="9"/>
  <c r="BU184" i="9"/>
  <c r="BV184" i="9"/>
  <c r="BM185" i="9"/>
  <c r="BN185" i="9"/>
  <c r="BO185" i="9"/>
  <c r="BP185" i="9"/>
  <c r="BQ185" i="9"/>
  <c r="BR185" i="9"/>
  <c r="BS185" i="9"/>
  <c r="BT185" i="9"/>
  <c r="BU185" i="9"/>
  <c r="BV185" i="9"/>
  <c r="BM186" i="9"/>
  <c r="BN186" i="9"/>
  <c r="BO186" i="9"/>
  <c r="BP186" i="9"/>
  <c r="BQ186" i="9"/>
  <c r="BR186" i="9"/>
  <c r="BS186" i="9"/>
  <c r="BT186" i="9"/>
  <c r="BU186" i="9"/>
  <c r="BV186" i="9"/>
  <c r="BM187" i="9"/>
  <c r="BN187" i="9"/>
  <c r="BO187" i="9"/>
  <c r="BP187" i="9"/>
  <c r="BQ187" i="9"/>
  <c r="BR187" i="9"/>
  <c r="BS187" i="9"/>
  <c r="BT187" i="9"/>
  <c r="BU187" i="9"/>
  <c r="BV187" i="9"/>
  <c r="BM188" i="9"/>
  <c r="BN188" i="9"/>
  <c r="BO188" i="9"/>
  <c r="BP188" i="9"/>
  <c r="BQ188" i="9"/>
  <c r="BR188" i="9"/>
  <c r="BS188" i="9"/>
  <c r="BT188" i="9"/>
  <c r="BU188" i="9"/>
  <c r="BV188" i="9"/>
  <c r="BM189" i="9"/>
  <c r="BN189" i="9"/>
  <c r="BO189" i="9"/>
  <c r="BP189" i="9"/>
  <c r="BQ189" i="9"/>
  <c r="BR189" i="9"/>
  <c r="BS189" i="9"/>
  <c r="BT189" i="9"/>
  <c r="BU189" i="9"/>
  <c r="BV189" i="9"/>
  <c r="BM190" i="9"/>
  <c r="BN190" i="9"/>
  <c r="BO190" i="9"/>
  <c r="BP190" i="9"/>
  <c r="BQ190" i="9"/>
  <c r="BR190" i="9"/>
  <c r="BS190" i="9"/>
  <c r="BT190" i="9"/>
  <c r="BU190" i="9"/>
  <c r="BV190" i="9"/>
  <c r="BM191" i="9"/>
  <c r="BN191" i="9"/>
  <c r="BO191" i="9"/>
  <c r="BP191" i="9"/>
  <c r="BQ191" i="9"/>
  <c r="BR191" i="9"/>
  <c r="BS191" i="9"/>
  <c r="BT191" i="9"/>
  <c r="BU191" i="9"/>
  <c r="BV191" i="9"/>
  <c r="BM192" i="9"/>
  <c r="BN192" i="9"/>
  <c r="BO192" i="9"/>
  <c r="BP192" i="9"/>
  <c r="BQ192" i="9"/>
  <c r="BR192" i="9"/>
  <c r="BS192" i="9"/>
  <c r="BT192" i="9"/>
  <c r="BU192" i="9"/>
  <c r="BV192" i="9"/>
  <c r="BM193" i="9"/>
  <c r="BN193" i="9"/>
  <c r="BO193" i="9"/>
  <c r="BP193" i="9"/>
  <c r="BQ193" i="9"/>
  <c r="BR193" i="9"/>
  <c r="BS193" i="9"/>
  <c r="BT193" i="9"/>
  <c r="BU193" i="9"/>
  <c r="BV193" i="9"/>
  <c r="BM194" i="9"/>
  <c r="BN194" i="9"/>
  <c r="BO194" i="9"/>
  <c r="BP194" i="9"/>
  <c r="BQ194" i="9"/>
  <c r="BR194" i="9"/>
  <c r="BS194" i="9"/>
  <c r="BT194" i="9"/>
  <c r="BU194" i="9"/>
  <c r="BV194" i="9"/>
  <c r="BM195" i="9"/>
  <c r="BN195" i="9"/>
  <c r="BO195" i="9"/>
  <c r="BP195" i="9"/>
  <c r="BQ195" i="9"/>
  <c r="BR195" i="9"/>
  <c r="BS195" i="9"/>
  <c r="BT195" i="9"/>
  <c r="BU195" i="9"/>
  <c r="BV195" i="9"/>
  <c r="BM196" i="9"/>
  <c r="BN196" i="9"/>
  <c r="BO196" i="9"/>
  <c r="BP196" i="9"/>
  <c r="BQ196" i="9"/>
  <c r="BR196" i="9"/>
  <c r="BS196" i="9"/>
  <c r="BT196" i="9"/>
  <c r="BU196" i="9"/>
  <c r="BV196" i="9"/>
  <c r="BM197" i="9"/>
  <c r="BN197" i="9"/>
  <c r="BO197" i="9"/>
  <c r="BP197" i="9"/>
  <c r="BQ197" i="9"/>
  <c r="BR197" i="9"/>
  <c r="BS197" i="9"/>
  <c r="BT197" i="9"/>
  <c r="BU197" i="9"/>
  <c r="BV197" i="9"/>
  <c r="BM198" i="9"/>
  <c r="BN198" i="9"/>
  <c r="BO198" i="9"/>
  <c r="BP198" i="9"/>
  <c r="BQ198" i="9"/>
  <c r="BR198" i="9"/>
  <c r="BS198" i="9"/>
  <c r="BT198" i="9"/>
  <c r="BU198" i="9"/>
  <c r="BV198" i="9"/>
  <c r="BM199" i="9"/>
  <c r="BN199" i="9"/>
  <c r="BO199" i="9"/>
  <c r="BP199" i="9"/>
  <c r="BQ199" i="9"/>
  <c r="BR199" i="9"/>
  <c r="BS199" i="9"/>
  <c r="BT199" i="9"/>
  <c r="BU199" i="9"/>
  <c r="BV199" i="9"/>
  <c r="BM200" i="9"/>
  <c r="BN200" i="9"/>
  <c r="BO200" i="9"/>
  <c r="BP200" i="9"/>
  <c r="BQ200" i="9"/>
  <c r="BR200" i="9"/>
  <c r="BS200" i="9"/>
  <c r="BT200" i="9"/>
  <c r="BU200" i="9"/>
  <c r="BV200" i="9"/>
  <c r="BM201" i="9"/>
  <c r="BN201" i="9"/>
  <c r="BO201" i="9"/>
  <c r="BP201" i="9"/>
  <c r="BQ201" i="9"/>
  <c r="BR201" i="9"/>
  <c r="BS201" i="9"/>
  <c r="BT201" i="9"/>
  <c r="BU201" i="9"/>
  <c r="BV201" i="9"/>
  <c r="BM202" i="9"/>
  <c r="BN202" i="9"/>
  <c r="BO202" i="9"/>
  <c r="BP202" i="9"/>
  <c r="BQ202" i="9"/>
  <c r="BR202" i="9"/>
  <c r="BS202" i="9"/>
  <c r="BT202" i="9"/>
  <c r="BU202" i="9"/>
  <c r="BV202" i="9"/>
  <c r="BM203" i="9"/>
  <c r="BN203" i="9"/>
  <c r="BO203" i="9"/>
  <c r="BP203" i="9"/>
  <c r="BQ203" i="9"/>
  <c r="BR203" i="9"/>
  <c r="BS203" i="9"/>
  <c r="BT203" i="9"/>
  <c r="BU203" i="9"/>
  <c r="BV203" i="9"/>
  <c r="BM204" i="9"/>
  <c r="BN204" i="9"/>
  <c r="BO204" i="9"/>
  <c r="BP204" i="9"/>
  <c r="BQ204" i="9"/>
  <c r="BR204" i="9"/>
  <c r="BS204" i="9"/>
  <c r="BT204" i="9"/>
  <c r="BU204" i="9"/>
  <c r="BV204" i="9"/>
  <c r="BM205" i="9"/>
  <c r="BN205" i="9"/>
  <c r="BO205" i="9"/>
  <c r="BP205" i="9"/>
  <c r="BQ205" i="9"/>
  <c r="BR205" i="9"/>
  <c r="BS205" i="9"/>
  <c r="BT205" i="9"/>
  <c r="BU205" i="9"/>
  <c r="BV205" i="9"/>
  <c r="BM206" i="9"/>
  <c r="BN206" i="9"/>
  <c r="BO206" i="9"/>
  <c r="BP206" i="9"/>
  <c r="BQ206" i="9"/>
  <c r="BR206" i="9"/>
  <c r="BS206" i="9"/>
  <c r="BT206" i="9"/>
  <c r="BU206" i="9"/>
  <c r="BV206" i="9"/>
  <c r="BM207" i="9"/>
  <c r="BN207" i="9"/>
  <c r="BO207" i="9"/>
  <c r="BP207" i="9"/>
  <c r="BQ207" i="9"/>
  <c r="BR207" i="9"/>
  <c r="BS207" i="9"/>
  <c r="BT207" i="9"/>
  <c r="BU207" i="9"/>
  <c r="BV207" i="9"/>
  <c r="BM208" i="9"/>
  <c r="BN208" i="9"/>
  <c r="BO208" i="9"/>
  <c r="BP208" i="9"/>
  <c r="BQ208" i="9"/>
  <c r="BR208" i="9"/>
  <c r="BS208" i="9"/>
  <c r="BT208" i="9"/>
  <c r="BU208" i="9"/>
  <c r="BV208" i="9"/>
  <c r="BM209" i="9"/>
  <c r="BN209" i="9"/>
  <c r="BO209" i="9"/>
  <c r="BP209" i="9"/>
  <c r="BQ209" i="9"/>
  <c r="BR209" i="9"/>
  <c r="BS209" i="9"/>
  <c r="BT209" i="9"/>
  <c r="BU209" i="9"/>
  <c r="BV209" i="9"/>
  <c r="BM210" i="9"/>
  <c r="BN210" i="9"/>
  <c r="BO210" i="9"/>
  <c r="BP210" i="9"/>
  <c r="BQ210" i="9"/>
  <c r="BR210" i="9"/>
  <c r="BS210" i="9"/>
  <c r="BT210" i="9"/>
  <c r="BU210" i="9"/>
  <c r="BV210" i="9"/>
  <c r="BM211" i="9"/>
  <c r="BN211" i="9"/>
  <c r="BO211" i="9"/>
  <c r="BP211" i="9"/>
  <c r="BQ211" i="9"/>
  <c r="BR211" i="9"/>
  <c r="BS211" i="9"/>
  <c r="BT211" i="9"/>
  <c r="BU211" i="9"/>
  <c r="BV211" i="9"/>
  <c r="BM212" i="9"/>
  <c r="BN212" i="9"/>
  <c r="BO212" i="9"/>
  <c r="BP212" i="9"/>
  <c r="BQ212" i="9"/>
  <c r="BR212" i="9"/>
  <c r="BS212" i="9"/>
  <c r="BT212" i="9"/>
  <c r="BU212" i="9"/>
  <c r="BV212" i="9"/>
  <c r="BM213" i="9"/>
  <c r="BN213" i="9"/>
  <c r="BO213" i="9"/>
  <c r="BP213" i="9"/>
  <c r="BQ213" i="9"/>
  <c r="BR213" i="9"/>
  <c r="BS213" i="9"/>
  <c r="BT213" i="9"/>
  <c r="BU213" i="9"/>
  <c r="BV213" i="9"/>
  <c r="BM214" i="9"/>
  <c r="BN214" i="9"/>
  <c r="BO214" i="9"/>
  <c r="BP214" i="9"/>
  <c r="BQ214" i="9"/>
  <c r="BR214" i="9"/>
  <c r="BS214" i="9"/>
  <c r="BT214" i="9"/>
  <c r="BU214" i="9"/>
  <c r="BV214" i="9"/>
  <c r="BM215" i="9"/>
  <c r="BN215" i="9"/>
  <c r="BO215" i="9"/>
  <c r="BP215" i="9"/>
  <c r="BQ215" i="9"/>
  <c r="BR215" i="9"/>
  <c r="BS215" i="9"/>
  <c r="BT215" i="9"/>
  <c r="BU215" i="9"/>
  <c r="BV215" i="9"/>
  <c r="BM216" i="9"/>
  <c r="BN216" i="9"/>
  <c r="BO216" i="9"/>
  <c r="BP216" i="9"/>
  <c r="BQ216" i="9"/>
  <c r="BR216" i="9"/>
  <c r="BS216" i="9"/>
  <c r="BT216" i="9"/>
  <c r="BU216" i="9"/>
  <c r="BV216" i="9"/>
  <c r="BM217" i="9"/>
  <c r="BN217" i="9"/>
  <c r="BO217" i="9"/>
  <c r="BP217" i="9"/>
  <c r="BQ217" i="9"/>
  <c r="BR217" i="9"/>
  <c r="BS217" i="9"/>
  <c r="BT217" i="9"/>
  <c r="BU217" i="9"/>
  <c r="BV217" i="9"/>
  <c r="BM218" i="9"/>
  <c r="BN218" i="9"/>
  <c r="BO218" i="9"/>
  <c r="BP218" i="9"/>
  <c r="BQ218" i="9"/>
  <c r="BR218" i="9"/>
  <c r="BS218" i="9"/>
  <c r="BT218" i="9"/>
  <c r="BU218" i="9"/>
  <c r="BV218" i="9"/>
  <c r="BM219" i="9"/>
  <c r="BN219" i="9"/>
  <c r="BO219" i="9"/>
  <c r="BP219" i="9"/>
  <c r="BQ219" i="9"/>
  <c r="BR219" i="9"/>
  <c r="BS219" i="9"/>
  <c r="BT219" i="9"/>
  <c r="BU219" i="9"/>
  <c r="BV219" i="9"/>
  <c r="BM220" i="9"/>
  <c r="BN220" i="9"/>
  <c r="BO220" i="9"/>
  <c r="BP220" i="9"/>
  <c r="BQ220" i="9"/>
  <c r="BR220" i="9"/>
  <c r="BS220" i="9"/>
  <c r="BT220" i="9"/>
  <c r="BU220" i="9"/>
  <c r="BV220" i="9"/>
  <c r="BM221" i="9"/>
  <c r="BN221" i="9"/>
  <c r="BO221" i="9"/>
  <c r="BP221" i="9"/>
  <c r="BQ221" i="9"/>
  <c r="BR221" i="9"/>
  <c r="BS221" i="9"/>
  <c r="BT221" i="9"/>
  <c r="BU221" i="9"/>
  <c r="BV221" i="9"/>
  <c r="BM222" i="9"/>
  <c r="BN222" i="9"/>
  <c r="BO222" i="9"/>
  <c r="BP222" i="9"/>
  <c r="BQ222" i="9"/>
  <c r="BR222" i="9"/>
  <c r="BS222" i="9"/>
  <c r="BT222" i="9"/>
  <c r="BU222" i="9"/>
  <c r="BV222" i="9"/>
  <c r="BM223" i="9"/>
  <c r="BN223" i="9"/>
  <c r="BO223" i="9"/>
  <c r="BP223" i="9"/>
  <c r="BQ223" i="9"/>
  <c r="BR223" i="9"/>
  <c r="BS223" i="9"/>
  <c r="BT223" i="9"/>
  <c r="BU223" i="9"/>
  <c r="BV223" i="9"/>
  <c r="BM224" i="9"/>
  <c r="BN224" i="9"/>
  <c r="BO224" i="9"/>
  <c r="BP224" i="9"/>
  <c r="BQ224" i="9"/>
  <c r="BR224" i="9"/>
  <c r="BS224" i="9"/>
  <c r="BT224" i="9"/>
  <c r="BU224" i="9"/>
  <c r="BV224" i="9"/>
  <c r="BM225" i="9"/>
  <c r="BN225" i="9"/>
  <c r="BO225" i="9"/>
  <c r="BP225" i="9"/>
  <c r="BQ225" i="9"/>
  <c r="BR225" i="9"/>
  <c r="BS225" i="9"/>
  <c r="BT225" i="9"/>
  <c r="BU225" i="9"/>
  <c r="BV225" i="9"/>
  <c r="BM226" i="9"/>
  <c r="BN226" i="9"/>
  <c r="BO226" i="9"/>
  <c r="BP226" i="9"/>
  <c r="BQ226" i="9"/>
  <c r="BR226" i="9"/>
  <c r="BS226" i="9"/>
  <c r="BT226" i="9"/>
  <c r="BU226" i="9"/>
  <c r="BV226" i="9"/>
  <c r="BM227" i="9"/>
  <c r="BN227" i="9"/>
  <c r="BO227" i="9"/>
  <c r="BP227" i="9"/>
  <c r="BQ227" i="9"/>
  <c r="BR227" i="9"/>
  <c r="BS227" i="9"/>
  <c r="BT227" i="9"/>
  <c r="BU227" i="9"/>
  <c r="BV227" i="9"/>
  <c r="BM228" i="9"/>
  <c r="BN228" i="9"/>
  <c r="BO228" i="9"/>
  <c r="BP228" i="9"/>
  <c r="BQ228" i="9"/>
  <c r="BR228" i="9"/>
  <c r="BS228" i="9"/>
  <c r="BT228" i="9"/>
  <c r="BU228" i="9"/>
  <c r="BV228" i="9"/>
  <c r="BM229" i="9"/>
  <c r="BN229" i="9"/>
  <c r="BO229" i="9"/>
  <c r="BP229" i="9"/>
  <c r="BQ229" i="9"/>
  <c r="BR229" i="9"/>
  <c r="BS229" i="9"/>
  <c r="BT229" i="9"/>
  <c r="BU229" i="9"/>
  <c r="BV229" i="9"/>
  <c r="BM230" i="9"/>
  <c r="BN230" i="9"/>
  <c r="BO230" i="9"/>
  <c r="BP230" i="9"/>
  <c r="BQ230" i="9"/>
  <c r="BR230" i="9"/>
  <c r="BS230" i="9"/>
  <c r="BT230" i="9"/>
  <c r="BU230" i="9"/>
  <c r="BV230" i="9"/>
  <c r="BM231" i="9"/>
  <c r="BN231" i="9"/>
  <c r="BO231" i="9"/>
  <c r="BP231" i="9"/>
  <c r="BQ231" i="9"/>
  <c r="BR231" i="9"/>
  <c r="BS231" i="9"/>
  <c r="BT231" i="9"/>
  <c r="BU231" i="9"/>
  <c r="BV231" i="9"/>
  <c r="BM232" i="9"/>
  <c r="BN232" i="9"/>
  <c r="BO232" i="9"/>
  <c r="BP232" i="9"/>
  <c r="BQ232" i="9"/>
  <c r="BR232" i="9"/>
  <c r="BS232" i="9"/>
  <c r="BT232" i="9"/>
  <c r="BU232" i="9"/>
  <c r="BV232" i="9"/>
  <c r="BM233" i="9"/>
  <c r="BN233" i="9"/>
  <c r="BO233" i="9"/>
  <c r="BP233" i="9"/>
  <c r="BQ233" i="9"/>
  <c r="BR233" i="9"/>
  <c r="BS233" i="9"/>
  <c r="BT233" i="9"/>
  <c r="BU233" i="9"/>
  <c r="BV233" i="9"/>
  <c r="BM234" i="9"/>
  <c r="BN234" i="9"/>
  <c r="BO234" i="9"/>
  <c r="BP234" i="9"/>
  <c r="BQ234" i="9"/>
  <c r="BR234" i="9"/>
  <c r="BS234" i="9"/>
  <c r="BT234" i="9"/>
  <c r="BU234" i="9"/>
  <c r="BV234" i="9"/>
  <c r="BM235" i="9"/>
  <c r="BN235" i="9"/>
  <c r="BO235" i="9"/>
  <c r="BP235" i="9"/>
  <c r="BQ235" i="9"/>
  <c r="BR235" i="9"/>
  <c r="BS235" i="9"/>
  <c r="BT235" i="9"/>
  <c r="BU235" i="9"/>
  <c r="BV235" i="9"/>
  <c r="BM236" i="9"/>
  <c r="BN236" i="9"/>
  <c r="BO236" i="9"/>
  <c r="BP236" i="9"/>
  <c r="BQ236" i="9"/>
  <c r="BR236" i="9"/>
  <c r="BS236" i="9"/>
  <c r="BT236" i="9"/>
  <c r="BU236" i="9"/>
  <c r="BV236" i="9"/>
  <c r="BM237" i="9"/>
  <c r="BN237" i="9"/>
  <c r="BO237" i="9"/>
  <c r="BP237" i="9"/>
  <c r="BQ237" i="9"/>
  <c r="BR237" i="9"/>
  <c r="BS237" i="9"/>
  <c r="BT237" i="9"/>
  <c r="BU237" i="9"/>
  <c r="BV237" i="9"/>
  <c r="BM238" i="9"/>
  <c r="BN238" i="9"/>
  <c r="BO238" i="9"/>
  <c r="BP238" i="9"/>
  <c r="BQ238" i="9"/>
  <c r="BR238" i="9"/>
  <c r="BS238" i="9"/>
  <c r="BT238" i="9"/>
  <c r="BU238" i="9"/>
  <c r="BV238" i="9"/>
  <c r="BM239" i="9"/>
  <c r="BN239" i="9"/>
  <c r="BO239" i="9"/>
  <c r="BP239" i="9"/>
  <c r="BQ239" i="9"/>
  <c r="BR239" i="9"/>
  <c r="BS239" i="9"/>
  <c r="BT239" i="9"/>
  <c r="BU239" i="9"/>
  <c r="BV239" i="9"/>
  <c r="BM240" i="9"/>
  <c r="BN240" i="9"/>
  <c r="BO240" i="9"/>
  <c r="BP240" i="9"/>
  <c r="BQ240" i="9"/>
  <c r="BR240" i="9"/>
  <c r="BS240" i="9"/>
  <c r="BT240" i="9"/>
  <c r="BU240" i="9"/>
  <c r="BV240" i="9"/>
  <c r="BM241" i="9"/>
  <c r="BN241" i="9"/>
  <c r="BO241" i="9"/>
  <c r="BP241" i="9"/>
  <c r="BQ241" i="9"/>
  <c r="BR241" i="9"/>
  <c r="BS241" i="9"/>
  <c r="BT241" i="9"/>
  <c r="BU241" i="9"/>
  <c r="BV241" i="9"/>
  <c r="BM242" i="9"/>
  <c r="BN242" i="9"/>
  <c r="BO242" i="9"/>
  <c r="BP242" i="9"/>
  <c r="BQ242" i="9"/>
  <c r="BR242" i="9"/>
  <c r="BS242" i="9"/>
  <c r="BT242" i="9"/>
  <c r="BU242" i="9"/>
  <c r="BV242" i="9"/>
  <c r="BM243" i="9"/>
  <c r="BN243" i="9"/>
  <c r="BO243" i="9"/>
  <c r="BP243" i="9"/>
  <c r="BQ243" i="9"/>
  <c r="BR243" i="9"/>
  <c r="BS243" i="9"/>
  <c r="BT243" i="9"/>
  <c r="BU243" i="9"/>
  <c r="BV243" i="9"/>
  <c r="BM244" i="9"/>
  <c r="BN244" i="9"/>
  <c r="BO244" i="9"/>
  <c r="BP244" i="9"/>
  <c r="BQ244" i="9"/>
  <c r="BR244" i="9"/>
  <c r="BS244" i="9"/>
  <c r="BT244" i="9"/>
  <c r="BU244" i="9"/>
  <c r="BV244" i="9"/>
  <c r="BM245" i="9"/>
  <c r="BN245" i="9"/>
  <c r="BO245" i="9"/>
  <c r="BP245" i="9"/>
  <c r="BQ245" i="9"/>
  <c r="BR245" i="9"/>
  <c r="BS245" i="9"/>
  <c r="BT245" i="9"/>
  <c r="BU245" i="9"/>
  <c r="BV245" i="9"/>
  <c r="BM246" i="9"/>
  <c r="BN246" i="9"/>
  <c r="BO246" i="9"/>
  <c r="BP246" i="9"/>
  <c r="BQ246" i="9"/>
  <c r="BR246" i="9"/>
  <c r="BS246" i="9"/>
  <c r="BT246" i="9"/>
  <c r="BU246" i="9"/>
  <c r="BV246" i="9"/>
  <c r="BM247" i="9"/>
  <c r="BN247" i="9"/>
  <c r="BO247" i="9"/>
  <c r="BP247" i="9"/>
  <c r="BQ247" i="9"/>
  <c r="BR247" i="9"/>
  <c r="BS247" i="9"/>
  <c r="BT247" i="9"/>
  <c r="BU247" i="9"/>
  <c r="BV247" i="9"/>
  <c r="BM248" i="9"/>
  <c r="BN248" i="9"/>
  <c r="BO248" i="9"/>
  <c r="BP248" i="9"/>
  <c r="BQ248" i="9"/>
  <c r="BR248" i="9"/>
  <c r="BS248" i="9"/>
  <c r="BT248" i="9"/>
  <c r="BU248" i="9"/>
  <c r="BV248" i="9"/>
  <c r="BM249" i="9"/>
  <c r="BN249" i="9"/>
  <c r="BO249" i="9"/>
  <c r="BP249" i="9"/>
  <c r="BQ249" i="9"/>
  <c r="BR249" i="9"/>
  <c r="BS249" i="9"/>
  <c r="BT249" i="9"/>
  <c r="BU249" i="9"/>
  <c r="BV249" i="9"/>
  <c r="BM250" i="9"/>
  <c r="BN250" i="9"/>
  <c r="BO250" i="9"/>
  <c r="BP250" i="9"/>
  <c r="BQ250" i="9"/>
  <c r="BR250" i="9"/>
  <c r="BS250" i="9"/>
  <c r="BT250" i="9"/>
  <c r="BU250" i="9"/>
  <c r="BV250" i="9"/>
  <c r="BM251" i="9"/>
  <c r="BN251" i="9"/>
  <c r="BO251" i="9"/>
  <c r="BP251" i="9"/>
  <c r="BQ251" i="9"/>
  <c r="BR251" i="9"/>
  <c r="BS251" i="9"/>
  <c r="BT251" i="9"/>
  <c r="BU251" i="9"/>
  <c r="BV251" i="9"/>
  <c r="BM252" i="9"/>
  <c r="BN252" i="9"/>
  <c r="BO252" i="9"/>
  <c r="BP252" i="9"/>
  <c r="BQ252" i="9"/>
  <c r="BR252" i="9"/>
  <c r="BS252" i="9"/>
  <c r="BT252" i="9"/>
  <c r="BU252" i="9"/>
  <c r="BV252" i="9"/>
  <c r="BM253" i="9"/>
  <c r="BN253" i="9"/>
  <c r="BO253" i="9"/>
  <c r="BP253" i="9"/>
  <c r="BQ253" i="9"/>
  <c r="BR253" i="9"/>
  <c r="BS253" i="9"/>
  <c r="BT253" i="9"/>
  <c r="BU253" i="9"/>
  <c r="BV253" i="9"/>
  <c r="BM254" i="9"/>
  <c r="BN254" i="9"/>
  <c r="BO254" i="9"/>
  <c r="BP254" i="9"/>
  <c r="BQ254" i="9"/>
  <c r="BR254" i="9"/>
  <c r="BS254" i="9"/>
  <c r="BT254" i="9"/>
  <c r="BU254" i="9"/>
  <c r="BV254" i="9"/>
  <c r="BM255" i="9"/>
  <c r="BN255" i="9"/>
  <c r="BO255" i="9"/>
  <c r="BP255" i="9"/>
  <c r="BQ255" i="9"/>
  <c r="BR255" i="9"/>
  <c r="BS255" i="9"/>
  <c r="BT255" i="9"/>
  <c r="BU255" i="9"/>
  <c r="BV255" i="9"/>
  <c r="BM256" i="9"/>
  <c r="BN256" i="9"/>
  <c r="BO256" i="9"/>
  <c r="BP256" i="9"/>
  <c r="BQ256" i="9"/>
  <c r="BR256" i="9"/>
  <c r="BS256" i="9"/>
  <c r="BT256" i="9"/>
  <c r="BU256" i="9"/>
  <c r="BV256" i="9"/>
  <c r="BM257" i="9"/>
  <c r="BN257" i="9"/>
  <c r="BO257" i="9"/>
  <c r="BP257" i="9"/>
  <c r="BQ257" i="9"/>
  <c r="BR257" i="9"/>
  <c r="BS257" i="9"/>
  <c r="BT257" i="9"/>
  <c r="BU257" i="9"/>
  <c r="BV257" i="9"/>
  <c r="BM258" i="9"/>
  <c r="BN258" i="9"/>
  <c r="BO258" i="9"/>
  <c r="BP258" i="9"/>
  <c r="BQ258" i="9"/>
  <c r="BR258" i="9"/>
  <c r="BS258" i="9"/>
  <c r="BT258" i="9"/>
  <c r="BU258" i="9"/>
  <c r="BV258" i="9"/>
  <c r="BM259" i="9"/>
  <c r="BN259" i="9"/>
  <c r="BO259" i="9"/>
  <c r="BP259" i="9"/>
  <c r="BQ259" i="9"/>
  <c r="BR259" i="9"/>
  <c r="BS259" i="9"/>
  <c r="BT259" i="9"/>
  <c r="BU259" i="9"/>
  <c r="BV259" i="9"/>
  <c r="BM260" i="9"/>
  <c r="BN260" i="9"/>
  <c r="BO260" i="9"/>
  <c r="BP260" i="9"/>
  <c r="BQ260" i="9"/>
  <c r="BR260" i="9"/>
  <c r="BS260" i="9"/>
  <c r="BT260" i="9"/>
  <c r="BU260" i="9"/>
  <c r="BV260" i="9"/>
  <c r="BM261" i="9"/>
  <c r="BN261" i="9"/>
  <c r="BO261" i="9"/>
  <c r="BP261" i="9"/>
  <c r="BQ261" i="9"/>
  <c r="BR261" i="9"/>
  <c r="BS261" i="9"/>
  <c r="BT261" i="9"/>
  <c r="BU261" i="9"/>
  <c r="BV261" i="9"/>
  <c r="BM262" i="9"/>
  <c r="BN262" i="9"/>
  <c r="BO262" i="9"/>
  <c r="BP262" i="9"/>
  <c r="BQ262" i="9"/>
  <c r="BR262" i="9"/>
  <c r="BS262" i="9"/>
  <c r="BT262" i="9"/>
  <c r="BU262" i="9"/>
  <c r="BV262" i="9"/>
  <c r="BM263" i="9"/>
  <c r="BN263" i="9"/>
  <c r="BO263" i="9"/>
  <c r="BP263" i="9"/>
  <c r="BQ263" i="9"/>
  <c r="BR263" i="9"/>
  <c r="BS263" i="9"/>
  <c r="BT263" i="9"/>
  <c r="BU263" i="9"/>
  <c r="BV263" i="9"/>
  <c r="BM264" i="9"/>
  <c r="BN264" i="9"/>
  <c r="BO264" i="9"/>
  <c r="BP264" i="9"/>
  <c r="BQ264" i="9"/>
  <c r="BR264" i="9"/>
  <c r="BS264" i="9"/>
  <c r="BT264" i="9"/>
  <c r="BU264" i="9"/>
  <c r="BV264" i="9"/>
  <c r="BM265" i="9"/>
  <c r="BN265" i="9"/>
  <c r="BO265" i="9"/>
  <c r="BP265" i="9"/>
  <c r="BQ265" i="9"/>
  <c r="BR265" i="9"/>
  <c r="BS265" i="9"/>
  <c r="BT265" i="9"/>
  <c r="BU265" i="9"/>
  <c r="BV265" i="9"/>
  <c r="BM266" i="9"/>
  <c r="BN266" i="9"/>
  <c r="BO266" i="9"/>
  <c r="BP266" i="9"/>
  <c r="BQ266" i="9"/>
  <c r="BR266" i="9"/>
  <c r="BS266" i="9"/>
  <c r="BT266" i="9"/>
  <c r="BU266" i="9"/>
  <c r="BV266" i="9"/>
  <c r="BM267" i="9"/>
  <c r="BN267" i="9"/>
  <c r="BO267" i="9"/>
  <c r="BP267" i="9"/>
  <c r="BQ267" i="9"/>
  <c r="BR267" i="9"/>
  <c r="BS267" i="9"/>
  <c r="BT267" i="9"/>
  <c r="BU267" i="9"/>
  <c r="BV267" i="9"/>
  <c r="BM268" i="9"/>
  <c r="BN268" i="9"/>
  <c r="BO268" i="9"/>
  <c r="BP268" i="9"/>
  <c r="BQ268" i="9"/>
  <c r="BR268" i="9"/>
  <c r="BS268" i="9"/>
  <c r="BT268" i="9"/>
  <c r="BU268" i="9"/>
  <c r="BV268" i="9"/>
  <c r="BM269" i="9"/>
  <c r="BN269" i="9"/>
  <c r="BO269" i="9"/>
  <c r="BP269" i="9"/>
  <c r="BQ269" i="9"/>
  <c r="BR269" i="9"/>
  <c r="BS269" i="9"/>
  <c r="BT269" i="9"/>
  <c r="BU269" i="9"/>
  <c r="BV269" i="9"/>
  <c r="BM270" i="9"/>
  <c r="BN270" i="9"/>
  <c r="BO270" i="9"/>
  <c r="BP270" i="9"/>
  <c r="BQ270" i="9"/>
  <c r="BR270" i="9"/>
  <c r="BS270" i="9"/>
  <c r="BT270" i="9"/>
  <c r="BU270" i="9"/>
  <c r="BV270" i="9"/>
  <c r="BM271" i="9"/>
  <c r="BN271" i="9"/>
  <c r="BO271" i="9"/>
  <c r="BP271" i="9"/>
  <c r="BQ271" i="9"/>
  <c r="BR271" i="9"/>
  <c r="BS271" i="9"/>
  <c r="BT271" i="9"/>
  <c r="BU271" i="9"/>
  <c r="BV271" i="9"/>
  <c r="BM272" i="9"/>
  <c r="BN272" i="9"/>
  <c r="BO272" i="9"/>
  <c r="BP272" i="9"/>
  <c r="BQ272" i="9"/>
  <c r="BR272" i="9"/>
  <c r="BS272" i="9"/>
  <c r="BT272" i="9"/>
  <c r="BU272" i="9"/>
  <c r="BV272" i="9"/>
  <c r="BM273" i="9"/>
  <c r="BN273" i="9"/>
  <c r="BO273" i="9"/>
  <c r="BP273" i="9"/>
  <c r="BQ273" i="9"/>
  <c r="BR273" i="9"/>
  <c r="BS273" i="9"/>
  <c r="BT273" i="9"/>
  <c r="BU273" i="9"/>
  <c r="BV273" i="9"/>
  <c r="BM274" i="9"/>
  <c r="BN274" i="9"/>
  <c r="BO274" i="9"/>
  <c r="BP274" i="9"/>
  <c r="BQ274" i="9"/>
  <c r="BR274" i="9"/>
  <c r="BS274" i="9"/>
  <c r="BT274" i="9"/>
  <c r="BU274" i="9"/>
  <c r="BV274" i="9"/>
  <c r="BM275" i="9"/>
  <c r="BN275" i="9"/>
  <c r="BO275" i="9"/>
  <c r="BP275" i="9"/>
  <c r="BQ275" i="9"/>
  <c r="BR275" i="9"/>
  <c r="BS275" i="9"/>
  <c r="BT275" i="9"/>
  <c r="BU275" i="9"/>
  <c r="BV275" i="9"/>
  <c r="BM276" i="9"/>
  <c r="BN276" i="9"/>
  <c r="BO276" i="9"/>
  <c r="BP276" i="9"/>
  <c r="BQ276" i="9"/>
  <c r="BR276" i="9"/>
  <c r="BS276" i="9"/>
  <c r="BT276" i="9"/>
  <c r="BU276" i="9"/>
  <c r="BV276" i="9"/>
  <c r="BM277" i="9"/>
  <c r="BN277" i="9"/>
  <c r="BO277" i="9"/>
  <c r="BP277" i="9"/>
  <c r="BQ277" i="9"/>
  <c r="BR277" i="9"/>
  <c r="BS277" i="9"/>
  <c r="BT277" i="9"/>
  <c r="BU277" i="9"/>
  <c r="BV277" i="9"/>
  <c r="BM278" i="9"/>
  <c r="BN278" i="9"/>
  <c r="BO278" i="9"/>
  <c r="BP278" i="9"/>
  <c r="BQ278" i="9"/>
  <c r="BR278" i="9"/>
  <c r="BS278" i="9"/>
  <c r="BT278" i="9"/>
  <c r="BU278" i="9"/>
  <c r="BV278" i="9"/>
  <c r="BM279" i="9"/>
  <c r="BN279" i="9"/>
  <c r="BO279" i="9"/>
  <c r="BP279" i="9"/>
  <c r="BQ279" i="9"/>
  <c r="BR279" i="9"/>
  <c r="BS279" i="9"/>
  <c r="BT279" i="9"/>
  <c r="BU279" i="9"/>
  <c r="BV279" i="9"/>
  <c r="BM280" i="9"/>
  <c r="BN280" i="9"/>
  <c r="BO280" i="9"/>
  <c r="BP280" i="9"/>
  <c r="BQ280" i="9"/>
  <c r="BR280" i="9"/>
  <c r="BS280" i="9"/>
  <c r="BT280" i="9"/>
  <c r="BU280" i="9"/>
  <c r="BV280" i="9"/>
  <c r="BM281" i="9"/>
  <c r="BN281" i="9"/>
  <c r="BO281" i="9"/>
  <c r="BP281" i="9"/>
  <c r="BQ281" i="9"/>
  <c r="BR281" i="9"/>
  <c r="BS281" i="9"/>
  <c r="BT281" i="9"/>
  <c r="BU281" i="9"/>
  <c r="BV281" i="9"/>
  <c r="BM282" i="9"/>
  <c r="BN282" i="9"/>
  <c r="BO282" i="9"/>
  <c r="BP282" i="9"/>
  <c r="BQ282" i="9"/>
  <c r="BR282" i="9"/>
  <c r="BS282" i="9"/>
  <c r="BT282" i="9"/>
  <c r="BU282" i="9"/>
  <c r="BV282" i="9"/>
  <c r="BM283" i="9"/>
  <c r="BN283" i="9"/>
  <c r="BO283" i="9"/>
  <c r="BP283" i="9"/>
  <c r="BQ283" i="9"/>
  <c r="BR283" i="9"/>
  <c r="BS283" i="9"/>
  <c r="BT283" i="9"/>
  <c r="BU283" i="9"/>
  <c r="BV283" i="9"/>
  <c r="BM284" i="9"/>
  <c r="BN284" i="9"/>
  <c r="BO284" i="9"/>
  <c r="BP284" i="9"/>
  <c r="BQ284" i="9"/>
  <c r="BR284" i="9"/>
  <c r="BS284" i="9"/>
  <c r="BT284" i="9"/>
  <c r="BU284" i="9"/>
  <c r="BV284" i="9"/>
  <c r="BM285" i="9"/>
  <c r="BN285" i="9"/>
  <c r="BO285" i="9"/>
  <c r="BP285" i="9"/>
  <c r="BQ285" i="9"/>
  <c r="BR285" i="9"/>
  <c r="BS285" i="9"/>
  <c r="BT285" i="9"/>
  <c r="BU285" i="9"/>
  <c r="BV285" i="9"/>
  <c r="BM286" i="9"/>
  <c r="BN286" i="9"/>
  <c r="BO286" i="9"/>
  <c r="BP286" i="9"/>
  <c r="BQ286" i="9"/>
  <c r="BR286" i="9"/>
  <c r="BS286" i="9"/>
  <c r="BT286" i="9"/>
  <c r="BU286" i="9"/>
  <c r="BV286" i="9"/>
  <c r="BM287" i="9"/>
  <c r="BN287" i="9"/>
  <c r="BO287" i="9"/>
  <c r="BP287" i="9"/>
  <c r="BQ287" i="9"/>
  <c r="BR287" i="9"/>
  <c r="BS287" i="9"/>
  <c r="BT287" i="9"/>
  <c r="BU287" i="9"/>
  <c r="BV287" i="9"/>
  <c r="BM288" i="9"/>
  <c r="BN288" i="9"/>
  <c r="BO288" i="9"/>
  <c r="BP288" i="9"/>
  <c r="BQ288" i="9"/>
  <c r="BR288" i="9"/>
  <c r="BS288" i="9"/>
  <c r="BT288" i="9"/>
  <c r="BU288" i="9"/>
  <c r="BV288" i="9"/>
  <c r="BM289" i="9"/>
  <c r="BN289" i="9"/>
  <c r="BO289" i="9"/>
  <c r="BP289" i="9"/>
  <c r="BQ289" i="9"/>
  <c r="BR289" i="9"/>
  <c r="BS289" i="9"/>
  <c r="BT289" i="9"/>
  <c r="BU289" i="9"/>
  <c r="BV289" i="9"/>
  <c r="BM290" i="9"/>
  <c r="BN290" i="9"/>
  <c r="BO290" i="9"/>
  <c r="BP290" i="9"/>
  <c r="BQ290" i="9"/>
  <c r="BR290" i="9"/>
  <c r="BS290" i="9"/>
  <c r="BT290" i="9"/>
  <c r="BU290" i="9"/>
  <c r="BV290" i="9"/>
  <c r="BM291" i="9"/>
  <c r="BN291" i="9"/>
  <c r="BO291" i="9"/>
  <c r="BP291" i="9"/>
  <c r="BQ291" i="9"/>
  <c r="BR291" i="9"/>
  <c r="BS291" i="9"/>
  <c r="BT291" i="9"/>
  <c r="BU291" i="9"/>
  <c r="BV291" i="9"/>
  <c r="BM292" i="9"/>
  <c r="BN292" i="9"/>
  <c r="BO292" i="9"/>
  <c r="BP292" i="9"/>
  <c r="BQ292" i="9"/>
  <c r="BR292" i="9"/>
  <c r="BS292" i="9"/>
  <c r="BT292" i="9"/>
  <c r="BU292" i="9"/>
  <c r="BV292" i="9"/>
  <c r="BM293" i="9"/>
  <c r="BN293" i="9"/>
  <c r="BO293" i="9"/>
  <c r="BP293" i="9"/>
  <c r="BQ293" i="9"/>
  <c r="BR293" i="9"/>
  <c r="BS293" i="9"/>
  <c r="BT293" i="9"/>
  <c r="BU293" i="9"/>
  <c r="BV293" i="9"/>
  <c r="BM294" i="9"/>
  <c r="BN294" i="9"/>
  <c r="BO294" i="9"/>
  <c r="BP294" i="9"/>
  <c r="BQ294" i="9"/>
  <c r="BR294" i="9"/>
  <c r="BS294" i="9"/>
  <c r="BT294" i="9"/>
  <c r="BU294" i="9"/>
  <c r="BV294" i="9"/>
  <c r="BM295" i="9"/>
  <c r="BN295" i="9"/>
  <c r="BO295" i="9"/>
  <c r="BP295" i="9"/>
  <c r="BQ295" i="9"/>
  <c r="BR295" i="9"/>
  <c r="BS295" i="9"/>
  <c r="BT295" i="9"/>
  <c r="BU295" i="9"/>
  <c r="BV295" i="9"/>
  <c r="BM296" i="9"/>
  <c r="BN296" i="9"/>
  <c r="BO296" i="9"/>
  <c r="BP296" i="9"/>
  <c r="BQ296" i="9"/>
  <c r="BR296" i="9"/>
  <c r="BS296" i="9"/>
  <c r="BT296" i="9"/>
  <c r="BU296" i="9"/>
  <c r="BV296" i="9"/>
  <c r="BM297" i="9"/>
  <c r="BN297" i="9"/>
  <c r="BO297" i="9"/>
  <c r="BP297" i="9"/>
  <c r="BQ297" i="9"/>
  <c r="BR297" i="9"/>
  <c r="BS297" i="9"/>
  <c r="BT297" i="9"/>
  <c r="BU297" i="9"/>
  <c r="BV297" i="9"/>
  <c r="BM298" i="9"/>
  <c r="BN298" i="9"/>
  <c r="BO298" i="9"/>
  <c r="BP298" i="9"/>
  <c r="BQ298" i="9"/>
  <c r="BR298" i="9"/>
  <c r="BS298" i="9"/>
  <c r="BT298" i="9"/>
  <c r="BU298" i="9"/>
  <c r="BV298" i="9"/>
  <c r="BM299" i="9"/>
  <c r="BN299" i="9"/>
  <c r="BO299" i="9"/>
  <c r="BP299" i="9"/>
  <c r="BQ299" i="9"/>
  <c r="BR299" i="9"/>
  <c r="BS299" i="9"/>
  <c r="BT299" i="9"/>
  <c r="BU299" i="9"/>
  <c r="BV299" i="9"/>
  <c r="BM300" i="9"/>
  <c r="BN300" i="9"/>
  <c r="BO300" i="9"/>
  <c r="BP300" i="9"/>
  <c r="BQ300" i="9"/>
  <c r="BR300" i="9"/>
  <c r="BS300" i="9"/>
  <c r="BT300" i="9"/>
  <c r="BU300" i="9"/>
  <c r="BV300" i="9"/>
  <c r="BM301" i="9"/>
  <c r="BN301" i="9"/>
  <c r="BO301" i="9"/>
  <c r="BP301" i="9"/>
  <c r="BQ301" i="9"/>
  <c r="BR301" i="9"/>
  <c r="BS301" i="9"/>
  <c r="BT301" i="9"/>
  <c r="BU301" i="9"/>
  <c r="BV301" i="9"/>
  <c r="BM302" i="9"/>
  <c r="BN302" i="9"/>
  <c r="BO302" i="9"/>
  <c r="BP302" i="9"/>
  <c r="BQ302" i="9"/>
  <c r="BR302" i="9"/>
  <c r="BS302" i="9"/>
  <c r="BT302" i="9"/>
  <c r="BU302" i="9"/>
  <c r="BV302" i="9"/>
  <c r="BM303" i="9"/>
  <c r="BN303" i="9"/>
  <c r="BO303" i="9"/>
  <c r="BP303" i="9"/>
  <c r="BQ303" i="9"/>
  <c r="BR303" i="9"/>
  <c r="BS303" i="9"/>
  <c r="BT303" i="9"/>
  <c r="BU303" i="9"/>
  <c r="BV303" i="9"/>
  <c r="BM304" i="9"/>
  <c r="BN304" i="9"/>
  <c r="BO304" i="9"/>
  <c r="BP304" i="9"/>
  <c r="BQ304" i="9"/>
  <c r="BR304" i="9"/>
  <c r="BS304" i="9"/>
  <c r="BT304" i="9"/>
  <c r="BU304" i="9"/>
  <c r="BV304" i="9"/>
  <c r="BM305" i="9"/>
  <c r="BN305" i="9"/>
  <c r="BO305" i="9"/>
  <c r="BP305" i="9"/>
  <c r="BQ305" i="9"/>
  <c r="BR305" i="9"/>
  <c r="BS305" i="9"/>
  <c r="BT305" i="9"/>
  <c r="BU305" i="9"/>
  <c r="BV305" i="9"/>
  <c r="BM306" i="9"/>
  <c r="BN306" i="9"/>
  <c r="BO306" i="9"/>
  <c r="BP306" i="9"/>
  <c r="BQ306" i="9"/>
  <c r="BR306" i="9"/>
  <c r="BS306" i="9"/>
  <c r="BT306" i="9"/>
  <c r="BU306" i="9"/>
  <c r="BV306" i="9"/>
  <c r="BM307" i="9"/>
  <c r="BN307" i="9"/>
  <c r="BO307" i="9"/>
  <c r="BP307" i="9"/>
  <c r="BQ307" i="9"/>
  <c r="BR307" i="9"/>
  <c r="BS307" i="9"/>
  <c r="BT307" i="9"/>
  <c r="BU307" i="9"/>
  <c r="BV307" i="9"/>
  <c r="BM308" i="9"/>
  <c r="BN308" i="9"/>
  <c r="BO308" i="9"/>
  <c r="BP308" i="9"/>
  <c r="BQ308" i="9"/>
  <c r="BR308" i="9"/>
  <c r="BS308" i="9"/>
  <c r="BT308" i="9"/>
  <c r="BU308" i="9"/>
  <c r="BV308" i="9"/>
  <c r="BM309" i="9"/>
  <c r="BN309" i="9"/>
  <c r="BO309" i="9"/>
  <c r="BP309" i="9"/>
  <c r="BQ309" i="9"/>
  <c r="BR309" i="9"/>
  <c r="BS309" i="9"/>
  <c r="BT309" i="9"/>
  <c r="BU309" i="9"/>
  <c r="BV309" i="9"/>
  <c r="BM310" i="9"/>
  <c r="BN310" i="9"/>
  <c r="BO310" i="9"/>
  <c r="BP310" i="9"/>
  <c r="BQ310" i="9"/>
  <c r="BR310" i="9"/>
  <c r="BS310" i="9"/>
  <c r="BT310" i="9"/>
  <c r="BU310" i="9"/>
  <c r="BV310" i="9"/>
  <c r="BM311" i="9"/>
  <c r="BN311" i="9"/>
  <c r="BO311" i="9"/>
  <c r="BP311" i="9"/>
  <c r="BQ311" i="9"/>
  <c r="BR311" i="9"/>
  <c r="BS311" i="9"/>
  <c r="BT311" i="9"/>
  <c r="BU311" i="9"/>
  <c r="BV311" i="9"/>
  <c r="BM312" i="9"/>
  <c r="BN312" i="9"/>
  <c r="BO312" i="9"/>
  <c r="BP312" i="9"/>
  <c r="BQ312" i="9"/>
  <c r="BR312" i="9"/>
  <c r="BS312" i="9"/>
  <c r="BT312" i="9"/>
  <c r="BU312" i="9"/>
  <c r="BV312" i="9"/>
  <c r="BM313" i="9"/>
  <c r="BN313" i="9"/>
  <c r="BO313" i="9"/>
  <c r="BP313" i="9"/>
  <c r="BQ313" i="9"/>
  <c r="BR313" i="9"/>
  <c r="BS313" i="9"/>
  <c r="BT313" i="9"/>
  <c r="BU313" i="9"/>
  <c r="BV313" i="9"/>
  <c r="BM314" i="9"/>
  <c r="BN314" i="9"/>
  <c r="BO314" i="9"/>
  <c r="BP314" i="9"/>
  <c r="BQ314" i="9"/>
  <c r="BR314" i="9"/>
  <c r="BS314" i="9"/>
  <c r="BT314" i="9"/>
  <c r="BU314" i="9"/>
  <c r="BV314" i="9"/>
  <c r="BM315" i="9"/>
  <c r="BN315" i="9"/>
  <c r="BO315" i="9"/>
  <c r="BP315" i="9"/>
  <c r="BQ315" i="9"/>
  <c r="BR315" i="9"/>
  <c r="BS315" i="9"/>
  <c r="BT315" i="9"/>
  <c r="BU315" i="9"/>
  <c r="BV315" i="9"/>
  <c r="BM316" i="9"/>
  <c r="BN316" i="9"/>
  <c r="BO316" i="9"/>
  <c r="BP316" i="9"/>
  <c r="BQ316" i="9"/>
  <c r="BR316" i="9"/>
  <c r="BS316" i="9"/>
  <c r="BT316" i="9"/>
  <c r="BU316" i="9"/>
  <c r="BV316" i="9"/>
  <c r="BM317" i="9"/>
  <c r="BN317" i="9"/>
  <c r="BO317" i="9"/>
  <c r="BP317" i="9"/>
  <c r="BQ317" i="9"/>
  <c r="BR317" i="9"/>
  <c r="BS317" i="9"/>
  <c r="BT317" i="9"/>
  <c r="BU317" i="9"/>
  <c r="BV317" i="9"/>
  <c r="BM318" i="9"/>
  <c r="BN318" i="9"/>
  <c r="BO318" i="9"/>
  <c r="BP318" i="9"/>
  <c r="BQ318" i="9"/>
  <c r="BR318" i="9"/>
  <c r="BS318" i="9"/>
  <c r="BT318" i="9"/>
  <c r="BU318" i="9"/>
  <c r="BV318" i="9"/>
  <c r="BM319" i="9"/>
  <c r="BN319" i="9"/>
  <c r="BO319" i="9"/>
  <c r="BP319" i="9"/>
  <c r="BQ319" i="9"/>
  <c r="BR319" i="9"/>
  <c r="BS319" i="9"/>
  <c r="BT319" i="9"/>
  <c r="BU319" i="9"/>
  <c r="BV319" i="9"/>
  <c r="BM320" i="9"/>
  <c r="BN320" i="9"/>
  <c r="BO320" i="9"/>
  <c r="BP320" i="9"/>
  <c r="BQ320" i="9"/>
  <c r="BR320" i="9"/>
  <c r="BS320" i="9"/>
  <c r="BT320" i="9"/>
  <c r="BU320" i="9"/>
  <c r="BV320" i="9"/>
  <c r="BM321" i="9"/>
  <c r="BN321" i="9"/>
  <c r="BO321" i="9"/>
  <c r="BP321" i="9"/>
  <c r="BQ321" i="9"/>
  <c r="BR321" i="9"/>
  <c r="BS321" i="9"/>
  <c r="BT321" i="9"/>
  <c r="BU321" i="9"/>
  <c r="BV321" i="9"/>
  <c r="BM322" i="9"/>
  <c r="BN322" i="9"/>
  <c r="BO322" i="9"/>
  <c r="BP322" i="9"/>
  <c r="BQ322" i="9"/>
  <c r="BR322" i="9"/>
  <c r="BS322" i="9"/>
  <c r="BT322" i="9"/>
  <c r="BU322" i="9"/>
  <c r="BV322" i="9"/>
  <c r="BM323" i="9"/>
  <c r="BN323" i="9"/>
  <c r="BO323" i="9"/>
  <c r="BP323" i="9"/>
  <c r="BQ323" i="9"/>
  <c r="BR323" i="9"/>
  <c r="BS323" i="9"/>
  <c r="BT323" i="9"/>
  <c r="BU323" i="9"/>
  <c r="BV323" i="9"/>
  <c r="BM324" i="9"/>
  <c r="BN324" i="9"/>
  <c r="BO324" i="9"/>
  <c r="BP324" i="9"/>
  <c r="BQ324" i="9"/>
  <c r="BR324" i="9"/>
  <c r="BS324" i="9"/>
  <c r="BT324" i="9"/>
  <c r="BU324" i="9"/>
  <c r="BV324" i="9"/>
  <c r="BM325" i="9"/>
  <c r="BN325" i="9"/>
  <c r="BO325" i="9"/>
  <c r="BP325" i="9"/>
  <c r="BQ325" i="9"/>
  <c r="BR325" i="9"/>
  <c r="BS325" i="9"/>
  <c r="BT325" i="9"/>
  <c r="BU325" i="9"/>
  <c r="BV325" i="9"/>
  <c r="BM326" i="9"/>
  <c r="BN326" i="9"/>
  <c r="BO326" i="9"/>
  <c r="BP326" i="9"/>
  <c r="BQ326" i="9"/>
  <c r="BR326" i="9"/>
  <c r="BS326" i="9"/>
  <c r="BT326" i="9"/>
  <c r="BU326" i="9"/>
  <c r="BV326" i="9"/>
  <c r="BM327" i="9"/>
  <c r="BN327" i="9"/>
  <c r="BO327" i="9"/>
  <c r="BP327" i="9"/>
  <c r="BQ327" i="9"/>
  <c r="BR327" i="9"/>
  <c r="BS327" i="9"/>
  <c r="BT327" i="9"/>
  <c r="BU327" i="9"/>
  <c r="BV327" i="9"/>
  <c r="BM328" i="9"/>
  <c r="BN328" i="9"/>
  <c r="BO328" i="9"/>
  <c r="BP328" i="9"/>
  <c r="BQ328" i="9"/>
  <c r="BR328" i="9"/>
  <c r="BS328" i="9"/>
  <c r="BT328" i="9"/>
  <c r="BU328" i="9"/>
  <c r="BV328" i="9"/>
  <c r="BM329" i="9"/>
  <c r="BN329" i="9"/>
  <c r="BO329" i="9"/>
  <c r="BP329" i="9"/>
  <c r="BQ329" i="9"/>
  <c r="BR329" i="9"/>
  <c r="BS329" i="9"/>
  <c r="BT329" i="9"/>
  <c r="BU329" i="9"/>
  <c r="BV329" i="9"/>
  <c r="BM330" i="9"/>
  <c r="BN330" i="9"/>
  <c r="BO330" i="9"/>
  <c r="BP330" i="9"/>
  <c r="BQ330" i="9"/>
  <c r="BR330" i="9"/>
  <c r="BS330" i="9"/>
  <c r="BT330" i="9"/>
  <c r="BU330" i="9"/>
  <c r="BV330" i="9"/>
  <c r="BM331" i="9"/>
  <c r="BN331" i="9"/>
  <c r="BO331" i="9"/>
  <c r="BP331" i="9"/>
  <c r="BQ331" i="9"/>
  <c r="BR331" i="9"/>
  <c r="BS331" i="9"/>
  <c r="BT331" i="9"/>
  <c r="BU331" i="9"/>
  <c r="BV331" i="9"/>
  <c r="BM332" i="9"/>
  <c r="BN332" i="9"/>
  <c r="BO332" i="9"/>
  <c r="BP332" i="9"/>
  <c r="BQ332" i="9"/>
  <c r="BR332" i="9"/>
  <c r="BS332" i="9"/>
  <c r="BT332" i="9"/>
  <c r="BU332" i="9"/>
  <c r="BV332" i="9"/>
  <c r="BM333" i="9"/>
  <c r="BN333" i="9"/>
  <c r="BO333" i="9"/>
  <c r="BP333" i="9"/>
  <c r="BQ333" i="9"/>
  <c r="BR333" i="9"/>
  <c r="BS333" i="9"/>
  <c r="BT333" i="9"/>
  <c r="BU333" i="9"/>
  <c r="BV333" i="9"/>
  <c r="BM334" i="9"/>
  <c r="BN334" i="9"/>
  <c r="BO334" i="9"/>
  <c r="BP334" i="9"/>
  <c r="BQ334" i="9"/>
  <c r="BR334" i="9"/>
  <c r="BS334" i="9"/>
  <c r="BT334" i="9"/>
  <c r="BU334" i="9"/>
  <c r="BV334" i="9"/>
  <c r="BM335" i="9"/>
  <c r="BN335" i="9"/>
  <c r="BO335" i="9"/>
  <c r="BP335" i="9"/>
  <c r="BQ335" i="9"/>
  <c r="BR335" i="9"/>
  <c r="BS335" i="9"/>
  <c r="BT335" i="9"/>
  <c r="BU335" i="9"/>
  <c r="BV335" i="9"/>
  <c r="BM336" i="9"/>
  <c r="BN336" i="9"/>
  <c r="BO336" i="9"/>
  <c r="BP336" i="9"/>
  <c r="BQ336" i="9"/>
  <c r="BR336" i="9"/>
  <c r="BS336" i="9"/>
  <c r="BT336" i="9"/>
  <c r="BU336" i="9"/>
  <c r="BV336" i="9"/>
  <c r="BM337" i="9"/>
  <c r="BN337" i="9"/>
  <c r="BO337" i="9"/>
  <c r="BP337" i="9"/>
  <c r="BQ337" i="9"/>
  <c r="BR337" i="9"/>
  <c r="BS337" i="9"/>
  <c r="BT337" i="9"/>
  <c r="BU337" i="9"/>
  <c r="BV337" i="9"/>
  <c r="BM338" i="9"/>
  <c r="BN338" i="9"/>
  <c r="BO338" i="9"/>
  <c r="BP338" i="9"/>
  <c r="BQ338" i="9"/>
  <c r="BR338" i="9"/>
  <c r="BS338" i="9"/>
  <c r="BT338" i="9"/>
  <c r="BU338" i="9"/>
  <c r="BV338" i="9"/>
  <c r="BM339" i="9"/>
  <c r="BN339" i="9"/>
  <c r="BO339" i="9"/>
  <c r="BP339" i="9"/>
  <c r="BQ339" i="9"/>
  <c r="BR339" i="9"/>
  <c r="BS339" i="9"/>
  <c r="BT339" i="9"/>
  <c r="BU339" i="9"/>
  <c r="BV339" i="9"/>
  <c r="BM340" i="9"/>
  <c r="BN340" i="9"/>
  <c r="BO340" i="9"/>
  <c r="BP340" i="9"/>
  <c r="BQ340" i="9"/>
  <c r="BR340" i="9"/>
  <c r="BS340" i="9"/>
  <c r="BT340" i="9"/>
  <c r="BU340" i="9"/>
  <c r="BV340" i="9"/>
  <c r="BM341" i="9"/>
  <c r="BN341" i="9"/>
  <c r="BO341" i="9"/>
  <c r="BP341" i="9"/>
  <c r="BQ341" i="9"/>
  <c r="BR341" i="9"/>
  <c r="BS341" i="9"/>
  <c r="BT341" i="9"/>
  <c r="BU341" i="9"/>
  <c r="BV341" i="9"/>
  <c r="BM342" i="9"/>
  <c r="BN342" i="9"/>
  <c r="BO342" i="9"/>
  <c r="BP342" i="9"/>
  <c r="BQ342" i="9"/>
  <c r="BR342" i="9"/>
  <c r="BS342" i="9"/>
  <c r="BT342" i="9"/>
  <c r="BU342" i="9"/>
  <c r="BV342" i="9"/>
  <c r="BM343" i="9"/>
  <c r="BN343" i="9"/>
  <c r="BO343" i="9"/>
  <c r="BP343" i="9"/>
  <c r="BQ343" i="9"/>
  <c r="BR343" i="9"/>
  <c r="BS343" i="9"/>
  <c r="BT343" i="9"/>
  <c r="BU343" i="9"/>
  <c r="BV343" i="9"/>
  <c r="BM344" i="9"/>
  <c r="BN344" i="9"/>
  <c r="BO344" i="9"/>
  <c r="BP344" i="9"/>
  <c r="BQ344" i="9"/>
  <c r="BR344" i="9"/>
  <c r="BS344" i="9"/>
  <c r="BT344" i="9"/>
  <c r="BU344" i="9"/>
  <c r="BV344" i="9"/>
  <c r="BM345" i="9"/>
  <c r="BN345" i="9"/>
  <c r="BO345" i="9"/>
  <c r="BP345" i="9"/>
  <c r="BQ345" i="9"/>
  <c r="BR345" i="9"/>
  <c r="BS345" i="9"/>
  <c r="BT345" i="9"/>
  <c r="BU345" i="9"/>
  <c r="BV345" i="9"/>
  <c r="BM346" i="9"/>
  <c r="BN346" i="9"/>
  <c r="BO346" i="9"/>
  <c r="BP346" i="9"/>
  <c r="BQ346" i="9"/>
  <c r="BR346" i="9"/>
  <c r="BS346" i="9"/>
  <c r="BT346" i="9"/>
  <c r="BU346" i="9"/>
  <c r="BV346" i="9"/>
  <c r="BM347" i="9"/>
  <c r="BN347" i="9"/>
  <c r="BO347" i="9"/>
  <c r="BP347" i="9"/>
  <c r="BQ347" i="9"/>
  <c r="BR347" i="9"/>
  <c r="BS347" i="9"/>
  <c r="BT347" i="9"/>
  <c r="BU347" i="9"/>
  <c r="BV347" i="9"/>
  <c r="BM348" i="9"/>
  <c r="BN348" i="9"/>
  <c r="BO348" i="9"/>
  <c r="BP348" i="9"/>
  <c r="BQ348" i="9"/>
  <c r="BR348" i="9"/>
  <c r="BS348" i="9"/>
  <c r="BT348" i="9"/>
  <c r="BU348" i="9"/>
  <c r="BV348" i="9"/>
  <c r="BM349" i="9"/>
  <c r="BN349" i="9"/>
  <c r="BO349" i="9"/>
  <c r="BP349" i="9"/>
  <c r="BQ349" i="9"/>
  <c r="BR349" i="9"/>
  <c r="BS349" i="9"/>
  <c r="BT349" i="9"/>
  <c r="BU349" i="9"/>
  <c r="BV349" i="9"/>
  <c r="BM350" i="9"/>
  <c r="BN350" i="9"/>
  <c r="BO350" i="9"/>
  <c r="BP350" i="9"/>
  <c r="BQ350" i="9"/>
  <c r="BR350" i="9"/>
  <c r="BS350" i="9"/>
  <c r="BT350" i="9"/>
  <c r="BU350" i="9"/>
  <c r="BV350" i="9"/>
  <c r="BM351" i="9"/>
  <c r="BN351" i="9"/>
  <c r="BO351" i="9"/>
  <c r="BP351" i="9"/>
  <c r="BQ351" i="9"/>
  <c r="BR351" i="9"/>
  <c r="BS351" i="9"/>
  <c r="BT351" i="9"/>
  <c r="BU351" i="9"/>
  <c r="BV351" i="9"/>
  <c r="BM352" i="9"/>
  <c r="BN352" i="9"/>
  <c r="BO352" i="9"/>
  <c r="BP352" i="9"/>
  <c r="BQ352" i="9"/>
  <c r="BR352" i="9"/>
  <c r="BS352" i="9"/>
  <c r="BT352" i="9"/>
  <c r="BU352" i="9"/>
  <c r="BV352" i="9"/>
  <c r="BM353" i="9"/>
  <c r="BN353" i="9"/>
  <c r="BO353" i="9"/>
  <c r="BP353" i="9"/>
  <c r="BQ353" i="9"/>
  <c r="BR353" i="9"/>
  <c r="BS353" i="9"/>
  <c r="BT353" i="9"/>
  <c r="BU353" i="9"/>
  <c r="BV353" i="9"/>
  <c r="BM354" i="9"/>
  <c r="BN354" i="9"/>
  <c r="BO354" i="9"/>
  <c r="BP354" i="9"/>
  <c r="BQ354" i="9"/>
  <c r="BR354" i="9"/>
  <c r="BS354" i="9"/>
  <c r="BT354" i="9"/>
  <c r="BU354" i="9"/>
  <c r="BV354" i="9"/>
  <c r="BM355" i="9"/>
  <c r="BN355" i="9"/>
  <c r="BO355" i="9"/>
  <c r="BP355" i="9"/>
  <c r="BQ355" i="9"/>
  <c r="BR355" i="9"/>
  <c r="BS355" i="9"/>
  <c r="BT355" i="9"/>
  <c r="BU355" i="9"/>
  <c r="BV355" i="9"/>
  <c r="BM356" i="9"/>
  <c r="BN356" i="9"/>
  <c r="BO356" i="9"/>
  <c r="BP356" i="9"/>
  <c r="BQ356" i="9"/>
  <c r="BR356" i="9"/>
  <c r="BS356" i="9"/>
  <c r="BT356" i="9"/>
  <c r="BU356" i="9"/>
  <c r="BV356" i="9"/>
  <c r="BM357" i="9"/>
  <c r="BN357" i="9"/>
  <c r="BO357" i="9"/>
  <c r="BP357" i="9"/>
  <c r="BQ357" i="9"/>
  <c r="BR357" i="9"/>
  <c r="BS357" i="9"/>
  <c r="BT357" i="9"/>
  <c r="BU357" i="9"/>
  <c r="BV357" i="9"/>
  <c r="BM358" i="9"/>
  <c r="BN358" i="9"/>
  <c r="BO358" i="9"/>
  <c r="BP358" i="9"/>
  <c r="BQ358" i="9"/>
  <c r="BR358" i="9"/>
  <c r="BS358" i="9"/>
  <c r="BT358" i="9"/>
  <c r="BU358" i="9"/>
  <c r="BV358" i="9"/>
  <c r="BM359" i="9"/>
  <c r="BN359" i="9"/>
  <c r="BO359" i="9"/>
  <c r="BP359" i="9"/>
  <c r="BQ359" i="9"/>
  <c r="BR359" i="9"/>
  <c r="BS359" i="9"/>
  <c r="BT359" i="9"/>
  <c r="BU359" i="9"/>
  <c r="BV359" i="9"/>
  <c r="BM360" i="9"/>
  <c r="BN360" i="9"/>
  <c r="BO360" i="9"/>
  <c r="BP360" i="9"/>
  <c r="BQ360" i="9"/>
  <c r="BR360" i="9"/>
  <c r="BS360" i="9"/>
  <c r="BT360" i="9"/>
  <c r="BU360" i="9"/>
  <c r="BV360" i="9"/>
  <c r="BM361" i="9"/>
  <c r="BN361" i="9"/>
  <c r="BO361" i="9"/>
  <c r="BP361" i="9"/>
  <c r="BQ361" i="9"/>
  <c r="BR361" i="9"/>
  <c r="BS361" i="9"/>
  <c r="BT361" i="9"/>
  <c r="BU361" i="9"/>
  <c r="BV361" i="9"/>
  <c r="BM362" i="9"/>
  <c r="BN362" i="9"/>
  <c r="BO362" i="9"/>
  <c r="BP362" i="9"/>
  <c r="BQ362" i="9"/>
  <c r="BR362" i="9"/>
  <c r="BS362" i="9"/>
  <c r="BT362" i="9"/>
  <c r="BU362" i="9"/>
  <c r="BV362" i="9"/>
  <c r="BM363" i="9"/>
  <c r="BN363" i="9"/>
  <c r="BO363" i="9"/>
  <c r="BP363" i="9"/>
  <c r="BQ363" i="9"/>
  <c r="BR363" i="9"/>
  <c r="BS363" i="9"/>
  <c r="BT363" i="9"/>
  <c r="BU363" i="9"/>
  <c r="BV363" i="9"/>
  <c r="BM364" i="9"/>
  <c r="BN364" i="9"/>
  <c r="BO364" i="9"/>
  <c r="BP364" i="9"/>
  <c r="BQ364" i="9"/>
  <c r="BR364" i="9"/>
  <c r="BS364" i="9"/>
  <c r="BT364" i="9"/>
  <c r="BU364" i="9"/>
  <c r="BV364" i="9"/>
  <c r="D20" i="2"/>
  <c r="AO190" i="6"/>
  <c r="AP190" i="6"/>
  <c r="AQ190" i="6"/>
  <c r="AR190" i="6"/>
  <c r="AS190" i="6"/>
  <c r="AO191" i="6"/>
  <c r="AP191" i="6"/>
  <c r="AQ191" i="6"/>
  <c r="AR191" i="6"/>
  <c r="AS191" i="6"/>
  <c r="AO192" i="6"/>
  <c r="AP192" i="6"/>
  <c r="AQ192" i="6"/>
  <c r="AR192" i="6"/>
  <c r="AS192" i="6"/>
  <c r="AO193" i="6"/>
  <c r="AP193" i="6"/>
  <c r="AQ193" i="6"/>
  <c r="AR193" i="6"/>
  <c r="AS193" i="6"/>
  <c r="AO194" i="6"/>
  <c r="AP194" i="6"/>
  <c r="AQ194" i="6"/>
  <c r="AR194" i="6"/>
  <c r="AS194" i="6"/>
  <c r="AO195" i="6"/>
  <c r="AP195" i="6"/>
  <c r="AQ195" i="6"/>
  <c r="AR195" i="6"/>
  <c r="AS195" i="6"/>
  <c r="AO196" i="6"/>
  <c r="AP196" i="6"/>
  <c r="AQ196" i="6"/>
  <c r="AR196" i="6"/>
  <c r="AS196" i="6"/>
  <c r="AO197" i="6"/>
  <c r="AP197" i="6"/>
  <c r="AQ197" i="6"/>
  <c r="AR197" i="6"/>
  <c r="AS197" i="6"/>
  <c r="AO198" i="6"/>
  <c r="AP198" i="6"/>
  <c r="AQ198" i="6"/>
  <c r="AR198" i="6"/>
  <c r="AS198" i="6"/>
  <c r="AO199" i="6"/>
  <c r="AP199" i="6"/>
  <c r="AQ199" i="6"/>
  <c r="AR199" i="6"/>
  <c r="AS199" i="6"/>
  <c r="AO200" i="6"/>
  <c r="AP200" i="6"/>
  <c r="AQ200" i="6"/>
  <c r="AR200" i="6"/>
  <c r="AS200" i="6"/>
  <c r="AO201" i="6"/>
  <c r="AP201" i="6"/>
  <c r="AQ201" i="6"/>
  <c r="AR201" i="6"/>
  <c r="AS201" i="6"/>
  <c r="AO202" i="6"/>
  <c r="AP202" i="6"/>
  <c r="AQ202" i="6"/>
  <c r="AR202" i="6"/>
  <c r="AS202" i="6"/>
  <c r="AO203" i="6"/>
  <c r="AP203" i="6"/>
  <c r="AQ203" i="6"/>
  <c r="AR203" i="6"/>
  <c r="AS203" i="6"/>
  <c r="AO204" i="6"/>
  <c r="AP204" i="6"/>
  <c r="AQ204" i="6"/>
  <c r="AR204" i="6"/>
  <c r="AS204" i="6"/>
  <c r="AO205" i="6"/>
  <c r="AP205" i="6"/>
  <c r="AQ205" i="6"/>
  <c r="AR205" i="6"/>
  <c r="AS205" i="6"/>
  <c r="AO206" i="6"/>
  <c r="AP206" i="6"/>
  <c r="AQ206" i="6"/>
  <c r="AR206" i="6"/>
  <c r="AS206" i="6"/>
  <c r="AO207" i="6"/>
  <c r="AP207" i="6"/>
  <c r="AQ207" i="6"/>
  <c r="AR207" i="6"/>
  <c r="AS207" i="6"/>
  <c r="AO208" i="6"/>
  <c r="AP208" i="6"/>
  <c r="AQ208" i="6"/>
  <c r="AR208" i="6"/>
  <c r="AS208" i="6"/>
  <c r="AO209" i="6"/>
  <c r="AP209" i="6"/>
  <c r="AQ209" i="6"/>
  <c r="AR209" i="6"/>
  <c r="AS209" i="6"/>
  <c r="AO210" i="6"/>
  <c r="AP210" i="6"/>
  <c r="AQ210" i="6"/>
  <c r="AR210" i="6"/>
  <c r="AS210" i="6"/>
  <c r="AO211" i="6"/>
  <c r="AP211" i="6"/>
  <c r="AQ211" i="6"/>
  <c r="AR211" i="6"/>
  <c r="AS211" i="6"/>
  <c r="AO212" i="6"/>
  <c r="AP212" i="6"/>
  <c r="AQ212" i="6"/>
  <c r="AR212" i="6"/>
  <c r="AS212" i="6"/>
  <c r="AO213" i="6"/>
  <c r="AP213" i="6"/>
  <c r="AQ213" i="6"/>
  <c r="AR213" i="6"/>
  <c r="AS213" i="6"/>
  <c r="AO214" i="6"/>
  <c r="AP214" i="6"/>
  <c r="AQ214" i="6"/>
  <c r="AR214" i="6"/>
  <c r="AS214" i="6"/>
  <c r="AO215" i="6"/>
  <c r="AP215" i="6"/>
  <c r="AQ215" i="6"/>
  <c r="AR215" i="6"/>
  <c r="AS215" i="6"/>
  <c r="AO216" i="6"/>
  <c r="AP216" i="6"/>
  <c r="AQ216" i="6"/>
  <c r="AR216" i="6"/>
  <c r="AS216" i="6"/>
  <c r="AO217" i="6"/>
  <c r="AP217" i="6"/>
  <c r="AQ217" i="6"/>
  <c r="AR217" i="6"/>
  <c r="AS217" i="6"/>
  <c r="AO218" i="6"/>
  <c r="AP218" i="6"/>
  <c r="AQ218" i="6"/>
  <c r="AR218" i="6"/>
  <c r="AS218" i="6"/>
  <c r="AO219" i="6"/>
  <c r="AP219" i="6"/>
  <c r="AQ219" i="6"/>
  <c r="AR219" i="6"/>
  <c r="AS219" i="6"/>
  <c r="AO220" i="6"/>
  <c r="AP220" i="6"/>
  <c r="AQ220" i="6"/>
  <c r="AR220" i="6"/>
  <c r="AS220" i="6"/>
  <c r="AO221" i="6"/>
  <c r="AP221" i="6"/>
  <c r="AQ221" i="6"/>
  <c r="AR221" i="6"/>
  <c r="AS221" i="6"/>
  <c r="AO222" i="6"/>
  <c r="AP222" i="6"/>
  <c r="AQ222" i="6"/>
  <c r="AR222" i="6"/>
  <c r="AS222" i="6"/>
  <c r="AO223" i="6"/>
  <c r="AP223" i="6"/>
  <c r="AQ223" i="6"/>
  <c r="AR223" i="6"/>
  <c r="AS223" i="6"/>
  <c r="AO224" i="6"/>
  <c r="AP224" i="6"/>
  <c r="AQ224" i="6"/>
  <c r="AR224" i="6"/>
  <c r="AS224" i="6"/>
  <c r="AO225" i="6"/>
  <c r="AP225" i="6"/>
  <c r="AQ225" i="6"/>
  <c r="AR225" i="6"/>
  <c r="AS225" i="6"/>
  <c r="AO226" i="6"/>
  <c r="AP226" i="6"/>
  <c r="AQ226" i="6"/>
  <c r="AR226" i="6"/>
  <c r="AS226" i="6"/>
  <c r="AO227" i="6"/>
  <c r="AP227" i="6"/>
  <c r="AQ227" i="6"/>
  <c r="AR227" i="6"/>
  <c r="AS227" i="6"/>
  <c r="AO228" i="6"/>
  <c r="AP228" i="6"/>
  <c r="AQ228" i="6"/>
  <c r="AR228" i="6"/>
  <c r="AS228" i="6"/>
  <c r="AO229" i="6"/>
  <c r="AP229" i="6"/>
  <c r="AQ229" i="6"/>
  <c r="AR229" i="6"/>
  <c r="AS229" i="6"/>
  <c r="AO230" i="6"/>
  <c r="AP230" i="6"/>
  <c r="AQ230" i="6"/>
  <c r="AR230" i="6"/>
  <c r="AS230" i="6"/>
  <c r="AO231" i="6"/>
  <c r="AP231" i="6"/>
  <c r="AQ231" i="6"/>
  <c r="AR231" i="6"/>
  <c r="AS231" i="6"/>
  <c r="AO232" i="6"/>
  <c r="AP232" i="6"/>
  <c r="AQ232" i="6"/>
  <c r="AR232" i="6"/>
  <c r="AS232" i="6"/>
  <c r="AO233" i="6"/>
  <c r="AP233" i="6"/>
  <c r="AQ233" i="6"/>
  <c r="AR233" i="6"/>
  <c r="AS233" i="6"/>
  <c r="AO234" i="6"/>
  <c r="AP234" i="6"/>
  <c r="AQ234" i="6"/>
  <c r="AR234" i="6"/>
  <c r="AS234" i="6"/>
  <c r="AO235" i="6"/>
  <c r="AP235" i="6"/>
  <c r="AQ235" i="6"/>
  <c r="AR235" i="6"/>
  <c r="AS235" i="6"/>
  <c r="AO236" i="6"/>
  <c r="AP236" i="6"/>
  <c r="AQ236" i="6"/>
  <c r="AR236" i="6"/>
  <c r="AS236" i="6"/>
  <c r="AO237" i="6"/>
  <c r="AP237" i="6"/>
  <c r="AQ237" i="6"/>
  <c r="AR237" i="6"/>
  <c r="AS237" i="6"/>
  <c r="AO238" i="6"/>
  <c r="AP238" i="6"/>
  <c r="AQ238" i="6"/>
  <c r="AR238" i="6"/>
  <c r="AS238" i="6"/>
  <c r="AO239" i="6"/>
  <c r="AP239" i="6"/>
  <c r="AQ239" i="6"/>
  <c r="AR239" i="6"/>
  <c r="AS239" i="6"/>
  <c r="AO240" i="6"/>
  <c r="AP240" i="6"/>
  <c r="AQ240" i="6"/>
  <c r="AR240" i="6"/>
  <c r="AS240" i="6"/>
  <c r="AO241" i="6"/>
  <c r="AP241" i="6"/>
  <c r="AQ241" i="6"/>
  <c r="AR241" i="6"/>
  <c r="AS241" i="6"/>
  <c r="AO242" i="6"/>
  <c r="AP242" i="6"/>
  <c r="AQ242" i="6"/>
  <c r="AR242" i="6"/>
  <c r="AS242" i="6"/>
  <c r="AO243" i="6"/>
  <c r="AP243" i="6"/>
  <c r="AQ243" i="6"/>
  <c r="AR243" i="6"/>
  <c r="AS243" i="6"/>
  <c r="AO244" i="6"/>
  <c r="AP244" i="6"/>
  <c r="AQ244" i="6"/>
  <c r="AR244" i="6"/>
  <c r="AS244" i="6"/>
  <c r="AO245" i="6"/>
  <c r="AP245" i="6"/>
  <c r="AQ245" i="6"/>
  <c r="AR245" i="6"/>
  <c r="AS245" i="6"/>
  <c r="AO246" i="6"/>
  <c r="AP246" i="6"/>
  <c r="AQ246" i="6"/>
  <c r="AR246" i="6"/>
  <c r="AS246" i="6"/>
  <c r="AO247" i="6"/>
  <c r="AP247" i="6"/>
  <c r="AQ247" i="6"/>
  <c r="AR247" i="6"/>
  <c r="AS247" i="6"/>
  <c r="AO248" i="6"/>
  <c r="AP248" i="6"/>
  <c r="AQ248" i="6"/>
  <c r="AR248" i="6"/>
  <c r="AS248" i="6"/>
  <c r="AO249" i="6"/>
  <c r="AP249" i="6"/>
  <c r="AQ249" i="6"/>
  <c r="AR249" i="6"/>
  <c r="AS249" i="6"/>
  <c r="AO250" i="6"/>
  <c r="AP250" i="6"/>
  <c r="AQ250" i="6"/>
  <c r="AR250" i="6"/>
  <c r="AS250" i="6"/>
  <c r="AO251" i="6"/>
  <c r="AP251" i="6"/>
  <c r="AQ251" i="6"/>
  <c r="AR251" i="6"/>
  <c r="AS251" i="6"/>
  <c r="AO252" i="6"/>
  <c r="AP252" i="6"/>
  <c r="AQ252" i="6"/>
  <c r="AR252" i="6"/>
  <c r="AS252" i="6"/>
  <c r="AO253" i="6"/>
  <c r="AP253" i="6"/>
  <c r="AQ253" i="6"/>
  <c r="AR253" i="6"/>
  <c r="AS253" i="6"/>
  <c r="AO254" i="6"/>
  <c r="AP254" i="6"/>
  <c r="AQ254" i="6"/>
  <c r="AR254" i="6"/>
  <c r="AS254" i="6"/>
  <c r="AO255" i="6"/>
  <c r="AP255" i="6"/>
  <c r="AQ255" i="6"/>
  <c r="AR255" i="6"/>
  <c r="AS255" i="6"/>
  <c r="AO256" i="6"/>
  <c r="AP256" i="6"/>
  <c r="AQ256" i="6"/>
  <c r="AR256" i="6"/>
  <c r="AS256" i="6"/>
  <c r="AO257" i="6"/>
  <c r="AP257" i="6"/>
  <c r="AQ257" i="6"/>
  <c r="AR257" i="6"/>
  <c r="AS257" i="6"/>
  <c r="AO258" i="6"/>
  <c r="AP258" i="6"/>
  <c r="AQ258" i="6"/>
  <c r="AR258" i="6"/>
  <c r="AS258" i="6"/>
  <c r="AO259" i="6"/>
  <c r="AP259" i="6"/>
  <c r="AQ259" i="6"/>
  <c r="AR259" i="6"/>
  <c r="AS259" i="6"/>
  <c r="AO260" i="6"/>
  <c r="AP260" i="6"/>
  <c r="AQ260" i="6"/>
  <c r="AR260" i="6"/>
  <c r="AS260" i="6"/>
  <c r="AO261" i="6"/>
  <c r="AP261" i="6"/>
  <c r="AQ261" i="6"/>
  <c r="AR261" i="6"/>
  <c r="AS261" i="6"/>
  <c r="AO262" i="6"/>
  <c r="AP262" i="6"/>
  <c r="AQ262" i="6"/>
  <c r="AR262" i="6"/>
  <c r="AS262" i="6"/>
  <c r="AO263" i="6"/>
  <c r="AP263" i="6"/>
  <c r="AQ263" i="6"/>
  <c r="AR263" i="6"/>
  <c r="AS263" i="6"/>
  <c r="AO264" i="6"/>
  <c r="AP264" i="6"/>
  <c r="AQ264" i="6"/>
  <c r="AR264" i="6"/>
  <c r="AS264" i="6"/>
  <c r="AO265" i="6"/>
  <c r="AP265" i="6"/>
  <c r="AQ265" i="6"/>
  <c r="AR265" i="6"/>
  <c r="AS265" i="6"/>
  <c r="AO266" i="6"/>
  <c r="AP266" i="6"/>
  <c r="AQ266" i="6"/>
  <c r="AR266" i="6"/>
  <c r="AS266" i="6"/>
  <c r="AO267" i="6"/>
  <c r="AP267" i="6"/>
  <c r="AQ267" i="6"/>
  <c r="AR267" i="6"/>
  <c r="AS267" i="6"/>
  <c r="AO268" i="6"/>
  <c r="AP268" i="6"/>
  <c r="AQ268" i="6"/>
  <c r="AR268" i="6"/>
  <c r="AS268" i="6"/>
  <c r="AO269" i="6"/>
  <c r="AP269" i="6"/>
  <c r="AQ269" i="6"/>
  <c r="AR269" i="6"/>
  <c r="AS269" i="6"/>
  <c r="AO270" i="6"/>
  <c r="AP270" i="6"/>
  <c r="AQ270" i="6"/>
  <c r="AR270" i="6"/>
  <c r="AS270" i="6"/>
  <c r="AO271" i="6"/>
  <c r="AP271" i="6"/>
  <c r="AQ271" i="6"/>
  <c r="AR271" i="6"/>
  <c r="AS271" i="6"/>
  <c r="AO272" i="6"/>
  <c r="AP272" i="6"/>
  <c r="AQ272" i="6"/>
  <c r="AR272" i="6"/>
  <c r="AS272" i="6"/>
  <c r="AO273" i="6"/>
  <c r="AP273" i="6"/>
  <c r="AQ273" i="6"/>
  <c r="AR273" i="6"/>
  <c r="AS273" i="6"/>
  <c r="AO274" i="6"/>
  <c r="AP274" i="6"/>
  <c r="AQ274" i="6"/>
  <c r="AR274" i="6"/>
  <c r="AS274" i="6"/>
  <c r="AO275" i="6"/>
  <c r="AP275" i="6"/>
  <c r="AQ275" i="6"/>
  <c r="AR275" i="6"/>
  <c r="AS275" i="6"/>
  <c r="AO276" i="6"/>
  <c r="AP276" i="6"/>
  <c r="AQ276" i="6"/>
  <c r="AR276" i="6"/>
  <c r="AS276" i="6"/>
  <c r="AO277" i="6"/>
  <c r="AP277" i="6"/>
  <c r="AQ277" i="6"/>
  <c r="AR277" i="6"/>
  <c r="AS277" i="6"/>
  <c r="AO278" i="6"/>
  <c r="AP278" i="6"/>
  <c r="AQ278" i="6"/>
  <c r="AR278" i="6"/>
  <c r="AS278" i="6"/>
  <c r="AO279" i="6"/>
  <c r="AP279" i="6"/>
  <c r="AQ279" i="6"/>
  <c r="AR279" i="6"/>
  <c r="AS279" i="6"/>
  <c r="AO280" i="6"/>
  <c r="AP280" i="6"/>
  <c r="AQ280" i="6"/>
  <c r="AR280" i="6"/>
  <c r="AS280" i="6"/>
  <c r="AO281" i="6"/>
  <c r="AP281" i="6"/>
  <c r="AQ281" i="6"/>
  <c r="AR281" i="6"/>
  <c r="AS281" i="6"/>
  <c r="AO282" i="6"/>
  <c r="AP282" i="6"/>
  <c r="AQ282" i="6"/>
  <c r="AR282" i="6"/>
  <c r="AS282" i="6"/>
  <c r="AO283" i="6"/>
  <c r="AP283" i="6"/>
  <c r="AQ283" i="6"/>
  <c r="AR283" i="6"/>
  <c r="AS283" i="6"/>
  <c r="AO284" i="6"/>
  <c r="AP284" i="6"/>
  <c r="AQ284" i="6"/>
  <c r="AR284" i="6"/>
  <c r="AS284" i="6"/>
  <c r="AO285" i="6"/>
  <c r="AP285" i="6"/>
  <c r="AQ285" i="6"/>
  <c r="AR285" i="6"/>
  <c r="AS285" i="6"/>
  <c r="AO286" i="6"/>
  <c r="AP286" i="6"/>
  <c r="AQ286" i="6"/>
  <c r="AR286" i="6"/>
  <c r="AS286" i="6"/>
  <c r="AO287" i="6"/>
  <c r="AP287" i="6"/>
  <c r="AQ287" i="6"/>
  <c r="AR287" i="6"/>
  <c r="AS287" i="6"/>
  <c r="AO288" i="6"/>
  <c r="AP288" i="6"/>
  <c r="AQ288" i="6"/>
  <c r="AR288" i="6"/>
  <c r="AS288" i="6"/>
  <c r="AO289" i="6"/>
  <c r="AP289" i="6"/>
  <c r="AQ289" i="6"/>
  <c r="AR289" i="6"/>
  <c r="AS289" i="6"/>
  <c r="AO290" i="6"/>
  <c r="AP290" i="6"/>
  <c r="AQ290" i="6"/>
  <c r="AR290" i="6"/>
  <c r="AS290" i="6"/>
  <c r="AO291" i="6"/>
  <c r="AP291" i="6"/>
  <c r="AQ291" i="6"/>
  <c r="AR291" i="6"/>
  <c r="AS291" i="6"/>
  <c r="AO292" i="6"/>
  <c r="AP292" i="6"/>
  <c r="AQ292" i="6"/>
  <c r="AR292" i="6"/>
  <c r="AS292" i="6"/>
  <c r="AO293" i="6"/>
  <c r="AP293" i="6"/>
  <c r="AQ293" i="6"/>
  <c r="AR293" i="6"/>
  <c r="AS293" i="6"/>
  <c r="AO294" i="6"/>
  <c r="AP294" i="6"/>
  <c r="AQ294" i="6"/>
  <c r="AR294" i="6"/>
  <c r="AS294" i="6"/>
  <c r="AO295" i="6"/>
  <c r="AP295" i="6"/>
  <c r="AQ295" i="6"/>
  <c r="AR295" i="6"/>
  <c r="AS295" i="6"/>
  <c r="AO296" i="6"/>
  <c r="AP296" i="6"/>
  <c r="AQ296" i="6"/>
  <c r="AR296" i="6"/>
  <c r="AS296" i="6"/>
  <c r="AO297" i="6"/>
  <c r="AP297" i="6"/>
  <c r="AQ297" i="6"/>
  <c r="AR297" i="6"/>
  <c r="AS297" i="6"/>
  <c r="AO298" i="6"/>
  <c r="AP298" i="6"/>
  <c r="AQ298" i="6"/>
  <c r="AR298" i="6"/>
  <c r="AS298" i="6"/>
  <c r="AO299" i="6"/>
  <c r="AP299" i="6"/>
  <c r="AQ299" i="6"/>
  <c r="AR299" i="6"/>
  <c r="AS299" i="6"/>
  <c r="AO300" i="6"/>
  <c r="AP300" i="6"/>
  <c r="AQ300" i="6"/>
  <c r="AR300" i="6"/>
  <c r="AS300" i="6"/>
  <c r="AO301" i="6"/>
  <c r="AP301" i="6"/>
  <c r="AQ301" i="6"/>
  <c r="AR301" i="6"/>
  <c r="AS301" i="6"/>
  <c r="AO302" i="6"/>
  <c r="AP302" i="6"/>
  <c r="AQ302" i="6"/>
  <c r="AR302" i="6"/>
  <c r="AS302" i="6"/>
  <c r="AO303" i="6"/>
  <c r="AP303" i="6"/>
  <c r="AQ303" i="6"/>
  <c r="AR303" i="6"/>
  <c r="AS303" i="6"/>
  <c r="AO304" i="6"/>
  <c r="AP304" i="6"/>
  <c r="AQ304" i="6"/>
  <c r="AR304" i="6"/>
  <c r="AS304" i="6"/>
  <c r="AO305" i="6"/>
  <c r="AP305" i="6"/>
  <c r="AQ305" i="6"/>
  <c r="AR305" i="6"/>
  <c r="AS305" i="6"/>
  <c r="AO306" i="6"/>
  <c r="AP306" i="6"/>
  <c r="AQ306" i="6"/>
  <c r="AR306" i="6"/>
  <c r="AS306" i="6"/>
  <c r="AO307" i="6"/>
  <c r="AP307" i="6"/>
  <c r="AQ307" i="6"/>
  <c r="AR307" i="6"/>
  <c r="AS307" i="6"/>
  <c r="AO308" i="6"/>
  <c r="AP308" i="6"/>
  <c r="AQ308" i="6"/>
  <c r="AR308" i="6"/>
  <c r="AS308" i="6"/>
  <c r="AO309" i="6"/>
  <c r="AP309" i="6"/>
  <c r="AQ309" i="6"/>
  <c r="AR309" i="6"/>
  <c r="AS309" i="6"/>
  <c r="AO310" i="6"/>
  <c r="AP310" i="6"/>
  <c r="AQ310" i="6"/>
  <c r="AR310" i="6"/>
  <c r="AS310" i="6"/>
  <c r="AO311" i="6"/>
  <c r="AP311" i="6"/>
  <c r="AQ311" i="6"/>
  <c r="AR311" i="6"/>
  <c r="AS311" i="6"/>
  <c r="AO312" i="6"/>
  <c r="AP312" i="6"/>
  <c r="AQ312" i="6"/>
  <c r="AR312" i="6"/>
  <c r="AS312" i="6"/>
  <c r="AO313" i="6"/>
  <c r="AP313" i="6"/>
  <c r="AQ313" i="6"/>
  <c r="AR313" i="6"/>
  <c r="AS313" i="6"/>
  <c r="AO314" i="6"/>
  <c r="AP314" i="6"/>
  <c r="AQ314" i="6"/>
  <c r="AR314" i="6"/>
  <c r="AS314" i="6"/>
  <c r="AO315" i="6"/>
  <c r="AP315" i="6"/>
  <c r="AQ315" i="6"/>
  <c r="AR315" i="6"/>
  <c r="AS315" i="6"/>
  <c r="AO316" i="6"/>
  <c r="AP316" i="6"/>
  <c r="AQ316" i="6"/>
  <c r="AR316" i="6"/>
  <c r="AS316" i="6"/>
  <c r="AO317" i="6"/>
  <c r="AP317" i="6"/>
  <c r="AQ317" i="6"/>
  <c r="AR317" i="6"/>
  <c r="AS317" i="6"/>
  <c r="AO318" i="6"/>
  <c r="AP318" i="6"/>
  <c r="AQ318" i="6"/>
  <c r="AR318" i="6"/>
  <c r="AS318" i="6"/>
  <c r="AO319" i="6"/>
  <c r="AP319" i="6"/>
  <c r="AQ319" i="6"/>
  <c r="AR319" i="6"/>
  <c r="AS319" i="6"/>
  <c r="AO320" i="6"/>
  <c r="AP320" i="6"/>
  <c r="AQ320" i="6"/>
  <c r="AR320" i="6"/>
  <c r="AS320" i="6"/>
  <c r="AO321" i="6"/>
  <c r="AP321" i="6"/>
  <c r="AQ321" i="6"/>
  <c r="AR321" i="6"/>
  <c r="AS321" i="6"/>
  <c r="AO322" i="6"/>
  <c r="AP322" i="6"/>
  <c r="AQ322" i="6"/>
  <c r="AR322" i="6"/>
  <c r="AS322" i="6"/>
  <c r="AO323" i="6"/>
  <c r="AP323" i="6"/>
  <c r="AQ323" i="6"/>
  <c r="AR323" i="6"/>
  <c r="AS323" i="6"/>
  <c r="AO324" i="6"/>
  <c r="AP324" i="6"/>
  <c r="AQ324" i="6"/>
  <c r="AR324" i="6"/>
  <c r="AS324" i="6"/>
  <c r="AO325" i="6"/>
  <c r="AP325" i="6"/>
  <c r="AQ325" i="6"/>
  <c r="AR325" i="6"/>
  <c r="AS325" i="6"/>
  <c r="AO326" i="6"/>
  <c r="AP326" i="6"/>
  <c r="AQ326" i="6"/>
  <c r="AR326" i="6"/>
  <c r="AS326" i="6"/>
  <c r="AO327" i="6"/>
  <c r="AP327" i="6"/>
  <c r="AQ327" i="6"/>
  <c r="AR327" i="6"/>
  <c r="AS327" i="6"/>
  <c r="AO328" i="6"/>
  <c r="AP328" i="6"/>
  <c r="AQ328" i="6"/>
  <c r="AR328" i="6"/>
  <c r="AS328" i="6"/>
  <c r="AO329" i="6"/>
  <c r="AP329" i="6"/>
  <c r="AQ329" i="6"/>
  <c r="AR329" i="6"/>
  <c r="AS329" i="6"/>
  <c r="AO330" i="6"/>
  <c r="AP330" i="6"/>
  <c r="AQ330" i="6"/>
  <c r="AR330" i="6"/>
  <c r="AS330" i="6"/>
  <c r="AO331" i="6"/>
  <c r="AP331" i="6"/>
  <c r="AQ331" i="6"/>
  <c r="AR331" i="6"/>
  <c r="AS331" i="6"/>
  <c r="AO332" i="6"/>
  <c r="AP332" i="6"/>
  <c r="AQ332" i="6"/>
  <c r="AR332" i="6"/>
  <c r="AS332" i="6"/>
  <c r="AO333" i="6"/>
  <c r="AP333" i="6"/>
  <c r="AQ333" i="6"/>
  <c r="AR333" i="6"/>
  <c r="AS333" i="6"/>
  <c r="AO334" i="6"/>
  <c r="AP334" i="6"/>
  <c r="AQ334" i="6"/>
  <c r="AR334" i="6"/>
  <c r="AS334" i="6"/>
  <c r="AO335" i="6"/>
  <c r="AP335" i="6"/>
  <c r="AQ335" i="6"/>
  <c r="AR335" i="6"/>
  <c r="AS335" i="6"/>
  <c r="AO336" i="6"/>
  <c r="AP336" i="6"/>
  <c r="AQ336" i="6"/>
  <c r="AR336" i="6"/>
  <c r="AS336" i="6"/>
  <c r="AO337" i="6"/>
  <c r="AP337" i="6"/>
  <c r="AQ337" i="6"/>
  <c r="AR337" i="6"/>
  <c r="AS337" i="6"/>
  <c r="AO338" i="6"/>
  <c r="AP338" i="6"/>
  <c r="AQ338" i="6"/>
  <c r="AR338" i="6"/>
  <c r="AS338" i="6"/>
  <c r="AO339" i="6"/>
  <c r="AP339" i="6"/>
  <c r="AQ339" i="6"/>
  <c r="AR339" i="6"/>
  <c r="AS339" i="6"/>
  <c r="AO340" i="6"/>
  <c r="AP340" i="6"/>
  <c r="AQ340" i="6"/>
  <c r="AR340" i="6"/>
  <c r="AS340" i="6"/>
  <c r="AO341" i="6"/>
  <c r="AP341" i="6"/>
  <c r="AQ341" i="6"/>
  <c r="AR341" i="6"/>
  <c r="AS341" i="6"/>
  <c r="AO342" i="6"/>
  <c r="AP342" i="6"/>
  <c r="AQ342" i="6"/>
  <c r="AR342" i="6"/>
  <c r="AS342" i="6"/>
  <c r="AO343" i="6"/>
  <c r="AP343" i="6"/>
  <c r="AQ343" i="6"/>
  <c r="AR343" i="6"/>
  <c r="AS343" i="6"/>
  <c r="AO344" i="6"/>
  <c r="AP344" i="6"/>
  <c r="AQ344" i="6"/>
  <c r="AR344" i="6"/>
  <c r="AS344" i="6"/>
  <c r="AO345" i="6"/>
  <c r="AP345" i="6"/>
  <c r="AQ345" i="6"/>
  <c r="AR345" i="6"/>
  <c r="AS345" i="6"/>
  <c r="AO346" i="6"/>
  <c r="AP346" i="6"/>
  <c r="AQ346" i="6"/>
  <c r="AR346" i="6"/>
  <c r="AS346" i="6"/>
  <c r="AO347" i="6"/>
  <c r="AP347" i="6"/>
  <c r="AQ347" i="6"/>
  <c r="AR347" i="6"/>
  <c r="AS347" i="6"/>
  <c r="AO348" i="6"/>
  <c r="AP348" i="6"/>
  <c r="AQ348" i="6"/>
  <c r="AR348" i="6"/>
  <c r="AS348" i="6"/>
  <c r="AO349" i="6"/>
  <c r="AP349" i="6"/>
  <c r="AQ349" i="6"/>
  <c r="AR349" i="6"/>
  <c r="AS349" i="6"/>
  <c r="AO350" i="6"/>
  <c r="AP350" i="6"/>
  <c r="AQ350" i="6"/>
  <c r="AR350" i="6"/>
  <c r="AS350" i="6"/>
  <c r="AO351" i="6"/>
  <c r="AP351" i="6"/>
  <c r="AQ351" i="6"/>
  <c r="AR351" i="6"/>
  <c r="AS351" i="6"/>
  <c r="AO352" i="6"/>
  <c r="AP352" i="6"/>
  <c r="AQ352" i="6"/>
  <c r="AR352" i="6"/>
  <c r="AS352" i="6"/>
  <c r="AO353" i="6"/>
  <c r="AP353" i="6"/>
  <c r="AQ353" i="6"/>
  <c r="AR353" i="6"/>
  <c r="AS353" i="6"/>
  <c r="AO354" i="6"/>
  <c r="AP354" i="6"/>
  <c r="AQ354" i="6"/>
  <c r="AR354" i="6"/>
  <c r="AS354" i="6"/>
  <c r="AO355" i="6"/>
  <c r="AP355" i="6"/>
  <c r="AQ355" i="6"/>
  <c r="AR355" i="6"/>
  <c r="AS355" i="6"/>
  <c r="AO356" i="6"/>
  <c r="AP356" i="6"/>
  <c r="AQ356" i="6"/>
  <c r="AR356" i="6"/>
  <c r="AS356" i="6"/>
  <c r="AO357" i="6"/>
  <c r="AP357" i="6"/>
  <c r="AQ357" i="6"/>
  <c r="AR357" i="6"/>
  <c r="AS357" i="6"/>
  <c r="AO358" i="6"/>
  <c r="AP358" i="6"/>
  <c r="AQ358" i="6"/>
  <c r="AR358" i="6"/>
  <c r="AS358" i="6"/>
  <c r="AO359" i="6"/>
  <c r="AP359" i="6"/>
  <c r="AQ359" i="6"/>
  <c r="AR359" i="6"/>
  <c r="AS359" i="6"/>
  <c r="AO360" i="6"/>
  <c r="AP360" i="6"/>
  <c r="AQ360" i="6"/>
  <c r="AR360" i="6"/>
  <c r="AS360" i="6"/>
  <c r="AO361" i="6"/>
  <c r="AP361" i="6"/>
  <c r="AQ361" i="6"/>
  <c r="AR361" i="6"/>
  <c r="AS361" i="6"/>
  <c r="AO362" i="6"/>
  <c r="AP362" i="6"/>
  <c r="AQ362" i="6"/>
  <c r="AR362" i="6"/>
  <c r="AS362" i="6"/>
  <c r="AO363" i="6"/>
  <c r="AP363" i="6"/>
  <c r="AQ363" i="6"/>
  <c r="AR363" i="6"/>
  <c r="AS363" i="6"/>
  <c r="AO54" i="6"/>
  <c r="AP54" i="6"/>
  <c r="AQ54" i="6"/>
  <c r="AR54" i="6"/>
  <c r="AS54" i="6"/>
  <c r="AO55" i="6"/>
  <c r="AP55" i="6"/>
  <c r="AQ55" i="6"/>
  <c r="AR55" i="6"/>
  <c r="AS55" i="6"/>
  <c r="AO56" i="6"/>
  <c r="AP56" i="6"/>
  <c r="AQ56" i="6"/>
  <c r="AR56" i="6"/>
  <c r="AS56" i="6"/>
  <c r="AO57" i="6"/>
  <c r="AP57" i="6"/>
  <c r="AQ57" i="6"/>
  <c r="AR57" i="6"/>
  <c r="AS57" i="6"/>
  <c r="AO58" i="6"/>
  <c r="AP58" i="6"/>
  <c r="AQ58" i="6"/>
  <c r="AR58" i="6"/>
  <c r="AS58" i="6"/>
  <c r="AO59" i="6"/>
  <c r="AP59" i="6"/>
  <c r="AQ59" i="6"/>
  <c r="AR59" i="6"/>
  <c r="AS59" i="6"/>
  <c r="AO60" i="6"/>
  <c r="AP60" i="6"/>
  <c r="AQ60" i="6"/>
  <c r="AR60" i="6"/>
  <c r="AS60" i="6"/>
  <c r="AO61" i="6"/>
  <c r="AP61" i="6"/>
  <c r="AQ61" i="6"/>
  <c r="AR61" i="6"/>
  <c r="AS61" i="6"/>
  <c r="AO62" i="6"/>
  <c r="AP62" i="6"/>
  <c r="AQ62" i="6"/>
  <c r="AR62" i="6"/>
  <c r="AS62" i="6"/>
  <c r="AO63" i="6"/>
  <c r="AP63" i="6"/>
  <c r="AQ63" i="6"/>
  <c r="AR63" i="6"/>
  <c r="AS63" i="6"/>
  <c r="AO64" i="6"/>
  <c r="AP64" i="6"/>
  <c r="AQ64" i="6"/>
  <c r="AR64" i="6"/>
  <c r="AS64" i="6"/>
  <c r="AO65" i="6"/>
  <c r="AP65" i="6"/>
  <c r="AQ65" i="6"/>
  <c r="AR65" i="6"/>
  <c r="AS65" i="6"/>
  <c r="AO66" i="6"/>
  <c r="AP66" i="6"/>
  <c r="AQ66" i="6"/>
  <c r="AR66" i="6"/>
  <c r="AS66" i="6"/>
  <c r="AO67" i="6"/>
  <c r="AP67" i="6"/>
  <c r="AQ67" i="6"/>
  <c r="AR67" i="6"/>
  <c r="AS67" i="6"/>
  <c r="AO68" i="6"/>
  <c r="AP68" i="6"/>
  <c r="AQ68" i="6"/>
  <c r="AR68" i="6"/>
  <c r="AS68" i="6"/>
  <c r="AO69" i="6"/>
  <c r="AP69" i="6"/>
  <c r="AQ69" i="6"/>
  <c r="AR69" i="6"/>
  <c r="AS69" i="6"/>
  <c r="AO70" i="6"/>
  <c r="AP70" i="6"/>
  <c r="AQ70" i="6"/>
  <c r="AR70" i="6"/>
  <c r="AS70" i="6"/>
  <c r="AO71" i="6"/>
  <c r="AP71" i="6"/>
  <c r="AQ71" i="6"/>
  <c r="AR71" i="6"/>
  <c r="AS71" i="6"/>
  <c r="AO72" i="6"/>
  <c r="AP72" i="6"/>
  <c r="AQ72" i="6"/>
  <c r="AR72" i="6"/>
  <c r="AS72" i="6"/>
  <c r="AO73" i="6"/>
  <c r="AP73" i="6"/>
  <c r="AQ73" i="6"/>
  <c r="AR73" i="6"/>
  <c r="AS73" i="6"/>
  <c r="AO74" i="6"/>
  <c r="AP74" i="6"/>
  <c r="AQ74" i="6"/>
  <c r="AR74" i="6"/>
  <c r="AS74" i="6"/>
  <c r="AO75" i="6"/>
  <c r="AP75" i="6"/>
  <c r="AQ75" i="6"/>
  <c r="AR75" i="6"/>
  <c r="AS75" i="6"/>
  <c r="AO76" i="6"/>
  <c r="AP76" i="6"/>
  <c r="AQ76" i="6"/>
  <c r="AR76" i="6"/>
  <c r="AS76" i="6"/>
  <c r="AO77" i="6"/>
  <c r="AP77" i="6"/>
  <c r="AQ77" i="6"/>
  <c r="AR77" i="6"/>
  <c r="AS77" i="6"/>
  <c r="AO78" i="6"/>
  <c r="AP78" i="6"/>
  <c r="AQ78" i="6"/>
  <c r="AR78" i="6"/>
  <c r="AS78" i="6"/>
  <c r="AO79" i="6"/>
  <c r="AP79" i="6"/>
  <c r="AQ79" i="6"/>
  <c r="AR79" i="6"/>
  <c r="AS79" i="6"/>
  <c r="AO80" i="6"/>
  <c r="AP80" i="6"/>
  <c r="AQ80" i="6"/>
  <c r="AR80" i="6"/>
  <c r="AS80" i="6"/>
  <c r="AO81" i="6"/>
  <c r="AP81" i="6"/>
  <c r="AQ81" i="6"/>
  <c r="AR81" i="6"/>
  <c r="AS81" i="6"/>
  <c r="AO82" i="6"/>
  <c r="AP82" i="6"/>
  <c r="AQ82" i="6"/>
  <c r="AR82" i="6"/>
  <c r="AS82" i="6"/>
  <c r="AO83" i="6"/>
  <c r="AP83" i="6"/>
  <c r="AQ83" i="6"/>
  <c r="AR83" i="6"/>
  <c r="AS83" i="6"/>
  <c r="AO84" i="6"/>
  <c r="AP84" i="6"/>
  <c r="AQ84" i="6"/>
  <c r="AR84" i="6"/>
  <c r="AS84" i="6"/>
  <c r="AO85" i="6"/>
  <c r="AP85" i="6"/>
  <c r="AQ85" i="6"/>
  <c r="AR85" i="6"/>
  <c r="AS85" i="6"/>
  <c r="AO86" i="6"/>
  <c r="AP86" i="6"/>
  <c r="AQ86" i="6"/>
  <c r="AR86" i="6"/>
  <c r="AS86" i="6"/>
  <c r="AO87" i="6"/>
  <c r="AP87" i="6"/>
  <c r="AQ87" i="6"/>
  <c r="AR87" i="6"/>
  <c r="AS87" i="6"/>
  <c r="AO88" i="6"/>
  <c r="AP88" i="6"/>
  <c r="AQ88" i="6"/>
  <c r="AR88" i="6"/>
  <c r="AS88" i="6"/>
  <c r="AO89" i="6"/>
  <c r="AP89" i="6"/>
  <c r="AQ89" i="6"/>
  <c r="AR89" i="6"/>
  <c r="AS89" i="6"/>
  <c r="AO90" i="6"/>
  <c r="AP90" i="6"/>
  <c r="AQ90" i="6"/>
  <c r="AR90" i="6"/>
  <c r="AS90" i="6"/>
  <c r="AO91" i="6"/>
  <c r="AP91" i="6"/>
  <c r="AQ91" i="6"/>
  <c r="AR91" i="6"/>
  <c r="AS91" i="6"/>
  <c r="AO92" i="6"/>
  <c r="AP92" i="6"/>
  <c r="AQ92" i="6"/>
  <c r="AR92" i="6"/>
  <c r="AS92" i="6"/>
  <c r="AO93" i="6"/>
  <c r="AP93" i="6"/>
  <c r="AQ93" i="6"/>
  <c r="AR93" i="6"/>
  <c r="AS93" i="6"/>
  <c r="AO94" i="6"/>
  <c r="AP94" i="6"/>
  <c r="AQ94" i="6"/>
  <c r="AR94" i="6"/>
  <c r="AS94" i="6"/>
  <c r="AO95" i="6"/>
  <c r="AP95" i="6"/>
  <c r="AQ95" i="6"/>
  <c r="AR95" i="6"/>
  <c r="AS95" i="6"/>
  <c r="AO96" i="6"/>
  <c r="AP96" i="6"/>
  <c r="AQ96" i="6"/>
  <c r="AR96" i="6"/>
  <c r="AS96" i="6"/>
  <c r="AO97" i="6"/>
  <c r="AP97" i="6"/>
  <c r="AQ97" i="6"/>
  <c r="AR97" i="6"/>
  <c r="AS97" i="6"/>
  <c r="AO98" i="6"/>
  <c r="AP98" i="6"/>
  <c r="AQ98" i="6"/>
  <c r="AR98" i="6"/>
  <c r="AS98" i="6"/>
  <c r="AO99" i="6"/>
  <c r="AP99" i="6"/>
  <c r="AQ99" i="6"/>
  <c r="AR99" i="6"/>
  <c r="AS99" i="6"/>
  <c r="AO100" i="6"/>
  <c r="AP100" i="6"/>
  <c r="AQ100" i="6"/>
  <c r="AR100" i="6"/>
  <c r="AS100" i="6"/>
  <c r="AO101" i="6"/>
  <c r="AP101" i="6"/>
  <c r="AQ101" i="6"/>
  <c r="AR101" i="6"/>
  <c r="AS101" i="6"/>
  <c r="AO102" i="6"/>
  <c r="AP102" i="6"/>
  <c r="AQ102" i="6"/>
  <c r="AR102" i="6"/>
  <c r="AS102" i="6"/>
  <c r="AO103" i="6"/>
  <c r="AP103" i="6"/>
  <c r="AQ103" i="6"/>
  <c r="AR103" i="6"/>
  <c r="AS103" i="6"/>
  <c r="AO104" i="6"/>
  <c r="AP104" i="6"/>
  <c r="AQ104" i="6"/>
  <c r="AR104" i="6"/>
  <c r="AS104" i="6"/>
  <c r="AO105" i="6"/>
  <c r="AP105" i="6"/>
  <c r="AQ105" i="6"/>
  <c r="AR105" i="6"/>
  <c r="AS105" i="6"/>
  <c r="AO106" i="6"/>
  <c r="AP106" i="6"/>
  <c r="AQ106" i="6"/>
  <c r="AR106" i="6"/>
  <c r="AS106" i="6"/>
  <c r="AO107" i="6"/>
  <c r="AP107" i="6"/>
  <c r="AQ107" i="6"/>
  <c r="AR107" i="6"/>
  <c r="AS107" i="6"/>
  <c r="AO108" i="6"/>
  <c r="AP108" i="6"/>
  <c r="AQ108" i="6"/>
  <c r="AR108" i="6"/>
  <c r="AS108" i="6"/>
  <c r="AO109" i="6"/>
  <c r="AP109" i="6"/>
  <c r="AQ109" i="6"/>
  <c r="AR109" i="6"/>
  <c r="AS109" i="6"/>
  <c r="AO110" i="6"/>
  <c r="AP110" i="6"/>
  <c r="AQ110" i="6"/>
  <c r="AR110" i="6"/>
  <c r="AS110" i="6"/>
  <c r="AO111" i="6"/>
  <c r="AP111" i="6"/>
  <c r="AQ111" i="6"/>
  <c r="AR111" i="6"/>
  <c r="AS111" i="6"/>
  <c r="AO112" i="6"/>
  <c r="AP112" i="6"/>
  <c r="AQ112" i="6"/>
  <c r="AR112" i="6"/>
  <c r="AS112" i="6"/>
  <c r="AO113" i="6"/>
  <c r="AP113" i="6"/>
  <c r="AQ113" i="6"/>
  <c r="AR113" i="6"/>
  <c r="AS113" i="6"/>
  <c r="AO114" i="6"/>
  <c r="AP114" i="6"/>
  <c r="AQ114" i="6"/>
  <c r="AR114" i="6"/>
  <c r="AS114" i="6"/>
  <c r="AO115" i="6"/>
  <c r="AP115" i="6"/>
  <c r="AQ115" i="6"/>
  <c r="AR115" i="6"/>
  <c r="AS115" i="6"/>
  <c r="AO116" i="6"/>
  <c r="AP116" i="6"/>
  <c r="AQ116" i="6"/>
  <c r="AR116" i="6"/>
  <c r="AS116" i="6"/>
  <c r="AO117" i="6"/>
  <c r="AP117" i="6"/>
  <c r="AQ117" i="6"/>
  <c r="AR117" i="6"/>
  <c r="AS117" i="6"/>
  <c r="AO118" i="6"/>
  <c r="AP118" i="6"/>
  <c r="AQ118" i="6"/>
  <c r="AR118" i="6"/>
  <c r="AS118" i="6"/>
  <c r="AO119" i="6"/>
  <c r="AP119" i="6"/>
  <c r="AQ119" i="6"/>
  <c r="AR119" i="6"/>
  <c r="AS119" i="6"/>
  <c r="AO120" i="6"/>
  <c r="AP120" i="6"/>
  <c r="AQ120" i="6"/>
  <c r="AR120" i="6"/>
  <c r="AS120" i="6"/>
  <c r="AO121" i="6"/>
  <c r="AP121" i="6"/>
  <c r="AQ121" i="6"/>
  <c r="AR121" i="6"/>
  <c r="AS121" i="6"/>
  <c r="AO122" i="6"/>
  <c r="AP122" i="6"/>
  <c r="AQ122" i="6"/>
  <c r="AR122" i="6"/>
  <c r="AS122" i="6"/>
  <c r="AO123" i="6"/>
  <c r="AP123" i="6"/>
  <c r="AQ123" i="6"/>
  <c r="AR123" i="6"/>
  <c r="AS123" i="6"/>
  <c r="AO124" i="6"/>
  <c r="AP124" i="6"/>
  <c r="AQ124" i="6"/>
  <c r="AR124" i="6"/>
  <c r="AS124" i="6"/>
  <c r="AO125" i="6"/>
  <c r="AP125" i="6"/>
  <c r="AQ125" i="6"/>
  <c r="AR125" i="6"/>
  <c r="AS125" i="6"/>
  <c r="AO126" i="6"/>
  <c r="AP126" i="6"/>
  <c r="AQ126" i="6"/>
  <c r="AR126" i="6"/>
  <c r="AS126" i="6"/>
  <c r="AO127" i="6"/>
  <c r="AP127" i="6"/>
  <c r="AQ127" i="6"/>
  <c r="AR127" i="6"/>
  <c r="AS127" i="6"/>
  <c r="AO128" i="6"/>
  <c r="AP128" i="6"/>
  <c r="AQ128" i="6"/>
  <c r="AR128" i="6"/>
  <c r="AS128" i="6"/>
  <c r="AO129" i="6"/>
  <c r="AP129" i="6"/>
  <c r="AQ129" i="6"/>
  <c r="AR129" i="6"/>
  <c r="AS129" i="6"/>
  <c r="AO130" i="6"/>
  <c r="AP130" i="6"/>
  <c r="AQ130" i="6"/>
  <c r="AR130" i="6"/>
  <c r="AS130" i="6"/>
  <c r="AO131" i="6"/>
  <c r="AP131" i="6"/>
  <c r="AQ131" i="6"/>
  <c r="AR131" i="6"/>
  <c r="AS131" i="6"/>
  <c r="AO132" i="6"/>
  <c r="AP132" i="6"/>
  <c r="AQ132" i="6"/>
  <c r="AR132" i="6"/>
  <c r="AS132" i="6"/>
  <c r="AO133" i="6"/>
  <c r="AP133" i="6"/>
  <c r="AQ133" i="6"/>
  <c r="AR133" i="6"/>
  <c r="AS133" i="6"/>
  <c r="AO134" i="6"/>
  <c r="AP134" i="6"/>
  <c r="AQ134" i="6"/>
  <c r="AR134" i="6"/>
  <c r="AS134" i="6"/>
  <c r="AO135" i="6"/>
  <c r="AP135" i="6"/>
  <c r="AQ135" i="6"/>
  <c r="AR135" i="6"/>
  <c r="AS135" i="6"/>
  <c r="AO136" i="6"/>
  <c r="AP136" i="6"/>
  <c r="AQ136" i="6"/>
  <c r="AR136" i="6"/>
  <c r="AS136" i="6"/>
  <c r="AO137" i="6"/>
  <c r="AP137" i="6"/>
  <c r="AQ137" i="6"/>
  <c r="AR137" i="6"/>
  <c r="AS137" i="6"/>
  <c r="AO138" i="6"/>
  <c r="AP138" i="6"/>
  <c r="AQ138" i="6"/>
  <c r="AR138" i="6"/>
  <c r="AS138" i="6"/>
  <c r="AO139" i="6"/>
  <c r="AP139" i="6"/>
  <c r="AQ139" i="6"/>
  <c r="AR139" i="6"/>
  <c r="AS139" i="6"/>
  <c r="AO140" i="6"/>
  <c r="AP140" i="6"/>
  <c r="AQ140" i="6"/>
  <c r="AR140" i="6"/>
  <c r="AS140" i="6"/>
  <c r="AO141" i="6"/>
  <c r="AP141" i="6"/>
  <c r="AQ141" i="6"/>
  <c r="AR141" i="6"/>
  <c r="AS141" i="6"/>
  <c r="AO142" i="6"/>
  <c r="AP142" i="6"/>
  <c r="AQ142" i="6"/>
  <c r="AR142" i="6"/>
  <c r="AS142" i="6"/>
  <c r="AO143" i="6"/>
  <c r="AP143" i="6"/>
  <c r="AQ143" i="6"/>
  <c r="AR143" i="6"/>
  <c r="AS143" i="6"/>
  <c r="AO144" i="6"/>
  <c r="AP144" i="6"/>
  <c r="AQ144" i="6"/>
  <c r="AR144" i="6"/>
  <c r="AS144" i="6"/>
  <c r="AO145" i="6"/>
  <c r="AP145" i="6"/>
  <c r="AQ145" i="6"/>
  <c r="AR145" i="6"/>
  <c r="AS145" i="6"/>
  <c r="AO146" i="6"/>
  <c r="AP146" i="6"/>
  <c r="AQ146" i="6"/>
  <c r="AR146" i="6"/>
  <c r="AS146" i="6"/>
  <c r="AO147" i="6"/>
  <c r="AP147" i="6"/>
  <c r="AQ147" i="6"/>
  <c r="AR147" i="6"/>
  <c r="AS147" i="6"/>
  <c r="AO148" i="6"/>
  <c r="AP148" i="6"/>
  <c r="AQ148" i="6"/>
  <c r="AR148" i="6"/>
  <c r="AS148" i="6"/>
  <c r="AO149" i="6"/>
  <c r="AP149" i="6"/>
  <c r="AQ149" i="6"/>
  <c r="AR149" i="6"/>
  <c r="AS149" i="6"/>
  <c r="AO150" i="6"/>
  <c r="AP150" i="6"/>
  <c r="AQ150" i="6"/>
  <c r="AR150" i="6"/>
  <c r="AS150" i="6"/>
  <c r="AO151" i="6"/>
  <c r="AP151" i="6"/>
  <c r="AQ151" i="6"/>
  <c r="AR151" i="6"/>
  <c r="AS151" i="6"/>
  <c r="AO152" i="6"/>
  <c r="AP152" i="6"/>
  <c r="AQ152" i="6"/>
  <c r="AR152" i="6"/>
  <c r="AS152" i="6"/>
  <c r="AO153" i="6"/>
  <c r="AP153" i="6"/>
  <c r="AQ153" i="6"/>
  <c r="AR153" i="6"/>
  <c r="AS153" i="6"/>
  <c r="AO154" i="6"/>
  <c r="AP154" i="6"/>
  <c r="AQ154" i="6"/>
  <c r="AR154" i="6"/>
  <c r="AS154" i="6"/>
  <c r="AO155" i="6"/>
  <c r="AP155" i="6"/>
  <c r="AQ155" i="6"/>
  <c r="AR155" i="6"/>
  <c r="AS155" i="6"/>
  <c r="AO156" i="6"/>
  <c r="AP156" i="6"/>
  <c r="AQ156" i="6"/>
  <c r="AR156" i="6"/>
  <c r="AS156" i="6"/>
  <c r="AO157" i="6"/>
  <c r="AP157" i="6"/>
  <c r="AQ157" i="6"/>
  <c r="AR157" i="6"/>
  <c r="AS157" i="6"/>
  <c r="AO158" i="6"/>
  <c r="AP158" i="6"/>
  <c r="AQ158" i="6"/>
  <c r="AR158" i="6"/>
  <c r="AS158" i="6"/>
  <c r="AO159" i="6"/>
  <c r="AP159" i="6"/>
  <c r="AQ159" i="6"/>
  <c r="AR159" i="6"/>
  <c r="AS159" i="6"/>
  <c r="AO160" i="6"/>
  <c r="AP160" i="6"/>
  <c r="AQ160" i="6"/>
  <c r="AR160" i="6"/>
  <c r="AS160" i="6"/>
  <c r="AO161" i="6"/>
  <c r="AP161" i="6"/>
  <c r="AQ161" i="6"/>
  <c r="AR161" i="6"/>
  <c r="AS161" i="6"/>
  <c r="AO162" i="6"/>
  <c r="AP162" i="6"/>
  <c r="AQ162" i="6"/>
  <c r="AR162" i="6"/>
  <c r="AS162" i="6"/>
  <c r="AO163" i="6"/>
  <c r="AP163" i="6"/>
  <c r="AQ163" i="6"/>
  <c r="AR163" i="6"/>
  <c r="AS163" i="6"/>
  <c r="AO164" i="6"/>
  <c r="AP164" i="6"/>
  <c r="AQ164" i="6"/>
  <c r="AR164" i="6"/>
  <c r="AS164" i="6"/>
  <c r="AO165" i="6"/>
  <c r="AP165" i="6"/>
  <c r="AQ165" i="6"/>
  <c r="AR165" i="6"/>
  <c r="AS165" i="6"/>
  <c r="AO166" i="6"/>
  <c r="AP166" i="6"/>
  <c r="AQ166" i="6"/>
  <c r="AR166" i="6"/>
  <c r="AS166" i="6"/>
  <c r="AO167" i="6"/>
  <c r="AP167" i="6"/>
  <c r="AQ167" i="6"/>
  <c r="AR167" i="6"/>
  <c r="AS167" i="6"/>
  <c r="AO168" i="6"/>
  <c r="AP168" i="6"/>
  <c r="AQ168" i="6"/>
  <c r="AR168" i="6"/>
  <c r="AS168" i="6"/>
  <c r="AO169" i="6"/>
  <c r="AP169" i="6"/>
  <c r="AQ169" i="6"/>
  <c r="AR169" i="6"/>
  <c r="AS169" i="6"/>
  <c r="AO170" i="6"/>
  <c r="AP170" i="6"/>
  <c r="AQ170" i="6"/>
  <c r="AR170" i="6"/>
  <c r="AS170" i="6"/>
  <c r="AO171" i="6"/>
  <c r="AP171" i="6"/>
  <c r="AQ171" i="6"/>
  <c r="AR171" i="6"/>
  <c r="AS171" i="6"/>
  <c r="AO172" i="6"/>
  <c r="AP172" i="6"/>
  <c r="AQ172" i="6"/>
  <c r="AR172" i="6"/>
  <c r="AS172" i="6"/>
  <c r="AO173" i="6"/>
  <c r="AP173" i="6"/>
  <c r="AQ173" i="6"/>
  <c r="AR173" i="6"/>
  <c r="AS173" i="6"/>
  <c r="AO174" i="6"/>
  <c r="AP174" i="6"/>
  <c r="AQ174" i="6"/>
  <c r="AR174" i="6"/>
  <c r="AS174" i="6"/>
  <c r="AO175" i="6"/>
  <c r="AP175" i="6"/>
  <c r="AQ175" i="6"/>
  <c r="AR175" i="6"/>
  <c r="AS175" i="6"/>
  <c r="AO176" i="6"/>
  <c r="AP176" i="6"/>
  <c r="AQ176" i="6"/>
  <c r="AR176" i="6"/>
  <c r="AS176" i="6"/>
  <c r="AO177" i="6"/>
  <c r="AP177" i="6"/>
  <c r="AQ177" i="6"/>
  <c r="AR177" i="6"/>
  <c r="AS177" i="6"/>
  <c r="AO178" i="6"/>
  <c r="AP178" i="6"/>
  <c r="AQ178" i="6"/>
  <c r="AR178" i="6"/>
  <c r="AS178" i="6"/>
  <c r="AO179" i="6"/>
  <c r="AP179" i="6"/>
  <c r="AQ179" i="6"/>
  <c r="AR179" i="6"/>
  <c r="AS179" i="6"/>
  <c r="AO180" i="6"/>
  <c r="AP180" i="6"/>
  <c r="AQ180" i="6"/>
  <c r="AR180" i="6"/>
  <c r="AS180" i="6"/>
  <c r="AO181" i="6"/>
  <c r="AP181" i="6"/>
  <c r="AQ181" i="6"/>
  <c r="AR181" i="6"/>
  <c r="AS181" i="6"/>
  <c r="AO182" i="6"/>
  <c r="AP182" i="6"/>
  <c r="AQ182" i="6"/>
  <c r="AR182" i="6"/>
  <c r="AS182" i="6"/>
  <c r="AO183" i="6"/>
  <c r="AP183" i="6"/>
  <c r="AQ183" i="6"/>
  <c r="AR183" i="6"/>
  <c r="AS183" i="6"/>
  <c r="AO184" i="6"/>
  <c r="AP184" i="6"/>
  <c r="AQ184" i="6"/>
  <c r="AR184" i="6"/>
  <c r="AS184" i="6"/>
  <c r="AO185" i="6"/>
  <c r="AP185" i="6"/>
  <c r="AQ185" i="6"/>
  <c r="AR185" i="6"/>
  <c r="AS185" i="6"/>
  <c r="AO186" i="6"/>
  <c r="AP186" i="6"/>
  <c r="AQ186" i="6"/>
  <c r="AR186" i="6"/>
  <c r="AS186" i="6"/>
  <c r="AO187" i="6"/>
  <c r="AP187" i="6"/>
  <c r="AQ187" i="6"/>
  <c r="AR187" i="6"/>
  <c r="AS187" i="6"/>
  <c r="AO188" i="6"/>
  <c r="AP188" i="6"/>
  <c r="AQ188" i="6"/>
  <c r="AR188" i="6"/>
  <c r="AS188" i="6"/>
  <c r="AO189" i="6"/>
  <c r="AP189" i="6"/>
  <c r="AQ189" i="6"/>
  <c r="AR189" i="6"/>
  <c r="AS189" i="6"/>
  <c r="AS53" i="6"/>
  <c r="AR53" i="6"/>
  <c r="AQ53" i="6"/>
  <c r="AP53" i="6"/>
  <c r="AO53" i="6"/>
  <c r="AS52" i="6"/>
  <c r="AR52" i="6"/>
  <c r="AQ52" i="6"/>
  <c r="AP52" i="6"/>
  <c r="AO52" i="6"/>
  <c r="AS51" i="6"/>
  <c r="AR51" i="6"/>
  <c r="AQ51" i="6"/>
  <c r="AP51" i="6"/>
  <c r="AO51" i="6"/>
  <c r="AS50" i="6"/>
  <c r="AR50" i="6"/>
  <c r="AQ50" i="6"/>
  <c r="AP50" i="6"/>
  <c r="AO50" i="6"/>
  <c r="AS49" i="6"/>
  <c r="AR49" i="6"/>
  <c r="AQ49" i="6"/>
  <c r="AP49" i="6"/>
  <c r="AO49" i="6"/>
  <c r="AS48" i="6"/>
  <c r="AR48" i="6"/>
  <c r="AQ48" i="6"/>
  <c r="AP48" i="6"/>
  <c r="AO48" i="6"/>
  <c r="AS47" i="6"/>
  <c r="AR47" i="6"/>
  <c r="AQ47" i="6"/>
  <c r="AP47" i="6"/>
  <c r="AO47" i="6"/>
  <c r="AS46" i="6"/>
  <c r="AR46" i="6"/>
  <c r="AQ46" i="6"/>
  <c r="AP46" i="6"/>
  <c r="AO46" i="6"/>
  <c r="AS45" i="6"/>
  <c r="AR45" i="6"/>
  <c r="AQ45" i="6"/>
  <c r="AP45" i="6"/>
  <c r="AO45" i="6"/>
  <c r="AS44" i="6"/>
  <c r="AR44" i="6"/>
  <c r="AQ44" i="6"/>
  <c r="AP44" i="6"/>
  <c r="AO44" i="6"/>
  <c r="AS43" i="6"/>
  <c r="AR43" i="6"/>
  <c r="AQ43" i="6"/>
  <c r="AP43" i="6"/>
  <c r="AO43" i="6"/>
  <c r="AS42" i="6"/>
  <c r="AR42" i="6"/>
  <c r="AQ42" i="6"/>
  <c r="AP42" i="6"/>
  <c r="AO42" i="6"/>
  <c r="AS41" i="6"/>
  <c r="AR41" i="6"/>
  <c r="AQ41" i="6"/>
  <c r="AP41" i="6"/>
  <c r="AO41" i="6"/>
  <c r="AS40" i="6"/>
  <c r="AR40" i="6"/>
  <c r="AQ40" i="6"/>
  <c r="AP40" i="6"/>
  <c r="AO40" i="6"/>
  <c r="AS39" i="6"/>
  <c r="AR39" i="6"/>
  <c r="AQ39" i="6"/>
  <c r="AP39" i="6"/>
  <c r="AO39" i="6"/>
  <c r="AS38" i="6"/>
  <c r="AR38" i="6"/>
  <c r="AQ38" i="6"/>
  <c r="AP38" i="6"/>
  <c r="AO38" i="6"/>
  <c r="AS37" i="6"/>
  <c r="AR37" i="6"/>
  <c r="AQ37" i="6"/>
  <c r="AP37" i="6"/>
  <c r="AO37" i="6"/>
  <c r="AS36" i="6"/>
  <c r="AR36" i="6"/>
  <c r="AQ36" i="6"/>
  <c r="AP36" i="6"/>
  <c r="AO36" i="6"/>
  <c r="AS35" i="6"/>
  <c r="AR35" i="6"/>
  <c r="AQ35" i="6"/>
  <c r="AP35" i="6"/>
  <c r="AO35" i="6"/>
  <c r="AS34" i="6"/>
  <c r="AR34" i="6"/>
  <c r="AQ34" i="6"/>
  <c r="AP34" i="6"/>
  <c r="AO34" i="6"/>
  <c r="AS33" i="6"/>
  <c r="AR33" i="6"/>
  <c r="AQ33" i="6"/>
  <c r="AP33" i="6"/>
  <c r="AO33" i="6"/>
  <c r="AS32" i="6"/>
  <c r="AR32" i="6"/>
  <c r="AQ32" i="6"/>
  <c r="AP32" i="6"/>
  <c r="AO32" i="6"/>
  <c r="AS31" i="6"/>
  <c r="AR31" i="6"/>
  <c r="AQ31" i="6"/>
  <c r="AP31" i="6"/>
  <c r="AO31" i="6"/>
  <c r="AS30" i="6"/>
  <c r="AR30" i="6"/>
  <c r="AQ30" i="6"/>
  <c r="AP30" i="6"/>
  <c r="AO30" i="6"/>
  <c r="AS29" i="6"/>
  <c r="AR29" i="6"/>
  <c r="AQ29" i="6"/>
  <c r="AP29" i="6"/>
  <c r="AO29" i="6"/>
  <c r="AS28" i="6"/>
  <c r="AR28" i="6"/>
  <c r="AQ28" i="6"/>
  <c r="AP28" i="6"/>
  <c r="AO28" i="6"/>
  <c r="AS27" i="6"/>
  <c r="AR27" i="6"/>
  <c r="AQ27" i="6"/>
  <c r="AP27" i="6"/>
  <c r="AO27" i="6"/>
  <c r="AS26" i="6"/>
  <c r="AR26" i="6"/>
  <c r="AQ26" i="6"/>
  <c r="AP26" i="6"/>
  <c r="AO26" i="6"/>
  <c r="AS25" i="6"/>
  <c r="AR25" i="6"/>
  <c r="AQ25" i="6"/>
  <c r="AP25" i="6"/>
  <c r="AO25" i="6"/>
  <c r="AS24" i="6"/>
  <c r="AR24" i="6"/>
  <c r="AQ24" i="6"/>
  <c r="AP24" i="6"/>
  <c r="AO24" i="6"/>
  <c r="AS23" i="6"/>
  <c r="AR23" i="6"/>
  <c r="AQ23" i="6"/>
  <c r="AP23" i="6"/>
  <c r="AO23" i="6"/>
  <c r="AS22" i="6"/>
  <c r="AR22" i="6"/>
  <c r="AQ22" i="6"/>
  <c r="AP22" i="6"/>
  <c r="AO22" i="6"/>
  <c r="AS21" i="6"/>
  <c r="AR21" i="6"/>
  <c r="AQ21" i="6"/>
  <c r="AP21" i="6"/>
  <c r="AO21" i="6"/>
  <c r="AS20" i="6"/>
  <c r="AR20" i="6"/>
  <c r="AQ20" i="6"/>
  <c r="AP20" i="6"/>
  <c r="AO20" i="6"/>
  <c r="AS19" i="6"/>
  <c r="AR19" i="6"/>
  <c r="AQ19" i="6"/>
  <c r="AP19" i="6"/>
  <c r="AO19" i="6"/>
  <c r="AS18" i="6"/>
  <c r="AR18" i="6"/>
  <c r="AQ18" i="6"/>
  <c r="AP18" i="6"/>
  <c r="AO18" i="6"/>
  <c r="AS17" i="6"/>
  <c r="AR17" i="6"/>
  <c r="AQ17" i="6"/>
  <c r="AP17" i="6"/>
  <c r="AO17" i="6"/>
  <c r="AS16" i="6"/>
  <c r="AR16" i="6"/>
  <c r="AQ16" i="6"/>
  <c r="AP16" i="6"/>
  <c r="AO16" i="6"/>
  <c r="AS15" i="6"/>
  <c r="AR15" i="6"/>
  <c r="AQ15" i="6"/>
  <c r="AP15" i="6"/>
  <c r="AO15" i="6"/>
  <c r="AS14" i="6"/>
  <c r="AR14" i="6"/>
  <c r="AQ14" i="6"/>
  <c r="AP14" i="6"/>
  <c r="AO14" i="6"/>
  <c r="AS13" i="6"/>
  <c r="AR13" i="6"/>
  <c r="AQ13" i="6"/>
  <c r="AP13" i="6"/>
  <c r="AO13" i="6"/>
  <c r="AS12" i="6"/>
  <c r="AR12" i="6"/>
  <c r="AQ12" i="6"/>
  <c r="AP12" i="6"/>
  <c r="AO12" i="6"/>
  <c r="AS11" i="6"/>
  <c r="AR11" i="6"/>
  <c r="AQ11" i="6"/>
  <c r="AP11" i="6"/>
  <c r="AO11" i="6"/>
  <c r="AS10" i="6"/>
  <c r="AR10" i="6"/>
  <c r="AQ10" i="6"/>
  <c r="AP10" i="6"/>
  <c r="AO10" i="6"/>
  <c r="AS9" i="6"/>
  <c r="AR9" i="6"/>
  <c r="AQ9" i="6"/>
  <c r="AP9" i="6"/>
  <c r="AO9" i="6"/>
  <c r="AS8" i="6"/>
  <c r="AR8" i="6"/>
  <c r="AQ8" i="6"/>
  <c r="AP8" i="6"/>
  <c r="AO8" i="6"/>
  <c r="AS7" i="6"/>
  <c r="AR7" i="6"/>
  <c r="AQ7" i="6"/>
  <c r="AP7" i="6"/>
  <c r="AO7" i="6"/>
  <c r="AS6" i="6"/>
  <c r="AR6" i="6"/>
  <c r="AQ6" i="6"/>
  <c r="AP6" i="6"/>
  <c r="AO6" i="6"/>
  <c r="AS5" i="6"/>
  <c r="AR5" i="6"/>
  <c r="AQ5" i="6"/>
  <c r="AP5" i="6"/>
  <c r="AO5" i="6"/>
  <c r="AS4" i="6"/>
  <c r="AR4" i="6"/>
  <c r="AQ4" i="6"/>
  <c r="AP4" i="6"/>
  <c r="AO4" i="6"/>
  <c r="AH5" i="6"/>
  <c r="AI5" i="6"/>
  <c r="AJ5" i="6"/>
  <c r="AK5" i="6"/>
  <c r="AL5" i="6"/>
  <c r="AH6" i="6"/>
  <c r="AI6" i="6"/>
  <c r="AJ6" i="6"/>
  <c r="AK6" i="6"/>
  <c r="AL6" i="6"/>
  <c r="AH7" i="6"/>
  <c r="AI7" i="6"/>
  <c r="AJ7" i="6"/>
  <c r="AK7" i="6"/>
  <c r="AL7" i="6"/>
  <c r="AH8" i="6"/>
  <c r="AI8" i="6"/>
  <c r="AJ8" i="6"/>
  <c r="AK8" i="6"/>
  <c r="AL8" i="6"/>
  <c r="AH9" i="6"/>
  <c r="AI9" i="6"/>
  <c r="AJ9" i="6"/>
  <c r="AK9" i="6"/>
  <c r="AL9" i="6"/>
  <c r="AH10" i="6"/>
  <c r="AI10" i="6"/>
  <c r="AJ10" i="6"/>
  <c r="AK10" i="6"/>
  <c r="AL10" i="6"/>
  <c r="AH11" i="6"/>
  <c r="AI11" i="6"/>
  <c r="AJ11" i="6"/>
  <c r="AK11" i="6"/>
  <c r="AL11" i="6"/>
  <c r="AH12" i="6"/>
  <c r="AI12" i="6"/>
  <c r="AJ12" i="6"/>
  <c r="AK12" i="6"/>
  <c r="AL12" i="6"/>
  <c r="AH13" i="6"/>
  <c r="AI13" i="6"/>
  <c r="AJ13" i="6"/>
  <c r="AK13" i="6"/>
  <c r="AL13" i="6"/>
  <c r="AH14" i="6"/>
  <c r="AI14" i="6"/>
  <c r="AJ14" i="6"/>
  <c r="AK14" i="6"/>
  <c r="AL14" i="6"/>
  <c r="AH15" i="6"/>
  <c r="AI15" i="6"/>
  <c r="AJ15" i="6"/>
  <c r="AK15" i="6"/>
  <c r="AL15" i="6"/>
  <c r="AH16" i="6"/>
  <c r="AI16" i="6"/>
  <c r="AJ16" i="6"/>
  <c r="AK16" i="6"/>
  <c r="AL16" i="6"/>
  <c r="AH17" i="6"/>
  <c r="AI17" i="6"/>
  <c r="AJ17" i="6"/>
  <c r="AK17" i="6"/>
  <c r="AL17" i="6"/>
  <c r="AH18" i="6"/>
  <c r="AI18" i="6"/>
  <c r="AJ18" i="6"/>
  <c r="AK18" i="6"/>
  <c r="AL18" i="6"/>
  <c r="AH19" i="6"/>
  <c r="AI19" i="6"/>
  <c r="AJ19" i="6"/>
  <c r="AK19" i="6"/>
  <c r="AL19" i="6"/>
  <c r="AH20" i="6"/>
  <c r="AI20" i="6"/>
  <c r="AJ20" i="6"/>
  <c r="AK20" i="6"/>
  <c r="AL20" i="6"/>
  <c r="AH21" i="6"/>
  <c r="AI21" i="6"/>
  <c r="AJ21" i="6"/>
  <c r="AK21" i="6"/>
  <c r="AL21" i="6"/>
  <c r="AH22" i="6"/>
  <c r="AI22" i="6"/>
  <c r="AJ22" i="6"/>
  <c r="AK22" i="6"/>
  <c r="AL22" i="6"/>
  <c r="AH23" i="6"/>
  <c r="AI23" i="6"/>
  <c r="AJ23" i="6"/>
  <c r="AK23" i="6"/>
  <c r="AL23" i="6"/>
  <c r="AH24" i="6"/>
  <c r="AI24" i="6"/>
  <c r="AJ24" i="6"/>
  <c r="AK24" i="6"/>
  <c r="AL24" i="6"/>
  <c r="AH25" i="6"/>
  <c r="AI25" i="6"/>
  <c r="AJ25" i="6"/>
  <c r="AK25" i="6"/>
  <c r="AL25" i="6"/>
  <c r="AH26" i="6"/>
  <c r="AI26" i="6"/>
  <c r="AJ26" i="6"/>
  <c r="AK26" i="6"/>
  <c r="AL26" i="6"/>
  <c r="AH27" i="6"/>
  <c r="AI27" i="6"/>
  <c r="AJ27" i="6"/>
  <c r="AK27" i="6"/>
  <c r="AL27" i="6"/>
  <c r="AH28" i="6"/>
  <c r="AI28" i="6"/>
  <c r="AJ28" i="6"/>
  <c r="AK28" i="6"/>
  <c r="AL28" i="6"/>
  <c r="AH29" i="6"/>
  <c r="AI29" i="6"/>
  <c r="AJ29" i="6"/>
  <c r="AK29" i="6"/>
  <c r="AL29" i="6"/>
  <c r="AH30" i="6"/>
  <c r="AI30" i="6"/>
  <c r="AJ30" i="6"/>
  <c r="AK30" i="6"/>
  <c r="AL30" i="6"/>
  <c r="AH31" i="6"/>
  <c r="AI31" i="6"/>
  <c r="AJ31" i="6"/>
  <c r="AK31" i="6"/>
  <c r="AL31" i="6"/>
  <c r="AH32" i="6"/>
  <c r="AI32" i="6"/>
  <c r="AJ32" i="6"/>
  <c r="AK32" i="6"/>
  <c r="AL32" i="6"/>
  <c r="AH33" i="6"/>
  <c r="AI33" i="6"/>
  <c r="AJ33" i="6"/>
  <c r="AK33" i="6"/>
  <c r="AL33" i="6"/>
  <c r="AH34" i="6"/>
  <c r="AI34" i="6"/>
  <c r="AJ34" i="6"/>
  <c r="AK34" i="6"/>
  <c r="AL34" i="6"/>
  <c r="AH35" i="6"/>
  <c r="AI35" i="6"/>
  <c r="AJ35" i="6"/>
  <c r="AK35" i="6"/>
  <c r="AL35" i="6"/>
  <c r="AH36" i="6"/>
  <c r="AI36" i="6"/>
  <c r="AJ36" i="6"/>
  <c r="AK36" i="6"/>
  <c r="AL36" i="6"/>
  <c r="AH37" i="6"/>
  <c r="AI37" i="6"/>
  <c r="AJ37" i="6"/>
  <c r="AK37" i="6"/>
  <c r="AL37" i="6"/>
  <c r="AH38" i="6"/>
  <c r="AI38" i="6"/>
  <c r="AJ38" i="6"/>
  <c r="AK38" i="6"/>
  <c r="AL38" i="6"/>
  <c r="AH39" i="6"/>
  <c r="AI39" i="6"/>
  <c r="AJ39" i="6"/>
  <c r="AK39" i="6"/>
  <c r="AL39" i="6"/>
  <c r="AH40" i="6"/>
  <c r="AI40" i="6"/>
  <c r="AJ40" i="6"/>
  <c r="AK40" i="6"/>
  <c r="AL40" i="6"/>
  <c r="AH41" i="6"/>
  <c r="AI41" i="6"/>
  <c r="AJ41" i="6"/>
  <c r="AK41" i="6"/>
  <c r="AL41" i="6"/>
  <c r="AH42" i="6"/>
  <c r="AI42" i="6"/>
  <c r="AJ42" i="6"/>
  <c r="AK42" i="6"/>
  <c r="AL42" i="6"/>
  <c r="AH43" i="6"/>
  <c r="AI43" i="6"/>
  <c r="AJ43" i="6"/>
  <c r="AK43" i="6"/>
  <c r="AL43" i="6"/>
  <c r="AH44" i="6"/>
  <c r="AI44" i="6"/>
  <c r="AJ44" i="6"/>
  <c r="AK44" i="6"/>
  <c r="AL44" i="6"/>
  <c r="AH45" i="6"/>
  <c r="AI45" i="6"/>
  <c r="AJ45" i="6"/>
  <c r="AK45" i="6"/>
  <c r="AL45" i="6"/>
  <c r="AH46" i="6"/>
  <c r="AI46" i="6"/>
  <c r="AJ46" i="6"/>
  <c r="AK46" i="6"/>
  <c r="AL46" i="6"/>
  <c r="AH47" i="6"/>
  <c r="AI47" i="6"/>
  <c r="AJ47" i="6"/>
  <c r="AK47" i="6"/>
  <c r="AL47" i="6"/>
  <c r="AH48" i="6"/>
  <c r="AI48" i="6"/>
  <c r="AJ48" i="6"/>
  <c r="AK48" i="6"/>
  <c r="AL48" i="6"/>
  <c r="AH49" i="6"/>
  <c r="AI49" i="6"/>
  <c r="AJ49" i="6"/>
  <c r="AK49" i="6"/>
  <c r="AL49" i="6"/>
  <c r="AH50" i="6"/>
  <c r="AI50" i="6"/>
  <c r="AJ50" i="6"/>
  <c r="AK50" i="6"/>
  <c r="AL50" i="6"/>
  <c r="AH51" i="6"/>
  <c r="AI51" i="6"/>
  <c r="AJ51" i="6"/>
  <c r="AK51" i="6"/>
  <c r="AL51" i="6"/>
  <c r="AH52" i="6"/>
  <c r="AI52" i="6"/>
  <c r="AJ52" i="6"/>
  <c r="AK52" i="6"/>
  <c r="AL52" i="6"/>
  <c r="AH53" i="6"/>
  <c r="AI53" i="6"/>
  <c r="AJ53" i="6"/>
  <c r="AK53" i="6"/>
  <c r="AL53" i="6"/>
  <c r="AI4" i="6"/>
  <c r="AJ4" i="6"/>
  <c r="AK4" i="6"/>
  <c r="AL4" i="6"/>
  <c r="AH4" i="6"/>
  <c r="AA5" i="6"/>
  <c r="AB5" i="6"/>
  <c r="AC5" i="6"/>
  <c r="AD5" i="6"/>
  <c r="AE5" i="6"/>
  <c r="AA6" i="6"/>
  <c r="AB6" i="6"/>
  <c r="AC6" i="6"/>
  <c r="AD6" i="6"/>
  <c r="AE6" i="6"/>
  <c r="AA7" i="6"/>
  <c r="AB7" i="6"/>
  <c r="AC7" i="6"/>
  <c r="AD7" i="6"/>
  <c r="AE7" i="6"/>
  <c r="AA8" i="6"/>
  <c r="AB8" i="6"/>
  <c r="AC8" i="6"/>
  <c r="AD8" i="6"/>
  <c r="AE8" i="6"/>
  <c r="AA9" i="6"/>
  <c r="AB9" i="6"/>
  <c r="AC9" i="6"/>
  <c r="AD9" i="6"/>
  <c r="AE9" i="6"/>
  <c r="AA10" i="6"/>
  <c r="AB10" i="6"/>
  <c r="AC10" i="6"/>
  <c r="AD10" i="6"/>
  <c r="AE10" i="6"/>
  <c r="AA11" i="6"/>
  <c r="AB11" i="6"/>
  <c r="AC11" i="6"/>
  <c r="AD11" i="6"/>
  <c r="AE11" i="6"/>
  <c r="AA12" i="6"/>
  <c r="AB12" i="6"/>
  <c r="AC12" i="6"/>
  <c r="AD12" i="6"/>
  <c r="AE12" i="6"/>
  <c r="AA13" i="6"/>
  <c r="AB13" i="6"/>
  <c r="AC13" i="6"/>
  <c r="AD13" i="6"/>
  <c r="AE13" i="6"/>
  <c r="AA14" i="6"/>
  <c r="AB14" i="6"/>
  <c r="AC14" i="6"/>
  <c r="AD14" i="6"/>
  <c r="AE14" i="6"/>
  <c r="AA15" i="6"/>
  <c r="AB15" i="6"/>
  <c r="AC15" i="6"/>
  <c r="AD15" i="6"/>
  <c r="AE15" i="6"/>
  <c r="AA16" i="6"/>
  <c r="AB16" i="6"/>
  <c r="AC16" i="6"/>
  <c r="AD16" i="6"/>
  <c r="AE16" i="6"/>
  <c r="AA17" i="6"/>
  <c r="AB17" i="6"/>
  <c r="AC17" i="6"/>
  <c r="AD17" i="6"/>
  <c r="AE17" i="6"/>
  <c r="AA18" i="6"/>
  <c r="AB18" i="6"/>
  <c r="AC18" i="6"/>
  <c r="AD18" i="6"/>
  <c r="AE18" i="6"/>
  <c r="AA19" i="6"/>
  <c r="AB19" i="6"/>
  <c r="AC19" i="6"/>
  <c r="AD19" i="6"/>
  <c r="AE19" i="6"/>
  <c r="AA20" i="6"/>
  <c r="AB20" i="6"/>
  <c r="AC20" i="6"/>
  <c r="AD20" i="6"/>
  <c r="AE20" i="6"/>
  <c r="AA21" i="6"/>
  <c r="AB21" i="6"/>
  <c r="AC21" i="6"/>
  <c r="AD21" i="6"/>
  <c r="AE21" i="6"/>
  <c r="AA22" i="6"/>
  <c r="AB22" i="6"/>
  <c r="AC22" i="6"/>
  <c r="AD22" i="6"/>
  <c r="AE22" i="6"/>
  <c r="AA23" i="6"/>
  <c r="AB23" i="6"/>
  <c r="AC23" i="6"/>
  <c r="AD23" i="6"/>
  <c r="AE23" i="6"/>
  <c r="AA24" i="6"/>
  <c r="AB24" i="6"/>
  <c r="AC24" i="6"/>
  <c r="AD24" i="6"/>
  <c r="AE24" i="6"/>
  <c r="AA25" i="6"/>
  <c r="AB25" i="6"/>
  <c r="AC25" i="6"/>
  <c r="AD25" i="6"/>
  <c r="AE25" i="6"/>
  <c r="AA26" i="6"/>
  <c r="AB26" i="6"/>
  <c r="AC26" i="6"/>
  <c r="AD26" i="6"/>
  <c r="AE26" i="6"/>
  <c r="AA27" i="6"/>
  <c r="AB27" i="6"/>
  <c r="AC27" i="6"/>
  <c r="AD27" i="6"/>
  <c r="AE27" i="6"/>
  <c r="AA28" i="6"/>
  <c r="AB28" i="6"/>
  <c r="AC28" i="6"/>
  <c r="AD28" i="6"/>
  <c r="AE28" i="6"/>
  <c r="AA29" i="6"/>
  <c r="AB29" i="6"/>
  <c r="AC29" i="6"/>
  <c r="AD29" i="6"/>
  <c r="AE29" i="6"/>
  <c r="AA30" i="6"/>
  <c r="AB30" i="6"/>
  <c r="AC30" i="6"/>
  <c r="AD30" i="6"/>
  <c r="AE30" i="6"/>
  <c r="AA31" i="6"/>
  <c r="AB31" i="6"/>
  <c r="AC31" i="6"/>
  <c r="AD31" i="6"/>
  <c r="AE31" i="6"/>
  <c r="AA32" i="6"/>
  <c r="AB32" i="6"/>
  <c r="AC32" i="6"/>
  <c r="AD32" i="6"/>
  <c r="AE32" i="6"/>
  <c r="AA33" i="6"/>
  <c r="AB33" i="6"/>
  <c r="AC33" i="6"/>
  <c r="AD33" i="6"/>
  <c r="AE33" i="6"/>
  <c r="AA34" i="6"/>
  <c r="AB34" i="6"/>
  <c r="AC34" i="6"/>
  <c r="AD34" i="6"/>
  <c r="AE34" i="6"/>
  <c r="AA35" i="6"/>
  <c r="AB35" i="6"/>
  <c r="AC35" i="6"/>
  <c r="AD35" i="6"/>
  <c r="AE35" i="6"/>
  <c r="AA36" i="6"/>
  <c r="AB36" i="6"/>
  <c r="AC36" i="6"/>
  <c r="AD36" i="6"/>
  <c r="AE36" i="6"/>
  <c r="AA37" i="6"/>
  <c r="AB37" i="6"/>
  <c r="AC37" i="6"/>
  <c r="AD37" i="6"/>
  <c r="AE37" i="6"/>
  <c r="AA38" i="6"/>
  <c r="AB38" i="6"/>
  <c r="AC38" i="6"/>
  <c r="AD38" i="6"/>
  <c r="AE38" i="6"/>
  <c r="AA39" i="6"/>
  <c r="AB39" i="6"/>
  <c r="AC39" i="6"/>
  <c r="AD39" i="6"/>
  <c r="AE39" i="6"/>
  <c r="AA40" i="6"/>
  <c r="AB40" i="6"/>
  <c r="AC40" i="6"/>
  <c r="AD40" i="6"/>
  <c r="AE40" i="6"/>
  <c r="AA41" i="6"/>
  <c r="AB41" i="6"/>
  <c r="AC41" i="6"/>
  <c r="AD41" i="6"/>
  <c r="AE41" i="6"/>
  <c r="AA42" i="6"/>
  <c r="AB42" i="6"/>
  <c r="AC42" i="6"/>
  <c r="AD42" i="6"/>
  <c r="AE42" i="6"/>
  <c r="AA43" i="6"/>
  <c r="AB43" i="6"/>
  <c r="AC43" i="6"/>
  <c r="AD43" i="6"/>
  <c r="AE43" i="6"/>
  <c r="AA44" i="6"/>
  <c r="AB44" i="6"/>
  <c r="AC44" i="6"/>
  <c r="AD44" i="6"/>
  <c r="AE44" i="6"/>
  <c r="AA45" i="6"/>
  <c r="AB45" i="6"/>
  <c r="AC45" i="6"/>
  <c r="AD45" i="6"/>
  <c r="AE45" i="6"/>
  <c r="AA46" i="6"/>
  <c r="AB46" i="6"/>
  <c r="AC46" i="6"/>
  <c r="AD46" i="6"/>
  <c r="AE46" i="6"/>
  <c r="AA47" i="6"/>
  <c r="AB47" i="6"/>
  <c r="AC47" i="6"/>
  <c r="AD47" i="6"/>
  <c r="AE47" i="6"/>
  <c r="AA48" i="6"/>
  <c r="AB48" i="6"/>
  <c r="AC48" i="6"/>
  <c r="AD48" i="6"/>
  <c r="AE48" i="6"/>
  <c r="AA49" i="6"/>
  <c r="AB49" i="6"/>
  <c r="AC49" i="6"/>
  <c r="AD49" i="6"/>
  <c r="AE49" i="6"/>
  <c r="AA50" i="6"/>
  <c r="AB50" i="6"/>
  <c r="AC50" i="6"/>
  <c r="AD50" i="6"/>
  <c r="AE50" i="6"/>
  <c r="AA51" i="6"/>
  <c r="AB51" i="6"/>
  <c r="AC51" i="6"/>
  <c r="AD51" i="6"/>
  <c r="AE51" i="6"/>
  <c r="AA52" i="6"/>
  <c r="AB52" i="6"/>
  <c r="AC52" i="6"/>
  <c r="AD52" i="6"/>
  <c r="AE52" i="6"/>
  <c r="AA53" i="6"/>
  <c r="AB53" i="6"/>
  <c r="AC53" i="6"/>
  <c r="AD53" i="6"/>
  <c r="AE53" i="6"/>
  <c r="AB4" i="6"/>
  <c r="AC4" i="6"/>
  <c r="AD4" i="6"/>
  <c r="AE4" i="6"/>
  <c r="AA4" i="6"/>
  <c r="D41" i="5"/>
  <c r="V363" i="6"/>
  <c r="U363" i="6"/>
  <c r="T363" i="6"/>
  <c r="S363" i="6"/>
  <c r="R363" i="6"/>
  <c r="V362" i="6"/>
  <c r="U362" i="6"/>
  <c r="T362" i="6"/>
  <c r="S362" i="6"/>
  <c r="R362" i="6"/>
  <c r="V361" i="6"/>
  <c r="U361" i="6"/>
  <c r="T361" i="6"/>
  <c r="S361" i="6"/>
  <c r="R361" i="6"/>
  <c r="V360" i="6"/>
  <c r="U360" i="6"/>
  <c r="T360" i="6"/>
  <c r="S360" i="6"/>
  <c r="R360" i="6"/>
  <c r="V359" i="6"/>
  <c r="U359" i="6"/>
  <c r="T359" i="6"/>
  <c r="S359" i="6"/>
  <c r="R359" i="6"/>
  <c r="V358" i="6"/>
  <c r="U358" i="6"/>
  <c r="T358" i="6"/>
  <c r="S358" i="6"/>
  <c r="R358" i="6"/>
  <c r="V357" i="6"/>
  <c r="U357" i="6"/>
  <c r="T357" i="6"/>
  <c r="S357" i="6"/>
  <c r="R357" i="6"/>
  <c r="V356" i="6"/>
  <c r="U356" i="6"/>
  <c r="T356" i="6"/>
  <c r="S356" i="6"/>
  <c r="R356" i="6"/>
  <c r="V355" i="6"/>
  <c r="U355" i="6"/>
  <c r="T355" i="6"/>
  <c r="S355" i="6"/>
  <c r="R355" i="6"/>
  <c r="V354" i="6"/>
  <c r="U354" i="6"/>
  <c r="T354" i="6"/>
  <c r="S354" i="6"/>
  <c r="R354" i="6"/>
  <c r="V353" i="6"/>
  <c r="U353" i="6"/>
  <c r="T353" i="6"/>
  <c r="S353" i="6"/>
  <c r="R353" i="6"/>
  <c r="V352" i="6"/>
  <c r="U352" i="6"/>
  <c r="T352" i="6"/>
  <c r="S352" i="6"/>
  <c r="R352" i="6"/>
  <c r="V351" i="6"/>
  <c r="U351" i="6"/>
  <c r="T351" i="6"/>
  <c r="S351" i="6"/>
  <c r="R351" i="6"/>
  <c r="V350" i="6"/>
  <c r="U350" i="6"/>
  <c r="T350" i="6"/>
  <c r="S350" i="6"/>
  <c r="R350" i="6"/>
  <c r="V349" i="6"/>
  <c r="U349" i="6"/>
  <c r="T349" i="6"/>
  <c r="S349" i="6"/>
  <c r="R349" i="6"/>
  <c r="V348" i="6"/>
  <c r="U348" i="6"/>
  <c r="T348" i="6"/>
  <c r="S348" i="6"/>
  <c r="R348" i="6"/>
  <c r="V347" i="6"/>
  <c r="U347" i="6"/>
  <c r="T347" i="6"/>
  <c r="S347" i="6"/>
  <c r="R347" i="6"/>
  <c r="V346" i="6"/>
  <c r="U346" i="6"/>
  <c r="T346" i="6"/>
  <c r="S346" i="6"/>
  <c r="R346" i="6"/>
  <c r="V345" i="6"/>
  <c r="U345" i="6"/>
  <c r="T345" i="6"/>
  <c r="S345" i="6"/>
  <c r="R345" i="6"/>
  <c r="V344" i="6"/>
  <c r="U344" i="6"/>
  <c r="T344" i="6"/>
  <c r="S344" i="6"/>
  <c r="R344" i="6"/>
  <c r="V343" i="6"/>
  <c r="U343" i="6"/>
  <c r="T343" i="6"/>
  <c r="S343" i="6"/>
  <c r="R343" i="6"/>
  <c r="V342" i="6"/>
  <c r="U342" i="6"/>
  <c r="T342" i="6"/>
  <c r="S342" i="6"/>
  <c r="R342" i="6"/>
  <c r="V341" i="6"/>
  <c r="U341" i="6"/>
  <c r="T341" i="6"/>
  <c r="S341" i="6"/>
  <c r="R341" i="6"/>
  <c r="V340" i="6"/>
  <c r="U340" i="6"/>
  <c r="T340" i="6"/>
  <c r="S340" i="6"/>
  <c r="R340" i="6"/>
  <c r="V339" i="6"/>
  <c r="U339" i="6"/>
  <c r="T339" i="6"/>
  <c r="S339" i="6"/>
  <c r="R339" i="6"/>
  <c r="V338" i="6"/>
  <c r="U338" i="6"/>
  <c r="T338" i="6"/>
  <c r="S338" i="6"/>
  <c r="R338" i="6"/>
  <c r="V337" i="6"/>
  <c r="U337" i="6"/>
  <c r="T337" i="6"/>
  <c r="S337" i="6"/>
  <c r="R337" i="6"/>
  <c r="V336" i="6"/>
  <c r="U336" i="6"/>
  <c r="T336" i="6"/>
  <c r="S336" i="6"/>
  <c r="R336" i="6"/>
  <c r="V335" i="6"/>
  <c r="U335" i="6"/>
  <c r="T335" i="6"/>
  <c r="S335" i="6"/>
  <c r="R335" i="6"/>
  <c r="V334" i="6"/>
  <c r="U334" i="6"/>
  <c r="T334" i="6"/>
  <c r="S334" i="6"/>
  <c r="R334" i="6"/>
  <c r="V333" i="6"/>
  <c r="U333" i="6"/>
  <c r="T333" i="6"/>
  <c r="S333" i="6"/>
  <c r="R333" i="6"/>
  <c r="V332" i="6"/>
  <c r="U332" i="6"/>
  <c r="T332" i="6"/>
  <c r="S332" i="6"/>
  <c r="R332" i="6"/>
  <c r="V331" i="6"/>
  <c r="U331" i="6"/>
  <c r="T331" i="6"/>
  <c r="S331" i="6"/>
  <c r="R331" i="6"/>
  <c r="V330" i="6"/>
  <c r="U330" i="6"/>
  <c r="T330" i="6"/>
  <c r="S330" i="6"/>
  <c r="R330" i="6"/>
  <c r="V329" i="6"/>
  <c r="U329" i="6"/>
  <c r="T329" i="6"/>
  <c r="S329" i="6"/>
  <c r="R329" i="6"/>
  <c r="V328" i="6"/>
  <c r="U328" i="6"/>
  <c r="T328" i="6"/>
  <c r="S328" i="6"/>
  <c r="R328" i="6"/>
  <c r="V327" i="6"/>
  <c r="U327" i="6"/>
  <c r="T327" i="6"/>
  <c r="S327" i="6"/>
  <c r="R327" i="6"/>
  <c r="V326" i="6"/>
  <c r="U326" i="6"/>
  <c r="T326" i="6"/>
  <c r="S326" i="6"/>
  <c r="R326" i="6"/>
  <c r="V325" i="6"/>
  <c r="U325" i="6"/>
  <c r="T325" i="6"/>
  <c r="S325" i="6"/>
  <c r="R325" i="6"/>
  <c r="V324" i="6"/>
  <c r="U324" i="6"/>
  <c r="T324" i="6"/>
  <c r="S324" i="6"/>
  <c r="R324" i="6"/>
  <c r="V323" i="6"/>
  <c r="U323" i="6"/>
  <c r="T323" i="6"/>
  <c r="S323" i="6"/>
  <c r="R323" i="6"/>
  <c r="V322" i="6"/>
  <c r="U322" i="6"/>
  <c r="T322" i="6"/>
  <c r="S322" i="6"/>
  <c r="R322" i="6"/>
  <c r="V321" i="6"/>
  <c r="U321" i="6"/>
  <c r="T321" i="6"/>
  <c r="S321" i="6"/>
  <c r="R321" i="6"/>
  <c r="V320" i="6"/>
  <c r="U320" i="6"/>
  <c r="T320" i="6"/>
  <c r="S320" i="6"/>
  <c r="R320" i="6"/>
  <c r="V319" i="6"/>
  <c r="U319" i="6"/>
  <c r="T319" i="6"/>
  <c r="S319" i="6"/>
  <c r="R319" i="6"/>
  <c r="V318" i="6"/>
  <c r="U318" i="6"/>
  <c r="T318" i="6"/>
  <c r="S318" i="6"/>
  <c r="R318" i="6"/>
  <c r="V317" i="6"/>
  <c r="U317" i="6"/>
  <c r="T317" i="6"/>
  <c r="S317" i="6"/>
  <c r="R317" i="6"/>
  <c r="V316" i="6"/>
  <c r="U316" i="6"/>
  <c r="T316" i="6"/>
  <c r="S316" i="6"/>
  <c r="R316" i="6"/>
  <c r="V315" i="6"/>
  <c r="U315" i="6"/>
  <c r="T315" i="6"/>
  <c r="S315" i="6"/>
  <c r="R315" i="6"/>
  <c r="V314" i="6"/>
  <c r="U314" i="6"/>
  <c r="T314" i="6"/>
  <c r="S314" i="6"/>
  <c r="R314" i="6"/>
  <c r="V313" i="6"/>
  <c r="U313" i="6"/>
  <c r="T313" i="6"/>
  <c r="S313" i="6"/>
  <c r="R313" i="6"/>
  <c r="V312" i="6"/>
  <c r="U312" i="6"/>
  <c r="T312" i="6"/>
  <c r="S312" i="6"/>
  <c r="R312" i="6"/>
  <c r="V311" i="6"/>
  <c r="U311" i="6"/>
  <c r="T311" i="6"/>
  <c r="S311" i="6"/>
  <c r="R311" i="6"/>
  <c r="V310" i="6"/>
  <c r="U310" i="6"/>
  <c r="T310" i="6"/>
  <c r="S310" i="6"/>
  <c r="R310" i="6"/>
  <c r="V309" i="6"/>
  <c r="U309" i="6"/>
  <c r="T309" i="6"/>
  <c r="S309" i="6"/>
  <c r="R309" i="6"/>
  <c r="V308" i="6"/>
  <c r="U308" i="6"/>
  <c r="T308" i="6"/>
  <c r="S308" i="6"/>
  <c r="R308" i="6"/>
  <c r="V307" i="6"/>
  <c r="U307" i="6"/>
  <c r="T307" i="6"/>
  <c r="S307" i="6"/>
  <c r="R307" i="6"/>
  <c r="V306" i="6"/>
  <c r="U306" i="6"/>
  <c r="T306" i="6"/>
  <c r="S306" i="6"/>
  <c r="R306" i="6"/>
  <c r="V305" i="6"/>
  <c r="U305" i="6"/>
  <c r="T305" i="6"/>
  <c r="S305" i="6"/>
  <c r="R305" i="6"/>
  <c r="V304" i="6"/>
  <c r="U304" i="6"/>
  <c r="T304" i="6"/>
  <c r="S304" i="6"/>
  <c r="R304" i="6"/>
  <c r="V303" i="6"/>
  <c r="U303" i="6"/>
  <c r="T303" i="6"/>
  <c r="S303" i="6"/>
  <c r="R303" i="6"/>
  <c r="V302" i="6"/>
  <c r="U302" i="6"/>
  <c r="T302" i="6"/>
  <c r="S302" i="6"/>
  <c r="R302" i="6"/>
  <c r="V301" i="6"/>
  <c r="U301" i="6"/>
  <c r="T301" i="6"/>
  <c r="S301" i="6"/>
  <c r="R301" i="6"/>
  <c r="V300" i="6"/>
  <c r="U300" i="6"/>
  <c r="T300" i="6"/>
  <c r="S300" i="6"/>
  <c r="R300" i="6"/>
  <c r="V299" i="6"/>
  <c r="U299" i="6"/>
  <c r="T299" i="6"/>
  <c r="S299" i="6"/>
  <c r="R299" i="6"/>
  <c r="V298" i="6"/>
  <c r="U298" i="6"/>
  <c r="T298" i="6"/>
  <c r="S298" i="6"/>
  <c r="R298" i="6"/>
  <c r="V297" i="6"/>
  <c r="U297" i="6"/>
  <c r="T297" i="6"/>
  <c r="S297" i="6"/>
  <c r="R297" i="6"/>
  <c r="V296" i="6"/>
  <c r="U296" i="6"/>
  <c r="T296" i="6"/>
  <c r="S296" i="6"/>
  <c r="R296" i="6"/>
  <c r="V295" i="6"/>
  <c r="U295" i="6"/>
  <c r="T295" i="6"/>
  <c r="S295" i="6"/>
  <c r="R295" i="6"/>
  <c r="V294" i="6"/>
  <c r="U294" i="6"/>
  <c r="T294" i="6"/>
  <c r="S294" i="6"/>
  <c r="R294" i="6"/>
  <c r="V293" i="6"/>
  <c r="U293" i="6"/>
  <c r="T293" i="6"/>
  <c r="S293" i="6"/>
  <c r="R293" i="6"/>
  <c r="V292" i="6"/>
  <c r="U292" i="6"/>
  <c r="T292" i="6"/>
  <c r="S292" i="6"/>
  <c r="R292" i="6"/>
  <c r="V291" i="6"/>
  <c r="U291" i="6"/>
  <c r="T291" i="6"/>
  <c r="S291" i="6"/>
  <c r="R291" i="6"/>
  <c r="V290" i="6"/>
  <c r="U290" i="6"/>
  <c r="T290" i="6"/>
  <c r="S290" i="6"/>
  <c r="R290" i="6"/>
  <c r="V289" i="6"/>
  <c r="U289" i="6"/>
  <c r="T289" i="6"/>
  <c r="S289" i="6"/>
  <c r="R289" i="6"/>
  <c r="V288" i="6"/>
  <c r="U288" i="6"/>
  <c r="T288" i="6"/>
  <c r="S288" i="6"/>
  <c r="R288" i="6"/>
  <c r="V287" i="6"/>
  <c r="U287" i="6"/>
  <c r="T287" i="6"/>
  <c r="S287" i="6"/>
  <c r="R287" i="6"/>
  <c r="V286" i="6"/>
  <c r="U286" i="6"/>
  <c r="T286" i="6"/>
  <c r="S286" i="6"/>
  <c r="R286" i="6"/>
  <c r="V285" i="6"/>
  <c r="U285" i="6"/>
  <c r="T285" i="6"/>
  <c r="S285" i="6"/>
  <c r="R285" i="6"/>
  <c r="V284" i="6"/>
  <c r="U284" i="6"/>
  <c r="T284" i="6"/>
  <c r="S284" i="6"/>
  <c r="R284" i="6"/>
  <c r="V283" i="6"/>
  <c r="U283" i="6"/>
  <c r="T283" i="6"/>
  <c r="S283" i="6"/>
  <c r="R283" i="6"/>
  <c r="V282" i="6"/>
  <c r="U282" i="6"/>
  <c r="T282" i="6"/>
  <c r="S282" i="6"/>
  <c r="R282" i="6"/>
  <c r="V281" i="6"/>
  <c r="U281" i="6"/>
  <c r="T281" i="6"/>
  <c r="S281" i="6"/>
  <c r="R281" i="6"/>
  <c r="V280" i="6"/>
  <c r="U280" i="6"/>
  <c r="T280" i="6"/>
  <c r="S280" i="6"/>
  <c r="R280" i="6"/>
  <c r="V279" i="6"/>
  <c r="U279" i="6"/>
  <c r="T279" i="6"/>
  <c r="S279" i="6"/>
  <c r="R279" i="6"/>
  <c r="V278" i="6"/>
  <c r="U278" i="6"/>
  <c r="T278" i="6"/>
  <c r="S278" i="6"/>
  <c r="R278" i="6"/>
  <c r="V277" i="6"/>
  <c r="U277" i="6"/>
  <c r="T277" i="6"/>
  <c r="S277" i="6"/>
  <c r="R277" i="6"/>
  <c r="V276" i="6"/>
  <c r="U276" i="6"/>
  <c r="T276" i="6"/>
  <c r="S276" i="6"/>
  <c r="R276" i="6"/>
  <c r="V275" i="6"/>
  <c r="U275" i="6"/>
  <c r="T275" i="6"/>
  <c r="S275" i="6"/>
  <c r="R275" i="6"/>
  <c r="V274" i="6"/>
  <c r="U274" i="6"/>
  <c r="T274" i="6"/>
  <c r="S274" i="6"/>
  <c r="R274" i="6"/>
  <c r="V273" i="6"/>
  <c r="U273" i="6"/>
  <c r="T273" i="6"/>
  <c r="S273" i="6"/>
  <c r="R273" i="6"/>
  <c r="V272" i="6"/>
  <c r="U272" i="6"/>
  <c r="T272" i="6"/>
  <c r="S272" i="6"/>
  <c r="R272" i="6"/>
  <c r="V271" i="6"/>
  <c r="U271" i="6"/>
  <c r="T271" i="6"/>
  <c r="S271" i="6"/>
  <c r="R271" i="6"/>
  <c r="V270" i="6"/>
  <c r="U270" i="6"/>
  <c r="T270" i="6"/>
  <c r="S270" i="6"/>
  <c r="R270" i="6"/>
  <c r="V269" i="6"/>
  <c r="U269" i="6"/>
  <c r="T269" i="6"/>
  <c r="S269" i="6"/>
  <c r="R269" i="6"/>
  <c r="V268" i="6"/>
  <c r="U268" i="6"/>
  <c r="T268" i="6"/>
  <c r="S268" i="6"/>
  <c r="R268" i="6"/>
  <c r="V267" i="6"/>
  <c r="U267" i="6"/>
  <c r="T267" i="6"/>
  <c r="S267" i="6"/>
  <c r="R267" i="6"/>
  <c r="V266" i="6"/>
  <c r="U266" i="6"/>
  <c r="T266" i="6"/>
  <c r="S266" i="6"/>
  <c r="R266" i="6"/>
  <c r="V265" i="6"/>
  <c r="U265" i="6"/>
  <c r="T265" i="6"/>
  <c r="S265" i="6"/>
  <c r="R265" i="6"/>
  <c r="V264" i="6"/>
  <c r="U264" i="6"/>
  <c r="T264" i="6"/>
  <c r="S264" i="6"/>
  <c r="R264" i="6"/>
  <c r="V263" i="6"/>
  <c r="U263" i="6"/>
  <c r="T263" i="6"/>
  <c r="S263" i="6"/>
  <c r="R263" i="6"/>
  <c r="V262" i="6"/>
  <c r="U262" i="6"/>
  <c r="T262" i="6"/>
  <c r="S262" i="6"/>
  <c r="R262" i="6"/>
  <c r="V261" i="6"/>
  <c r="U261" i="6"/>
  <c r="T261" i="6"/>
  <c r="S261" i="6"/>
  <c r="R261" i="6"/>
  <c r="V260" i="6"/>
  <c r="U260" i="6"/>
  <c r="T260" i="6"/>
  <c r="S260" i="6"/>
  <c r="R260" i="6"/>
  <c r="V259" i="6"/>
  <c r="U259" i="6"/>
  <c r="T259" i="6"/>
  <c r="S259" i="6"/>
  <c r="R259" i="6"/>
  <c r="V258" i="6"/>
  <c r="U258" i="6"/>
  <c r="T258" i="6"/>
  <c r="S258" i="6"/>
  <c r="R258" i="6"/>
  <c r="V257" i="6"/>
  <c r="U257" i="6"/>
  <c r="T257" i="6"/>
  <c r="S257" i="6"/>
  <c r="R257" i="6"/>
  <c r="V256" i="6"/>
  <c r="U256" i="6"/>
  <c r="T256" i="6"/>
  <c r="S256" i="6"/>
  <c r="R256" i="6"/>
  <c r="V255" i="6"/>
  <c r="U255" i="6"/>
  <c r="T255" i="6"/>
  <c r="S255" i="6"/>
  <c r="R255" i="6"/>
  <c r="V254" i="6"/>
  <c r="U254" i="6"/>
  <c r="T254" i="6"/>
  <c r="S254" i="6"/>
  <c r="R254" i="6"/>
  <c r="V253" i="6"/>
  <c r="U253" i="6"/>
  <c r="T253" i="6"/>
  <c r="S253" i="6"/>
  <c r="R253" i="6"/>
  <c r="V252" i="6"/>
  <c r="U252" i="6"/>
  <c r="T252" i="6"/>
  <c r="S252" i="6"/>
  <c r="R252" i="6"/>
  <c r="V251" i="6"/>
  <c r="U251" i="6"/>
  <c r="T251" i="6"/>
  <c r="S251" i="6"/>
  <c r="R251" i="6"/>
  <c r="V250" i="6"/>
  <c r="U250" i="6"/>
  <c r="T250" i="6"/>
  <c r="S250" i="6"/>
  <c r="R250" i="6"/>
  <c r="V249" i="6"/>
  <c r="U249" i="6"/>
  <c r="T249" i="6"/>
  <c r="S249" i="6"/>
  <c r="R249" i="6"/>
  <c r="V248" i="6"/>
  <c r="U248" i="6"/>
  <c r="T248" i="6"/>
  <c r="S248" i="6"/>
  <c r="R248" i="6"/>
  <c r="V247" i="6"/>
  <c r="U247" i="6"/>
  <c r="T247" i="6"/>
  <c r="S247" i="6"/>
  <c r="R247" i="6"/>
  <c r="V246" i="6"/>
  <c r="U246" i="6"/>
  <c r="T246" i="6"/>
  <c r="S246" i="6"/>
  <c r="R246" i="6"/>
  <c r="V245" i="6"/>
  <c r="U245" i="6"/>
  <c r="T245" i="6"/>
  <c r="S245" i="6"/>
  <c r="R245" i="6"/>
  <c r="V244" i="6"/>
  <c r="U244" i="6"/>
  <c r="T244" i="6"/>
  <c r="S244" i="6"/>
  <c r="R244" i="6"/>
  <c r="V243" i="6"/>
  <c r="U243" i="6"/>
  <c r="T243" i="6"/>
  <c r="S243" i="6"/>
  <c r="R243" i="6"/>
  <c r="V242" i="6"/>
  <c r="U242" i="6"/>
  <c r="T242" i="6"/>
  <c r="S242" i="6"/>
  <c r="R242" i="6"/>
  <c r="V241" i="6"/>
  <c r="U241" i="6"/>
  <c r="T241" i="6"/>
  <c r="S241" i="6"/>
  <c r="R241" i="6"/>
  <c r="V240" i="6"/>
  <c r="U240" i="6"/>
  <c r="T240" i="6"/>
  <c r="S240" i="6"/>
  <c r="R240" i="6"/>
  <c r="V239" i="6"/>
  <c r="U239" i="6"/>
  <c r="T239" i="6"/>
  <c r="S239" i="6"/>
  <c r="R239" i="6"/>
  <c r="V238" i="6"/>
  <c r="U238" i="6"/>
  <c r="T238" i="6"/>
  <c r="S238" i="6"/>
  <c r="R238" i="6"/>
  <c r="V237" i="6"/>
  <c r="U237" i="6"/>
  <c r="T237" i="6"/>
  <c r="S237" i="6"/>
  <c r="R237" i="6"/>
  <c r="V236" i="6"/>
  <c r="U236" i="6"/>
  <c r="T236" i="6"/>
  <c r="S236" i="6"/>
  <c r="R236" i="6"/>
  <c r="V235" i="6"/>
  <c r="U235" i="6"/>
  <c r="T235" i="6"/>
  <c r="S235" i="6"/>
  <c r="R235" i="6"/>
  <c r="V234" i="6"/>
  <c r="U234" i="6"/>
  <c r="T234" i="6"/>
  <c r="S234" i="6"/>
  <c r="R234" i="6"/>
  <c r="V233" i="6"/>
  <c r="U233" i="6"/>
  <c r="T233" i="6"/>
  <c r="S233" i="6"/>
  <c r="R233" i="6"/>
  <c r="V232" i="6"/>
  <c r="U232" i="6"/>
  <c r="T232" i="6"/>
  <c r="S232" i="6"/>
  <c r="R232" i="6"/>
  <c r="V231" i="6"/>
  <c r="U231" i="6"/>
  <c r="T231" i="6"/>
  <c r="S231" i="6"/>
  <c r="R231" i="6"/>
  <c r="V230" i="6"/>
  <c r="U230" i="6"/>
  <c r="T230" i="6"/>
  <c r="S230" i="6"/>
  <c r="R230" i="6"/>
  <c r="V229" i="6"/>
  <c r="U229" i="6"/>
  <c r="T229" i="6"/>
  <c r="S229" i="6"/>
  <c r="R229" i="6"/>
  <c r="V228" i="6"/>
  <c r="U228" i="6"/>
  <c r="T228" i="6"/>
  <c r="S228" i="6"/>
  <c r="R228" i="6"/>
  <c r="V227" i="6"/>
  <c r="U227" i="6"/>
  <c r="T227" i="6"/>
  <c r="S227" i="6"/>
  <c r="R227" i="6"/>
  <c r="V226" i="6"/>
  <c r="U226" i="6"/>
  <c r="T226" i="6"/>
  <c r="S226" i="6"/>
  <c r="R226" i="6"/>
  <c r="V225" i="6"/>
  <c r="U225" i="6"/>
  <c r="T225" i="6"/>
  <c r="S225" i="6"/>
  <c r="R225" i="6"/>
  <c r="V224" i="6"/>
  <c r="U224" i="6"/>
  <c r="T224" i="6"/>
  <c r="S224" i="6"/>
  <c r="R224" i="6"/>
  <c r="V223" i="6"/>
  <c r="U223" i="6"/>
  <c r="T223" i="6"/>
  <c r="S223" i="6"/>
  <c r="R223" i="6"/>
  <c r="V222" i="6"/>
  <c r="U222" i="6"/>
  <c r="T222" i="6"/>
  <c r="S222" i="6"/>
  <c r="R222" i="6"/>
  <c r="V221" i="6"/>
  <c r="U221" i="6"/>
  <c r="T221" i="6"/>
  <c r="S221" i="6"/>
  <c r="R221" i="6"/>
  <c r="V220" i="6"/>
  <c r="U220" i="6"/>
  <c r="T220" i="6"/>
  <c r="S220" i="6"/>
  <c r="R220" i="6"/>
  <c r="V219" i="6"/>
  <c r="U219" i="6"/>
  <c r="T219" i="6"/>
  <c r="S219" i="6"/>
  <c r="R219" i="6"/>
  <c r="V218" i="6"/>
  <c r="U218" i="6"/>
  <c r="T218" i="6"/>
  <c r="S218" i="6"/>
  <c r="R218" i="6"/>
  <c r="V217" i="6"/>
  <c r="U217" i="6"/>
  <c r="T217" i="6"/>
  <c r="S217" i="6"/>
  <c r="R217" i="6"/>
  <c r="V216" i="6"/>
  <c r="U216" i="6"/>
  <c r="T216" i="6"/>
  <c r="S216" i="6"/>
  <c r="R216" i="6"/>
  <c r="V215" i="6"/>
  <c r="U215" i="6"/>
  <c r="T215" i="6"/>
  <c r="S215" i="6"/>
  <c r="R215" i="6"/>
  <c r="V214" i="6"/>
  <c r="U214" i="6"/>
  <c r="T214" i="6"/>
  <c r="S214" i="6"/>
  <c r="R214" i="6"/>
  <c r="V213" i="6"/>
  <c r="U213" i="6"/>
  <c r="T213" i="6"/>
  <c r="S213" i="6"/>
  <c r="R213" i="6"/>
  <c r="V212" i="6"/>
  <c r="U212" i="6"/>
  <c r="T212" i="6"/>
  <c r="S212" i="6"/>
  <c r="R212" i="6"/>
  <c r="V211" i="6"/>
  <c r="U211" i="6"/>
  <c r="T211" i="6"/>
  <c r="S211" i="6"/>
  <c r="R211" i="6"/>
  <c r="V210" i="6"/>
  <c r="U210" i="6"/>
  <c r="T210" i="6"/>
  <c r="S210" i="6"/>
  <c r="R210" i="6"/>
  <c r="V209" i="6"/>
  <c r="U209" i="6"/>
  <c r="T209" i="6"/>
  <c r="S209" i="6"/>
  <c r="R209" i="6"/>
  <c r="V208" i="6"/>
  <c r="U208" i="6"/>
  <c r="T208" i="6"/>
  <c r="S208" i="6"/>
  <c r="R208" i="6"/>
  <c r="V207" i="6"/>
  <c r="U207" i="6"/>
  <c r="T207" i="6"/>
  <c r="S207" i="6"/>
  <c r="R207" i="6"/>
  <c r="V206" i="6"/>
  <c r="U206" i="6"/>
  <c r="T206" i="6"/>
  <c r="S206" i="6"/>
  <c r="R206" i="6"/>
  <c r="V205" i="6"/>
  <c r="U205" i="6"/>
  <c r="T205" i="6"/>
  <c r="S205" i="6"/>
  <c r="R205" i="6"/>
  <c r="V204" i="6"/>
  <c r="U204" i="6"/>
  <c r="T204" i="6"/>
  <c r="S204" i="6"/>
  <c r="R204" i="6"/>
  <c r="V203" i="6"/>
  <c r="U203" i="6"/>
  <c r="T203" i="6"/>
  <c r="S203" i="6"/>
  <c r="R203" i="6"/>
  <c r="V202" i="6"/>
  <c r="U202" i="6"/>
  <c r="T202" i="6"/>
  <c r="S202" i="6"/>
  <c r="R202" i="6"/>
  <c r="V201" i="6"/>
  <c r="U201" i="6"/>
  <c r="T201" i="6"/>
  <c r="S201" i="6"/>
  <c r="R201" i="6"/>
  <c r="V200" i="6"/>
  <c r="U200" i="6"/>
  <c r="T200" i="6"/>
  <c r="S200" i="6"/>
  <c r="R200" i="6"/>
  <c r="V199" i="6"/>
  <c r="U199" i="6"/>
  <c r="T199" i="6"/>
  <c r="S199" i="6"/>
  <c r="R199" i="6"/>
  <c r="V198" i="6"/>
  <c r="U198" i="6"/>
  <c r="T198" i="6"/>
  <c r="S198" i="6"/>
  <c r="R198" i="6"/>
  <c r="V197" i="6"/>
  <c r="U197" i="6"/>
  <c r="T197" i="6"/>
  <c r="S197" i="6"/>
  <c r="R197" i="6"/>
  <c r="V196" i="6"/>
  <c r="U196" i="6"/>
  <c r="T196" i="6"/>
  <c r="S196" i="6"/>
  <c r="R196" i="6"/>
  <c r="V195" i="6"/>
  <c r="U195" i="6"/>
  <c r="T195" i="6"/>
  <c r="S195" i="6"/>
  <c r="R195" i="6"/>
  <c r="V194" i="6"/>
  <c r="U194" i="6"/>
  <c r="T194" i="6"/>
  <c r="S194" i="6"/>
  <c r="R194" i="6"/>
  <c r="V193" i="6"/>
  <c r="U193" i="6"/>
  <c r="T193" i="6"/>
  <c r="S193" i="6"/>
  <c r="R193" i="6"/>
  <c r="V192" i="6"/>
  <c r="U192" i="6"/>
  <c r="T192" i="6"/>
  <c r="S192" i="6"/>
  <c r="R192" i="6"/>
  <c r="V191" i="6"/>
  <c r="U191" i="6"/>
  <c r="T191" i="6"/>
  <c r="S191" i="6"/>
  <c r="R191" i="6"/>
  <c r="V190" i="6"/>
  <c r="U190" i="6"/>
  <c r="T190" i="6"/>
  <c r="S190" i="6"/>
  <c r="R190" i="6"/>
  <c r="V189" i="6"/>
  <c r="U189" i="6"/>
  <c r="T189" i="6"/>
  <c r="S189" i="6"/>
  <c r="R189" i="6"/>
  <c r="V188" i="6"/>
  <c r="U188" i="6"/>
  <c r="T188" i="6"/>
  <c r="S188" i="6"/>
  <c r="R188" i="6"/>
  <c r="V187" i="6"/>
  <c r="U187" i="6"/>
  <c r="T187" i="6"/>
  <c r="S187" i="6"/>
  <c r="R187" i="6"/>
  <c r="V186" i="6"/>
  <c r="U186" i="6"/>
  <c r="T186" i="6"/>
  <c r="S186" i="6"/>
  <c r="R186" i="6"/>
  <c r="V185" i="6"/>
  <c r="U185" i="6"/>
  <c r="T185" i="6"/>
  <c r="S185" i="6"/>
  <c r="R185" i="6"/>
  <c r="V184" i="6"/>
  <c r="U184" i="6"/>
  <c r="T184" i="6"/>
  <c r="S184" i="6"/>
  <c r="R184" i="6"/>
  <c r="V183" i="6"/>
  <c r="U183" i="6"/>
  <c r="T183" i="6"/>
  <c r="S183" i="6"/>
  <c r="R183" i="6"/>
  <c r="V182" i="6"/>
  <c r="U182" i="6"/>
  <c r="T182" i="6"/>
  <c r="S182" i="6"/>
  <c r="R182" i="6"/>
  <c r="V181" i="6"/>
  <c r="U181" i="6"/>
  <c r="T181" i="6"/>
  <c r="S181" i="6"/>
  <c r="R181" i="6"/>
  <c r="V180" i="6"/>
  <c r="U180" i="6"/>
  <c r="T180" i="6"/>
  <c r="S180" i="6"/>
  <c r="R180" i="6"/>
  <c r="V179" i="6"/>
  <c r="U179" i="6"/>
  <c r="T179" i="6"/>
  <c r="S179" i="6"/>
  <c r="R179" i="6"/>
  <c r="V178" i="6"/>
  <c r="U178" i="6"/>
  <c r="T178" i="6"/>
  <c r="S178" i="6"/>
  <c r="R178" i="6"/>
  <c r="V177" i="6"/>
  <c r="U177" i="6"/>
  <c r="T177" i="6"/>
  <c r="S177" i="6"/>
  <c r="R177" i="6"/>
  <c r="V176" i="6"/>
  <c r="U176" i="6"/>
  <c r="T176" i="6"/>
  <c r="S176" i="6"/>
  <c r="R176" i="6"/>
  <c r="V175" i="6"/>
  <c r="U175" i="6"/>
  <c r="T175" i="6"/>
  <c r="S175" i="6"/>
  <c r="R175" i="6"/>
  <c r="V174" i="6"/>
  <c r="U174" i="6"/>
  <c r="T174" i="6"/>
  <c r="S174" i="6"/>
  <c r="R174" i="6"/>
  <c r="V173" i="6"/>
  <c r="U173" i="6"/>
  <c r="T173" i="6"/>
  <c r="S173" i="6"/>
  <c r="R173" i="6"/>
  <c r="V172" i="6"/>
  <c r="U172" i="6"/>
  <c r="T172" i="6"/>
  <c r="S172" i="6"/>
  <c r="R172" i="6"/>
  <c r="V171" i="6"/>
  <c r="U171" i="6"/>
  <c r="T171" i="6"/>
  <c r="S171" i="6"/>
  <c r="R171" i="6"/>
  <c r="V170" i="6"/>
  <c r="U170" i="6"/>
  <c r="T170" i="6"/>
  <c r="S170" i="6"/>
  <c r="R170" i="6"/>
  <c r="V169" i="6"/>
  <c r="U169" i="6"/>
  <c r="T169" i="6"/>
  <c r="S169" i="6"/>
  <c r="R169" i="6"/>
  <c r="V168" i="6"/>
  <c r="U168" i="6"/>
  <c r="T168" i="6"/>
  <c r="S168" i="6"/>
  <c r="R168" i="6"/>
  <c r="V167" i="6"/>
  <c r="U167" i="6"/>
  <c r="T167" i="6"/>
  <c r="S167" i="6"/>
  <c r="R167" i="6"/>
  <c r="V166" i="6"/>
  <c r="U166" i="6"/>
  <c r="T166" i="6"/>
  <c r="S166" i="6"/>
  <c r="R166" i="6"/>
  <c r="V165" i="6"/>
  <c r="U165" i="6"/>
  <c r="T165" i="6"/>
  <c r="S165" i="6"/>
  <c r="R165" i="6"/>
  <c r="V164" i="6"/>
  <c r="U164" i="6"/>
  <c r="T164" i="6"/>
  <c r="S164" i="6"/>
  <c r="R164" i="6"/>
  <c r="V163" i="6"/>
  <c r="U163" i="6"/>
  <c r="T163" i="6"/>
  <c r="S163" i="6"/>
  <c r="R163" i="6"/>
  <c r="V162" i="6"/>
  <c r="U162" i="6"/>
  <c r="T162" i="6"/>
  <c r="S162" i="6"/>
  <c r="R162" i="6"/>
  <c r="V161" i="6"/>
  <c r="U161" i="6"/>
  <c r="T161" i="6"/>
  <c r="S161" i="6"/>
  <c r="R161" i="6"/>
  <c r="V160" i="6"/>
  <c r="U160" i="6"/>
  <c r="T160" i="6"/>
  <c r="S160" i="6"/>
  <c r="R160" i="6"/>
  <c r="V159" i="6"/>
  <c r="U159" i="6"/>
  <c r="T159" i="6"/>
  <c r="S159" i="6"/>
  <c r="R159" i="6"/>
  <c r="V158" i="6"/>
  <c r="U158" i="6"/>
  <c r="T158" i="6"/>
  <c r="S158" i="6"/>
  <c r="R158" i="6"/>
  <c r="V157" i="6"/>
  <c r="U157" i="6"/>
  <c r="T157" i="6"/>
  <c r="S157" i="6"/>
  <c r="R157" i="6"/>
  <c r="V156" i="6"/>
  <c r="U156" i="6"/>
  <c r="T156" i="6"/>
  <c r="S156" i="6"/>
  <c r="R156" i="6"/>
  <c r="V155" i="6"/>
  <c r="U155" i="6"/>
  <c r="T155" i="6"/>
  <c r="S155" i="6"/>
  <c r="R155" i="6"/>
  <c r="V154" i="6"/>
  <c r="U154" i="6"/>
  <c r="T154" i="6"/>
  <c r="S154" i="6"/>
  <c r="R154" i="6"/>
  <c r="V153" i="6"/>
  <c r="U153" i="6"/>
  <c r="T153" i="6"/>
  <c r="S153" i="6"/>
  <c r="R153" i="6"/>
  <c r="V152" i="6"/>
  <c r="U152" i="6"/>
  <c r="T152" i="6"/>
  <c r="S152" i="6"/>
  <c r="R152" i="6"/>
  <c r="V151" i="6"/>
  <c r="U151" i="6"/>
  <c r="T151" i="6"/>
  <c r="S151" i="6"/>
  <c r="R151" i="6"/>
  <c r="V150" i="6"/>
  <c r="U150" i="6"/>
  <c r="T150" i="6"/>
  <c r="S150" i="6"/>
  <c r="R150" i="6"/>
  <c r="V149" i="6"/>
  <c r="U149" i="6"/>
  <c r="T149" i="6"/>
  <c r="S149" i="6"/>
  <c r="R149" i="6"/>
  <c r="V148" i="6"/>
  <c r="U148" i="6"/>
  <c r="T148" i="6"/>
  <c r="S148" i="6"/>
  <c r="R148" i="6"/>
  <c r="V147" i="6"/>
  <c r="U147" i="6"/>
  <c r="T147" i="6"/>
  <c r="S147" i="6"/>
  <c r="R147" i="6"/>
  <c r="V146" i="6"/>
  <c r="U146" i="6"/>
  <c r="T146" i="6"/>
  <c r="S146" i="6"/>
  <c r="R146" i="6"/>
  <c r="V145" i="6"/>
  <c r="U145" i="6"/>
  <c r="T145" i="6"/>
  <c r="S145" i="6"/>
  <c r="R145" i="6"/>
  <c r="V144" i="6"/>
  <c r="U144" i="6"/>
  <c r="T144" i="6"/>
  <c r="S144" i="6"/>
  <c r="R144" i="6"/>
  <c r="V143" i="6"/>
  <c r="U143" i="6"/>
  <c r="T143" i="6"/>
  <c r="S143" i="6"/>
  <c r="R143" i="6"/>
  <c r="V142" i="6"/>
  <c r="U142" i="6"/>
  <c r="T142" i="6"/>
  <c r="S142" i="6"/>
  <c r="R142" i="6"/>
  <c r="V141" i="6"/>
  <c r="U141" i="6"/>
  <c r="T141" i="6"/>
  <c r="S141" i="6"/>
  <c r="R141" i="6"/>
  <c r="V140" i="6"/>
  <c r="U140" i="6"/>
  <c r="T140" i="6"/>
  <c r="S140" i="6"/>
  <c r="R140" i="6"/>
  <c r="V139" i="6"/>
  <c r="U139" i="6"/>
  <c r="T139" i="6"/>
  <c r="S139" i="6"/>
  <c r="R139" i="6"/>
  <c r="V138" i="6"/>
  <c r="U138" i="6"/>
  <c r="T138" i="6"/>
  <c r="S138" i="6"/>
  <c r="R138" i="6"/>
  <c r="V137" i="6"/>
  <c r="U137" i="6"/>
  <c r="T137" i="6"/>
  <c r="S137" i="6"/>
  <c r="R137" i="6"/>
  <c r="V136" i="6"/>
  <c r="U136" i="6"/>
  <c r="T136" i="6"/>
  <c r="S136" i="6"/>
  <c r="R136" i="6"/>
  <c r="V135" i="6"/>
  <c r="U135" i="6"/>
  <c r="T135" i="6"/>
  <c r="S135" i="6"/>
  <c r="R135" i="6"/>
  <c r="V134" i="6"/>
  <c r="U134" i="6"/>
  <c r="T134" i="6"/>
  <c r="S134" i="6"/>
  <c r="R134" i="6"/>
  <c r="V133" i="6"/>
  <c r="U133" i="6"/>
  <c r="T133" i="6"/>
  <c r="S133" i="6"/>
  <c r="R133" i="6"/>
  <c r="V132" i="6"/>
  <c r="U132" i="6"/>
  <c r="T132" i="6"/>
  <c r="S132" i="6"/>
  <c r="R132" i="6"/>
  <c r="V131" i="6"/>
  <c r="U131" i="6"/>
  <c r="T131" i="6"/>
  <c r="S131" i="6"/>
  <c r="R131" i="6"/>
  <c r="V130" i="6"/>
  <c r="U130" i="6"/>
  <c r="T130" i="6"/>
  <c r="S130" i="6"/>
  <c r="R130" i="6"/>
  <c r="V129" i="6"/>
  <c r="U129" i="6"/>
  <c r="T129" i="6"/>
  <c r="S129" i="6"/>
  <c r="R129" i="6"/>
  <c r="V128" i="6"/>
  <c r="U128" i="6"/>
  <c r="T128" i="6"/>
  <c r="S128" i="6"/>
  <c r="R128" i="6"/>
  <c r="V127" i="6"/>
  <c r="U127" i="6"/>
  <c r="T127" i="6"/>
  <c r="S127" i="6"/>
  <c r="R127" i="6"/>
  <c r="V126" i="6"/>
  <c r="U126" i="6"/>
  <c r="T126" i="6"/>
  <c r="S126" i="6"/>
  <c r="R126" i="6"/>
  <c r="V125" i="6"/>
  <c r="U125" i="6"/>
  <c r="T125" i="6"/>
  <c r="S125" i="6"/>
  <c r="R125" i="6"/>
  <c r="V124" i="6"/>
  <c r="U124" i="6"/>
  <c r="T124" i="6"/>
  <c r="S124" i="6"/>
  <c r="R124" i="6"/>
  <c r="V123" i="6"/>
  <c r="U123" i="6"/>
  <c r="T123" i="6"/>
  <c r="S123" i="6"/>
  <c r="R123" i="6"/>
  <c r="V122" i="6"/>
  <c r="U122" i="6"/>
  <c r="T122" i="6"/>
  <c r="S122" i="6"/>
  <c r="R122" i="6"/>
  <c r="V121" i="6"/>
  <c r="U121" i="6"/>
  <c r="T121" i="6"/>
  <c r="S121" i="6"/>
  <c r="R121" i="6"/>
  <c r="V120" i="6"/>
  <c r="U120" i="6"/>
  <c r="T120" i="6"/>
  <c r="S120" i="6"/>
  <c r="R120" i="6"/>
  <c r="V119" i="6"/>
  <c r="U119" i="6"/>
  <c r="T119" i="6"/>
  <c r="S119" i="6"/>
  <c r="R119" i="6"/>
  <c r="V118" i="6"/>
  <c r="U118" i="6"/>
  <c r="T118" i="6"/>
  <c r="S118" i="6"/>
  <c r="R118" i="6"/>
  <c r="V117" i="6"/>
  <c r="U117" i="6"/>
  <c r="T117" i="6"/>
  <c r="S117" i="6"/>
  <c r="R117" i="6"/>
  <c r="V116" i="6"/>
  <c r="U116" i="6"/>
  <c r="T116" i="6"/>
  <c r="S116" i="6"/>
  <c r="R116" i="6"/>
  <c r="V115" i="6"/>
  <c r="U115" i="6"/>
  <c r="T115" i="6"/>
  <c r="S115" i="6"/>
  <c r="R115" i="6"/>
  <c r="V114" i="6"/>
  <c r="U114" i="6"/>
  <c r="T114" i="6"/>
  <c r="S114" i="6"/>
  <c r="R114" i="6"/>
  <c r="V113" i="6"/>
  <c r="U113" i="6"/>
  <c r="T113" i="6"/>
  <c r="S113" i="6"/>
  <c r="R113" i="6"/>
  <c r="O113" i="6"/>
  <c r="N113" i="6"/>
  <c r="M113" i="6"/>
  <c r="L113" i="6"/>
  <c r="K113" i="6"/>
  <c r="V112" i="6"/>
  <c r="U112" i="6"/>
  <c r="T112" i="6"/>
  <c r="S112" i="6"/>
  <c r="R112" i="6"/>
  <c r="O112" i="6"/>
  <c r="N112" i="6"/>
  <c r="M112" i="6"/>
  <c r="L112" i="6"/>
  <c r="K112" i="6"/>
  <c r="V111" i="6"/>
  <c r="U111" i="6"/>
  <c r="T111" i="6"/>
  <c r="S111" i="6"/>
  <c r="R111" i="6"/>
  <c r="O111" i="6"/>
  <c r="N111" i="6"/>
  <c r="M111" i="6"/>
  <c r="L111" i="6"/>
  <c r="K111" i="6"/>
  <c r="V110" i="6"/>
  <c r="U110" i="6"/>
  <c r="T110" i="6"/>
  <c r="S110" i="6"/>
  <c r="R110" i="6"/>
  <c r="O110" i="6"/>
  <c r="N110" i="6"/>
  <c r="M110" i="6"/>
  <c r="L110" i="6"/>
  <c r="K110" i="6"/>
  <c r="V109" i="6"/>
  <c r="U109" i="6"/>
  <c r="T109" i="6"/>
  <c r="S109" i="6"/>
  <c r="R109" i="6"/>
  <c r="O109" i="6"/>
  <c r="N109" i="6"/>
  <c r="M109" i="6"/>
  <c r="L109" i="6"/>
  <c r="K109" i="6"/>
  <c r="V108" i="6"/>
  <c r="U108" i="6"/>
  <c r="T108" i="6"/>
  <c r="S108" i="6"/>
  <c r="R108" i="6"/>
  <c r="O108" i="6"/>
  <c r="N108" i="6"/>
  <c r="M108" i="6"/>
  <c r="L108" i="6"/>
  <c r="K108" i="6"/>
  <c r="V107" i="6"/>
  <c r="U107" i="6"/>
  <c r="T107" i="6"/>
  <c r="S107" i="6"/>
  <c r="R107" i="6"/>
  <c r="O107" i="6"/>
  <c r="N107" i="6"/>
  <c r="M107" i="6"/>
  <c r="L107" i="6"/>
  <c r="K107" i="6"/>
  <c r="V106" i="6"/>
  <c r="U106" i="6"/>
  <c r="T106" i="6"/>
  <c r="S106" i="6"/>
  <c r="R106" i="6"/>
  <c r="O106" i="6"/>
  <c r="N106" i="6"/>
  <c r="M106" i="6"/>
  <c r="L106" i="6"/>
  <c r="K106" i="6"/>
  <c r="V105" i="6"/>
  <c r="U105" i="6"/>
  <c r="T105" i="6"/>
  <c r="S105" i="6"/>
  <c r="R105" i="6"/>
  <c r="O105" i="6"/>
  <c r="N105" i="6"/>
  <c r="M105" i="6"/>
  <c r="L105" i="6"/>
  <c r="K105" i="6"/>
  <c r="V104" i="6"/>
  <c r="U104" i="6"/>
  <c r="T104" i="6"/>
  <c r="S104" i="6"/>
  <c r="R104" i="6"/>
  <c r="O104" i="6"/>
  <c r="N104" i="6"/>
  <c r="M104" i="6"/>
  <c r="L104" i="6"/>
  <c r="K104" i="6"/>
  <c r="V103" i="6"/>
  <c r="U103" i="6"/>
  <c r="T103" i="6"/>
  <c r="S103" i="6"/>
  <c r="R103" i="6"/>
  <c r="O103" i="6"/>
  <c r="N103" i="6"/>
  <c r="M103" i="6"/>
  <c r="L103" i="6"/>
  <c r="K103" i="6"/>
  <c r="V102" i="6"/>
  <c r="U102" i="6"/>
  <c r="T102" i="6"/>
  <c r="S102" i="6"/>
  <c r="R102" i="6"/>
  <c r="O102" i="6"/>
  <c r="N102" i="6"/>
  <c r="M102" i="6"/>
  <c r="L102" i="6"/>
  <c r="K102" i="6"/>
  <c r="V101" i="6"/>
  <c r="U101" i="6"/>
  <c r="T101" i="6"/>
  <c r="S101" i="6"/>
  <c r="R101" i="6"/>
  <c r="O101" i="6"/>
  <c r="N101" i="6"/>
  <c r="M101" i="6"/>
  <c r="L101" i="6"/>
  <c r="K101" i="6"/>
  <c r="V100" i="6"/>
  <c r="U100" i="6"/>
  <c r="T100" i="6"/>
  <c r="S100" i="6"/>
  <c r="R100" i="6"/>
  <c r="O100" i="6"/>
  <c r="N100" i="6"/>
  <c r="M100" i="6"/>
  <c r="L100" i="6"/>
  <c r="K100" i="6"/>
  <c r="V99" i="6"/>
  <c r="U99" i="6"/>
  <c r="T99" i="6"/>
  <c r="S99" i="6"/>
  <c r="R99" i="6"/>
  <c r="O99" i="6"/>
  <c r="N99" i="6"/>
  <c r="M99" i="6"/>
  <c r="L99" i="6"/>
  <c r="K99" i="6"/>
  <c r="V98" i="6"/>
  <c r="U98" i="6"/>
  <c r="T98" i="6"/>
  <c r="S98" i="6"/>
  <c r="R98" i="6"/>
  <c r="O98" i="6"/>
  <c r="N98" i="6"/>
  <c r="M98" i="6"/>
  <c r="L98" i="6"/>
  <c r="K98" i="6"/>
  <c r="V97" i="6"/>
  <c r="U97" i="6"/>
  <c r="T97" i="6"/>
  <c r="S97" i="6"/>
  <c r="R97" i="6"/>
  <c r="O97" i="6"/>
  <c r="N97" i="6"/>
  <c r="M97" i="6"/>
  <c r="L97" i="6"/>
  <c r="K97" i="6"/>
  <c r="V96" i="6"/>
  <c r="U96" i="6"/>
  <c r="T96" i="6"/>
  <c r="S96" i="6"/>
  <c r="R96" i="6"/>
  <c r="O96" i="6"/>
  <c r="N96" i="6"/>
  <c r="M96" i="6"/>
  <c r="L96" i="6"/>
  <c r="K96" i="6"/>
  <c r="V95" i="6"/>
  <c r="U95" i="6"/>
  <c r="T95" i="6"/>
  <c r="S95" i="6"/>
  <c r="R95" i="6"/>
  <c r="O95" i="6"/>
  <c r="N95" i="6"/>
  <c r="M95" i="6"/>
  <c r="L95" i="6"/>
  <c r="K95" i="6"/>
  <c r="V94" i="6"/>
  <c r="U94" i="6"/>
  <c r="T94" i="6"/>
  <c r="S94" i="6"/>
  <c r="R94" i="6"/>
  <c r="O94" i="6"/>
  <c r="N94" i="6"/>
  <c r="M94" i="6"/>
  <c r="L94" i="6"/>
  <c r="K94" i="6"/>
  <c r="V93" i="6"/>
  <c r="U93" i="6"/>
  <c r="T93" i="6"/>
  <c r="S93" i="6"/>
  <c r="R93" i="6"/>
  <c r="O93" i="6"/>
  <c r="N93" i="6"/>
  <c r="M93" i="6"/>
  <c r="L93" i="6"/>
  <c r="K93" i="6"/>
  <c r="V92" i="6"/>
  <c r="U92" i="6"/>
  <c r="T92" i="6"/>
  <c r="S92" i="6"/>
  <c r="R92" i="6"/>
  <c r="O92" i="6"/>
  <c r="N92" i="6"/>
  <c r="M92" i="6"/>
  <c r="L92" i="6"/>
  <c r="K92" i="6"/>
  <c r="V91" i="6"/>
  <c r="U91" i="6"/>
  <c r="T91" i="6"/>
  <c r="S91" i="6"/>
  <c r="R91" i="6"/>
  <c r="O91" i="6"/>
  <c r="N91" i="6"/>
  <c r="M91" i="6"/>
  <c r="L91" i="6"/>
  <c r="K91" i="6"/>
  <c r="V90" i="6"/>
  <c r="U90" i="6"/>
  <c r="T90" i="6"/>
  <c r="S90" i="6"/>
  <c r="R90" i="6"/>
  <c r="O90" i="6"/>
  <c r="N90" i="6"/>
  <c r="M90" i="6"/>
  <c r="L90" i="6"/>
  <c r="K90" i="6"/>
  <c r="V89" i="6"/>
  <c r="U89" i="6"/>
  <c r="T89" i="6"/>
  <c r="S89" i="6"/>
  <c r="R89" i="6"/>
  <c r="O89" i="6"/>
  <c r="N89" i="6"/>
  <c r="M89" i="6"/>
  <c r="L89" i="6"/>
  <c r="K89" i="6"/>
  <c r="V88" i="6"/>
  <c r="U88" i="6"/>
  <c r="T88" i="6"/>
  <c r="S88" i="6"/>
  <c r="R88" i="6"/>
  <c r="O88" i="6"/>
  <c r="N88" i="6"/>
  <c r="M88" i="6"/>
  <c r="L88" i="6"/>
  <c r="K88" i="6"/>
  <c r="V87" i="6"/>
  <c r="U87" i="6"/>
  <c r="T87" i="6"/>
  <c r="S87" i="6"/>
  <c r="R87" i="6"/>
  <c r="O87" i="6"/>
  <c r="N87" i="6"/>
  <c r="M87" i="6"/>
  <c r="L87" i="6"/>
  <c r="K87" i="6"/>
  <c r="V86" i="6"/>
  <c r="U86" i="6"/>
  <c r="T86" i="6"/>
  <c r="S86" i="6"/>
  <c r="R86" i="6"/>
  <c r="O86" i="6"/>
  <c r="N86" i="6"/>
  <c r="M86" i="6"/>
  <c r="L86" i="6"/>
  <c r="K86" i="6"/>
  <c r="V85" i="6"/>
  <c r="U85" i="6"/>
  <c r="T85" i="6"/>
  <c r="S85" i="6"/>
  <c r="R85" i="6"/>
  <c r="O85" i="6"/>
  <c r="N85" i="6"/>
  <c r="M85" i="6"/>
  <c r="L85" i="6"/>
  <c r="K85" i="6"/>
  <c r="V84" i="6"/>
  <c r="U84" i="6"/>
  <c r="T84" i="6"/>
  <c r="S84" i="6"/>
  <c r="R84" i="6"/>
  <c r="O84" i="6"/>
  <c r="N84" i="6"/>
  <c r="M84" i="6"/>
  <c r="L84" i="6"/>
  <c r="K84" i="6"/>
  <c r="V83" i="6"/>
  <c r="U83" i="6"/>
  <c r="T83" i="6"/>
  <c r="S83" i="6"/>
  <c r="R83" i="6"/>
  <c r="O83" i="6"/>
  <c r="N83" i="6"/>
  <c r="M83" i="6"/>
  <c r="L83" i="6"/>
  <c r="K83" i="6"/>
  <c r="V82" i="6"/>
  <c r="U82" i="6"/>
  <c r="T82" i="6"/>
  <c r="S82" i="6"/>
  <c r="R82" i="6"/>
  <c r="O82" i="6"/>
  <c r="N82" i="6"/>
  <c r="M82" i="6"/>
  <c r="L82" i="6"/>
  <c r="K82" i="6"/>
  <c r="V81" i="6"/>
  <c r="U81" i="6"/>
  <c r="T81" i="6"/>
  <c r="S81" i="6"/>
  <c r="R81" i="6"/>
  <c r="O81" i="6"/>
  <c r="N81" i="6"/>
  <c r="M81" i="6"/>
  <c r="L81" i="6"/>
  <c r="K81" i="6"/>
  <c r="V80" i="6"/>
  <c r="U80" i="6"/>
  <c r="T80" i="6"/>
  <c r="S80" i="6"/>
  <c r="R80" i="6"/>
  <c r="O80" i="6"/>
  <c r="N80" i="6"/>
  <c r="M80" i="6"/>
  <c r="L80" i="6"/>
  <c r="K80" i="6"/>
  <c r="V79" i="6"/>
  <c r="U79" i="6"/>
  <c r="T79" i="6"/>
  <c r="S79" i="6"/>
  <c r="R79" i="6"/>
  <c r="O79" i="6"/>
  <c r="N79" i="6"/>
  <c r="M79" i="6"/>
  <c r="L79" i="6"/>
  <c r="K79" i="6"/>
  <c r="V78" i="6"/>
  <c r="U78" i="6"/>
  <c r="T78" i="6"/>
  <c r="S78" i="6"/>
  <c r="R78" i="6"/>
  <c r="O78" i="6"/>
  <c r="N78" i="6"/>
  <c r="M78" i="6"/>
  <c r="L78" i="6"/>
  <c r="K78" i="6"/>
  <c r="V77" i="6"/>
  <c r="U77" i="6"/>
  <c r="T77" i="6"/>
  <c r="S77" i="6"/>
  <c r="R77" i="6"/>
  <c r="O77" i="6"/>
  <c r="N77" i="6"/>
  <c r="M77" i="6"/>
  <c r="L77" i="6"/>
  <c r="K77" i="6"/>
  <c r="V76" i="6"/>
  <c r="U76" i="6"/>
  <c r="T76" i="6"/>
  <c r="S76" i="6"/>
  <c r="R76" i="6"/>
  <c r="O76" i="6"/>
  <c r="N76" i="6"/>
  <c r="M76" i="6"/>
  <c r="L76" i="6"/>
  <c r="K76" i="6"/>
  <c r="V75" i="6"/>
  <c r="U75" i="6"/>
  <c r="T75" i="6"/>
  <c r="S75" i="6"/>
  <c r="R75" i="6"/>
  <c r="O75" i="6"/>
  <c r="N75" i="6"/>
  <c r="M75" i="6"/>
  <c r="L75" i="6"/>
  <c r="K75" i="6"/>
  <c r="V74" i="6"/>
  <c r="U74" i="6"/>
  <c r="T74" i="6"/>
  <c r="S74" i="6"/>
  <c r="R74" i="6"/>
  <c r="O74" i="6"/>
  <c r="N74" i="6"/>
  <c r="M74" i="6"/>
  <c r="L74" i="6"/>
  <c r="K74" i="6"/>
  <c r="V73" i="6"/>
  <c r="U73" i="6"/>
  <c r="T73" i="6"/>
  <c r="S73" i="6"/>
  <c r="R73" i="6"/>
  <c r="O73" i="6"/>
  <c r="N73" i="6"/>
  <c r="M73" i="6"/>
  <c r="L73" i="6"/>
  <c r="K73" i="6"/>
  <c r="V72" i="6"/>
  <c r="U72" i="6"/>
  <c r="T72" i="6"/>
  <c r="S72" i="6"/>
  <c r="R72" i="6"/>
  <c r="O72" i="6"/>
  <c r="N72" i="6"/>
  <c r="M72" i="6"/>
  <c r="L72" i="6"/>
  <c r="K72" i="6"/>
  <c r="V71" i="6"/>
  <c r="U71" i="6"/>
  <c r="T71" i="6"/>
  <c r="S71" i="6"/>
  <c r="R71" i="6"/>
  <c r="O71" i="6"/>
  <c r="N71" i="6"/>
  <c r="M71" i="6"/>
  <c r="L71" i="6"/>
  <c r="K71" i="6"/>
  <c r="V70" i="6"/>
  <c r="U70" i="6"/>
  <c r="T70" i="6"/>
  <c r="S70" i="6"/>
  <c r="R70" i="6"/>
  <c r="O70" i="6"/>
  <c r="N70" i="6"/>
  <c r="M70" i="6"/>
  <c r="L70" i="6"/>
  <c r="K70" i="6"/>
  <c r="V69" i="6"/>
  <c r="U69" i="6"/>
  <c r="T69" i="6"/>
  <c r="S69" i="6"/>
  <c r="R69" i="6"/>
  <c r="O69" i="6"/>
  <c r="N69" i="6"/>
  <c r="M69" i="6"/>
  <c r="L69" i="6"/>
  <c r="K69" i="6"/>
  <c r="V68" i="6"/>
  <c r="U68" i="6"/>
  <c r="T68" i="6"/>
  <c r="S68" i="6"/>
  <c r="R68" i="6"/>
  <c r="O68" i="6"/>
  <c r="N68" i="6"/>
  <c r="M68" i="6"/>
  <c r="L68" i="6"/>
  <c r="K68" i="6"/>
  <c r="V67" i="6"/>
  <c r="U67" i="6"/>
  <c r="T67" i="6"/>
  <c r="S67" i="6"/>
  <c r="R67" i="6"/>
  <c r="O67" i="6"/>
  <c r="N67" i="6"/>
  <c r="M67" i="6"/>
  <c r="L67" i="6"/>
  <c r="K67" i="6"/>
  <c r="V66" i="6"/>
  <c r="U66" i="6"/>
  <c r="T66" i="6"/>
  <c r="S66" i="6"/>
  <c r="R66" i="6"/>
  <c r="O66" i="6"/>
  <c r="N66" i="6"/>
  <c r="M66" i="6"/>
  <c r="L66" i="6"/>
  <c r="K66" i="6"/>
  <c r="V65" i="6"/>
  <c r="U65" i="6"/>
  <c r="T65" i="6"/>
  <c r="S65" i="6"/>
  <c r="R65" i="6"/>
  <c r="O65" i="6"/>
  <c r="N65" i="6"/>
  <c r="M65" i="6"/>
  <c r="L65" i="6"/>
  <c r="K65" i="6"/>
  <c r="V64" i="6"/>
  <c r="U64" i="6"/>
  <c r="T64" i="6"/>
  <c r="S64" i="6"/>
  <c r="R64" i="6"/>
  <c r="O64" i="6"/>
  <c r="N64" i="6"/>
  <c r="M64" i="6"/>
  <c r="L64" i="6"/>
  <c r="K64" i="6"/>
  <c r="V63" i="6"/>
  <c r="U63" i="6"/>
  <c r="T63" i="6"/>
  <c r="S63" i="6"/>
  <c r="R63" i="6"/>
  <c r="O63" i="6"/>
  <c r="N63" i="6"/>
  <c r="M63" i="6"/>
  <c r="L63" i="6"/>
  <c r="K63" i="6"/>
  <c r="V62" i="6"/>
  <c r="U62" i="6"/>
  <c r="T62" i="6"/>
  <c r="S62" i="6"/>
  <c r="R62" i="6"/>
  <c r="O62" i="6"/>
  <c r="N62" i="6"/>
  <c r="M62" i="6"/>
  <c r="L62" i="6"/>
  <c r="K62" i="6"/>
  <c r="V61" i="6"/>
  <c r="U61" i="6"/>
  <c r="T61" i="6"/>
  <c r="S61" i="6"/>
  <c r="R61" i="6"/>
  <c r="O61" i="6"/>
  <c r="N61" i="6"/>
  <c r="M61" i="6"/>
  <c r="L61" i="6"/>
  <c r="K61" i="6"/>
  <c r="V60" i="6"/>
  <c r="U60" i="6"/>
  <c r="T60" i="6"/>
  <c r="S60" i="6"/>
  <c r="R60" i="6"/>
  <c r="O60" i="6"/>
  <c r="N60" i="6"/>
  <c r="M60" i="6"/>
  <c r="L60" i="6"/>
  <c r="K60" i="6"/>
  <c r="V59" i="6"/>
  <c r="U59" i="6"/>
  <c r="T59" i="6"/>
  <c r="S59" i="6"/>
  <c r="R59" i="6"/>
  <c r="O59" i="6"/>
  <c r="N59" i="6"/>
  <c r="M59" i="6"/>
  <c r="L59" i="6"/>
  <c r="K59" i="6"/>
  <c r="V58" i="6"/>
  <c r="U58" i="6"/>
  <c r="T58" i="6"/>
  <c r="S58" i="6"/>
  <c r="R58" i="6"/>
  <c r="O58" i="6"/>
  <c r="N58" i="6"/>
  <c r="M58" i="6"/>
  <c r="L58" i="6"/>
  <c r="K58" i="6"/>
  <c r="V57" i="6"/>
  <c r="U57" i="6"/>
  <c r="T57" i="6"/>
  <c r="S57" i="6"/>
  <c r="R57" i="6"/>
  <c r="O57" i="6"/>
  <c r="N57" i="6"/>
  <c r="M57" i="6"/>
  <c r="L57" i="6"/>
  <c r="K57" i="6"/>
  <c r="V56" i="6"/>
  <c r="U56" i="6"/>
  <c r="T56" i="6"/>
  <c r="S56" i="6"/>
  <c r="R56" i="6"/>
  <c r="O56" i="6"/>
  <c r="N56" i="6"/>
  <c r="M56" i="6"/>
  <c r="L56" i="6"/>
  <c r="K56" i="6"/>
  <c r="V55" i="6"/>
  <c r="U55" i="6"/>
  <c r="T55" i="6"/>
  <c r="S55" i="6"/>
  <c r="R55" i="6"/>
  <c r="O55" i="6"/>
  <c r="N55" i="6"/>
  <c r="M55" i="6"/>
  <c r="L55" i="6"/>
  <c r="K55" i="6"/>
  <c r="V54" i="6"/>
  <c r="U54" i="6"/>
  <c r="T54" i="6"/>
  <c r="S54" i="6"/>
  <c r="R54" i="6"/>
  <c r="O54" i="6"/>
  <c r="N54" i="6"/>
  <c r="M54" i="6"/>
  <c r="L54" i="6"/>
  <c r="K54" i="6"/>
  <c r="V53" i="6"/>
  <c r="U53" i="6"/>
  <c r="T53" i="6"/>
  <c r="S53" i="6"/>
  <c r="R53" i="6"/>
  <c r="O53" i="6"/>
  <c r="N53" i="6"/>
  <c r="M53" i="6"/>
  <c r="L53" i="6"/>
  <c r="K53" i="6"/>
  <c r="V52" i="6"/>
  <c r="U52" i="6"/>
  <c r="T52" i="6"/>
  <c r="S52" i="6"/>
  <c r="R52" i="6"/>
  <c r="O52" i="6"/>
  <c r="N52" i="6"/>
  <c r="M52" i="6"/>
  <c r="L52" i="6"/>
  <c r="K52" i="6"/>
  <c r="V51" i="6"/>
  <c r="U51" i="6"/>
  <c r="T51" i="6"/>
  <c r="S51" i="6"/>
  <c r="R51" i="6"/>
  <c r="O51" i="6"/>
  <c r="N51" i="6"/>
  <c r="M51" i="6"/>
  <c r="L51" i="6"/>
  <c r="K51" i="6"/>
  <c r="V50" i="6"/>
  <c r="U50" i="6"/>
  <c r="T50" i="6"/>
  <c r="S50" i="6"/>
  <c r="R50" i="6"/>
  <c r="O50" i="6"/>
  <c r="N50" i="6"/>
  <c r="M50" i="6"/>
  <c r="L50" i="6"/>
  <c r="K50" i="6"/>
  <c r="V49" i="6"/>
  <c r="U49" i="6"/>
  <c r="T49" i="6"/>
  <c r="S49" i="6"/>
  <c r="R49" i="6"/>
  <c r="O49" i="6"/>
  <c r="N49" i="6"/>
  <c r="M49" i="6"/>
  <c r="L49" i="6"/>
  <c r="K49" i="6"/>
  <c r="V48" i="6"/>
  <c r="U48" i="6"/>
  <c r="T48" i="6"/>
  <c r="S48" i="6"/>
  <c r="R48" i="6"/>
  <c r="O48" i="6"/>
  <c r="N48" i="6"/>
  <c r="M48" i="6"/>
  <c r="L48" i="6"/>
  <c r="K48" i="6"/>
  <c r="V47" i="6"/>
  <c r="U47" i="6"/>
  <c r="T47" i="6"/>
  <c r="S47" i="6"/>
  <c r="R47" i="6"/>
  <c r="O47" i="6"/>
  <c r="N47" i="6"/>
  <c r="M47" i="6"/>
  <c r="L47" i="6"/>
  <c r="K47" i="6"/>
  <c r="V46" i="6"/>
  <c r="U46" i="6"/>
  <c r="T46" i="6"/>
  <c r="S46" i="6"/>
  <c r="R46" i="6"/>
  <c r="O46" i="6"/>
  <c r="N46" i="6"/>
  <c r="M46" i="6"/>
  <c r="L46" i="6"/>
  <c r="K46" i="6"/>
  <c r="V45" i="6"/>
  <c r="U45" i="6"/>
  <c r="T45" i="6"/>
  <c r="S45" i="6"/>
  <c r="R45" i="6"/>
  <c r="O45" i="6"/>
  <c r="N45" i="6"/>
  <c r="M45" i="6"/>
  <c r="L45" i="6"/>
  <c r="K45" i="6"/>
  <c r="V44" i="6"/>
  <c r="U44" i="6"/>
  <c r="T44" i="6"/>
  <c r="S44" i="6"/>
  <c r="R44" i="6"/>
  <c r="O44" i="6"/>
  <c r="N44" i="6"/>
  <c r="M44" i="6"/>
  <c r="L44" i="6"/>
  <c r="K44" i="6"/>
  <c r="V43" i="6"/>
  <c r="U43" i="6"/>
  <c r="T43" i="6"/>
  <c r="S43" i="6"/>
  <c r="R43" i="6"/>
  <c r="O43" i="6"/>
  <c r="N43" i="6"/>
  <c r="M43" i="6"/>
  <c r="L43" i="6"/>
  <c r="K43" i="6"/>
  <c r="V42" i="6"/>
  <c r="U42" i="6"/>
  <c r="T42" i="6"/>
  <c r="S42" i="6"/>
  <c r="R42" i="6"/>
  <c r="O42" i="6"/>
  <c r="N42" i="6"/>
  <c r="M42" i="6"/>
  <c r="L42" i="6"/>
  <c r="K42" i="6"/>
  <c r="V41" i="6"/>
  <c r="U41" i="6"/>
  <c r="T41" i="6"/>
  <c r="S41" i="6"/>
  <c r="R41" i="6"/>
  <c r="O41" i="6"/>
  <c r="N41" i="6"/>
  <c r="M41" i="6"/>
  <c r="L41" i="6"/>
  <c r="K41" i="6"/>
  <c r="V40" i="6"/>
  <c r="U40" i="6"/>
  <c r="T40" i="6"/>
  <c r="S40" i="6"/>
  <c r="R40" i="6"/>
  <c r="O40" i="6"/>
  <c r="N40" i="6"/>
  <c r="M40" i="6"/>
  <c r="L40" i="6"/>
  <c r="K40" i="6"/>
  <c r="V39" i="6"/>
  <c r="U39" i="6"/>
  <c r="T39" i="6"/>
  <c r="S39" i="6"/>
  <c r="R39" i="6"/>
  <c r="O39" i="6"/>
  <c r="N39" i="6"/>
  <c r="M39" i="6"/>
  <c r="L39" i="6"/>
  <c r="K39" i="6"/>
  <c r="V38" i="6"/>
  <c r="U38" i="6"/>
  <c r="T38" i="6"/>
  <c r="S38" i="6"/>
  <c r="R38" i="6"/>
  <c r="O38" i="6"/>
  <c r="N38" i="6"/>
  <c r="M38" i="6"/>
  <c r="L38" i="6"/>
  <c r="K38" i="6"/>
  <c r="V37" i="6"/>
  <c r="U37" i="6"/>
  <c r="T37" i="6"/>
  <c r="S37" i="6"/>
  <c r="R37" i="6"/>
  <c r="O37" i="6"/>
  <c r="N37" i="6"/>
  <c r="M37" i="6"/>
  <c r="L37" i="6"/>
  <c r="K37" i="6"/>
  <c r="V36" i="6"/>
  <c r="U36" i="6"/>
  <c r="T36" i="6"/>
  <c r="S36" i="6"/>
  <c r="R36" i="6"/>
  <c r="O36" i="6"/>
  <c r="N36" i="6"/>
  <c r="M36" i="6"/>
  <c r="L36" i="6"/>
  <c r="K36" i="6"/>
  <c r="V35" i="6"/>
  <c r="U35" i="6"/>
  <c r="T35" i="6"/>
  <c r="S35" i="6"/>
  <c r="R35" i="6"/>
  <c r="O35" i="6"/>
  <c r="N35" i="6"/>
  <c r="M35" i="6"/>
  <c r="L35" i="6"/>
  <c r="K35" i="6"/>
  <c r="V34" i="6"/>
  <c r="U34" i="6"/>
  <c r="T34" i="6"/>
  <c r="S34" i="6"/>
  <c r="R34" i="6"/>
  <c r="O34" i="6"/>
  <c r="N34" i="6"/>
  <c r="M34" i="6"/>
  <c r="L34" i="6"/>
  <c r="K34" i="6"/>
  <c r="V33" i="6"/>
  <c r="U33" i="6"/>
  <c r="T33" i="6"/>
  <c r="S33" i="6"/>
  <c r="R33" i="6"/>
  <c r="O33" i="6"/>
  <c r="N33" i="6"/>
  <c r="M33" i="6"/>
  <c r="L33" i="6"/>
  <c r="K33" i="6"/>
  <c r="V32" i="6"/>
  <c r="U32" i="6"/>
  <c r="T32" i="6"/>
  <c r="S32" i="6"/>
  <c r="R32" i="6"/>
  <c r="O32" i="6"/>
  <c r="N32" i="6"/>
  <c r="M32" i="6"/>
  <c r="L32" i="6"/>
  <c r="K32" i="6"/>
  <c r="V31" i="6"/>
  <c r="U31" i="6"/>
  <c r="T31" i="6"/>
  <c r="S31" i="6"/>
  <c r="R31" i="6"/>
  <c r="O31" i="6"/>
  <c r="N31" i="6"/>
  <c r="M31" i="6"/>
  <c r="L31" i="6"/>
  <c r="K31" i="6"/>
  <c r="V30" i="6"/>
  <c r="U30" i="6"/>
  <c r="T30" i="6"/>
  <c r="S30" i="6"/>
  <c r="R30" i="6"/>
  <c r="O30" i="6"/>
  <c r="N30" i="6"/>
  <c r="M30" i="6"/>
  <c r="L30" i="6"/>
  <c r="K30" i="6"/>
  <c r="V29" i="6"/>
  <c r="U29" i="6"/>
  <c r="T29" i="6"/>
  <c r="S29" i="6"/>
  <c r="R29" i="6"/>
  <c r="O29" i="6"/>
  <c r="N29" i="6"/>
  <c r="M29" i="6"/>
  <c r="L29" i="6"/>
  <c r="K29" i="6"/>
  <c r="V28" i="6"/>
  <c r="U28" i="6"/>
  <c r="T28" i="6"/>
  <c r="S28" i="6"/>
  <c r="R28" i="6"/>
  <c r="O28" i="6"/>
  <c r="N28" i="6"/>
  <c r="M28" i="6"/>
  <c r="L28" i="6"/>
  <c r="K28" i="6"/>
  <c r="V27" i="6"/>
  <c r="U27" i="6"/>
  <c r="T27" i="6"/>
  <c r="S27" i="6"/>
  <c r="R27" i="6"/>
  <c r="O27" i="6"/>
  <c r="N27" i="6"/>
  <c r="M27" i="6"/>
  <c r="L27" i="6"/>
  <c r="K27" i="6"/>
  <c r="V26" i="6"/>
  <c r="U26" i="6"/>
  <c r="T26" i="6"/>
  <c r="S26" i="6"/>
  <c r="R26" i="6"/>
  <c r="O26" i="6"/>
  <c r="N26" i="6"/>
  <c r="M26" i="6"/>
  <c r="L26" i="6"/>
  <c r="K26" i="6"/>
  <c r="V25" i="6"/>
  <c r="U25" i="6"/>
  <c r="T25" i="6"/>
  <c r="S25" i="6"/>
  <c r="R25" i="6"/>
  <c r="O25" i="6"/>
  <c r="N25" i="6"/>
  <c r="M25" i="6"/>
  <c r="L25" i="6"/>
  <c r="K25" i="6"/>
  <c r="V24" i="6"/>
  <c r="U24" i="6"/>
  <c r="T24" i="6"/>
  <c r="S24" i="6"/>
  <c r="R24" i="6"/>
  <c r="O24" i="6"/>
  <c r="N24" i="6"/>
  <c r="M24" i="6"/>
  <c r="L24" i="6"/>
  <c r="K24" i="6"/>
  <c r="V23" i="6"/>
  <c r="U23" i="6"/>
  <c r="T23" i="6"/>
  <c r="S23" i="6"/>
  <c r="R23" i="6"/>
  <c r="O23" i="6"/>
  <c r="N23" i="6"/>
  <c r="M23" i="6"/>
  <c r="L23" i="6"/>
  <c r="K23" i="6"/>
  <c r="V22" i="6"/>
  <c r="U22" i="6"/>
  <c r="T22" i="6"/>
  <c r="S22" i="6"/>
  <c r="R22" i="6"/>
  <c r="O22" i="6"/>
  <c r="N22" i="6"/>
  <c r="M22" i="6"/>
  <c r="L22" i="6"/>
  <c r="K22" i="6"/>
  <c r="V21" i="6"/>
  <c r="U21" i="6"/>
  <c r="T21" i="6"/>
  <c r="S21" i="6"/>
  <c r="R21" i="6"/>
  <c r="O21" i="6"/>
  <c r="N21" i="6"/>
  <c r="M21" i="6"/>
  <c r="L21" i="6"/>
  <c r="K21" i="6"/>
  <c r="V20" i="6"/>
  <c r="U20" i="6"/>
  <c r="T20" i="6"/>
  <c r="S20" i="6"/>
  <c r="R20" i="6"/>
  <c r="O20" i="6"/>
  <c r="N20" i="6"/>
  <c r="M20" i="6"/>
  <c r="L20" i="6"/>
  <c r="K20" i="6"/>
  <c r="V19" i="6"/>
  <c r="U19" i="6"/>
  <c r="T19" i="6"/>
  <c r="S19" i="6"/>
  <c r="R19" i="6"/>
  <c r="O19" i="6"/>
  <c r="N19" i="6"/>
  <c r="M19" i="6"/>
  <c r="L19" i="6"/>
  <c r="K19" i="6"/>
  <c r="V18" i="6"/>
  <c r="U18" i="6"/>
  <c r="T18" i="6"/>
  <c r="S18" i="6"/>
  <c r="R18" i="6"/>
  <c r="O18" i="6"/>
  <c r="N18" i="6"/>
  <c r="M18" i="6"/>
  <c r="L18" i="6"/>
  <c r="K18" i="6"/>
  <c r="V17" i="6"/>
  <c r="U17" i="6"/>
  <c r="T17" i="6"/>
  <c r="S17" i="6"/>
  <c r="R17" i="6"/>
  <c r="O17" i="6"/>
  <c r="N17" i="6"/>
  <c r="M17" i="6"/>
  <c r="L17" i="6"/>
  <c r="K17" i="6"/>
  <c r="V16" i="6"/>
  <c r="U16" i="6"/>
  <c r="T16" i="6"/>
  <c r="S16" i="6"/>
  <c r="R16" i="6"/>
  <c r="O16" i="6"/>
  <c r="N16" i="6"/>
  <c r="M16" i="6"/>
  <c r="L16" i="6"/>
  <c r="K16" i="6"/>
  <c r="V15" i="6"/>
  <c r="U15" i="6"/>
  <c r="T15" i="6"/>
  <c r="S15" i="6"/>
  <c r="R15" i="6"/>
  <c r="O15" i="6"/>
  <c r="N15" i="6"/>
  <c r="M15" i="6"/>
  <c r="L15" i="6"/>
  <c r="K15" i="6"/>
  <c r="V14" i="6"/>
  <c r="U14" i="6"/>
  <c r="T14" i="6"/>
  <c r="S14" i="6"/>
  <c r="R14" i="6"/>
  <c r="O14" i="6"/>
  <c r="N14" i="6"/>
  <c r="M14" i="6"/>
  <c r="L14" i="6"/>
  <c r="K14" i="6"/>
  <c r="V13" i="6"/>
  <c r="U13" i="6"/>
  <c r="T13" i="6"/>
  <c r="S13" i="6"/>
  <c r="R13" i="6"/>
  <c r="O13" i="6"/>
  <c r="N13" i="6"/>
  <c r="M13" i="6"/>
  <c r="L13" i="6"/>
  <c r="K13" i="6"/>
  <c r="V12" i="6"/>
  <c r="U12" i="6"/>
  <c r="T12" i="6"/>
  <c r="S12" i="6"/>
  <c r="R12" i="6"/>
  <c r="O12" i="6"/>
  <c r="N12" i="6"/>
  <c r="M12" i="6"/>
  <c r="L12" i="6"/>
  <c r="K12" i="6"/>
  <c r="V11" i="6"/>
  <c r="U11" i="6"/>
  <c r="T11" i="6"/>
  <c r="S11" i="6"/>
  <c r="R11" i="6"/>
  <c r="O11" i="6"/>
  <c r="N11" i="6"/>
  <c r="M11" i="6"/>
  <c r="L11" i="6"/>
  <c r="K11" i="6"/>
  <c r="V10" i="6"/>
  <c r="U10" i="6"/>
  <c r="T10" i="6"/>
  <c r="S10" i="6"/>
  <c r="R10" i="6"/>
  <c r="O10" i="6"/>
  <c r="N10" i="6"/>
  <c r="M10" i="6"/>
  <c r="L10" i="6"/>
  <c r="K10" i="6"/>
  <c r="V9" i="6"/>
  <c r="U9" i="6"/>
  <c r="T9" i="6"/>
  <c r="S9" i="6"/>
  <c r="R9" i="6"/>
  <c r="O9" i="6"/>
  <c r="N9" i="6"/>
  <c r="M9" i="6"/>
  <c r="L9" i="6"/>
  <c r="K9" i="6"/>
  <c r="V8" i="6"/>
  <c r="U8" i="6"/>
  <c r="T8" i="6"/>
  <c r="S8" i="6"/>
  <c r="R8" i="6"/>
  <c r="O8" i="6"/>
  <c r="N8" i="6"/>
  <c r="M8" i="6"/>
  <c r="L8" i="6"/>
  <c r="K8" i="6"/>
  <c r="V7" i="6"/>
  <c r="U7" i="6"/>
  <c r="T7" i="6"/>
  <c r="S7" i="6"/>
  <c r="R7" i="6"/>
  <c r="O7" i="6"/>
  <c r="N7" i="6"/>
  <c r="M7" i="6"/>
  <c r="L7" i="6"/>
  <c r="K7" i="6"/>
  <c r="V6" i="6"/>
  <c r="U6" i="6"/>
  <c r="T6" i="6"/>
  <c r="S6" i="6"/>
  <c r="R6" i="6"/>
  <c r="O6" i="6"/>
  <c r="N6" i="6"/>
  <c r="M6" i="6"/>
  <c r="L6" i="6"/>
  <c r="K6" i="6"/>
  <c r="V5" i="6"/>
  <c r="U5" i="6"/>
  <c r="T5" i="6"/>
  <c r="S5" i="6"/>
  <c r="R5" i="6"/>
  <c r="O5" i="6"/>
  <c r="N5" i="6"/>
  <c r="M5" i="6"/>
  <c r="L5" i="6"/>
  <c r="K5" i="6"/>
  <c r="V4" i="6"/>
  <c r="U4" i="6"/>
  <c r="T4" i="6"/>
  <c r="S4" i="6"/>
  <c r="R4" i="6"/>
  <c r="O4" i="6"/>
  <c r="N4" i="6"/>
  <c r="M4" i="6"/>
  <c r="L4" i="6"/>
  <c r="K4" i="6"/>
  <c r="S5" i="9"/>
  <c r="T5" i="9"/>
  <c r="U5" i="9"/>
  <c r="V5" i="9"/>
  <c r="R5" i="9"/>
  <c r="U101" i="9"/>
  <c r="T95" i="9"/>
  <c r="U98" i="9"/>
  <c r="U100" i="9"/>
  <c r="U95" i="9"/>
  <c r="T96" i="9"/>
  <c r="T104" i="9"/>
  <c r="T103" i="9"/>
  <c r="U104" i="9"/>
  <c r="U96" i="9"/>
  <c r="T102" i="9"/>
  <c r="T100" i="9"/>
  <c r="T98" i="9"/>
  <c r="U93" i="9"/>
  <c r="U102" i="9"/>
  <c r="U99" i="9"/>
  <c r="T99" i="9"/>
  <c r="U94" i="9"/>
  <c r="T97" i="9"/>
  <c r="U97" i="9"/>
  <c r="U103" i="9"/>
  <c r="T101" i="9"/>
  <c r="U89" i="9"/>
  <c r="V93" i="9"/>
  <c r="V99" i="9"/>
  <c r="V92" i="9"/>
  <c r="V100" i="9"/>
  <c r="V75" i="9"/>
  <c r="S101" i="9"/>
  <c r="S99" i="9"/>
  <c r="V96" i="9"/>
  <c r="S100" i="9"/>
  <c r="V80" i="9"/>
  <c r="V79" i="9"/>
  <c r="V98" i="9"/>
  <c r="S96" i="9"/>
  <c r="S103" i="9"/>
  <c r="V97" i="9"/>
  <c r="V101" i="9"/>
  <c r="V77" i="9"/>
  <c r="V90" i="9"/>
  <c r="V88" i="9"/>
  <c r="V76" i="9"/>
  <c r="U86" i="9"/>
  <c r="S97" i="9"/>
  <c r="V95" i="9"/>
  <c r="T90" i="9"/>
  <c r="S94" i="9"/>
  <c r="V104" i="9"/>
  <c r="U76" i="9"/>
  <c r="T93" i="9"/>
  <c r="V103" i="9"/>
  <c r="T79" i="9"/>
  <c r="U88" i="9"/>
  <c r="T77" i="9"/>
  <c r="S95" i="9"/>
  <c r="T92" i="9"/>
  <c r="U77" i="9"/>
  <c r="T89" i="9"/>
  <c r="S98" i="9"/>
  <c r="U91" i="9"/>
  <c r="S102" i="9"/>
  <c r="S104" i="9"/>
  <c r="V89" i="9"/>
  <c r="U87" i="9"/>
  <c r="T80" i="9"/>
  <c r="U78" i="9"/>
  <c r="T94" i="9"/>
  <c r="U90" i="9"/>
  <c r="V102" i="9"/>
  <c r="V78" i="9"/>
  <c r="V91" i="9"/>
  <c r="T76" i="9"/>
  <c r="T91" i="9"/>
  <c r="U79" i="9"/>
  <c r="V94" i="9"/>
  <c r="U92" i="9"/>
  <c r="T81" i="9"/>
  <c r="T78" i="9"/>
  <c r="R95" i="9"/>
  <c r="V82" i="9"/>
  <c r="V71" i="9"/>
  <c r="U32" i="9"/>
  <c r="T83" i="9"/>
  <c r="U25" i="9"/>
  <c r="U45" i="9"/>
  <c r="R99" i="9"/>
  <c r="U41" i="9"/>
  <c r="U43" i="9"/>
  <c r="R104" i="9"/>
  <c r="R102" i="9"/>
  <c r="V83" i="9"/>
  <c r="T88" i="9"/>
  <c r="U38" i="9"/>
  <c r="T82" i="9"/>
  <c r="U17" i="9"/>
  <c r="T87" i="9"/>
  <c r="V72" i="9"/>
  <c r="U24" i="9"/>
  <c r="U31" i="9"/>
  <c r="U16" i="9"/>
  <c r="V87" i="9"/>
  <c r="U34" i="9"/>
  <c r="R98" i="9"/>
  <c r="U14" i="9"/>
  <c r="U85" i="9"/>
  <c r="U22" i="9"/>
  <c r="U21" i="9"/>
  <c r="R96" i="9"/>
  <c r="U37" i="9"/>
  <c r="U81" i="9"/>
  <c r="U35" i="9"/>
  <c r="U29" i="9"/>
  <c r="U27" i="9"/>
  <c r="R103" i="9"/>
  <c r="U33" i="9"/>
  <c r="R100" i="9"/>
  <c r="T75" i="9"/>
  <c r="U30" i="9"/>
  <c r="U6" i="9"/>
  <c r="V81" i="9"/>
  <c r="U19" i="9"/>
  <c r="U26" i="9"/>
  <c r="V73" i="9"/>
  <c r="U82" i="9"/>
  <c r="U84" i="9"/>
  <c r="U42" i="9"/>
  <c r="U47" i="9"/>
  <c r="V74" i="9"/>
  <c r="U80" i="9"/>
  <c r="T84" i="9"/>
  <c r="T73" i="9"/>
  <c r="U39" i="9"/>
  <c r="U46" i="9"/>
  <c r="T85" i="9"/>
  <c r="U28" i="9"/>
  <c r="U15" i="9"/>
  <c r="T74" i="9"/>
  <c r="V84" i="9"/>
  <c r="U18" i="9"/>
  <c r="U20" i="9"/>
  <c r="U40" i="9"/>
  <c r="R101" i="9"/>
  <c r="V85" i="9"/>
  <c r="V68" i="9"/>
  <c r="U83" i="9"/>
  <c r="R97" i="9"/>
  <c r="V70" i="9"/>
  <c r="U44" i="9"/>
  <c r="T86" i="9"/>
  <c r="U36" i="9"/>
  <c r="V69" i="9"/>
  <c r="U23" i="9"/>
  <c r="V86" i="9"/>
  <c r="V23" i="9"/>
  <c r="V39" i="9"/>
  <c r="V34" i="9"/>
  <c r="U48" i="9"/>
  <c r="U49" i="9"/>
  <c r="U68" i="9"/>
  <c r="V51" i="9"/>
  <c r="V48" i="9"/>
  <c r="V18" i="9"/>
  <c r="V62" i="9"/>
  <c r="U60" i="9"/>
  <c r="V63" i="9"/>
  <c r="V37" i="9"/>
  <c r="V25" i="9"/>
  <c r="V64" i="9"/>
  <c r="U53" i="9"/>
  <c r="U57" i="9"/>
  <c r="V16" i="9"/>
  <c r="V55" i="9"/>
  <c r="U54" i="9"/>
  <c r="V6" i="9"/>
  <c r="V30" i="9"/>
  <c r="U75" i="9"/>
  <c r="V67" i="9"/>
  <c r="U65" i="9"/>
  <c r="U74" i="9"/>
  <c r="V46" i="9"/>
  <c r="V17" i="9"/>
  <c r="U64" i="9"/>
  <c r="U56" i="9"/>
  <c r="U63" i="9"/>
  <c r="U7" i="9"/>
  <c r="U50" i="9"/>
  <c r="V49" i="9"/>
  <c r="V21" i="9"/>
  <c r="V42" i="9"/>
  <c r="V47" i="9"/>
  <c r="V32" i="9"/>
  <c r="U66" i="9"/>
  <c r="V43" i="9"/>
  <c r="V52" i="9"/>
  <c r="V66" i="9"/>
  <c r="V15" i="9"/>
  <c r="V53" i="9"/>
  <c r="U58" i="9"/>
  <c r="V41" i="9"/>
  <c r="U67" i="9"/>
  <c r="U73" i="9"/>
  <c r="V31" i="9"/>
  <c r="V65" i="9"/>
  <c r="U61" i="9"/>
  <c r="V45" i="9"/>
  <c r="U55" i="9"/>
  <c r="V38" i="9"/>
  <c r="V27" i="9"/>
  <c r="U51" i="9"/>
  <c r="V44" i="9"/>
  <c r="U69" i="9"/>
  <c r="V35" i="9"/>
  <c r="V57" i="9"/>
  <c r="V59" i="9"/>
  <c r="V56" i="9"/>
  <c r="U71" i="9"/>
  <c r="V14" i="9"/>
  <c r="V24" i="9"/>
  <c r="V26" i="9"/>
  <c r="V19" i="9"/>
  <c r="U62" i="9"/>
  <c r="V36" i="9"/>
  <c r="V22" i="9"/>
  <c r="V60" i="9"/>
  <c r="V33" i="9"/>
  <c r="V50" i="9"/>
  <c r="V20" i="9"/>
  <c r="U59" i="9"/>
  <c r="V28" i="9"/>
  <c r="V54" i="9"/>
  <c r="U72" i="9"/>
  <c r="V40" i="9"/>
  <c r="V61" i="9"/>
  <c r="U52" i="9"/>
  <c r="V58" i="9"/>
  <c r="V29" i="9"/>
  <c r="U70" i="9"/>
  <c r="V7" i="9"/>
  <c r="U8" i="9"/>
  <c r="V8" i="9"/>
  <c r="U9" i="9"/>
  <c r="U10" i="9"/>
  <c r="V9" i="9"/>
  <c r="V10" i="9"/>
  <c r="U11" i="9"/>
  <c r="U12" i="9"/>
  <c r="V11" i="9"/>
  <c r="V12" i="9"/>
  <c r="U13" i="9"/>
  <c r="V13" i="9"/>
  <c r="R94" i="9"/>
  <c r="S93" i="9"/>
  <c r="T14" i="9"/>
  <c r="S92" i="9"/>
  <c r="T6" i="9"/>
  <c r="T7" i="9"/>
  <c r="S6" i="9"/>
  <c r="S14" i="9"/>
  <c r="T8" i="9"/>
  <c r="T9" i="9"/>
  <c r="S7" i="9"/>
  <c r="S8" i="9"/>
  <c r="T10" i="9"/>
  <c r="S9" i="9"/>
  <c r="T11" i="9"/>
  <c r="T12" i="9"/>
  <c r="S10" i="9"/>
  <c r="S11" i="9"/>
  <c r="T13" i="9"/>
  <c r="S12" i="9"/>
  <c r="S13" i="9"/>
  <c r="S67" i="9"/>
  <c r="S49" i="9"/>
  <c r="T56" i="9"/>
  <c r="S16" i="9"/>
  <c r="S30" i="9"/>
  <c r="T52" i="9"/>
  <c r="S47" i="9"/>
  <c r="S22" i="9"/>
  <c r="R91" i="9"/>
  <c r="T19" i="9"/>
  <c r="R86" i="9"/>
  <c r="R78" i="9"/>
  <c r="R71" i="9"/>
  <c r="S42" i="9"/>
  <c r="T41" i="9"/>
  <c r="T51" i="9"/>
  <c r="R54" i="9"/>
  <c r="T30" i="9"/>
  <c r="S36" i="9"/>
  <c r="R45" i="9"/>
  <c r="T36" i="9"/>
  <c r="R60" i="9"/>
  <c r="R35" i="9"/>
  <c r="R22" i="9"/>
  <c r="T57" i="9"/>
  <c r="R28" i="9"/>
  <c r="S25" i="9"/>
  <c r="R27" i="9"/>
  <c r="T20" i="9"/>
  <c r="T62" i="9"/>
  <c r="R56" i="9"/>
  <c r="S34" i="9"/>
  <c r="T64" i="9"/>
  <c r="R93" i="9"/>
  <c r="T65" i="9"/>
  <c r="S69" i="9"/>
  <c r="T66" i="9"/>
  <c r="R75" i="9"/>
  <c r="R64" i="9"/>
  <c r="R23" i="9"/>
  <c r="S65" i="9"/>
  <c r="S57" i="9"/>
  <c r="S50" i="9"/>
  <c r="T23" i="9"/>
  <c r="S17" i="9"/>
  <c r="S53" i="9"/>
  <c r="S55" i="9"/>
  <c r="R38" i="9"/>
  <c r="R36" i="9"/>
  <c r="T44" i="9"/>
  <c r="R17" i="9"/>
  <c r="S85" i="9"/>
  <c r="S35" i="9"/>
  <c r="T42" i="9"/>
  <c r="R40" i="9"/>
  <c r="R89" i="9"/>
  <c r="T68" i="9"/>
  <c r="T50" i="9"/>
  <c r="R46" i="9"/>
  <c r="S76" i="9"/>
  <c r="T59" i="9"/>
  <c r="R50" i="9"/>
  <c r="R29" i="9"/>
  <c r="R68" i="9"/>
  <c r="T53" i="9"/>
  <c r="S83" i="9"/>
  <c r="T32" i="9"/>
  <c r="S73" i="9"/>
  <c r="R84" i="9"/>
  <c r="S29" i="9"/>
  <c r="S64" i="9"/>
  <c r="S80" i="9"/>
  <c r="R90" i="9"/>
  <c r="R49" i="9"/>
  <c r="T72" i="9"/>
  <c r="S54" i="9"/>
  <c r="T55" i="9"/>
  <c r="T25" i="9"/>
  <c r="T69" i="9"/>
  <c r="S44" i="9"/>
  <c r="S40" i="9"/>
  <c r="S19" i="9"/>
  <c r="S18" i="9"/>
  <c r="R58" i="9"/>
  <c r="T28" i="9"/>
  <c r="R32" i="9"/>
  <c r="R80" i="9"/>
  <c r="S87" i="9"/>
  <c r="R55" i="9"/>
  <c r="S23" i="9"/>
  <c r="S66" i="9"/>
  <c r="T67" i="9"/>
  <c r="R74" i="9"/>
  <c r="S88" i="9"/>
  <c r="R61" i="9"/>
  <c r="S59" i="9"/>
  <c r="S77" i="9"/>
  <c r="S78" i="9"/>
  <c r="R37" i="9"/>
  <c r="T31" i="9"/>
  <c r="S33" i="9"/>
  <c r="R30" i="9"/>
  <c r="T63" i="9"/>
  <c r="T26" i="9"/>
  <c r="R44" i="9"/>
  <c r="S82" i="9"/>
  <c r="T40" i="9"/>
  <c r="R77" i="9"/>
  <c r="S37" i="9"/>
  <c r="T18" i="9"/>
  <c r="T22" i="9"/>
  <c r="S63" i="9"/>
  <c r="S31" i="9"/>
  <c r="T39" i="9"/>
  <c r="S61" i="9"/>
  <c r="T47" i="9"/>
  <c r="R42" i="9"/>
  <c r="R15" i="9"/>
  <c r="T24" i="9"/>
  <c r="R63" i="9"/>
  <c r="R14" i="9"/>
  <c r="R53" i="9"/>
  <c r="S79" i="9"/>
  <c r="S20" i="9"/>
  <c r="T38" i="9"/>
  <c r="R16" i="9"/>
  <c r="R21" i="9"/>
  <c r="R26" i="9"/>
  <c r="T49" i="9"/>
  <c r="S89" i="9"/>
  <c r="S62" i="9"/>
  <c r="R65" i="9"/>
  <c r="S27" i="9"/>
  <c r="T45" i="9"/>
  <c r="T54" i="9"/>
  <c r="S86" i="9"/>
  <c r="S81" i="9"/>
  <c r="T46" i="9"/>
  <c r="S72" i="9"/>
  <c r="R88" i="9"/>
  <c r="T37" i="9"/>
  <c r="S48" i="9"/>
  <c r="T43" i="9"/>
  <c r="S39" i="9"/>
  <c r="S15" i="9"/>
  <c r="T29" i="9"/>
  <c r="R81" i="9"/>
  <c r="R25" i="9"/>
  <c r="R62" i="9"/>
  <c r="T17" i="9"/>
  <c r="T15" i="9"/>
  <c r="R51" i="9"/>
  <c r="S21" i="9"/>
  <c r="S45" i="9"/>
  <c r="R87" i="9"/>
  <c r="R24" i="9"/>
  <c r="R85" i="9"/>
  <c r="T71" i="9"/>
  <c r="S28" i="9"/>
  <c r="T58" i="9"/>
  <c r="S58" i="9"/>
  <c r="S38" i="9"/>
  <c r="R72" i="9"/>
  <c r="R82" i="9"/>
  <c r="R76" i="9"/>
  <c r="S41" i="9"/>
  <c r="R79" i="9"/>
  <c r="R19" i="9"/>
  <c r="R41" i="9"/>
  <c r="S24" i="9"/>
  <c r="R52" i="9"/>
  <c r="S90" i="9"/>
  <c r="R39" i="9"/>
  <c r="S26" i="9"/>
  <c r="S52" i="9"/>
  <c r="R47" i="9"/>
  <c r="S51" i="9"/>
  <c r="R57" i="9"/>
  <c r="T48" i="9"/>
  <c r="T61" i="9"/>
  <c r="S91" i="9"/>
  <c r="S84" i="9"/>
  <c r="T21" i="9"/>
  <c r="T70" i="9"/>
  <c r="S56" i="9"/>
  <c r="T16" i="9"/>
  <c r="R59" i="9"/>
  <c r="R33" i="9"/>
  <c r="S70" i="9"/>
  <c r="T33" i="9"/>
  <c r="T35" i="9"/>
  <c r="R69" i="9"/>
  <c r="R18" i="9"/>
  <c r="R67" i="9"/>
  <c r="S71" i="9"/>
  <c r="S43" i="9"/>
  <c r="R43" i="9"/>
  <c r="R92" i="9"/>
  <c r="R70" i="9"/>
  <c r="S46" i="9"/>
  <c r="R34" i="9"/>
  <c r="R31" i="9"/>
  <c r="T27" i="9"/>
  <c r="R20" i="9"/>
  <c r="R48" i="9"/>
  <c r="R66" i="9"/>
  <c r="T60" i="9"/>
  <c r="S75" i="9"/>
  <c r="S68" i="9"/>
  <c r="T34" i="9"/>
  <c r="R73" i="9"/>
  <c r="S74" i="9"/>
  <c r="S32" i="9"/>
  <c r="S60" i="9"/>
  <c r="R83" i="9"/>
  <c r="R6" i="9"/>
  <c r="R7" i="9"/>
  <c r="R8" i="9"/>
  <c r="R9" i="9"/>
  <c r="R10" i="9"/>
  <c r="R11" i="9"/>
  <c r="R12" i="9"/>
  <c r="R13" i="9"/>
  <c r="BH77" i="9"/>
  <c r="BG77" i="9"/>
  <c r="BH83" i="9"/>
  <c r="BG83" i="9"/>
  <c r="BH69" i="9"/>
  <c r="BG69" i="9"/>
  <c r="BH63" i="9"/>
  <c r="BG63" i="9"/>
  <c r="BH19" i="9"/>
  <c r="BG19" i="9"/>
  <c r="BH44" i="9"/>
  <c r="BG44" i="9"/>
  <c r="BH18" i="9"/>
  <c r="BG18" i="9"/>
  <c r="BH23" i="9"/>
  <c r="BG23" i="9"/>
  <c r="BH34" i="9"/>
  <c r="BG34" i="9"/>
  <c r="BH45" i="9"/>
  <c r="BG45" i="9"/>
  <c r="BH36" i="9"/>
  <c r="BG36" i="9"/>
  <c r="BH49" i="9"/>
  <c r="BG49" i="9"/>
  <c r="BH42" i="9"/>
  <c r="BG42" i="9"/>
  <c r="BH17" i="9"/>
  <c r="BG17" i="9"/>
  <c r="BH100" i="9"/>
  <c r="BG100" i="9"/>
  <c r="BH51" i="9"/>
  <c r="BG51" i="9"/>
  <c r="BH33" i="9"/>
  <c r="BG33" i="9"/>
  <c r="BH50" i="9"/>
  <c r="BG50" i="9"/>
  <c r="BH67" i="9"/>
  <c r="BG67" i="9"/>
  <c r="BH30" i="9"/>
  <c r="BG30" i="9"/>
  <c r="BH22" i="9"/>
  <c r="BG22" i="9"/>
  <c r="BH41" i="9"/>
  <c r="BG41" i="9"/>
  <c r="BH80" i="9"/>
  <c r="BG80" i="9"/>
  <c r="BH57" i="9"/>
  <c r="BG57" i="9"/>
  <c r="BH47" i="9"/>
  <c r="BG47" i="9"/>
  <c r="BH26" i="9"/>
  <c r="BG26" i="9"/>
  <c r="BH88" i="9"/>
  <c r="BG88" i="9"/>
  <c r="BH52" i="9"/>
  <c r="BG52" i="9"/>
  <c r="BH92" i="9"/>
  <c r="BG92" i="9"/>
  <c r="BH53" i="9"/>
  <c r="BG53" i="9"/>
  <c r="BH55" i="9"/>
  <c r="BG55" i="9"/>
  <c r="BH95" i="9"/>
  <c r="BG95" i="9"/>
  <c r="BH76" i="9"/>
  <c r="BG76" i="9"/>
  <c r="BH35" i="9"/>
  <c r="BG35" i="9"/>
  <c r="BH103" i="9"/>
  <c r="BG103" i="9"/>
  <c r="BH39" i="9"/>
  <c r="BG39" i="9"/>
  <c r="BH85" i="9"/>
  <c r="BG85" i="9"/>
  <c r="BH13" i="9"/>
  <c r="BG13" i="9"/>
  <c r="BH97" i="9"/>
  <c r="BG97" i="9"/>
  <c r="BH31" i="9"/>
  <c r="BG31" i="9"/>
  <c r="BH29" i="9"/>
  <c r="BG29" i="9"/>
  <c r="BH61" i="9"/>
  <c r="BG61" i="9"/>
  <c r="BH89" i="9"/>
  <c r="BG89" i="9"/>
  <c r="BH28" i="9"/>
  <c r="BG28" i="9"/>
  <c r="BH68" i="9"/>
  <c r="BG68" i="9"/>
  <c r="BH84" i="9"/>
  <c r="BG84" i="9"/>
  <c r="BH32" i="9"/>
  <c r="BG32" i="9"/>
  <c r="BH66" i="9"/>
  <c r="BG66" i="9"/>
  <c r="BH6" i="9"/>
  <c r="BG6" i="9"/>
  <c r="BH37" i="9"/>
  <c r="BG37" i="9"/>
  <c r="BH27" i="9"/>
  <c r="BG27" i="9"/>
  <c r="BH56" i="9"/>
  <c r="BG56" i="9"/>
  <c r="BH90" i="9"/>
  <c r="BG90" i="9"/>
  <c r="BH71" i="9"/>
  <c r="BG71" i="9"/>
  <c r="BH65" i="9"/>
  <c r="BG65" i="9"/>
  <c r="BH59" i="9"/>
  <c r="BG59" i="9"/>
  <c r="BH81" i="9"/>
  <c r="BG81" i="9"/>
  <c r="BH24" i="9"/>
  <c r="BG24" i="9"/>
  <c r="BH46" i="9"/>
  <c r="BG46" i="9"/>
  <c r="BH40" i="9"/>
  <c r="BG40" i="9"/>
  <c r="BH86" i="9"/>
  <c r="BG86" i="9"/>
  <c r="BH54" i="9"/>
  <c r="BG54" i="9"/>
  <c r="BH82" i="9"/>
  <c r="BG82" i="9"/>
  <c r="BH38" i="9"/>
  <c r="BG38" i="9"/>
  <c r="BH94" i="9"/>
  <c r="BG94" i="9"/>
  <c r="BH11" i="9"/>
  <c r="BG11" i="9"/>
  <c r="BH12" i="9"/>
  <c r="BG12" i="9"/>
  <c r="BH7" i="9"/>
  <c r="BG7" i="9"/>
  <c r="BH99" i="9"/>
  <c r="BG99" i="9"/>
  <c r="BH8" i="9"/>
  <c r="BG8" i="9"/>
  <c r="BH72" i="9"/>
  <c r="BG72" i="9"/>
  <c r="BH62" i="9"/>
  <c r="BG62" i="9"/>
  <c r="BH74" i="9"/>
  <c r="BG74" i="9"/>
  <c r="BH5" i="9"/>
  <c r="BH75" i="9"/>
  <c r="BG75" i="9"/>
  <c r="BH73" i="9"/>
  <c r="BG73" i="9"/>
  <c r="BH58" i="9"/>
  <c r="BG58" i="9"/>
  <c r="BH98" i="9"/>
  <c r="BG98" i="9"/>
  <c r="BH102" i="9"/>
  <c r="BG102" i="9"/>
  <c r="BH9" i="9"/>
  <c r="BG9" i="9"/>
  <c r="BH25" i="9"/>
  <c r="BG25" i="9"/>
  <c r="BH104" i="9"/>
  <c r="BH105" i="9" s="1"/>
  <c r="BH106" i="9" s="1"/>
  <c r="BH107" i="9" s="1"/>
  <c r="BH108" i="9" s="1"/>
  <c r="BH109" i="9" s="1"/>
  <c r="BH110" i="9" s="1"/>
  <c r="BH111" i="9" s="1"/>
  <c r="BH112" i="9" s="1"/>
  <c r="BH113" i="9" s="1"/>
  <c r="BH114" i="9" s="1"/>
  <c r="BH115" i="9" s="1"/>
  <c r="BH116" i="9" s="1"/>
  <c r="BH117" i="9" s="1"/>
  <c r="BH118" i="9" s="1"/>
  <c r="BH119" i="9" s="1"/>
  <c r="BH120" i="9" s="1"/>
  <c r="BH121" i="9" s="1"/>
  <c r="BH122" i="9" s="1"/>
  <c r="BH123" i="9" s="1"/>
  <c r="BH124" i="9" s="1"/>
  <c r="BH125" i="9" s="1"/>
  <c r="BH126" i="9" s="1"/>
  <c r="BH127" i="9" s="1"/>
  <c r="BH128" i="9" s="1"/>
  <c r="BH129" i="9" s="1"/>
  <c r="BH130" i="9" s="1"/>
  <c r="BH131" i="9" s="1"/>
  <c r="BH132" i="9" s="1"/>
  <c r="BH133" i="9" s="1"/>
  <c r="BH134" i="9" s="1"/>
  <c r="BH135" i="9" s="1"/>
  <c r="BH136" i="9" s="1"/>
  <c r="BH137" i="9" s="1"/>
  <c r="BH138" i="9" s="1"/>
  <c r="BH139" i="9" s="1"/>
  <c r="BH140" i="9" s="1"/>
  <c r="BH141" i="9" s="1"/>
  <c r="BH142" i="9" s="1"/>
  <c r="BH143" i="9" s="1"/>
  <c r="BH144" i="9" s="1"/>
  <c r="BH145" i="9" s="1"/>
  <c r="BH146" i="9" s="1"/>
  <c r="BH147" i="9" s="1"/>
  <c r="BH148" i="9" s="1"/>
  <c r="BH149" i="9" s="1"/>
  <c r="BH150" i="9" s="1"/>
  <c r="BH151" i="9" s="1"/>
  <c r="BH152" i="9" s="1"/>
  <c r="BH153" i="9" s="1"/>
  <c r="BH154" i="9" s="1"/>
  <c r="BH155" i="9" s="1"/>
  <c r="BH156" i="9" s="1"/>
  <c r="BH157" i="9" s="1"/>
  <c r="BH158" i="9" s="1"/>
  <c r="BH159" i="9" s="1"/>
  <c r="BH160" i="9" s="1"/>
  <c r="BH161" i="9" s="1"/>
  <c r="BH162" i="9" s="1"/>
  <c r="BH163" i="9" s="1"/>
  <c r="BH164" i="9" s="1"/>
  <c r="BG104" i="9"/>
  <c r="BG105" i="9" s="1"/>
  <c r="BG106" i="9" s="1"/>
  <c r="BG107" i="9" s="1"/>
  <c r="BG108" i="9" s="1"/>
  <c r="BG109" i="9" s="1"/>
  <c r="BG110" i="9" s="1"/>
  <c r="BG111" i="9" s="1"/>
  <c r="BG112" i="9" s="1"/>
  <c r="BG113" i="9" s="1"/>
  <c r="BG114" i="9" s="1"/>
  <c r="BG115" i="9" s="1"/>
  <c r="BG116" i="9" s="1"/>
  <c r="BG117" i="9" s="1"/>
  <c r="BG118" i="9" s="1"/>
  <c r="BG119" i="9" s="1"/>
  <c r="BG120" i="9" s="1"/>
  <c r="BG121" i="9" s="1"/>
  <c r="BG122" i="9" s="1"/>
  <c r="BG123" i="9" s="1"/>
  <c r="BG124" i="9" s="1"/>
  <c r="BG125" i="9" s="1"/>
  <c r="BG126" i="9" s="1"/>
  <c r="BG127" i="9" s="1"/>
  <c r="BG128" i="9" s="1"/>
  <c r="BG129" i="9" s="1"/>
  <c r="BG130" i="9" s="1"/>
  <c r="BG131" i="9" s="1"/>
  <c r="BG132" i="9" s="1"/>
  <c r="BG133" i="9" s="1"/>
  <c r="BG134" i="9" s="1"/>
  <c r="BG135" i="9" s="1"/>
  <c r="BG136" i="9" s="1"/>
  <c r="BG137" i="9" s="1"/>
  <c r="BG138" i="9" s="1"/>
  <c r="BG139" i="9" s="1"/>
  <c r="BG140" i="9" s="1"/>
  <c r="BG141" i="9" s="1"/>
  <c r="BG142" i="9" s="1"/>
  <c r="BG143" i="9" s="1"/>
  <c r="BG144" i="9" s="1"/>
  <c r="BG145" i="9" s="1"/>
  <c r="BG146" i="9" s="1"/>
  <c r="BG147" i="9" s="1"/>
  <c r="BG148" i="9" s="1"/>
  <c r="BG149" i="9" s="1"/>
  <c r="BG150" i="9" s="1"/>
  <c r="BG151" i="9" s="1"/>
  <c r="BG152" i="9" s="1"/>
  <c r="BG153" i="9" s="1"/>
  <c r="BG154" i="9" s="1"/>
  <c r="BG155" i="9" s="1"/>
  <c r="BG156" i="9" s="1"/>
  <c r="BG157" i="9" s="1"/>
  <c r="BG158" i="9" s="1"/>
  <c r="BG159" i="9" s="1"/>
  <c r="BG160" i="9" s="1"/>
  <c r="BG161" i="9" s="1"/>
  <c r="BG162" i="9" s="1"/>
  <c r="BG163" i="9" s="1"/>
  <c r="BG164" i="9" s="1"/>
  <c r="BH43" i="9"/>
  <c r="BG43" i="9"/>
  <c r="BH91" i="9"/>
  <c r="BG91" i="9"/>
  <c r="BH21" i="9"/>
  <c r="BG21" i="9"/>
  <c r="BH48" i="9"/>
  <c r="BG48" i="9"/>
  <c r="BH20" i="9"/>
  <c r="BG20" i="9"/>
  <c r="BH93" i="9"/>
  <c r="BG93" i="9"/>
  <c r="BH64" i="9"/>
  <c r="BG64" i="9"/>
  <c r="BH96" i="9"/>
  <c r="BG96" i="9"/>
  <c r="BH78" i="9"/>
  <c r="BG78" i="9"/>
  <c r="BH16" i="9"/>
  <c r="BG16" i="9"/>
  <c r="BH14" i="9"/>
  <c r="BG14" i="9"/>
  <c r="BH10" i="9"/>
  <c r="BG10" i="9"/>
  <c r="BH60" i="9"/>
  <c r="BG60" i="9"/>
  <c r="BH15" i="9"/>
  <c r="BG15" i="9"/>
  <c r="BH70" i="9"/>
  <c r="BG70" i="9"/>
  <c r="BH79" i="9"/>
  <c r="BG79" i="9"/>
  <c r="BH101" i="9"/>
  <c r="BG101" i="9"/>
  <c r="BH87" i="9"/>
  <c r="BG87" i="9"/>
  <c r="D84" i="9"/>
  <c r="F28" i="9"/>
  <c r="F52" i="9"/>
  <c r="E52" i="9"/>
  <c r="F31" i="9"/>
  <c r="C31" i="9"/>
  <c r="D31" i="9"/>
  <c r="E31" i="9"/>
  <c r="G31" i="9"/>
  <c r="G13" i="9"/>
  <c r="E13" i="9"/>
  <c r="C13" i="9"/>
  <c r="D13" i="9"/>
  <c r="F13" i="9"/>
  <c r="G84" i="9"/>
  <c r="C84" i="9"/>
  <c r="E45" i="9"/>
  <c r="F45" i="9"/>
  <c r="G45" i="9"/>
  <c r="C45" i="9"/>
  <c r="D45" i="9"/>
  <c r="E58" i="9"/>
  <c r="F58" i="9"/>
  <c r="G58" i="9"/>
  <c r="D58" i="9"/>
  <c r="C58" i="9"/>
  <c r="D51" i="9"/>
  <c r="F51" i="9"/>
  <c r="C51" i="9"/>
  <c r="C25" i="9"/>
  <c r="F25" i="9"/>
  <c r="E25" i="9"/>
  <c r="G25" i="9"/>
  <c r="D25" i="9"/>
  <c r="D52" i="9"/>
  <c r="C32" i="9"/>
  <c r="F32" i="9"/>
  <c r="D32" i="9"/>
  <c r="G32" i="9"/>
  <c r="E32" i="9"/>
  <c r="D24" i="9"/>
  <c r="G24" i="9"/>
  <c r="E24" i="9"/>
  <c r="C24" i="9"/>
  <c r="F24" i="9"/>
  <c r="G63" i="9"/>
  <c r="C63" i="9"/>
  <c r="D72" i="9"/>
  <c r="E72" i="9"/>
  <c r="C72" i="9"/>
  <c r="G72" i="9"/>
  <c r="F72" i="9"/>
  <c r="G7" i="9"/>
  <c r="F7" i="9"/>
  <c r="D7" i="9"/>
  <c r="C7" i="9"/>
  <c r="E7" i="9"/>
  <c r="C54" i="9"/>
  <c r="F54" i="9"/>
  <c r="G54" i="9"/>
  <c r="D54" i="9"/>
  <c r="E54" i="9"/>
  <c r="E84" i="9"/>
  <c r="F84" i="9"/>
  <c r="D70" i="9"/>
  <c r="G70" i="9"/>
  <c r="E70" i="9"/>
  <c r="F70" i="9"/>
  <c r="C70" i="9"/>
  <c r="D34" i="9"/>
  <c r="G34" i="9"/>
  <c r="E77" i="9"/>
  <c r="C77" i="9"/>
  <c r="F77" i="9"/>
  <c r="D77" i="9"/>
  <c r="G77" i="9"/>
  <c r="E28" i="9"/>
  <c r="D28" i="9"/>
  <c r="C28" i="9"/>
  <c r="G28" i="9"/>
  <c r="F34" i="9"/>
  <c r="C34" i="9"/>
  <c r="E34" i="9"/>
  <c r="F63" i="9"/>
  <c r="E63" i="9"/>
  <c r="D63" i="9"/>
  <c r="G52" i="9"/>
  <c r="C52" i="9"/>
  <c r="E51" i="9"/>
  <c r="G51" i="9"/>
  <c r="C96" i="9"/>
  <c r="F96" i="9"/>
  <c r="D96" i="9"/>
  <c r="G96" i="9"/>
  <c r="E96" i="9"/>
  <c r="E103" i="9"/>
  <c r="D103" i="9"/>
  <c r="C103" i="9"/>
  <c r="G103" i="9"/>
  <c r="F103" i="9"/>
  <c r="F111" i="9"/>
  <c r="C111" i="9"/>
  <c r="G111" i="9"/>
  <c r="E111" i="9"/>
  <c r="D111" i="9"/>
  <c r="E112" i="9"/>
  <c r="F112" i="9"/>
  <c r="G112" i="9"/>
  <c r="D112" i="9"/>
  <c r="C112" i="9"/>
  <c r="E113" i="9"/>
  <c r="G113" i="9"/>
  <c r="C113" i="9"/>
  <c r="F113" i="9"/>
  <c r="D113" i="9"/>
  <c r="D116" i="9"/>
  <c r="C116" i="9"/>
  <c r="E116" i="9"/>
  <c r="G116" i="9"/>
  <c r="F116" i="9"/>
  <c r="D20" i="9"/>
  <c r="C20" i="9"/>
  <c r="E20" i="9"/>
  <c r="F20" i="9"/>
  <c r="G20" i="9"/>
  <c r="D81" i="9"/>
  <c r="E81" i="9"/>
  <c r="F81" i="9"/>
  <c r="G81" i="9"/>
  <c r="C81" i="9"/>
  <c r="E76" i="9"/>
  <c r="F76" i="9"/>
  <c r="G76" i="9"/>
  <c r="C76" i="9"/>
  <c r="D76" i="9"/>
  <c r="G17" i="9"/>
  <c r="C17" i="9"/>
  <c r="E17" i="9"/>
  <c r="F17" i="9"/>
  <c r="D17" i="9"/>
  <c r="F50" i="9"/>
  <c r="C50" i="9"/>
  <c r="D50" i="9"/>
  <c r="E50" i="9"/>
  <c r="G50" i="9"/>
  <c r="D36" i="9"/>
  <c r="E36" i="9"/>
  <c r="F36" i="9"/>
  <c r="C36" i="9"/>
  <c r="G36" i="9"/>
  <c r="G83" i="9"/>
  <c r="D83" i="9"/>
  <c r="F83" i="9"/>
  <c r="C83" i="9"/>
  <c r="E83" i="9"/>
  <c r="D15" i="9"/>
  <c r="E15" i="9"/>
  <c r="G15" i="9"/>
  <c r="F15" i="9"/>
  <c r="C15" i="9"/>
  <c r="C11" i="9"/>
  <c r="F11" i="9"/>
  <c r="E11" i="9"/>
  <c r="G11" i="9"/>
  <c r="D11" i="9"/>
  <c r="G30" i="9"/>
  <c r="F30" i="9"/>
  <c r="C30" i="9"/>
  <c r="E30" i="9"/>
  <c r="D30" i="9"/>
  <c r="C85" i="9"/>
  <c r="E85" i="9"/>
  <c r="D85" i="9"/>
  <c r="G85" i="9"/>
  <c r="F85" i="9"/>
  <c r="C94" i="9"/>
  <c r="G94" i="9"/>
  <c r="D94" i="9"/>
  <c r="F94" i="9"/>
  <c r="E94" i="9"/>
  <c r="F105" i="9"/>
  <c r="E105" i="9"/>
  <c r="G105" i="9"/>
  <c r="C105" i="9"/>
  <c r="D105" i="9"/>
  <c r="D106" i="9"/>
  <c r="E106" i="9"/>
  <c r="G106" i="9"/>
  <c r="C106" i="9"/>
  <c r="F106" i="9"/>
  <c r="E12" i="9"/>
  <c r="F12" i="9"/>
  <c r="G12" i="9"/>
  <c r="D12" i="9"/>
  <c r="C12" i="9"/>
  <c r="G5" i="9"/>
  <c r="D5" i="9"/>
  <c r="E5" i="9"/>
  <c r="C5" i="9"/>
  <c r="F5" i="9"/>
  <c r="G114" i="9"/>
  <c r="C114" i="9"/>
  <c r="F114" i="9"/>
  <c r="D114" i="9"/>
  <c r="E114" i="9"/>
  <c r="G22" i="9"/>
  <c r="F22" i="9"/>
  <c r="D22" i="9"/>
  <c r="C22" i="9"/>
  <c r="E22" i="9"/>
  <c r="F29" i="9"/>
  <c r="E29" i="9"/>
  <c r="D29" i="9"/>
  <c r="C29" i="9"/>
  <c r="G29" i="9"/>
  <c r="E104" i="9"/>
  <c r="F104" i="9"/>
  <c r="C104" i="9"/>
  <c r="D104" i="9"/>
  <c r="G104" i="9"/>
  <c r="G123" i="9"/>
  <c r="D123" i="9"/>
  <c r="F123" i="9"/>
  <c r="E123" i="9"/>
  <c r="C123" i="9"/>
  <c r="C67" i="9"/>
  <c r="E67" i="9"/>
  <c r="F67" i="9"/>
  <c r="G67" i="9"/>
  <c r="D67" i="9"/>
  <c r="F101" i="9"/>
  <c r="D101" i="9"/>
  <c r="G101" i="9"/>
  <c r="E101" i="9"/>
  <c r="C101" i="9"/>
  <c r="C80" i="9"/>
  <c r="F80" i="9"/>
  <c r="D80" i="9"/>
  <c r="E80" i="9"/>
  <c r="G80" i="9"/>
  <c r="F95" i="9"/>
  <c r="D95" i="9"/>
  <c r="C95" i="9"/>
  <c r="G95" i="9"/>
  <c r="E95" i="9"/>
  <c r="C35" i="9"/>
  <c r="E35" i="9"/>
  <c r="D35" i="9"/>
  <c r="G35" i="9"/>
  <c r="F35" i="9"/>
  <c r="G98" i="9"/>
  <c r="F98" i="9"/>
  <c r="C98" i="9"/>
  <c r="D98" i="9"/>
  <c r="E98" i="9"/>
  <c r="C8" i="9"/>
  <c r="G8" i="9"/>
  <c r="F8" i="9"/>
  <c r="D8" i="9"/>
  <c r="E8" i="9"/>
  <c r="E100" i="9"/>
  <c r="G100" i="9"/>
  <c r="C100" i="9"/>
  <c r="D100" i="9"/>
  <c r="F100" i="9"/>
  <c r="G46" i="9"/>
  <c r="D46" i="9"/>
  <c r="E46" i="9"/>
  <c r="F46" i="9"/>
  <c r="C46" i="9"/>
  <c r="C6" i="9"/>
  <c r="E6" i="9"/>
  <c r="D6" i="9"/>
  <c r="F6" i="9"/>
  <c r="G6" i="9"/>
  <c r="D37" i="9"/>
  <c r="C37" i="9"/>
  <c r="G37" i="9"/>
  <c r="F37" i="9"/>
  <c r="E37" i="9"/>
  <c r="D122" i="9"/>
  <c r="C122" i="9"/>
  <c r="G122" i="9"/>
  <c r="E122" i="9"/>
  <c r="F122" i="9"/>
  <c r="C61" i="9"/>
  <c r="D61" i="9"/>
  <c r="G61" i="9"/>
  <c r="F61" i="9"/>
  <c r="E61" i="9"/>
  <c r="D57" i="9"/>
  <c r="G57" i="9"/>
  <c r="E57" i="9"/>
  <c r="F57" i="9"/>
  <c r="C57" i="9"/>
  <c r="F55" i="9"/>
  <c r="D55" i="9"/>
  <c r="G55" i="9"/>
  <c r="C55" i="9"/>
  <c r="E55" i="9"/>
  <c r="D33" i="9"/>
  <c r="F33" i="9"/>
  <c r="G33" i="9"/>
  <c r="C33" i="9"/>
  <c r="E33" i="9"/>
  <c r="D66" i="9"/>
  <c r="E66" i="9"/>
  <c r="C66" i="9"/>
  <c r="G66" i="9"/>
  <c r="F66" i="9"/>
  <c r="F91" i="9"/>
  <c r="E91" i="9"/>
  <c r="C91" i="9"/>
  <c r="D91" i="9"/>
  <c r="G91" i="9"/>
  <c r="D92" i="9"/>
  <c r="F92" i="9"/>
  <c r="E92" i="9"/>
  <c r="C92" i="9"/>
  <c r="G92" i="9"/>
  <c r="C64" i="9"/>
  <c r="G64" i="9"/>
  <c r="D64" i="9"/>
  <c r="F64" i="9"/>
  <c r="E64" i="9"/>
  <c r="G82" i="9"/>
  <c r="D82" i="9"/>
  <c r="F82" i="9"/>
  <c r="C82" i="9"/>
  <c r="E82" i="9"/>
  <c r="F14" i="9"/>
  <c r="C14" i="9"/>
  <c r="D14" i="9"/>
  <c r="E14" i="9"/>
  <c r="G14" i="9"/>
  <c r="E39" i="9"/>
  <c r="F39" i="9"/>
  <c r="G39" i="9"/>
  <c r="C39" i="9"/>
  <c r="D39" i="9"/>
  <c r="C69" i="9"/>
  <c r="E69" i="9"/>
  <c r="G69" i="9"/>
  <c r="D69" i="9"/>
  <c r="F69" i="9"/>
  <c r="F21" i="9"/>
  <c r="D21" i="9"/>
  <c r="E21" i="9"/>
  <c r="G21" i="9"/>
  <c r="C21" i="9"/>
  <c r="G102" i="9"/>
  <c r="D102" i="9"/>
  <c r="E102" i="9"/>
  <c r="C102" i="9"/>
  <c r="F102" i="9"/>
  <c r="D49" i="9"/>
  <c r="C49" i="9"/>
  <c r="F49" i="9"/>
  <c r="E49" i="9"/>
  <c r="G49" i="9"/>
  <c r="C42" i="9"/>
  <c r="D42" i="9"/>
  <c r="F42" i="9"/>
  <c r="G42" i="9"/>
  <c r="E42" i="9"/>
  <c r="F86" i="9"/>
  <c r="C86" i="9"/>
  <c r="G86" i="9"/>
  <c r="E86" i="9"/>
  <c r="D86" i="9"/>
  <c r="G121" i="9"/>
  <c r="D121" i="9"/>
  <c r="F121" i="9"/>
  <c r="E121" i="9"/>
  <c r="C121" i="9"/>
  <c r="C27" i="9"/>
  <c r="F27" i="9"/>
  <c r="G27" i="9"/>
  <c r="E27" i="9"/>
  <c r="D27" i="9"/>
  <c r="C93" i="9"/>
  <c r="F93" i="9"/>
  <c r="D93" i="9"/>
  <c r="G93" i="9"/>
  <c r="E48" i="9"/>
  <c r="D48" i="9"/>
  <c r="G48" i="9"/>
  <c r="C48" i="9"/>
  <c r="F48" i="9"/>
  <c r="G26" i="9"/>
  <c r="D26" i="9"/>
  <c r="E26" i="9"/>
  <c r="C26" i="9"/>
  <c r="F26" i="9"/>
  <c r="E109" i="9"/>
  <c r="F109" i="9"/>
  <c r="C109" i="9"/>
  <c r="D109" i="9"/>
  <c r="G109" i="9"/>
  <c r="E110" i="9"/>
  <c r="D110" i="9"/>
  <c r="G110" i="9"/>
  <c r="C110" i="9"/>
  <c r="F110" i="9"/>
  <c r="E79" i="9"/>
  <c r="D79" i="9"/>
  <c r="C79" i="9"/>
  <c r="G79" i="9"/>
  <c r="F79" i="9"/>
  <c r="G108" i="9"/>
  <c r="D108" i="9"/>
  <c r="F108" i="9"/>
  <c r="C108" i="9"/>
  <c r="E108" i="9"/>
  <c r="E73" i="9"/>
  <c r="D73" i="9"/>
  <c r="F73" i="9"/>
  <c r="C73" i="9"/>
  <c r="G73" i="9"/>
  <c r="F16" i="9"/>
  <c r="G16" i="9"/>
  <c r="D16" i="9"/>
  <c r="E16" i="9"/>
  <c r="C16" i="9"/>
  <c r="E78" i="9"/>
  <c r="D78" i="9"/>
  <c r="C78" i="9"/>
  <c r="F78" i="9"/>
  <c r="G78" i="9"/>
  <c r="F75" i="9"/>
  <c r="C75" i="9"/>
  <c r="G75" i="9"/>
  <c r="E75" i="9"/>
  <c r="D75" i="9"/>
  <c r="F9" i="9"/>
  <c r="G9" i="9"/>
  <c r="E9" i="9"/>
  <c r="C9" i="9"/>
  <c r="D9" i="9"/>
  <c r="C115" i="9"/>
  <c r="E115" i="9"/>
  <c r="D115" i="9"/>
  <c r="G115" i="9"/>
  <c r="F115" i="9"/>
  <c r="C99" i="9"/>
  <c r="F99" i="9"/>
  <c r="D99" i="9"/>
  <c r="E99" i="9"/>
  <c r="G99" i="9"/>
  <c r="G40" i="9"/>
  <c r="E40" i="9"/>
  <c r="D40" i="9"/>
  <c r="C40" i="9"/>
  <c r="F40" i="9"/>
  <c r="G68" i="9"/>
  <c r="E68" i="9"/>
  <c r="D68" i="9"/>
  <c r="F68" i="9"/>
  <c r="C68" i="9"/>
  <c r="E43" i="9"/>
  <c r="D43" i="9"/>
  <c r="C43" i="9"/>
  <c r="G43" i="9"/>
  <c r="F43" i="9"/>
  <c r="F23" i="9"/>
  <c r="D23" i="9"/>
  <c r="C23" i="9"/>
  <c r="G23" i="9"/>
  <c r="E23" i="9"/>
  <c r="G89" i="9"/>
  <c r="C89" i="9"/>
  <c r="D89" i="9"/>
  <c r="E89" i="9"/>
  <c r="F89" i="9"/>
  <c r="E117" i="9"/>
  <c r="F117" i="9"/>
  <c r="D117" i="9"/>
  <c r="C117" i="9"/>
  <c r="G117" i="9"/>
  <c r="C60" i="9"/>
  <c r="G60" i="9"/>
  <c r="D60" i="9"/>
  <c r="E60" i="9"/>
  <c r="F60" i="9"/>
  <c r="D88" i="9"/>
  <c r="C88" i="9"/>
  <c r="G88" i="9"/>
  <c r="F88" i="9"/>
  <c r="E88" i="9"/>
  <c r="G97" i="9"/>
  <c r="D97" i="9"/>
  <c r="F97" i="9"/>
  <c r="C97" i="9"/>
  <c r="E97" i="9"/>
  <c r="C56" i="9"/>
  <c r="F56" i="9"/>
  <c r="G56" i="9"/>
  <c r="D56" i="9"/>
  <c r="E56" i="9"/>
  <c r="E59" i="9"/>
  <c r="D59" i="9"/>
  <c r="F59" i="9"/>
  <c r="C59" i="9"/>
  <c r="G59" i="9"/>
  <c r="C41" i="9"/>
  <c r="G41" i="9"/>
  <c r="D41" i="9"/>
  <c r="F41" i="9"/>
  <c r="E41" i="9"/>
  <c r="G65" i="9"/>
  <c r="C65" i="9"/>
  <c r="F65" i="9"/>
  <c r="E65" i="9"/>
  <c r="D65" i="9"/>
  <c r="F10" i="9"/>
  <c r="D10" i="9"/>
  <c r="E10" i="9"/>
  <c r="G10" i="9"/>
  <c r="C10" i="9"/>
  <c r="G38" i="9"/>
  <c r="C38" i="9"/>
  <c r="E38" i="9"/>
  <c r="D38" i="9"/>
  <c r="F38" i="9"/>
  <c r="F90" i="9"/>
  <c r="G90" i="9"/>
  <c r="C90" i="9"/>
  <c r="D90" i="9"/>
  <c r="E90" i="9"/>
  <c r="C118" i="9"/>
  <c r="F118" i="9"/>
  <c r="G118" i="9"/>
  <c r="D118" i="9"/>
  <c r="E118" i="9"/>
  <c r="F74" i="9"/>
  <c r="G74" i="9"/>
  <c r="D74" i="9"/>
  <c r="C74" i="9"/>
  <c r="E74" i="9"/>
  <c r="C47" i="9"/>
  <c r="G47" i="9"/>
  <c r="E47" i="9"/>
  <c r="F47" i="9"/>
  <c r="D47" i="9"/>
  <c r="F62" i="9"/>
  <c r="G62" i="9"/>
  <c r="D62" i="9"/>
  <c r="C62" i="9"/>
  <c r="E62" i="9"/>
  <c r="C87" i="9"/>
  <c r="F87" i="9"/>
  <c r="E87" i="9"/>
  <c r="D87" i="9"/>
  <c r="G87" i="9"/>
  <c r="D18" i="9"/>
  <c r="E18" i="9"/>
  <c r="C18" i="9"/>
  <c r="G18" i="9"/>
  <c r="F18" i="9"/>
  <c r="C107" i="9"/>
  <c r="G107" i="9"/>
  <c r="D107" i="9"/>
  <c r="E107" i="9"/>
  <c r="F107" i="9"/>
  <c r="D71" i="9"/>
  <c r="C71" i="9"/>
  <c r="F71" i="9"/>
  <c r="G71" i="9"/>
  <c r="E71" i="9"/>
  <c r="G124" i="9"/>
  <c r="F124" i="9"/>
  <c r="D124" i="9"/>
  <c r="C124" i="9"/>
  <c r="E124" i="9"/>
  <c r="D44" i="9"/>
  <c r="G44" i="9"/>
  <c r="F44" i="9"/>
  <c r="C44" i="9"/>
  <c r="E44" i="9"/>
  <c r="E53" i="9"/>
  <c r="D53" i="9"/>
  <c r="F53" i="9"/>
  <c r="C53" i="9"/>
  <c r="G53" i="9"/>
  <c r="D119" i="9"/>
  <c r="C119" i="9"/>
  <c r="F119" i="9"/>
  <c r="E119" i="9"/>
  <c r="G119" i="9"/>
  <c r="C120" i="9"/>
  <c r="F120" i="9"/>
  <c r="E120" i="9"/>
  <c r="G120" i="9"/>
  <c r="D120" i="9"/>
  <c r="G19" i="9"/>
  <c r="C19" i="9"/>
  <c r="D19" i="9"/>
  <c r="F19" i="9"/>
  <c r="E19" i="9"/>
  <c r="E93" i="9"/>
  <c r="BM5" i="9"/>
  <c r="BV7" i="9"/>
  <c r="BT99" i="9"/>
  <c r="BV33" i="9"/>
  <c r="BR84" i="9"/>
  <c r="BT12" i="9"/>
  <c r="BV45" i="9"/>
  <c r="BS44" i="9"/>
  <c r="BS82" i="9"/>
  <c r="BV87" i="9"/>
  <c r="BV104" i="9"/>
  <c r="BU62" i="9"/>
  <c r="BV58" i="9"/>
  <c r="BU18" i="9"/>
  <c r="BV80" i="9"/>
  <c r="BS29" i="9"/>
  <c r="BV54" i="9"/>
  <c r="BT83" i="9"/>
  <c r="BV40" i="9"/>
  <c r="BT91" i="9"/>
  <c r="BU32" i="9"/>
  <c r="BV47" i="9"/>
  <c r="BV20" i="9"/>
  <c r="BT84" i="9"/>
  <c r="BS24" i="9"/>
  <c r="BU69" i="9"/>
  <c r="BR42" i="9"/>
  <c r="BU28" i="9"/>
  <c r="BR23" i="9"/>
  <c r="BR26" i="9"/>
  <c r="BS101" i="9"/>
  <c r="BU57" i="9"/>
  <c r="BS70" i="9"/>
  <c r="BT67" i="9"/>
  <c r="BR72" i="9"/>
  <c r="BR41" i="9"/>
  <c r="BU74" i="9"/>
  <c r="BR25" i="9"/>
  <c r="BU49" i="9"/>
  <c r="BV97" i="9"/>
  <c r="BU35" i="9"/>
  <c r="BV17" i="9"/>
  <c r="BR12" i="9"/>
  <c r="BS102" i="9"/>
  <c r="BU85" i="9"/>
  <c r="BT43" i="9"/>
  <c r="BS11" i="9"/>
  <c r="BR21" i="9"/>
  <c r="BT96" i="9"/>
  <c r="BV37" i="9"/>
  <c r="BU13" i="9"/>
  <c r="BU95" i="9"/>
  <c r="BR16" i="9"/>
  <c r="BT89" i="9"/>
  <c r="BR98" i="9"/>
  <c r="BS31" i="9"/>
  <c r="BV92" i="9"/>
  <c r="BS68" i="9"/>
  <c r="BU48" i="9"/>
  <c r="BR15" i="9"/>
  <c r="BR39" i="9"/>
  <c r="BS78" i="9"/>
  <c r="BT46" i="9"/>
  <c r="BV14" i="9"/>
  <c r="BU36" i="9"/>
  <c r="BV81" i="9"/>
  <c r="BU63" i="9"/>
  <c r="BV100" i="9"/>
  <c r="BS51" i="9"/>
  <c r="BS5" i="9"/>
  <c r="BS104" i="9"/>
  <c r="BT73" i="9"/>
  <c r="BS50" i="9"/>
  <c r="BR30" i="9"/>
  <c r="BT64" i="9"/>
  <c r="BT62" i="9"/>
  <c r="BT22" i="9"/>
  <c r="BT65" i="9"/>
  <c r="BS6" i="9"/>
  <c r="BU55" i="9"/>
  <c r="BT19" i="9"/>
  <c r="BS86" i="9"/>
  <c r="BT93" i="9"/>
  <c r="BR75" i="9"/>
  <c r="BS77" i="9"/>
  <c r="BT42" i="9"/>
  <c r="BS67" i="9"/>
  <c r="BV25" i="9"/>
  <c r="BR56" i="9"/>
  <c r="BR27" i="9"/>
  <c r="BS8" i="9"/>
  <c r="BR38" i="9"/>
  <c r="BU9" i="9"/>
  <c r="BR7" i="9"/>
  <c r="BT58" i="9"/>
  <c r="BV18" i="9"/>
  <c r="BR80" i="9"/>
  <c r="BR33" i="9"/>
  <c r="BV83" i="9"/>
  <c r="BR10" i="9"/>
  <c r="BR32" i="9"/>
  <c r="BU47" i="9"/>
  <c r="BR20" i="9"/>
  <c r="BS76" i="9"/>
  <c r="BV84" i="9"/>
  <c r="BS69" i="9"/>
  <c r="BV42" i="9"/>
  <c r="BV28" i="9"/>
  <c r="BT26" i="9"/>
  <c r="BU101" i="9"/>
  <c r="BT57" i="9"/>
  <c r="BV70" i="9"/>
  <c r="BU67" i="9"/>
  <c r="BU41" i="9"/>
  <c r="BT74" i="9"/>
  <c r="BS25" i="9"/>
  <c r="BS97" i="9"/>
  <c r="BS35" i="9"/>
  <c r="BR17" i="9"/>
  <c r="BS12" i="9"/>
  <c r="BV102" i="9"/>
  <c r="BR85" i="9"/>
  <c r="BU43" i="9"/>
  <c r="BS21" i="9"/>
  <c r="BS96" i="9"/>
  <c r="BS37" i="9"/>
  <c r="BV13" i="9"/>
  <c r="BS71" i="9"/>
  <c r="BR95" i="9"/>
  <c r="BV98" i="9"/>
  <c r="BT59" i="9"/>
  <c r="BV31" i="9"/>
  <c r="BU92" i="9"/>
  <c r="BV68" i="9"/>
  <c r="BU60" i="9"/>
  <c r="BS15" i="9"/>
  <c r="BU39" i="9"/>
  <c r="BS46" i="9"/>
  <c r="BU14" i="9"/>
  <c r="BT44" i="9"/>
  <c r="BV36" i="9"/>
  <c r="BR63" i="9"/>
  <c r="BT38" i="9"/>
  <c r="BR100" i="9"/>
  <c r="BR53" i="9"/>
  <c r="BT51" i="9"/>
  <c r="BV5" i="9"/>
  <c r="BU104" i="9"/>
  <c r="BV73" i="9"/>
  <c r="BR50" i="9"/>
  <c r="BT30" i="9"/>
  <c r="BV64" i="9"/>
  <c r="BR62" i="9"/>
  <c r="BV22" i="9"/>
  <c r="BV55" i="9"/>
  <c r="BR19" i="9"/>
  <c r="BV86" i="9"/>
  <c r="BV93" i="9"/>
  <c r="BS58" i="9"/>
  <c r="BT80" i="9"/>
  <c r="BU10" i="9"/>
  <c r="BR97" i="9"/>
  <c r="BR71" i="9"/>
  <c r="BV95" i="9"/>
  <c r="BR34" i="9"/>
  <c r="BT100" i="9"/>
  <c r="BU79" i="9"/>
  <c r="BS7" i="9"/>
  <c r="BU58" i="9"/>
  <c r="BV99" i="9"/>
  <c r="BU80" i="9"/>
  <c r="BU75" i="9"/>
  <c r="BU33" i="9"/>
  <c r="BR83" i="9"/>
  <c r="BT10" i="9"/>
  <c r="BS47" i="9"/>
  <c r="BR77" i="9"/>
  <c r="BU20" i="9"/>
  <c r="BV76" i="9"/>
  <c r="BS84" i="9"/>
  <c r="BV69" i="9"/>
  <c r="BS42" i="9"/>
  <c r="BT28" i="9"/>
  <c r="BU26" i="9"/>
  <c r="BS57" i="9"/>
  <c r="BV67" i="9"/>
  <c r="BV74" i="9"/>
  <c r="BU25" i="9"/>
  <c r="BT97" i="9"/>
  <c r="BS17" i="9"/>
  <c r="BU12" i="9"/>
  <c r="BS85" i="9"/>
  <c r="BV43" i="9"/>
  <c r="BT21" i="9"/>
  <c r="BU96" i="9"/>
  <c r="BR37" i="9"/>
  <c r="BR13" i="9"/>
  <c r="BV71" i="9"/>
  <c r="BT90" i="9"/>
  <c r="BS95" i="9"/>
  <c r="BS103" i="9"/>
  <c r="BU98" i="9"/>
  <c r="BS59" i="9"/>
  <c r="BS92" i="9"/>
  <c r="BU68" i="9"/>
  <c r="BT60" i="9"/>
  <c r="BT15" i="9"/>
  <c r="BU27" i="9"/>
  <c r="BS39" i="9"/>
  <c r="BR46" i="9"/>
  <c r="BU44" i="9"/>
  <c r="BT36" i="9"/>
  <c r="BS38" i="9"/>
  <c r="BS87" i="9"/>
  <c r="BS100" i="9"/>
  <c r="BU53" i="9"/>
  <c r="BU51" i="9"/>
  <c r="BT5" i="9"/>
  <c r="BR104" i="9"/>
  <c r="BU73" i="9"/>
  <c r="BV30" i="9"/>
  <c r="BU64" i="9"/>
  <c r="BV62" i="9"/>
  <c r="BS22" i="9"/>
  <c r="BS88" i="9"/>
  <c r="BS55" i="9"/>
  <c r="BU19" i="9"/>
  <c r="BT86" i="9"/>
  <c r="BR93" i="9"/>
  <c r="BT61" i="9"/>
  <c r="BU83" i="9"/>
  <c r="BT47" i="9"/>
  <c r="BU76" i="9"/>
  <c r="BT17" i="9"/>
  <c r="BS90" i="9"/>
  <c r="BU5" i="9"/>
  <c r="BU30" i="9"/>
  <c r="BU7" i="9"/>
  <c r="BS99" i="9"/>
  <c r="BS80" i="9"/>
  <c r="BV29" i="9"/>
  <c r="BS61" i="9"/>
  <c r="BS54" i="9"/>
  <c r="BT75" i="9"/>
  <c r="BS33" i="9"/>
  <c r="BS83" i="9"/>
  <c r="BR40" i="9"/>
  <c r="BV10" i="9"/>
  <c r="BS91" i="9"/>
  <c r="BT77" i="9"/>
  <c r="BR76" i="9"/>
  <c r="BT24" i="9"/>
  <c r="BU42" i="9"/>
  <c r="BT23" i="9"/>
  <c r="BS26" i="9"/>
  <c r="BR57" i="9"/>
  <c r="BS72" i="9"/>
  <c r="BT25" i="9"/>
  <c r="BT49" i="9"/>
  <c r="BV52" i="9"/>
  <c r="BR66" i="9"/>
  <c r="BT56" i="9"/>
  <c r="BU97" i="9"/>
  <c r="BV12" i="9"/>
  <c r="BR43" i="9"/>
  <c r="BR11" i="9"/>
  <c r="BR96" i="9"/>
  <c r="BT71" i="9"/>
  <c r="BV90" i="9"/>
  <c r="BT95" i="9"/>
  <c r="BS34" i="9"/>
  <c r="BV103" i="9"/>
  <c r="BT16" i="9"/>
  <c r="BV89" i="9"/>
  <c r="BT98" i="9"/>
  <c r="BR59" i="9"/>
  <c r="BV48" i="9"/>
  <c r="BR60" i="9"/>
  <c r="BS45" i="9"/>
  <c r="BV27" i="9"/>
  <c r="BR78" i="9"/>
  <c r="BV46" i="9"/>
  <c r="BV44" i="9"/>
  <c r="BT8" i="9"/>
  <c r="BR81" i="9"/>
  <c r="BR94" i="9"/>
  <c r="BV38" i="9"/>
  <c r="BU82" i="9"/>
  <c r="BU87" i="9"/>
  <c r="BV53" i="9"/>
  <c r="BR51" i="9"/>
  <c r="BR79" i="9"/>
  <c r="BT104" i="9"/>
  <c r="BU22" i="9"/>
  <c r="BU88" i="9"/>
  <c r="BR9" i="9"/>
  <c r="BS65" i="9"/>
  <c r="BR6" i="9"/>
  <c r="BS93" i="9"/>
  <c r="BT52" i="9"/>
  <c r="BV85" i="9"/>
  <c r="BU59" i="9"/>
  <c r="BS60" i="9"/>
  <c r="BT53" i="9"/>
  <c r="BT7" i="9"/>
  <c r="BS18" i="9"/>
  <c r="BU99" i="9"/>
  <c r="BT29" i="9"/>
  <c r="BV61" i="9"/>
  <c r="BT54" i="9"/>
  <c r="BV75" i="9"/>
  <c r="BT33" i="9"/>
  <c r="BU40" i="9"/>
  <c r="BS10" i="9"/>
  <c r="BR91" i="9"/>
  <c r="BV32" i="9"/>
  <c r="BV77" i="9"/>
  <c r="BT76" i="9"/>
  <c r="BV24" i="9"/>
  <c r="BS23" i="9"/>
  <c r="BT101" i="9"/>
  <c r="BU70" i="9"/>
  <c r="BU72" i="9"/>
  <c r="BV41" i="9"/>
  <c r="BR49" i="9"/>
  <c r="BS52" i="9"/>
  <c r="BV66" i="9"/>
  <c r="BU56" i="9"/>
  <c r="BR35" i="9"/>
  <c r="BT102" i="9"/>
  <c r="BU11" i="9"/>
  <c r="BU71" i="9"/>
  <c r="BU90" i="9"/>
  <c r="BU34" i="9"/>
  <c r="BT103" i="9"/>
  <c r="BU16" i="9"/>
  <c r="BR89" i="9"/>
  <c r="BV59" i="9"/>
  <c r="BU31" i="9"/>
  <c r="BT48" i="9"/>
  <c r="BV60" i="9"/>
  <c r="BU45" i="9"/>
  <c r="BT27" i="9"/>
  <c r="BU78" i="9"/>
  <c r="BT14" i="9"/>
  <c r="BR44" i="9"/>
  <c r="BU8" i="9"/>
  <c r="BS81" i="9"/>
  <c r="BU94" i="9"/>
  <c r="BS63" i="9"/>
  <c r="BU38" i="9"/>
  <c r="BT82" i="9"/>
  <c r="BR87" i="9"/>
  <c r="BS53" i="9"/>
  <c r="BV79" i="9"/>
  <c r="BT50" i="9"/>
  <c r="BR88" i="9"/>
  <c r="BT9" i="9"/>
  <c r="BU65" i="9"/>
  <c r="BV6" i="9"/>
  <c r="BV26" i="9"/>
  <c r="BV57" i="9"/>
  <c r="BS74" i="9"/>
  <c r="BU66" i="9"/>
  <c r="BS43" i="9"/>
  <c r="BV96" i="9"/>
  <c r="BT13" i="9"/>
  <c r="BU46" i="9"/>
  <c r="BV51" i="9"/>
  <c r="BT88" i="9"/>
  <c r="BU93" i="9"/>
  <c r="BR18" i="9"/>
  <c r="BR99" i="9"/>
  <c r="BR29" i="9"/>
  <c r="BU61" i="9"/>
  <c r="BR54" i="9"/>
  <c r="BS75" i="9"/>
  <c r="BT40" i="9"/>
  <c r="BV91" i="9"/>
  <c r="BT32" i="9"/>
  <c r="BU77" i="9"/>
  <c r="BS20" i="9"/>
  <c r="BR24" i="9"/>
  <c r="BT69" i="9"/>
  <c r="BR28" i="9"/>
  <c r="BV23" i="9"/>
  <c r="BR101" i="9"/>
  <c r="BR70" i="9"/>
  <c r="BV72" i="9"/>
  <c r="BT41" i="9"/>
  <c r="BS49" i="9"/>
  <c r="BR52" i="9"/>
  <c r="BT66" i="9"/>
  <c r="BV56" i="9"/>
  <c r="BT35" i="9"/>
  <c r="BU102" i="9"/>
  <c r="BV11" i="9"/>
  <c r="BU21" i="9"/>
  <c r="BU37" i="9"/>
  <c r="BR90" i="9"/>
  <c r="BT34" i="9"/>
  <c r="BU103" i="9"/>
  <c r="BV16" i="9"/>
  <c r="BU89" i="9"/>
  <c r="BR31" i="9"/>
  <c r="BT92" i="9"/>
  <c r="BT68" i="9"/>
  <c r="BS48" i="9"/>
  <c r="BU15" i="9"/>
  <c r="BT45" i="9"/>
  <c r="BS27" i="9"/>
  <c r="BV39" i="9"/>
  <c r="BT78" i="9"/>
  <c r="BS14" i="9"/>
  <c r="BR36" i="9"/>
  <c r="BV8" i="9"/>
  <c r="BU81" i="9"/>
  <c r="BV94" i="9"/>
  <c r="BT63" i="9"/>
  <c r="BV82" i="9"/>
  <c r="BT87" i="9"/>
  <c r="BS79" i="9"/>
  <c r="BR73" i="9"/>
  <c r="BV50" i="9"/>
  <c r="BR64" i="9"/>
  <c r="BV88" i="9"/>
  <c r="BS9" i="9"/>
  <c r="BR65" i="9"/>
  <c r="BU6" i="9"/>
  <c r="BT55" i="9"/>
  <c r="BV19" i="9"/>
  <c r="BR86" i="9"/>
  <c r="BR103" i="9"/>
  <c r="BS98" i="9"/>
  <c r="BS94" i="9"/>
  <c r="BR22" i="9"/>
  <c r="BR58" i="9"/>
  <c r="BT18" i="9"/>
  <c r="BU29" i="9"/>
  <c r="BR61" i="9"/>
  <c r="BU54" i="9"/>
  <c r="BS40" i="9"/>
  <c r="BU91" i="9"/>
  <c r="BS32" i="9"/>
  <c r="BR47" i="9"/>
  <c r="BT20" i="9"/>
  <c r="BU84" i="9"/>
  <c r="BU24" i="9"/>
  <c r="BR69" i="9"/>
  <c r="BS28" i="9"/>
  <c r="BU23" i="9"/>
  <c r="BV101" i="9"/>
  <c r="BT70" i="9"/>
  <c r="BR67" i="9"/>
  <c r="BT72" i="9"/>
  <c r="BS41" i="9"/>
  <c r="BR74" i="9"/>
  <c r="BV49" i="9"/>
  <c r="BU52" i="9"/>
  <c r="BS66" i="9"/>
  <c r="BS56" i="9"/>
  <c r="BV35" i="9"/>
  <c r="BU17" i="9"/>
  <c r="BR102" i="9"/>
  <c r="BT85" i="9"/>
  <c r="BT11" i="9"/>
  <c r="BV21" i="9"/>
  <c r="BT37" i="9"/>
  <c r="BS13" i="9"/>
  <c r="BV34" i="9"/>
  <c r="BS16" i="9"/>
  <c r="BS89" i="9"/>
  <c r="BT31" i="9"/>
  <c r="BR92" i="9"/>
  <c r="BR68" i="9"/>
  <c r="BR48" i="9"/>
  <c r="BV15" i="9"/>
  <c r="BR45" i="9"/>
  <c r="BT39" i="9"/>
  <c r="BV78" i="9"/>
  <c r="BR14" i="9"/>
  <c r="BS36" i="9"/>
  <c r="BR8" i="9"/>
  <c r="BT81" i="9"/>
  <c r="BT94" i="9"/>
  <c r="BV63" i="9"/>
  <c r="BR82" i="9"/>
  <c r="BU100" i="9"/>
  <c r="BT79" i="9"/>
  <c r="BR5" i="9"/>
  <c r="BS73" i="9"/>
  <c r="BU50" i="9"/>
  <c r="BS30" i="9"/>
  <c r="BS64" i="9"/>
  <c r="BS62" i="9"/>
  <c r="BV9" i="9"/>
  <c r="BV65" i="9"/>
  <c r="BT6" i="9"/>
  <c r="BR55" i="9"/>
  <c r="BS19" i="9"/>
  <c r="BU86" i="9"/>
  <c r="BM14" i="9"/>
  <c r="BM69" i="9"/>
  <c r="BP54" i="9"/>
  <c r="BM64" i="9"/>
  <c r="BN75" i="9"/>
  <c r="BQ51" i="9"/>
  <c r="BQ26" i="9"/>
  <c r="BO14" i="9"/>
  <c r="BM35" i="9"/>
  <c r="BO7" i="9"/>
  <c r="BQ90" i="9"/>
  <c r="BM43" i="9"/>
  <c r="BN72" i="9"/>
  <c r="BN91" i="9"/>
  <c r="BN33" i="9"/>
  <c r="BP76" i="9"/>
  <c r="BM93" i="9"/>
  <c r="BN38" i="9"/>
  <c r="BP68" i="9"/>
  <c r="BM13" i="9"/>
  <c r="BO97" i="9"/>
  <c r="BM53" i="9"/>
  <c r="BP39" i="9"/>
  <c r="BP92" i="9"/>
  <c r="BQ84" i="9"/>
  <c r="BM80" i="9"/>
  <c r="BM56" i="9"/>
  <c r="BO19" i="9"/>
  <c r="BM39" i="9"/>
  <c r="BN70" i="9"/>
  <c r="BP86" i="9"/>
  <c r="BN30" i="9"/>
  <c r="BQ78" i="9"/>
  <c r="BO37" i="9"/>
  <c r="BN66" i="9"/>
  <c r="BQ101" i="9"/>
  <c r="BP24" i="9"/>
  <c r="BN32" i="9"/>
  <c r="BM61" i="9"/>
  <c r="BM65" i="9"/>
  <c r="BN48" i="9"/>
  <c r="BM90" i="9"/>
  <c r="BM52" i="9"/>
  <c r="BO69" i="9"/>
  <c r="BO32" i="9"/>
  <c r="BM18" i="9"/>
  <c r="BP46" i="9"/>
  <c r="BP66" i="9"/>
  <c r="BQ6" i="9"/>
  <c r="BO50" i="9"/>
  <c r="BP78" i="9"/>
  <c r="BO48" i="9"/>
  <c r="BP16" i="9"/>
  <c r="BP56" i="9"/>
  <c r="BQ41" i="9"/>
  <c r="BN23" i="9"/>
  <c r="BQ32" i="9"/>
  <c r="BO29" i="9"/>
  <c r="BO53" i="9"/>
  <c r="BM79" i="9"/>
  <c r="BP82" i="9"/>
  <c r="BO8" i="9"/>
  <c r="BQ27" i="9"/>
  <c r="BO71" i="9"/>
  <c r="BQ52" i="9"/>
  <c r="BM57" i="9"/>
  <c r="BO24" i="9"/>
  <c r="BO75" i="9"/>
  <c r="BN80" i="9"/>
  <c r="BO47" i="9"/>
  <c r="BP53" i="9"/>
  <c r="BP27" i="9"/>
  <c r="BN92" i="9"/>
  <c r="BN95" i="9"/>
  <c r="BN85" i="9"/>
  <c r="BP25" i="9"/>
  <c r="BN84" i="9"/>
  <c r="BP75" i="9"/>
  <c r="BN7" i="9"/>
  <c r="BO80" i="9"/>
  <c r="BP104" i="9"/>
  <c r="BM100" i="9"/>
  <c r="BN15" i="9"/>
  <c r="BN71" i="9"/>
  <c r="BN21" i="9"/>
  <c r="BN12" i="9"/>
  <c r="BQ70" i="9"/>
  <c r="BN76" i="9"/>
  <c r="BM10" i="9"/>
  <c r="BQ14" i="9"/>
  <c r="BM15" i="9"/>
  <c r="BN31" i="9"/>
  <c r="BM21" i="9"/>
  <c r="BQ97" i="9"/>
  <c r="BP57" i="9"/>
  <c r="BN29" i="9"/>
  <c r="BQ65" i="9"/>
  <c r="BO94" i="9"/>
  <c r="BQ15" i="9"/>
  <c r="BO31" i="9"/>
  <c r="BP15" i="9"/>
  <c r="BO66" i="9"/>
  <c r="BM28" i="9"/>
  <c r="BM99" i="9"/>
  <c r="BM49" i="9"/>
  <c r="BN65" i="9"/>
  <c r="BP42" i="9"/>
  <c r="BN39" i="9"/>
  <c r="BN57" i="9"/>
  <c r="BM77" i="9"/>
  <c r="BM62" i="9"/>
  <c r="BQ73" i="9"/>
  <c r="BQ36" i="9"/>
  <c r="BN96" i="9"/>
  <c r="BN97" i="9"/>
  <c r="BP9" i="9"/>
  <c r="BN51" i="9"/>
  <c r="BP36" i="9"/>
  <c r="BM16" i="9"/>
  <c r="BP85" i="9"/>
  <c r="BQ58" i="9"/>
  <c r="BP100" i="9"/>
  <c r="BO81" i="9"/>
  <c r="BM48" i="9"/>
  <c r="BN89" i="9"/>
  <c r="BM102" i="9"/>
  <c r="BN41" i="9"/>
  <c r="BM22" i="9"/>
  <c r="BM86" i="9"/>
  <c r="BQ50" i="9"/>
  <c r="BQ82" i="9"/>
  <c r="BQ8" i="9"/>
  <c r="BQ39" i="9"/>
  <c r="BP89" i="9"/>
  <c r="BP102" i="9"/>
  <c r="BM70" i="9"/>
  <c r="BM54" i="9"/>
  <c r="BO82" i="9"/>
  <c r="BN81" i="9"/>
  <c r="BP71" i="9"/>
  <c r="BO33" i="9"/>
  <c r="BO52" i="9"/>
  <c r="BM9" i="9"/>
  <c r="BM59" i="9"/>
  <c r="BQ103" i="9"/>
  <c r="BQ12" i="9"/>
  <c r="BQ10" i="9"/>
  <c r="BP5" i="9"/>
  <c r="BO86" i="9"/>
  <c r="BN22" i="9"/>
  <c r="BP73" i="9"/>
  <c r="BO36" i="9"/>
  <c r="BM37" i="9"/>
  <c r="BP26" i="9"/>
  <c r="BN47" i="9"/>
  <c r="BQ95" i="9"/>
  <c r="BM19" i="9"/>
  <c r="BQ64" i="9"/>
  <c r="BO44" i="9"/>
  <c r="BQ31" i="9"/>
  <c r="BN25" i="9"/>
  <c r="BQ28" i="9"/>
  <c r="BQ18" i="9"/>
  <c r="BM38" i="9"/>
  <c r="BQ25" i="9"/>
  <c r="BM75" i="9"/>
  <c r="BP55" i="9"/>
  <c r="BO62" i="9"/>
  <c r="BO73" i="9"/>
  <c r="BQ100" i="9"/>
  <c r="BP95" i="9"/>
  <c r="BN102" i="9"/>
  <c r="BM41" i="9"/>
  <c r="BP28" i="9"/>
  <c r="BO84" i="9"/>
  <c r="BO91" i="9"/>
  <c r="BP62" i="9"/>
  <c r="BN44" i="9"/>
  <c r="BQ33" i="9"/>
  <c r="BN19" i="9"/>
  <c r="BQ9" i="9"/>
  <c r="BP50" i="9"/>
  <c r="BM82" i="9"/>
  <c r="BO39" i="9"/>
  <c r="BM68" i="9"/>
  <c r="BP17" i="9"/>
  <c r="BO72" i="9"/>
  <c r="BP91" i="9"/>
  <c r="BQ19" i="9"/>
  <c r="BM73" i="9"/>
  <c r="BO63" i="9"/>
  <c r="BM36" i="9"/>
  <c r="BQ16" i="9"/>
  <c r="BO35" i="9"/>
  <c r="BP61" i="9"/>
  <c r="BP93" i="9"/>
  <c r="BO13" i="9"/>
  <c r="BN74" i="9"/>
  <c r="BP38" i="9"/>
  <c r="BP8" i="9"/>
  <c r="BO103" i="9"/>
  <c r="BP11" i="9"/>
  <c r="BP72" i="9"/>
  <c r="BQ24" i="9"/>
  <c r="BP99" i="9"/>
  <c r="BN60" i="9"/>
  <c r="BN93" i="9"/>
  <c r="BP88" i="9"/>
  <c r="BQ38" i="9"/>
  <c r="BN45" i="9"/>
  <c r="BN34" i="9"/>
  <c r="BP97" i="9"/>
  <c r="BN26" i="9"/>
  <c r="BM40" i="9"/>
  <c r="BN90" i="9"/>
  <c r="BP83" i="9"/>
  <c r="BP19" i="9"/>
  <c r="BQ62" i="9"/>
  <c r="BN100" i="9"/>
  <c r="BO90" i="9"/>
  <c r="BP96" i="9"/>
  <c r="BP80" i="9"/>
  <c r="BM71" i="9"/>
  <c r="BN58" i="9"/>
  <c r="BP14" i="9"/>
  <c r="BP43" i="9"/>
  <c r="BO58" i="9"/>
  <c r="BN8" i="9"/>
  <c r="BN67" i="9"/>
  <c r="BO93" i="9"/>
  <c r="BO64" i="9"/>
  <c r="BN104" i="9"/>
  <c r="BP48" i="9"/>
  <c r="BM98" i="9"/>
  <c r="BP13" i="9"/>
  <c r="BN11" i="9"/>
  <c r="BM12" i="9"/>
  <c r="BP49" i="9"/>
  <c r="BN101" i="9"/>
  <c r="BM42" i="9"/>
  <c r="BQ40" i="9"/>
  <c r="BQ80" i="9"/>
  <c r="BQ104" i="9"/>
  <c r="BQ45" i="9"/>
  <c r="BO99" i="9"/>
  <c r="BM55" i="9"/>
  <c r="BM8" i="9"/>
  <c r="BN16" i="9"/>
  <c r="BQ21" i="9"/>
  <c r="BP52" i="9"/>
  <c r="BP23" i="9"/>
  <c r="BP84" i="9"/>
  <c r="BP29" i="9"/>
  <c r="BN94" i="9"/>
  <c r="BN9" i="9"/>
  <c r="BN27" i="9"/>
  <c r="BO68" i="9"/>
  <c r="BP37" i="9"/>
  <c r="BN49" i="9"/>
  <c r="BM101" i="9"/>
  <c r="BM24" i="9"/>
  <c r="BQ91" i="9"/>
  <c r="BP65" i="9"/>
  <c r="BQ79" i="9"/>
  <c r="BO27" i="9"/>
  <c r="BP31" i="9"/>
  <c r="BQ66" i="9"/>
  <c r="BM91" i="9"/>
  <c r="BQ75" i="9"/>
  <c r="BM51" i="9"/>
  <c r="BQ44" i="9"/>
  <c r="BO98" i="9"/>
  <c r="BM96" i="9"/>
  <c r="BO49" i="9"/>
  <c r="BM76" i="9"/>
  <c r="BN54" i="9"/>
  <c r="BN99" i="9"/>
  <c r="BM104" i="9"/>
  <c r="BP44" i="9"/>
  <c r="BO15" i="9"/>
  <c r="BN59" i="9"/>
  <c r="BP12" i="9"/>
  <c r="BQ74" i="9"/>
  <c r="BO28" i="9"/>
  <c r="BQ76" i="9"/>
  <c r="BO10" i="9"/>
  <c r="BP79" i="9"/>
  <c r="BQ55" i="9"/>
  <c r="BO30" i="9"/>
  <c r="BQ5" i="9"/>
  <c r="BO38" i="9"/>
  <c r="BP60" i="9"/>
  <c r="BO59" i="9"/>
  <c r="BQ13" i="9"/>
  <c r="BM17" i="9"/>
  <c r="BO74" i="9"/>
  <c r="BO57" i="9"/>
  <c r="BQ42" i="9"/>
  <c r="BM20" i="9"/>
  <c r="BQ83" i="9"/>
  <c r="BN6" i="9"/>
  <c r="BP63" i="9"/>
  <c r="BO46" i="9"/>
  <c r="BM72" i="9"/>
  <c r="BQ20" i="9"/>
  <c r="BM78" i="9"/>
  <c r="BN62" i="9"/>
  <c r="BN73" i="9"/>
  <c r="BN36" i="9"/>
  <c r="BM92" i="9"/>
  <c r="BQ35" i="9"/>
  <c r="BN28" i="9"/>
  <c r="BN98" i="9"/>
  <c r="BN79" i="9"/>
  <c r="BQ94" i="9"/>
  <c r="BO45" i="9"/>
  <c r="BP21" i="9"/>
  <c r="BN20" i="9"/>
  <c r="BO40" i="9"/>
  <c r="BO88" i="9"/>
  <c r="BQ57" i="9"/>
  <c r="BN53" i="9"/>
  <c r="BN63" i="9"/>
  <c r="BM44" i="9"/>
  <c r="BO102" i="9"/>
  <c r="BN52" i="9"/>
  <c r="BP70" i="9"/>
  <c r="BN10" i="9"/>
  <c r="BN18" i="9"/>
  <c r="BP59" i="9"/>
  <c r="BP22" i="9"/>
  <c r="BQ53" i="9"/>
  <c r="BQ46" i="9"/>
  <c r="BM60" i="9"/>
  <c r="BQ89" i="9"/>
  <c r="BO95" i="9"/>
  <c r="BO56" i="9"/>
  <c r="BO23" i="9"/>
  <c r="BO77" i="9"/>
  <c r="BN61" i="9"/>
  <c r="BO61" i="9"/>
  <c r="BP64" i="9"/>
  <c r="BN87" i="9"/>
  <c r="BP98" i="9"/>
  <c r="BO21" i="9"/>
  <c r="BN42" i="9"/>
  <c r="BM97" i="9"/>
  <c r="BQ93" i="9"/>
  <c r="BQ22" i="9"/>
  <c r="BM50" i="9"/>
  <c r="BO51" i="9"/>
  <c r="BM63" i="9"/>
  <c r="BN37" i="9"/>
  <c r="BM85" i="9"/>
  <c r="BP101" i="9"/>
  <c r="BN69" i="9"/>
  <c r="BM7" i="9"/>
  <c r="BO42" i="9"/>
  <c r="BN5" i="9"/>
  <c r="BN68" i="9"/>
  <c r="BQ37" i="9"/>
  <c r="BO67" i="9"/>
  <c r="BM26" i="9"/>
  <c r="BP69" i="9"/>
  <c r="BP18" i="9"/>
  <c r="BP87" i="9"/>
  <c r="BO6" i="9"/>
  <c r="BQ63" i="9"/>
  <c r="BM45" i="9"/>
  <c r="BQ34" i="9"/>
  <c r="BO11" i="9"/>
  <c r="BQ49" i="9"/>
  <c r="BM67" i="9"/>
  <c r="BO20" i="9"/>
  <c r="BN40" i="9"/>
  <c r="BO18" i="9"/>
  <c r="BO55" i="9"/>
  <c r="BQ88" i="9"/>
  <c r="BN14" i="9"/>
  <c r="BO92" i="9"/>
  <c r="BP103" i="9"/>
  <c r="BQ56" i="9"/>
  <c r="BO41" i="9"/>
  <c r="BQ23" i="9"/>
  <c r="BM29" i="9"/>
  <c r="BQ96" i="9"/>
  <c r="BO9" i="9"/>
  <c r="BP45" i="9"/>
  <c r="BQ59" i="9"/>
  <c r="BP34" i="9"/>
  <c r="BO76" i="9"/>
  <c r="BO54" i="9"/>
  <c r="BM6" i="9"/>
  <c r="BM94" i="9"/>
  <c r="BM11" i="9"/>
  <c r="BO25" i="9"/>
  <c r="BN83" i="9"/>
  <c r="BP7" i="9"/>
  <c r="BO17" i="9"/>
  <c r="BN55" i="9"/>
  <c r="BO5" i="9"/>
  <c r="BM46" i="9"/>
  <c r="BO60" i="9"/>
  <c r="BQ71" i="9"/>
  <c r="BN17" i="9"/>
  <c r="BQ67" i="9"/>
  <c r="BP20" i="9"/>
  <c r="BM83" i="9"/>
  <c r="BQ99" i="9"/>
  <c r="BO100" i="9"/>
  <c r="BN46" i="9"/>
  <c r="BQ68" i="9"/>
  <c r="BQ98" i="9"/>
  <c r="BN35" i="9"/>
  <c r="BP41" i="9"/>
  <c r="BP47" i="9"/>
  <c r="BM33" i="9"/>
  <c r="BM27" i="9"/>
  <c r="BN86" i="9"/>
  <c r="BO65" i="9"/>
  <c r="BM30" i="9"/>
  <c r="BQ81" i="9"/>
  <c r="BN78" i="9"/>
  <c r="BO89" i="9"/>
  <c r="BO43" i="9"/>
  <c r="BQ17" i="9"/>
  <c r="BM25" i="9"/>
  <c r="BQ47" i="9"/>
  <c r="BO83" i="9"/>
  <c r="BQ87" i="9"/>
  <c r="BO12" i="9"/>
  <c r="BQ7" i="9"/>
  <c r="BN64" i="9"/>
  <c r="BO79" i="9"/>
  <c r="BN13" i="9"/>
  <c r="BO85" i="9"/>
  <c r="BN56" i="9"/>
  <c r="BM74" i="9"/>
  <c r="BO70" i="9"/>
  <c r="BM47" i="9"/>
  <c r="BM58" i="9"/>
  <c r="BM103" i="9"/>
  <c r="BP6" i="9"/>
  <c r="BO87" i="9"/>
  <c r="BP81" i="9"/>
  <c r="BO78" i="9"/>
  <c r="BM31" i="9"/>
  <c r="BO34" i="9"/>
  <c r="BQ11" i="9"/>
  <c r="BQ72" i="9"/>
  <c r="BP77" i="9"/>
  <c r="BN43" i="9"/>
  <c r="BM88" i="9"/>
  <c r="BM87" i="9"/>
  <c r="BP94" i="9"/>
  <c r="BQ60" i="9"/>
  <c r="BM89" i="9"/>
  <c r="BP90" i="9"/>
  <c r="BO101" i="9"/>
  <c r="BQ77" i="9"/>
  <c r="BP40" i="9"/>
  <c r="BQ61" i="9"/>
  <c r="BQ85" i="9"/>
  <c r="BO104" i="9"/>
  <c r="BM81" i="9"/>
  <c r="BQ48" i="9"/>
  <c r="BO16" i="9"/>
  <c r="BM66" i="9"/>
  <c r="BQ29" i="9"/>
  <c r="BP30" i="9"/>
  <c r="BN88" i="9"/>
  <c r="BQ30" i="9"/>
  <c r="BP51" i="9"/>
  <c r="BN103" i="9"/>
  <c r="BQ43" i="9"/>
  <c r="BQ69" i="9"/>
  <c r="BP33" i="9"/>
  <c r="BP58" i="9"/>
  <c r="BM34" i="9"/>
  <c r="BP10" i="9"/>
  <c r="BQ86" i="9"/>
  <c r="BM95" i="9"/>
  <c r="BQ102" i="9"/>
  <c r="BP67" i="9"/>
  <c r="BO26" i="9"/>
  <c r="BM32" i="9"/>
  <c r="BN77" i="9"/>
  <c r="BO22" i="9"/>
  <c r="BN50" i="9"/>
  <c r="BQ92" i="9"/>
  <c r="BO96" i="9"/>
  <c r="BP35" i="9"/>
  <c r="BP74" i="9"/>
  <c r="BM23" i="9"/>
  <c r="BN24" i="9"/>
  <c r="BP32" i="9"/>
  <c r="BQ54" i="9"/>
  <c r="BN82" i="9"/>
  <c r="BM84" i="9"/>
  <c r="P14" i="2"/>
  <c r="O19" i="2"/>
  <c r="Q19" i="2" s="1"/>
  <c r="R19" i="2" s="1"/>
  <c r="P12" i="2"/>
  <c r="O12" i="2"/>
  <c r="Q12" i="2" s="1"/>
  <c r="R12" i="2" s="1"/>
  <c r="AL2" i="9"/>
  <c r="AH2" i="9"/>
  <c r="AZ43" i="3" s="1"/>
  <c r="AI2" i="9"/>
  <c r="AJ2" i="9"/>
  <c r="O18" i="2"/>
  <c r="Q18" i="2" s="1"/>
  <c r="T51" i="3"/>
  <c r="CU109" i="21"/>
  <c r="CX37" i="21"/>
  <c r="CU67" i="21"/>
  <c r="CX9" i="21"/>
  <c r="CY120" i="21"/>
  <c r="CU161" i="21"/>
  <c r="CX77" i="21"/>
  <c r="U50" i="3"/>
  <c r="CY133" i="21"/>
  <c r="T53" i="3"/>
  <c r="CU25" i="21"/>
  <c r="CY100" i="21"/>
  <c r="CV131" i="21"/>
  <c r="CV162" i="21"/>
  <c r="CW27" i="21"/>
  <c r="CY107" i="21"/>
  <c r="CU74" i="21"/>
  <c r="CU160" i="21"/>
  <c r="CY155" i="21"/>
  <c r="CU38" i="21"/>
  <c r="CY161" i="21"/>
  <c r="CV14" i="21"/>
  <c r="CX11" i="21"/>
  <c r="CY80" i="21"/>
  <c r="CW94" i="21"/>
  <c r="CX20" i="21"/>
  <c r="CV64" i="21"/>
  <c r="CV92" i="21"/>
  <c r="CU91" i="21"/>
  <c r="CY114" i="21"/>
  <c r="CU129" i="21"/>
  <c r="CV163" i="21"/>
  <c r="CV166" i="21"/>
  <c r="CW96" i="21"/>
  <c r="CV151" i="21"/>
  <c r="CW71" i="21"/>
  <c r="CX72" i="21"/>
  <c r="CY97" i="21"/>
  <c r="CY59" i="21"/>
  <c r="CV37" i="21"/>
  <c r="CX79" i="21"/>
  <c r="CW115" i="21"/>
  <c r="CV43" i="21"/>
  <c r="CU93" i="21"/>
  <c r="CU52" i="21"/>
  <c r="CV62" i="21"/>
  <c r="CW22" i="21"/>
  <c r="CV38" i="21"/>
  <c r="CX122" i="21"/>
  <c r="CV123" i="21"/>
  <c r="CW116" i="21"/>
  <c r="CY72" i="21"/>
  <c r="CY141" i="21"/>
  <c r="CW143" i="21"/>
  <c r="CW128" i="21"/>
  <c r="CV106" i="21"/>
  <c r="CU81" i="21"/>
  <c r="CV28" i="21"/>
  <c r="CW137" i="21"/>
  <c r="CY39" i="21"/>
  <c r="W51" i="3"/>
  <c r="CV135" i="21"/>
  <c r="CV109" i="21"/>
  <c r="CU140" i="21"/>
  <c r="CY83" i="21"/>
  <c r="CX150" i="21"/>
  <c r="CW35" i="21"/>
  <c r="CX81" i="21"/>
  <c r="CV105" i="21"/>
  <c r="CY136" i="21"/>
  <c r="CV83" i="21"/>
  <c r="CU56" i="21"/>
  <c r="CV70" i="21"/>
  <c r="CW144" i="21"/>
  <c r="CU96" i="21"/>
  <c r="CU68" i="21"/>
  <c r="CU111" i="21"/>
  <c r="CU132" i="21"/>
  <c r="CV134" i="21"/>
  <c r="CU64" i="21"/>
  <c r="CU10" i="21"/>
  <c r="CX158" i="21"/>
  <c r="CX21" i="21"/>
  <c r="CV34" i="21"/>
  <c r="CU165" i="21"/>
  <c r="CY73" i="21"/>
  <c r="CY110" i="21"/>
  <c r="CY162" i="21"/>
  <c r="CY112" i="21"/>
  <c r="CW92" i="21"/>
  <c r="CY33" i="21"/>
  <c r="CX99" i="21"/>
  <c r="S49" i="3"/>
  <c r="CX115" i="21"/>
  <c r="CU159" i="21"/>
  <c r="CV120" i="21"/>
  <c r="CV121" i="21"/>
  <c r="CY36" i="21"/>
  <c r="V48" i="3"/>
  <c r="CU145" i="21"/>
  <c r="CX143" i="21"/>
  <c r="CY167" i="21"/>
  <c r="CU134" i="21"/>
  <c r="CW154" i="21"/>
  <c r="CY157" i="21"/>
  <c r="CV148" i="21"/>
  <c r="CY31" i="21"/>
  <c r="CW73" i="21"/>
  <c r="CV68" i="21"/>
  <c r="CW81" i="21"/>
  <c r="CY131" i="21"/>
  <c r="CW114" i="21"/>
  <c r="CY29" i="21"/>
  <c r="CU12" i="21"/>
  <c r="CU124" i="21"/>
  <c r="CV52" i="21"/>
  <c r="U49" i="3"/>
  <c r="CU149" i="21"/>
  <c r="CU147" i="21"/>
  <c r="CU100" i="21"/>
  <c r="CU90" i="21"/>
  <c r="CV101" i="21"/>
  <c r="CW133" i="21"/>
  <c r="CU43" i="21"/>
  <c r="CW163" i="21"/>
  <c r="CY22" i="21"/>
  <c r="CY92" i="21"/>
  <c r="CX38" i="21"/>
  <c r="CY149" i="21"/>
  <c r="CW74" i="21"/>
  <c r="CV114" i="21"/>
  <c r="CU21" i="21"/>
  <c r="CW36" i="21"/>
  <c r="T50" i="3"/>
  <c r="CX123" i="21"/>
  <c r="CX78" i="21"/>
  <c r="CV122" i="21"/>
  <c r="CX146" i="21"/>
  <c r="CU28" i="21"/>
  <c r="CX118" i="21"/>
  <c r="CX30" i="21"/>
  <c r="CU102" i="21"/>
  <c r="CY86" i="21"/>
  <c r="CW120" i="21"/>
  <c r="CY37" i="21"/>
  <c r="CW11" i="21"/>
  <c r="CX58" i="21"/>
  <c r="CX157" i="21"/>
  <c r="CV67" i="21"/>
  <c r="CV61" i="21"/>
  <c r="CU98" i="21"/>
  <c r="CX52" i="21"/>
  <c r="CW51" i="21"/>
  <c r="CY108" i="21"/>
  <c r="CV160" i="21"/>
  <c r="CX13" i="21"/>
  <c r="CX57" i="21"/>
  <c r="CY121" i="21"/>
  <c r="CU40" i="21"/>
  <c r="CU23" i="21"/>
  <c r="U48" i="3"/>
  <c r="CV152" i="21"/>
  <c r="CU143" i="21"/>
  <c r="CU75" i="21"/>
  <c r="CU156" i="21"/>
  <c r="CW113" i="21"/>
  <c r="CW98" i="21"/>
  <c r="CV118" i="21"/>
  <c r="CX140" i="21"/>
  <c r="CU16" i="21"/>
  <c r="CY84" i="21"/>
  <c r="CW132" i="21"/>
  <c r="CY21" i="21"/>
  <c r="CU141" i="21"/>
  <c r="CU112" i="21"/>
  <c r="CX17" i="21"/>
  <c r="CX112" i="21"/>
  <c r="CV125" i="21"/>
  <c r="CU158" i="21"/>
  <c r="CX103" i="21"/>
  <c r="CY75" i="21"/>
  <c r="CY122" i="21"/>
  <c r="CY45" i="21"/>
  <c r="CX53" i="21"/>
  <c r="CY95" i="21"/>
  <c r="CV21" i="21"/>
  <c r="CY57" i="21"/>
  <c r="CU115" i="21"/>
  <c r="CW150" i="21"/>
  <c r="CX46" i="21"/>
  <c r="CW34" i="21"/>
  <c r="S51" i="3"/>
  <c r="CX145" i="21"/>
  <c r="CU137" i="21"/>
  <c r="CU36" i="21"/>
  <c r="CW75" i="21"/>
  <c r="CU123" i="21"/>
  <c r="CX159" i="21"/>
  <c r="CW152" i="21"/>
  <c r="CX14" i="21"/>
  <c r="CY81" i="21"/>
  <c r="CW162" i="21"/>
  <c r="W53" i="3"/>
  <c r="CW141" i="21"/>
  <c r="CY11" i="21"/>
  <c r="CY34" i="21"/>
  <c r="CW28" i="21"/>
  <c r="CY156" i="21"/>
  <c r="CY158" i="21"/>
  <c r="CW109" i="21"/>
  <c r="CW80" i="21"/>
  <c r="CU24" i="21"/>
  <c r="CU127" i="21"/>
  <c r="CU53" i="21"/>
  <c r="CY90" i="21"/>
  <c r="CU155" i="21"/>
  <c r="CW41" i="21"/>
  <c r="V49" i="3"/>
  <c r="CU37" i="21"/>
  <c r="CU70" i="21"/>
  <c r="CV113" i="21"/>
  <c r="CV17" i="21"/>
  <c r="CW93" i="21"/>
  <c r="CX137" i="21"/>
  <c r="CW30" i="21"/>
  <c r="CV153" i="21"/>
  <c r="CX75" i="21"/>
  <c r="CU29" i="21"/>
  <c r="CX98" i="21"/>
  <c r="CX83" i="21"/>
  <c r="CX16" i="21"/>
  <c r="CX10" i="21"/>
  <c r="CW161" i="21"/>
  <c r="CV90" i="21"/>
  <c r="S47" i="3"/>
  <c r="CV133" i="21"/>
  <c r="CW64" i="21"/>
  <c r="CY47" i="21"/>
  <c r="CV29" i="21"/>
  <c r="CU85" i="21"/>
  <c r="CW164" i="21"/>
  <c r="CW58" i="21"/>
  <c r="CU148" i="21"/>
  <c r="CV23" i="21"/>
  <c r="CY135" i="21"/>
  <c r="CX39" i="21"/>
  <c r="CX114" i="21"/>
  <c r="CV73" i="21"/>
  <c r="CW77" i="21"/>
  <c r="CY44" i="21"/>
  <c r="CU78" i="21"/>
  <c r="CU136" i="21"/>
  <c r="CX161" i="21"/>
  <c r="CV159" i="21"/>
  <c r="CV44" i="21"/>
  <c r="CU103" i="21"/>
  <c r="CX73" i="21"/>
  <c r="CW66" i="21"/>
  <c r="CX111" i="21"/>
  <c r="CV60" i="21"/>
  <c r="CX76" i="21"/>
  <c r="V51" i="3"/>
  <c r="CW135" i="21"/>
  <c r="CX59" i="21"/>
  <c r="CW76" i="21"/>
  <c r="CU86" i="21"/>
  <c r="CY38" i="21"/>
  <c r="CY119" i="21"/>
  <c r="CW47" i="21"/>
  <c r="CX28" i="21"/>
  <c r="CU144" i="21"/>
  <c r="CW124" i="21"/>
  <c r="CY165" i="21"/>
  <c r="CY69" i="21"/>
  <c r="CU44" i="21"/>
  <c r="CU125" i="21"/>
  <c r="CV103" i="21"/>
  <c r="CX50" i="21"/>
  <c r="CX69" i="21"/>
  <c r="CX32" i="21"/>
  <c r="CW145" i="21"/>
  <c r="CX70" i="21"/>
  <c r="CV39" i="21"/>
  <c r="CW138" i="21"/>
  <c r="CV35" i="21"/>
  <c r="CW8" i="21"/>
  <c r="CW129" i="21"/>
  <c r="CV20" i="21"/>
  <c r="U51" i="3"/>
  <c r="CV165" i="21"/>
  <c r="CX33" i="21"/>
  <c r="CW117" i="21"/>
  <c r="CV87" i="21"/>
  <c r="CV13" i="21"/>
  <c r="CY143" i="21"/>
  <c r="CW111" i="21"/>
  <c r="CV25" i="21"/>
  <c r="CY20" i="21"/>
  <c r="CY77" i="21"/>
  <c r="CU130" i="21"/>
  <c r="CW63" i="21"/>
  <c r="CY118" i="21"/>
  <c r="CY105" i="21"/>
  <c r="CV54" i="21"/>
  <c r="CW102" i="21"/>
  <c r="CW83" i="21"/>
  <c r="CV32" i="21"/>
  <c r="CX36" i="21"/>
  <c r="CY10" i="21"/>
  <c r="CY42" i="21"/>
  <c r="CY48" i="21"/>
  <c r="CU73" i="21"/>
  <c r="CU39" i="21"/>
  <c r="CU89" i="21"/>
  <c r="CV74" i="21"/>
  <c r="CW112" i="21"/>
  <c r="T52" i="3"/>
  <c r="CU62" i="21"/>
  <c r="CY138" i="21"/>
  <c r="CU47" i="21"/>
  <c r="CX86" i="21"/>
  <c r="CW140" i="21"/>
  <c r="CY163" i="21"/>
  <c r="CV57" i="21"/>
  <c r="CV80" i="21"/>
  <c r="CY128" i="21"/>
  <c r="V47" i="3"/>
  <c r="CX82" i="21"/>
  <c r="CV140" i="21"/>
  <c r="CW24" i="21"/>
  <c r="CW17" i="21"/>
  <c r="CX89" i="21"/>
  <c r="CW101" i="21"/>
  <c r="CY125" i="21"/>
  <c r="T48" i="3"/>
  <c r="CV130" i="21"/>
  <c r="CY64" i="21"/>
  <c r="CY104" i="21"/>
  <c r="CX19" i="21"/>
  <c r="CU139" i="21"/>
  <c r="CX94" i="21"/>
  <c r="CX106" i="21"/>
  <c r="CV161" i="21"/>
  <c r="CV127" i="21"/>
  <c r="CX117" i="21"/>
  <c r="CU82" i="21"/>
  <c r="CU54" i="21"/>
  <c r="CX68" i="21"/>
  <c r="CY87" i="21"/>
  <c r="CV65" i="21"/>
  <c r="CX156" i="21"/>
  <c r="CY106" i="21"/>
  <c r="CX67" i="21"/>
  <c r="CY94" i="21"/>
  <c r="T49" i="3"/>
  <c r="CU133" i="21"/>
  <c r="CX102" i="21"/>
  <c r="CU150" i="21"/>
  <c r="CY50" i="21"/>
  <c r="CW97" i="21"/>
  <c r="CX154" i="21"/>
  <c r="W47" i="3"/>
  <c r="CV19" i="21"/>
  <c r="CU49" i="21"/>
  <c r="CX97" i="21"/>
  <c r="CY152" i="21"/>
  <c r="CY123" i="21"/>
  <c r="CW103" i="21"/>
  <c r="CX92" i="21"/>
  <c r="CV11" i="21"/>
  <c r="CU113" i="21"/>
  <c r="CY82" i="21"/>
  <c r="CX162" i="21"/>
  <c r="CY124" i="21"/>
  <c r="CU94" i="21"/>
  <c r="CV143" i="21"/>
  <c r="CW21" i="21"/>
  <c r="CV116" i="21"/>
  <c r="CW85" i="21"/>
  <c r="CW156" i="21"/>
  <c r="CU95" i="21"/>
  <c r="CX60" i="21"/>
  <c r="CW142" i="21"/>
  <c r="CV51" i="21"/>
  <c r="CV18" i="21"/>
  <c r="CX74" i="21"/>
  <c r="CX126" i="21"/>
  <c r="CW16" i="21"/>
  <c r="CW10" i="21"/>
  <c r="CX18" i="21"/>
  <c r="CU106" i="21"/>
  <c r="CV27" i="21"/>
  <c r="CW91" i="21"/>
  <c r="CX148" i="21"/>
  <c r="CX15" i="21"/>
  <c r="CX54" i="21"/>
  <c r="CV141" i="21"/>
  <c r="CW20" i="21"/>
  <c r="CV48" i="21"/>
  <c r="CW45" i="21"/>
  <c r="CY140" i="21"/>
  <c r="CV36" i="21"/>
  <c r="CY62" i="21"/>
  <c r="CW165" i="21"/>
  <c r="CU105" i="21"/>
  <c r="CW122" i="21"/>
  <c r="CV124" i="21"/>
  <c r="CY129" i="21"/>
  <c r="CW38" i="21"/>
  <c r="CU99" i="21"/>
  <c r="CU9" i="21"/>
  <c r="CX167" i="21"/>
  <c r="CX164" i="21"/>
  <c r="CW126" i="21"/>
  <c r="CV45" i="21"/>
  <c r="CV100" i="21"/>
  <c r="CW78" i="21"/>
  <c r="CU167" i="21"/>
  <c r="CX138" i="21"/>
  <c r="CX136" i="21"/>
  <c r="CU116" i="21"/>
  <c r="CV89" i="21"/>
  <c r="CV50" i="21"/>
  <c r="CW61" i="21"/>
  <c r="CY111" i="21"/>
  <c r="CV77" i="21"/>
  <c r="CX110" i="21"/>
  <c r="CY153" i="21"/>
  <c r="CU92" i="21"/>
  <c r="CU110" i="21"/>
  <c r="CV97" i="21"/>
  <c r="CU72" i="21"/>
  <c r="CU42" i="21"/>
  <c r="S50" i="3"/>
  <c r="CV31" i="21"/>
  <c r="CX23" i="21"/>
  <c r="CV136" i="21"/>
  <c r="CU104" i="21"/>
  <c r="CW32" i="21"/>
  <c r="CW65" i="21"/>
  <c r="CY147" i="21"/>
  <c r="CW62" i="21"/>
  <c r="CW67" i="21"/>
  <c r="CW48" i="21"/>
  <c r="CY19" i="21"/>
  <c r="CX47" i="21"/>
  <c r="CY88" i="21"/>
  <c r="CY79" i="21"/>
  <c r="CX113" i="21"/>
  <c r="CY154" i="21"/>
  <c r="CU34" i="21"/>
  <c r="CV126" i="21"/>
  <c r="CY93" i="21"/>
  <c r="CV157" i="21"/>
  <c r="CY142" i="21"/>
  <c r="CW88" i="21"/>
  <c r="CX107" i="21"/>
  <c r="CX49" i="21"/>
  <c r="CY23" i="21"/>
  <c r="CX121" i="21"/>
  <c r="CY13" i="21"/>
  <c r="U53" i="3"/>
  <c r="CU88" i="21"/>
  <c r="CY91" i="21"/>
  <c r="CW157" i="21"/>
  <c r="CX130" i="21"/>
  <c r="CX35" i="21"/>
  <c r="CV59" i="21"/>
  <c r="CV66" i="21"/>
  <c r="CY18" i="21"/>
  <c r="CW79" i="21"/>
  <c r="CY35" i="21"/>
  <c r="CW108" i="21"/>
  <c r="CW29" i="21"/>
  <c r="CV117" i="21"/>
  <c r="CX134" i="21"/>
  <c r="CU157" i="21"/>
  <c r="CW82" i="21"/>
  <c r="CW84" i="21"/>
  <c r="CX48" i="21"/>
  <c r="CW100" i="21"/>
  <c r="CX65" i="21"/>
  <c r="CW26" i="21"/>
  <c r="CW105" i="21"/>
  <c r="CU76" i="21"/>
  <c r="CU107" i="21"/>
  <c r="CX45" i="21"/>
  <c r="CY53" i="21"/>
  <c r="CU55" i="21"/>
  <c r="CY132" i="21"/>
  <c r="CW159" i="21"/>
  <c r="CU63" i="21"/>
  <c r="CV149" i="21"/>
  <c r="CV115" i="21"/>
  <c r="CV154" i="21"/>
  <c r="CY14" i="21"/>
  <c r="CV99" i="21"/>
  <c r="CV47" i="21"/>
  <c r="CV84" i="21"/>
  <c r="W48" i="3"/>
  <c r="CX22" i="21"/>
  <c r="CX25" i="21"/>
  <c r="CX101" i="21"/>
  <c r="CV78" i="21"/>
  <c r="CU17" i="21"/>
  <c r="CW68" i="21"/>
  <c r="CY102" i="21"/>
  <c r="CX119" i="21"/>
  <c r="CY56" i="21"/>
  <c r="CY46" i="21"/>
  <c r="CX131" i="21"/>
  <c r="CX128" i="21"/>
  <c r="CV75" i="21"/>
  <c r="CV142" i="21"/>
  <c r="CX166" i="21"/>
  <c r="CY150" i="21"/>
  <c r="CV128" i="21"/>
  <c r="CW151" i="21"/>
  <c r="CY24" i="21"/>
  <c r="CU138" i="21"/>
  <c r="CU119" i="21"/>
  <c r="CX87" i="21"/>
  <c r="CW60" i="21"/>
  <c r="CY159" i="21"/>
  <c r="CW87" i="21"/>
  <c r="CV46" i="21"/>
  <c r="CX139" i="21"/>
  <c r="CW49" i="21"/>
  <c r="CY85" i="21"/>
  <c r="CV158" i="21"/>
  <c r="CW54" i="21"/>
  <c r="CX8" i="21"/>
  <c r="CW134" i="21"/>
  <c r="CX155" i="21"/>
  <c r="CW127" i="21"/>
  <c r="CU41" i="21"/>
  <c r="V52" i="3"/>
  <c r="CW167" i="21"/>
  <c r="CY99" i="21"/>
  <c r="CY51" i="21"/>
  <c r="CY160" i="21"/>
  <c r="CU97" i="21"/>
  <c r="CX41" i="21"/>
  <c r="CW110" i="21"/>
  <c r="CX151" i="21"/>
  <c r="CU114" i="21"/>
  <c r="CW148" i="21"/>
  <c r="CX44" i="21"/>
  <c r="CW42" i="21"/>
  <c r="CV129" i="21"/>
  <c r="CY26" i="21"/>
  <c r="CX142" i="21"/>
  <c r="CW149" i="21"/>
  <c r="CU162" i="21"/>
  <c r="CX163" i="21"/>
  <c r="CX93" i="21"/>
  <c r="CX141" i="21"/>
  <c r="CU59" i="21"/>
  <c r="S52" i="3"/>
  <c r="CY146" i="21"/>
  <c r="CX62" i="21"/>
  <c r="CX133" i="21"/>
  <c r="CW15" i="21"/>
  <c r="CW70" i="21"/>
  <c r="W50" i="3"/>
  <c r="CY74" i="21"/>
  <c r="CU48" i="21"/>
  <c r="CX165" i="21"/>
  <c r="CV139" i="21"/>
  <c r="CV132" i="21"/>
  <c r="W49" i="3"/>
  <c r="CY58" i="21"/>
  <c r="CX26" i="21"/>
  <c r="CY96" i="21"/>
  <c r="CU69" i="21"/>
  <c r="CV88" i="21"/>
  <c r="CX129" i="21"/>
  <c r="CU77" i="21"/>
  <c r="CW95" i="21"/>
  <c r="CW104" i="21"/>
  <c r="CU61" i="21"/>
  <c r="CW119" i="21"/>
  <c r="CY130" i="21"/>
  <c r="CU30" i="21"/>
  <c r="CY41" i="21"/>
  <c r="S53" i="3"/>
  <c r="CX55" i="21"/>
  <c r="U52" i="3"/>
  <c r="CV53" i="21"/>
  <c r="CW125" i="21"/>
  <c r="CU18" i="21"/>
  <c r="CW52" i="21"/>
  <c r="CV167" i="21"/>
  <c r="CY137" i="21"/>
  <c r="CV22" i="21"/>
  <c r="CV86" i="21"/>
  <c r="CU164" i="21"/>
  <c r="CW46" i="21"/>
  <c r="CU131" i="21"/>
  <c r="CY89" i="21"/>
  <c r="CY101" i="21"/>
  <c r="CW72" i="21"/>
  <c r="CW131" i="21"/>
  <c r="CU128" i="21"/>
  <c r="CX42" i="21"/>
  <c r="CW53" i="21"/>
  <c r="CY127" i="21"/>
  <c r="CW99" i="21"/>
  <c r="CV155" i="21"/>
  <c r="CV111" i="21"/>
  <c r="CU60" i="21"/>
  <c r="CW86" i="21"/>
  <c r="CV24" i="21"/>
  <c r="CY32" i="21"/>
  <c r="CY113" i="21"/>
  <c r="CX109" i="21"/>
  <c r="CY144" i="21"/>
  <c r="CV93" i="21"/>
  <c r="CW69" i="21"/>
  <c r="CY67" i="21"/>
  <c r="CU33" i="21"/>
  <c r="CV96" i="21"/>
  <c r="CY78" i="21"/>
  <c r="CU22" i="21"/>
  <c r="CV41" i="21"/>
  <c r="CV55" i="21"/>
  <c r="CY17" i="21"/>
  <c r="CY12" i="21"/>
  <c r="CV49" i="21"/>
  <c r="CV104" i="21"/>
  <c r="CU45" i="21"/>
  <c r="CW139" i="21"/>
  <c r="CX80" i="21"/>
  <c r="CX34" i="21"/>
  <c r="CU142" i="21"/>
  <c r="CY68" i="21"/>
  <c r="T47" i="3"/>
  <c r="CY103" i="21"/>
  <c r="CX149" i="21"/>
  <c r="CV150" i="21"/>
  <c r="CV30" i="21"/>
  <c r="CX100" i="21"/>
  <c r="CW9" i="21"/>
  <c r="CY70" i="21"/>
  <c r="CU15" i="21"/>
  <c r="CW123" i="21"/>
  <c r="CV138" i="21"/>
  <c r="CU166" i="21"/>
  <c r="CV94" i="21"/>
  <c r="CU83" i="21"/>
  <c r="CU57" i="21"/>
  <c r="CU66" i="21"/>
  <c r="CX63" i="21"/>
  <c r="CX43" i="21"/>
  <c r="CV79" i="21"/>
  <c r="CW147" i="21"/>
  <c r="CV40" i="21"/>
  <c r="CW158" i="21"/>
  <c r="CU84" i="21"/>
  <c r="CX160" i="21"/>
  <c r="CV85" i="21"/>
  <c r="CU20" i="21"/>
  <c r="CU163" i="21"/>
  <c r="CU153" i="21"/>
  <c r="CX127" i="21"/>
  <c r="CU50" i="21"/>
  <c r="CY126" i="21"/>
  <c r="CV98" i="21"/>
  <c r="CX95" i="21"/>
  <c r="CX66" i="21"/>
  <c r="CX64" i="21"/>
  <c r="CV72" i="21"/>
  <c r="CX27" i="21"/>
  <c r="CW55" i="21"/>
  <c r="CY30" i="21"/>
  <c r="CX120" i="21"/>
  <c r="CX84" i="21"/>
  <c r="CV108" i="21"/>
  <c r="CW136" i="21"/>
  <c r="CU126" i="21"/>
  <c r="CV12" i="21"/>
  <c r="CY134" i="21"/>
  <c r="CU122" i="21"/>
  <c r="CX71" i="21"/>
  <c r="CY43" i="21"/>
  <c r="CU121" i="21"/>
  <c r="CU65" i="21"/>
  <c r="CV146" i="21"/>
  <c r="CV119" i="21"/>
  <c r="CV26" i="21"/>
  <c r="CU135" i="21"/>
  <c r="CU13" i="21"/>
  <c r="CV16" i="21"/>
  <c r="CV91" i="21"/>
  <c r="CW155" i="21"/>
  <c r="CU26" i="21"/>
  <c r="CU152" i="21"/>
  <c r="CV10" i="21"/>
  <c r="CW44" i="21"/>
  <c r="CX147" i="21"/>
  <c r="S48" i="3"/>
  <c r="CU101" i="21"/>
  <c r="CV144" i="21"/>
  <c r="CW153" i="21"/>
  <c r="CX90" i="21"/>
  <c r="CY71" i="21"/>
  <c r="CU151" i="21"/>
  <c r="CX88" i="21"/>
  <c r="CW39" i="21"/>
  <c r="CW13" i="21"/>
  <c r="CU80" i="21"/>
  <c r="CU154" i="21"/>
  <c r="CY116" i="21"/>
  <c r="CV42" i="21"/>
  <c r="CU79" i="21"/>
  <c r="CV110" i="21"/>
  <c r="CV33" i="21"/>
  <c r="CY76" i="21"/>
  <c r="CW130" i="21"/>
  <c r="CU117" i="21"/>
  <c r="CV95" i="21"/>
  <c r="V50" i="3"/>
  <c r="CV76" i="21"/>
  <c r="CU8" i="21"/>
  <c r="CW40" i="21"/>
  <c r="CW14" i="21"/>
  <c r="CU35" i="21"/>
  <c r="CV156" i="21"/>
  <c r="CV107" i="21"/>
  <c r="CV102" i="21"/>
  <c r="CU58" i="21"/>
  <c r="CY151" i="21"/>
  <c r="CU51" i="21"/>
  <c r="CY65" i="21"/>
  <c r="CX40" i="21"/>
  <c r="CW12" i="21"/>
  <c r="CV147" i="21"/>
  <c r="CW56" i="21"/>
  <c r="U47" i="3"/>
  <c r="CV69" i="21"/>
  <c r="CX96" i="21"/>
  <c r="CY40" i="21"/>
  <c r="CY49" i="21"/>
  <c r="CW106" i="21"/>
  <c r="CX144" i="21"/>
  <c r="CX91" i="21"/>
  <c r="CX108" i="21"/>
  <c r="CW160" i="21"/>
  <c r="CY55" i="21"/>
  <c r="CX125" i="21"/>
  <c r="CV82" i="21"/>
  <c r="CY164" i="21"/>
  <c r="CX104" i="21"/>
  <c r="CY16" i="21"/>
  <c r="CW50" i="21"/>
  <c r="CV112" i="21"/>
  <c r="CV58" i="21"/>
  <c r="CU11" i="21"/>
  <c r="CX135" i="21"/>
  <c r="CV15" i="21"/>
  <c r="CW18" i="21"/>
  <c r="CY98" i="21"/>
  <c r="CW166" i="21"/>
  <c r="CX61" i="21"/>
  <c r="CU146" i="21"/>
  <c r="CW121" i="21"/>
  <c r="CV71" i="21"/>
  <c r="CU27" i="21"/>
  <c r="CV81" i="21"/>
  <c r="CX153" i="21"/>
  <c r="CY9" i="21"/>
  <c r="CV8" i="21"/>
  <c r="CW25" i="21"/>
  <c r="CW107" i="21"/>
  <c r="CU46" i="21"/>
  <c r="CY66" i="21"/>
  <c r="CX29" i="21"/>
  <c r="CW146" i="21"/>
  <c r="CX85" i="21"/>
  <c r="CU32" i="21"/>
  <c r="CW57" i="21"/>
  <c r="CX124" i="21"/>
  <c r="CX105" i="21"/>
  <c r="CY148" i="21"/>
  <c r="CU19" i="21"/>
  <c r="CU14" i="21"/>
  <c r="W52" i="3"/>
  <c r="CW43" i="21"/>
  <c r="CW89" i="21"/>
  <c r="CY27" i="21"/>
  <c r="CX116" i="21"/>
  <c r="CU31" i="21"/>
  <c r="CY15" i="21"/>
  <c r="CV56" i="21"/>
  <c r="CU120" i="21"/>
  <c r="CX152" i="21"/>
  <c r="CY61" i="21"/>
  <c r="CW37" i="21"/>
  <c r="CY115" i="21"/>
  <c r="CY117" i="21"/>
  <c r="CX51" i="21"/>
  <c r="CX56" i="21"/>
  <c r="CU71" i="21"/>
  <c r="CW19" i="21"/>
  <c r="CV9" i="21"/>
  <c r="CX31" i="21"/>
  <c r="CY145" i="21"/>
  <c r="CW59" i="21"/>
  <c r="CV63" i="21"/>
  <c r="CV137" i="21"/>
  <c r="CU118" i="21"/>
  <c r="CY166" i="21"/>
  <c r="CW31" i="21"/>
  <c r="CW33" i="21"/>
  <c r="CX12" i="21"/>
  <c r="V53" i="3"/>
  <c r="CX24" i="21"/>
  <c r="CW90" i="21"/>
  <c r="CV164" i="21"/>
  <c r="CY52" i="21"/>
  <c r="CU87" i="21"/>
  <c r="CY63" i="21"/>
  <c r="CY60" i="21"/>
  <c r="CU108" i="21"/>
  <c r="CY54" i="21"/>
  <c r="CV145" i="21"/>
  <c r="CY109" i="21"/>
  <c r="CY25" i="21"/>
  <c r="CX132" i="21"/>
  <c r="CY8" i="21"/>
  <c r="CY139" i="21"/>
  <c r="CW118" i="21"/>
  <c r="CW23" i="21"/>
  <c r="CY28" i="21"/>
  <c r="AZ83" i="3" l="1"/>
  <c r="R17" i="2"/>
  <c r="BB141" i="3"/>
  <c r="BB105" i="3"/>
  <c r="BB136" i="3"/>
  <c r="BB131" i="3"/>
  <c r="BB156" i="3"/>
  <c r="BB126" i="3"/>
  <c r="BB151" i="3"/>
  <c r="BB121" i="3"/>
  <c r="BB162" i="3"/>
  <c r="BB117" i="3"/>
  <c r="BB158" i="3"/>
  <c r="BB112" i="3"/>
  <c r="BB143" i="3"/>
  <c r="BB107" i="3"/>
  <c r="BB138" i="3"/>
  <c r="BB133" i="3"/>
  <c r="BB124" i="3"/>
  <c r="BB149" i="3"/>
  <c r="BB119" i="3"/>
  <c r="BB160" i="3"/>
  <c r="BB114" i="3"/>
  <c r="BB145" i="3"/>
  <c r="BB109" i="3"/>
  <c r="BB140" i="3"/>
  <c r="BB130" i="3"/>
  <c r="BB155" i="3"/>
  <c r="BB125" i="3"/>
  <c r="BB150" i="3"/>
  <c r="BB129" i="3"/>
  <c r="BB115" i="3"/>
  <c r="BB128" i="3"/>
  <c r="BB153" i="3"/>
  <c r="BB123" i="3"/>
  <c r="BB148" i="3"/>
  <c r="BB146" i="3"/>
  <c r="BB110" i="3"/>
  <c r="BB157" i="3"/>
  <c r="BB142" i="3"/>
  <c r="BB106" i="3"/>
  <c r="BB137" i="3"/>
  <c r="BB132" i="3"/>
  <c r="BB127" i="3"/>
  <c r="BB152" i="3"/>
  <c r="BB104" i="3"/>
  <c r="BB135" i="3"/>
  <c r="BB122" i="3"/>
  <c r="BB163" i="3"/>
  <c r="BB118" i="3"/>
  <c r="BB159" i="3"/>
  <c r="BB113" i="3"/>
  <c r="BB154" i="3"/>
  <c r="BB139" i="3"/>
  <c r="BB111" i="3"/>
  <c r="BB120" i="3"/>
  <c r="BB161" i="3"/>
  <c r="BB147" i="3"/>
  <c r="BB134" i="3"/>
  <c r="BB144" i="3"/>
  <c r="BB108" i="3"/>
  <c r="BB116" i="3"/>
  <c r="BA134" i="3"/>
  <c r="BA129" i="3"/>
  <c r="BA154" i="3"/>
  <c r="BA124" i="3"/>
  <c r="BA149" i="3"/>
  <c r="BA119" i="3"/>
  <c r="BA160" i="3"/>
  <c r="BA114" i="3"/>
  <c r="BA145" i="3"/>
  <c r="BA146" i="3"/>
  <c r="BA110" i="3"/>
  <c r="BA141" i="3"/>
  <c r="BA105" i="3"/>
  <c r="BA136" i="3"/>
  <c r="BA131" i="3"/>
  <c r="BA156" i="3"/>
  <c r="BA126" i="3"/>
  <c r="BA151" i="3"/>
  <c r="BA117" i="3"/>
  <c r="BA158" i="3"/>
  <c r="BA112" i="3"/>
  <c r="BA143" i="3"/>
  <c r="BA107" i="3"/>
  <c r="BA138" i="3"/>
  <c r="BA133" i="3"/>
  <c r="BA163" i="3"/>
  <c r="BA123" i="3"/>
  <c r="BA148" i="3"/>
  <c r="BA118" i="3"/>
  <c r="BA159" i="3"/>
  <c r="BA144" i="3"/>
  <c r="BA108" i="3"/>
  <c r="BA150" i="3"/>
  <c r="BA121" i="3"/>
  <c r="BA162" i="3"/>
  <c r="BA116" i="3"/>
  <c r="BA139" i="3"/>
  <c r="BA122" i="3"/>
  <c r="BA135" i="3"/>
  <c r="BA130" i="3"/>
  <c r="BA155" i="3"/>
  <c r="BA125" i="3"/>
  <c r="BA120" i="3"/>
  <c r="BA161" i="3"/>
  <c r="BA128" i="3"/>
  <c r="BA153" i="3"/>
  <c r="BA115" i="3"/>
  <c r="BA147" i="3"/>
  <c r="BA111" i="3"/>
  <c r="BA142" i="3"/>
  <c r="BA106" i="3"/>
  <c r="BA132" i="3"/>
  <c r="BA157" i="3"/>
  <c r="BA104" i="3"/>
  <c r="BA152" i="3"/>
  <c r="BA140" i="3"/>
  <c r="BA113" i="3"/>
  <c r="BA137" i="3"/>
  <c r="BA109" i="3"/>
  <c r="BA127" i="3"/>
  <c r="BA24" i="3"/>
  <c r="AZ127" i="3"/>
  <c r="AZ152" i="3"/>
  <c r="AZ122" i="3"/>
  <c r="AZ163" i="3"/>
  <c r="AZ117" i="3"/>
  <c r="AZ158" i="3"/>
  <c r="AZ112" i="3"/>
  <c r="AZ143" i="3"/>
  <c r="AZ107" i="3"/>
  <c r="AZ138" i="3"/>
  <c r="AZ139" i="3"/>
  <c r="AZ134" i="3"/>
  <c r="AZ129" i="3"/>
  <c r="AZ154" i="3"/>
  <c r="AZ124" i="3"/>
  <c r="AZ149" i="3"/>
  <c r="AZ119" i="3"/>
  <c r="AZ160" i="3"/>
  <c r="AZ146" i="3"/>
  <c r="AZ110" i="3"/>
  <c r="AZ141" i="3"/>
  <c r="AZ105" i="3"/>
  <c r="AZ136" i="3"/>
  <c r="AZ131" i="3"/>
  <c r="AZ156" i="3"/>
  <c r="AZ116" i="3"/>
  <c r="AZ147" i="3"/>
  <c r="AZ111" i="3"/>
  <c r="AZ142" i="3"/>
  <c r="AZ137" i="3"/>
  <c r="AZ114" i="3"/>
  <c r="AZ145" i="3"/>
  <c r="AZ109" i="3"/>
  <c r="AZ132" i="3"/>
  <c r="AZ157" i="3"/>
  <c r="AZ118" i="3"/>
  <c r="AZ104" i="3"/>
  <c r="AZ128" i="3"/>
  <c r="AZ153" i="3"/>
  <c r="AZ123" i="3"/>
  <c r="AZ148" i="3"/>
  <c r="AZ159" i="3"/>
  <c r="AZ115" i="3"/>
  <c r="AZ113" i="3"/>
  <c r="AZ126" i="3"/>
  <c r="AZ151" i="3"/>
  <c r="AZ121" i="3"/>
  <c r="AZ162" i="3"/>
  <c r="AZ144" i="3"/>
  <c r="AZ108" i="3"/>
  <c r="AZ140" i="3"/>
  <c r="AZ135" i="3"/>
  <c r="AZ125" i="3"/>
  <c r="AZ150" i="3"/>
  <c r="AZ120" i="3"/>
  <c r="AZ106" i="3"/>
  <c r="AZ133" i="3"/>
  <c r="AZ155" i="3"/>
  <c r="AZ161" i="3"/>
  <c r="AZ130" i="3"/>
  <c r="Q13" i="2"/>
  <c r="R13" i="2" s="1"/>
  <c r="BD119" i="3"/>
  <c r="BD160" i="3"/>
  <c r="BD114" i="3"/>
  <c r="BD145" i="3"/>
  <c r="BD109" i="3"/>
  <c r="BD140" i="3"/>
  <c r="BD104" i="3"/>
  <c r="BD135" i="3"/>
  <c r="BD131" i="3"/>
  <c r="BD156" i="3"/>
  <c r="BD126" i="3"/>
  <c r="BD151" i="3"/>
  <c r="BD121" i="3"/>
  <c r="BD162" i="3"/>
  <c r="BD116" i="3"/>
  <c r="BD147" i="3"/>
  <c r="BD111" i="3"/>
  <c r="BD138" i="3"/>
  <c r="BD133" i="3"/>
  <c r="BD128" i="3"/>
  <c r="BD153" i="3"/>
  <c r="BD123" i="3"/>
  <c r="BD148" i="3"/>
  <c r="BD144" i="3"/>
  <c r="BD108" i="3"/>
  <c r="BD139" i="3"/>
  <c r="BD142" i="3"/>
  <c r="BD134" i="3"/>
  <c r="BD129" i="3"/>
  <c r="BD154" i="3"/>
  <c r="BD110" i="3"/>
  <c r="BD106" i="3"/>
  <c r="BD137" i="3"/>
  <c r="BD124" i="3"/>
  <c r="BD149" i="3"/>
  <c r="BD146" i="3"/>
  <c r="BD120" i="3"/>
  <c r="BD161" i="3"/>
  <c r="BD115" i="3"/>
  <c r="BD141" i="3"/>
  <c r="BD105" i="3"/>
  <c r="BD118" i="3"/>
  <c r="BD159" i="3"/>
  <c r="BD113" i="3"/>
  <c r="BD136" i="3"/>
  <c r="BD107" i="3"/>
  <c r="BD132" i="3"/>
  <c r="BD157" i="3"/>
  <c r="BD127" i="3"/>
  <c r="BD152" i="3"/>
  <c r="BD143" i="3"/>
  <c r="BD117" i="3"/>
  <c r="BD158" i="3"/>
  <c r="BD155" i="3"/>
  <c r="BD130" i="3"/>
  <c r="BD163" i="3"/>
  <c r="BD112" i="3"/>
  <c r="BD150" i="3"/>
  <c r="BD122" i="3"/>
  <c r="BD125" i="3"/>
  <c r="BC112" i="3"/>
  <c r="BC143" i="3"/>
  <c r="BC107" i="3"/>
  <c r="BC138" i="3"/>
  <c r="BC133" i="3"/>
  <c r="BC128" i="3"/>
  <c r="BC153" i="3"/>
  <c r="BC124" i="3"/>
  <c r="BC149" i="3"/>
  <c r="BC119" i="3"/>
  <c r="BC160" i="3"/>
  <c r="BC114" i="3"/>
  <c r="BC145" i="3"/>
  <c r="BC109" i="3"/>
  <c r="BC140" i="3"/>
  <c r="BC104" i="3"/>
  <c r="BC131" i="3"/>
  <c r="BC156" i="3"/>
  <c r="BC126" i="3"/>
  <c r="BC151" i="3"/>
  <c r="BC121" i="3"/>
  <c r="BC162" i="3"/>
  <c r="BC116" i="3"/>
  <c r="BC147" i="3"/>
  <c r="BC136" i="3"/>
  <c r="BC137" i="3"/>
  <c r="BC132" i="3"/>
  <c r="BC157" i="3"/>
  <c r="BC127" i="3"/>
  <c r="BC122" i="3"/>
  <c r="BC163" i="3"/>
  <c r="BC139" i="3"/>
  <c r="BC130" i="3"/>
  <c r="BC155" i="3"/>
  <c r="BC117" i="3"/>
  <c r="BC158" i="3"/>
  <c r="BC113" i="3"/>
  <c r="BC144" i="3"/>
  <c r="BC108" i="3"/>
  <c r="BC135" i="3"/>
  <c r="BC134" i="3"/>
  <c r="BC111" i="3"/>
  <c r="BC142" i="3"/>
  <c r="BC106" i="3"/>
  <c r="BC129" i="3"/>
  <c r="BC154" i="3"/>
  <c r="BC125" i="3"/>
  <c r="BC150" i="3"/>
  <c r="BC120" i="3"/>
  <c r="BC161" i="3"/>
  <c r="BC146" i="3"/>
  <c r="BC110" i="3"/>
  <c r="BC148" i="3"/>
  <c r="BC152" i="3"/>
  <c r="BC105" i="3"/>
  <c r="BC115" i="3"/>
  <c r="BC141" i="3"/>
  <c r="BC123" i="3"/>
  <c r="BC159" i="3"/>
  <c r="BC118" i="3"/>
  <c r="AZ46" i="3"/>
  <c r="BA10" i="3"/>
  <c r="BA45" i="3"/>
  <c r="AZ52" i="3"/>
  <c r="BA5" i="3"/>
  <c r="AZ66" i="3"/>
  <c r="BC8" i="3"/>
  <c r="AM182" i="9"/>
  <c r="AM230" i="9"/>
  <c r="AM242" i="9"/>
  <c r="AM254" i="9"/>
  <c r="AM266" i="9"/>
  <c r="AM278" i="9"/>
  <c r="AM302" i="9"/>
  <c r="AM314" i="9"/>
  <c r="AM326" i="9"/>
  <c r="AM350" i="9"/>
  <c r="AM362" i="9"/>
  <c r="AM127" i="9"/>
  <c r="AM139" i="9"/>
  <c r="AM151" i="9"/>
  <c r="AM163" i="9"/>
  <c r="AM175" i="9"/>
  <c r="AM187" i="9"/>
  <c r="AM199" i="9"/>
  <c r="AM211" i="9"/>
  <c r="AM223" i="9"/>
  <c r="AM235" i="9"/>
  <c r="AM247" i="9"/>
  <c r="AM259" i="9"/>
  <c r="AM283" i="9"/>
  <c r="AM295" i="9"/>
  <c r="AM307" i="9"/>
  <c r="AM331" i="9"/>
  <c r="AM144" i="9"/>
  <c r="AM156" i="9"/>
  <c r="AM180" i="9"/>
  <c r="AM192" i="9"/>
  <c r="AM204" i="9"/>
  <c r="AM216" i="9"/>
  <c r="AM228" i="9"/>
  <c r="AM240" i="9"/>
  <c r="AM252" i="9"/>
  <c r="AM264" i="9"/>
  <c r="AM276" i="9"/>
  <c r="AM288" i="9"/>
  <c r="AM300" i="9"/>
  <c r="AM312" i="9"/>
  <c r="AM348" i="9"/>
  <c r="AM125" i="9"/>
  <c r="AM137" i="9"/>
  <c r="AM161" i="9"/>
  <c r="AM173" i="9"/>
  <c r="AM185" i="9"/>
  <c r="AM233" i="9"/>
  <c r="AM245" i="9"/>
  <c r="AM257" i="9"/>
  <c r="AM269" i="9"/>
  <c r="AM281" i="9"/>
  <c r="AM305" i="9"/>
  <c r="AM317" i="9"/>
  <c r="AM329" i="9"/>
  <c r="AM341" i="9"/>
  <c r="AM166" i="9"/>
  <c r="AM178" i="9"/>
  <c r="AM190" i="9"/>
  <c r="AM202" i="9"/>
  <c r="AM214" i="9"/>
  <c r="AM226" i="9"/>
  <c r="AM238" i="9"/>
  <c r="AM250" i="9"/>
  <c r="AM262" i="9"/>
  <c r="AM274" i="9"/>
  <c r="AM298" i="9"/>
  <c r="AM310" i="9"/>
  <c r="AM123" i="9"/>
  <c r="AM135" i="9"/>
  <c r="AM147" i="9"/>
  <c r="AM159" i="9"/>
  <c r="AM171" i="9"/>
  <c r="AM183" i="9"/>
  <c r="AM243" i="9"/>
  <c r="AM255" i="9"/>
  <c r="AM291" i="9"/>
  <c r="AM303" i="9"/>
  <c r="AM315" i="9"/>
  <c r="AM327" i="9"/>
  <c r="AM339" i="9"/>
  <c r="AM351" i="9"/>
  <c r="AM363" i="9"/>
  <c r="AM128" i="9"/>
  <c r="AM140" i="9"/>
  <c r="AM152" i="9"/>
  <c r="AM176" i="9"/>
  <c r="AM188" i="9"/>
  <c r="AM200" i="9"/>
  <c r="AM212" i="9"/>
  <c r="AM224" i="9"/>
  <c r="AM248" i="9"/>
  <c r="AM260" i="9"/>
  <c r="AM272" i="9"/>
  <c r="AM284" i="9"/>
  <c r="AM296" i="9"/>
  <c r="AM320" i="9"/>
  <c r="AM332" i="9"/>
  <c r="AM344" i="9"/>
  <c r="AM169" i="9"/>
  <c r="AM181" i="9"/>
  <c r="AM205" i="9"/>
  <c r="AM229" i="9"/>
  <c r="AM241" i="9"/>
  <c r="AM253" i="9"/>
  <c r="AM265" i="9"/>
  <c r="AM289" i="9"/>
  <c r="AM301" i="9"/>
  <c r="AM313" i="9"/>
  <c r="AM325" i="9"/>
  <c r="AM337" i="9"/>
  <c r="AM126" i="9"/>
  <c r="AM138" i="9"/>
  <c r="AM150" i="9"/>
  <c r="AM174" i="9"/>
  <c r="AM186" i="9"/>
  <c r="AM198" i="9"/>
  <c r="AM210" i="9"/>
  <c r="AM222" i="9"/>
  <c r="AM246" i="9"/>
  <c r="AM270" i="9"/>
  <c r="AM282" i="9"/>
  <c r="AM294" i="9"/>
  <c r="AM318" i="9"/>
  <c r="AM330" i="9"/>
  <c r="AM342" i="9"/>
  <c r="AM167" i="9"/>
  <c r="AM179" i="9"/>
  <c r="AM203" i="9"/>
  <c r="AM215" i="9"/>
  <c r="AM239" i="9"/>
  <c r="AM263" i="9"/>
  <c r="AM299" i="9"/>
  <c r="AM311" i="9"/>
  <c r="AM323" i="9"/>
  <c r="AM124" i="9"/>
  <c r="AM136" i="9"/>
  <c r="AM148" i="9"/>
  <c r="AM160" i="9"/>
  <c r="AM172" i="9"/>
  <c r="AM184" i="9"/>
  <c r="AM196" i="9"/>
  <c r="AM208" i="9"/>
  <c r="AM232" i="9"/>
  <c r="AM244" i="9"/>
  <c r="AM268" i="9"/>
  <c r="AM280" i="9"/>
  <c r="AM292" i="9"/>
  <c r="AM304" i="9"/>
  <c r="AM316" i="9"/>
  <c r="AM340" i="9"/>
  <c r="AM352" i="9"/>
  <c r="AM364" i="9"/>
  <c r="AM129" i="9"/>
  <c r="AM165" i="9"/>
  <c r="AM189" i="9"/>
  <c r="AM201" i="9"/>
  <c r="AM213" i="9"/>
  <c r="AM237" i="9"/>
  <c r="AM261" i="9"/>
  <c r="AM285" i="9"/>
  <c r="AM297" i="9"/>
  <c r="AM309" i="9"/>
  <c r="AM333" i="9"/>
  <c r="AM134" i="9"/>
  <c r="AM146" i="9"/>
  <c r="AM158" i="9"/>
  <c r="AM170" i="9"/>
  <c r="AM194" i="9"/>
  <c r="AM206" i="9"/>
  <c r="AM218" i="9"/>
  <c r="AM290" i="9"/>
  <c r="AM338" i="9"/>
  <c r="AM271" i="9"/>
  <c r="AM319" i="9"/>
  <c r="AM343" i="9"/>
  <c r="AM355" i="9"/>
  <c r="AM132" i="9"/>
  <c r="AM168" i="9"/>
  <c r="AM324" i="9"/>
  <c r="AM336" i="9"/>
  <c r="AM360" i="9"/>
  <c r="AM149" i="9"/>
  <c r="AM197" i="9"/>
  <c r="AM209" i="9"/>
  <c r="AM221" i="9"/>
  <c r="AM293" i="9"/>
  <c r="AM353" i="9"/>
  <c r="AM130" i="9"/>
  <c r="AM142" i="9"/>
  <c r="AM154" i="9"/>
  <c r="AM286" i="9"/>
  <c r="AM322" i="9"/>
  <c r="AM334" i="9"/>
  <c r="AM346" i="9"/>
  <c r="AM358" i="9"/>
  <c r="AM195" i="9"/>
  <c r="AM207" i="9"/>
  <c r="AM219" i="9"/>
  <c r="AM231" i="9"/>
  <c r="AM267" i="9"/>
  <c r="AM279" i="9"/>
  <c r="AM164" i="9"/>
  <c r="AM236" i="9"/>
  <c r="AM308" i="9"/>
  <c r="AM356" i="9"/>
  <c r="AM133" i="9"/>
  <c r="AM145" i="9"/>
  <c r="AM157" i="9"/>
  <c r="AM193" i="9"/>
  <c r="AM217" i="9"/>
  <c r="AM277" i="9"/>
  <c r="AM349" i="9"/>
  <c r="AM361" i="9"/>
  <c r="AM162" i="9"/>
  <c r="AM234" i="9"/>
  <c r="AM258" i="9"/>
  <c r="AM306" i="9"/>
  <c r="AM354" i="9"/>
  <c r="AM131" i="9"/>
  <c r="AM143" i="9"/>
  <c r="AM155" i="9"/>
  <c r="AM191" i="9"/>
  <c r="AM227" i="9"/>
  <c r="AM251" i="9"/>
  <c r="AM275" i="9"/>
  <c r="AM287" i="9"/>
  <c r="AM335" i="9"/>
  <c r="AM347" i="9"/>
  <c r="AM359" i="9"/>
  <c r="AM220" i="9"/>
  <c r="AM256" i="9"/>
  <c r="AM328" i="9"/>
  <c r="AM141" i="9"/>
  <c r="AM153" i="9"/>
  <c r="AM177" i="9"/>
  <c r="AM225" i="9"/>
  <c r="AM249" i="9"/>
  <c r="AM273" i="9"/>
  <c r="AM321" i="9"/>
  <c r="AM345" i="9"/>
  <c r="AM357" i="9"/>
  <c r="AZ68" i="3"/>
  <c r="BA68" i="3"/>
  <c r="AZ50" i="3"/>
  <c r="BA69" i="3"/>
  <c r="AZ32" i="3"/>
  <c r="AZ54" i="3"/>
  <c r="BD45" i="3"/>
  <c r="AZ38" i="3"/>
  <c r="U24" i="5"/>
  <c r="BD79" i="3"/>
  <c r="BD89" i="3"/>
  <c r="AZ30" i="3"/>
  <c r="AZ87" i="3"/>
  <c r="AZ18" i="3"/>
  <c r="AZ86" i="3"/>
  <c r="BC52" i="3"/>
  <c r="BD95" i="3"/>
  <c r="BA77" i="3"/>
  <c r="BA23" i="3"/>
  <c r="BC43" i="3"/>
  <c r="BD14" i="3"/>
  <c r="Q19" i="5"/>
  <c r="AZ100" i="3"/>
  <c r="AZ78" i="3"/>
  <c r="BD76" i="3"/>
  <c r="BA12" i="3"/>
  <c r="AZ103" i="3"/>
  <c r="BD22" i="3"/>
  <c r="AZ88" i="3"/>
  <c r="AZ20" i="3"/>
  <c r="R15" i="2"/>
  <c r="BA17" i="3"/>
  <c r="BD59" i="3"/>
  <c r="BA21" i="3"/>
  <c r="AZ90" i="3"/>
  <c r="BD50" i="3"/>
  <c r="AZ11" i="3"/>
  <c r="BD34" i="3"/>
  <c r="AZ35" i="3"/>
  <c r="BD46" i="3"/>
  <c r="R11" i="5"/>
  <c r="Q14" i="5"/>
  <c r="Q15" i="5"/>
  <c r="AZ81" i="3"/>
  <c r="BA82" i="3"/>
  <c r="BD27" i="3"/>
  <c r="BD70" i="3"/>
  <c r="BA22" i="3"/>
  <c r="BC103" i="3"/>
  <c r="BA46" i="3"/>
  <c r="AZ72" i="3"/>
  <c r="BA37" i="3"/>
  <c r="AZ12" i="3"/>
  <c r="BA25" i="3"/>
  <c r="BA51" i="3"/>
  <c r="BA73" i="3"/>
  <c r="AZ58" i="3"/>
  <c r="AZ55" i="3"/>
  <c r="BD21" i="3"/>
  <c r="AZ39" i="3"/>
  <c r="BA98" i="3"/>
  <c r="BC9" i="3"/>
  <c r="BA27" i="3"/>
  <c r="AM22" i="9"/>
  <c r="BB7" i="3"/>
  <c r="BB94" i="3"/>
  <c r="AZ60" i="3"/>
  <c r="BA34" i="3"/>
  <c r="BA59" i="3"/>
  <c r="BA11" i="3"/>
  <c r="AZ89" i="3"/>
  <c r="AZ41" i="3"/>
  <c r="BD35" i="3"/>
  <c r="BA89" i="3"/>
  <c r="AZ95" i="3"/>
  <c r="AZ65" i="3"/>
  <c r="AZ80" i="3"/>
  <c r="BA54" i="3"/>
  <c r="BD62" i="3"/>
  <c r="BD43" i="3"/>
  <c r="BD56" i="3"/>
  <c r="BD58" i="3"/>
  <c r="BC100" i="3"/>
  <c r="BD60" i="3"/>
  <c r="AZ16" i="3"/>
  <c r="BA39" i="3"/>
  <c r="BD100" i="3"/>
  <c r="BD5" i="3"/>
  <c r="BD69" i="3"/>
  <c r="BC28" i="3"/>
  <c r="T23" i="5"/>
  <c r="T11" i="5"/>
  <c r="AZ73" i="3"/>
  <c r="BB86" i="3"/>
  <c r="BC24" i="3"/>
  <c r="BC95" i="3"/>
  <c r="BD18" i="3"/>
  <c r="AZ22" i="3"/>
  <c r="BA83" i="3"/>
  <c r="BA35" i="3"/>
  <c r="BD103" i="3"/>
  <c r="BD51" i="3"/>
  <c r="BA103" i="3"/>
  <c r="BA79" i="3"/>
  <c r="AZ94" i="3"/>
  <c r="AZ26" i="3"/>
  <c r="AZ79" i="3"/>
  <c r="AZ61" i="3"/>
  <c r="BA43" i="3"/>
  <c r="BD49" i="3"/>
  <c r="BA31" i="3"/>
  <c r="AZ56" i="3"/>
  <c r="BA81" i="3"/>
  <c r="S21" i="5"/>
  <c r="BD80" i="3"/>
  <c r="BD102" i="3"/>
  <c r="BC36" i="3"/>
  <c r="AZ24" i="3"/>
  <c r="AZ8" i="3"/>
  <c r="AZ63" i="3"/>
  <c r="AZ51" i="3"/>
  <c r="BD98" i="3"/>
  <c r="BA58" i="3"/>
  <c r="BA28" i="3"/>
  <c r="BD68" i="3"/>
  <c r="BA53" i="3"/>
  <c r="BD40" i="3"/>
  <c r="BD20" i="3"/>
  <c r="BA13" i="3"/>
  <c r="BA6" i="3"/>
  <c r="AM15" i="9"/>
  <c r="BD28" i="3"/>
  <c r="AZ25" i="3"/>
  <c r="BA38" i="3"/>
  <c r="AZ14" i="3"/>
  <c r="BD33" i="3"/>
  <c r="BD85" i="3"/>
  <c r="BD94" i="3"/>
  <c r="AZ28" i="3"/>
  <c r="BD63" i="3"/>
  <c r="AZ76" i="3"/>
  <c r="AZ62" i="3"/>
  <c r="AZ97" i="3"/>
  <c r="AZ92" i="3"/>
  <c r="BA18" i="3"/>
  <c r="AZ23" i="3"/>
  <c r="BD101" i="3"/>
  <c r="BD78" i="3"/>
  <c r="BA87" i="3"/>
  <c r="BA94" i="3"/>
  <c r="AZ31" i="3"/>
  <c r="BD64" i="3"/>
  <c r="BA97" i="3"/>
  <c r="AM10" i="9"/>
  <c r="AM32" i="9"/>
  <c r="BD88" i="3"/>
  <c r="BD4" i="3"/>
  <c r="BC4" i="3"/>
  <c r="BC44" i="3"/>
  <c r="BA44" i="3"/>
  <c r="BC78" i="3"/>
  <c r="BC26" i="3"/>
  <c r="BC18" i="3"/>
  <c r="BC14" i="3"/>
  <c r="AZ49" i="3"/>
  <c r="BB34" i="3"/>
  <c r="AZ40" i="3"/>
  <c r="BA14" i="3"/>
  <c r="BA26" i="3"/>
  <c r="BA76" i="3"/>
  <c r="BA7" i="3"/>
  <c r="BD24" i="3"/>
  <c r="BB40" i="3"/>
  <c r="AZ64" i="3"/>
  <c r="BC64" i="3"/>
  <c r="AM65" i="9"/>
  <c r="BD91" i="3"/>
  <c r="BC91" i="3"/>
  <c r="BA91" i="3"/>
  <c r="AZ27" i="3"/>
  <c r="BB80" i="3"/>
  <c r="AZ44" i="3"/>
  <c r="BB28" i="3"/>
  <c r="BB73" i="3"/>
  <c r="AM112" i="9"/>
  <c r="AM99" i="9"/>
  <c r="AM60" i="9"/>
  <c r="AM96" i="9"/>
  <c r="AM103" i="9"/>
  <c r="AM109" i="9"/>
  <c r="BD65" i="3"/>
  <c r="P16" i="2"/>
  <c r="O16" i="2"/>
  <c r="Q16" i="2" s="1"/>
  <c r="BB55" i="3"/>
  <c r="AM81" i="9"/>
  <c r="BB18" i="3"/>
  <c r="BB77" i="3"/>
  <c r="AM52" i="9"/>
  <c r="BB60" i="3"/>
  <c r="AM92" i="9"/>
  <c r="BC73" i="3"/>
  <c r="BA95" i="3"/>
  <c r="AM74" i="9"/>
  <c r="AM82" i="9"/>
  <c r="AM19" i="9"/>
  <c r="BB45" i="3"/>
  <c r="BB25" i="3"/>
  <c r="BB64" i="3"/>
  <c r="BB41" i="3"/>
  <c r="BB32" i="3"/>
  <c r="BB13" i="3"/>
  <c r="BB17" i="3"/>
  <c r="BB37" i="3"/>
  <c r="BB26" i="3"/>
  <c r="AM121" i="9"/>
  <c r="BB89" i="3"/>
  <c r="BB79" i="3"/>
  <c r="BB53" i="3"/>
  <c r="AM23" i="9"/>
  <c r="BB63" i="3"/>
  <c r="BB91" i="3"/>
  <c r="BB96" i="3"/>
  <c r="BB90" i="3"/>
  <c r="BB81" i="3"/>
  <c r="AM27" i="9"/>
  <c r="BB70" i="3"/>
  <c r="BB16" i="3"/>
  <c r="BB66" i="3"/>
  <c r="AM114" i="9"/>
  <c r="BB102" i="3"/>
  <c r="BB22" i="3"/>
  <c r="BB27" i="3"/>
  <c r="BB8" i="3"/>
  <c r="BB49" i="3"/>
  <c r="BB76" i="3"/>
  <c r="AM64" i="9"/>
  <c r="BB88" i="3"/>
  <c r="BB29" i="3"/>
  <c r="BB11" i="3"/>
  <c r="AM118" i="9"/>
  <c r="BB57" i="3"/>
  <c r="BB4" i="3"/>
  <c r="BB69" i="3"/>
  <c r="BB44" i="3"/>
  <c r="BB12" i="3"/>
  <c r="BB51" i="3"/>
  <c r="BB98" i="3"/>
  <c r="BB87" i="3"/>
  <c r="BB9" i="3"/>
  <c r="BB58" i="3"/>
  <c r="AM39" i="9"/>
  <c r="BB46" i="3"/>
  <c r="BB95" i="3"/>
  <c r="BB68" i="3"/>
  <c r="BB101" i="3"/>
  <c r="BB52" i="3"/>
  <c r="BB21" i="3"/>
  <c r="BB5" i="3"/>
  <c r="BD31" i="3"/>
  <c r="BB43" i="3"/>
  <c r="BB72" i="3"/>
  <c r="AZ4" i="3"/>
  <c r="BB36" i="3"/>
  <c r="BB14" i="3"/>
  <c r="BB24" i="3"/>
  <c r="U13" i="5"/>
  <c r="BD67" i="3"/>
  <c r="BC15" i="3"/>
  <c r="BA42" i="3"/>
  <c r="BA90" i="3"/>
  <c r="BB30" i="3"/>
  <c r="BB99" i="3"/>
  <c r="AZ71" i="3"/>
  <c r="BA19" i="3"/>
  <c r="BA36" i="3"/>
  <c r="R14" i="2"/>
  <c r="BA47" i="3"/>
  <c r="R11" i="2"/>
  <c r="T26" i="5"/>
  <c r="R10" i="5"/>
  <c r="R18" i="5"/>
  <c r="R14" i="5"/>
  <c r="Q13" i="5"/>
  <c r="U14" i="5"/>
  <c r="AM71" i="9"/>
  <c r="BA49" i="3"/>
  <c r="T24" i="5"/>
  <c r="T20" i="5"/>
  <c r="T16" i="5"/>
  <c r="T12" i="5"/>
  <c r="S22" i="5"/>
  <c r="S18" i="5"/>
  <c r="U16" i="5"/>
  <c r="R15" i="5"/>
  <c r="AZ19" i="3"/>
  <c r="BB85" i="3"/>
  <c r="BB19" i="3"/>
  <c r="BD19" i="3"/>
  <c r="AZ15" i="3"/>
  <c r="BB15" i="3"/>
  <c r="AZ9" i="3"/>
  <c r="BA65" i="3"/>
  <c r="BA41" i="3"/>
  <c r="BA100" i="3"/>
  <c r="BA66" i="3"/>
  <c r="BA102" i="3"/>
  <c r="BD17" i="3"/>
  <c r="BD7" i="3"/>
  <c r="BD42" i="3"/>
  <c r="BC62" i="3"/>
  <c r="BC53" i="3"/>
  <c r="T10" i="5"/>
  <c r="BB31" i="3"/>
  <c r="S13" i="5"/>
  <c r="BA8" i="3"/>
  <c r="Q11" i="5"/>
  <c r="U21" i="5"/>
  <c r="U17" i="5"/>
  <c r="BA78" i="3"/>
  <c r="BA99" i="3"/>
  <c r="BB83" i="3"/>
  <c r="AZ17" i="3"/>
  <c r="BB78" i="3"/>
  <c r="BA20" i="3"/>
  <c r="BA9" i="3"/>
  <c r="BC99" i="3"/>
  <c r="AM20" i="9"/>
  <c r="AM28" i="9"/>
  <c r="AM44" i="9"/>
  <c r="AM51" i="9"/>
  <c r="AM50" i="9"/>
  <c r="AM91" i="9"/>
  <c r="AM111" i="9"/>
  <c r="AM110" i="9"/>
  <c r="T18" i="5"/>
  <c r="S24" i="5"/>
  <c r="S16" i="5"/>
  <c r="Q18" i="5"/>
  <c r="U20" i="5"/>
  <c r="BB59" i="3"/>
  <c r="BB61" i="3"/>
  <c r="BD71" i="3"/>
  <c r="BA30" i="3"/>
  <c r="BB82" i="3"/>
  <c r="BB65" i="3"/>
  <c r="AZ99" i="3"/>
  <c r="AM66" i="9"/>
  <c r="AZ102" i="3"/>
  <c r="AM43" i="9"/>
  <c r="BA60" i="3"/>
  <c r="BA57" i="3"/>
  <c r="BD82" i="3"/>
  <c r="BD38" i="3"/>
  <c r="BD87" i="3"/>
  <c r="BD41" i="3"/>
  <c r="BA50" i="3"/>
  <c r="AM16" i="9"/>
  <c r="BB6" i="3"/>
  <c r="BB97" i="3"/>
  <c r="BA29" i="3"/>
  <c r="BA55" i="3"/>
  <c r="BD15" i="3"/>
  <c r="BA86" i="3"/>
  <c r="BA63" i="3"/>
  <c r="AM40" i="9"/>
  <c r="T17" i="5"/>
  <c r="U19" i="5"/>
  <c r="U12" i="5"/>
  <c r="AZ42" i="3"/>
  <c r="AZ36" i="3"/>
  <c r="BB54" i="3"/>
  <c r="AZ29" i="3"/>
  <c r="AZ10" i="3"/>
  <c r="AZ57" i="3"/>
  <c r="BA61" i="3"/>
  <c r="BB39" i="3"/>
  <c r="BD11" i="3"/>
  <c r="BC20" i="3"/>
  <c r="BC67" i="3"/>
  <c r="BD39" i="3"/>
  <c r="AM31" i="9"/>
  <c r="AM84" i="9"/>
  <c r="AM42" i="9"/>
  <c r="AM37" i="9"/>
  <c r="AM36" i="9"/>
  <c r="BA70" i="3"/>
  <c r="AZ67" i="3"/>
  <c r="BD9" i="3"/>
  <c r="BD72" i="3"/>
  <c r="AM48" i="9"/>
  <c r="AM53" i="9"/>
  <c r="AM59" i="9"/>
  <c r="AM62" i="9"/>
  <c r="AM67" i="9"/>
  <c r="AM79" i="9"/>
  <c r="AM83" i="9"/>
  <c r="AM87" i="9"/>
  <c r="AM89" i="9"/>
  <c r="AM97" i="9"/>
  <c r="AM98" i="9"/>
  <c r="AM102" i="9"/>
  <c r="AM104" i="9"/>
  <c r="AM108" i="9"/>
  <c r="AM113" i="9"/>
  <c r="AM116" i="9"/>
  <c r="AM117" i="9"/>
  <c r="AM119" i="9"/>
  <c r="AM122" i="9"/>
  <c r="AZ82" i="3"/>
  <c r="BD96" i="3"/>
  <c r="S25" i="5"/>
  <c r="S17" i="5"/>
  <c r="R20" i="5"/>
  <c r="R12" i="5"/>
  <c r="R26" i="5"/>
  <c r="U25" i="5"/>
  <c r="U18" i="5"/>
  <c r="BB62" i="3"/>
  <c r="BC69" i="3"/>
  <c r="BC45" i="3"/>
  <c r="BC21" i="3"/>
  <c r="BA96" i="3"/>
  <c r="BA80" i="3"/>
  <c r="BA72" i="3"/>
  <c r="BA64" i="3"/>
  <c r="BA56" i="3"/>
  <c r="BA40" i="3"/>
  <c r="BA32" i="3"/>
  <c r="BA16" i="3"/>
  <c r="BA4" i="3"/>
  <c r="AZ101" i="3"/>
  <c r="AZ85" i="3"/>
  <c r="AZ69" i="3"/>
  <c r="AZ53" i="3"/>
  <c r="AZ45" i="3"/>
  <c r="AZ37" i="3"/>
  <c r="AZ21" i="3"/>
  <c r="AZ13" i="3"/>
  <c r="AZ5" i="3"/>
  <c r="BD32" i="3"/>
  <c r="BB23" i="3"/>
  <c r="BD55" i="3"/>
  <c r="BB42" i="3"/>
  <c r="BB56" i="3"/>
  <c r="AM57" i="9"/>
  <c r="BD81" i="3"/>
  <c r="BB67" i="3"/>
  <c r="BB71" i="3"/>
  <c r="AM120" i="9"/>
  <c r="BD52" i="3"/>
  <c r="BB38" i="3"/>
  <c r="BD97" i="3"/>
  <c r="BD66" i="3"/>
  <c r="BD36" i="3"/>
  <c r="BD26" i="3"/>
  <c r="BD8" i="3"/>
  <c r="BB100" i="3"/>
  <c r="BB92" i="3"/>
  <c r="BB50" i="3"/>
  <c r="BB20" i="3"/>
  <c r="BB10" i="3"/>
  <c r="BC29" i="3"/>
  <c r="AM106" i="9"/>
  <c r="BA88" i="3"/>
  <c r="AM100" i="9"/>
  <c r="AM55" i="9"/>
  <c r="BB35" i="3"/>
  <c r="BA15" i="3"/>
  <c r="AZ93" i="3"/>
  <c r="BC7" i="3"/>
  <c r="BB74" i="3"/>
  <c r="BC74" i="3"/>
  <c r="BD74" i="3"/>
  <c r="AM75" i="9"/>
  <c r="AZ74" i="3"/>
  <c r="AZ34" i="3"/>
  <c r="AZ77" i="3"/>
  <c r="AZ59" i="3"/>
  <c r="BD75" i="3"/>
  <c r="AM76" i="9"/>
  <c r="AZ75" i="3"/>
  <c r="BA75" i="3"/>
  <c r="BB75" i="3"/>
  <c r="AZ33" i="3"/>
  <c r="AM34" i="9"/>
  <c r="BA33" i="3"/>
  <c r="BB33" i="3"/>
  <c r="AM85" i="9"/>
  <c r="BA84" i="3"/>
  <c r="AZ84" i="3"/>
  <c r="BB84" i="3"/>
  <c r="BD84" i="3"/>
  <c r="BC93" i="3"/>
  <c r="BA93" i="3"/>
  <c r="BD93" i="3"/>
  <c r="BB93" i="3"/>
  <c r="AM94" i="9"/>
  <c r="BB47" i="3"/>
  <c r="AZ47" i="3"/>
  <c r="BD48" i="3"/>
  <c r="BA48" i="3"/>
  <c r="AZ48" i="3"/>
  <c r="BB48" i="3"/>
  <c r="AM49" i="9"/>
  <c r="BA62" i="3"/>
  <c r="AM63" i="9"/>
  <c r="BA67" i="3"/>
  <c r="AM68" i="9"/>
  <c r="BA71" i="3"/>
  <c r="AM72" i="9"/>
  <c r="AM13" i="9"/>
  <c r="BD12" i="3"/>
  <c r="BC32" i="3"/>
  <c r="AM33" i="9"/>
  <c r="BD37" i="3"/>
  <c r="AM38" i="9"/>
  <c r="BD77" i="3"/>
  <c r="AM78" i="9"/>
  <c r="AM26" i="9"/>
  <c r="BD25" i="3"/>
  <c r="BD57" i="3"/>
  <c r="AM58" i="9"/>
  <c r="AM93" i="9"/>
  <c r="BD92" i="3"/>
  <c r="AZ6" i="3"/>
  <c r="BA74" i="3"/>
  <c r="AZ91" i="3"/>
  <c r="AZ70" i="3"/>
  <c r="BA92" i="3"/>
  <c r="BC58" i="3"/>
  <c r="BD13" i="3"/>
  <c r="BD44" i="3"/>
  <c r="BC98" i="3"/>
  <c r="R18" i="2"/>
  <c r="BC77" i="3"/>
  <c r="BD99" i="3"/>
  <c r="BC101" i="3"/>
  <c r="BC97" i="3"/>
  <c r="BC75" i="3"/>
  <c r="BC16" i="3"/>
  <c r="BD90" i="3"/>
  <c r="BC90" i="3"/>
  <c r="BC31" i="3"/>
  <c r="BC35" i="3"/>
  <c r="BD73" i="3"/>
  <c r="BC84" i="3"/>
  <c r="BD54" i="3"/>
  <c r="BD47" i="3"/>
  <c r="BC46" i="3"/>
  <c r="U16" i="2"/>
  <c r="U11" i="2"/>
  <c r="U18" i="2"/>
  <c r="U17" i="2"/>
  <c r="U12" i="2"/>
  <c r="U14" i="2"/>
  <c r="U19" i="2"/>
  <c r="U13" i="2"/>
  <c r="U15" i="2"/>
  <c r="BD30" i="3"/>
  <c r="BD16" i="3"/>
  <c r="BD23" i="3"/>
  <c r="BC54" i="3"/>
  <c r="BC55" i="3"/>
  <c r="BC92" i="3"/>
  <c r="BC48" i="3"/>
  <c r="BC33" i="3"/>
  <c r="BC80" i="3"/>
  <c r="BC49" i="3"/>
  <c r="BC71" i="3"/>
  <c r="BC47" i="3"/>
  <c r="BC70" i="3"/>
  <c r="BC79" i="3"/>
  <c r="BC38" i="3"/>
  <c r="BC13" i="3"/>
  <c r="BC66" i="3"/>
  <c r="BC56" i="3"/>
  <c r="BC83" i="3"/>
  <c r="BC39" i="3"/>
  <c r="BC6" i="3"/>
  <c r="BC61" i="3"/>
  <c r="BC12" i="3"/>
  <c r="BC41" i="3"/>
  <c r="BC30" i="3"/>
  <c r="BC27" i="3"/>
  <c r="BC5" i="3"/>
  <c r="BC81" i="3"/>
  <c r="BC37" i="3"/>
  <c r="BC19" i="3"/>
  <c r="BC63" i="3"/>
  <c r="BC87" i="3"/>
  <c r="BC59" i="3"/>
  <c r="BC72" i="3"/>
  <c r="BC10" i="3"/>
  <c r="BC102" i="3"/>
  <c r="BC86" i="3"/>
  <c r="BC40" i="3"/>
  <c r="BC89" i="3"/>
  <c r="BC96" i="3"/>
  <c r="BC57" i="3"/>
  <c r="BC76" i="3"/>
  <c r="BC50" i="3"/>
  <c r="BC42" i="3"/>
  <c r="BC94" i="3"/>
  <c r="BC34" i="3"/>
  <c r="BC60" i="3"/>
  <c r="BC25" i="3"/>
  <c r="BC22" i="3"/>
  <c r="BC88" i="3"/>
  <c r="BC85" i="3"/>
  <c r="BC51" i="3"/>
  <c r="BC11" i="3"/>
  <c r="BC23" i="3"/>
  <c r="S20" i="5"/>
  <c r="S10" i="5"/>
  <c r="R17" i="5"/>
  <c r="U11" i="5"/>
  <c r="T25" i="5"/>
  <c r="T19" i="5"/>
  <c r="R22" i="5"/>
  <c r="S19" i="5"/>
  <c r="R16" i="5"/>
  <c r="Q25" i="5"/>
  <c r="S26" i="5"/>
  <c r="S12" i="5"/>
  <c r="U10" i="5"/>
  <c r="S23" i="5"/>
  <c r="R19" i="5"/>
  <c r="Q23" i="5"/>
  <c r="Q26" i="5"/>
  <c r="BB103" i="3"/>
  <c r="Q17" i="5"/>
  <c r="AZ98" i="3"/>
  <c r="O10" i="2"/>
  <c r="Q10" i="2" s="1"/>
  <c r="R10" i="2" s="1"/>
  <c r="R24" i="5"/>
  <c r="R23" i="5"/>
  <c r="Q16" i="5"/>
  <c r="AM11" i="9"/>
  <c r="AM6" i="9"/>
  <c r="AM7" i="9"/>
  <c r="AM9" i="9"/>
  <c r="U15" i="5"/>
  <c r="T14" i="5"/>
  <c r="S11" i="5"/>
  <c r="T13" i="5"/>
  <c r="R25" i="5"/>
  <c r="Q12" i="5"/>
  <c r="U23" i="5"/>
  <c r="Q20" i="5"/>
  <c r="T22" i="5"/>
  <c r="T15" i="5"/>
  <c r="S15" i="5"/>
  <c r="AM86" i="9"/>
  <c r="AM77" i="9"/>
  <c r="AM25" i="9"/>
  <c r="P21" i="3"/>
  <c r="Q21" i="3" s="1"/>
  <c r="AM29" i="9"/>
  <c r="AM69" i="9"/>
  <c r="AM21" i="9"/>
  <c r="AM61" i="9"/>
  <c r="AM17" i="9"/>
  <c r="P19" i="3"/>
  <c r="Q19" i="3" s="1"/>
  <c r="AM12" i="9"/>
  <c r="AM115" i="9"/>
  <c r="AM54" i="9"/>
  <c r="AM14" i="9"/>
  <c r="AM105" i="9"/>
  <c r="AM47" i="9"/>
  <c r="P22" i="3"/>
  <c r="Q22" i="3" s="1"/>
  <c r="AM45" i="9"/>
  <c r="P17" i="3"/>
  <c r="Q17" i="3" s="1"/>
  <c r="AM5" i="9"/>
  <c r="AM95" i="9"/>
  <c r="AM41" i="9"/>
  <c r="AM8" i="9"/>
  <c r="P18" i="3"/>
  <c r="Q18" i="3" s="1"/>
  <c r="AM35" i="9"/>
  <c r="P23" i="3"/>
  <c r="Q23" i="3" s="1"/>
  <c r="AM70" i="9"/>
  <c r="AM18" i="9"/>
  <c r="P20" i="3"/>
  <c r="Q20" i="3" s="1"/>
  <c r="AM30" i="9"/>
  <c r="R13" i="5"/>
  <c r="R21" i="5"/>
  <c r="U41" i="3" l="1"/>
  <c r="W41" i="3"/>
  <c r="T41" i="3"/>
  <c r="V41" i="3"/>
  <c r="S41" i="3"/>
  <c r="T38" i="3"/>
  <c r="W38" i="3"/>
  <c r="U38" i="3"/>
  <c r="S38" i="3"/>
  <c r="V38" i="3"/>
  <c r="V40" i="3"/>
  <c r="S40" i="3"/>
  <c r="T40" i="3"/>
  <c r="W40" i="3"/>
  <c r="U40" i="3"/>
  <c r="T35" i="3"/>
  <c r="S35" i="3"/>
  <c r="W35" i="3"/>
  <c r="U35" i="3"/>
  <c r="V35" i="3"/>
  <c r="S36" i="3"/>
  <c r="W36" i="3"/>
  <c r="T36" i="3"/>
  <c r="U36" i="3"/>
  <c r="V36" i="3"/>
  <c r="V39" i="3"/>
  <c r="T39" i="3"/>
  <c r="W39" i="3"/>
  <c r="S39" i="3"/>
  <c r="U39" i="3"/>
  <c r="U37" i="3"/>
  <c r="S37" i="3"/>
  <c r="W37" i="3"/>
  <c r="T37" i="3"/>
  <c r="V37" i="3"/>
  <c r="R16" i="2"/>
  <c r="BC82" i="3"/>
  <c r="AM24" i="9"/>
  <c r="AM73" i="9"/>
  <c r="BD61" i="3"/>
  <c r="AM80" i="9"/>
  <c r="AM107" i="9"/>
  <c r="BC65" i="3"/>
  <c r="AM46" i="9"/>
  <c r="BD86" i="3"/>
  <c r="BA52" i="3"/>
  <c r="BA101" i="3"/>
  <c r="AZ96" i="3"/>
  <c r="BD83" i="3"/>
  <c r="Q21" i="5"/>
  <c r="U22" i="5"/>
  <c r="T21" i="5"/>
  <c r="S14" i="5"/>
  <c r="Q24" i="5"/>
  <c r="AM101" i="9"/>
  <c r="AM90" i="9"/>
  <c r="AM56" i="9"/>
  <c r="AM88" i="9"/>
  <c r="BA85" i="3"/>
  <c r="BC68" i="3"/>
  <c r="BD53" i="3"/>
  <c r="BD29" i="3"/>
  <c r="BD10" i="3"/>
  <c r="BD6" i="3"/>
  <c r="BC17" i="3"/>
  <c r="AZ7" i="3"/>
  <c r="Q22" i="5"/>
  <c r="Q10" i="5"/>
  <c r="U26" i="5"/>
  <c r="T10" i="2"/>
  <c r="T14" i="2"/>
  <c r="T16" i="2"/>
  <c r="V11" i="2"/>
  <c r="V10" i="2"/>
  <c r="T13" i="2"/>
  <c r="T18" i="2"/>
  <c r="T15" i="2"/>
  <c r="T19" i="2"/>
  <c r="E5" i="3"/>
  <c r="V15" i="2"/>
  <c r="V13" i="2"/>
  <c r="T11" i="2"/>
  <c r="V18" i="2"/>
  <c r="V14" i="2"/>
  <c r="E7" i="3"/>
  <c r="T12" i="2"/>
  <c r="T17" i="2"/>
  <c r="V12" i="2"/>
  <c r="V19" i="2"/>
  <c r="V17" i="2"/>
  <c r="V16" i="2"/>
  <c r="E8" i="3" l="1"/>
  <c r="BR90" i="3" l="1"/>
  <c r="BR27" i="3"/>
  <c r="BR84" i="3"/>
  <c r="BR93" i="3"/>
  <c r="BR97" i="3"/>
  <c r="BR111" i="3"/>
  <c r="BR28" i="3"/>
  <c r="BR109" i="3"/>
  <c r="BR102" i="3"/>
  <c r="BR94" i="3"/>
  <c r="BR36" i="3"/>
  <c r="BR115" i="3"/>
  <c r="BR106" i="3"/>
  <c r="BR113" i="3"/>
  <c r="BR96" i="3"/>
  <c r="BR82" i="3"/>
  <c r="BR39" i="3"/>
  <c r="BR24" i="3"/>
  <c r="BR15" i="3"/>
  <c r="BR4" i="3"/>
  <c r="BR108" i="3"/>
  <c r="BR25" i="3"/>
  <c r="BR100" i="3"/>
  <c r="BR19" i="3"/>
  <c r="BR7" i="3"/>
  <c r="BR114" i="3"/>
  <c r="BR85" i="3"/>
  <c r="BR88" i="3"/>
  <c r="BR83" i="3"/>
  <c r="BR18" i="3"/>
  <c r="BR34" i="3"/>
  <c r="BR33" i="3"/>
  <c r="BR92" i="3"/>
  <c r="BR5" i="3"/>
  <c r="BR10" i="3"/>
  <c r="BR32" i="3"/>
  <c r="BR6" i="3"/>
  <c r="BR21" i="3"/>
  <c r="BR98" i="3"/>
  <c r="BR16" i="3"/>
  <c r="BR95" i="3"/>
  <c r="BR11" i="3"/>
  <c r="BR8" i="3"/>
  <c r="BR104" i="3"/>
  <c r="BR30" i="3"/>
  <c r="BR9" i="3"/>
  <c r="BR14" i="3"/>
  <c r="BR81" i="3"/>
  <c r="BR99" i="3"/>
  <c r="BR23" i="3"/>
  <c r="BR31" i="3"/>
  <c r="BR37" i="3"/>
  <c r="BR29" i="3"/>
  <c r="BR89" i="3"/>
  <c r="BR20" i="3"/>
  <c r="BR35" i="3"/>
  <c r="BR112" i="3"/>
  <c r="BR22" i="3"/>
  <c r="BR12" i="3"/>
  <c r="BR91" i="3"/>
  <c r="BR86" i="3"/>
  <c r="BR80" i="3"/>
  <c r="BR26" i="3"/>
  <c r="BR40" i="3"/>
  <c r="BR101" i="3"/>
  <c r="BR110" i="3"/>
  <c r="BR103" i="3"/>
  <c r="BR107" i="3"/>
  <c r="BR87" i="3"/>
  <c r="BR38" i="3"/>
  <c r="BR17" i="3"/>
  <c r="BR105" i="3"/>
  <c r="BR13" i="3"/>
  <c r="BR49" i="3" l="1"/>
  <c r="BR122" i="3"/>
  <c r="BR121" i="3"/>
  <c r="BR119" i="3"/>
  <c r="BR44" i="3"/>
  <c r="BR41" i="3"/>
  <c r="BR63" i="3"/>
  <c r="BR43" i="3"/>
  <c r="BR50" i="3"/>
  <c r="BR42" i="3"/>
  <c r="BR57" i="3"/>
  <c r="BR60" i="3"/>
  <c r="BR120" i="3"/>
  <c r="BR48" i="3"/>
  <c r="BR52" i="3"/>
  <c r="BR64" i="3"/>
  <c r="BR62" i="3"/>
  <c r="BR58" i="3"/>
  <c r="BR59" i="3"/>
  <c r="BR118" i="3"/>
  <c r="BR54" i="3"/>
  <c r="BR51" i="3"/>
  <c r="BR61" i="3"/>
  <c r="BR65" i="3"/>
  <c r="BR123" i="3"/>
  <c r="BR117" i="3"/>
  <c r="BR45" i="3"/>
  <c r="BR53" i="3"/>
  <c r="BR47" i="3"/>
  <c r="BR55" i="3"/>
  <c r="BR56" i="3"/>
  <c r="BR116" i="3"/>
  <c r="BR46" i="3"/>
  <c r="Z35" i="5"/>
  <c r="Y9" i="5"/>
  <c r="X74" i="5"/>
  <c r="X92" i="5"/>
  <c r="AA101" i="5"/>
  <c r="Y128" i="5"/>
  <c r="AA100" i="5"/>
  <c r="Y72" i="5"/>
  <c r="AB51" i="5"/>
  <c r="Z72" i="5"/>
  <c r="Z12" i="5"/>
  <c r="Z125" i="5"/>
  <c r="Y34" i="5"/>
  <c r="Z99" i="5"/>
  <c r="Z92" i="5"/>
  <c r="Y74" i="5"/>
  <c r="AA18" i="5"/>
  <c r="X158" i="5"/>
  <c r="AB57" i="5"/>
  <c r="Z8" i="5"/>
  <c r="AA141" i="5"/>
  <c r="Z91" i="5"/>
  <c r="Y120" i="5"/>
  <c r="Y16" i="5"/>
  <c r="Y42" i="5"/>
  <c r="Z104" i="5"/>
  <c r="X97" i="5"/>
  <c r="Y30" i="5"/>
  <c r="AA91" i="5"/>
  <c r="Z79" i="5"/>
  <c r="Y53" i="5"/>
  <c r="AB138" i="5"/>
  <c r="AB54" i="5"/>
  <c r="Y99" i="5"/>
  <c r="Y69" i="5"/>
  <c r="Z117" i="5"/>
  <c r="Y46" i="5"/>
  <c r="X156" i="5"/>
  <c r="AB107" i="5"/>
  <c r="AA31" i="5"/>
  <c r="Y93" i="5"/>
  <c r="AA68" i="5"/>
  <c r="AA142" i="5"/>
  <c r="Y96" i="5"/>
  <c r="Y22" i="5"/>
  <c r="Y150" i="5"/>
  <c r="Y67" i="5"/>
  <c r="Y127" i="5"/>
  <c r="AA125" i="5"/>
  <c r="X18" i="5"/>
  <c r="AB127" i="5"/>
  <c r="Y121" i="5"/>
  <c r="AA85" i="5"/>
  <c r="X149" i="5"/>
  <c r="X35" i="5"/>
  <c r="X10" i="5"/>
  <c r="X101" i="5"/>
  <c r="Z112" i="5"/>
  <c r="AA94" i="5"/>
  <c r="AA133" i="5"/>
  <c r="AB122" i="5"/>
  <c r="X86" i="5"/>
  <c r="Y100" i="5"/>
  <c r="Y88" i="5"/>
  <c r="Y17" i="5"/>
  <c r="AA23" i="5"/>
  <c r="K23" i="3"/>
  <c r="X151" i="5"/>
  <c r="AB118" i="5"/>
  <c r="AA150" i="5"/>
  <c r="X65" i="5"/>
  <c r="Z163" i="5"/>
  <c r="AB27" i="5"/>
  <c r="X25" i="5"/>
  <c r="AB9" i="5"/>
  <c r="X53" i="5"/>
  <c r="K21" i="3"/>
  <c r="Z77" i="5"/>
  <c r="AA128" i="5"/>
  <c r="Z121" i="5"/>
  <c r="AB134" i="5"/>
  <c r="Y26" i="5"/>
  <c r="Z105" i="5"/>
  <c r="AA81" i="5"/>
  <c r="AA44" i="5"/>
  <c r="Y160" i="5"/>
  <c r="AA65" i="5"/>
  <c r="AA7" i="5"/>
  <c r="AB76" i="5"/>
  <c r="X106" i="5"/>
  <c r="Z28" i="5"/>
  <c r="Y10" i="5"/>
  <c r="X105" i="5"/>
  <c r="AB56" i="5"/>
  <c r="Z11" i="5"/>
  <c r="X118" i="5"/>
  <c r="AA38" i="5"/>
  <c r="AA136" i="5"/>
  <c r="AA9" i="5"/>
  <c r="Y36" i="5"/>
  <c r="AA90" i="5"/>
  <c r="Y31" i="5"/>
  <c r="AB25" i="5"/>
  <c r="AA87" i="5"/>
  <c r="X56" i="5"/>
  <c r="AB160" i="5"/>
  <c r="Z126" i="5"/>
  <c r="X20" i="5"/>
  <c r="Z103" i="5"/>
  <c r="X62" i="5"/>
  <c r="Y102" i="5"/>
  <c r="Z29" i="5"/>
  <c r="Y130" i="5"/>
  <c r="AA47" i="5"/>
  <c r="Z32" i="5"/>
  <c r="X80" i="5"/>
  <c r="Z20" i="5"/>
  <c r="Z101" i="5"/>
  <c r="Z17" i="5"/>
  <c r="X164" i="5"/>
  <c r="AB40" i="5"/>
  <c r="Y86" i="5"/>
  <c r="Y41" i="5"/>
  <c r="AA27" i="5"/>
  <c r="X12" i="5"/>
  <c r="X136" i="5"/>
  <c r="X144" i="5"/>
  <c r="AA42" i="5"/>
  <c r="Z13" i="5"/>
  <c r="Y123" i="5"/>
  <c r="Z73" i="5"/>
  <c r="AB125" i="5"/>
  <c r="Z127" i="5"/>
  <c r="AA103" i="5"/>
  <c r="Y61" i="5"/>
  <c r="X141" i="5"/>
  <c r="AA21" i="5"/>
  <c r="Z71" i="5"/>
  <c r="X22" i="5"/>
  <c r="Z134" i="5"/>
  <c r="Y136" i="5"/>
  <c r="Z22" i="5"/>
  <c r="Y6" i="5"/>
  <c r="Y158" i="5"/>
  <c r="X111" i="5"/>
  <c r="Y149" i="5"/>
  <c r="Y139" i="5"/>
  <c r="Y83" i="5"/>
  <c r="Z31" i="5"/>
  <c r="AA119" i="5"/>
  <c r="AB24" i="5"/>
  <c r="AA131" i="5"/>
  <c r="Y75" i="5"/>
  <c r="X77" i="5"/>
  <c r="X54" i="5"/>
  <c r="Z137" i="5"/>
  <c r="X142" i="5"/>
  <c r="X67" i="5"/>
  <c r="AB151" i="5"/>
  <c r="AA25" i="5"/>
  <c r="Y101" i="5"/>
  <c r="Y37" i="5"/>
  <c r="Y151" i="5"/>
  <c r="AA69" i="5"/>
  <c r="AA121" i="5"/>
  <c r="Y28" i="5"/>
  <c r="AA37" i="5"/>
  <c r="Y14" i="5"/>
  <c r="AB44" i="5"/>
  <c r="AA162" i="5"/>
  <c r="AB90" i="5"/>
  <c r="AB14" i="5"/>
  <c r="AB141" i="5"/>
  <c r="AB59" i="5"/>
  <c r="AB41" i="5"/>
  <c r="Z23" i="5"/>
  <c r="Z149" i="5"/>
  <c r="Y45" i="5"/>
  <c r="X152" i="5"/>
  <c r="Z65" i="5"/>
  <c r="Z47" i="5"/>
  <c r="Y84" i="5"/>
  <c r="AA139" i="5"/>
  <c r="Z37" i="5"/>
  <c r="AB115" i="5"/>
  <c r="Z154" i="5"/>
  <c r="Z144" i="5"/>
  <c r="AB133" i="5"/>
  <c r="X94" i="5"/>
  <c r="AA49" i="5"/>
  <c r="AB60" i="5"/>
  <c r="Y25" i="5"/>
  <c r="Y163" i="5"/>
  <c r="Y68" i="5"/>
  <c r="Z162" i="5"/>
  <c r="Z118" i="5"/>
  <c r="AB135" i="5"/>
  <c r="AB149" i="5"/>
  <c r="Z111" i="5"/>
  <c r="AB158" i="5"/>
  <c r="Y19" i="5"/>
  <c r="AB102" i="5"/>
  <c r="AA144" i="5"/>
  <c r="AB84" i="5"/>
  <c r="Z40" i="5"/>
  <c r="AB117" i="5"/>
  <c r="X93" i="5"/>
  <c r="AA5" i="5"/>
  <c r="AB143" i="5"/>
  <c r="Z57" i="5"/>
  <c r="Z39" i="5"/>
  <c r="Z94" i="5"/>
  <c r="AB140" i="5"/>
  <c r="Z82" i="5"/>
  <c r="Y110" i="5"/>
  <c r="Y97" i="5"/>
  <c r="AB113" i="5"/>
  <c r="Y137" i="5"/>
  <c r="Y27" i="5"/>
  <c r="Y64" i="5"/>
  <c r="K20" i="3"/>
  <c r="AB10" i="5"/>
  <c r="Y82" i="5"/>
  <c r="Z128" i="5"/>
  <c r="Y133" i="5"/>
  <c r="Y18" i="5"/>
  <c r="AB45" i="5"/>
  <c r="X153" i="5"/>
  <c r="AA39" i="5"/>
  <c r="Y24" i="5"/>
  <c r="X64" i="5"/>
  <c r="AB96" i="5"/>
  <c r="Z34" i="5"/>
  <c r="AA67" i="5"/>
  <c r="X125" i="5"/>
  <c r="X21" i="5"/>
  <c r="Y92" i="5"/>
  <c r="K19" i="3"/>
  <c r="AA45" i="5"/>
  <c r="Z74" i="5"/>
  <c r="AA106" i="5"/>
  <c r="Y138" i="5"/>
  <c r="AA145" i="5"/>
  <c r="Z145" i="5"/>
  <c r="AB99" i="5"/>
  <c r="Y103" i="5"/>
  <c r="Y21" i="5"/>
  <c r="AB101" i="5"/>
  <c r="Z80" i="5"/>
  <c r="AA75" i="5"/>
  <c r="AA70" i="5"/>
  <c r="AA26" i="5"/>
  <c r="Y33" i="5"/>
  <c r="AA92" i="5"/>
  <c r="Y105" i="5"/>
  <c r="AB46" i="5"/>
  <c r="Z26" i="5"/>
  <c r="AB156" i="5"/>
  <c r="AA110" i="5"/>
  <c r="Z122" i="5"/>
  <c r="AA158" i="5"/>
  <c r="AA132" i="5"/>
  <c r="Y90" i="5"/>
  <c r="AA72" i="5"/>
  <c r="X28" i="5"/>
  <c r="Z7" i="5"/>
  <c r="AA55" i="5"/>
  <c r="Z61" i="5"/>
  <c r="AB74" i="5"/>
  <c r="X41" i="5"/>
  <c r="X58" i="5"/>
  <c r="X90" i="5"/>
  <c r="Y5" i="5"/>
  <c r="Y38" i="5"/>
  <c r="AA122" i="5"/>
  <c r="AA163" i="5"/>
  <c r="Z18" i="5"/>
  <c r="X47" i="5"/>
  <c r="Y91" i="5"/>
  <c r="Z67" i="5"/>
  <c r="AB94" i="5"/>
  <c r="AB114" i="5"/>
  <c r="AB137" i="5"/>
  <c r="X145" i="5"/>
  <c r="Z33" i="5"/>
  <c r="Z9" i="5"/>
  <c r="Y44" i="5"/>
  <c r="AA149" i="5"/>
  <c r="X120" i="5"/>
  <c r="AB95" i="5"/>
  <c r="AB129" i="5"/>
  <c r="X133" i="5"/>
  <c r="Z130" i="5"/>
  <c r="Y23" i="5"/>
  <c r="AA28" i="5"/>
  <c r="Z106" i="5"/>
  <c r="AB62" i="5"/>
  <c r="AB50" i="5"/>
  <c r="AB64" i="5"/>
  <c r="AA48" i="5"/>
  <c r="X48" i="5"/>
  <c r="Y115" i="5"/>
  <c r="Z164" i="5"/>
  <c r="X159" i="5"/>
  <c r="AA66" i="5"/>
  <c r="AA71" i="5"/>
  <c r="X113" i="5"/>
  <c r="AB152" i="5"/>
  <c r="AA80" i="5"/>
  <c r="Y65" i="5"/>
  <c r="Z97" i="5"/>
  <c r="X124" i="5"/>
  <c r="X37" i="5"/>
  <c r="Y146" i="5"/>
  <c r="X162" i="5"/>
  <c r="AB53" i="5"/>
  <c r="X13" i="5"/>
  <c r="X83" i="5"/>
  <c r="X96" i="5"/>
  <c r="Y109" i="5"/>
  <c r="Y40" i="5"/>
  <c r="Y32" i="5"/>
  <c r="Z109" i="5"/>
  <c r="AB7" i="5"/>
  <c r="X131" i="5"/>
  <c r="Z135" i="5"/>
  <c r="AA99" i="5"/>
  <c r="X87" i="5"/>
  <c r="AA59" i="5"/>
  <c r="X34" i="5"/>
  <c r="Z153" i="5"/>
  <c r="Y113" i="5"/>
  <c r="X49" i="5"/>
  <c r="X88" i="5"/>
  <c r="AB136" i="5"/>
  <c r="Y108" i="5"/>
  <c r="Y77" i="5"/>
  <c r="AA6" i="5"/>
  <c r="AA98" i="5"/>
  <c r="AB116" i="5"/>
  <c r="X7" i="5"/>
  <c r="AB11" i="5"/>
  <c r="Z70" i="5"/>
  <c r="AB144" i="5"/>
  <c r="Z157" i="5"/>
  <c r="AA161" i="5"/>
  <c r="X15" i="5"/>
  <c r="Y104" i="5"/>
  <c r="X71" i="5"/>
  <c r="Y55" i="5"/>
  <c r="X160" i="5"/>
  <c r="Z131" i="5"/>
  <c r="Z54" i="5"/>
  <c r="X140" i="5"/>
  <c r="X114" i="5"/>
  <c r="Y80" i="5"/>
  <c r="AB12" i="5"/>
  <c r="X81" i="5"/>
  <c r="AB75" i="5"/>
  <c r="Y129" i="5"/>
  <c r="X69" i="5"/>
  <c r="Y39" i="5"/>
  <c r="Z142" i="5"/>
  <c r="Y114" i="5"/>
  <c r="AA17" i="5"/>
  <c r="Z88" i="5"/>
  <c r="AB106" i="5"/>
  <c r="X8" i="5"/>
  <c r="AA157" i="5"/>
  <c r="Z21" i="5"/>
  <c r="Y20" i="5"/>
  <c r="Z15" i="5"/>
  <c r="Y50" i="5"/>
  <c r="AB103" i="5"/>
  <c r="AA140" i="5"/>
  <c r="AB105" i="5"/>
  <c r="X66" i="5"/>
  <c r="X6" i="5"/>
  <c r="Z158" i="5"/>
  <c r="AA159" i="5"/>
  <c r="AB139" i="5"/>
  <c r="AA151" i="5"/>
  <c r="AB130" i="5"/>
  <c r="X72" i="5"/>
  <c r="Y143" i="5"/>
  <c r="X163" i="5"/>
  <c r="AA61" i="5"/>
  <c r="Z155" i="5"/>
  <c r="AB71" i="5"/>
  <c r="AA62" i="5"/>
  <c r="AA51" i="5"/>
  <c r="Z36" i="5"/>
  <c r="X134" i="5"/>
  <c r="AB142" i="5"/>
  <c r="AB73" i="5"/>
  <c r="Z139" i="5"/>
  <c r="Z114" i="5"/>
  <c r="AA130" i="5"/>
  <c r="AB55" i="5"/>
  <c r="AB164" i="5"/>
  <c r="AA74" i="5"/>
  <c r="AA84" i="5"/>
  <c r="Z85" i="5"/>
  <c r="AB68" i="5"/>
  <c r="AA29" i="5"/>
  <c r="AA32" i="5"/>
  <c r="Y134" i="5"/>
  <c r="X45" i="5"/>
  <c r="Y117" i="5"/>
  <c r="AB150" i="5"/>
  <c r="X24" i="5"/>
  <c r="AA135" i="5"/>
  <c r="X14" i="5"/>
  <c r="AB85" i="5"/>
  <c r="AB123" i="5"/>
  <c r="AA164" i="5"/>
  <c r="Z55" i="5"/>
  <c r="AB108" i="5"/>
  <c r="Z10" i="5"/>
  <c r="AB124" i="5"/>
  <c r="Z143" i="5"/>
  <c r="Y7" i="5"/>
  <c r="AA56" i="5"/>
  <c r="AA146" i="5"/>
  <c r="AA86" i="5"/>
  <c r="Y155" i="5"/>
  <c r="AA89" i="5"/>
  <c r="Y29" i="5"/>
  <c r="Y66" i="5"/>
  <c r="Y156" i="5"/>
  <c r="X132" i="5"/>
  <c r="X43" i="5"/>
  <c r="X29" i="5"/>
  <c r="Y43" i="5"/>
  <c r="AA52" i="5"/>
  <c r="X122" i="5"/>
  <c r="AA35" i="5"/>
  <c r="Z76" i="5"/>
  <c r="Y47" i="5"/>
  <c r="X108" i="5"/>
  <c r="AB161" i="5"/>
  <c r="AB49" i="5"/>
  <c r="Y58" i="5"/>
  <c r="Y154" i="5"/>
  <c r="AB42" i="5"/>
  <c r="Y131" i="5"/>
  <c r="AB6" i="5"/>
  <c r="Z78" i="5"/>
  <c r="AA134" i="5"/>
  <c r="X155" i="5"/>
  <c r="Z62" i="5"/>
  <c r="Z87" i="5"/>
  <c r="AB16" i="5"/>
  <c r="X84" i="5"/>
  <c r="AA127" i="5"/>
  <c r="AB38" i="5"/>
  <c r="X11" i="5"/>
  <c r="X59" i="5"/>
  <c r="Z51" i="5"/>
  <c r="AA63" i="5"/>
  <c r="AB20" i="5"/>
  <c r="Z14" i="5"/>
  <c r="AB69" i="5"/>
  <c r="X130" i="5"/>
  <c r="AA104" i="5"/>
  <c r="Z89" i="5"/>
  <c r="Y122" i="5"/>
  <c r="Z16" i="5"/>
  <c r="AA30" i="5"/>
  <c r="X57" i="5"/>
  <c r="X61" i="5"/>
  <c r="Y81" i="5"/>
  <c r="Z25" i="5"/>
  <c r="AA111" i="5"/>
  <c r="X73" i="5"/>
  <c r="AB98" i="5"/>
  <c r="AB87" i="5"/>
  <c r="AB35" i="5"/>
  <c r="Z68" i="5"/>
  <c r="Y71" i="5"/>
  <c r="Y162" i="5"/>
  <c r="Y132" i="5"/>
  <c r="AB109" i="5"/>
  <c r="X16" i="5"/>
  <c r="Z124" i="5"/>
  <c r="AB5" i="5"/>
  <c r="Y125" i="5"/>
  <c r="AA41" i="5"/>
  <c r="X107" i="5"/>
  <c r="AB65" i="5"/>
  <c r="Z96" i="5"/>
  <c r="X161" i="5"/>
  <c r="AB112" i="5"/>
  <c r="X68" i="5"/>
  <c r="AB52" i="5"/>
  <c r="Y87" i="5"/>
  <c r="AA10" i="5"/>
  <c r="Z150" i="5"/>
  <c r="X126" i="5"/>
  <c r="AB63" i="5"/>
  <c r="Y106" i="5"/>
  <c r="X137" i="5"/>
  <c r="X39" i="5"/>
  <c r="X119" i="5"/>
  <c r="X138" i="5"/>
  <c r="X91" i="5"/>
  <c r="AA137" i="5"/>
  <c r="Z75" i="5"/>
  <c r="Z19" i="5"/>
  <c r="AB88" i="5"/>
  <c r="AA73" i="5"/>
  <c r="AA155" i="5"/>
  <c r="AA115" i="5"/>
  <c r="AA105" i="5"/>
  <c r="X76" i="5"/>
  <c r="AA76" i="5"/>
  <c r="AA77" i="5"/>
  <c r="X109" i="5"/>
  <c r="X85" i="5"/>
  <c r="Y164" i="5"/>
  <c r="AA33" i="5"/>
  <c r="AB132" i="5"/>
  <c r="Z30" i="5"/>
  <c r="Y142" i="5"/>
  <c r="AA88" i="5"/>
  <c r="Y112" i="5"/>
  <c r="X32" i="5"/>
  <c r="X102" i="5"/>
  <c r="AB89" i="5"/>
  <c r="AB15" i="5"/>
  <c r="X79" i="5"/>
  <c r="Y119" i="5"/>
  <c r="Y59" i="5"/>
  <c r="Z102" i="5"/>
  <c r="AB61" i="5"/>
  <c r="AA152" i="5"/>
  <c r="AB72" i="5"/>
  <c r="AA147" i="5"/>
  <c r="Z52" i="5"/>
  <c r="Z6" i="5"/>
  <c r="AB30" i="5"/>
  <c r="X103" i="5"/>
  <c r="Y78" i="5"/>
  <c r="Z86" i="5"/>
  <c r="X5" i="5"/>
  <c r="Z66" i="5"/>
  <c r="AB159" i="5"/>
  <c r="Y60" i="5"/>
  <c r="X135" i="5"/>
  <c r="Y11" i="5"/>
  <c r="AB111" i="5"/>
  <c r="AB58" i="5"/>
  <c r="AB82" i="5"/>
  <c r="Z64" i="5"/>
  <c r="AA143" i="5"/>
  <c r="X147" i="5"/>
  <c r="Z108" i="5"/>
  <c r="AA97" i="5"/>
  <c r="Z133" i="5"/>
  <c r="AA118" i="5"/>
  <c r="Z129" i="5"/>
  <c r="X123" i="5"/>
  <c r="AA124" i="5"/>
  <c r="X117" i="5"/>
  <c r="Y35" i="5"/>
  <c r="AA14" i="5"/>
  <c r="AB36" i="5"/>
  <c r="X26" i="5"/>
  <c r="Y63" i="5"/>
  <c r="AB26" i="5"/>
  <c r="Y118" i="5"/>
  <c r="Y135" i="5"/>
  <c r="AA109" i="5"/>
  <c r="Z59" i="5"/>
  <c r="Z50" i="5"/>
  <c r="AA82" i="5"/>
  <c r="Z110" i="5"/>
  <c r="Z146" i="5"/>
  <c r="AB97" i="5"/>
  <c r="AB153" i="5"/>
  <c r="AB155" i="5"/>
  <c r="Z81" i="5"/>
  <c r="Z43" i="5"/>
  <c r="Y15" i="5"/>
  <c r="Y12" i="5"/>
  <c r="Y126" i="5"/>
  <c r="AA117" i="5"/>
  <c r="X36" i="5"/>
  <c r="AA54" i="5"/>
  <c r="AA160" i="5"/>
  <c r="AB145" i="5"/>
  <c r="X60" i="5"/>
  <c r="X154" i="5"/>
  <c r="Z95" i="5"/>
  <c r="AA116" i="5"/>
  <c r="Z138" i="5"/>
  <c r="AB29" i="5"/>
  <c r="AB86" i="5"/>
  <c r="Z93" i="5"/>
  <c r="AA123" i="5"/>
  <c r="AA36" i="5"/>
  <c r="AA107" i="5"/>
  <c r="AB17" i="5"/>
  <c r="AA43" i="5"/>
  <c r="X98" i="5"/>
  <c r="AB39" i="5"/>
  <c r="X46" i="5"/>
  <c r="AA126" i="5"/>
  <c r="AB146" i="5"/>
  <c r="AB154" i="5"/>
  <c r="Z27" i="5"/>
  <c r="Y79" i="5"/>
  <c r="Z100" i="5"/>
  <c r="AA12" i="5"/>
  <c r="X99" i="5"/>
  <c r="AA19" i="5"/>
  <c r="AB163" i="5"/>
  <c r="Z119" i="5"/>
  <c r="AA108" i="5"/>
  <c r="Z41" i="5"/>
  <c r="AB33" i="5"/>
  <c r="X27" i="5"/>
  <c r="AB81" i="5"/>
  <c r="Z160" i="5"/>
  <c r="AB79" i="5"/>
  <c r="AA138" i="5"/>
  <c r="Z120" i="5"/>
  <c r="X42" i="5"/>
  <c r="X40" i="5"/>
  <c r="X89" i="5"/>
  <c r="Z156" i="5"/>
  <c r="X104" i="5"/>
  <c r="X31" i="5"/>
  <c r="Y94" i="5"/>
  <c r="AB21" i="5"/>
  <c r="AA120" i="5"/>
  <c r="Y153" i="5"/>
  <c r="X115" i="5"/>
  <c r="X38" i="5"/>
  <c r="X157" i="5"/>
  <c r="X70" i="5"/>
  <c r="AA53" i="5"/>
  <c r="AB162" i="5"/>
  <c r="X63" i="5"/>
  <c r="AA114" i="5"/>
  <c r="Z5" i="5"/>
  <c r="X116" i="5"/>
  <c r="AB13" i="5"/>
  <c r="Y161" i="5"/>
  <c r="Z48" i="5"/>
  <c r="AA24" i="5"/>
  <c r="AA57" i="5"/>
  <c r="AB126" i="5"/>
  <c r="Z115" i="5"/>
  <c r="AA15" i="5"/>
  <c r="Z84" i="5"/>
  <c r="Y85" i="5"/>
  <c r="AB148" i="5"/>
  <c r="Z136" i="5"/>
  <c r="Z123" i="5"/>
  <c r="AB147" i="5"/>
  <c r="AA83" i="5"/>
  <c r="Y140" i="5"/>
  <c r="X17" i="5"/>
  <c r="AB67" i="5"/>
  <c r="X95" i="5"/>
  <c r="AB28" i="5"/>
  <c r="X82" i="5"/>
  <c r="Z140" i="5"/>
  <c r="Y13" i="5"/>
  <c r="AB131" i="5"/>
  <c r="AA129" i="5"/>
  <c r="AB8" i="5"/>
  <c r="AB93" i="5"/>
  <c r="X139" i="5"/>
  <c r="AB48" i="5"/>
  <c r="AA64" i="5"/>
  <c r="Y141" i="5"/>
  <c r="Y48" i="5"/>
  <c r="AB121" i="5"/>
  <c r="AB119" i="5"/>
  <c r="AA8" i="5"/>
  <c r="AA113" i="5"/>
  <c r="AA50" i="5"/>
  <c r="AB66" i="5"/>
  <c r="X23" i="5"/>
  <c r="AB104" i="5"/>
  <c r="AB92" i="5"/>
  <c r="X112" i="5"/>
  <c r="Z148" i="5"/>
  <c r="AB43" i="5"/>
  <c r="AA13" i="5"/>
  <c r="AA96" i="5"/>
  <c r="AB31" i="5"/>
  <c r="Y107" i="5"/>
  <c r="AA112" i="5"/>
  <c r="Z45" i="5"/>
  <c r="Y52" i="5"/>
  <c r="AB128" i="5"/>
  <c r="Z58" i="5"/>
  <c r="Z116" i="5"/>
  <c r="AA11" i="5"/>
  <c r="Z60" i="5"/>
  <c r="AA95" i="5"/>
  <c r="AA148" i="5"/>
  <c r="Y98" i="5"/>
  <c r="Z147" i="5"/>
  <c r="Y148" i="5"/>
  <c r="AA16" i="5"/>
  <c r="Z24" i="5"/>
  <c r="Z90" i="5"/>
  <c r="AA79" i="5"/>
  <c r="Y152" i="5"/>
  <c r="Y145" i="5"/>
  <c r="AA20" i="5"/>
  <c r="Y73" i="5"/>
  <c r="Z53" i="5"/>
  <c r="AB80" i="5"/>
  <c r="Y8" i="5"/>
  <c r="X143" i="5"/>
  <c r="AB37" i="5"/>
  <c r="X110" i="5"/>
  <c r="Z113" i="5"/>
  <c r="AB100" i="5"/>
  <c r="AB91" i="5"/>
  <c r="K17" i="3"/>
  <c r="Y95" i="5"/>
  <c r="Z49" i="5"/>
  <c r="AB83" i="5"/>
  <c r="Y124" i="5"/>
  <c r="X129" i="5"/>
  <c r="Y157" i="5"/>
  <c r="AB120" i="5"/>
  <c r="Z56" i="5"/>
  <c r="AA153" i="5"/>
  <c r="Z38" i="5"/>
  <c r="Z83" i="5"/>
  <c r="X51" i="5"/>
  <c r="AB22" i="5"/>
  <c r="Y70" i="5"/>
  <c r="AA102" i="5"/>
  <c r="Z141" i="5"/>
  <c r="Z151" i="5"/>
  <c r="Y51" i="5"/>
  <c r="Z46" i="5"/>
  <c r="AB23" i="5"/>
  <c r="Y62" i="5"/>
  <c r="AA40" i="5"/>
  <c r="Y89" i="5"/>
  <c r="Y159" i="5"/>
  <c r="AB19" i="5"/>
  <c r="K18" i="3"/>
  <c r="Z161" i="5"/>
  <c r="Y76" i="5"/>
  <c r="Z132" i="5"/>
  <c r="AB78" i="5"/>
  <c r="Y116" i="5"/>
  <c r="X128" i="5"/>
  <c r="X121" i="5"/>
  <c r="AB47" i="5"/>
  <c r="Y56" i="5"/>
  <c r="AA58" i="5"/>
  <c r="Z44" i="5"/>
  <c r="X52" i="5"/>
  <c r="AB77" i="5"/>
  <c r="X148" i="5"/>
  <c r="AA78" i="5"/>
  <c r="AA22" i="5"/>
  <c r="Y147" i="5"/>
  <c r="X55" i="5"/>
  <c r="X50" i="5"/>
  <c r="X150" i="5"/>
  <c r="Y54" i="5"/>
  <c r="AA156" i="5"/>
  <c r="Z42" i="5"/>
  <c r="Y57" i="5"/>
  <c r="AB157" i="5"/>
  <c r="AA154" i="5"/>
  <c r="X30" i="5"/>
  <c r="AB70" i="5"/>
  <c r="AB34" i="5"/>
  <c r="AA34" i="5"/>
  <c r="Z159" i="5"/>
  <c r="AB32" i="5"/>
  <c r="X33" i="5"/>
  <c r="X127" i="5"/>
  <c r="Z152" i="5"/>
  <c r="AA60" i="5"/>
  <c r="Y49" i="5"/>
  <c r="Z107" i="5"/>
  <c r="X19" i="5"/>
  <c r="Y144" i="5"/>
  <c r="X9" i="5"/>
  <c r="X75" i="5"/>
  <c r="X44" i="5"/>
  <c r="Y111" i="5"/>
  <c r="X100" i="5"/>
  <c r="Z63" i="5"/>
  <c r="AA46" i="5"/>
  <c r="Z69" i="5"/>
  <c r="X78" i="5"/>
  <c r="Z98" i="5"/>
  <c r="AB18" i="5"/>
  <c r="AB110" i="5"/>
  <c r="AA93" i="5"/>
  <c r="X146" i="5"/>
  <c r="K22" i="3"/>
  <c r="F18" i="3" l="1"/>
  <c r="F17" i="3"/>
  <c r="F20" i="3"/>
  <c r="F19" i="3"/>
  <c r="F22" i="3"/>
  <c r="F21" i="3"/>
  <c r="F23" i="3"/>
  <c r="AF77" i="3"/>
  <c r="AL77" i="3" s="1"/>
  <c r="AE75" i="3"/>
  <c r="AK75" i="3" s="1"/>
  <c r="AF95" i="3"/>
  <c r="AL95" i="3" s="1"/>
  <c r="AE76" i="3"/>
  <c r="AK76" i="3" s="1"/>
  <c r="AF88" i="3"/>
  <c r="AL88" i="3" s="1"/>
  <c r="AB13" i="3"/>
  <c r="AH13" i="3" s="1"/>
  <c r="AC92" i="3"/>
  <c r="AI92" i="3" s="1"/>
  <c r="AF60" i="3"/>
  <c r="AL60" i="3" s="1"/>
  <c r="AE45" i="3"/>
  <c r="AK45" i="3" s="1"/>
  <c r="AB45" i="3"/>
  <c r="AH45" i="3" s="1"/>
  <c r="AC90" i="3"/>
  <c r="AI90" i="3" s="1"/>
  <c r="AF44" i="3"/>
  <c r="AL44" i="3" s="1"/>
  <c r="AD86" i="3"/>
  <c r="AJ86" i="3" s="1"/>
  <c r="AF8" i="3"/>
  <c r="AL8" i="3" s="1"/>
  <c r="AB52" i="3"/>
  <c r="AH52" i="3" s="1"/>
  <c r="AC55" i="3"/>
  <c r="AI55" i="3" s="1"/>
  <c r="AC34" i="3"/>
  <c r="AI34" i="3" s="1"/>
  <c r="AD103" i="3"/>
  <c r="AJ103" i="3" s="1"/>
  <c r="AD48" i="3"/>
  <c r="AJ48" i="3" s="1"/>
  <c r="AB80" i="3"/>
  <c r="AH80" i="3" s="1"/>
  <c r="AE62" i="3"/>
  <c r="AK62" i="3" s="1"/>
  <c r="AC68" i="3"/>
  <c r="AI68" i="3" s="1"/>
  <c r="AB35" i="3"/>
  <c r="AH35" i="3" s="1"/>
  <c r="AE28" i="3"/>
  <c r="AK28" i="3" s="1"/>
  <c r="AC25" i="3"/>
  <c r="AI25" i="3" s="1"/>
  <c r="AB28" i="3"/>
  <c r="AH28" i="3" s="1"/>
  <c r="AC89" i="3"/>
  <c r="AI89" i="3" s="1"/>
  <c r="AD22" i="3"/>
  <c r="AJ22" i="3" s="1"/>
  <c r="AB46" i="3"/>
  <c r="AH46" i="3" s="1"/>
  <c r="AF83" i="3"/>
  <c r="AL83" i="3" s="1"/>
  <c r="AD66" i="3"/>
  <c r="AJ66" i="3" s="1"/>
  <c r="AE81" i="3"/>
  <c r="AK81" i="3" s="1"/>
  <c r="AE78" i="3"/>
  <c r="AK78" i="3" s="1"/>
  <c r="AD36" i="3"/>
  <c r="AJ36" i="3" s="1"/>
  <c r="AE43" i="3"/>
  <c r="AK43" i="3" s="1"/>
  <c r="AF12" i="3"/>
  <c r="AL12" i="3" s="1"/>
  <c r="AB61" i="3"/>
  <c r="AH61" i="3" s="1"/>
  <c r="AD32" i="3"/>
  <c r="AJ32" i="3" s="1"/>
  <c r="AE30" i="3"/>
  <c r="AK30" i="3" s="1"/>
  <c r="AB24" i="3"/>
  <c r="AH24" i="3" s="1"/>
  <c r="AB54" i="3"/>
  <c r="AH54" i="3" s="1"/>
  <c r="AD136" i="3"/>
  <c r="AJ136" i="3" s="1"/>
  <c r="AC158" i="3"/>
  <c r="AI158" i="3" s="1"/>
  <c r="AD119" i="3"/>
  <c r="AJ119" i="3" s="1"/>
  <c r="AB120" i="3"/>
  <c r="AH120" i="3" s="1"/>
  <c r="AF125" i="3"/>
  <c r="AL125" i="3" s="1"/>
  <c r="AB108" i="3"/>
  <c r="AH108" i="3" s="1"/>
  <c r="AF111" i="3"/>
  <c r="AL111" i="3" s="1"/>
  <c r="AC154" i="3"/>
  <c r="AI154" i="3" s="1"/>
  <c r="AF117" i="3"/>
  <c r="AL117" i="3" s="1"/>
  <c r="AC115" i="3"/>
  <c r="AI115" i="3" s="1"/>
  <c r="AF138" i="3"/>
  <c r="AL138" i="3" s="1"/>
  <c r="AB131" i="3"/>
  <c r="AH131" i="3" s="1"/>
  <c r="AF163" i="3"/>
  <c r="AL163" i="3" s="1"/>
  <c r="AE151" i="3"/>
  <c r="AK151" i="3" s="1"/>
  <c r="AB104" i="3"/>
  <c r="AH104" i="3" s="1"/>
  <c r="AC139" i="3"/>
  <c r="AI139" i="3" s="1"/>
  <c r="AB111" i="3"/>
  <c r="AH111" i="3" s="1"/>
  <c r="AF141" i="3"/>
  <c r="AL141" i="3" s="1"/>
  <c r="AC138" i="3"/>
  <c r="AI138" i="3" s="1"/>
  <c r="AB122" i="3"/>
  <c r="AH122" i="3" s="1"/>
  <c r="AD115" i="3"/>
  <c r="AJ115" i="3" s="1"/>
  <c r="AF120" i="3"/>
  <c r="AL120" i="3" s="1"/>
  <c r="AD131" i="3"/>
  <c r="AJ131" i="3" s="1"/>
  <c r="AF108" i="3"/>
  <c r="AL108" i="3" s="1"/>
  <c r="AF135" i="3"/>
  <c r="AL135" i="3" s="1"/>
  <c r="AF79" i="3"/>
  <c r="AL79" i="3" s="1"/>
  <c r="AD46" i="3"/>
  <c r="AJ46" i="3" s="1"/>
  <c r="AF76" i="3"/>
  <c r="AL76" i="3" s="1"/>
  <c r="AB20" i="3"/>
  <c r="AH20" i="3" s="1"/>
  <c r="AB5" i="3"/>
  <c r="AH5" i="3" s="1"/>
  <c r="AB59" i="3"/>
  <c r="AH59" i="3" s="1"/>
  <c r="AF74" i="3"/>
  <c r="AL74" i="3" s="1"/>
  <c r="AE87" i="3"/>
  <c r="AK87" i="3" s="1"/>
  <c r="AB41" i="3"/>
  <c r="AH41" i="3" s="1"/>
  <c r="AC17" i="3"/>
  <c r="AI17" i="3" s="1"/>
  <c r="AE34" i="3"/>
  <c r="AK34" i="3" s="1"/>
  <c r="AC75" i="3"/>
  <c r="AI75" i="3" s="1"/>
  <c r="AE99" i="3"/>
  <c r="AK99" i="3" s="1"/>
  <c r="AE96" i="3"/>
  <c r="AK96" i="3" s="1"/>
  <c r="AB68" i="3"/>
  <c r="AH68" i="3" s="1"/>
  <c r="AD5" i="3"/>
  <c r="AJ5" i="3" s="1"/>
  <c r="AF31" i="3"/>
  <c r="AL31" i="3" s="1"/>
  <c r="AE89" i="3"/>
  <c r="AK89" i="3" s="1"/>
  <c r="AC85" i="3"/>
  <c r="AI85" i="3" s="1"/>
  <c r="AF91" i="3"/>
  <c r="AL91" i="3" s="1"/>
  <c r="AD97" i="3"/>
  <c r="AJ97" i="3" s="1"/>
  <c r="AE94" i="3"/>
  <c r="AK94" i="3" s="1"/>
  <c r="AD84" i="3"/>
  <c r="AJ84" i="3" s="1"/>
  <c r="AC78" i="3"/>
  <c r="AI78" i="3" s="1"/>
  <c r="AE33" i="3"/>
  <c r="AK33" i="3" s="1"/>
  <c r="AE58" i="3"/>
  <c r="AK58" i="3" s="1"/>
  <c r="AC27" i="3"/>
  <c r="AI27" i="3" s="1"/>
  <c r="AF35" i="3"/>
  <c r="AL35" i="3" s="1"/>
  <c r="AF32" i="3"/>
  <c r="AL32" i="3" s="1"/>
  <c r="AB95" i="3"/>
  <c r="AH95" i="3" s="1"/>
  <c r="AD33" i="3"/>
  <c r="AJ33" i="3" s="1"/>
  <c r="AC52" i="3"/>
  <c r="AI52" i="3" s="1"/>
  <c r="AC82" i="3"/>
  <c r="AI82" i="3" s="1"/>
  <c r="AD28" i="3"/>
  <c r="AJ28" i="3" s="1"/>
  <c r="AC102" i="3"/>
  <c r="AI102" i="3" s="1"/>
  <c r="AC37" i="3"/>
  <c r="AI37" i="3" s="1"/>
  <c r="AE26" i="3"/>
  <c r="AK26" i="3" s="1"/>
  <c r="AC11" i="3"/>
  <c r="AI11" i="3" s="1"/>
  <c r="AD78" i="3"/>
  <c r="AJ78" i="3" s="1"/>
  <c r="AF24" i="3"/>
  <c r="AL24" i="3" s="1"/>
  <c r="AE103" i="3"/>
  <c r="AK103" i="3" s="1"/>
  <c r="AD163" i="3"/>
  <c r="AJ163" i="3" s="1"/>
  <c r="AE108" i="3"/>
  <c r="AK108" i="3" s="1"/>
  <c r="AC134" i="3"/>
  <c r="AI134" i="3" s="1"/>
  <c r="AB125" i="3"/>
  <c r="AH125" i="3" s="1"/>
  <c r="AC159" i="3"/>
  <c r="AI159" i="3" s="1"/>
  <c r="AB155" i="3"/>
  <c r="AH155" i="3" s="1"/>
  <c r="AE163" i="3"/>
  <c r="AK163" i="3" s="1"/>
  <c r="AF127" i="3"/>
  <c r="AL127" i="3" s="1"/>
  <c r="AF160" i="3"/>
  <c r="AL160" i="3" s="1"/>
  <c r="AB113" i="3"/>
  <c r="AH113" i="3" s="1"/>
  <c r="AE160" i="3"/>
  <c r="AK160" i="3" s="1"/>
  <c r="AB109" i="3"/>
  <c r="AH109" i="3" s="1"/>
  <c r="AF123" i="3"/>
  <c r="AL123" i="3" s="1"/>
  <c r="AC116" i="3"/>
  <c r="AI116" i="3" s="1"/>
  <c r="AB162" i="3"/>
  <c r="AH162" i="3" s="1"/>
  <c r="AC162" i="3"/>
  <c r="AI162" i="3" s="1"/>
  <c r="AD134" i="3"/>
  <c r="AJ134" i="3" s="1"/>
  <c r="AF162" i="3"/>
  <c r="AL162" i="3" s="1"/>
  <c r="AB158" i="3"/>
  <c r="AH158" i="3" s="1"/>
  <c r="AF134" i="3"/>
  <c r="AL134" i="3" s="1"/>
  <c r="AC136" i="3"/>
  <c r="AI136" i="3" s="1"/>
  <c r="AE111" i="3"/>
  <c r="AK111" i="3" s="1"/>
  <c r="AB107" i="3"/>
  <c r="AH107" i="3" s="1"/>
  <c r="AD135" i="3"/>
  <c r="AJ135" i="3" s="1"/>
  <c r="AB160" i="3"/>
  <c r="AH160" i="3" s="1"/>
  <c r="AB100" i="3"/>
  <c r="AH100" i="3" s="1"/>
  <c r="AF89" i="3"/>
  <c r="AL89" i="3" s="1"/>
  <c r="AB74" i="3"/>
  <c r="AH74" i="3" s="1"/>
  <c r="AB15" i="3"/>
  <c r="AH15" i="3" s="1"/>
  <c r="AE72" i="3"/>
  <c r="AK72" i="3" s="1"/>
  <c r="AD23" i="3"/>
  <c r="AJ23" i="3" s="1"/>
  <c r="AE49" i="3"/>
  <c r="AK49" i="3" s="1"/>
  <c r="AB96" i="3"/>
  <c r="AH96" i="3" s="1"/>
  <c r="AF5" i="3"/>
  <c r="AL5" i="3" s="1"/>
  <c r="AB83" i="3"/>
  <c r="AH83" i="3" s="1"/>
  <c r="AE35" i="3"/>
  <c r="AK35" i="3" s="1"/>
  <c r="AF66" i="3"/>
  <c r="AL66" i="3" s="1"/>
  <c r="AE21" i="3"/>
  <c r="AK21" i="3" s="1"/>
  <c r="AF42" i="3"/>
  <c r="AL42" i="3" s="1"/>
  <c r="AE88" i="3"/>
  <c r="AK88" i="3" s="1"/>
  <c r="AB43" i="3"/>
  <c r="AH43" i="3" s="1"/>
  <c r="AB51" i="3"/>
  <c r="AH51" i="3" s="1"/>
  <c r="AB63" i="3"/>
  <c r="AH63" i="3" s="1"/>
  <c r="AE97" i="3"/>
  <c r="AK97" i="3" s="1"/>
  <c r="AC93" i="3"/>
  <c r="AI93" i="3" s="1"/>
  <c r="AB67" i="3"/>
  <c r="AH67" i="3" s="1"/>
  <c r="AC48" i="3"/>
  <c r="AI48" i="3" s="1"/>
  <c r="AD55" i="3"/>
  <c r="AJ55" i="3" s="1"/>
  <c r="AC26" i="3"/>
  <c r="AI26" i="3" s="1"/>
  <c r="AD98" i="3"/>
  <c r="AJ98" i="3" s="1"/>
  <c r="AC58" i="3"/>
  <c r="AI58" i="3" s="1"/>
  <c r="AC99" i="3"/>
  <c r="AI99" i="3" s="1"/>
  <c r="AF55" i="3"/>
  <c r="AL55" i="3" s="1"/>
  <c r="AC73" i="3"/>
  <c r="AI73" i="3" s="1"/>
  <c r="AE102" i="3"/>
  <c r="AK102" i="3" s="1"/>
  <c r="AC62" i="3"/>
  <c r="AI62" i="3" s="1"/>
  <c r="AE52" i="3"/>
  <c r="AK52" i="3" s="1"/>
  <c r="AE60" i="3"/>
  <c r="AK60" i="3" s="1"/>
  <c r="AE4" i="3"/>
  <c r="AK4" i="3" s="1"/>
  <c r="AB103" i="3"/>
  <c r="AH103" i="3" s="1"/>
  <c r="AC19" i="3"/>
  <c r="AI19" i="3" s="1"/>
  <c r="AF47" i="3"/>
  <c r="AL47" i="3" s="1"/>
  <c r="AF59" i="3"/>
  <c r="AL59" i="3" s="1"/>
  <c r="AE53" i="3"/>
  <c r="AK53" i="3" s="1"/>
  <c r="AC98" i="3"/>
  <c r="AI98" i="3" s="1"/>
  <c r="AC63" i="3"/>
  <c r="AI63" i="3" s="1"/>
  <c r="AB163" i="3"/>
  <c r="AH163" i="3" s="1"/>
  <c r="AB123" i="3"/>
  <c r="AH123" i="3" s="1"/>
  <c r="AF151" i="3"/>
  <c r="AL151" i="3" s="1"/>
  <c r="AE126" i="3"/>
  <c r="AK126" i="3" s="1"/>
  <c r="AE115" i="3"/>
  <c r="AK115" i="3" s="1"/>
  <c r="AC152" i="3"/>
  <c r="AI152" i="3" s="1"/>
  <c r="AB143" i="3"/>
  <c r="AH143" i="3" s="1"/>
  <c r="AD125" i="3"/>
  <c r="AJ125" i="3" s="1"/>
  <c r="AC163" i="3"/>
  <c r="AI163" i="3" s="1"/>
  <c r="AC106" i="3"/>
  <c r="AI106" i="3" s="1"/>
  <c r="AB112" i="3"/>
  <c r="AH112" i="3" s="1"/>
  <c r="AB129" i="3"/>
  <c r="AH129" i="3" s="1"/>
  <c r="AD161" i="3"/>
  <c r="AJ161" i="3" s="1"/>
  <c r="AD139" i="3"/>
  <c r="AJ139" i="3" s="1"/>
  <c r="AE152" i="3"/>
  <c r="AK152" i="3" s="1"/>
  <c r="AE153" i="3"/>
  <c r="AK153" i="3" s="1"/>
  <c r="AD122" i="3"/>
  <c r="AJ122" i="3" s="1"/>
  <c r="AF154" i="3"/>
  <c r="AL154" i="3" s="1"/>
  <c r="AC144" i="3"/>
  <c r="AI144" i="3" s="1"/>
  <c r="AD160" i="3"/>
  <c r="AJ160" i="3" s="1"/>
  <c r="AC160" i="3"/>
  <c r="AI160" i="3" s="1"/>
  <c r="AC155" i="3"/>
  <c r="AI155" i="3" s="1"/>
  <c r="AB146" i="3"/>
  <c r="AH146" i="3" s="1"/>
  <c r="AB127" i="3"/>
  <c r="AH127" i="3" s="1"/>
  <c r="AD154" i="3"/>
  <c r="AJ154" i="3" s="1"/>
  <c r="AB8" i="3"/>
  <c r="AH8" i="3" s="1"/>
  <c r="AF103" i="3"/>
  <c r="AL103" i="3" s="1"/>
  <c r="AF86" i="3"/>
  <c r="AL86" i="3" s="1"/>
  <c r="AB4" i="3"/>
  <c r="AH4" i="3" s="1"/>
  <c r="AB21" i="3"/>
  <c r="AH21" i="3" s="1"/>
  <c r="AD41" i="3"/>
  <c r="AJ41" i="3" s="1"/>
  <c r="AE57" i="3"/>
  <c r="AK57" i="3" s="1"/>
  <c r="AD77" i="3"/>
  <c r="AJ77" i="3" s="1"/>
  <c r="AE7" i="3"/>
  <c r="AK7" i="3" s="1"/>
  <c r="AB26" i="3"/>
  <c r="AH26" i="3" s="1"/>
  <c r="AB85" i="3"/>
  <c r="AH85" i="3" s="1"/>
  <c r="AB42" i="3"/>
  <c r="AH42" i="3" s="1"/>
  <c r="AD14" i="3"/>
  <c r="AJ14" i="3" s="1"/>
  <c r="AD100" i="3"/>
  <c r="AJ100" i="3" s="1"/>
  <c r="AC13" i="3"/>
  <c r="AI13" i="3" s="1"/>
  <c r="AC91" i="3"/>
  <c r="AI91" i="3" s="1"/>
  <c r="AC53" i="3"/>
  <c r="AI53" i="3" s="1"/>
  <c r="AD26" i="3"/>
  <c r="AJ26" i="3" s="1"/>
  <c r="AE48" i="3"/>
  <c r="AK48" i="3" s="1"/>
  <c r="AE29" i="3"/>
  <c r="AK29" i="3" s="1"/>
  <c r="AF19" i="3"/>
  <c r="AL19" i="3" s="1"/>
  <c r="AE14" i="3"/>
  <c r="AK14" i="3" s="1"/>
  <c r="AB31" i="3"/>
  <c r="AH31" i="3" s="1"/>
  <c r="AF69" i="3"/>
  <c r="AL69" i="3" s="1"/>
  <c r="AD16" i="3"/>
  <c r="AJ16" i="3" s="1"/>
  <c r="AE95" i="3"/>
  <c r="AK95" i="3" s="1"/>
  <c r="AF84" i="3"/>
  <c r="AL84" i="3" s="1"/>
  <c r="AE32" i="3"/>
  <c r="AK32" i="3" s="1"/>
  <c r="AD95" i="3"/>
  <c r="AJ95" i="3" s="1"/>
  <c r="AD54" i="3"/>
  <c r="AJ54" i="3" s="1"/>
  <c r="AD51" i="3"/>
  <c r="AJ51" i="3" s="1"/>
  <c r="AC23" i="3"/>
  <c r="AI23" i="3" s="1"/>
  <c r="AF81" i="3"/>
  <c r="AL81" i="3" s="1"/>
  <c r="AF57" i="3"/>
  <c r="AL57" i="3" s="1"/>
  <c r="AE67" i="3"/>
  <c r="AK67" i="3" s="1"/>
  <c r="AE85" i="3"/>
  <c r="AK85" i="3" s="1"/>
  <c r="AE19" i="3"/>
  <c r="AK19" i="3" s="1"/>
  <c r="AB30" i="3"/>
  <c r="AH30" i="3" s="1"/>
  <c r="AE51" i="3"/>
  <c r="AK51" i="3" s="1"/>
  <c r="AC67" i="3"/>
  <c r="AI67" i="3" s="1"/>
  <c r="AD6" i="3"/>
  <c r="AJ6" i="3" s="1"/>
  <c r="AC97" i="3"/>
  <c r="AI97" i="3" s="1"/>
  <c r="AF128" i="3"/>
  <c r="AL128" i="3" s="1"/>
  <c r="AE138" i="3"/>
  <c r="AK138" i="3" s="1"/>
  <c r="AB137" i="3"/>
  <c r="AH137" i="3" s="1"/>
  <c r="AF152" i="3"/>
  <c r="AL152" i="3" s="1"/>
  <c r="AE137" i="3"/>
  <c r="AK137" i="3" s="1"/>
  <c r="AC131" i="3"/>
  <c r="AI131" i="3" s="1"/>
  <c r="AE142" i="3"/>
  <c r="AK142" i="3" s="1"/>
  <c r="AF156" i="3"/>
  <c r="AL156" i="3" s="1"/>
  <c r="AD111" i="3"/>
  <c r="AJ111" i="3" s="1"/>
  <c r="AB126" i="3"/>
  <c r="AH126" i="3" s="1"/>
  <c r="AF115" i="3"/>
  <c r="AL115" i="3" s="1"/>
  <c r="AE154" i="3"/>
  <c r="AK154" i="3" s="1"/>
  <c r="AD112" i="3"/>
  <c r="AJ112" i="3" s="1"/>
  <c r="AD120" i="3"/>
  <c r="AJ120" i="3" s="1"/>
  <c r="AF126" i="3"/>
  <c r="AL126" i="3" s="1"/>
  <c r="AD143" i="3"/>
  <c r="AJ143" i="3" s="1"/>
  <c r="AE120" i="3"/>
  <c r="AK120" i="3" s="1"/>
  <c r="AC107" i="3"/>
  <c r="AI107" i="3" s="1"/>
  <c r="AC122" i="3"/>
  <c r="AI122" i="3" s="1"/>
  <c r="AF155" i="3"/>
  <c r="AL155" i="3" s="1"/>
  <c r="AC156" i="3"/>
  <c r="AI156" i="3" s="1"/>
  <c r="AE140" i="3"/>
  <c r="AK140" i="3" s="1"/>
  <c r="AE158" i="3"/>
  <c r="AK158" i="3" s="1"/>
  <c r="AB133" i="3"/>
  <c r="AH133" i="3" s="1"/>
  <c r="AD142" i="3"/>
  <c r="AJ142" i="3" s="1"/>
  <c r="AD79" i="3"/>
  <c r="AJ79" i="3" s="1"/>
  <c r="AF94" i="3"/>
  <c r="AL94" i="3" s="1"/>
  <c r="AB11" i="3"/>
  <c r="AH11" i="3" s="1"/>
  <c r="AB18" i="3"/>
  <c r="AH18" i="3" s="1"/>
  <c r="AF80" i="3"/>
  <c r="AL80" i="3" s="1"/>
  <c r="AD40" i="3"/>
  <c r="AJ40" i="3" s="1"/>
  <c r="AC7" i="3"/>
  <c r="AI7" i="3" s="1"/>
  <c r="AC5" i="3"/>
  <c r="AI5" i="3" s="1"/>
  <c r="AB93" i="3"/>
  <c r="AH93" i="3" s="1"/>
  <c r="AD8" i="3"/>
  <c r="AJ8" i="3" s="1"/>
  <c r="AF97" i="3"/>
  <c r="AL97" i="3" s="1"/>
  <c r="AC94" i="3"/>
  <c r="AI94" i="3" s="1"/>
  <c r="AE93" i="3"/>
  <c r="AK93" i="3" s="1"/>
  <c r="AF27" i="3"/>
  <c r="AL27" i="3" s="1"/>
  <c r="AE65" i="3"/>
  <c r="AK65" i="3" s="1"/>
  <c r="AE54" i="3"/>
  <c r="AK54" i="3" s="1"/>
  <c r="AE63" i="3"/>
  <c r="AK63" i="3" s="1"/>
  <c r="AF45" i="3"/>
  <c r="AL45" i="3" s="1"/>
  <c r="AC77" i="3"/>
  <c r="AI77" i="3" s="1"/>
  <c r="AC15" i="3"/>
  <c r="AI15" i="3" s="1"/>
  <c r="AB90" i="3"/>
  <c r="AH90" i="3" s="1"/>
  <c r="AC101" i="3"/>
  <c r="AI101" i="3" s="1"/>
  <c r="AF33" i="3"/>
  <c r="AL33" i="3" s="1"/>
  <c r="AE91" i="3"/>
  <c r="AK91" i="3" s="1"/>
  <c r="AE70" i="3"/>
  <c r="AK70" i="3" s="1"/>
  <c r="AD61" i="3"/>
  <c r="AJ61" i="3" s="1"/>
  <c r="AE92" i="3"/>
  <c r="AK92" i="3" s="1"/>
  <c r="AC72" i="3"/>
  <c r="AI72" i="3" s="1"/>
  <c r="AC81" i="3"/>
  <c r="AI81" i="3" s="1"/>
  <c r="AC10" i="3"/>
  <c r="AI10" i="3" s="1"/>
  <c r="AC66" i="3"/>
  <c r="AI66" i="3" s="1"/>
  <c r="AD75" i="3"/>
  <c r="AJ75" i="3" s="1"/>
  <c r="AD15" i="3"/>
  <c r="AJ15" i="3" s="1"/>
  <c r="AD13" i="3"/>
  <c r="AJ13" i="3" s="1"/>
  <c r="AF37" i="3"/>
  <c r="AL37" i="3" s="1"/>
  <c r="AD73" i="3"/>
  <c r="AJ73" i="3" s="1"/>
  <c r="AF39" i="3"/>
  <c r="AL39" i="3" s="1"/>
  <c r="AB49" i="3"/>
  <c r="AH49" i="3" s="1"/>
  <c r="AB64" i="3"/>
  <c r="AH64" i="3" s="1"/>
  <c r="AD76" i="3"/>
  <c r="AJ76" i="3" s="1"/>
  <c r="AE22" i="3"/>
  <c r="AK22" i="3" s="1"/>
  <c r="AC39" i="3"/>
  <c r="AI39" i="3" s="1"/>
  <c r="AF130" i="3"/>
  <c r="AL130" i="3" s="1"/>
  <c r="AD123" i="3"/>
  <c r="AJ123" i="3" s="1"/>
  <c r="AE144" i="3"/>
  <c r="AK144" i="3" s="1"/>
  <c r="AB157" i="3"/>
  <c r="AH157" i="3" s="1"/>
  <c r="AD113" i="3"/>
  <c r="AJ113" i="3" s="1"/>
  <c r="AD121" i="3"/>
  <c r="AJ121" i="3" s="1"/>
  <c r="AC147" i="3"/>
  <c r="AI147" i="3" s="1"/>
  <c r="AD124" i="3"/>
  <c r="AJ124" i="3" s="1"/>
  <c r="AE104" i="3"/>
  <c r="AK104" i="3" s="1"/>
  <c r="AD104" i="3"/>
  <c r="AJ104" i="3" s="1"/>
  <c r="AB134" i="3"/>
  <c r="AH134" i="3" s="1"/>
  <c r="AB130" i="3"/>
  <c r="AH130" i="3" s="1"/>
  <c r="AB128" i="3"/>
  <c r="AH128" i="3" s="1"/>
  <c r="AE132" i="3"/>
  <c r="AK132" i="3" s="1"/>
  <c r="AF118" i="3"/>
  <c r="AL118" i="3" s="1"/>
  <c r="AE159" i="3"/>
  <c r="AK159" i="3" s="1"/>
  <c r="AE109" i="3"/>
  <c r="AK109" i="3" s="1"/>
  <c r="AD159" i="3"/>
  <c r="AJ159" i="3" s="1"/>
  <c r="AD114" i="3"/>
  <c r="AJ114" i="3" s="1"/>
  <c r="AD105" i="3"/>
  <c r="AJ105" i="3" s="1"/>
  <c r="AF147" i="3"/>
  <c r="AL147" i="3" s="1"/>
  <c r="AE145" i="3"/>
  <c r="AK145" i="3" s="1"/>
  <c r="AC143" i="3"/>
  <c r="AI143" i="3" s="1"/>
  <c r="AE133" i="3"/>
  <c r="AK133" i="3" s="1"/>
  <c r="AD132" i="3"/>
  <c r="AJ132" i="3" s="1"/>
  <c r="AD38" i="3"/>
  <c r="AJ38" i="3" s="1"/>
  <c r="AC41" i="3"/>
  <c r="AI41" i="3" s="1"/>
  <c r="AF87" i="3"/>
  <c r="AL87" i="3" s="1"/>
  <c r="AF100" i="3"/>
  <c r="AL100" i="3" s="1"/>
  <c r="AB84" i="3"/>
  <c r="AH84" i="3" s="1"/>
  <c r="AF102" i="3"/>
  <c r="AL102" i="3" s="1"/>
  <c r="AD21" i="3"/>
  <c r="AJ21" i="3" s="1"/>
  <c r="AC43" i="3"/>
  <c r="AI43" i="3" s="1"/>
  <c r="AB69" i="3"/>
  <c r="AH69" i="3" s="1"/>
  <c r="AD34" i="3"/>
  <c r="AJ34" i="3" s="1"/>
  <c r="AF98" i="3"/>
  <c r="AL98" i="3" s="1"/>
  <c r="AB27" i="3"/>
  <c r="AH27" i="3" s="1"/>
  <c r="AF10" i="3"/>
  <c r="AL10" i="3" s="1"/>
  <c r="AF54" i="3"/>
  <c r="AL54" i="3" s="1"/>
  <c r="AC71" i="3"/>
  <c r="AI71" i="3" s="1"/>
  <c r="AF71" i="3"/>
  <c r="AL71" i="3" s="1"/>
  <c r="AC56" i="3"/>
  <c r="AI56" i="3" s="1"/>
  <c r="AD25" i="3"/>
  <c r="AJ25" i="3" s="1"/>
  <c r="AC74" i="3"/>
  <c r="AI74" i="3" s="1"/>
  <c r="AE90" i="3"/>
  <c r="AK90" i="3" s="1"/>
  <c r="AE56" i="3"/>
  <c r="AK56" i="3" s="1"/>
  <c r="AB29" i="3"/>
  <c r="AH29" i="3" s="1"/>
  <c r="AE71" i="3"/>
  <c r="AK71" i="3" s="1"/>
  <c r="AC20" i="3"/>
  <c r="AI20" i="3" s="1"/>
  <c r="AE15" i="3"/>
  <c r="AK15" i="3" s="1"/>
  <c r="AF34" i="3"/>
  <c r="AL34" i="3" s="1"/>
  <c r="AB36" i="3"/>
  <c r="AH36" i="3" s="1"/>
  <c r="AE80" i="3"/>
  <c r="AK80" i="3" s="1"/>
  <c r="AE59" i="3"/>
  <c r="AK59" i="3" s="1"/>
  <c r="AE50" i="3"/>
  <c r="AK50" i="3" s="1"/>
  <c r="AE47" i="3"/>
  <c r="AK47" i="3" s="1"/>
  <c r="AD53" i="3"/>
  <c r="AJ53" i="3" s="1"/>
  <c r="AF63" i="3"/>
  <c r="AL63" i="3" s="1"/>
  <c r="AE10" i="3"/>
  <c r="AK10" i="3" s="1"/>
  <c r="AB38" i="3"/>
  <c r="AH38" i="3" s="1"/>
  <c r="AB33" i="3"/>
  <c r="AH33" i="3" s="1"/>
  <c r="AD62" i="3"/>
  <c r="AJ62" i="3" s="1"/>
  <c r="AE5" i="3"/>
  <c r="AK5" i="3" s="1"/>
  <c r="AB87" i="3"/>
  <c r="AH87" i="3" s="1"/>
  <c r="AB88" i="3"/>
  <c r="AH88" i="3" s="1"/>
  <c r="AE8" i="3"/>
  <c r="AK8" i="3" s="1"/>
  <c r="AC31" i="3"/>
  <c r="AI31" i="3" s="1"/>
  <c r="AE105" i="3"/>
  <c r="AK105" i="3" s="1"/>
  <c r="AD148" i="3"/>
  <c r="AJ148" i="3" s="1"/>
  <c r="AB161" i="3"/>
  <c r="AH161" i="3" s="1"/>
  <c r="AC105" i="3"/>
  <c r="AI105" i="3" s="1"/>
  <c r="AD152" i="3"/>
  <c r="AJ152" i="3" s="1"/>
  <c r="AD127" i="3"/>
  <c r="AJ127" i="3" s="1"/>
  <c r="AF159" i="3"/>
  <c r="AL159" i="3" s="1"/>
  <c r="AF137" i="3"/>
  <c r="AL137" i="3" s="1"/>
  <c r="AC120" i="3"/>
  <c r="AI120" i="3" s="1"/>
  <c r="AD162" i="3"/>
  <c r="AJ162" i="3" s="1"/>
  <c r="AF149" i="3"/>
  <c r="AL149" i="3" s="1"/>
  <c r="AE130" i="3"/>
  <c r="AK130" i="3" s="1"/>
  <c r="AE157" i="3"/>
  <c r="AK157" i="3" s="1"/>
  <c r="AC157" i="3"/>
  <c r="AI157" i="3" s="1"/>
  <c r="AF124" i="3"/>
  <c r="AL124" i="3" s="1"/>
  <c r="AC148" i="3"/>
  <c r="AI148" i="3" s="1"/>
  <c r="AD133" i="3"/>
  <c r="AJ133" i="3" s="1"/>
  <c r="AD149" i="3"/>
  <c r="AJ149" i="3" s="1"/>
  <c r="AC114" i="3"/>
  <c r="AI114" i="3" s="1"/>
  <c r="AC151" i="3"/>
  <c r="AI151" i="3" s="1"/>
  <c r="AF142" i="3"/>
  <c r="AL142" i="3" s="1"/>
  <c r="AE139" i="3"/>
  <c r="AK139" i="3" s="1"/>
  <c r="AB140" i="3"/>
  <c r="AH140" i="3" s="1"/>
  <c r="AD140" i="3"/>
  <c r="AJ140" i="3" s="1"/>
  <c r="AF146" i="3"/>
  <c r="AL146" i="3" s="1"/>
  <c r="AF78" i="3"/>
  <c r="AL78" i="3" s="1"/>
  <c r="AB16" i="3"/>
  <c r="AH16" i="3" s="1"/>
  <c r="AD42" i="3"/>
  <c r="AJ42" i="3" s="1"/>
  <c r="AE74" i="3"/>
  <c r="AK74" i="3" s="1"/>
  <c r="AB19" i="3"/>
  <c r="AH19" i="3" s="1"/>
  <c r="AB76" i="3"/>
  <c r="AH76" i="3" s="1"/>
  <c r="AD99" i="3"/>
  <c r="AJ99" i="3" s="1"/>
  <c r="AE39" i="3"/>
  <c r="AK39" i="3" s="1"/>
  <c r="AB98" i="3"/>
  <c r="AH98" i="3" s="1"/>
  <c r="AC54" i="3"/>
  <c r="AI54" i="3" s="1"/>
  <c r="AF65" i="3"/>
  <c r="AL65" i="3" s="1"/>
  <c r="AC42" i="3"/>
  <c r="AI42" i="3" s="1"/>
  <c r="AE84" i="3"/>
  <c r="AK84" i="3" s="1"/>
  <c r="AD68" i="3"/>
  <c r="AJ68" i="3" s="1"/>
  <c r="AD65" i="3"/>
  <c r="AJ65" i="3" s="1"/>
  <c r="AF21" i="3"/>
  <c r="AL21" i="3" s="1"/>
  <c r="AF20" i="3"/>
  <c r="AL20" i="3" s="1"/>
  <c r="AD85" i="3"/>
  <c r="AJ85" i="3" s="1"/>
  <c r="AD57" i="3"/>
  <c r="AJ57" i="3" s="1"/>
  <c r="AF61" i="3"/>
  <c r="AL61" i="3" s="1"/>
  <c r="AF26" i="3"/>
  <c r="AL26" i="3" s="1"/>
  <c r="AD59" i="3"/>
  <c r="AJ59" i="3" s="1"/>
  <c r="AB99" i="3"/>
  <c r="AH99" i="3" s="1"/>
  <c r="AE13" i="3"/>
  <c r="AK13" i="3" s="1"/>
  <c r="AB94" i="3"/>
  <c r="AH94" i="3" s="1"/>
  <c r="AD24" i="3"/>
  <c r="AJ24" i="3" s="1"/>
  <c r="AF67" i="3"/>
  <c r="AL67" i="3" s="1"/>
  <c r="AC9" i="3"/>
  <c r="AI9" i="3" s="1"/>
  <c r="AD80" i="3"/>
  <c r="AJ80" i="3" s="1"/>
  <c r="AE24" i="3"/>
  <c r="AK24" i="3" s="1"/>
  <c r="AD47" i="3"/>
  <c r="AJ47" i="3" s="1"/>
  <c r="AE18" i="3"/>
  <c r="AK18" i="3" s="1"/>
  <c r="AC33" i="3"/>
  <c r="AI33" i="3" s="1"/>
  <c r="AE77" i="3"/>
  <c r="AK77" i="3" s="1"/>
  <c r="AD58" i="3"/>
  <c r="AJ58" i="3" s="1"/>
  <c r="AB66" i="3"/>
  <c r="AH66" i="3" s="1"/>
  <c r="AC29" i="3"/>
  <c r="AI29" i="3" s="1"/>
  <c r="AF4" i="3"/>
  <c r="AL4" i="3" s="1"/>
  <c r="AE46" i="3"/>
  <c r="AK46" i="3" s="1"/>
  <c r="AC21" i="3"/>
  <c r="AI21" i="3" s="1"/>
  <c r="AE82" i="3"/>
  <c r="AK82" i="3" s="1"/>
  <c r="AE23" i="3"/>
  <c r="AK23" i="3" s="1"/>
  <c r="AD144" i="3"/>
  <c r="AJ144" i="3" s="1"/>
  <c r="AC127" i="3"/>
  <c r="AI127" i="3" s="1"/>
  <c r="AF132" i="3"/>
  <c r="AL132" i="3" s="1"/>
  <c r="AE121" i="3"/>
  <c r="AK121" i="3" s="1"/>
  <c r="AC124" i="3"/>
  <c r="AI124" i="3" s="1"/>
  <c r="AD118" i="3"/>
  <c r="AJ118" i="3" s="1"/>
  <c r="AD151" i="3"/>
  <c r="AJ151" i="3" s="1"/>
  <c r="AF104" i="3"/>
  <c r="AL104" i="3" s="1"/>
  <c r="AD129" i="3"/>
  <c r="AJ129" i="3" s="1"/>
  <c r="AE135" i="3"/>
  <c r="AK135" i="3" s="1"/>
  <c r="AF114" i="3"/>
  <c r="AL114" i="3" s="1"/>
  <c r="AF148" i="3"/>
  <c r="AL148" i="3" s="1"/>
  <c r="AE113" i="3"/>
  <c r="AK113" i="3" s="1"/>
  <c r="AD106" i="3"/>
  <c r="AJ106" i="3" s="1"/>
  <c r="AD147" i="3"/>
  <c r="AJ147" i="3" s="1"/>
  <c r="AC137" i="3"/>
  <c r="AI137" i="3" s="1"/>
  <c r="AD146" i="3"/>
  <c r="AJ146" i="3" s="1"/>
  <c r="AE114" i="3"/>
  <c r="AK114" i="3" s="1"/>
  <c r="AD109" i="3"/>
  <c r="AJ109" i="3" s="1"/>
  <c r="AE136" i="3"/>
  <c r="AK136" i="3" s="1"/>
  <c r="AB116" i="3"/>
  <c r="AH116" i="3" s="1"/>
  <c r="AC140" i="3"/>
  <c r="AI140" i="3" s="1"/>
  <c r="AC150" i="3"/>
  <c r="AI150" i="3" s="1"/>
  <c r="AC125" i="3"/>
  <c r="AI125" i="3" s="1"/>
  <c r="AB117" i="3"/>
  <c r="AH117" i="3" s="1"/>
  <c r="AD39" i="3"/>
  <c r="AJ39" i="3" s="1"/>
  <c r="AF92" i="3"/>
  <c r="AL92" i="3" s="1"/>
  <c r="AF93" i="3"/>
  <c r="AL93" i="3" s="1"/>
  <c r="AB14" i="3"/>
  <c r="AH14" i="3" s="1"/>
  <c r="AB77" i="3"/>
  <c r="AH77" i="3" s="1"/>
  <c r="AC4" i="3"/>
  <c r="AI4" i="3" s="1"/>
  <c r="AC61" i="3"/>
  <c r="AI61" i="3" s="1"/>
  <c r="AD60" i="3"/>
  <c r="AJ60" i="3" s="1"/>
  <c r="AE27" i="3"/>
  <c r="AK27" i="3" s="1"/>
  <c r="AE42" i="3"/>
  <c r="AK42" i="3" s="1"/>
  <c r="AD10" i="3"/>
  <c r="AJ10" i="3" s="1"/>
  <c r="AB97" i="3"/>
  <c r="AH97" i="3" s="1"/>
  <c r="AC79" i="3"/>
  <c r="AI79" i="3" s="1"/>
  <c r="AF68" i="3"/>
  <c r="AL68" i="3" s="1"/>
  <c r="AC96" i="3"/>
  <c r="AI96" i="3" s="1"/>
  <c r="AF17" i="3"/>
  <c r="AL17" i="3" s="1"/>
  <c r="AF41" i="3"/>
  <c r="AL41" i="3" s="1"/>
  <c r="AB53" i="3"/>
  <c r="AH53" i="3" s="1"/>
  <c r="AC32" i="3"/>
  <c r="AI32" i="3" s="1"/>
  <c r="AB34" i="3"/>
  <c r="AH34" i="3" s="1"/>
  <c r="AF64" i="3"/>
  <c r="AL64" i="3" s="1"/>
  <c r="AE31" i="3"/>
  <c r="AK31" i="3" s="1"/>
  <c r="AB44" i="3"/>
  <c r="AH44" i="3" s="1"/>
  <c r="AF43" i="3"/>
  <c r="AL43" i="3" s="1"/>
  <c r="AE101" i="3"/>
  <c r="AK101" i="3" s="1"/>
  <c r="AF52" i="3"/>
  <c r="AL52" i="3" s="1"/>
  <c r="AF11" i="3"/>
  <c r="AL11" i="3" s="1"/>
  <c r="AD50" i="3"/>
  <c r="AJ50" i="3" s="1"/>
  <c r="AC49" i="3"/>
  <c r="AI49" i="3" s="1"/>
  <c r="AE61" i="3"/>
  <c r="AK61" i="3" s="1"/>
  <c r="AC40" i="3"/>
  <c r="AI40" i="3" s="1"/>
  <c r="AF6" i="3"/>
  <c r="AL6" i="3" s="1"/>
  <c r="AC50" i="3"/>
  <c r="AI50" i="3" s="1"/>
  <c r="AD101" i="3"/>
  <c r="AJ101" i="3" s="1"/>
  <c r="AC46" i="3"/>
  <c r="AI46" i="3" s="1"/>
  <c r="AF9" i="3"/>
  <c r="AL9" i="3" s="1"/>
  <c r="AB55" i="3"/>
  <c r="AH55" i="3" s="1"/>
  <c r="AF49" i="3"/>
  <c r="AL49" i="3" s="1"/>
  <c r="AD89" i="3"/>
  <c r="AJ89" i="3" s="1"/>
  <c r="AD87" i="3"/>
  <c r="AJ87" i="3" s="1"/>
  <c r="AE79" i="3"/>
  <c r="AK79" i="3" s="1"/>
  <c r="AC100" i="3"/>
  <c r="AI100" i="3" s="1"/>
  <c r="AE127" i="3"/>
  <c r="AK127" i="3" s="1"/>
  <c r="AF153" i="3"/>
  <c r="AL153" i="3" s="1"/>
  <c r="AB147" i="3"/>
  <c r="AH147" i="3" s="1"/>
  <c r="AE134" i="3"/>
  <c r="AK134" i="3" s="1"/>
  <c r="AE149" i="3"/>
  <c r="AK149" i="3" s="1"/>
  <c r="AD117" i="3"/>
  <c r="AJ117" i="3" s="1"/>
  <c r="AD116" i="3"/>
  <c r="AJ116" i="3" s="1"/>
  <c r="AE119" i="3"/>
  <c r="AK119" i="3" s="1"/>
  <c r="AB159" i="3"/>
  <c r="AH159" i="3" s="1"/>
  <c r="AD157" i="3"/>
  <c r="AJ157" i="3" s="1"/>
  <c r="AD110" i="3"/>
  <c r="AJ110" i="3" s="1"/>
  <c r="AF145" i="3"/>
  <c r="AL145" i="3" s="1"/>
  <c r="AF150" i="3"/>
  <c r="AL150" i="3" s="1"/>
  <c r="AF113" i="3"/>
  <c r="AL113" i="3" s="1"/>
  <c r="AD130" i="3"/>
  <c r="AJ130" i="3" s="1"/>
  <c r="AE147" i="3"/>
  <c r="AK147" i="3" s="1"/>
  <c r="AE150" i="3"/>
  <c r="AK150" i="3" s="1"/>
  <c r="AB149" i="3"/>
  <c r="AH149" i="3" s="1"/>
  <c r="AC118" i="3"/>
  <c r="AI118" i="3" s="1"/>
  <c r="AC142" i="3"/>
  <c r="AI142" i="3" s="1"/>
  <c r="AC108" i="3"/>
  <c r="AI108" i="3" s="1"/>
  <c r="AB154" i="3"/>
  <c r="AH154" i="3" s="1"/>
  <c r="AE123" i="3"/>
  <c r="AK123" i="3" s="1"/>
  <c r="AC112" i="3"/>
  <c r="AI112" i="3" s="1"/>
  <c r="AE156" i="3"/>
  <c r="AK156" i="3" s="1"/>
  <c r="AB7" i="3"/>
  <c r="AH7" i="3" s="1"/>
  <c r="AE73" i="3"/>
  <c r="AK73" i="3" s="1"/>
  <c r="AF22" i="3"/>
  <c r="AL22" i="3" s="1"/>
  <c r="AD37" i="3"/>
  <c r="AJ37" i="3" s="1"/>
  <c r="AB12" i="3"/>
  <c r="AH12" i="3" s="1"/>
  <c r="AF101" i="3"/>
  <c r="AL101" i="3" s="1"/>
  <c r="AF56" i="3"/>
  <c r="AL56" i="3" s="1"/>
  <c r="AF46" i="3"/>
  <c r="AL46" i="3" s="1"/>
  <c r="AE20" i="3"/>
  <c r="AK20" i="3" s="1"/>
  <c r="AC70" i="3"/>
  <c r="AI70" i="3" s="1"/>
  <c r="AC47" i="3"/>
  <c r="AI47" i="3" s="1"/>
  <c r="AF18" i="3"/>
  <c r="AL18" i="3" s="1"/>
  <c r="AC24" i="3"/>
  <c r="AI24" i="3" s="1"/>
  <c r="AC28" i="3"/>
  <c r="AI28" i="3" s="1"/>
  <c r="AD35" i="3"/>
  <c r="AJ35" i="3" s="1"/>
  <c r="AD29" i="3"/>
  <c r="AJ29" i="3" s="1"/>
  <c r="AB23" i="3"/>
  <c r="AH23" i="3" s="1"/>
  <c r="AE11" i="3"/>
  <c r="AK11" i="3" s="1"/>
  <c r="AE40" i="3"/>
  <c r="AK40" i="3" s="1"/>
  <c r="AB48" i="3"/>
  <c r="AH48" i="3" s="1"/>
  <c r="AC45" i="3"/>
  <c r="AI45" i="3" s="1"/>
  <c r="AE37" i="3"/>
  <c r="AK37" i="3" s="1"/>
  <c r="AC30" i="3"/>
  <c r="AI30" i="3" s="1"/>
  <c r="AF38" i="3"/>
  <c r="AL38" i="3" s="1"/>
  <c r="AE17" i="3"/>
  <c r="AK17" i="3" s="1"/>
  <c r="AD63" i="3"/>
  <c r="AJ63" i="3" s="1"/>
  <c r="AC69" i="3"/>
  <c r="AI69" i="3" s="1"/>
  <c r="AC51" i="3"/>
  <c r="AI51" i="3" s="1"/>
  <c r="AF25" i="3"/>
  <c r="AL25" i="3" s="1"/>
  <c r="AE64" i="3"/>
  <c r="AK64" i="3" s="1"/>
  <c r="AE25" i="3"/>
  <c r="AK25" i="3" s="1"/>
  <c r="AB86" i="3"/>
  <c r="AH86" i="3" s="1"/>
  <c r="AD31" i="3"/>
  <c r="AJ31" i="3" s="1"/>
  <c r="AF73" i="3"/>
  <c r="AL73" i="3" s="1"/>
  <c r="AC22" i="3"/>
  <c r="AI22" i="3" s="1"/>
  <c r="AB58" i="3"/>
  <c r="AH58" i="3" s="1"/>
  <c r="AC88" i="3"/>
  <c r="AI88" i="3" s="1"/>
  <c r="AE41" i="3"/>
  <c r="AK41" i="3" s="1"/>
  <c r="AC65" i="3"/>
  <c r="AI65" i="3" s="1"/>
  <c r="AE100" i="3"/>
  <c r="AK100" i="3" s="1"/>
  <c r="AD12" i="3"/>
  <c r="AJ12" i="3" s="1"/>
  <c r="AD56" i="3"/>
  <c r="AJ56" i="3" s="1"/>
  <c r="AE161" i="3"/>
  <c r="AK161" i="3" s="1"/>
  <c r="AB150" i="3"/>
  <c r="AH150" i="3" s="1"/>
  <c r="AE118" i="3"/>
  <c r="AK118" i="3" s="1"/>
  <c r="AF105" i="3"/>
  <c r="AL105" i="3" s="1"/>
  <c r="AB141" i="3"/>
  <c r="AH141" i="3" s="1"/>
  <c r="AE117" i="3"/>
  <c r="AK117" i="3" s="1"/>
  <c r="AE107" i="3"/>
  <c r="AK107" i="3" s="1"/>
  <c r="AC146" i="3"/>
  <c r="AI146" i="3" s="1"/>
  <c r="AB138" i="3"/>
  <c r="AH138" i="3" s="1"/>
  <c r="AE129" i="3"/>
  <c r="AK129" i="3" s="1"/>
  <c r="AB105" i="3"/>
  <c r="AH105" i="3" s="1"/>
  <c r="AF107" i="3"/>
  <c r="AL107" i="3" s="1"/>
  <c r="AD137" i="3"/>
  <c r="AJ137" i="3" s="1"/>
  <c r="AE143" i="3"/>
  <c r="AK143" i="3" s="1"/>
  <c r="AF129" i="3"/>
  <c r="AL129" i="3" s="1"/>
  <c r="AB151" i="3"/>
  <c r="AH151" i="3" s="1"/>
  <c r="AB115" i="3"/>
  <c r="AH115" i="3" s="1"/>
  <c r="AD108" i="3"/>
  <c r="AJ108" i="3" s="1"/>
  <c r="AD126" i="3"/>
  <c r="AJ126" i="3" s="1"/>
  <c r="AC132" i="3"/>
  <c r="AI132" i="3" s="1"/>
  <c r="AB106" i="3"/>
  <c r="AH106" i="3" s="1"/>
  <c r="AB132" i="3"/>
  <c r="AH132" i="3" s="1"/>
  <c r="AF131" i="3"/>
  <c r="AL131" i="3" s="1"/>
  <c r="AF122" i="3"/>
  <c r="AL122" i="3" s="1"/>
  <c r="AD150" i="3"/>
  <c r="AJ150" i="3" s="1"/>
  <c r="AD45" i="3"/>
  <c r="AJ45" i="3" s="1"/>
  <c r="AB79" i="3"/>
  <c r="AH79" i="3" s="1"/>
  <c r="AB9" i="3"/>
  <c r="AH9" i="3" s="1"/>
  <c r="AB6" i="3"/>
  <c r="AH6" i="3" s="1"/>
  <c r="AF96" i="3"/>
  <c r="AL96" i="3" s="1"/>
  <c r="AB75" i="3"/>
  <c r="AH75" i="3" s="1"/>
  <c r="AB72" i="3"/>
  <c r="AH72" i="3" s="1"/>
  <c r="AC44" i="3"/>
  <c r="AI44" i="3" s="1"/>
  <c r="AC103" i="3"/>
  <c r="AI103" i="3" s="1"/>
  <c r="AF13" i="3"/>
  <c r="AL13" i="3" s="1"/>
  <c r="AC8" i="3"/>
  <c r="AI8" i="3" s="1"/>
  <c r="AF48" i="3"/>
  <c r="AL48" i="3" s="1"/>
  <c r="AD70" i="3"/>
  <c r="AJ70" i="3" s="1"/>
  <c r="AE69" i="3"/>
  <c r="AK69" i="3" s="1"/>
  <c r="AB57" i="3"/>
  <c r="AH57" i="3" s="1"/>
  <c r="AF70" i="3"/>
  <c r="AL70" i="3" s="1"/>
  <c r="AC76" i="3"/>
  <c r="AI76" i="3" s="1"/>
  <c r="AD90" i="3"/>
  <c r="AJ90" i="3" s="1"/>
  <c r="AC36" i="3"/>
  <c r="AI36" i="3" s="1"/>
  <c r="AE86" i="3"/>
  <c r="AK86" i="3" s="1"/>
  <c r="AC95" i="3"/>
  <c r="AI95" i="3" s="1"/>
  <c r="AB101" i="3"/>
  <c r="AH101" i="3" s="1"/>
  <c r="AF29" i="3"/>
  <c r="AL29" i="3" s="1"/>
  <c r="AF30" i="3"/>
  <c r="AL30" i="3" s="1"/>
  <c r="AF14" i="3"/>
  <c r="AL14" i="3" s="1"/>
  <c r="AB47" i="3"/>
  <c r="AH47" i="3" s="1"/>
  <c r="AE68" i="3"/>
  <c r="AK68" i="3" s="1"/>
  <c r="AF15" i="3"/>
  <c r="AL15" i="3" s="1"/>
  <c r="AD93" i="3"/>
  <c r="AJ93" i="3" s="1"/>
  <c r="AF23" i="3"/>
  <c r="AL23" i="3" s="1"/>
  <c r="AE9" i="3"/>
  <c r="AK9" i="3" s="1"/>
  <c r="AD64" i="3"/>
  <c r="AJ64" i="3" s="1"/>
  <c r="AC80" i="3"/>
  <c r="AI80" i="3" s="1"/>
  <c r="AD96" i="3"/>
  <c r="AJ96" i="3" s="1"/>
  <c r="AE55" i="3"/>
  <c r="AK55" i="3" s="1"/>
  <c r="AC59" i="3"/>
  <c r="AI59" i="3" s="1"/>
  <c r="AB65" i="3"/>
  <c r="AH65" i="3" s="1"/>
  <c r="AD30" i="3"/>
  <c r="AJ30" i="3" s="1"/>
  <c r="AF40" i="3"/>
  <c r="AL40" i="3" s="1"/>
  <c r="AB91" i="3"/>
  <c r="AH91" i="3" s="1"/>
  <c r="AD19" i="3"/>
  <c r="AJ19" i="3" s="1"/>
  <c r="AF51" i="3"/>
  <c r="AL51" i="3" s="1"/>
  <c r="AC141" i="3"/>
  <c r="AI141" i="3" s="1"/>
  <c r="AC119" i="3"/>
  <c r="AI119" i="3" s="1"/>
  <c r="AC135" i="3"/>
  <c r="AI135" i="3" s="1"/>
  <c r="AC128" i="3"/>
  <c r="AI128" i="3" s="1"/>
  <c r="AF157" i="3"/>
  <c r="AL157" i="3" s="1"/>
  <c r="AD145" i="3"/>
  <c r="AJ145" i="3" s="1"/>
  <c r="AB148" i="3"/>
  <c r="AH148" i="3" s="1"/>
  <c r="AB136" i="3"/>
  <c r="AH136" i="3" s="1"/>
  <c r="AC104" i="3"/>
  <c r="AI104" i="3" s="1"/>
  <c r="AC113" i="3"/>
  <c r="AI113" i="3" s="1"/>
  <c r="AF106" i="3"/>
  <c r="AL106" i="3" s="1"/>
  <c r="AF139" i="3"/>
  <c r="AL139" i="3" s="1"/>
  <c r="AF116" i="3"/>
  <c r="AL116" i="3" s="1"/>
  <c r="AD153" i="3"/>
  <c r="AJ153" i="3" s="1"/>
  <c r="AE125" i="3"/>
  <c r="AK125" i="3" s="1"/>
  <c r="AC126" i="3"/>
  <c r="AI126" i="3" s="1"/>
  <c r="AC110" i="3"/>
  <c r="AI110" i="3" s="1"/>
  <c r="AB153" i="3"/>
  <c r="AH153" i="3" s="1"/>
  <c r="AB119" i="3"/>
  <c r="AH119" i="3" s="1"/>
  <c r="AE128" i="3"/>
  <c r="AK128" i="3" s="1"/>
  <c r="AC121" i="3"/>
  <c r="AI121" i="3" s="1"/>
  <c r="AC153" i="3"/>
  <c r="AI153" i="3" s="1"/>
  <c r="AF143" i="3"/>
  <c r="AL143" i="3" s="1"/>
  <c r="AD138" i="3"/>
  <c r="AJ138" i="3" s="1"/>
  <c r="AE112" i="3"/>
  <c r="AK112" i="3" s="1"/>
  <c r="AB81" i="3"/>
  <c r="AH81" i="3" s="1"/>
  <c r="AF90" i="3"/>
  <c r="AL90" i="3" s="1"/>
  <c r="AB78" i="3"/>
  <c r="AH78" i="3" s="1"/>
  <c r="AB22" i="3"/>
  <c r="AH22" i="3" s="1"/>
  <c r="AB73" i="3"/>
  <c r="AH73" i="3" s="1"/>
  <c r="AD43" i="3"/>
  <c r="AJ43" i="3" s="1"/>
  <c r="AC14" i="3"/>
  <c r="AI14" i="3" s="1"/>
  <c r="AC16" i="3"/>
  <c r="AI16" i="3" s="1"/>
  <c r="AC18" i="3"/>
  <c r="AI18" i="3" s="1"/>
  <c r="AD67" i="3"/>
  <c r="AJ67" i="3" s="1"/>
  <c r="AF28" i="3"/>
  <c r="AL28" i="3" s="1"/>
  <c r="AF53" i="3"/>
  <c r="AL53" i="3" s="1"/>
  <c r="AD27" i="3"/>
  <c r="AJ27" i="3" s="1"/>
  <c r="AE16" i="3"/>
  <c r="AK16" i="3" s="1"/>
  <c r="AD82" i="3"/>
  <c r="AJ82" i="3" s="1"/>
  <c r="AB25" i="3"/>
  <c r="AH25" i="3" s="1"/>
  <c r="AD92" i="3"/>
  <c r="AJ92" i="3" s="1"/>
  <c r="AC84" i="3"/>
  <c r="AI84" i="3" s="1"/>
  <c r="AD17" i="3"/>
  <c r="AJ17" i="3" s="1"/>
  <c r="AE36" i="3"/>
  <c r="AK36" i="3" s="1"/>
  <c r="AC12" i="3"/>
  <c r="AI12" i="3" s="1"/>
  <c r="AE83" i="3"/>
  <c r="AK83" i="3" s="1"/>
  <c r="AE6" i="3"/>
  <c r="AK6" i="3" s="1"/>
  <c r="AB60" i="3"/>
  <c r="AH60" i="3" s="1"/>
  <c r="AF62" i="3"/>
  <c r="AL62" i="3" s="1"/>
  <c r="AC6" i="3"/>
  <c r="AI6" i="3" s="1"/>
  <c r="AC87" i="3"/>
  <c r="AI87" i="3" s="1"/>
  <c r="AE12" i="3"/>
  <c r="AK12" i="3" s="1"/>
  <c r="AF50" i="3"/>
  <c r="AL50" i="3" s="1"/>
  <c r="AE44" i="3"/>
  <c r="AK44" i="3" s="1"/>
  <c r="AB62" i="3"/>
  <c r="AH62" i="3" s="1"/>
  <c r="AB32" i="3"/>
  <c r="AH32" i="3" s="1"/>
  <c r="AD102" i="3"/>
  <c r="AJ102" i="3" s="1"/>
  <c r="AC35" i="3"/>
  <c r="AI35" i="3" s="1"/>
  <c r="AF16" i="3"/>
  <c r="AL16" i="3" s="1"/>
  <c r="AD94" i="3"/>
  <c r="AJ94" i="3" s="1"/>
  <c r="AF7" i="3"/>
  <c r="AL7" i="3" s="1"/>
  <c r="AD88" i="3"/>
  <c r="AJ88" i="3" s="1"/>
  <c r="AB37" i="3"/>
  <c r="AH37" i="3" s="1"/>
  <c r="AF72" i="3"/>
  <c r="AL72" i="3" s="1"/>
  <c r="AC83" i="3"/>
  <c r="AI83" i="3" s="1"/>
  <c r="AB50" i="3"/>
  <c r="AH50" i="3" s="1"/>
  <c r="AF136" i="3"/>
  <c r="AL136" i="3" s="1"/>
  <c r="AE148" i="3"/>
  <c r="AK148" i="3" s="1"/>
  <c r="AD158" i="3"/>
  <c r="AJ158" i="3" s="1"/>
  <c r="AF110" i="3"/>
  <c r="AL110" i="3" s="1"/>
  <c r="AE146" i="3"/>
  <c r="AK146" i="3" s="1"/>
  <c r="AB145" i="3"/>
  <c r="AH145" i="3" s="1"/>
  <c r="AC161" i="3"/>
  <c r="AI161" i="3" s="1"/>
  <c r="AB144" i="3"/>
  <c r="AH144" i="3" s="1"/>
  <c r="AD107" i="3"/>
  <c r="AJ107" i="3" s="1"/>
  <c r="AB156" i="3"/>
  <c r="AH156" i="3" s="1"/>
  <c r="AE131" i="3"/>
  <c r="AK131" i="3" s="1"/>
  <c r="AC111" i="3"/>
  <c r="AI111" i="3" s="1"/>
  <c r="AF109" i="3"/>
  <c r="AL109" i="3" s="1"/>
  <c r="AC149" i="3"/>
  <c r="AI149" i="3" s="1"/>
  <c r="AC117" i="3"/>
  <c r="AI117" i="3" s="1"/>
  <c r="AF140" i="3"/>
  <c r="AL140" i="3" s="1"/>
  <c r="AE110" i="3"/>
  <c r="AK110" i="3" s="1"/>
  <c r="AE122" i="3"/>
  <c r="AK122" i="3" s="1"/>
  <c r="AD156" i="3"/>
  <c r="AJ156" i="3" s="1"/>
  <c r="AB118" i="3"/>
  <c r="AH118" i="3" s="1"/>
  <c r="AF112" i="3"/>
  <c r="AL112" i="3" s="1"/>
  <c r="AB139" i="3"/>
  <c r="AH139" i="3" s="1"/>
  <c r="AF133" i="3"/>
  <c r="AL133" i="3" s="1"/>
  <c r="AB142" i="3"/>
  <c r="AH142" i="3" s="1"/>
  <c r="AB121" i="3"/>
  <c r="AH121" i="3" s="1"/>
  <c r="AB10" i="3"/>
  <c r="AH10" i="3" s="1"/>
  <c r="AB17" i="3"/>
  <c r="AH17" i="3" s="1"/>
  <c r="AB82" i="3"/>
  <c r="AH82" i="3" s="1"/>
  <c r="AF99" i="3"/>
  <c r="AL99" i="3" s="1"/>
  <c r="AF85" i="3"/>
  <c r="AL85" i="3" s="1"/>
  <c r="AF75" i="3"/>
  <c r="AL75" i="3" s="1"/>
  <c r="AB92" i="3"/>
  <c r="AH92" i="3" s="1"/>
  <c r="AE98" i="3"/>
  <c r="AK98" i="3" s="1"/>
  <c r="AD11" i="3"/>
  <c r="AJ11" i="3" s="1"/>
  <c r="AC57" i="3"/>
  <c r="AI57" i="3" s="1"/>
  <c r="AD83" i="3"/>
  <c r="AJ83" i="3" s="1"/>
  <c r="AC60" i="3"/>
  <c r="AI60" i="3" s="1"/>
  <c r="AE38" i="3"/>
  <c r="AK38" i="3" s="1"/>
  <c r="AD7" i="3"/>
  <c r="AJ7" i="3" s="1"/>
  <c r="AD49" i="3"/>
  <c r="AJ49" i="3" s="1"/>
  <c r="AD71" i="3"/>
  <c r="AJ71" i="3" s="1"/>
  <c r="AB40" i="3"/>
  <c r="AH40" i="3" s="1"/>
  <c r="AB39" i="3"/>
  <c r="AH39" i="3" s="1"/>
  <c r="AF58" i="3"/>
  <c r="AL58" i="3" s="1"/>
  <c r="AD44" i="3"/>
  <c r="AJ44" i="3" s="1"/>
  <c r="AC64" i="3"/>
  <c r="AI64" i="3" s="1"/>
  <c r="AD81" i="3"/>
  <c r="AJ81" i="3" s="1"/>
  <c r="AB102" i="3"/>
  <c r="AH102" i="3" s="1"/>
  <c r="AB56" i="3"/>
  <c r="AH56" i="3" s="1"/>
  <c r="AB89" i="3"/>
  <c r="AH89" i="3" s="1"/>
  <c r="AB71" i="3"/>
  <c r="AH71" i="3" s="1"/>
  <c r="AD91" i="3"/>
  <c r="AJ91" i="3" s="1"/>
  <c r="AD72" i="3"/>
  <c r="AJ72" i="3" s="1"/>
  <c r="AD18" i="3"/>
  <c r="AJ18" i="3" s="1"/>
  <c r="AF82" i="3"/>
  <c r="AL82" i="3" s="1"/>
  <c r="AC38" i="3"/>
  <c r="AI38" i="3" s="1"/>
  <c r="AB70" i="3"/>
  <c r="AH70" i="3" s="1"/>
  <c r="AD69" i="3"/>
  <c r="AJ69" i="3" s="1"/>
  <c r="AD52" i="3"/>
  <c r="AJ52" i="3" s="1"/>
  <c r="AC86" i="3"/>
  <c r="AI86" i="3" s="1"/>
  <c r="AE66" i="3"/>
  <c r="AK66" i="3" s="1"/>
  <c r="AD20" i="3"/>
  <c r="AJ20" i="3" s="1"/>
  <c r="AD9" i="3"/>
  <c r="AJ9" i="3" s="1"/>
  <c r="AD4" i="3"/>
  <c r="AJ4" i="3" s="1"/>
  <c r="AD74" i="3"/>
  <c r="AJ74" i="3" s="1"/>
  <c r="AF36" i="3"/>
  <c r="AL36" i="3" s="1"/>
  <c r="AB152" i="3"/>
  <c r="AH152" i="3" s="1"/>
  <c r="AC129" i="3"/>
  <c r="AI129" i="3" s="1"/>
  <c r="AC109" i="3"/>
  <c r="AI109" i="3" s="1"/>
  <c r="AE124" i="3"/>
  <c r="AK124" i="3" s="1"/>
  <c r="AB110" i="3"/>
  <c r="AH110" i="3" s="1"/>
  <c r="AE116" i="3"/>
  <c r="AK116" i="3" s="1"/>
  <c r="AE141" i="3"/>
  <c r="AK141" i="3" s="1"/>
  <c r="AC133" i="3"/>
  <c r="AI133" i="3" s="1"/>
  <c r="AF158" i="3"/>
  <c r="AL158" i="3" s="1"/>
  <c r="AE162" i="3"/>
  <c r="AK162" i="3" s="1"/>
  <c r="AE155" i="3"/>
  <c r="AK155" i="3" s="1"/>
  <c r="AF144" i="3"/>
  <c r="AL144" i="3" s="1"/>
  <c r="AF121" i="3"/>
  <c r="AL121" i="3" s="1"/>
  <c r="AD128" i="3"/>
  <c r="AJ128" i="3" s="1"/>
  <c r="AE106" i="3"/>
  <c r="AK106" i="3" s="1"/>
  <c r="AD141" i="3"/>
  <c r="AJ141" i="3" s="1"/>
  <c r="AC145" i="3"/>
  <c r="AI145" i="3" s="1"/>
  <c r="AC130" i="3"/>
  <c r="AI130" i="3" s="1"/>
  <c r="AB135" i="3"/>
  <c r="AH135" i="3" s="1"/>
  <c r="AB114" i="3"/>
  <c r="AH114" i="3" s="1"/>
  <c r="AD155" i="3"/>
  <c r="AJ155" i="3" s="1"/>
  <c r="AF161" i="3"/>
  <c r="AL161" i="3" s="1"/>
  <c r="AC123" i="3"/>
  <c r="AI123" i="3" s="1"/>
  <c r="AB124" i="3"/>
  <c r="AH124" i="3" s="1"/>
  <c r="AF119" i="3"/>
  <c r="AL119" i="3" s="1"/>
  <c r="BR67" i="3"/>
  <c r="BR66" i="3"/>
  <c r="BR69" i="3"/>
  <c r="BR72" i="3"/>
  <c r="BR73" i="3"/>
  <c r="BR71" i="3"/>
  <c r="BR75" i="3"/>
  <c r="BR68" i="3"/>
  <c r="BR76" i="3"/>
  <c r="BR78" i="3"/>
  <c r="BR74" i="3"/>
  <c r="BR70" i="3"/>
  <c r="BR79" i="3"/>
  <c r="BR77" i="3"/>
  <c r="AM346" i="5"/>
  <c r="Z102" i="9"/>
  <c r="Y257" i="9"/>
  <c r="AC381" i="9"/>
  <c r="Z115" i="9"/>
  <c r="AB31" i="9"/>
  <c r="Z46" i="9"/>
  <c r="AN239" i="5"/>
  <c r="AJ202" i="5"/>
  <c r="BH343" i="3"/>
  <c r="Z127" i="9"/>
  <c r="Z179" i="9"/>
  <c r="BG257" i="3"/>
  <c r="AJ136" i="5"/>
  <c r="BK170" i="3"/>
  <c r="BK340" i="3"/>
  <c r="BG11" i="3"/>
  <c r="AB276" i="9"/>
  <c r="Y84" i="9"/>
  <c r="AM203" i="5"/>
  <c r="BG361" i="3"/>
  <c r="Y66" i="9"/>
  <c r="AC27" i="9"/>
  <c r="BH114" i="3"/>
  <c r="AC328" i="9"/>
  <c r="AB187" i="9"/>
  <c r="AN288" i="5"/>
  <c r="BJ85" i="3"/>
  <c r="AJ255" i="5"/>
  <c r="CE40" i="9"/>
  <c r="AC209" i="9"/>
  <c r="AK235" i="5"/>
  <c r="AM143" i="5"/>
  <c r="AK225" i="5"/>
  <c r="AM160" i="5"/>
  <c r="AB168" i="9"/>
  <c r="AJ164" i="5"/>
  <c r="AB244" i="9"/>
  <c r="BJ156" i="3"/>
  <c r="BH315" i="3"/>
  <c r="BI165" i="3"/>
  <c r="CB259" i="9"/>
  <c r="AB376" i="9"/>
  <c r="Z272" i="9"/>
  <c r="AB60" i="9"/>
  <c r="AA236" i="9"/>
  <c r="AA343" i="9"/>
  <c r="AK308" i="5"/>
  <c r="Y98" i="9"/>
  <c r="AL306" i="5"/>
  <c r="AC187" i="9"/>
  <c r="AL291" i="5"/>
  <c r="AA178" i="9"/>
  <c r="BJ333" i="3"/>
  <c r="AB218" i="9"/>
  <c r="AL339" i="5"/>
  <c r="AK336" i="5"/>
  <c r="AN315" i="5"/>
  <c r="Z332" i="9"/>
  <c r="AA91" i="9"/>
  <c r="AB70" i="9"/>
  <c r="BJ18" i="3"/>
  <c r="BK71" i="3"/>
  <c r="AJ190" i="5"/>
  <c r="AJ160" i="5"/>
  <c r="AJ307" i="5"/>
  <c r="BI71" i="3"/>
  <c r="AA160" i="9"/>
  <c r="AA21" i="9"/>
  <c r="BG239" i="3"/>
  <c r="AL297" i="5"/>
  <c r="AA313" i="9"/>
  <c r="AA266" i="9"/>
  <c r="AC148" i="9"/>
  <c r="AL313" i="5"/>
  <c r="AJ163" i="5"/>
  <c r="AC29" i="9"/>
  <c r="Z118" i="9"/>
  <c r="AC49" i="9"/>
  <c r="Y288" i="9"/>
  <c r="BK188" i="3"/>
  <c r="Y400" i="9"/>
  <c r="BJ180" i="3"/>
  <c r="Y8" i="9"/>
  <c r="AB348" i="9"/>
  <c r="AJ302" i="5"/>
  <c r="Z287" i="9"/>
  <c r="BK229" i="3"/>
  <c r="CH320" i="9"/>
  <c r="AB144" i="9"/>
  <c r="BK243" i="3"/>
  <c r="AJ197" i="5"/>
  <c r="Y155" i="9"/>
  <c r="BI259" i="3"/>
  <c r="Y108" i="9"/>
  <c r="AN161" i="5"/>
  <c r="Y201" i="9"/>
  <c r="AL278" i="5"/>
  <c r="AK299" i="5"/>
  <c r="AJ295" i="5"/>
  <c r="AL154" i="5"/>
  <c r="BH238" i="3"/>
  <c r="BJ208" i="3"/>
  <c r="AA233" i="9"/>
  <c r="BG100" i="3"/>
  <c r="AC170" i="9"/>
  <c r="AJ144" i="5"/>
  <c r="Z123" i="9"/>
  <c r="CF203" i="9"/>
  <c r="BI72" i="3"/>
  <c r="AA326" i="9"/>
  <c r="AK324" i="5"/>
  <c r="AN199" i="5"/>
  <c r="BZ188" i="9"/>
  <c r="CB76" i="9"/>
  <c r="Y38" i="9"/>
  <c r="BH155" i="3"/>
  <c r="Z194" i="9"/>
  <c r="Z273" i="9"/>
  <c r="BK185" i="3"/>
  <c r="AA378" i="9"/>
  <c r="AB101" i="9"/>
  <c r="AN142" i="5"/>
  <c r="BJ44" i="3"/>
  <c r="BK296" i="3"/>
  <c r="AC386" i="9"/>
  <c r="AN249" i="5"/>
  <c r="AA50" i="9"/>
  <c r="AL151" i="5"/>
  <c r="AA23" i="9"/>
  <c r="Z70" i="9"/>
  <c r="AA260" i="9"/>
  <c r="AN331" i="5"/>
  <c r="AB353" i="9"/>
  <c r="AJ270" i="5"/>
  <c r="AN297" i="5"/>
  <c r="BH322" i="3"/>
  <c r="AN170" i="5"/>
  <c r="BH201" i="3"/>
  <c r="BJ282" i="3"/>
  <c r="AL218" i="5"/>
  <c r="AN359" i="5"/>
  <c r="AJ256" i="5"/>
  <c r="BJ63" i="3"/>
  <c r="AK325" i="5"/>
  <c r="AM219" i="5"/>
  <c r="Z139" i="9"/>
  <c r="AJ219" i="5"/>
  <c r="AK314" i="5"/>
  <c r="AM201" i="5"/>
  <c r="AK277" i="5"/>
  <c r="Z374" i="9"/>
  <c r="AC59" i="9"/>
  <c r="AC362" i="9"/>
  <c r="Y240" i="9"/>
  <c r="BG155" i="3"/>
  <c r="AB300" i="9"/>
  <c r="BH285" i="3"/>
  <c r="AB24" i="9"/>
  <c r="AB221" i="9"/>
  <c r="AA177" i="9"/>
  <c r="AA103" i="9"/>
  <c r="AB173" i="9"/>
  <c r="Y60" i="9"/>
  <c r="Y357" i="9"/>
  <c r="AA181" i="9"/>
  <c r="AC229" i="9"/>
  <c r="BJ136" i="3"/>
  <c r="BJ146" i="3"/>
  <c r="AK316" i="5"/>
  <c r="AM213" i="5"/>
  <c r="Z329" i="9"/>
  <c r="BK115" i="3"/>
  <c r="AA332" i="9"/>
  <c r="Z368" i="9"/>
  <c r="BH296" i="3"/>
  <c r="Y337" i="9"/>
  <c r="BJ91" i="3"/>
  <c r="AB7" i="9"/>
  <c r="AB324" i="9"/>
  <c r="AN289" i="5"/>
  <c r="AL304" i="5"/>
  <c r="Y371" i="9"/>
  <c r="BH174" i="3"/>
  <c r="AN262" i="5"/>
  <c r="Z59" i="9"/>
  <c r="AB205" i="9"/>
  <c r="AA294" i="9"/>
  <c r="BK86" i="3"/>
  <c r="CH32" i="9"/>
  <c r="AM321" i="5"/>
  <c r="AM223" i="5"/>
  <c r="AA338" i="9"/>
  <c r="AJ165" i="5"/>
  <c r="BJ228" i="3"/>
  <c r="AB325" i="9"/>
  <c r="AB310" i="9"/>
  <c r="AA253" i="9"/>
  <c r="Z7" i="9"/>
  <c r="Z140" i="9"/>
  <c r="AB179" i="9"/>
  <c r="AL282" i="5"/>
  <c r="AA107" i="9"/>
  <c r="AC266" i="9"/>
  <c r="Y184" i="9"/>
  <c r="BK234" i="3"/>
  <c r="AA81" i="9"/>
  <c r="BH212" i="3"/>
  <c r="AN160" i="5"/>
  <c r="Y376" i="9"/>
  <c r="AK148" i="5"/>
  <c r="AN283" i="5"/>
  <c r="AK208" i="5"/>
  <c r="AN133" i="5"/>
  <c r="AA30" i="9"/>
  <c r="Z302" i="9"/>
  <c r="AA125" i="9"/>
  <c r="AM218" i="5"/>
  <c r="AB115" i="9"/>
  <c r="AL267" i="5"/>
  <c r="Z386" i="9"/>
  <c r="AA385" i="9"/>
  <c r="AB278" i="9"/>
  <c r="Y262" i="9"/>
  <c r="AK209" i="5"/>
  <c r="AB80" i="9"/>
  <c r="AK215" i="5"/>
  <c r="AC253" i="9"/>
  <c r="AC150" i="9"/>
  <c r="CG364" i="9"/>
  <c r="AC352" i="9"/>
  <c r="BJ308" i="3"/>
  <c r="Z5" i="9"/>
  <c r="AC391" i="9"/>
  <c r="AA362" i="9"/>
  <c r="CD79" i="9"/>
  <c r="AN243" i="5"/>
  <c r="Y324" i="9"/>
  <c r="BJ126" i="3"/>
  <c r="BK63" i="3"/>
  <c r="BK343" i="3"/>
  <c r="Y227" i="9"/>
  <c r="AJ305" i="5"/>
  <c r="AM239" i="5"/>
  <c r="AJ297" i="5"/>
  <c r="BJ299" i="3"/>
  <c r="AB199" i="9"/>
  <c r="AB174" i="9"/>
  <c r="Z159" i="9"/>
  <c r="AA169" i="9"/>
  <c r="AA201" i="9"/>
  <c r="BG295" i="3"/>
  <c r="AJ364" i="5"/>
  <c r="AA159" i="9"/>
  <c r="Z200" i="9"/>
  <c r="AM289" i="5"/>
  <c r="Z403" i="9"/>
  <c r="AB236" i="9"/>
  <c r="AK350" i="5"/>
  <c r="Y207" i="9"/>
  <c r="AA116" i="9"/>
  <c r="AA369" i="9"/>
  <c r="AK289" i="5"/>
  <c r="BJ87" i="3"/>
  <c r="AJ299" i="5"/>
  <c r="AC133" i="9"/>
  <c r="AC66" i="9"/>
  <c r="AJ353" i="5"/>
  <c r="AK146" i="5"/>
  <c r="BJ60" i="3"/>
  <c r="BY118" i="9"/>
  <c r="AC104" i="9"/>
  <c r="AM294" i="5"/>
  <c r="Z150" i="9"/>
  <c r="AC122" i="9"/>
  <c r="AC401" i="9"/>
  <c r="BH160" i="3"/>
  <c r="AJ334" i="5"/>
  <c r="AC294" i="9"/>
  <c r="Z277" i="9"/>
  <c r="AJ226" i="5"/>
  <c r="BK320" i="3"/>
  <c r="AB142" i="9"/>
  <c r="AB370" i="9"/>
  <c r="BI213" i="3"/>
  <c r="AB398" i="9"/>
  <c r="Z186" i="9"/>
  <c r="AM309" i="5"/>
  <c r="Z308" i="9"/>
  <c r="AJ304" i="5"/>
  <c r="AM126" i="5"/>
  <c r="AA168" i="9"/>
  <c r="AB228" i="9"/>
  <c r="BH311" i="3"/>
  <c r="AL199" i="5"/>
  <c r="Z100" i="9"/>
  <c r="AB232" i="9"/>
  <c r="AL130" i="5"/>
  <c r="BG110" i="3"/>
  <c r="BK155" i="3"/>
  <c r="AA101" i="9"/>
  <c r="BJ218" i="3"/>
  <c r="BJ207" i="3"/>
  <c r="AL157" i="5"/>
  <c r="AL238" i="5"/>
  <c r="AJ187" i="5"/>
  <c r="AC7" i="9"/>
  <c r="AB11" i="9"/>
  <c r="Y358" i="9"/>
  <c r="CH205" i="9"/>
  <c r="AA192" i="9"/>
  <c r="Y361" i="9"/>
  <c r="AM269" i="5"/>
  <c r="AA65" i="9"/>
  <c r="AM214" i="5"/>
  <c r="AC199" i="9"/>
  <c r="AB42" i="9"/>
  <c r="BG19" i="3"/>
  <c r="AN147" i="5"/>
  <c r="AL147" i="5"/>
  <c r="Z109" i="9"/>
  <c r="Y213" i="9"/>
  <c r="AM252" i="5"/>
  <c r="Y160" i="9"/>
  <c r="AL256" i="5"/>
  <c r="AL92" i="5"/>
  <c r="Z160" i="9"/>
  <c r="AL226" i="5"/>
  <c r="BJ5" i="3"/>
  <c r="AJ218" i="5"/>
  <c r="AK217" i="5"/>
  <c r="AA54" i="9"/>
  <c r="AA316" i="9"/>
  <c r="BY200" i="9"/>
  <c r="AC45" i="9"/>
  <c r="BH48" i="3"/>
  <c r="AK150" i="5"/>
  <c r="AC316" i="9"/>
  <c r="AJ325" i="5"/>
  <c r="AL270" i="5"/>
  <c r="AN127" i="5"/>
  <c r="AJ132" i="5"/>
  <c r="AB246" i="9"/>
  <c r="AK319" i="5"/>
  <c r="AA45" i="9"/>
  <c r="Y149" i="9"/>
  <c r="AA400" i="9"/>
  <c r="AA261" i="9"/>
  <c r="AA388" i="9"/>
  <c r="AL359" i="5"/>
  <c r="AL168" i="5"/>
  <c r="BI143" i="3"/>
  <c r="AK216" i="5"/>
  <c r="AN158" i="5"/>
  <c r="AK268" i="5"/>
  <c r="Z79" i="9"/>
  <c r="AA367" i="9"/>
  <c r="AN156" i="5"/>
  <c r="Z401" i="9"/>
  <c r="BI344" i="3"/>
  <c r="AL285" i="5"/>
  <c r="AJ263" i="5"/>
  <c r="CF231" i="9"/>
  <c r="Y120" i="9"/>
  <c r="BJ324" i="3"/>
  <c r="AC53" i="9"/>
  <c r="BK23" i="3"/>
  <c r="AJ22" i="5"/>
  <c r="AJ360" i="5"/>
  <c r="AN153" i="5"/>
  <c r="AB223" i="9"/>
  <c r="AK5" i="5"/>
  <c r="AK335" i="5"/>
  <c r="Y124" i="9"/>
  <c r="BH44" i="3"/>
  <c r="AB216" i="9"/>
  <c r="Z220" i="9"/>
  <c r="AJ171" i="5"/>
  <c r="BI185" i="3"/>
  <c r="BJ143" i="3"/>
  <c r="AB402" i="9"/>
  <c r="AK264" i="5"/>
  <c r="AB156" i="9"/>
  <c r="BJ74" i="3"/>
  <c r="Z335" i="9"/>
  <c r="Z271" i="9"/>
  <c r="AN323" i="5"/>
  <c r="BI133" i="3"/>
  <c r="AB72" i="9"/>
  <c r="AM206" i="5"/>
  <c r="AC171" i="9"/>
  <c r="AL243" i="5"/>
  <c r="Y18" i="9"/>
  <c r="AM191" i="5"/>
  <c r="AM146" i="5"/>
  <c r="BH132" i="3"/>
  <c r="AK283" i="5"/>
  <c r="AL129" i="5"/>
  <c r="AK321" i="5"/>
  <c r="AL301" i="5"/>
  <c r="BK236" i="3"/>
  <c r="AM199" i="5"/>
  <c r="BK307" i="3"/>
  <c r="BH35" i="3"/>
  <c r="BJ361" i="3"/>
  <c r="AC399" i="9"/>
  <c r="Z193" i="9"/>
  <c r="AJ175" i="5"/>
  <c r="AM224" i="5"/>
  <c r="AK274" i="5"/>
  <c r="AL162" i="5"/>
  <c r="AA320" i="9"/>
  <c r="AB215" i="9"/>
  <c r="AC353" i="9"/>
  <c r="AJ251" i="5"/>
  <c r="AN236" i="5"/>
  <c r="Y196" i="9"/>
  <c r="CB187" i="9"/>
  <c r="AJ248" i="5"/>
  <c r="Z80" i="9"/>
  <c r="BH317" i="3"/>
  <c r="AC366" i="9"/>
  <c r="BY64" i="9"/>
  <c r="AN298" i="5"/>
  <c r="AA254" i="9"/>
  <c r="AM272" i="5"/>
  <c r="AB106" i="9"/>
  <c r="Z26" i="9"/>
  <c r="AB297" i="9"/>
  <c r="BJ160" i="3"/>
  <c r="AM340" i="5"/>
  <c r="BG310" i="3"/>
  <c r="AB340" i="9"/>
  <c r="BK267" i="3"/>
  <c r="AM267" i="5"/>
  <c r="AA115" i="9"/>
  <c r="AA337" i="9"/>
  <c r="AL354" i="5"/>
  <c r="Z116" i="9"/>
  <c r="Y253" i="9"/>
  <c r="AJ215" i="5"/>
  <c r="BI16" i="3"/>
  <c r="BH232" i="3"/>
  <c r="AJ157" i="5"/>
  <c r="AC345" i="9"/>
  <c r="AN308" i="5"/>
  <c r="AK180" i="5"/>
  <c r="AM241" i="5"/>
  <c r="AA331" i="9"/>
  <c r="AA211" i="9"/>
  <c r="AM222" i="5"/>
  <c r="BG255" i="3"/>
  <c r="AN358" i="5"/>
  <c r="AB241" i="9"/>
  <c r="AB361" i="9"/>
  <c r="BK297" i="3"/>
  <c r="Y132" i="9"/>
  <c r="AK348" i="5"/>
  <c r="AA36" i="9"/>
  <c r="AB140" i="9"/>
  <c r="AB390" i="9"/>
  <c r="AC207" i="9"/>
  <c r="BK302" i="3"/>
  <c r="Y272" i="9"/>
  <c r="AC339" i="9"/>
  <c r="Y347" i="9"/>
  <c r="AC77" i="9"/>
  <c r="BH310" i="3"/>
  <c r="BK179" i="3"/>
  <c r="Z246" i="9"/>
  <c r="BG88" i="3"/>
  <c r="AJ291" i="5"/>
  <c r="AB387" i="9"/>
  <c r="AJ361" i="5"/>
  <c r="Z89" i="9"/>
  <c r="BG157" i="3"/>
  <c r="Y139" i="9"/>
  <c r="BI194" i="3"/>
  <c r="AA284" i="9"/>
  <c r="AK359" i="5"/>
  <c r="AA164" i="9"/>
  <c r="AB48" i="9"/>
  <c r="Y366" i="9"/>
  <c r="Z322" i="9"/>
  <c r="AM359" i="5"/>
  <c r="AM304" i="5"/>
  <c r="BI226" i="3"/>
  <c r="AA165" i="9"/>
  <c r="AB40" i="9"/>
  <c r="AC313" i="9"/>
  <c r="CD36" i="9"/>
  <c r="BJ195" i="3"/>
  <c r="AJ191" i="5"/>
  <c r="AJ308" i="5"/>
  <c r="AC129" i="9"/>
  <c r="AK181" i="5"/>
  <c r="BI293" i="3"/>
  <c r="AN218" i="5"/>
  <c r="BJ23" i="3"/>
  <c r="BG124" i="3"/>
  <c r="AK178" i="5"/>
  <c r="AM316" i="5"/>
  <c r="Y51" i="9"/>
  <c r="AB306" i="9"/>
  <c r="Z267" i="9"/>
  <c r="AA397" i="9"/>
  <c r="BG183" i="3"/>
  <c r="AA238" i="9"/>
  <c r="AB21" i="9"/>
  <c r="AN238" i="5"/>
  <c r="AC327" i="9"/>
  <c r="BH205" i="3"/>
  <c r="AB192" i="9"/>
  <c r="AL290" i="5"/>
  <c r="BJ236" i="3"/>
  <c r="AK233" i="5"/>
  <c r="AL236" i="5"/>
  <c r="AM286" i="5"/>
  <c r="AM246" i="5"/>
  <c r="Z12" i="9"/>
  <c r="AC299" i="9"/>
  <c r="AM280" i="5"/>
  <c r="BJ242" i="3"/>
  <c r="AA277" i="9"/>
  <c r="Y92" i="9"/>
  <c r="AN256" i="5"/>
  <c r="AC262" i="9"/>
  <c r="BG220" i="3"/>
  <c r="BK248" i="3"/>
  <c r="Z99" i="9"/>
  <c r="AL179" i="5"/>
  <c r="AL181" i="5"/>
  <c r="AC71" i="9"/>
  <c r="AN143" i="5"/>
  <c r="CB53" i="9"/>
  <c r="AJ172" i="5"/>
  <c r="AC158" i="9"/>
  <c r="AM77" i="5"/>
  <c r="BJ88" i="3"/>
  <c r="AK171" i="5"/>
  <c r="BJ30" i="3"/>
  <c r="BK81" i="3"/>
  <c r="AK187" i="5"/>
  <c r="Y248" i="9"/>
  <c r="Z237" i="9"/>
  <c r="AA281" i="9"/>
  <c r="AC224" i="9"/>
  <c r="BG316" i="3"/>
  <c r="BI67" i="3"/>
  <c r="BG242" i="3"/>
  <c r="AL169" i="5"/>
  <c r="Z195" i="9"/>
  <c r="AN151" i="5"/>
  <c r="AJ348" i="5"/>
  <c r="AJ209" i="5"/>
  <c r="Y96" i="9"/>
  <c r="AJ224" i="5"/>
  <c r="BI51" i="3"/>
  <c r="BY115" i="9"/>
  <c r="AM360" i="5"/>
  <c r="AK236" i="5"/>
  <c r="AM28" i="5"/>
  <c r="AC84" i="9"/>
  <c r="AM350" i="5"/>
  <c r="AL223" i="5"/>
  <c r="Y147" i="9"/>
  <c r="AN198" i="5"/>
  <c r="AN130" i="5"/>
  <c r="AC88" i="9"/>
  <c r="Y154" i="9"/>
  <c r="AJ207" i="5"/>
  <c r="Z32" i="9"/>
  <c r="Z183" i="9"/>
  <c r="AB400" i="9"/>
  <c r="Z110" i="9"/>
  <c r="Z168" i="9"/>
  <c r="Z355" i="9"/>
  <c r="AJ343" i="5"/>
  <c r="AB39" i="9"/>
  <c r="AA307" i="9"/>
  <c r="AB186" i="9"/>
  <c r="AB285" i="9"/>
  <c r="AJ196" i="5"/>
  <c r="AC228" i="9"/>
  <c r="AB64" i="9"/>
  <c r="AN237" i="5"/>
  <c r="AB193" i="9"/>
  <c r="BJ48" i="3"/>
  <c r="AM265" i="5"/>
  <c r="AJ223" i="5"/>
  <c r="AN354" i="5"/>
  <c r="AB38" i="9"/>
  <c r="AL353" i="5"/>
  <c r="BH181" i="3"/>
  <c r="BJ336" i="3"/>
  <c r="Y224" i="9"/>
  <c r="AB49" i="9"/>
  <c r="AM277" i="5"/>
  <c r="AA60" i="9"/>
  <c r="AJ315" i="5"/>
  <c r="BJ231" i="3"/>
  <c r="AK280" i="5"/>
  <c r="Z367" i="9"/>
  <c r="Z238" i="9"/>
  <c r="AC267" i="9"/>
  <c r="Y83" i="9"/>
  <c r="BH162" i="3"/>
  <c r="AC240" i="9"/>
  <c r="AJ233" i="5"/>
  <c r="BJ362" i="3"/>
  <c r="BG97" i="3"/>
  <c r="AK317" i="5"/>
  <c r="AJ174" i="5"/>
  <c r="Z306" i="9"/>
  <c r="Z60" i="9"/>
  <c r="AA85" i="9"/>
  <c r="Y171" i="9"/>
  <c r="AB8" i="9"/>
  <c r="AA63" i="9"/>
  <c r="BG143" i="3"/>
  <c r="CA97" i="9"/>
  <c r="Z135" i="9"/>
  <c r="Z258" i="9"/>
  <c r="AM251" i="5"/>
  <c r="Z397" i="9"/>
  <c r="AC190" i="9"/>
  <c r="AB265" i="9"/>
  <c r="AC147" i="9"/>
  <c r="AA41" i="9"/>
  <c r="AL211" i="5"/>
  <c r="BI54" i="3"/>
  <c r="CD332" i="9"/>
  <c r="BI303" i="3"/>
  <c r="AJ138" i="5"/>
  <c r="BJ260" i="3"/>
  <c r="Z144" i="9"/>
  <c r="AK279" i="5"/>
  <c r="AA252" i="9"/>
  <c r="AM211" i="5"/>
  <c r="AJ236" i="5"/>
  <c r="AB222" i="9"/>
  <c r="BK220" i="3"/>
  <c r="BJ291" i="3"/>
  <c r="AA28" i="9"/>
  <c r="BI178" i="3"/>
  <c r="AC300" i="9"/>
  <c r="AC389" i="9"/>
  <c r="BG159" i="3"/>
  <c r="Z131" i="9"/>
  <c r="AK154" i="5"/>
  <c r="BI218" i="3"/>
  <c r="AC113" i="9"/>
  <c r="AB67" i="9"/>
  <c r="AM356" i="5"/>
  <c r="AC334" i="9"/>
  <c r="AN343" i="5"/>
  <c r="AB117" i="9"/>
  <c r="AM308" i="5"/>
  <c r="AC219" i="9"/>
  <c r="AC279" i="9"/>
  <c r="BH223" i="3"/>
  <c r="AC370" i="9"/>
  <c r="AJ320" i="5"/>
  <c r="Z191" i="9"/>
  <c r="AN292" i="5"/>
  <c r="AK213" i="5"/>
  <c r="Y399" i="9"/>
  <c r="AB26" i="9"/>
  <c r="Z334" i="9"/>
  <c r="AA197" i="9"/>
  <c r="AC135" i="9"/>
  <c r="AJ235" i="5"/>
  <c r="Y32" i="9"/>
  <c r="AA302" i="9"/>
  <c r="AA5" i="9"/>
  <c r="AB23" i="9"/>
  <c r="AK145" i="5"/>
  <c r="AL149" i="5"/>
  <c r="Z300" i="9"/>
  <c r="AB371" i="9"/>
  <c r="AC9" i="9"/>
  <c r="CH77" i="9"/>
  <c r="AK184" i="5"/>
  <c r="AJ167" i="5"/>
  <c r="AL273" i="5"/>
  <c r="Y55" i="9"/>
  <c r="BI231" i="3"/>
  <c r="Z384" i="9"/>
  <c r="AN284" i="5"/>
  <c r="AB22" i="9"/>
  <c r="Y390" i="9"/>
  <c r="AB114" i="9"/>
  <c r="AC384" i="9"/>
  <c r="AA185" i="9"/>
  <c r="CC12" i="9"/>
  <c r="AM330" i="5"/>
  <c r="BI299" i="3"/>
  <c r="BG306" i="3"/>
  <c r="AA188" i="9"/>
  <c r="AN215" i="5"/>
  <c r="AA110" i="9"/>
  <c r="AN205" i="5"/>
  <c r="AC232" i="9"/>
  <c r="AC127" i="9"/>
  <c r="Z51" i="9"/>
  <c r="AB201" i="9"/>
  <c r="AL351" i="5"/>
  <c r="AC114" i="9"/>
  <c r="Y157" i="9"/>
  <c r="AJ346" i="5"/>
  <c r="AB116" i="9"/>
  <c r="AA386" i="9"/>
  <c r="AB71" i="9"/>
  <c r="AK237" i="5"/>
  <c r="AK141" i="5"/>
  <c r="Z175" i="9"/>
  <c r="AB126" i="9"/>
  <c r="CG104" i="9"/>
  <c r="AJ300" i="5"/>
  <c r="AB128" i="9"/>
  <c r="Y225" i="9"/>
  <c r="AC265" i="9"/>
  <c r="AL289" i="5"/>
  <c r="Z166" i="9"/>
  <c r="AA244" i="9"/>
  <c r="BY68" i="9"/>
  <c r="AA264" i="9"/>
  <c r="AC17" i="9"/>
  <c r="BI131" i="3"/>
  <c r="AK278" i="5"/>
  <c r="AC163" i="9"/>
  <c r="AM184" i="5"/>
  <c r="Y16" i="9"/>
  <c r="AL338" i="5"/>
  <c r="AL307" i="5"/>
  <c r="AC46" i="9"/>
  <c r="AC180" i="9"/>
  <c r="Y299" i="9"/>
  <c r="Z86" i="9"/>
  <c r="AN362" i="5"/>
  <c r="AC144" i="9"/>
  <c r="AC347" i="9"/>
  <c r="Z34" i="9"/>
  <c r="Y17" i="9"/>
  <c r="BG224" i="3"/>
  <c r="AA57" i="9"/>
  <c r="Z364" i="9"/>
  <c r="AL204" i="5"/>
  <c r="AB339" i="9"/>
  <c r="AC149" i="9"/>
  <c r="AC333" i="9"/>
  <c r="Z352" i="9"/>
  <c r="AJ253" i="5"/>
  <c r="Z188" i="9"/>
  <c r="AL239" i="5"/>
  <c r="BJ69" i="3"/>
  <c r="Z94" i="9"/>
  <c r="BK150" i="3"/>
  <c r="Y304" i="9"/>
  <c r="AJ178" i="5"/>
  <c r="AB266" i="9"/>
  <c r="Z261" i="9"/>
  <c r="BH59" i="3"/>
  <c r="AB397" i="9"/>
  <c r="BG29" i="3"/>
  <c r="AA184" i="9"/>
  <c r="Z247" i="9"/>
  <c r="AL221" i="5"/>
  <c r="AB148" i="9"/>
  <c r="AL171" i="5"/>
  <c r="AL311" i="5"/>
  <c r="AA86" i="9"/>
  <c r="AB345" i="9"/>
  <c r="AJ317" i="5"/>
  <c r="AB91" i="9"/>
  <c r="BH94" i="3"/>
  <c r="AM244" i="5"/>
  <c r="CH226" i="9"/>
  <c r="Z98" i="9"/>
  <c r="AB87" i="9"/>
  <c r="AC216" i="9"/>
  <c r="AN213" i="5"/>
  <c r="AC15" i="9"/>
  <c r="Y236" i="9"/>
  <c r="Z68" i="9"/>
  <c r="AN290" i="5"/>
  <c r="AA376" i="9"/>
  <c r="AM141" i="5"/>
  <c r="AB121" i="9"/>
  <c r="BG337" i="3"/>
  <c r="AK231" i="5"/>
  <c r="Z111" i="9"/>
  <c r="AC273" i="9"/>
  <c r="AN212" i="5"/>
  <c r="Z201" i="9"/>
  <c r="Y45" i="9"/>
  <c r="Y356" i="9"/>
  <c r="AK261" i="5"/>
  <c r="AN202" i="5"/>
  <c r="Y223" i="9"/>
  <c r="AC51" i="9"/>
  <c r="BK133" i="3"/>
  <c r="AC400" i="9"/>
  <c r="Y394" i="9"/>
  <c r="Y125" i="9"/>
  <c r="BK143" i="3"/>
  <c r="BG280" i="3"/>
  <c r="AK182" i="5"/>
  <c r="AC356" i="9"/>
  <c r="AK201" i="5"/>
  <c r="BJ94" i="3"/>
  <c r="AL195" i="5"/>
  <c r="BJ55" i="3"/>
  <c r="Z330" i="9"/>
  <c r="AB146" i="9"/>
  <c r="BH128" i="3"/>
  <c r="AC287" i="9"/>
  <c r="BJ325" i="3"/>
  <c r="AA59" i="9"/>
  <c r="AC136" i="9"/>
  <c r="BJ96" i="3"/>
  <c r="AK212" i="5"/>
  <c r="AB350" i="9"/>
  <c r="AM131" i="5"/>
  <c r="AA147" i="9"/>
  <c r="AK242" i="5"/>
  <c r="CG40" i="9"/>
  <c r="AA134" i="9"/>
  <c r="AM154" i="5"/>
  <c r="AB280" i="9"/>
  <c r="AC322" i="9"/>
  <c r="AK198" i="5"/>
  <c r="AK347" i="5"/>
  <c r="Z170" i="9"/>
  <c r="AC246" i="9"/>
  <c r="AL210" i="5"/>
  <c r="AK156" i="5"/>
  <c r="BI352" i="3"/>
  <c r="AC270" i="9"/>
  <c r="AC57" i="9"/>
  <c r="AN122" i="5"/>
  <c r="AB304" i="9"/>
  <c r="BY88" i="9"/>
  <c r="CA64" i="9"/>
  <c r="AL131" i="5"/>
  <c r="AB100" i="9"/>
  <c r="Z189" i="9"/>
  <c r="CC325" i="9"/>
  <c r="CH184" i="9"/>
  <c r="Y150" i="9"/>
  <c r="AA118" i="9"/>
  <c r="BK144" i="3"/>
  <c r="AL318" i="5"/>
  <c r="AC275" i="9"/>
  <c r="AB386" i="9"/>
  <c r="BI215" i="3"/>
  <c r="AA53" i="9"/>
  <c r="Z212" i="9"/>
  <c r="BJ272" i="3"/>
  <c r="CB219" i="9"/>
  <c r="AA73" i="9"/>
  <c r="AA124" i="9"/>
  <c r="AC62" i="9"/>
  <c r="AL166" i="5"/>
  <c r="AA58" i="9"/>
  <c r="AN321" i="5"/>
  <c r="AA375" i="9"/>
  <c r="Z142" i="9"/>
  <c r="AN299" i="5"/>
  <c r="AJ183" i="5"/>
  <c r="AB344" i="9"/>
  <c r="AN206" i="5"/>
  <c r="Y259" i="9"/>
  <c r="BH90" i="3"/>
  <c r="Y254" i="9"/>
  <c r="BJ151" i="3"/>
  <c r="BI312" i="3"/>
  <c r="BH295" i="3"/>
  <c r="AL232" i="5"/>
  <c r="AC221" i="9"/>
  <c r="AC220" i="9"/>
  <c r="AC372" i="9"/>
  <c r="AA94" i="9"/>
  <c r="Y339" i="9"/>
  <c r="AM312" i="5"/>
  <c r="AM175" i="5"/>
  <c r="AA16" i="9"/>
  <c r="AK133" i="5"/>
  <c r="Z375" i="9"/>
  <c r="AM220" i="5"/>
  <c r="AA99" i="9"/>
  <c r="AB294" i="9"/>
  <c r="AB321" i="9"/>
  <c r="AM153" i="5"/>
  <c r="AC378" i="9"/>
  <c r="AC52" i="9"/>
  <c r="AC341" i="9"/>
  <c r="AK190" i="5"/>
  <c r="AA151" i="9"/>
  <c r="AL193" i="5"/>
  <c r="BI119" i="3"/>
  <c r="Z313" i="9"/>
  <c r="AC195" i="9"/>
  <c r="Z251" i="9"/>
  <c r="BI14" i="3"/>
  <c r="AL186" i="5"/>
  <c r="BJ67" i="3"/>
  <c r="AA77" i="9"/>
  <c r="AB36" i="9"/>
  <c r="BK318" i="3"/>
  <c r="AJ143" i="5"/>
  <c r="CB326" i="9"/>
  <c r="CE161" i="9"/>
  <c r="BI301" i="3"/>
  <c r="BY9" i="9"/>
  <c r="Z24" i="9"/>
  <c r="AN176" i="5"/>
  <c r="AC321" i="9"/>
  <c r="Z185" i="9"/>
  <c r="AA224" i="9"/>
  <c r="AK176" i="5"/>
  <c r="BI69" i="3"/>
  <c r="BG134" i="3"/>
  <c r="CB29" i="9"/>
  <c r="AB381" i="9"/>
  <c r="AB57" i="9"/>
  <c r="AM159" i="5"/>
  <c r="Z36" i="9"/>
  <c r="AC107" i="9"/>
  <c r="Y323" i="9"/>
  <c r="Z370" i="9"/>
  <c r="Y368" i="9"/>
  <c r="AB281" i="9"/>
  <c r="AC137" i="9"/>
  <c r="AM284" i="5"/>
  <c r="BG173" i="3"/>
  <c r="AC112" i="9"/>
  <c r="AN167" i="5"/>
  <c r="AA98" i="9"/>
  <c r="BI44" i="3"/>
  <c r="BZ295" i="9"/>
  <c r="AB190" i="9"/>
  <c r="AK338" i="5"/>
  <c r="AL161" i="5"/>
  <c r="Z229" i="9"/>
  <c r="BK35" i="3"/>
  <c r="AN248" i="5"/>
  <c r="AN193" i="5"/>
  <c r="AK287" i="5"/>
  <c r="AM215" i="5"/>
  <c r="AM164" i="5"/>
  <c r="BH45" i="3"/>
  <c r="AA139" i="9"/>
  <c r="BK146" i="3"/>
  <c r="Y57" i="9"/>
  <c r="AM180" i="5"/>
  <c r="AL265" i="5"/>
  <c r="AC323" i="9"/>
  <c r="AN152" i="5"/>
  <c r="BK166" i="3"/>
  <c r="BK124" i="3"/>
  <c r="AA175" i="9"/>
  <c r="AM257" i="5"/>
  <c r="Y360" i="9"/>
  <c r="BJ104" i="3"/>
  <c r="Z243" i="9"/>
  <c r="AJ313" i="5"/>
  <c r="BH129" i="3"/>
  <c r="AB383" i="9"/>
  <c r="BH119" i="3"/>
  <c r="AB250" i="9"/>
  <c r="Z13" i="9"/>
  <c r="BK68" i="3"/>
  <c r="AM172" i="5"/>
  <c r="BJ33" i="3"/>
  <c r="BK102" i="3"/>
  <c r="AM168" i="5"/>
  <c r="AA183" i="9"/>
  <c r="Z101" i="9"/>
  <c r="Y169" i="9"/>
  <c r="AA212" i="9"/>
  <c r="BI246" i="3"/>
  <c r="AB380" i="9"/>
  <c r="AC22" i="9"/>
  <c r="BJ247" i="3"/>
  <c r="Z27" i="9"/>
  <c r="AA247" i="9"/>
  <c r="AK194" i="5"/>
  <c r="AA286" i="9"/>
  <c r="Y178" i="9"/>
  <c r="AB171" i="9"/>
  <c r="BH195" i="3"/>
  <c r="AA19" i="9"/>
  <c r="AC296" i="9"/>
  <c r="AA172" i="9"/>
  <c r="Z369" i="9"/>
  <c r="AB268" i="9"/>
  <c r="BJ346" i="3"/>
  <c r="AC194" i="9"/>
  <c r="Y281" i="9"/>
  <c r="Z222" i="9"/>
  <c r="Z291" i="9"/>
  <c r="AA246" i="9"/>
  <c r="AK310" i="5"/>
  <c r="AM187" i="5"/>
  <c r="AN251" i="5"/>
  <c r="BJ200" i="3"/>
  <c r="AJ228" i="5"/>
  <c r="BG185" i="3"/>
  <c r="Z52" i="9"/>
  <c r="AJ242" i="5"/>
  <c r="AN328" i="5"/>
  <c r="BI243" i="3"/>
  <c r="AK135" i="5"/>
  <c r="AK273" i="5"/>
  <c r="Z357" i="9"/>
  <c r="Y64" i="9"/>
  <c r="BK7" i="3"/>
  <c r="BH182" i="3"/>
  <c r="AM245" i="5"/>
  <c r="Z328" i="9"/>
  <c r="AA383" i="9"/>
  <c r="AC237" i="9"/>
  <c r="AB233" i="9"/>
  <c r="AL337" i="5"/>
  <c r="AB247" i="9"/>
  <c r="CB157" i="9"/>
  <c r="AL203" i="5"/>
  <c r="AA308" i="9"/>
  <c r="AN139" i="5"/>
  <c r="AL225" i="5"/>
  <c r="AB150" i="9"/>
  <c r="AB275" i="9"/>
  <c r="Y354" i="9"/>
  <c r="BJ175" i="3"/>
  <c r="BI305" i="3"/>
  <c r="AM144" i="5"/>
  <c r="AL334" i="5"/>
  <c r="AM353" i="5"/>
  <c r="BH331" i="3"/>
  <c r="AB154" i="9"/>
  <c r="AA203" i="9"/>
  <c r="AM166" i="5"/>
  <c r="Z228" i="9"/>
  <c r="AK238" i="5"/>
  <c r="AJ130" i="5"/>
  <c r="Y175" i="9"/>
  <c r="Y340" i="9"/>
  <c r="AA223" i="9"/>
  <c r="AB293" i="9"/>
  <c r="BH62" i="3"/>
  <c r="AA170" i="9"/>
  <c r="AJ139" i="5"/>
  <c r="AC64" i="9"/>
  <c r="BG238" i="3"/>
  <c r="AJ170" i="5"/>
  <c r="AM242" i="5"/>
  <c r="AK341" i="5"/>
  <c r="Y203" i="9"/>
  <c r="AL205" i="5"/>
  <c r="AA75" i="9"/>
  <c r="AA163" i="9"/>
  <c r="AK313" i="5"/>
  <c r="BG18" i="3"/>
  <c r="AN220" i="5"/>
  <c r="Y246" i="9"/>
  <c r="AN346" i="5"/>
  <c r="AN246" i="5"/>
  <c r="BI38" i="3"/>
  <c r="AB32" i="9"/>
  <c r="AA190" i="9"/>
  <c r="Z81" i="9"/>
  <c r="BK209" i="3"/>
  <c r="Z65" i="9"/>
  <c r="AA234" i="9"/>
  <c r="AK349" i="5"/>
  <c r="AB314" i="9"/>
  <c r="BK89" i="3"/>
  <c r="AN334" i="5"/>
  <c r="AC36" i="9"/>
  <c r="AM228" i="5"/>
  <c r="AJ206" i="5"/>
  <c r="AL134" i="5"/>
  <c r="AJ351" i="5"/>
  <c r="AB347" i="9"/>
  <c r="AB177" i="9"/>
  <c r="AC249" i="9"/>
  <c r="AA370" i="9"/>
  <c r="AJ179" i="5"/>
  <c r="AA328" i="9"/>
  <c r="Z113" i="9"/>
  <c r="CB83" i="9"/>
  <c r="BH82" i="3"/>
  <c r="AA143" i="9"/>
  <c r="AL216" i="5"/>
  <c r="AA140" i="9"/>
  <c r="AL269" i="5"/>
  <c r="AJ261" i="5"/>
  <c r="AL127" i="5"/>
  <c r="BI315" i="3"/>
  <c r="BJ24" i="3"/>
  <c r="Z93" i="9"/>
  <c r="BK195" i="3"/>
  <c r="AL242" i="5"/>
  <c r="AL247" i="5"/>
  <c r="AA39" i="9"/>
  <c r="AJ125" i="5"/>
  <c r="BK241" i="3"/>
  <c r="BJ115" i="3"/>
  <c r="AJ319" i="5"/>
  <c r="BI282" i="3"/>
  <c r="AM183" i="5"/>
  <c r="Z165" i="9"/>
  <c r="CH91" i="9"/>
  <c r="AN194" i="5"/>
  <c r="AC305" i="9"/>
  <c r="AN155" i="5"/>
  <c r="AC213" i="9"/>
  <c r="AJ10" i="5"/>
  <c r="AC282" i="9"/>
  <c r="AA295" i="9"/>
  <c r="AN225" i="5"/>
  <c r="AK175" i="5"/>
  <c r="AM177" i="5"/>
  <c r="AC115" i="9"/>
  <c r="BG330" i="3"/>
  <c r="BH210" i="3"/>
  <c r="AA296" i="9"/>
  <c r="AK177" i="5"/>
  <c r="Z78" i="9"/>
  <c r="Y313" i="9"/>
  <c r="AK306" i="5"/>
  <c r="CA155" i="9"/>
  <c r="Z380" i="9"/>
  <c r="Y44" i="9"/>
  <c r="BH253" i="3"/>
  <c r="BG164" i="3"/>
  <c r="BI40" i="3"/>
  <c r="AC169" i="9"/>
  <c r="Z262" i="9"/>
  <c r="AB97" i="9"/>
  <c r="Z232" i="9"/>
  <c r="Z379" i="9"/>
  <c r="AM297" i="5"/>
  <c r="AC83" i="9"/>
  <c r="Y130" i="9"/>
  <c r="AB141" i="9"/>
  <c r="AC13" i="9"/>
  <c r="CF192" i="9"/>
  <c r="Y365" i="9"/>
  <c r="Z190" i="9"/>
  <c r="AA359" i="9"/>
  <c r="AB46" i="9"/>
  <c r="AC101" i="9"/>
  <c r="Z319" i="9"/>
  <c r="BI234" i="3"/>
  <c r="AA317" i="9"/>
  <c r="AA300" i="9"/>
  <c r="AN188" i="5"/>
  <c r="AN219" i="5"/>
  <c r="Y395" i="9"/>
  <c r="AC24" i="9"/>
  <c r="BI203" i="3"/>
  <c r="BK123" i="3"/>
  <c r="AB372" i="9"/>
  <c r="BH194" i="3"/>
  <c r="AN168" i="5"/>
  <c r="BI300" i="3"/>
  <c r="Y317" i="9"/>
  <c r="AC184" i="9"/>
  <c r="Y397" i="9"/>
  <c r="Z147" i="9"/>
  <c r="AK229" i="5"/>
  <c r="BJ270" i="3"/>
  <c r="BI275" i="3"/>
  <c r="Z281" i="9"/>
  <c r="AC60" i="9"/>
  <c r="AA174" i="9"/>
  <c r="AK162" i="5"/>
  <c r="AL321" i="5"/>
  <c r="AB264" i="9"/>
  <c r="BI230" i="3"/>
  <c r="AM275" i="5"/>
  <c r="Y287" i="9"/>
  <c r="AK202" i="5"/>
  <c r="BK222" i="3"/>
  <c r="Z173" i="9"/>
  <c r="AC271" i="9"/>
  <c r="AA349" i="9"/>
  <c r="AL347" i="5"/>
  <c r="Y370" i="9"/>
  <c r="BI197" i="3"/>
  <c r="Y159" i="9"/>
  <c r="AK267" i="5"/>
  <c r="AA150" i="9"/>
  <c r="AL237" i="5"/>
  <c r="Y192" i="9"/>
  <c r="BG51" i="3"/>
  <c r="Z385" i="9"/>
  <c r="AM227" i="5"/>
  <c r="Z299" i="9"/>
  <c r="AC174" i="9"/>
  <c r="AB270" i="9"/>
  <c r="AL287" i="5"/>
  <c r="AC402" i="9"/>
  <c r="AC192" i="9"/>
  <c r="AJ166" i="5"/>
  <c r="BH143" i="3"/>
  <c r="BZ170" i="9"/>
  <c r="AC212" i="9"/>
  <c r="AL316" i="5"/>
  <c r="AA222" i="9"/>
  <c r="BG99" i="3"/>
  <c r="Y82" i="9"/>
  <c r="AM327" i="5"/>
  <c r="AL248" i="5"/>
  <c r="AB296" i="9"/>
  <c r="AB166" i="9"/>
  <c r="AB103" i="9"/>
  <c r="AB352" i="9"/>
  <c r="AB212" i="9"/>
  <c r="Y378" i="9"/>
  <c r="AA389" i="9"/>
  <c r="AN150" i="5"/>
  <c r="BK73" i="3"/>
  <c r="AJ316" i="5"/>
  <c r="AM163" i="5"/>
  <c r="AK331" i="5"/>
  <c r="CC304" i="9"/>
  <c r="BJ198" i="3"/>
  <c r="AC188" i="9"/>
  <c r="AN280" i="5"/>
  <c r="BJ213" i="3"/>
  <c r="BI186" i="3"/>
  <c r="AK218" i="5"/>
  <c r="AK205" i="5"/>
  <c r="AA387" i="9"/>
  <c r="AC369" i="9"/>
  <c r="BG309" i="3"/>
  <c r="AK253" i="5"/>
  <c r="BG78" i="3"/>
  <c r="AB47" i="9"/>
  <c r="Z240" i="9"/>
  <c r="AN335" i="5"/>
  <c r="AC164" i="9"/>
  <c r="BJ101" i="3"/>
  <c r="AM229" i="5"/>
  <c r="AJ194" i="5"/>
  <c r="AC241" i="9"/>
  <c r="AJ173" i="5"/>
  <c r="AN137" i="5"/>
  <c r="Z208" i="9"/>
  <c r="AN163" i="5"/>
  <c r="Z9" i="9"/>
  <c r="AB134" i="9"/>
  <c r="AK204" i="5"/>
  <c r="Y113" i="9"/>
  <c r="BH72" i="3"/>
  <c r="AL279" i="5"/>
  <c r="BJ139" i="3"/>
  <c r="Z67" i="9"/>
  <c r="Z152" i="9"/>
  <c r="CC319" i="9"/>
  <c r="Y280" i="9"/>
  <c r="BK10" i="3"/>
  <c r="AA204" i="9"/>
  <c r="AC254" i="9"/>
  <c r="AN148" i="5"/>
  <c r="AA102" i="9"/>
  <c r="AB333" i="9"/>
  <c r="AA129" i="9"/>
  <c r="BH26" i="3"/>
  <c r="AA334" i="9"/>
  <c r="BZ289" i="9"/>
  <c r="BH209" i="3"/>
  <c r="BK84" i="3"/>
  <c r="BJ354" i="3"/>
  <c r="BG69" i="3"/>
  <c r="AB255" i="9"/>
  <c r="AC257" i="9"/>
  <c r="AC231" i="9"/>
  <c r="AL348" i="5"/>
  <c r="BK116" i="3"/>
  <c r="BI327" i="3"/>
  <c r="CB54" i="9"/>
  <c r="BI21" i="3"/>
  <c r="AC288" i="9"/>
  <c r="BI201" i="3"/>
  <c r="Y94" i="9"/>
  <c r="AK127" i="5"/>
  <c r="Z210" i="9"/>
  <c r="AM338" i="5"/>
  <c r="AA365" i="9"/>
  <c r="AC111" i="9"/>
  <c r="CC324" i="9"/>
  <c r="AN209" i="5"/>
  <c r="AJ189" i="5"/>
  <c r="AK165" i="5"/>
  <c r="AN181" i="5"/>
  <c r="BJ295" i="3"/>
  <c r="AC69" i="9"/>
  <c r="AJ326" i="5"/>
  <c r="BI7" i="3"/>
  <c r="AN182" i="5"/>
  <c r="BG326" i="3"/>
  <c r="AB129" i="9"/>
  <c r="AL325" i="5"/>
  <c r="AB189" i="9"/>
  <c r="AC310" i="9"/>
  <c r="AL283" i="5"/>
  <c r="BY356" i="9"/>
  <c r="AC189" i="9"/>
  <c r="Z235" i="9"/>
  <c r="Y322" i="9"/>
  <c r="BG53" i="3"/>
  <c r="AN329" i="5"/>
  <c r="AJ283" i="5"/>
  <c r="BI314" i="3"/>
  <c r="AA339" i="9"/>
  <c r="Z161" i="9"/>
  <c r="BI269" i="3"/>
  <c r="AA83" i="9"/>
  <c r="AB170" i="9"/>
  <c r="AL213" i="5"/>
  <c r="AC18" i="9"/>
  <c r="CH299" i="9"/>
  <c r="Z297" i="9"/>
  <c r="AB349" i="9"/>
  <c r="AA265" i="9"/>
  <c r="BY128" i="9"/>
  <c r="Y398" i="9"/>
  <c r="AB322" i="9"/>
  <c r="AL198" i="5"/>
  <c r="BJ311" i="3"/>
  <c r="AB252" i="9"/>
  <c r="CG259" i="9"/>
  <c r="Z340" i="9"/>
  <c r="AN281" i="5"/>
  <c r="AB366" i="9"/>
  <c r="AJ141" i="5"/>
  <c r="AA396" i="9"/>
  <c r="AB194" i="9"/>
  <c r="Y129" i="9"/>
  <c r="Z119" i="9"/>
  <c r="AB269" i="9"/>
  <c r="Y335" i="9"/>
  <c r="AJ278" i="5"/>
  <c r="AK226" i="5"/>
  <c r="AK106" i="5"/>
  <c r="Y404" i="9"/>
  <c r="AC358" i="9"/>
  <c r="Z19" i="9"/>
  <c r="AM243" i="5"/>
  <c r="AA18" i="9"/>
  <c r="AM261" i="5"/>
  <c r="Y244" i="9"/>
  <c r="AC151" i="9"/>
  <c r="Y151" i="9"/>
  <c r="AJ246" i="5"/>
  <c r="Y214" i="9"/>
  <c r="Z205" i="9"/>
  <c r="BJ157" i="3"/>
  <c r="BG152" i="3"/>
  <c r="AM255" i="5"/>
  <c r="BI145" i="3"/>
  <c r="AJ356" i="5"/>
  <c r="AJ241" i="5"/>
  <c r="AC121" i="9"/>
  <c r="AB385" i="9"/>
  <c r="Z254" i="9"/>
  <c r="AB76" i="9"/>
  <c r="BG236" i="3"/>
  <c r="Z41" i="9"/>
  <c r="CH216" i="9"/>
  <c r="Y321" i="9"/>
  <c r="Z114" i="9"/>
  <c r="AB226" i="9"/>
  <c r="BJ190" i="3"/>
  <c r="BJ343" i="3"/>
  <c r="AN272" i="5"/>
  <c r="Z87" i="9"/>
  <c r="BI149" i="3"/>
  <c r="BZ78" i="9"/>
  <c r="AM349" i="5"/>
  <c r="AA312" i="9"/>
  <c r="Y212" i="9"/>
  <c r="BG320" i="3"/>
  <c r="AC182" i="9"/>
  <c r="BH32" i="3"/>
  <c r="BG353" i="3"/>
  <c r="AB284" i="9"/>
  <c r="Z361" i="9"/>
  <c r="CG87" i="9"/>
  <c r="CF290" i="9"/>
  <c r="BH140" i="3"/>
  <c r="BK250" i="3"/>
  <c r="AK364" i="5"/>
  <c r="BI270" i="3"/>
  <c r="AN247" i="5"/>
  <c r="AA351" i="9"/>
  <c r="BI225" i="3"/>
  <c r="BG156" i="3"/>
  <c r="AB200" i="9"/>
  <c r="AB283" i="9"/>
  <c r="AK230" i="5"/>
  <c r="BH290" i="3"/>
  <c r="AB259" i="9"/>
  <c r="AA89" i="9"/>
  <c r="BH168" i="3"/>
  <c r="AC48" i="9"/>
  <c r="AB122" i="9"/>
  <c r="AN355" i="5"/>
  <c r="BI238" i="3"/>
  <c r="BH188" i="3"/>
  <c r="Z202" i="9"/>
  <c r="AA162" i="9"/>
  <c r="Z167" i="9"/>
  <c r="AC261" i="9"/>
  <c r="AL288" i="5"/>
  <c r="AB45" i="9"/>
  <c r="BH171" i="3"/>
  <c r="AB375" i="9"/>
  <c r="BI256" i="3"/>
  <c r="Y374" i="9"/>
  <c r="AN330" i="5"/>
  <c r="BG300" i="3"/>
  <c r="Y210" i="9"/>
  <c r="AB277" i="9"/>
  <c r="AB82" i="9"/>
  <c r="Z49" i="9"/>
  <c r="CG139" i="9"/>
  <c r="Z63" i="9"/>
  <c r="BH151" i="3"/>
  <c r="BK131" i="3"/>
  <c r="CH115" i="9"/>
  <c r="Z85" i="9"/>
  <c r="BY225" i="9"/>
  <c r="AC110" i="9"/>
  <c r="AA393" i="9"/>
  <c r="AM165" i="5"/>
  <c r="AM98" i="5"/>
  <c r="CB249" i="9"/>
  <c r="Z276" i="9"/>
  <c r="AJ247" i="5"/>
  <c r="AC343" i="9"/>
  <c r="Y85" i="9"/>
  <c r="BK51" i="3"/>
  <c r="AB90" i="9"/>
  <c r="AJ333" i="5"/>
  <c r="BH111" i="3"/>
  <c r="AM231" i="5"/>
  <c r="BH305" i="3"/>
  <c r="AN305" i="5"/>
  <c r="Y30" i="9"/>
  <c r="AK197" i="5"/>
  <c r="AJ198" i="5"/>
  <c r="AB96" i="9"/>
  <c r="AM288" i="5"/>
  <c r="AB157" i="9"/>
  <c r="AC259" i="9"/>
  <c r="AA304" i="9"/>
  <c r="AJ234" i="5"/>
  <c r="AN128" i="5"/>
  <c r="AA179" i="9"/>
  <c r="Y270" i="9"/>
  <c r="AB164" i="9"/>
  <c r="AA214" i="9"/>
  <c r="AN172" i="5"/>
  <c r="Y153" i="9"/>
  <c r="AL320" i="5"/>
  <c r="AC332" i="9"/>
  <c r="BK217" i="3"/>
  <c r="BK16" i="3"/>
  <c r="BG213" i="3"/>
  <c r="AB139" i="9"/>
  <c r="Y300" i="9"/>
  <c r="AC320" i="9"/>
  <c r="Y307" i="9"/>
  <c r="AB183" i="9"/>
  <c r="CG209" i="9"/>
  <c r="AB317" i="9"/>
  <c r="Z25" i="9"/>
  <c r="Y277" i="9"/>
  <c r="CH328" i="9"/>
  <c r="BI75" i="3"/>
  <c r="Y349" i="9"/>
  <c r="AC258" i="9"/>
  <c r="AN120" i="5"/>
  <c r="BJ292" i="3"/>
  <c r="AK290" i="5"/>
  <c r="AB131" i="9"/>
  <c r="AK270" i="5"/>
  <c r="AB378" i="9"/>
  <c r="Z33" i="9"/>
  <c r="AK155" i="5"/>
  <c r="BH222" i="3"/>
  <c r="AN250" i="5"/>
  <c r="BH349" i="3"/>
  <c r="AK304" i="5"/>
  <c r="AC276" i="9"/>
  <c r="BJ301" i="3"/>
  <c r="Y35" i="9"/>
  <c r="AM361" i="5"/>
  <c r="AA202" i="9"/>
  <c r="AA123" i="9"/>
  <c r="AB138" i="9"/>
  <c r="BI285" i="3"/>
  <c r="Y116" i="9"/>
  <c r="BK67" i="3"/>
  <c r="BG250" i="3"/>
  <c r="BG357" i="3"/>
  <c r="AA26" i="9"/>
  <c r="AC72" i="9"/>
  <c r="Z154" i="9"/>
  <c r="BH355" i="3"/>
  <c r="BH179" i="3"/>
  <c r="AC117" i="9"/>
  <c r="AN162" i="5"/>
  <c r="CD145" i="9"/>
  <c r="CE280" i="9"/>
  <c r="AC309" i="9"/>
  <c r="AN360" i="5"/>
  <c r="AA372" i="9"/>
  <c r="BH49" i="3"/>
  <c r="BH320" i="3"/>
  <c r="AK342" i="5"/>
  <c r="AM324" i="5"/>
  <c r="AK286" i="5"/>
  <c r="BJ321" i="3"/>
  <c r="AK357" i="5"/>
  <c r="BJ271" i="3"/>
  <c r="CH156" i="9"/>
  <c r="AJ257" i="5"/>
  <c r="CD47" i="9"/>
  <c r="AM276" i="5"/>
  <c r="BH126" i="3"/>
  <c r="AA381" i="9"/>
  <c r="Y375" i="9"/>
  <c r="BK298" i="3"/>
  <c r="BI339" i="3"/>
  <c r="Z129" i="9"/>
  <c r="BG52" i="3"/>
  <c r="BJ161" i="3"/>
  <c r="AL165" i="5"/>
  <c r="AC335" i="9"/>
  <c r="AL327" i="5"/>
  <c r="AN217" i="5"/>
  <c r="AK166" i="5"/>
  <c r="AL303" i="5"/>
  <c r="Z134" i="9"/>
  <c r="AJ146" i="5"/>
  <c r="AM130" i="5"/>
  <c r="AB5" i="9"/>
  <c r="AB267" i="9"/>
  <c r="BI94" i="3"/>
  <c r="AJ357" i="5"/>
  <c r="AL194" i="5"/>
  <c r="Z343" i="9"/>
  <c r="AL126" i="5"/>
  <c r="AC79" i="9"/>
  <c r="BI253" i="3"/>
  <c r="BI331" i="3"/>
  <c r="AL274" i="5"/>
  <c r="BG60" i="3"/>
  <c r="Z66" i="9"/>
  <c r="BJ345" i="3"/>
  <c r="AM283" i="5"/>
  <c r="BG71" i="3"/>
  <c r="AM116" i="5"/>
  <c r="BK341" i="3"/>
  <c r="BH267" i="3"/>
  <c r="CF223" i="9"/>
  <c r="BG17" i="3"/>
  <c r="AA43" i="9"/>
  <c r="AB175" i="9"/>
  <c r="AK174" i="5"/>
  <c r="CF105" i="9"/>
  <c r="BG210" i="3"/>
  <c r="AN191" i="5"/>
  <c r="AK179" i="5"/>
  <c r="Z275" i="9"/>
  <c r="AL328" i="5"/>
  <c r="BI309" i="3"/>
  <c r="BK148" i="3"/>
  <c r="BH152" i="3"/>
  <c r="Y352" i="9"/>
  <c r="BK95" i="3"/>
  <c r="AB14" i="9"/>
  <c r="AK251" i="5"/>
  <c r="Y12" i="9"/>
  <c r="CC15" i="9"/>
  <c r="AM210" i="5"/>
  <c r="BH145" i="3"/>
  <c r="BK83" i="3"/>
  <c r="BY76" i="9"/>
  <c r="AB130" i="9"/>
  <c r="AB403" i="9"/>
  <c r="CA264" i="9"/>
  <c r="AB243" i="9"/>
  <c r="Z292" i="9"/>
  <c r="Z6" i="9"/>
  <c r="AA74" i="9"/>
  <c r="BJ66" i="3"/>
  <c r="AN261" i="5"/>
  <c r="BJ7" i="3"/>
  <c r="BH86" i="3"/>
  <c r="AK88" i="5"/>
  <c r="AC394" i="9"/>
  <c r="Y97" i="9"/>
  <c r="AK257" i="5"/>
  <c r="Z307" i="9"/>
  <c r="AC383" i="9"/>
  <c r="AA49" i="9"/>
  <c r="AC90" i="9"/>
  <c r="AL329" i="5"/>
  <c r="Y13" i="9"/>
  <c r="BI217" i="3"/>
  <c r="BI130" i="3"/>
  <c r="AM291" i="5"/>
  <c r="CE205" i="9"/>
  <c r="Z172" i="9"/>
  <c r="Y279" i="9"/>
  <c r="Y297" i="9"/>
  <c r="BG278" i="3"/>
  <c r="BH306" i="3"/>
  <c r="AL333" i="5"/>
  <c r="AA189" i="9"/>
  <c r="AA371" i="9"/>
  <c r="AM67" i="5"/>
  <c r="CG123" i="9"/>
  <c r="Z333" i="9"/>
  <c r="AC166" i="9"/>
  <c r="AN309" i="5"/>
  <c r="Y9" i="9"/>
  <c r="AK343" i="5"/>
  <c r="AB102" i="9"/>
  <c r="AJ294" i="5"/>
  <c r="AK158" i="5"/>
  <c r="AJ303" i="5"/>
  <c r="BK178" i="3"/>
  <c r="BI61" i="3"/>
  <c r="BH80" i="3"/>
  <c r="AK250" i="5"/>
  <c r="AC354" i="9"/>
  <c r="AJ355" i="5"/>
  <c r="AL176" i="5"/>
  <c r="AA148" i="9"/>
  <c r="AB287" i="9"/>
  <c r="BI123" i="3"/>
  <c r="AC65" i="9"/>
  <c r="CA324" i="9"/>
  <c r="AN222" i="5"/>
  <c r="AB137" i="9"/>
  <c r="AN325" i="5"/>
  <c r="AL140" i="5"/>
  <c r="Y216" i="9"/>
  <c r="BI91" i="3"/>
  <c r="CD242" i="9"/>
  <c r="CB232" i="9"/>
  <c r="AM170" i="5"/>
  <c r="CA316" i="9"/>
  <c r="BY280" i="9"/>
  <c r="BG142" i="3"/>
  <c r="BH124" i="3"/>
  <c r="BY342" i="9"/>
  <c r="AL26" i="5"/>
  <c r="AA273" i="9"/>
  <c r="BG293" i="3"/>
  <c r="AN145" i="5"/>
  <c r="AA205" i="9"/>
  <c r="AL156" i="5"/>
  <c r="BG145" i="3"/>
  <c r="AB203" i="9"/>
  <c r="Z320" i="9"/>
  <c r="AB9" i="9"/>
  <c r="BH325" i="3"/>
  <c r="Y158" i="9"/>
  <c r="AC373" i="9"/>
  <c r="AN313" i="5"/>
  <c r="AJ140" i="5"/>
  <c r="AK153" i="5"/>
  <c r="Z95" i="9"/>
  <c r="AA274" i="9"/>
  <c r="AK228" i="5"/>
  <c r="BI121" i="3"/>
  <c r="BI100" i="3"/>
  <c r="AL158" i="5"/>
  <c r="BJ214" i="3"/>
  <c r="Z223" i="9"/>
  <c r="BJ326" i="3"/>
  <c r="AK327" i="5"/>
  <c r="AM178" i="5"/>
  <c r="BG207" i="3"/>
  <c r="AA145" i="9"/>
  <c r="BK184" i="3"/>
  <c r="BK203" i="3"/>
  <c r="BH91" i="3"/>
  <c r="BK34" i="3"/>
  <c r="CF80" i="9"/>
  <c r="AA278" i="9"/>
  <c r="AM140" i="5"/>
  <c r="BH288" i="3"/>
  <c r="AJ169" i="5"/>
  <c r="BJ245" i="3"/>
  <c r="BJ178" i="3"/>
  <c r="AL219" i="5"/>
  <c r="Z233" i="9"/>
  <c r="Y315" i="9"/>
  <c r="BJ155" i="3"/>
  <c r="AA391" i="9"/>
  <c r="BK256" i="3"/>
  <c r="BK103" i="3"/>
  <c r="AA272" i="9"/>
  <c r="AC317" i="9"/>
  <c r="AN185" i="5"/>
  <c r="AJ296" i="5"/>
  <c r="BH134" i="3"/>
  <c r="BK228" i="3"/>
  <c r="AK265" i="5"/>
  <c r="BH120" i="3"/>
  <c r="CB217" i="9"/>
  <c r="Y119" i="9"/>
  <c r="BJ38" i="3"/>
  <c r="BI76" i="3"/>
  <c r="CA214" i="9"/>
  <c r="BH11" i="3"/>
  <c r="AL332" i="5"/>
  <c r="BG347" i="3"/>
  <c r="AJ350" i="5"/>
  <c r="AC94" i="9"/>
  <c r="BJ76" i="3"/>
  <c r="Z252" i="9"/>
  <c r="CB235" i="9"/>
  <c r="AJ231" i="5"/>
  <c r="BG248" i="3"/>
  <c r="AM33" i="5"/>
  <c r="AJ347" i="5"/>
  <c r="AN332" i="5"/>
  <c r="AB392" i="9"/>
  <c r="BZ180" i="9"/>
  <c r="BK46" i="3"/>
  <c r="AK126" i="5"/>
  <c r="AK72" i="5"/>
  <c r="AM271" i="5"/>
  <c r="BG329" i="3"/>
  <c r="BK105" i="3"/>
  <c r="CB222" i="9"/>
  <c r="Z260" i="9"/>
  <c r="AB55" i="9"/>
  <c r="AC375" i="9"/>
  <c r="BI349" i="3"/>
  <c r="AB167" i="9"/>
  <c r="AC285" i="9"/>
  <c r="CF330" i="9"/>
  <c r="AA256" i="9"/>
  <c r="AN186" i="5"/>
  <c r="AN277" i="5"/>
  <c r="AN175" i="5"/>
  <c r="AB51" i="9"/>
  <c r="AJ229" i="5"/>
  <c r="Z31" i="9"/>
  <c r="AC74" i="9"/>
  <c r="AK219" i="5"/>
  <c r="AB356" i="9"/>
  <c r="BK333" i="3"/>
  <c r="AM237" i="5"/>
  <c r="CC361" i="9"/>
  <c r="Y33" i="9"/>
  <c r="BH279" i="3"/>
  <c r="Z76" i="9"/>
  <c r="Z83" i="9"/>
  <c r="BJ189" i="3"/>
  <c r="AA154" i="9"/>
  <c r="BG10" i="3"/>
  <c r="AA82" i="9"/>
  <c r="AA130" i="9"/>
  <c r="CC298" i="9"/>
  <c r="AL78" i="5"/>
  <c r="AM351" i="5"/>
  <c r="BG245" i="3"/>
  <c r="AB123" i="9"/>
  <c r="AM320" i="5"/>
  <c r="BI322" i="3"/>
  <c r="AK189" i="5"/>
  <c r="Y48" i="9"/>
  <c r="BH131" i="3"/>
  <c r="AJ147" i="5"/>
  <c r="BH329" i="3"/>
  <c r="AJ182" i="5"/>
  <c r="Z177" i="9"/>
  <c r="AL183" i="5"/>
  <c r="AL138" i="5"/>
  <c r="AJ213" i="5"/>
  <c r="Z336" i="9"/>
  <c r="AL222" i="5"/>
  <c r="BY364" i="9"/>
  <c r="AN240" i="5"/>
  <c r="BK91" i="3"/>
  <c r="AL235" i="5"/>
  <c r="BI160" i="3"/>
  <c r="AC331" i="9"/>
  <c r="CC309" i="9"/>
  <c r="BJ79" i="3"/>
  <c r="BH65" i="3"/>
  <c r="AC283" i="9"/>
  <c r="Z16" i="9"/>
  <c r="AN178" i="5"/>
  <c r="AJ290" i="5"/>
  <c r="AB369" i="9"/>
  <c r="BG246" i="3"/>
  <c r="AK315" i="5"/>
  <c r="AN173" i="5"/>
  <c r="Y23" i="9"/>
  <c r="AC349" i="9"/>
  <c r="CC346" i="9"/>
  <c r="CA166" i="9"/>
  <c r="Y290" i="9"/>
  <c r="AK164" i="5"/>
  <c r="BJ290" i="3"/>
  <c r="BK219" i="3"/>
  <c r="AJ37" i="5"/>
  <c r="AN164" i="5"/>
  <c r="Y185" i="9"/>
  <c r="AN189" i="5"/>
  <c r="Z11" i="9"/>
  <c r="Y237" i="9"/>
  <c r="AM34" i="5"/>
  <c r="Z325" i="9"/>
  <c r="AJ156" i="5"/>
  <c r="BG161" i="3"/>
  <c r="AC359" i="9"/>
  <c r="AL323" i="5"/>
  <c r="AK192" i="5"/>
  <c r="AJ272" i="5"/>
  <c r="BG180" i="3"/>
  <c r="AJ292" i="5"/>
  <c r="Z338" i="9"/>
  <c r="AB34" i="9"/>
  <c r="BY176" i="9"/>
  <c r="BJ122" i="3"/>
  <c r="AN327" i="5"/>
  <c r="BJ273" i="3"/>
  <c r="AC367" i="9"/>
  <c r="AM258" i="5"/>
  <c r="Z314" i="9"/>
  <c r="Z77" i="9"/>
  <c r="BJ125" i="3"/>
  <c r="AK266" i="5"/>
  <c r="CG263" i="9"/>
  <c r="AB125" i="9"/>
  <c r="Z305" i="9"/>
  <c r="BH268" i="3"/>
  <c r="Z269" i="9"/>
  <c r="Z162" i="9"/>
  <c r="AA239" i="9"/>
  <c r="BJ167" i="3"/>
  <c r="CD52" i="9"/>
  <c r="AN259" i="5"/>
  <c r="AC86" i="9"/>
  <c r="BJ187" i="3"/>
  <c r="Z225" i="9"/>
  <c r="BI73" i="3"/>
  <c r="CG358" i="9"/>
  <c r="Y65" i="9"/>
  <c r="AA47" i="9"/>
  <c r="BY320" i="9"/>
  <c r="AA213" i="9"/>
  <c r="AK294" i="5"/>
  <c r="AM342" i="5"/>
  <c r="AL146" i="5"/>
  <c r="AM305" i="5"/>
  <c r="CF127" i="9"/>
  <c r="AM273" i="5"/>
  <c r="BG251" i="3"/>
  <c r="Z39" i="9"/>
  <c r="AB404" i="9"/>
  <c r="AJ212" i="5"/>
  <c r="BI354" i="3"/>
  <c r="BJ31" i="3"/>
  <c r="Z206" i="9"/>
  <c r="AA324" i="9"/>
  <c r="AK211" i="5"/>
  <c r="CH354" i="9"/>
  <c r="BG313" i="3"/>
  <c r="AM278" i="5"/>
  <c r="BG130" i="3"/>
  <c r="AN171" i="5"/>
  <c r="AJ104" i="5"/>
  <c r="AJ221" i="5"/>
  <c r="AJ188" i="5"/>
  <c r="CH286" i="9"/>
  <c r="BK191" i="3"/>
  <c r="AM248" i="5"/>
  <c r="AC162" i="9"/>
  <c r="CH301" i="9"/>
  <c r="Z324" i="9"/>
  <c r="BJ164" i="3"/>
  <c r="AC167" i="9"/>
  <c r="BH4" i="3"/>
  <c r="AC390" i="9"/>
  <c r="BI291" i="3"/>
  <c r="AA133" i="9"/>
  <c r="AC336" i="9"/>
  <c r="AK168" i="5"/>
  <c r="Z255" i="9"/>
  <c r="AJ342" i="5"/>
  <c r="AA292" i="9"/>
  <c r="AL246" i="5"/>
  <c r="AC234" i="9"/>
  <c r="AN226" i="5"/>
  <c r="AB295" i="9"/>
  <c r="Z218" i="9"/>
  <c r="AM161" i="5"/>
  <c r="AJ116" i="5"/>
  <c r="BK347" i="3"/>
  <c r="AJ339" i="5"/>
  <c r="AA225" i="9"/>
  <c r="BZ273" i="9"/>
  <c r="AK134" i="5"/>
  <c r="AA17" i="9"/>
  <c r="AJ306" i="5"/>
  <c r="AJ311" i="5"/>
  <c r="AJ145" i="5"/>
  <c r="AB332" i="9"/>
  <c r="AA255" i="9"/>
  <c r="AB357" i="9"/>
  <c r="BY265" i="9"/>
  <c r="AK149" i="5"/>
  <c r="AJ321" i="5"/>
  <c r="AB388" i="9"/>
  <c r="AC172" i="9"/>
  <c r="BI108" i="3"/>
  <c r="AA342" i="9"/>
  <c r="AK159" i="5"/>
  <c r="AN264" i="5"/>
  <c r="AJ28" i="5"/>
  <c r="Y241" i="9"/>
  <c r="Z248" i="9"/>
  <c r="AB291" i="9"/>
  <c r="AL255" i="5"/>
  <c r="BI49" i="3"/>
  <c r="AB75" i="9"/>
  <c r="AB319" i="9"/>
  <c r="AJ338" i="5"/>
  <c r="BZ136" i="9"/>
  <c r="AL192" i="5"/>
  <c r="BY24" i="9"/>
  <c r="AN126" i="5"/>
  <c r="BJ21" i="3"/>
  <c r="AM137" i="5"/>
  <c r="CE301" i="9"/>
  <c r="BK356" i="3"/>
  <c r="AJ265" i="5"/>
  <c r="Z69" i="9"/>
  <c r="BG79" i="3"/>
  <c r="BK247" i="3"/>
  <c r="AN274" i="5"/>
  <c r="CF359" i="9"/>
  <c r="AJ217" i="5"/>
  <c r="AL266" i="5"/>
  <c r="BH215" i="3"/>
  <c r="AC131" i="9"/>
  <c r="AC183" i="9"/>
  <c r="AA196" i="9"/>
  <c r="AB362" i="9"/>
  <c r="BG72" i="3"/>
  <c r="AM197" i="5"/>
  <c r="BI199" i="3"/>
  <c r="CB145" i="9"/>
  <c r="BG360" i="3"/>
  <c r="AA8" i="9"/>
  <c r="AM263" i="5"/>
  <c r="AK191" i="5"/>
  <c r="AJ322" i="5"/>
  <c r="BJ199" i="3"/>
  <c r="BJ106" i="3"/>
  <c r="BH161" i="3"/>
  <c r="AL260" i="5"/>
  <c r="BI18" i="3"/>
  <c r="Z61" i="9"/>
  <c r="AL244" i="5"/>
  <c r="AM363" i="5"/>
  <c r="CC248" i="9"/>
  <c r="Z180" i="9"/>
  <c r="AA71" i="9"/>
  <c r="AB256" i="9"/>
  <c r="AK356" i="5"/>
  <c r="BI233" i="3"/>
  <c r="AA20" i="9"/>
  <c r="Y377" i="9"/>
  <c r="BK325" i="3"/>
  <c r="AN157" i="5"/>
  <c r="AA341" i="9"/>
  <c r="BI347" i="3"/>
  <c r="CH207" i="9"/>
  <c r="CE103" i="9"/>
  <c r="AB15" i="9"/>
  <c r="BJ305" i="3"/>
  <c r="AL112" i="5"/>
  <c r="AA240" i="9"/>
  <c r="CH214" i="9"/>
  <c r="AJ203" i="5"/>
  <c r="AJ282" i="5"/>
  <c r="AN229" i="5"/>
  <c r="BH95" i="3"/>
  <c r="BI28" i="3"/>
  <c r="AK291" i="5"/>
  <c r="AC348" i="9"/>
  <c r="Y391" i="9"/>
  <c r="AB185" i="9"/>
  <c r="CE38" i="9"/>
  <c r="BJ211" i="3"/>
  <c r="CG221" i="9"/>
  <c r="BY231" i="9"/>
  <c r="AC351" i="9"/>
  <c r="CA106" i="9"/>
  <c r="BI268" i="3"/>
  <c r="BJ81" i="3"/>
  <c r="BZ83" i="9"/>
  <c r="AK100" i="5"/>
  <c r="AJ184" i="5"/>
  <c r="BJ205" i="3"/>
  <c r="BH261" i="3"/>
  <c r="AA92" i="9"/>
  <c r="AC293" i="9"/>
  <c r="BJ145" i="3"/>
  <c r="AA368" i="9"/>
  <c r="AM212" i="5"/>
  <c r="AC307" i="9"/>
  <c r="Y161" i="9"/>
  <c r="AN363" i="5"/>
  <c r="AA271" i="9"/>
  <c r="AA121" i="9"/>
  <c r="BI281" i="3"/>
  <c r="AL200" i="5"/>
  <c r="AC379" i="9"/>
  <c r="Y87" i="9"/>
  <c r="AC134" i="9"/>
  <c r="AC28" i="9"/>
  <c r="BZ270" i="9"/>
  <c r="AA287" i="9"/>
  <c r="AL357" i="5"/>
  <c r="AA230" i="9"/>
  <c r="CD199" i="9"/>
  <c r="Y100" i="9"/>
  <c r="AK355" i="5"/>
  <c r="AJ280" i="5"/>
  <c r="BI274" i="3"/>
  <c r="CA253" i="9"/>
  <c r="AA208" i="9"/>
  <c r="CA154" i="9"/>
  <c r="CH243" i="9"/>
  <c r="BK226" i="3"/>
  <c r="AK307" i="5"/>
  <c r="CC21" i="9"/>
  <c r="AM176" i="5"/>
  <c r="BH265" i="3"/>
  <c r="AN207" i="5"/>
  <c r="BG162" i="3"/>
  <c r="Y219" i="9"/>
  <c r="AA399" i="9"/>
  <c r="AC145" i="9"/>
  <c r="AJ245" i="5"/>
  <c r="BJ204" i="3"/>
  <c r="AK131" i="5"/>
  <c r="BG319" i="3"/>
  <c r="AB249" i="9"/>
  <c r="Z309" i="9"/>
  <c r="CF224" i="9"/>
  <c r="BJ351" i="3"/>
  <c r="AK152" i="5"/>
  <c r="CE96" i="9"/>
  <c r="AC295" i="9"/>
  <c r="AL170" i="5"/>
  <c r="AC306" i="9"/>
  <c r="BG215" i="3"/>
  <c r="BG341" i="3"/>
  <c r="Z350" i="9"/>
  <c r="BI134" i="3"/>
  <c r="BH219" i="3"/>
  <c r="AM80" i="5"/>
  <c r="BY299" i="9"/>
  <c r="BJ258" i="3"/>
  <c r="AK173" i="5"/>
  <c r="CH37" i="9"/>
  <c r="CC40" i="9"/>
  <c r="AJ352" i="5"/>
  <c r="AA299" i="9"/>
  <c r="AA374" i="9"/>
  <c r="Z242" i="9"/>
  <c r="Z351" i="9"/>
  <c r="BH318" i="3"/>
  <c r="Y101" i="9"/>
  <c r="BI290" i="3"/>
  <c r="BK183" i="3"/>
  <c r="AM155" i="5"/>
  <c r="AM352" i="5"/>
  <c r="CH200" i="9"/>
  <c r="Z197" i="9"/>
  <c r="AL249" i="5"/>
  <c r="Y243" i="9"/>
  <c r="AA352" i="9"/>
  <c r="Z236" i="9"/>
  <c r="Z249" i="9"/>
  <c r="CF43" i="9"/>
  <c r="Z342" i="9"/>
  <c r="AA64" i="9"/>
  <c r="BZ50" i="9"/>
  <c r="BK291" i="3"/>
  <c r="Y276" i="9"/>
  <c r="Z143" i="9"/>
  <c r="AC355" i="9"/>
  <c r="AA235" i="9"/>
  <c r="BJ65" i="3"/>
  <c r="AL276" i="5"/>
  <c r="AL310" i="5"/>
  <c r="AM268" i="5"/>
  <c r="AB118" i="9"/>
  <c r="AA340" i="9"/>
  <c r="BG256" i="3"/>
  <c r="AB254" i="9"/>
  <c r="AB27" i="9"/>
  <c r="AM301" i="5"/>
  <c r="BG331" i="3"/>
  <c r="CG233" i="9"/>
  <c r="CG85" i="9"/>
  <c r="Z344" i="9"/>
  <c r="BG305" i="3"/>
  <c r="Y252" i="9"/>
  <c r="Z105" i="9"/>
  <c r="CE143" i="9"/>
  <c r="BI343" i="3"/>
  <c r="CC65" i="9"/>
  <c r="BK196" i="3"/>
  <c r="AB161" i="9"/>
  <c r="BJ15" i="3"/>
  <c r="BG268" i="3"/>
  <c r="Y143" i="9"/>
  <c r="BH105" i="3"/>
  <c r="BH180" i="3"/>
  <c r="BJ93" i="3"/>
  <c r="AC130" i="9"/>
  <c r="Y265" i="9"/>
  <c r="Y382" i="9"/>
  <c r="BH243" i="3"/>
  <c r="Z274" i="9"/>
  <c r="AK312" i="5"/>
  <c r="Z312" i="9"/>
  <c r="Z219" i="9"/>
  <c r="CD309" i="9"/>
  <c r="Z256" i="9"/>
  <c r="AL206" i="5"/>
  <c r="Z366" i="9"/>
  <c r="AL141" i="5"/>
  <c r="AN134" i="5"/>
  <c r="AN276" i="5"/>
  <c r="BJ335" i="3"/>
  <c r="AM300" i="5"/>
  <c r="Y364" i="9"/>
  <c r="Y334" i="9"/>
  <c r="AM292" i="5"/>
  <c r="BG119" i="3"/>
  <c r="AC198" i="9"/>
  <c r="BI191" i="3"/>
  <c r="AK200" i="5"/>
  <c r="BG141" i="3"/>
  <c r="AN200" i="5"/>
  <c r="AL212" i="5"/>
  <c r="CG193" i="9"/>
  <c r="AK340" i="5"/>
  <c r="BI362" i="3"/>
  <c r="AK128" i="5"/>
  <c r="AC139" i="9"/>
  <c r="AL308" i="5"/>
  <c r="BK213" i="3"/>
  <c r="BK303" i="3"/>
  <c r="CH81" i="9"/>
  <c r="AL15" i="5"/>
  <c r="BY239" i="9"/>
  <c r="AK214" i="5"/>
  <c r="AA84" i="9"/>
  <c r="AK311" i="5"/>
  <c r="AA72" i="9"/>
  <c r="BG44" i="3"/>
  <c r="BJ133" i="3"/>
  <c r="CE22" i="9"/>
  <c r="AC397" i="9"/>
  <c r="AA354" i="9"/>
  <c r="Y228" i="9"/>
  <c r="BG20" i="3"/>
  <c r="AN267" i="5"/>
  <c r="AN183" i="5"/>
  <c r="AM343" i="5"/>
  <c r="BK93" i="3"/>
  <c r="AM196" i="5"/>
  <c r="CF51" i="9"/>
  <c r="AK239" i="5"/>
  <c r="Z257" i="9"/>
  <c r="BH153" i="3"/>
  <c r="AK332" i="5"/>
  <c r="AL315" i="5"/>
  <c r="AA310" i="9"/>
  <c r="AC97" i="9"/>
  <c r="AJ285" i="5"/>
  <c r="Z14" i="9"/>
  <c r="AN118" i="5"/>
  <c r="AA51" i="9"/>
  <c r="AB239" i="9"/>
  <c r="Y242" i="9"/>
  <c r="BK75" i="3"/>
  <c r="AJ260" i="5"/>
  <c r="Z390" i="9"/>
  <c r="BH138" i="3"/>
  <c r="AK358" i="5"/>
  <c r="AA114" i="9"/>
  <c r="AK206" i="5"/>
  <c r="AK203" i="5"/>
  <c r="CH241" i="9"/>
  <c r="AL233" i="5"/>
  <c r="AM188" i="5"/>
  <c r="AL319" i="5"/>
  <c r="AM221" i="5"/>
  <c r="CA91" i="9"/>
  <c r="AC227" i="9"/>
  <c r="Y107" i="9"/>
  <c r="AA237" i="9"/>
  <c r="BJ348" i="3"/>
  <c r="AC6" i="9"/>
  <c r="BJ149" i="3"/>
  <c r="Y301" i="9"/>
  <c r="BY212" i="9"/>
  <c r="AC19" i="9"/>
  <c r="AC173" i="9"/>
  <c r="BK55" i="3"/>
  <c r="AA104" i="9"/>
  <c r="AJ159" i="5"/>
  <c r="BI86" i="3"/>
  <c r="AJ254" i="5"/>
  <c r="AA144" i="9"/>
  <c r="AM290" i="5"/>
  <c r="BH356" i="3"/>
  <c r="AL145" i="5"/>
  <c r="CH293" i="9"/>
  <c r="AA384" i="9"/>
  <c r="AC175" i="9"/>
  <c r="AJ216" i="5"/>
  <c r="Z148" i="9"/>
  <c r="AJ244" i="5"/>
  <c r="Y34" i="9"/>
  <c r="AA361" i="9"/>
  <c r="BH308" i="3"/>
  <c r="BJ52" i="3"/>
  <c r="CB247" i="9"/>
  <c r="BK28" i="3"/>
  <c r="BK245" i="3"/>
  <c r="BK69" i="3"/>
  <c r="Y269" i="9"/>
  <c r="BK162" i="3"/>
  <c r="AJ71" i="5"/>
  <c r="BH312" i="3"/>
  <c r="AM332" i="5"/>
  <c r="AM6" i="5"/>
  <c r="BZ306" i="9"/>
  <c r="CE329" i="9"/>
  <c r="AJ158" i="5"/>
  <c r="AC154" i="9"/>
  <c r="AM362" i="5"/>
  <c r="BK194" i="3"/>
  <c r="BG176" i="3"/>
  <c r="BK174" i="3"/>
  <c r="BI252" i="3"/>
  <c r="AA11" i="9"/>
  <c r="BJ264" i="3"/>
  <c r="AB343" i="9"/>
  <c r="AK361" i="5"/>
  <c r="Z48" i="9"/>
  <c r="AM171" i="5"/>
  <c r="AA12" i="9"/>
  <c r="Y305" i="9"/>
  <c r="AJ237" i="5"/>
  <c r="AA229" i="9"/>
  <c r="AK282" i="5"/>
  <c r="AC303" i="9"/>
  <c r="AB272" i="9"/>
  <c r="Z117" i="9"/>
  <c r="AA314" i="9"/>
  <c r="BI251" i="3"/>
  <c r="Y284" i="9"/>
  <c r="Y294" i="9"/>
  <c r="AA44" i="9"/>
  <c r="AB330" i="9"/>
  <c r="AM358" i="5"/>
  <c r="BG182" i="3"/>
  <c r="BG184" i="3"/>
  <c r="BG129" i="3"/>
  <c r="AC269" i="9"/>
  <c r="AA275" i="9"/>
  <c r="AN211" i="5"/>
  <c r="Z20" i="9"/>
  <c r="BI244" i="3"/>
  <c r="AB225" i="9"/>
  <c r="AL277" i="5"/>
  <c r="AJ149" i="5"/>
  <c r="AK50" i="5"/>
  <c r="BI279" i="3"/>
  <c r="CC120" i="9"/>
  <c r="AA194" i="9"/>
  <c r="CG129" i="9"/>
  <c r="AL53" i="5"/>
  <c r="AM200" i="5"/>
  <c r="Y136" i="9"/>
  <c r="BJ37" i="3"/>
  <c r="AB73" i="9"/>
  <c r="AA298" i="9"/>
  <c r="AN244" i="5"/>
  <c r="Z56" i="9"/>
  <c r="BK207" i="3"/>
  <c r="AC68" i="9"/>
  <c r="BH191" i="3"/>
  <c r="Y247" i="9"/>
  <c r="Y67" i="9"/>
  <c r="AN234" i="5"/>
  <c r="AB145" i="9"/>
  <c r="AC87" i="9"/>
  <c r="BJ131" i="3"/>
  <c r="BH357" i="3"/>
  <c r="CE200" i="9"/>
  <c r="AC277" i="9"/>
  <c r="BI189" i="3"/>
  <c r="CB57" i="9"/>
  <c r="BI241" i="3"/>
  <c r="BH350" i="3"/>
  <c r="AN231" i="5"/>
  <c r="BG187" i="3"/>
  <c r="AB59" i="9"/>
  <c r="BI260" i="3"/>
  <c r="AJ193" i="5"/>
  <c r="AC387" i="9"/>
  <c r="AL261" i="5"/>
  <c r="Z396" i="9"/>
  <c r="BH307" i="3"/>
  <c r="BJ105" i="3"/>
  <c r="AC39" i="9"/>
  <c r="AN291" i="5"/>
  <c r="AL227" i="5"/>
  <c r="Z158" i="9"/>
  <c r="AB373" i="9"/>
  <c r="AN111" i="5"/>
  <c r="AM129" i="5"/>
  <c r="AM194" i="5"/>
  <c r="Z289" i="9"/>
  <c r="AJ148" i="5"/>
  <c r="AC197" i="9"/>
  <c r="CC330" i="9"/>
  <c r="AJ359" i="5"/>
  <c r="BK300" i="3"/>
  <c r="BK214" i="3"/>
  <c r="CH136" i="9"/>
  <c r="Y384" i="9"/>
  <c r="BJ137" i="3"/>
  <c r="BI255" i="3"/>
  <c r="Y15" i="9"/>
  <c r="AC325" i="9"/>
  <c r="AB341" i="9"/>
  <c r="BH14" i="3"/>
  <c r="BJ19" i="3"/>
  <c r="AB84" i="9"/>
  <c r="BG81" i="3"/>
  <c r="AJ210" i="5"/>
  <c r="AC377" i="9"/>
  <c r="Z377" i="9"/>
  <c r="AN136" i="5"/>
  <c r="BJ92" i="3"/>
  <c r="AB307" i="9"/>
  <c r="AA32" i="9"/>
  <c r="AN129" i="5"/>
  <c r="BJ184" i="3"/>
  <c r="BK186" i="3"/>
  <c r="BY62" i="9"/>
  <c r="BY286" i="9"/>
  <c r="BK335" i="3"/>
  <c r="BK354" i="3"/>
  <c r="AL268" i="5"/>
  <c r="BJ328" i="3"/>
  <c r="CE60" i="9"/>
  <c r="AJ279" i="5"/>
  <c r="AN223" i="5"/>
  <c r="AC329" i="9"/>
  <c r="CB176" i="9"/>
  <c r="BG289" i="3"/>
  <c r="BJ203" i="3"/>
  <c r="Y275" i="9"/>
  <c r="AB396" i="9"/>
  <c r="AJ340" i="5"/>
  <c r="BH19" i="3"/>
  <c r="AC155" i="9"/>
  <c r="BZ85" i="9"/>
  <c r="AM230" i="5"/>
  <c r="AM315" i="5"/>
  <c r="CB90" i="9"/>
  <c r="AA403" i="9"/>
  <c r="AK333" i="5"/>
  <c r="BI60" i="3"/>
  <c r="AB384" i="9"/>
  <c r="AA209" i="9"/>
  <c r="AL234" i="5"/>
  <c r="AA227" i="9"/>
  <c r="CB218" i="9"/>
  <c r="Z345" i="9"/>
  <c r="AK167" i="5"/>
  <c r="AA122" i="9"/>
  <c r="Z221" i="9"/>
  <c r="AK139" i="5"/>
  <c r="BG327" i="3"/>
  <c r="BJ77" i="3"/>
  <c r="AK132" i="5"/>
  <c r="BG163" i="3"/>
  <c r="AJ200" i="5"/>
  <c r="Z239" i="9"/>
  <c r="AC96" i="9"/>
  <c r="CF242" i="9"/>
  <c r="Y191" i="9"/>
  <c r="BI157" i="3"/>
  <c r="AA198" i="9"/>
  <c r="AM348" i="5"/>
  <c r="BK189" i="3"/>
  <c r="BZ23" i="9"/>
  <c r="AL90" i="5"/>
  <c r="CA325" i="9"/>
  <c r="BI216" i="3"/>
  <c r="AM216" i="5"/>
  <c r="Y10" i="9"/>
  <c r="BG294" i="3"/>
  <c r="BJ334" i="3"/>
  <c r="CG185" i="9"/>
  <c r="CA193" i="9"/>
  <c r="CE281" i="9"/>
  <c r="BG206" i="3"/>
  <c r="Z97" i="9"/>
  <c r="AK329" i="5"/>
  <c r="Z17" i="9"/>
  <c r="BY357" i="9"/>
  <c r="AA382" i="9"/>
  <c r="AB299" i="9"/>
  <c r="AN356" i="5"/>
  <c r="AL132" i="5"/>
  <c r="Y86" i="9"/>
  <c r="AA138" i="9"/>
  <c r="BJ158" i="3"/>
  <c r="Y40" i="9"/>
  <c r="BK169" i="3"/>
  <c r="AA29" i="9"/>
  <c r="CF258" i="9"/>
  <c r="AA285" i="9"/>
  <c r="AB13" i="9"/>
  <c r="CG115" i="9"/>
  <c r="AB329" i="9"/>
  <c r="BH92" i="3"/>
  <c r="AN258" i="5"/>
  <c r="AB311" i="9"/>
  <c r="BI228" i="3"/>
  <c r="BK289" i="3"/>
  <c r="CG121" i="9"/>
  <c r="AL142" i="5"/>
  <c r="Z224" i="9"/>
  <c r="AL314" i="5"/>
  <c r="AJ312" i="5"/>
  <c r="BJ220" i="3"/>
  <c r="AC185" i="9"/>
  <c r="BH130" i="3"/>
  <c r="AA156" i="9"/>
  <c r="CF350" i="9"/>
  <c r="AB318" i="9"/>
  <c r="AC324" i="9"/>
  <c r="AM310" i="5"/>
  <c r="Y114" i="9"/>
  <c r="Y268" i="9"/>
  <c r="BI206" i="3"/>
  <c r="AB94" i="9"/>
  <c r="CF20" i="9"/>
  <c r="Z279" i="9"/>
  <c r="AM279" i="5"/>
  <c r="AC388" i="9"/>
  <c r="BZ308" i="9"/>
  <c r="Z10" i="9"/>
  <c r="BZ260" i="9"/>
  <c r="AC250" i="9"/>
  <c r="AM333" i="5"/>
  <c r="BJ263" i="3"/>
  <c r="BH338" i="3"/>
  <c r="BY323" i="9"/>
  <c r="BH106" i="3"/>
  <c r="BK117" i="3"/>
  <c r="AJ281" i="5"/>
  <c r="AM128" i="5"/>
  <c r="BH346" i="3"/>
  <c r="AJ284" i="5"/>
  <c r="BH336" i="3"/>
  <c r="AA78" i="9"/>
  <c r="CH109" i="9"/>
  <c r="BH21" i="3"/>
  <c r="BY182" i="9"/>
  <c r="BJ111" i="3"/>
  <c r="AN37" i="5"/>
  <c r="AB151" i="9"/>
  <c r="BH8" i="3"/>
  <c r="Z178" i="9"/>
  <c r="AB288" i="9"/>
  <c r="BG4" i="3"/>
  <c r="Z196" i="9"/>
  <c r="Y346" i="9"/>
  <c r="AK193" i="5"/>
  <c r="AJ177" i="5"/>
  <c r="AL362" i="5"/>
  <c r="AL159" i="5"/>
  <c r="AB355" i="9"/>
  <c r="Y91" i="9"/>
  <c r="BG191" i="3"/>
  <c r="AC243" i="9"/>
  <c r="AA257" i="9"/>
  <c r="AN190" i="5"/>
  <c r="AN340" i="5"/>
  <c r="AC161" i="9"/>
  <c r="Z171" i="9"/>
  <c r="BG31" i="3"/>
  <c r="AJ180" i="5"/>
  <c r="AK263" i="5"/>
  <c r="AA193" i="9"/>
  <c r="AJ208" i="5"/>
  <c r="BH309" i="3"/>
  <c r="CF60" i="9"/>
  <c r="AN87" i="5"/>
  <c r="Z72" i="9"/>
  <c r="AK51" i="5"/>
  <c r="AB312" i="9"/>
  <c r="BK313" i="3"/>
  <c r="Y26" i="9"/>
  <c r="BK111" i="3"/>
  <c r="BI5" i="3"/>
  <c r="Z90" i="9"/>
  <c r="Y95" i="9"/>
  <c r="BH109" i="3"/>
  <c r="Z130" i="9"/>
  <c r="BY253" i="9"/>
  <c r="AC217" i="9"/>
  <c r="AC16" i="9"/>
  <c r="BJ196" i="3"/>
  <c r="AM287" i="5"/>
  <c r="BK310" i="3"/>
  <c r="Y235" i="9"/>
  <c r="BH108" i="3"/>
  <c r="Y256" i="9"/>
  <c r="AA120" i="9"/>
  <c r="AA335" i="9"/>
  <c r="BY224" i="9"/>
  <c r="Y283" i="9"/>
  <c r="Z286" i="9"/>
  <c r="BG96" i="3"/>
  <c r="BH294" i="3"/>
  <c r="AC218" i="9"/>
  <c r="BI224" i="3"/>
  <c r="AN26" i="5"/>
  <c r="AA87" i="9"/>
  <c r="AK161" i="5"/>
  <c r="Z326" i="9"/>
  <c r="BK254" i="3"/>
  <c r="Z174" i="9"/>
  <c r="AN296" i="5"/>
  <c r="BH70" i="3"/>
  <c r="CB319" i="9"/>
  <c r="AN177" i="5"/>
  <c r="BG153" i="3"/>
  <c r="AK276" i="5"/>
  <c r="AA167" i="9"/>
  <c r="BI17" i="3"/>
  <c r="BG209" i="3"/>
  <c r="BZ185" i="9"/>
  <c r="BK59" i="3"/>
  <c r="Z382" i="9"/>
  <c r="AA10" i="9"/>
  <c r="BG284" i="3"/>
  <c r="BY166" i="9"/>
  <c r="CC238" i="9"/>
  <c r="AK322" i="5"/>
  <c r="BJ154" i="3"/>
  <c r="AC100" i="9"/>
  <c r="BJ36" i="3"/>
  <c r="AN339" i="5"/>
  <c r="AN319" i="5"/>
  <c r="Y239" i="9"/>
  <c r="AA176" i="9"/>
  <c r="AB235" i="9"/>
  <c r="CD151" i="9"/>
  <c r="BI169" i="3"/>
  <c r="AJ111" i="5"/>
  <c r="BH87" i="3"/>
  <c r="CB17" i="9"/>
  <c r="AC211" i="9"/>
  <c r="Y295" i="9"/>
  <c r="CC222" i="9"/>
  <c r="AC132" i="9"/>
  <c r="AC92" i="9"/>
  <c r="AM322" i="5"/>
  <c r="CA50" i="9"/>
  <c r="BK197" i="3"/>
  <c r="Z298" i="9"/>
  <c r="BH247" i="3"/>
  <c r="AL295" i="5"/>
  <c r="Z215" i="9"/>
  <c r="AC143" i="9"/>
  <c r="AC289" i="9"/>
  <c r="Y343" i="9"/>
  <c r="AA219" i="9"/>
  <c r="CG21" i="9"/>
  <c r="BK30" i="3"/>
  <c r="AA127" i="9"/>
  <c r="AN228" i="5"/>
  <c r="CD67" i="9"/>
  <c r="AK360" i="5"/>
  <c r="BG168" i="3"/>
  <c r="CD169" i="9"/>
  <c r="Z283" i="9"/>
  <c r="CF176" i="9"/>
  <c r="CF157" i="9"/>
  <c r="CF17" i="9"/>
  <c r="BZ84" i="9"/>
  <c r="BK360" i="3"/>
  <c r="BK233" i="3"/>
  <c r="AK36" i="5"/>
  <c r="CC110" i="9"/>
  <c r="BZ173" i="9"/>
  <c r="CC352" i="9"/>
  <c r="BG324" i="3"/>
  <c r="CE65" i="9"/>
  <c r="AK260" i="5"/>
  <c r="BI102" i="3"/>
  <c r="Z217" i="9"/>
  <c r="AC138" i="9"/>
  <c r="AC214" i="9"/>
  <c r="BJ285" i="3"/>
  <c r="BG160" i="3"/>
  <c r="BI129" i="3"/>
  <c r="AA146" i="9"/>
  <c r="CC192" i="9"/>
  <c r="Z187" i="9"/>
  <c r="CG320" i="9"/>
  <c r="AC109" i="9"/>
  <c r="AA329" i="9"/>
  <c r="AA22" i="9"/>
  <c r="AL298" i="5"/>
  <c r="AM296" i="5"/>
  <c r="AB202" i="9"/>
  <c r="BH202" i="3"/>
  <c r="AA318" i="9"/>
  <c r="Y379" i="9"/>
  <c r="BK129" i="3"/>
  <c r="AK185" i="5"/>
  <c r="Y325" i="9"/>
  <c r="AC105" i="9"/>
  <c r="Z315" i="9"/>
  <c r="AC34" i="9"/>
  <c r="AK137" i="5"/>
  <c r="AJ181" i="5"/>
  <c r="BJ29" i="3"/>
  <c r="CG86" i="9"/>
  <c r="BG38" i="3"/>
  <c r="BK324" i="3"/>
  <c r="BG37" i="3"/>
  <c r="BI47" i="3"/>
  <c r="BG254" i="3"/>
  <c r="AN351" i="5"/>
  <c r="AA111" i="9"/>
  <c r="AM254" i="5"/>
  <c r="BY322" i="9"/>
  <c r="BK136" i="3"/>
  <c r="AJ192" i="5"/>
  <c r="AJ328" i="5"/>
  <c r="BK312" i="3"/>
  <c r="AC73" i="9"/>
  <c r="CB297" i="9"/>
  <c r="CH113" i="9"/>
  <c r="BK208" i="3"/>
  <c r="AL155" i="5"/>
  <c r="AA323" i="9"/>
  <c r="AC393" i="9"/>
  <c r="CB19" i="9"/>
  <c r="AN253" i="5"/>
  <c r="AB207" i="9"/>
  <c r="BK163" i="3"/>
  <c r="AB237" i="9"/>
  <c r="AA309" i="9"/>
  <c r="CA236" i="9"/>
  <c r="AJ131" i="5"/>
  <c r="AL133" i="5"/>
  <c r="Z339" i="9"/>
  <c r="BG230" i="3"/>
  <c r="BY50" i="9"/>
  <c r="AB162" i="9"/>
  <c r="AC25" i="9"/>
  <c r="AA358" i="9"/>
  <c r="AK300" i="5"/>
  <c r="AM127" i="5"/>
  <c r="CH114" i="9"/>
  <c r="AM334" i="5"/>
  <c r="AK352" i="5"/>
  <c r="CD260" i="9"/>
  <c r="BI209" i="3"/>
  <c r="BK12" i="3"/>
  <c r="AB210" i="9"/>
  <c r="BH199" i="3"/>
  <c r="CH311" i="9"/>
  <c r="AA195" i="9"/>
  <c r="Z88" i="9"/>
  <c r="BK251" i="3"/>
  <c r="AJ133" i="5"/>
  <c r="AJ186" i="5"/>
  <c r="AC58" i="9"/>
  <c r="AA262" i="9"/>
  <c r="AJ230" i="5"/>
  <c r="Z234" i="9"/>
  <c r="AN141" i="5"/>
  <c r="CD66" i="9"/>
  <c r="CF76" i="9"/>
  <c r="CD226" i="9"/>
  <c r="Y163" i="9"/>
  <c r="BK280" i="3"/>
  <c r="CA340" i="9"/>
  <c r="BH291" i="3"/>
  <c r="AN271" i="5"/>
  <c r="AA348" i="9"/>
  <c r="Y255" i="9"/>
  <c r="CB341" i="9"/>
  <c r="CA272" i="9"/>
  <c r="Z331" i="9"/>
  <c r="Y166" i="9"/>
  <c r="AK241" i="5"/>
  <c r="Z44" i="9"/>
  <c r="AC357" i="9"/>
  <c r="BH354" i="3"/>
  <c r="AK121" i="5"/>
  <c r="BG258" i="3"/>
  <c r="AA152" i="9"/>
  <c r="CF272" i="9"/>
  <c r="Z74" i="9"/>
  <c r="AL209" i="5"/>
  <c r="AM21" i="5"/>
  <c r="BG290" i="3"/>
  <c r="AK24" i="5"/>
  <c r="Y208" i="9"/>
  <c r="CB250" i="9"/>
  <c r="BI292" i="3"/>
  <c r="AM69" i="5"/>
  <c r="CG147" i="9"/>
  <c r="BH298" i="3"/>
  <c r="BY201" i="9"/>
  <c r="BZ247" i="9"/>
  <c r="AN180" i="5"/>
  <c r="AK105" i="5"/>
  <c r="AJ239" i="5"/>
  <c r="AL330" i="5"/>
  <c r="AN201" i="5"/>
  <c r="AB354" i="9"/>
  <c r="AJ117" i="5"/>
  <c r="Z304" i="9"/>
  <c r="AC392" i="9"/>
  <c r="AK297" i="5"/>
  <c r="AB133" i="9"/>
  <c r="BK173" i="3"/>
  <c r="AM232" i="5"/>
  <c r="BK99" i="3"/>
  <c r="AK222" i="5"/>
  <c r="BJ121" i="3"/>
  <c r="AN294" i="5"/>
  <c r="Z216" i="9"/>
  <c r="AA276" i="9"/>
  <c r="BH24" i="3"/>
  <c r="Y131" i="9"/>
  <c r="BI81" i="3"/>
  <c r="BK137" i="3"/>
  <c r="AN326" i="5"/>
  <c r="Z290" i="9"/>
  <c r="BG335" i="3"/>
  <c r="CF346" i="9"/>
  <c r="BH93" i="3"/>
  <c r="BH328" i="3"/>
  <c r="Z303" i="9"/>
  <c r="Z164" i="9"/>
  <c r="AA289" i="9"/>
  <c r="AB303" i="9"/>
  <c r="BJ173" i="3"/>
  <c r="AL281" i="5"/>
  <c r="CD345" i="9"/>
  <c r="BH262" i="3"/>
  <c r="AL259" i="5"/>
  <c r="BG288" i="3"/>
  <c r="AC301" i="9"/>
  <c r="BZ114" i="9"/>
  <c r="Z21" i="9"/>
  <c r="CE111" i="9"/>
  <c r="BH345" i="3"/>
  <c r="AC93" i="9"/>
  <c r="BG171" i="3"/>
  <c r="AN285" i="5"/>
  <c r="BH302" i="3"/>
  <c r="BI23" i="3"/>
  <c r="CE359" i="9"/>
  <c r="Y251" i="9"/>
  <c r="AB320" i="9"/>
  <c r="Y105" i="9"/>
  <c r="BH248" i="3"/>
  <c r="CD241" i="9"/>
  <c r="AC30" i="9"/>
  <c r="CH341" i="9"/>
  <c r="BZ232" i="9"/>
  <c r="CG88" i="9"/>
  <c r="Y182" i="9"/>
  <c r="AJ162" i="5"/>
  <c r="AC208" i="9"/>
  <c r="AL174" i="5"/>
  <c r="Z381" i="9"/>
  <c r="AN353" i="5"/>
  <c r="CH144" i="9"/>
  <c r="AB217" i="9"/>
  <c r="Z18" i="9"/>
  <c r="AJ337" i="5"/>
  <c r="AK252" i="5"/>
  <c r="AK210" i="5"/>
  <c r="CC148" i="9"/>
  <c r="Z241" i="9"/>
  <c r="AK136" i="5"/>
  <c r="AA62" i="9"/>
  <c r="CD253" i="9"/>
  <c r="AL121" i="5"/>
  <c r="BJ310" i="3"/>
  <c r="BG175" i="3"/>
  <c r="CA304" i="9"/>
  <c r="AA186" i="9"/>
  <c r="AM264" i="5"/>
  <c r="AN197" i="5"/>
  <c r="Z387" i="9"/>
  <c r="AK339" i="5"/>
  <c r="CF147" i="9"/>
  <c r="AB104" i="9"/>
  <c r="AA93" i="9"/>
  <c r="AJ275" i="5"/>
  <c r="AM157" i="5"/>
  <c r="AC235" i="9"/>
  <c r="AN232" i="5"/>
  <c r="CC294" i="9"/>
  <c r="CH8" i="9"/>
  <c r="Z157" i="9"/>
  <c r="Y389" i="9"/>
  <c r="BK138" i="3"/>
  <c r="BY39" i="9"/>
  <c r="CH72" i="9"/>
  <c r="BK27" i="3"/>
  <c r="AJ362" i="5"/>
  <c r="AK305" i="5"/>
  <c r="AK302" i="5"/>
  <c r="Y74" i="9"/>
  <c r="Z136" i="9"/>
  <c r="BG74" i="3"/>
  <c r="Y109" i="9"/>
  <c r="BJ280" i="3"/>
  <c r="BH54" i="3"/>
  <c r="BY22" i="9"/>
  <c r="AB365" i="9"/>
  <c r="BG342" i="3"/>
  <c r="BI26" i="3"/>
  <c r="CD311" i="9"/>
  <c r="AJ86" i="5"/>
  <c r="BJ174" i="3"/>
  <c r="AC118" i="9"/>
  <c r="CG157" i="9"/>
  <c r="AA55" i="9"/>
  <c r="AC76" i="9"/>
  <c r="Y63" i="9"/>
  <c r="BG93" i="3"/>
  <c r="AB29" i="9"/>
  <c r="BI12" i="3"/>
  <c r="AL18" i="5"/>
  <c r="AJ205" i="5"/>
  <c r="BG291" i="3"/>
  <c r="BK42" i="3"/>
  <c r="BH164" i="3"/>
  <c r="CA22" i="9"/>
  <c r="AJ211" i="5"/>
  <c r="AK258" i="5"/>
  <c r="Z353" i="9"/>
  <c r="BZ362" i="9"/>
  <c r="AA112" i="9"/>
  <c r="BH157" i="3"/>
  <c r="BH165" i="3"/>
  <c r="AK151" i="5"/>
  <c r="AC205" i="9"/>
  <c r="CF296" i="9"/>
  <c r="AM235" i="5"/>
  <c r="BH83" i="3"/>
  <c r="CA250" i="9"/>
  <c r="Y372" i="9"/>
  <c r="AL305" i="5"/>
  <c r="BI68" i="3"/>
  <c r="AK303" i="5"/>
  <c r="Z47" i="9"/>
  <c r="AJ310" i="5"/>
  <c r="Z35" i="9"/>
  <c r="Y306" i="9"/>
  <c r="Y329" i="9"/>
  <c r="AM104" i="5"/>
  <c r="BI342" i="3"/>
  <c r="Y68" i="9"/>
  <c r="AM323" i="5"/>
  <c r="Z53" i="9"/>
  <c r="BJ116" i="3"/>
  <c r="AA315" i="9"/>
  <c r="BY199" i="9"/>
  <c r="CF202" i="9"/>
  <c r="AN304" i="5"/>
  <c r="BH63" i="3"/>
  <c r="AL163" i="5"/>
  <c r="AC314" i="9"/>
  <c r="BJ6" i="3"/>
  <c r="AN295" i="5"/>
  <c r="AJ286" i="5"/>
  <c r="AK220" i="5"/>
  <c r="AN203" i="5"/>
  <c r="BY43" i="9"/>
  <c r="CA76" i="9"/>
  <c r="BI245" i="3"/>
  <c r="BJ75" i="3"/>
  <c r="AC361" i="9"/>
  <c r="BI240" i="3"/>
  <c r="BH301" i="3"/>
  <c r="AA14" i="9"/>
  <c r="BH326" i="3"/>
  <c r="BK326" i="3"/>
  <c r="CE15" i="9"/>
  <c r="BI324" i="3"/>
  <c r="AN204" i="5"/>
  <c r="AB257" i="9"/>
  <c r="BZ248" i="9"/>
  <c r="BZ13" i="9"/>
  <c r="AL300" i="5"/>
  <c r="BH254" i="3"/>
  <c r="BH236" i="3"/>
  <c r="AM266" i="5"/>
  <c r="AN306" i="5"/>
  <c r="AL62" i="5"/>
  <c r="Y381" i="9"/>
  <c r="AK345" i="5"/>
  <c r="CD287" i="9"/>
  <c r="Z280" i="9"/>
  <c r="BK353" i="3"/>
  <c r="BY120" i="9"/>
  <c r="AC382" i="9"/>
  <c r="AA106" i="9"/>
  <c r="Z54" i="9"/>
  <c r="AB110" i="9"/>
  <c r="CH352" i="9"/>
  <c r="CB82" i="9"/>
  <c r="AL229" i="5"/>
  <c r="BY55" i="9"/>
  <c r="AL136" i="5"/>
  <c r="Y106" i="9"/>
  <c r="AA344" i="9"/>
  <c r="AA210" i="9"/>
  <c r="Y111" i="9"/>
  <c r="Y165" i="9"/>
  <c r="AN269" i="5"/>
  <c r="Z145" i="9"/>
  <c r="BH340" i="3"/>
  <c r="AC263" i="9"/>
  <c r="AB351" i="9"/>
  <c r="BI173" i="3"/>
  <c r="AJ331" i="5"/>
  <c r="BI359" i="3"/>
  <c r="BG318" i="3"/>
  <c r="AL355" i="5"/>
  <c r="AA216" i="9"/>
  <c r="AL150" i="5"/>
  <c r="CH48" i="9"/>
  <c r="BJ109" i="3"/>
  <c r="AK256" i="5"/>
  <c r="CC96" i="9"/>
  <c r="AN187" i="5"/>
  <c r="CF279" i="9"/>
  <c r="BH101" i="3"/>
  <c r="AA321" i="9"/>
  <c r="AN221" i="5"/>
  <c r="AA226" i="9"/>
  <c r="BK301" i="3"/>
  <c r="BJ240" i="3"/>
  <c r="AK142" i="5"/>
  <c r="BY129" i="9"/>
  <c r="Z282" i="9"/>
  <c r="AN135" i="5"/>
  <c r="AJ327" i="5"/>
  <c r="AB336" i="9"/>
  <c r="AA392" i="9"/>
  <c r="AC385" i="9"/>
  <c r="AA48" i="9"/>
  <c r="Z125" i="9"/>
  <c r="AA95" i="9"/>
  <c r="CE230" i="9"/>
  <c r="Z176" i="9"/>
  <c r="BG35" i="3"/>
  <c r="Z192" i="9"/>
  <c r="BG49" i="3"/>
  <c r="BK85" i="3"/>
  <c r="AB393" i="9"/>
  <c r="BJ169" i="3"/>
  <c r="AB260" i="9"/>
  <c r="BG285" i="3"/>
  <c r="AL191" i="5"/>
  <c r="Z149" i="9"/>
  <c r="BH5" i="3"/>
  <c r="AK295" i="5"/>
  <c r="AB66" i="9"/>
  <c r="BZ361" i="9"/>
  <c r="BK268" i="3"/>
  <c r="AA217" i="9"/>
  <c r="BK358" i="3"/>
  <c r="AM355" i="5"/>
  <c r="CB314" i="9"/>
  <c r="BJ352" i="3"/>
  <c r="CH343" i="9"/>
  <c r="AA259" i="9"/>
  <c r="AJ222" i="5"/>
  <c r="CA143" i="9"/>
  <c r="AC342" i="9"/>
  <c r="CB239" i="9"/>
  <c r="CE333" i="9"/>
  <c r="AC338" i="9"/>
  <c r="AC226" i="9"/>
  <c r="AC365" i="9"/>
  <c r="BZ291" i="9"/>
  <c r="BY283" i="9"/>
  <c r="BI187" i="3"/>
  <c r="CD245" i="9"/>
  <c r="AN53" i="5"/>
  <c r="Y180" i="9"/>
  <c r="BJ302" i="3"/>
  <c r="AM313" i="5"/>
  <c r="CA188" i="9"/>
  <c r="Y7" i="9"/>
  <c r="BK352" i="3"/>
  <c r="BI288" i="3"/>
  <c r="AB19" i="9"/>
  <c r="AN255" i="5"/>
  <c r="AC98" i="9"/>
  <c r="Y266" i="9"/>
  <c r="CE356" i="9"/>
  <c r="AB172" i="9"/>
  <c r="AN227" i="5"/>
  <c r="Y350" i="9"/>
  <c r="AA379" i="9"/>
  <c r="AM354" i="5"/>
  <c r="AN303" i="5"/>
  <c r="CC338" i="9"/>
  <c r="BG276" i="3"/>
  <c r="AA157" i="9"/>
  <c r="CE201" i="9"/>
  <c r="BJ337" i="3"/>
  <c r="AA377" i="9"/>
  <c r="BI152" i="3"/>
  <c r="BH259" i="3"/>
  <c r="BG42" i="3"/>
  <c r="BY63" i="9"/>
  <c r="CD187" i="9"/>
  <c r="AM149" i="5"/>
  <c r="BJ329" i="3"/>
  <c r="CB18" i="9"/>
  <c r="AJ129" i="5"/>
  <c r="BI338" i="3"/>
  <c r="AM23" i="5"/>
  <c r="BI346" i="3"/>
  <c r="AN140" i="5"/>
  <c r="BY90" i="9"/>
  <c r="AA182" i="9"/>
  <c r="BK276" i="3"/>
  <c r="AA242" i="9"/>
  <c r="AJ161" i="5"/>
  <c r="BJ181" i="3"/>
  <c r="AB251" i="9"/>
  <c r="BH260" i="3"/>
  <c r="CG46" i="9"/>
  <c r="BG25" i="3"/>
  <c r="CB7" i="9"/>
  <c r="BG312" i="3"/>
  <c r="AC302" i="9"/>
  <c r="BK52" i="3"/>
  <c r="BJ78" i="3"/>
  <c r="BZ111" i="9"/>
  <c r="BK182" i="3"/>
  <c r="BK130" i="3"/>
  <c r="BK187" i="3"/>
  <c r="Z270" i="9"/>
  <c r="AL294" i="5"/>
  <c r="BI82" i="3"/>
  <c r="CE136" i="9"/>
  <c r="BJ11" i="3"/>
  <c r="BY108" i="9"/>
  <c r="AL335" i="5"/>
  <c r="AL302" i="5"/>
  <c r="AK207" i="5"/>
  <c r="BJ355" i="3"/>
  <c r="BY11" i="9"/>
  <c r="BG144" i="3"/>
  <c r="CD121" i="9"/>
  <c r="CH337" i="9"/>
  <c r="AN352" i="5"/>
  <c r="AN293" i="5"/>
  <c r="BH113" i="3"/>
  <c r="BK287" i="3"/>
  <c r="BK109" i="3"/>
  <c r="AJ298" i="5"/>
  <c r="AJ249" i="5"/>
  <c r="Z404" i="9"/>
  <c r="BI93" i="3"/>
  <c r="BH178" i="3"/>
  <c r="AK255" i="5"/>
  <c r="AN364" i="5"/>
  <c r="AB302" i="9"/>
  <c r="BI79" i="3"/>
  <c r="AC326" i="9"/>
  <c r="AM357" i="5"/>
  <c r="AN21" i="5"/>
  <c r="AK344" i="5"/>
  <c r="Y348" i="9"/>
  <c r="BJ43" i="3"/>
  <c r="BZ29" i="9"/>
  <c r="AA380" i="9"/>
  <c r="AC126" i="9"/>
  <c r="Y291" i="9"/>
  <c r="Z153" i="9"/>
  <c r="BH231" i="3"/>
  <c r="CA180" i="9"/>
  <c r="BK202" i="3"/>
  <c r="BJ244" i="3"/>
  <c r="CF19" i="9"/>
  <c r="Z227" i="9"/>
  <c r="AK293" i="5"/>
  <c r="Y144" i="9"/>
  <c r="BH170" i="3"/>
  <c r="Y72" i="9"/>
  <c r="AL196" i="5"/>
  <c r="AM260" i="5"/>
  <c r="BG282" i="3"/>
  <c r="BH73" i="3"/>
  <c r="BH304" i="3"/>
  <c r="BK363" i="3"/>
  <c r="AM151" i="5"/>
  <c r="BJ108" i="3"/>
  <c r="BI188" i="3"/>
  <c r="Z214" i="9"/>
  <c r="Y194" i="9"/>
  <c r="CB263" i="9"/>
  <c r="AB74" i="9"/>
  <c r="AL324" i="5"/>
  <c r="AC304" i="9"/>
  <c r="AJ128" i="5"/>
  <c r="AJ309" i="5"/>
  <c r="Z23" i="9"/>
  <c r="BG90" i="3"/>
  <c r="AM132" i="5"/>
  <c r="BK321" i="3"/>
  <c r="AM44" i="5"/>
  <c r="BI172" i="3"/>
  <c r="AL361" i="5"/>
  <c r="Y234" i="9"/>
  <c r="AL296" i="5"/>
  <c r="AA327" i="9"/>
  <c r="BK227" i="3"/>
  <c r="AN125" i="5"/>
  <c r="CE97" i="9"/>
  <c r="CA357" i="9"/>
  <c r="CF259" i="9"/>
  <c r="AM270" i="5"/>
  <c r="Y260" i="9"/>
  <c r="BK154" i="3"/>
  <c r="BI111" i="3"/>
  <c r="Z62" i="9"/>
  <c r="BZ313" i="9"/>
  <c r="Z211" i="9"/>
  <c r="CB295" i="9"/>
  <c r="AM138" i="5"/>
  <c r="AA402" i="9"/>
  <c r="AJ126" i="5"/>
  <c r="AM306" i="5"/>
  <c r="AB81" i="9"/>
  <c r="CA159" i="9"/>
  <c r="Y351" i="9"/>
  <c r="AC157" i="9"/>
  <c r="AK170" i="5"/>
  <c r="BK176" i="3"/>
  <c r="AJ354" i="5"/>
  <c r="BG146" i="3"/>
  <c r="AC248" i="9"/>
  <c r="AA113" i="9"/>
  <c r="Y134" i="9"/>
  <c r="AB35" i="9"/>
  <c r="AJ271" i="5"/>
  <c r="Z264" i="9"/>
  <c r="AK284" i="5"/>
  <c r="CC103" i="9"/>
  <c r="AB43" i="9"/>
  <c r="AC177" i="9"/>
  <c r="AJ199" i="5"/>
  <c r="Y27" i="9"/>
  <c r="CB110" i="9"/>
  <c r="BI313" i="3"/>
  <c r="BK168" i="3"/>
  <c r="AN345" i="5"/>
  <c r="CE349" i="9"/>
  <c r="BZ174" i="9"/>
  <c r="BK181" i="3"/>
  <c r="BI310" i="3"/>
  <c r="AB143" i="9"/>
  <c r="BY337" i="9"/>
  <c r="Z285" i="9"/>
  <c r="AN210" i="5"/>
  <c r="BY60" i="9"/>
  <c r="CC242" i="9"/>
  <c r="BG118" i="3"/>
  <c r="CB141" i="9"/>
  <c r="AC330" i="9"/>
  <c r="CB67" i="9"/>
  <c r="Y278" i="9"/>
  <c r="BH275" i="3"/>
  <c r="BI156" i="3"/>
  <c r="Y37" i="9"/>
  <c r="BK332" i="3"/>
  <c r="BG150" i="3"/>
  <c r="BK270" i="3"/>
  <c r="BZ235" i="9"/>
  <c r="BK22" i="3"/>
  <c r="Y197" i="9"/>
  <c r="AK129" i="5"/>
  <c r="AA46" i="9"/>
  <c r="AL322" i="5"/>
  <c r="AM364" i="5"/>
  <c r="BJ254" i="3"/>
  <c r="AB182" i="9"/>
  <c r="AM133" i="5"/>
  <c r="AN342" i="5"/>
  <c r="AB292" i="9"/>
  <c r="Z388" i="9"/>
  <c r="AB28" i="9"/>
  <c r="Y320" i="9"/>
  <c r="AN166" i="5"/>
  <c r="AB274" i="9"/>
  <c r="AM86" i="5"/>
  <c r="Y342" i="9"/>
  <c r="AC23" i="9"/>
  <c r="AB65" i="9"/>
  <c r="CF156" i="9"/>
  <c r="BK205" i="3"/>
  <c r="BH276" i="3"/>
  <c r="AB61" i="9"/>
  <c r="BI236" i="3"/>
  <c r="AB305" i="9"/>
  <c r="AC346" i="9"/>
  <c r="BJ358" i="3"/>
  <c r="Y170" i="9"/>
  <c r="AL275" i="5"/>
  <c r="AL77" i="5"/>
  <c r="AC204" i="9"/>
  <c r="CH183" i="9"/>
  <c r="BK118" i="3"/>
  <c r="AJ214" i="5"/>
  <c r="CC201" i="9"/>
  <c r="Z383" i="9"/>
  <c r="BH314" i="3"/>
  <c r="BG208" i="3"/>
  <c r="BK240" i="3"/>
  <c r="BG339" i="3"/>
  <c r="CA310" i="9"/>
  <c r="AL263" i="5"/>
  <c r="Z392" i="9"/>
  <c r="Y50" i="9"/>
  <c r="CG171" i="9"/>
  <c r="BY94" i="9"/>
  <c r="Z203" i="9"/>
  <c r="BH293" i="3"/>
  <c r="BH117" i="3"/>
  <c r="AK262" i="5"/>
  <c r="BH297" i="3"/>
  <c r="AB261" i="9"/>
  <c r="Y341" i="9"/>
  <c r="BG205" i="3"/>
  <c r="CB251" i="9"/>
  <c r="BI239" i="3"/>
  <c r="AB204" i="9"/>
  <c r="CC347" i="9"/>
  <c r="BH183" i="3"/>
  <c r="BJ217" i="3"/>
  <c r="BZ281" i="9"/>
  <c r="BK128" i="3"/>
  <c r="Y25" i="9"/>
  <c r="AJ135" i="5"/>
  <c r="AC63" i="9"/>
  <c r="AB253" i="9"/>
  <c r="CC102" i="9"/>
  <c r="AC364" i="9"/>
  <c r="AA141" i="9"/>
  <c r="AM94" i="5"/>
  <c r="Z169" i="9"/>
  <c r="BJ165" i="3"/>
  <c r="AC116" i="9"/>
  <c r="AB234" i="9"/>
  <c r="AB83" i="9"/>
  <c r="Y229" i="9"/>
  <c r="CG38" i="9"/>
  <c r="BY158" i="9"/>
  <c r="AB213" i="9"/>
  <c r="AJ92" i="5"/>
  <c r="CA104" i="9"/>
  <c r="BK121" i="3"/>
  <c r="BG46" i="3"/>
  <c r="AN336" i="5"/>
  <c r="BJ314" i="3"/>
  <c r="AB328" i="9"/>
  <c r="Y249" i="9"/>
  <c r="AB331" i="9"/>
  <c r="Y218" i="9"/>
  <c r="AK353" i="5"/>
  <c r="AA221" i="9"/>
  <c r="AC38" i="9"/>
  <c r="AC233" i="9"/>
  <c r="CD188" i="9"/>
  <c r="Y328" i="9"/>
  <c r="AC61" i="9"/>
  <c r="Y385" i="9"/>
  <c r="AB360" i="9"/>
  <c r="AL74" i="5"/>
  <c r="BH53" i="3"/>
  <c r="AA117" i="9"/>
  <c r="AL286" i="5"/>
  <c r="BK82" i="3"/>
  <c r="CF164" i="9"/>
  <c r="BH79" i="3"/>
  <c r="BZ128" i="9"/>
  <c r="CH165" i="9"/>
  <c r="BK355" i="3"/>
  <c r="AM208" i="5"/>
  <c r="CB158" i="9"/>
  <c r="AJ329" i="5"/>
  <c r="AL125" i="5"/>
  <c r="BY91" i="9"/>
  <c r="AC215" i="9"/>
  <c r="BG302" i="3"/>
  <c r="BI162" i="3"/>
  <c r="BH169" i="3"/>
  <c r="CA251" i="9"/>
  <c r="CG325" i="9"/>
  <c r="Y127" i="9"/>
  <c r="AC281" i="9"/>
  <c r="AB127" i="9"/>
  <c r="AA401" i="9"/>
  <c r="AK362" i="5"/>
  <c r="BK278" i="3"/>
  <c r="AA319" i="9"/>
  <c r="BJ252" i="3"/>
  <c r="CC66" i="9"/>
  <c r="Z71" i="9"/>
  <c r="AM90" i="5"/>
  <c r="BZ124" i="9"/>
  <c r="AC380" i="9"/>
  <c r="CD230" i="9"/>
  <c r="AA228" i="9"/>
  <c r="AN316" i="5"/>
  <c r="AM262" i="5"/>
  <c r="AJ269" i="5"/>
  <c r="AC238" i="9"/>
  <c r="AJ332" i="5"/>
  <c r="BK190" i="3"/>
  <c r="AN154" i="5"/>
  <c r="BG140" i="3"/>
  <c r="AC311" i="9"/>
  <c r="BI48" i="3"/>
  <c r="AK140" i="5"/>
  <c r="BH137" i="3"/>
  <c r="AK73" i="5"/>
  <c r="AL253" i="5"/>
  <c r="AM198" i="5"/>
  <c r="Y232" i="9"/>
  <c r="BI136" i="3"/>
  <c r="Y338" i="9"/>
  <c r="AM207" i="5"/>
  <c r="AJ345" i="5"/>
  <c r="AA279" i="9"/>
  <c r="AC247" i="9"/>
  <c r="AM49" i="5"/>
  <c r="Z295" i="9"/>
  <c r="AA390" i="9"/>
  <c r="CC76" i="9"/>
  <c r="AM158" i="5"/>
  <c r="CG43" i="9"/>
  <c r="AL245" i="5"/>
  <c r="BK218" i="3"/>
  <c r="BK60" i="3"/>
  <c r="AL254" i="5"/>
  <c r="AN159" i="5"/>
  <c r="AA280" i="9"/>
  <c r="BK330" i="3"/>
  <c r="AN241" i="5"/>
  <c r="AL350" i="5"/>
  <c r="AL326" i="5"/>
  <c r="AM169" i="5"/>
  <c r="AC318" i="9"/>
  <c r="BG114" i="3"/>
  <c r="BK171" i="3"/>
  <c r="AM274" i="5"/>
  <c r="AL220" i="5"/>
  <c r="BZ80" i="9"/>
  <c r="AN322" i="5"/>
  <c r="CC275" i="9"/>
  <c r="AK67" i="5"/>
  <c r="BK284" i="3"/>
  <c r="BG315" i="3"/>
  <c r="CE197" i="9"/>
  <c r="CH304" i="9"/>
  <c r="AB391" i="9"/>
  <c r="Z288" i="9"/>
  <c r="AK328" i="5"/>
  <c r="BH58" i="3"/>
  <c r="BG136" i="3"/>
  <c r="BI142" i="3"/>
  <c r="BH167" i="3"/>
  <c r="Z29" i="9"/>
  <c r="AA232" i="9"/>
  <c r="AA76" i="9"/>
  <c r="BH299" i="3"/>
  <c r="Y46" i="9"/>
  <c r="AK144" i="5"/>
  <c r="AL175" i="5"/>
  <c r="AK326" i="5"/>
  <c r="AM134" i="5"/>
  <c r="AK247" i="5"/>
  <c r="CB146" i="9"/>
  <c r="BH156" i="3"/>
  <c r="BG56" i="3"/>
  <c r="AN149" i="5"/>
  <c r="BI6" i="3"/>
  <c r="CC73" i="9"/>
  <c r="AA267" i="9"/>
  <c r="BG304" i="3"/>
  <c r="AA283" i="9"/>
  <c r="BZ112" i="9"/>
  <c r="AJ154" i="5"/>
  <c r="BG241" i="3"/>
  <c r="Y24" i="9"/>
  <c r="Y174" i="9"/>
  <c r="BK164" i="3"/>
  <c r="BY109" i="9"/>
  <c r="BG63" i="3"/>
  <c r="AA191" i="9"/>
  <c r="BG98" i="3"/>
  <c r="BG235" i="3"/>
  <c r="AJ358" i="5"/>
  <c r="BG82" i="3"/>
  <c r="BK139" i="3"/>
  <c r="AC56" i="9"/>
  <c r="AK334" i="5"/>
  <c r="Y190" i="9"/>
  <c r="AA100" i="9"/>
  <c r="AA297" i="9"/>
  <c r="CB357" i="9"/>
  <c r="AL293" i="5"/>
  <c r="BH89" i="3"/>
  <c r="BY209" i="9"/>
  <c r="CA48" i="9"/>
  <c r="AB163" i="9"/>
  <c r="AL164" i="5"/>
  <c r="CC267" i="9"/>
  <c r="AJ318" i="5"/>
  <c r="CD329" i="9"/>
  <c r="BH56" i="3"/>
  <c r="AN27" i="5"/>
  <c r="Y164" i="9"/>
  <c r="AJ34" i="5"/>
  <c r="AL32" i="5"/>
  <c r="AC81" i="9"/>
  <c r="AC168" i="9"/>
  <c r="AA187" i="9"/>
  <c r="AK183" i="5"/>
  <c r="AC47" i="9"/>
  <c r="Z230" i="9"/>
  <c r="AJ153" i="5"/>
  <c r="AM281" i="5"/>
  <c r="Z198" i="9"/>
  <c r="AA132" i="9"/>
  <c r="CC111" i="9"/>
  <c r="AA199" i="9"/>
  <c r="AA353" i="9"/>
  <c r="AL284" i="5"/>
  <c r="BZ222" i="9"/>
  <c r="Z341" i="9"/>
  <c r="BH344" i="3"/>
  <c r="BH216" i="3"/>
  <c r="Z323" i="9"/>
  <c r="AB50" i="9"/>
  <c r="AN302" i="5"/>
  <c r="CH152" i="9"/>
  <c r="AJ151" i="5"/>
  <c r="AB364" i="9"/>
  <c r="AC35" i="9"/>
  <c r="BG113" i="3"/>
  <c r="AK254" i="5"/>
  <c r="Z348" i="9"/>
  <c r="CH295" i="9"/>
  <c r="CF101" i="9"/>
  <c r="CF136" i="9"/>
  <c r="BI137" i="3"/>
  <c r="CH255" i="9"/>
  <c r="AN30" i="5"/>
  <c r="AL148" i="5"/>
  <c r="CH125" i="9"/>
  <c r="AK143" i="5"/>
  <c r="AA149" i="9"/>
  <c r="BI140" i="3"/>
  <c r="Z363" i="9"/>
  <c r="AK163" i="5"/>
  <c r="Z358" i="9"/>
  <c r="AB58" i="9"/>
  <c r="AA153" i="9"/>
  <c r="BG36" i="3"/>
  <c r="Y187" i="9"/>
  <c r="AA291" i="9"/>
  <c r="Y90" i="9"/>
  <c r="AB160" i="9"/>
  <c r="AM174" i="5"/>
  <c r="CH17" i="9"/>
  <c r="CH93" i="9"/>
  <c r="AN279" i="5"/>
  <c r="BK38" i="3"/>
  <c r="BI337" i="3"/>
  <c r="CC245" i="9"/>
  <c r="AA288" i="9"/>
  <c r="AN113" i="5"/>
  <c r="BH166" i="3"/>
  <c r="Z42" i="9"/>
  <c r="CA249" i="9"/>
  <c r="CG326" i="9"/>
  <c r="Y217" i="9"/>
  <c r="AB195" i="9"/>
  <c r="BH112" i="3"/>
  <c r="BJ22" i="3"/>
  <c r="Y293" i="9"/>
  <c r="AA269" i="9"/>
  <c r="AA404" i="9"/>
  <c r="BG139" i="3"/>
  <c r="AK223" i="5"/>
  <c r="BJ49" i="3"/>
  <c r="BY97" i="9"/>
  <c r="AL240" i="5"/>
  <c r="Y80" i="9"/>
  <c r="AA35" i="9"/>
  <c r="CB254" i="9"/>
  <c r="AL101" i="5"/>
  <c r="AB209" i="9"/>
  <c r="BG354" i="3"/>
  <c r="AN245" i="5"/>
  <c r="AB124" i="9"/>
  <c r="AL85" i="5"/>
  <c r="AJ341" i="5"/>
  <c r="BJ303" i="3"/>
  <c r="BG225" i="3"/>
  <c r="AA166" i="9"/>
  <c r="BI15" i="3"/>
  <c r="CH335" i="9"/>
  <c r="AJ185" i="5"/>
  <c r="AB298" i="9"/>
  <c r="AC298" i="9"/>
  <c r="Z365" i="9"/>
  <c r="AL299" i="5"/>
  <c r="BI32" i="3"/>
  <c r="BK127" i="3"/>
  <c r="BJ350" i="3"/>
  <c r="BI57" i="3"/>
  <c r="BZ311" i="9"/>
  <c r="BJ118" i="3"/>
  <c r="Z250" i="9"/>
  <c r="AA311" i="9"/>
  <c r="AB286" i="9"/>
  <c r="BZ331" i="9"/>
  <c r="CE286" i="9"/>
  <c r="AN324" i="5"/>
  <c r="BJ234" i="3"/>
  <c r="BG94" i="3"/>
  <c r="AN314" i="5"/>
  <c r="BI153" i="3"/>
  <c r="BH23" i="3"/>
  <c r="Y49" i="9"/>
  <c r="CC121" i="9"/>
  <c r="BH203" i="3"/>
  <c r="AM135" i="5"/>
  <c r="CE207" i="9"/>
  <c r="CD337" i="9"/>
  <c r="AN338" i="5"/>
  <c r="BI92" i="3"/>
  <c r="AL250" i="5"/>
  <c r="AJ266" i="5"/>
  <c r="AA357" i="9"/>
  <c r="Y363" i="9"/>
  <c r="AC292" i="9"/>
  <c r="Z40" i="9"/>
  <c r="AN174" i="5"/>
  <c r="BY355" i="9"/>
  <c r="CA320" i="9"/>
  <c r="AC37" i="9"/>
  <c r="AC125" i="9"/>
  <c r="AA249" i="9"/>
  <c r="Y326" i="9"/>
  <c r="AC40" i="9"/>
  <c r="AB258" i="9"/>
  <c r="Z163" i="9"/>
  <c r="AK275" i="5"/>
  <c r="AC256" i="9"/>
  <c r="BJ268" i="3"/>
  <c r="AL312" i="5"/>
  <c r="BG308" i="3"/>
  <c r="AJ137" i="5"/>
  <c r="AN214" i="5"/>
  <c r="CH133" i="9"/>
  <c r="Z112" i="9"/>
  <c r="Y70" i="9"/>
  <c r="CC212" i="9"/>
  <c r="Z91" i="9"/>
  <c r="BK361" i="3"/>
  <c r="CF48" i="9"/>
  <c r="BG45" i="3"/>
  <c r="BG340" i="3"/>
  <c r="CA332" i="9"/>
  <c r="AL184" i="5"/>
  <c r="AL75" i="5"/>
  <c r="BK70" i="3"/>
  <c r="AL178" i="5"/>
  <c r="BH244" i="3"/>
  <c r="CG350" i="9"/>
  <c r="BG84" i="3"/>
  <c r="AA79" i="9"/>
  <c r="CH327" i="9"/>
  <c r="CD312" i="9"/>
  <c r="AA293" i="9"/>
  <c r="BK339" i="3"/>
  <c r="AJ142" i="5"/>
  <c r="CD306" i="9"/>
  <c r="BH184" i="3"/>
  <c r="AM192" i="5"/>
  <c r="AC123" i="9"/>
  <c r="BZ77" i="9"/>
  <c r="BH300" i="3"/>
  <c r="BI184" i="3"/>
  <c r="CG274" i="9"/>
  <c r="AB25" i="9"/>
  <c r="AL44" i="5"/>
  <c r="BK211" i="3"/>
  <c r="AN165" i="5"/>
  <c r="CH177" i="9"/>
  <c r="BK215" i="3"/>
  <c r="BG77" i="3"/>
  <c r="Y392" i="9"/>
  <c r="AM293" i="5"/>
  <c r="Y188" i="9"/>
  <c r="Z146" i="9"/>
  <c r="AK39" i="5"/>
  <c r="AC75" i="9"/>
  <c r="BK58" i="3"/>
  <c r="Z84" i="9"/>
  <c r="AK330" i="5"/>
  <c r="BJ83" i="3"/>
  <c r="BK110" i="3"/>
  <c r="BZ119" i="9"/>
  <c r="Z372" i="9"/>
  <c r="CB233" i="9"/>
  <c r="AM162" i="5"/>
  <c r="BH30" i="3"/>
  <c r="AB92" i="9"/>
  <c r="CF98" i="9"/>
  <c r="AK296" i="5"/>
  <c r="BZ30" i="9"/>
  <c r="BJ153" i="3"/>
  <c r="BG32" i="3"/>
  <c r="AB109" i="9"/>
  <c r="CF204" i="9"/>
  <c r="AN230" i="5"/>
  <c r="AC278" i="9"/>
  <c r="BI163" i="3"/>
  <c r="Y81" i="9"/>
  <c r="BG201" i="3"/>
  <c r="AB377" i="9"/>
  <c r="BI83" i="3"/>
  <c r="AK272" i="5"/>
  <c r="BI88" i="3"/>
  <c r="BI325" i="3"/>
  <c r="AL202" i="5"/>
  <c r="CE242" i="9"/>
  <c r="Y289" i="9"/>
  <c r="BI132" i="3"/>
  <c r="BH225" i="3"/>
  <c r="CB117" i="9"/>
  <c r="CG312" i="9"/>
  <c r="CE18" i="9"/>
  <c r="AA137" i="9"/>
  <c r="AL309" i="5"/>
  <c r="Y142" i="9"/>
  <c r="AM247" i="5"/>
  <c r="CA300" i="9"/>
  <c r="AC201" i="9"/>
  <c r="Z400" i="9"/>
  <c r="AN192" i="5"/>
  <c r="BG14" i="3"/>
  <c r="CF23" i="9"/>
  <c r="AJ289" i="5"/>
  <c r="AA128" i="9"/>
  <c r="AB18" i="9"/>
  <c r="BK44" i="3"/>
  <c r="CF47" i="9"/>
  <c r="CF9" i="9"/>
  <c r="Y318" i="9"/>
  <c r="Y402" i="9"/>
  <c r="Z55" i="9"/>
  <c r="Y76" i="9"/>
  <c r="BZ123" i="9"/>
  <c r="Y52" i="9"/>
  <c r="AL188" i="5"/>
  <c r="AL207" i="5"/>
  <c r="Z354" i="9"/>
  <c r="BI124" i="3"/>
  <c r="BJ307" i="3"/>
  <c r="BI179" i="3"/>
  <c r="AN242" i="5"/>
  <c r="AM37" i="5"/>
  <c r="Z182" i="9"/>
  <c r="AM167" i="5"/>
  <c r="BZ8" i="9"/>
  <c r="CA9" i="9"/>
  <c r="CF128" i="9"/>
  <c r="BY67" i="9"/>
  <c r="CE123" i="9"/>
  <c r="CE294" i="9"/>
  <c r="CE62" i="9"/>
  <c r="AB176" i="9"/>
  <c r="BK272" i="3"/>
  <c r="AL197" i="5"/>
  <c r="CG363" i="9"/>
  <c r="CF304" i="9"/>
  <c r="BG167" i="3"/>
  <c r="BH13" i="3"/>
  <c r="CC287" i="9"/>
  <c r="CA32" i="9"/>
  <c r="BG103" i="3"/>
  <c r="BJ142" i="3"/>
  <c r="BH316" i="3"/>
  <c r="AN104" i="5"/>
  <c r="AM186" i="5"/>
  <c r="CE224" i="9"/>
  <c r="BI289" i="3"/>
  <c r="CF161" i="9"/>
  <c r="BG231" i="3"/>
  <c r="AC196" i="9"/>
  <c r="AM112" i="5"/>
  <c r="CA215" i="9"/>
  <c r="CE5" i="9"/>
  <c r="BY236" i="9"/>
  <c r="AB191" i="9"/>
  <c r="BZ253" i="9"/>
  <c r="BH103" i="3"/>
  <c r="BI29" i="3"/>
  <c r="AA263" i="9"/>
  <c r="BK230" i="3"/>
  <c r="CD210" i="9"/>
  <c r="AN307" i="5"/>
  <c r="Y388" i="9"/>
  <c r="CH97" i="9"/>
  <c r="CD356" i="9"/>
  <c r="Z226" i="9"/>
  <c r="AM337" i="5"/>
  <c r="CD276" i="9"/>
  <c r="BY110" i="9"/>
  <c r="CH201" i="9"/>
  <c r="CB293" i="9"/>
  <c r="BI104" i="3"/>
  <c r="AL340" i="5"/>
  <c r="AB346" i="9"/>
  <c r="CE353" i="9"/>
  <c r="AB308" i="9"/>
  <c r="AK186" i="5"/>
  <c r="AK320" i="5"/>
  <c r="BI63" i="3"/>
  <c r="CA262" i="9"/>
  <c r="AC280" i="9"/>
  <c r="BK26" i="3"/>
  <c r="BJ147" i="3"/>
  <c r="Y209" i="9"/>
  <c r="AA56" i="9"/>
  <c r="AM42" i="5"/>
  <c r="BJ243" i="3"/>
  <c r="AK298" i="5"/>
  <c r="CC70" i="9"/>
  <c r="CG44" i="9"/>
  <c r="BZ316" i="9"/>
  <c r="BI62" i="3"/>
  <c r="AC200" i="9"/>
  <c r="BK114" i="3"/>
  <c r="BY333" i="9"/>
  <c r="BH176" i="3"/>
  <c r="CH122" i="9"/>
  <c r="AC312" i="9"/>
  <c r="AN317" i="5"/>
  <c r="BG287" i="3"/>
  <c r="CC240" i="9"/>
  <c r="BI306" i="3"/>
  <c r="CG36" i="9"/>
  <c r="AJ55" i="5"/>
  <c r="CD40" i="9"/>
  <c r="CF179" i="9"/>
  <c r="CC23" i="9"/>
  <c r="AA88" i="9"/>
  <c r="BZ102" i="9"/>
  <c r="CE41" i="9"/>
  <c r="AJ134" i="5"/>
  <c r="AK40" i="5"/>
  <c r="BZ143" i="9"/>
  <c r="CD223" i="9"/>
  <c r="BG279" i="3"/>
  <c r="AJ277" i="5"/>
  <c r="BI181" i="3"/>
  <c r="AA258" i="9"/>
  <c r="BY69" i="9"/>
  <c r="AL9" i="5"/>
  <c r="Y282" i="9"/>
  <c r="CC195" i="9"/>
  <c r="CE219" i="9"/>
  <c r="AA80" i="9"/>
  <c r="BH197" i="3"/>
  <c r="BK200" i="3"/>
  <c r="BG195" i="3"/>
  <c r="CH360" i="9"/>
  <c r="BI357" i="3"/>
  <c r="CH315" i="9"/>
  <c r="AK125" i="5"/>
  <c r="BI166" i="3"/>
  <c r="AJ23" i="5"/>
  <c r="AA27" i="9"/>
  <c r="BJ344" i="3"/>
  <c r="CH56" i="9"/>
  <c r="CD305" i="9"/>
  <c r="CG156" i="9"/>
  <c r="CC271" i="9"/>
  <c r="Z360" i="9"/>
  <c r="CH361" i="9"/>
  <c r="BJ150" i="3"/>
  <c r="CD333" i="9"/>
  <c r="AA7" i="9"/>
  <c r="AL55" i="5"/>
  <c r="BZ190" i="9"/>
  <c r="CF130" i="9"/>
  <c r="BY147" i="9"/>
  <c r="AC206" i="9"/>
  <c r="CE315" i="9"/>
  <c r="AB12" i="9"/>
  <c r="BY295" i="9"/>
  <c r="AA38" i="9"/>
  <c r="BI70" i="3"/>
  <c r="BG198" i="3"/>
  <c r="BJ120" i="3"/>
  <c r="BI176" i="3"/>
  <c r="BI154" i="3"/>
  <c r="BH154" i="3"/>
  <c r="CA137" i="9"/>
  <c r="Z266" i="9"/>
  <c r="BK104" i="3"/>
  <c r="AA67" i="9"/>
  <c r="CC358" i="9"/>
  <c r="BZ25" i="9"/>
  <c r="BJ140" i="3"/>
  <c r="Z311" i="9"/>
  <c r="CA164" i="9"/>
  <c r="BG307" i="3"/>
  <c r="BZ70" i="9"/>
  <c r="AN29" i="5"/>
  <c r="BI4" i="3"/>
  <c r="BK345" i="3"/>
  <c r="BK50" i="3"/>
  <c r="CD38" i="9"/>
  <c r="AL272" i="5"/>
  <c r="AA9" i="9"/>
  <c r="BI138" i="3"/>
  <c r="BJ363" i="3"/>
  <c r="BJ318" i="3"/>
  <c r="AM92" i="5"/>
  <c r="BI175" i="3"/>
  <c r="Z316" i="9"/>
  <c r="BH332" i="3"/>
  <c r="BH270" i="3"/>
  <c r="AN184" i="5"/>
  <c r="BI319" i="3"/>
  <c r="AA241" i="9"/>
  <c r="CD281" i="9"/>
  <c r="BI161" i="3"/>
  <c r="BJ327" i="3"/>
  <c r="BK259" i="3"/>
  <c r="BI307" i="3"/>
  <c r="BJ117" i="3"/>
  <c r="BJ170" i="3"/>
  <c r="BI351" i="3"/>
  <c r="CG33" i="9"/>
  <c r="CH154" i="9"/>
  <c r="BJ223" i="3"/>
  <c r="BH64" i="3"/>
  <c r="CA128" i="9"/>
  <c r="BZ49" i="9"/>
  <c r="BZ179" i="9"/>
  <c r="BI326" i="3"/>
  <c r="Y230" i="9"/>
  <c r="AC119" i="9"/>
  <c r="AC176" i="9"/>
  <c r="BJ229" i="3"/>
  <c r="CF308" i="9"/>
  <c r="BG108" i="3"/>
  <c r="CD21" i="9"/>
  <c r="BI24" i="3"/>
  <c r="BG274" i="3"/>
  <c r="BK252" i="3"/>
  <c r="CD22" i="9"/>
  <c r="AA395" i="9"/>
  <c r="AB85" i="9"/>
  <c r="CE266" i="9"/>
  <c r="CC268" i="9"/>
  <c r="BG317" i="3"/>
  <c r="BH239" i="3"/>
  <c r="BI348" i="3"/>
  <c r="AB16" i="9"/>
  <c r="Y126" i="9"/>
  <c r="AA97" i="9"/>
  <c r="AA363" i="9"/>
  <c r="BZ178" i="9"/>
  <c r="AA34" i="9"/>
  <c r="BK149" i="3"/>
  <c r="AM85" i="5"/>
  <c r="BY298" i="9"/>
  <c r="CF46" i="9"/>
  <c r="CB302" i="9"/>
  <c r="CE51" i="9"/>
  <c r="AM52" i="5"/>
  <c r="CF71" i="9"/>
  <c r="CC276" i="9"/>
  <c r="AJ123" i="5"/>
  <c r="Y369" i="9"/>
  <c r="BI330" i="3"/>
  <c r="AN266" i="5"/>
  <c r="Y137" i="9"/>
  <c r="AC156" i="9"/>
  <c r="AB227" i="9"/>
  <c r="AB86" i="9"/>
  <c r="Y308" i="9"/>
  <c r="AM234" i="5"/>
  <c r="AA171" i="9"/>
  <c r="BY25" i="9"/>
  <c r="CB144" i="9"/>
  <c r="AB33" i="9"/>
  <c r="BY83" i="9"/>
  <c r="BY222" i="9"/>
  <c r="AB273" i="9"/>
  <c r="BK61" i="3"/>
  <c r="BK122" i="3"/>
  <c r="CF278" i="9"/>
  <c r="Y22" i="9"/>
  <c r="AA215" i="9"/>
  <c r="CA255" i="9"/>
  <c r="BJ168" i="3"/>
  <c r="AL241" i="5"/>
  <c r="CB286" i="9"/>
  <c r="BH81" i="3"/>
  <c r="BI64" i="3"/>
  <c r="AN107" i="5"/>
  <c r="BH27" i="3"/>
  <c r="CA124" i="9"/>
  <c r="AN208" i="5"/>
  <c r="AM145" i="5"/>
  <c r="Y245" i="9"/>
  <c r="CA196" i="9"/>
  <c r="CF172" i="9"/>
  <c r="AB37" i="9"/>
  <c r="BK338" i="3"/>
  <c r="BG43" i="3"/>
  <c r="BG179" i="3"/>
  <c r="AC368" i="9"/>
  <c r="CA186" i="9"/>
  <c r="BH46" i="3"/>
  <c r="BJ89" i="3"/>
  <c r="BJ59" i="3"/>
  <c r="BK77" i="3"/>
  <c r="CA314" i="9"/>
  <c r="BJ186" i="3"/>
  <c r="BH323" i="3"/>
  <c r="CD205" i="9"/>
  <c r="BZ336" i="9"/>
  <c r="AM325" i="5"/>
  <c r="AL135" i="5"/>
  <c r="AA243" i="9"/>
  <c r="Y296" i="9"/>
  <c r="AB77" i="9"/>
  <c r="CA212" i="9"/>
  <c r="CF75" i="9"/>
  <c r="AN50" i="5"/>
  <c r="CD12" i="9"/>
  <c r="AB52" i="9"/>
  <c r="AJ38" i="5"/>
  <c r="BH125" i="3"/>
  <c r="CH331" i="9"/>
  <c r="CD44" i="9"/>
  <c r="CC163" i="9"/>
  <c r="CD334" i="9"/>
  <c r="AJ225" i="5"/>
  <c r="CA149" i="9"/>
  <c r="AC12" i="9"/>
  <c r="BY324" i="9"/>
  <c r="CE180" i="9"/>
  <c r="CF334" i="9"/>
  <c r="CE127" i="9"/>
  <c r="BJ269" i="3"/>
  <c r="Z394" i="9"/>
  <c r="AA364" i="9"/>
  <c r="BH175" i="3"/>
  <c r="Y152" i="9"/>
  <c r="BJ216" i="3"/>
  <c r="CE91" i="9"/>
  <c r="AB53" i="9"/>
  <c r="CF310" i="9"/>
  <c r="AL364" i="5"/>
  <c r="Z347" i="9"/>
  <c r="AJ252" i="5"/>
  <c r="Z45" i="9"/>
  <c r="CG181" i="9"/>
  <c r="Z121" i="9"/>
  <c r="Z8" i="9"/>
  <c r="CD102" i="9"/>
  <c r="BJ288" i="3"/>
  <c r="BK140" i="3"/>
  <c r="CG203" i="9"/>
  <c r="BK266" i="3"/>
  <c r="AC308" i="9"/>
  <c r="CC122" i="9"/>
  <c r="BI242" i="3"/>
  <c r="CE364" i="9"/>
  <c r="AJ119" i="5"/>
  <c r="BG131" i="3"/>
  <c r="AA24" i="9"/>
  <c r="AC223" i="9"/>
  <c r="CD335" i="9"/>
  <c r="AM341" i="5"/>
  <c r="AC398" i="9"/>
  <c r="CH39" i="9"/>
  <c r="CC306" i="9"/>
  <c r="CB228" i="9"/>
  <c r="AL344" i="5"/>
  <c r="CH67" i="9"/>
  <c r="CE79" i="9"/>
  <c r="AA31" i="9"/>
  <c r="AB323" i="9"/>
  <c r="CC341" i="9"/>
  <c r="AN108" i="5"/>
  <c r="CH294" i="9"/>
  <c r="BK32" i="3"/>
  <c r="AC82" i="9"/>
  <c r="CF113" i="9"/>
  <c r="BJ40" i="3"/>
  <c r="CD27" i="9"/>
  <c r="AJ258" i="5"/>
  <c r="AL88" i="5"/>
  <c r="CA278" i="9"/>
  <c r="CF307" i="9"/>
  <c r="Z265" i="9"/>
  <c r="Y261" i="9"/>
  <c r="CE198" i="9"/>
  <c r="AC50" i="9"/>
  <c r="AL70" i="5"/>
  <c r="AB359" i="9"/>
  <c r="BG126" i="3"/>
  <c r="BG212" i="3"/>
  <c r="CB313" i="9"/>
  <c r="AN169" i="5"/>
  <c r="AK259" i="5"/>
  <c r="AL217" i="5"/>
  <c r="Z137" i="9"/>
  <c r="Z155" i="9"/>
  <c r="AA306" i="9"/>
  <c r="AA66" i="9"/>
  <c r="BJ274" i="3"/>
  <c r="CB72" i="9"/>
  <c r="BH240" i="3"/>
  <c r="BI335" i="3"/>
  <c r="CH101" i="9"/>
  <c r="BI22" i="3"/>
  <c r="AK243" i="5"/>
  <c r="CB310" i="9"/>
  <c r="AB197" i="9"/>
  <c r="BZ118" i="9"/>
  <c r="AN357" i="5"/>
  <c r="CE26" i="9"/>
  <c r="Y104" i="9"/>
  <c r="BJ159" i="3"/>
  <c r="AL257" i="5"/>
  <c r="BI39" i="3"/>
  <c r="BJ246" i="3"/>
  <c r="BZ126" i="9"/>
  <c r="CF273" i="9"/>
  <c r="CF149" i="9"/>
  <c r="AK47" i="5"/>
  <c r="AB196" i="9"/>
  <c r="Z278" i="9"/>
  <c r="BK242" i="3"/>
  <c r="AN278" i="5"/>
  <c r="BK147" i="3"/>
  <c r="AJ274" i="5"/>
  <c r="BH337" i="3"/>
  <c r="CC181" i="9"/>
  <c r="CC75" i="9"/>
  <c r="AJ26" i="5"/>
  <c r="Z73" i="9"/>
  <c r="Y79" i="9"/>
  <c r="BY125" i="9"/>
  <c r="BI329" i="3"/>
  <c r="BH142" i="3"/>
  <c r="AL76" i="5"/>
  <c r="CH349" i="9"/>
  <c r="AK42" i="5"/>
  <c r="CE248" i="9"/>
  <c r="AB107" i="9"/>
  <c r="CG57" i="9"/>
  <c r="BJ349" i="3"/>
  <c r="AN341" i="5"/>
  <c r="BZ187" i="9"/>
  <c r="BZ269" i="9"/>
  <c r="BJ209" i="3"/>
  <c r="Y156" i="9"/>
  <c r="AB93" i="9"/>
  <c r="BY42" i="9"/>
  <c r="CE176" i="9"/>
  <c r="AJ112" i="5"/>
  <c r="BK348" i="3"/>
  <c r="AN337" i="5"/>
  <c r="AN344" i="5"/>
  <c r="BG21" i="3"/>
  <c r="AM11" i="5"/>
  <c r="CG169" i="9"/>
  <c r="AB334" i="9"/>
  <c r="Y112" i="9"/>
  <c r="BK40" i="3"/>
  <c r="Z64" i="9"/>
  <c r="Y327" i="9"/>
  <c r="CG296" i="9"/>
  <c r="AC290" i="9"/>
  <c r="BI317" i="3"/>
  <c r="CE350" i="9"/>
  <c r="Z108" i="9"/>
  <c r="BK314" i="3"/>
  <c r="BG196" i="3"/>
  <c r="BI264" i="3"/>
  <c r="Y146" i="9"/>
  <c r="CG345" i="9"/>
  <c r="BH313" i="3"/>
  <c r="BG7" i="3"/>
  <c r="BJ35" i="3"/>
  <c r="BZ55" i="9"/>
  <c r="BG321" i="3"/>
  <c r="AA69" i="9"/>
  <c r="AM202" i="5"/>
  <c r="AJ115" i="5"/>
  <c r="CF111" i="9"/>
  <c r="BK258" i="3"/>
  <c r="BY155" i="9"/>
  <c r="AB230" i="9"/>
  <c r="CA147" i="9"/>
  <c r="BZ349" i="9"/>
  <c r="AJ73" i="5"/>
  <c r="BH177" i="3"/>
  <c r="CE239" i="9"/>
  <c r="BG148" i="3"/>
  <c r="AN361" i="5"/>
  <c r="BI196" i="3"/>
  <c r="CG283" i="9"/>
  <c r="BH264" i="3"/>
  <c r="AA347" i="9"/>
  <c r="CG198" i="9"/>
  <c r="BZ120" i="9"/>
  <c r="AC165" i="9"/>
  <c r="CD93" i="9"/>
  <c r="CC44" i="9"/>
  <c r="BK31" i="3"/>
  <c r="CC191" i="9"/>
  <c r="BH57" i="3"/>
  <c r="Y89" i="9"/>
  <c r="AL119" i="5"/>
  <c r="CC292" i="9"/>
  <c r="CB174" i="9"/>
  <c r="BZ104" i="9"/>
  <c r="BG299" i="3"/>
  <c r="CB256" i="9"/>
  <c r="AC319" i="9"/>
  <c r="AB98" i="9"/>
  <c r="CF187" i="9"/>
  <c r="CD28" i="9"/>
  <c r="BG40" i="3"/>
  <c r="CB265" i="9"/>
  <c r="AJ262" i="5"/>
  <c r="BJ27" i="3"/>
  <c r="AN77" i="5"/>
  <c r="AA161" i="9"/>
  <c r="Z133" i="9"/>
  <c r="BZ16" i="9"/>
  <c r="BK106" i="3"/>
  <c r="AJ238" i="5"/>
  <c r="CC94" i="9"/>
  <c r="CC249" i="9"/>
  <c r="BK231" i="3"/>
  <c r="BG8" i="3"/>
  <c r="CG165" i="9"/>
  <c r="BG86" i="3"/>
  <c r="Y59" i="9"/>
  <c r="CF24" i="9"/>
  <c r="BJ191" i="3"/>
  <c r="BY148" i="9"/>
  <c r="BG58" i="3"/>
  <c r="BJ278" i="3"/>
  <c r="BI114" i="3"/>
  <c r="AN117" i="5"/>
  <c r="AB208" i="9"/>
  <c r="AC85" i="9"/>
  <c r="BH333" i="3"/>
  <c r="CA294" i="9"/>
  <c r="CA127" i="9"/>
  <c r="Y193" i="9"/>
  <c r="BI190" i="3"/>
  <c r="AB89" i="9"/>
  <c r="BG6" i="3"/>
  <c r="BH250" i="3"/>
  <c r="Z268" i="9"/>
  <c r="AC350" i="9"/>
  <c r="CA339" i="9"/>
  <c r="CG182" i="9"/>
  <c r="AM139" i="5"/>
  <c r="AJ52" i="5"/>
  <c r="AN265" i="5"/>
  <c r="BI276" i="3"/>
  <c r="BK204" i="3"/>
  <c r="AC178" i="9"/>
  <c r="Y62" i="9"/>
  <c r="BK294" i="3"/>
  <c r="AC222" i="9"/>
  <c r="CC58" i="9"/>
  <c r="AL182" i="5"/>
  <c r="CA311" i="9"/>
  <c r="CA18" i="9"/>
  <c r="AK351" i="5"/>
  <c r="Y215" i="9"/>
  <c r="AL153" i="5"/>
  <c r="AM30" i="5"/>
  <c r="CC106" i="9"/>
  <c r="BG286" i="3"/>
  <c r="BI27" i="3"/>
  <c r="BY246" i="9"/>
  <c r="CA237" i="9"/>
  <c r="AJ176" i="5"/>
  <c r="BH75" i="3"/>
  <c r="BK53" i="3"/>
  <c r="CG237" i="9"/>
  <c r="AM64" i="5"/>
  <c r="BI150" i="3"/>
  <c r="CD165" i="9"/>
  <c r="CH288" i="9"/>
  <c r="AB62" i="9"/>
  <c r="CE108" i="9"/>
  <c r="BH85" i="3"/>
  <c r="AK90" i="5"/>
  <c r="BI277" i="3"/>
  <c r="AA25" i="9"/>
  <c r="CB77" i="9"/>
  <c r="AM18" i="5"/>
  <c r="Z22" i="9"/>
  <c r="BI318" i="3"/>
  <c r="CF56" i="9"/>
  <c r="BH96" i="3"/>
  <c r="CC264" i="9"/>
  <c r="Y195" i="9"/>
  <c r="BK285" i="3"/>
  <c r="AC374" i="9"/>
  <c r="BJ284" i="3"/>
  <c r="CD186" i="9"/>
  <c r="AN144" i="5"/>
  <c r="Z75" i="9"/>
  <c r="CH326" i="9"/>
  <c r="CD70" i="9"/>
  <c r="AM156" i="5"/>
  <c r="AA336" i="9"/>
  <c r="AM317" i="5"/>
  <c r="AN89" i="5"/>
  <c r="Z327" i="9"/>
  <c r="AM298" i="5"/>
  <c r="AM51" i="5"/>
  <c r="BJ42" i="3"/>
  <c r="CD25" i="9"/>
  <c r="CE226" i="9"/>
  <c r="BZ98" i="9"/>
  <c r="CH302" i="9"/>
  <c r="BK108" i="3"/>
  <c r="BG217" i="3"/>
  <c r="AC160" i="9"/>
  <c r="BZ199" i="9"/>
  <c r="CB274" i="9"/>
  <c r="AA52" i="9"/>
  <c r="AB184" i="9"/>
  <c r="AL231" i="5"/>
  <c r="CD238" i="9"/>
  <c r="AK323" i="5"/>
  <c r="CC356" i="9"/>
  <c r="BY360" i="9"/>
  <c r="AN57" i="5"/>
  <c r="AM179" i="5"/>
  <c r="AL61" i="5"/>
  <c r="BJ215" i="3"/>
  <c r="AB41" i="9"/>
  <c r="CA281" i="9"/>
  <c r="AJ36" i="5"/>
  <c r="AC404" i="9"/>
  <c r="BI336" i="3"/>
  <c r="AB309" i="9"/>
  <c r="CF62" i="9"/>
  <c r="CD34" i="9"/>
  <c r="CG24" i="9"/>
  <c r="CG113" i="9"/>
  <c r="BK135" i="3"/>
  <c r="BZ204" i="9"/>
  <c r="Y115" i="9"/>
  <c r="BH50" i="3"/>
  <c r="BI46" i="3"/>
  <c r="CC326" i="9"/>
  <c r="AL12" i="5"/>
  <c r="AC337" i="9"/>
  <c r="AM147" i="5"/>
  <c r="CE29" i="9"/>
  <c r="CD83" i="9"/>
  <c r="AB153" i="9"/>
  <c r="CF318" i="9"/>
  <c r="CE287" i="9"/>
  <c r="CB151" i="9"/>
  <c r="BJ107" i="3"/>
  <c r="CG132" i="9"/>
  <c r="CA326" i="9"/>
  <c r="Z104" i="9"/>
  <c r="AL208" i="5"/>
  <c r="BH198" i="3"/>
  <c r="BY79" i="9"/>
  <c r="BJ342" i="3"/>
  <c r="CH316" i="9"/>
  <c r="BH327" i="3"/>
  <c r="AM238" i="5"/>
  <c r="CH195" i="9"/>
  <c r="BY348" i="9"/>
  <c r="BK167" i="3"/>
  <c r="Z132" i="9"/>
  <c r="CF287" i="9"/>
  <c r="BG346" i="3"/>
  <c r="BJ323" i="3"/>
  <c r="BY261" i="9"/>
  <c r="Z296" i="9"/>
  <c r="CF170" i="9"/>
  <c r="AA394" i="9"/>
  <c r="BY65" i="9"/>
  <c r="CC182" i="9"/>
  <c r="AJ324" i="5"/>
  <c r="BJ340" i="3"/>
  <c r="CE323" i="9"/>
  <c r="AB99" i="9"/>
  <c r="CD358" i="9"/>
  <c r="BZ129" i="9"/>
  <c r="CC158" i="9"/>
  <c r="AL69" i="5"/>
  <c r="CB121" i="9"/>
  <c r="CE121" i="9"/>
  <c r="CD308" i="9"/>
  <c r="AJ243" i="5"/>
  <c r="CB230" i="9"/>
  <c r="CB339" i="9"/>
  <c r="CC146" i="9"/>
  <c r="CH23" i="9"/>
  <c r="Y367" i="9"/>
  <c r="CB42" i="9"/>
  <c r="BK265" i="3"/>
  <c r="BG216" i="3"/>
  <c r="BJ177" i="3"/>
  <c r="AA248" i="9"/>
  <c r="CA308" i="9"/>
  <c r="AK337" i="5"/>
  <c r="AB159" i="9"/>
  <c r="BK239" i="3"/>
  <c r="BI271" i="3"/>
  <c r="BG133" i="3"/>
  <c r="AC268" i="9"/>
  <c r="CD55" i="9"/>
  <c r="BZ276" i="9"/>
  <c r="CB226" i="9"/>
  <c r="AK130" i="5"/>
  <c r="CD117" i="9"/>
  <c r="CB171" i="9"/>
  <c r="BG362" i="3"/>
  <c r="Z378" i="9"/>
  <c r="BK192" i="3"/>
  <c r="BG273" i="3"/>
  <c r="BY17" i="9"/>
  <c r="AN19" i="5"/>
  <c r="CE325" i="9"/>
  <c r="BZ292" i="9"/>
  <c r="Y331" i="9"/>
  <c r="CF244" i="9"/>
  <c r="CB212" i="9"/>
  <c r="BY205" i="9"/>
  <c r="AJ287" i="5"/>
  <c r="Y393" i="9"/>
  <c r="CA208" i="9"/>
  <c r="CA203" i="9"/>
  <c r="BH28" i="3"/>
  <c r="AC140" i="9"/>
  <c r="CC104" i="9"/>
  <c r="CC32" i="9"/>
  <c r="CB301" i="9"/>
  <c r="CE157" i="9"/>
  <c r="AM204" i="5"/>
  <c r="BY85" i="9"/>
  <c r="AJ81" i="5"/>
  <c r="AA126" i="9"/>
  <c r="AB88" i="9"/>
  <c r="BZ176" i="9"/>
  <c r="BG128" i="3"/>
  <c r="BK96" i="3"/>
  <c r="BI232" i="3"/>
  <c r="CE303" i="9"/>
  <c r="BK18" i="3"/>
  <c r="AM302" i="5"/>
  <c r="BG262" i="3"/>
  <c r="BK72" i="3"/>
  <c r="BJ179" i="3"/>
  <c r="AB245" i="9"/>
  <c r="BJ206" i="3"/>
  <c r="CD147" i="9"/>
  <c r="AJ12" i="5"/>
  <c r="BI200" i="3"/>
  <c r="BY258" i="9"/>
  <c r="Y264" i="9"/>
  <c r="CF42" i="9"/>
  <c r="BJ25" i="3"/>
  <c r="CB128" i="9"/>
  <c r="Y141" i="9"/>
  <c r="BZ22" i="9"/>
  <c r="BK20" i="3"/>
  <c r="AC103" i="9"/>
  <c r="CH190" i="9"/>
  <c r="BY316" i="9"/>
  <c r="AK227" i="5"/>
  <c r="AM240" i="5"/>
  <c r="CD225" i="9"/>
  <c r="CH261" i="9"/>
  <c r="AA119" i="9"/>
  <c r="CB137" i="9"/>
  <c r="BK311" i="3"/>
  <c r="AB17" i="9"/>
  <c r="BI58" i="3"/>
  <c r="CE254" i="9"/>
  <c r="CA185" i="9"/>
  <c r="CH272" i="9"/>
  <c r="CG202" i="9"/>
  <c r="BH241" i="3"/>
  <c r="BK88" i="3"/>
  <c r="BY260" i="9"/>
  <c r="AM329" i="5"/>
  <c r="CG329" i="9"/>
  <c r="BI202" i="3"/>
  <c r="AM136" i="5"/>
  <c r="AC141" i="9"/>
  <c r="Y71" i="9"/>
  <c r="AB231" i="9"/>
  <c r="CG162" i="9"/>
  <c r="AM88" i="5"/>
  <c r="BK45" i="3"/>
  <c r="Y319" i="9"/>
  <c r="Z373" i="9"/>
  <c r="CG178" i="9"/>
  <c r="AA398" i="9"/>
  <c r="BZ89" i="9"/>
  <c r="BJ176" i="3"/>
  <c r="BI107" i="3"/>
  <c r="AJ53" i="5"/>
  <c r="CA141" i="9"/>
  <c r="AJ88" i="5"/>
  <c r="AL172" i="5"/>
  <c r="AK285" i="5"/>
  <c r="Y42" i="9"/>
  <c r="CH357" i="9"/>
  <c r="BZ163" i="9"/>
  <c r="BG169" i="3"/>
  <c r="CB65" i="9"/>
  <c r="BI8" i="3"/>
  <c r="Z399" i="9"/>
  <c r="CB191" i="9"/>
  <c r="CG164" i="9"/>
  <c r="AL292" i="5"/>
  <c r="AC203" i="9"/>
  <c r="CB278" i="9"/>
  <c r="BY53" i="9"/>
  <c r="AK169" i="5"/>
  <c r="AK234" i="5"/>
  <c r="BY233" i="9"/>
  <c r="CC359" i="9"/>
  <c r="BH158" i="3"/>
  <c r="BK41" i="3"/>
  <c r="AN333" i="5"/>
  <c r="AC106" i="9"/>
  <c r="BZ145" i="9"/>
  <c r="BZ92" i="9"/>
  <c r="CH340" i="9"/>
  <c r="CB11" i="9"/>
  <c r="CF90" i="9"/>
  <c r="BH204" i="3"/>
  <c r="Y359" i="9"/>
  <c r="BK351" i="3"/>
  <c r="AL251" i="5"/>
  <c r="BJ304" i="3"/>
  <c r="BG64" i="3"/>
  <c r="CG298" i="9"/>
  <c r="AJ301" i="5"/>
  <c r="BG39" i="3"/>
  <c r="Y21" i="9"/>
  <c r="BZ60" i="9"/>
  <c r="AB301" i="9"/>
  <c r="Y183" i="9"/>
  <c r="CC29" i="9"/>
  <c r="CE89" i="9"/>
  <c r="BJ283" i="3"/>
  <c r="BJ332" i="3"/>
  <c r="AC91" i="9"/>
  <c r="AB327" i="9"/>
  <c r="AM311" i="5"/>
  <c r="CH119" i="9"/>
  <c r="Y233" i="9"/>
  <c r="CG180" i="9"/>
  <c r="BG199" i="3"/>
  <c r="CA239" i="9"/>
  <c r="CC310" i="9"/>
  <c r="AM125" i="5"/>
  <c r="BY140" i="9"/>
  <c r="BG30" i="3"/>
  <c r="AA6" i="9"/>
  <c r="CH40" i="9"/>
  <c r="AA61" i="9"/>
  <c r="AC244" i="9"/>
  <c r="BG87" i="3"/>
  <c r="AK281" i="5"/>
  <c r="Z284" i="9"/>
  <c r="BJ265" i="3"/>
  <c r="CB245" i="9"/>
  <c r="AC42" i="9"/>
  <c r="AB342" i="9"/>
  <c r="CF34" i="9"/>
  <c r="CD212" i="9"/>
  <c r="AJ288" i="5"/>
  <c r="CE265" i="9"/>
  <c r="BJ17" i="3"/>
  <c r="AM46" i="5"/>
  <c r="CD152" i="9"/>
  <c r="AC95" i="9"/>
  <c r="CG197" i="9"/>
  <c r="AB368" i="9"/>
  <c r="BK260" i="3"/>
  <c r="BH235" i="3"/>
  <c r="CF326" i="9"/>
  <c r="CC20" i="9"/>
  <c r="AB206" i="9"/>
  <c r="BG165" i="3"/>
  <c r="CG97" i="9"/>
  <c r="BJ313" i="3"/>
  <c r="AM14" i="5"/>
  <c r="AC284" i="9"/>
  <c r="CA234" i="9"/>
  <c r="AM58" i="5"/>
  <c r="BJ275" i="3"/>
  <c r="AM181" i="5"/>
  <c r="BZ37" i="9"/>
  <c r="AB382" i="9"/>
  <c r="BK180" i="3"/>
  <c r="AC371" i="9"/>
  <c r="AC99" i="9"/>
  <c r="CB203" i="9"/>
  <c r="CA87" i="9"/>
  <c r="CE86" i="9"/>
  <c r="CA100" i="9"/>
  <c r="AA325" i="9"/>
  <c r="CH291" i="9"/>
  <c r="AB6" i="9"/>
  <c r="BJ266" i="3"/>
  <c r="CB134" i="9"/>
  <c r="AA158" i="9"/>
  <c r="BK47" i="3"/>
  <c r="CB346" i="9"/>
  <c r="BJ134" i="3"/>
  <c r="CF236" i="9"/>
  <c r="BK158" i="3"/>
  <c r="BY87" i="9"/>
  <c r="BI31" i="3"/>
  <c r="BH200" i="3"/>
  <c r="BG117" i="3"/>
  <c r="CD85" i="9"/>
  <c r="BK15" i="3"/>
  <c r="BH41" i="3"/>
  <c r="Z96" i="9"/>
  <c r="CD95" i="9"/>
  <c r="AL167" i="5"/>
  <c r="BY232" i="9"/>
  <c r="Z184" i="9"/>
  <c r="AK346" i="5"/>
  <c r="Y373" i="9"/>
  <c r="BH353" i="3"/>
  <c r="CC53" i="9"/>
  <c r="CH128" i="9"/>
  <c r="BJ26" i="3"/>
  <c r="BZ45" i="9"/>
  <c r="CF328" i="9"/>
  <c r="CF309" i="9"/>
  <c r="CC141" i="9"/>
  <c r="AB289" i="9"/>
  <c r="AK301" i="5"/>
  <c r="AL160" i="5"/>
  <c r="BY339" i="9"/>
  <c r="BH16" i="3"/>
  <c r="CA200" i="9"/>
  <c r="CC82" i="9"/>
  <c r="BJ281" i="3"/>
  <c r="CD115" i="9"/>
  <c r="AL271" i="5"/>
  <c r="BI345" i="3"/>
  <c r="AK195" i="5"/>
  <c r="Z395" i="9"/>
  <c r="BI198" i="3"/>
  <c r="AK60" i="5"/>
  <c r="AB401" i="9"/>
  <c r="CH215" i="9"/>
  <c r="BH341" i="3"/>
  <c r="BK65" i="3"/>
  <c r="CH234" i="9"/>
  <c r="BI146" i="3"/>
  <c r="CE36" i="9"/>
  <c r="AA105" i="9"/>
  <c r="Y102" i="9"/>
  <c r="BI116" i="3"/>
  <c r="BJ230" i="3"/>
  <c r="BZ40" i="9"/>
  <c r="BY318" i="9"/>
  <c r="AC67" i="9"/>
  <c r="CG47" i="9"/>
  <c r="CH166" i="9"/>
  <c r="CB308" i="9"/>
  <c r="CE295" i="9"/>
  <c r="BJ300" i="3"/>
  <c r="BZ156" i="9"/>
  <c r="BH274" i="3"/>
  <c r="BZ62" i="9"/>
  <c r="CF63" i="9"/>
  <c r="CG215" i="9"/>
  <c r="CE64" i="9"/>
  <c r="CA92" i="9"/>
  <c r="BK337" i="3"/>
  <c r="BZ359" i="9"/>
  <c r="CG195" i="9"/>
  <c r="BG352" i="3"/>
  <c r="CA307" i="9"/>
  <c r="BK304" i="3"/>
  <c r="CG45" i="9"/>
  <c r="AL30" i="5"/>
  <c r="BJ32" i="3"/>
  <c r="CD254" i="9"/>
  <c r="AC186" i="9"/>
  <c r="BK315" i="3"/>
  <c r="BJ114" i="3"/>
  <c r="AA301" i="9"/>
  <c r="AN275" i="5"/>
  <c r="AA373" i="9"/>
  <c r="AB399" i="9"/>
  <c r="AA68" i="9"/>
  <c r="CG285" i="9"/>
  <c r="BJ357" i="3"/>
  <c r="CE240" i="9"/>
  <c r="BH185" i="3"/>
  <c r="AC11" i="9"/>
  <c r="CF285" i="9"/>
  <c r="CH95" i="9"/>
  <c r="AA131" i="9"/>
  <c r="CE167" i="9"/>
  <c r="Y186" i="9"/>
  <c r="BH66" i="3"/>
  <c r="BH9" i="3"/>
  <c r="BY114" i="9"/>
  <c r="BG95" i="3"/>
  <c r="BJ14" i="3"/>
  <c r="BZ254" i="9"/>
  <c r="AB180" i="9"/>
  <c r="AM61" i="5"/>
  <c r="CB210" i="9"/>
  <c r="Y189" i="9"/>
  <c r="BI262" i="3"/>
  <c r="CD161" i="9"/>
  <c r="CC273" i="9"/>
  <c r="BJ293" i="3"/>
  <c r="Y211" i="9"/>
  <c r="AN268" i="5"/>
  <c r="BJ193" i="3"/>
  <c r="CF282" i="9"/>
  <c r="CD58" i="9"/>
  <c r="CE175" i="9"/>
  <c r="AA305" i="9"/>
  <c r="AK249" i="5"/>
  <c r="CB62" i="9"/>
  <c r="CB350" i="9"/>
  <c r="BJ185" i="3"/>
  <c r="AC55" i="9"/>
  <c r="BZ224" i="9"/>
  <c r="BK160" i="3"/>
  <c r="Z138" i="9"/>
  <c r="BG34" i="3"/>
  <c r="CF297" i="9"/>
  <c r="AM335" i="5"/>
  <c r="BJ28" i="3"/>
  <c r="CE276" i="9"/>
  <c r="AA142" i="9"/>
  <c r="BJ267" i="3"/>
  <c r="BJ10" i="3"/>
  <c r="BK90" i="3"/>
  <c r="CA268" i="9"/>
  <c r="CB15" i="9"/>
  <c r="BZ166" i="9"/>
  <c r="CF305" i="9"/>
  <c r="BI105" i="3"/>
  <c r="CD41" i="9"/>
  <c r="BH246" i="3"/>
  <c r="AA346" i="9"/>
  <c r="AM189" i="5"/>
  <c r="BI122" i="3"/>
  <c r="AJ330" i="5"/>
  <c r="CC138" i="9"/>
  <c r="BH17" i="3"/>
  <c r="BY309" i="9"/>
  <c r="CD92" i="9"/>
  <c r="BH52" i="3"/>
  <c r="BJ129" i="3"/>
  <c r="AA135" i="9"/>
  <c r="BK316" i="3"/>
  <c r="BK308" i="3"/>
  <c r="BI84" i="3"/>
  <c r="BI257" i="3"/>
  <c r="CF183" i="9"/>
  <c r="CD325" i="9"/>
  <c r="CA303" i="9"/>
  <c r="CF276" i="9"/>
  <c r="BI273" i="3"/>
  <c r="AN91" i="5"/>
  <c r="AL342" i="5"/>
  <c r="BI101" i="3"/>
  <c r="BG204" i="3"/>
  <c r="CE279" i="9"/>
  <c r="BK112" i="3"/>
  <c r="AM8" i="5"/>
  <c r="Y121" i="9"/>
  <c r="BG47" i="3"/>
  <c r="Y345" i="9"/>
  <c r="CG281" i="9"/>
  <c r="CA330" i="9"/>
  <c r="AA355" i="9"/>
  <c r="CG19" i="9"/>
  <c r="AB374" i="9"/>
  <c r="CF142" i="9"/>
  <c r="BH284" i="3"/>
  <c r="AK221" i="5"/>
  <c r="BG127" i="3"/>
  <c r="AN47" i="5"/>
  <c r="CD51" i="9"/>
  <c r="BY175" i="9"/>
  <c r="CB202" i="9"/>
  <c r="AM182" i="5"/>
  <c r="AK245" i="5"/>
  <c r="BH37" i="3"/>
  <c r="AB120" i="9"/>
  <c r="Z245" i="9"/>
  <c r="BG351" i="3"/>
  <c r="Z253" i="9"/>
  <c r="AK53" i="5"/>
  <c r="BZ93" i="9"/>
  <c r="CD103" i="9"/>
  <c r="BK224" i="3"/>
  <c r="BY66" i="9"/>
  <c r="CF117" i="9"/>
  <c r="BK159" i="3"/>
  <c r="BG264" i="3"/>
  <c r="BZ79" i="9"/>
  <c r="CF201" i="9"/>
  <c r="BK4" i="3"/>
  <c r="BJ70" i="3"/>
  <c r="AN286" i="5"/>
  <c r="Y271" i="9"/>
  <c r="AB395" i="9"/>
  <c r="Z199" i="9"/>
  <c r="AJ227" i="5"/>
  <c r="Z107" i="9"/>
  <c r="AM142" i="5"/>
  <c r="BI77" i="3"/>
  <c r="CB81" i="9"/>
  <c r="BH193" i="3"/>
  <c r="AJ250" i="5"/>
  <c r="CH219" i="9"/>
  <c r="AK224" i="5"/>
  <c r="BY54" i="9"/>
  <c r="CA347" i="9"/>
  <c r="BK232" i="3"/>
  <c r="AA155" i="9"/>
  <c r="CC281" i="9"/>
  <c r="AN112" i="5"/>
  <c r="AJ268" i="5"/>
  <c r="AL177" i="5"/>
  <c r="CB316" i="9"/>
  <c r="BH213" i="3"/>
  <c r="CG148" i="9"/>
  <c r="BK36" i="3"/>
  <c r="BZ282" i="9"/>
  <c r="BJ232" i="3"/>
  <c r="BI90" i="3"/>
  <c r="Z259" i="9"/>
  <c r="BH122" i="3"/>
  <c r="AK309" i="5"/>
  <c r="AN320" i="5"/>
  <c r="Y206" i="9"/>
  <c r="CB94" i="9"/>
  <c r="CF106" i="9"/>
  <c r="AB63" i="9"/>
  <c r="BH211" i="3"/>
  <c r="AK271" i="5"/>
  <c r="BG243" i="3"/>
  <c r="AL99" i="5"/>
  <c r="BJ248" i="3"/>
  <c r="BY235" i="9"/>
  <c r="BY27" i="9"/>
  <c r="BG149" i="3"/>
  <c r="BK198" i="3"/>
  <c r="AL346" i="5"/>
  <c r="Y167" i="9"/>
  <c r="BI247" i="3"/>
  <c r="BG350" i="3"/>
  <c r="CF198" i="9"/>
  <c r="BZ72" i="9"/>
  <c r="AC395" i="9"/>
  <c r="BI171" i="3"/>
  <c r="CC162" i="9"/>
  <c r="Y128" i="9"/>
  <c r="AN260" i="5"/>
  <c r="CG314" i="9"/>
  <c r="BI97" i="3"/>
  <c r="CB116" i="9"/>
  <c r="BK293" i="3"/>
  <c r="AC41" i="9"/>
  <c r="BJ110" i="3"/>
  <c r="BI356" i="3"/>
  <c r="CB237" i="9"/>
  <c r="BG62" i="3"/>
  <c r="CC246" i="9"/>
  <c r="BK235" i="3"/>
  <c r="AN70" i="5"/>
  <c r="AB20" i="9"/>
  <c r="BK225" i="3"/>
  <c r="BH107" i="3"/>
  <c r="CF344" i="9"/>
  <c r="AC286" i="9"/>
  <c r="AA350" i="9"/>
  <c r="CH150" i="9"/>
  <c r="AK248" i="5"/>
  <c r="CF22" i="9"/>
  <c r="AB147" i="9"/>
  <c r="BH84" i="3"/>
  <c r="AM101" i="5"/>
  <c r="BZ103" i="9"/>
  <c r="AJ93" i="5"/>
  <c r="BH208" i="3"/>
  <c r="BG135" i="3"/>
  <c r="AB367" i="9"/>
  <c r="AJ40" i="5"/>
  <c r="Y5" i="9"/>
  <c r="CH247" i="9"/>
  <c r="AA220" i="9"/>
  <c r="CG152" i="9"/>
  <c r="BG277" i="3"/>
  <c r="CC301" i="9"/>
  <c r="CG105" i="9"/>
  <c r="BG188" i="3"/>
  <c r="AL352" i="5"/>
  <c r="BG28" i="3"/>
  <c r="Y14" i="9"/>
  <c r="BH47" i="3"/>
  <c r="Y380" i="9"/>
  <c r="AC315" i="9"/>
  <c r="CE69" i="9"/>
  <c r="CE137" i="9"/>
  <c r="BG194" i="3"/>
  <c r="BY202" i="9"/>
  <c r="AJ17" i="5"/>
  <c r="CG297" i="9"/>
  <c r="BZ339" i="9"/>
  <c r="AM336" i="5"/>
  <c r="BI53" i="3"/>
  <c r="BY218" i="9"/>
  <c r="BK126" i="3"/>
  <c r="CA293" i="9"/>
  <c r="CG224" i="9"/>
  <c r="CH202" i="9"/>
  <c r="CD123" i="9"/>
  <c r="CE85" i="9"/>
  <c r="CB50" i="9"/>
  <c r="AJ24" i="5"/>
  <c r="BY21" i="9"/>
  <c r="CD48" i="9"/>
  <c r="BH363" i="3"/>
  <c r="AL5" i="5"/>
  <c r="BY100" i="9"/>
  <c r="CF159" i="9"/>
  <c r="AL84" i="5"/>
  <c r="CB177" i="9"/>
  <c r="CF96" i="9"/>
  <c r="AJ204" i="5"/>
  <c r="BI50" i="3"/>
  <c r="Z120" i="9"/>
  <c r="Z57" i="9"/>
  <c r="BG359" i="3"/>
  <c r="AB279" i="9"/>
  <c r="BY343" i="9"/>
  <c r="AB219" i="9"/>
  <c r="AM79" i="5"/>
  <c r="AN138" i="5"/>
  <c r="Z151" i="9"/>
  <c r="BI248" i="3"/>
  <c r="BI167" i="3"/>
  <c r="AN348" i="5"/>
  <c r="BZ67" i="9"/>
  <c r="AB112" i="9"/>
  <c r="CE321" i="9"/>
  <c r="BG181" i="3"/>
  <c r="CB30" i="9"/>
  <c r="AB337" i="9"/>
  <c r="BG12" i="3"/>
  <c r="CA244" i="9"/>
  <c r="BG80" i="3"/>
  <c r="AA333" i="9"/>
  <c r="Z359" i="9"/>
  <c r="CD75" i="9"/>
  <c r="CF115" i="9"/>
  <c r="AK110" i="5"/>
  <c r="CG117" i="9"/>
  <c r="CD32" i="9"/>
  <c r="CE46" i="9"/>
  <c r="BJ339" i="3"/>
  <c r="BI52" i="3"/>
  <c r="AJ150" i="5"/>
  <c r="Y110" i="9"/>
  <c r="CF286" i="9"/>
  <c r="CG302" i="9"/>
  <c r="Z213" i="9"/>
  <c r="BJ41" i="3"/>
  <c r="BJ312" i="3"/>
  <c r="Y138" i="9"/>
  <c r="BG190" i="3"/>
  <c r="BY272" i="9"/>
  <c r="AM225" i="5"/>
  <c r="BK306" i="3"/>
  <c r="CC236" i="9"/>
  <c r="AA108" i="9"/>
  <c r="AC5" i="9"/>
  <c r="CF146" i="9"/>
  <c r="BH330" i="3"/>
  <c r="CH303" i="9"/>
  <c r="AA13" i="9"/>
  <c r="AM328" i="5"/>
  <c r="CH186" i="9"/>
  <c r="CC339" i="9"/>
  <c r="CC235" i="9"/>
  <c r="BJ210" i="3"/>
  <c r="CA61" i="9"/>
  <c r="AL24" i="5"/>
  <c r="AB338" i="9"/>
  <c r="BI249" i="3"/>
  <c r="CH143" i="9"/>
  <c r="BY279" i="9"/>
  <c r="Y336" i="9"/>
  <c r="BG358" i="3"/>
  <c r="BG75" i="3"/>
  <c r="AL173" i="5"/>
  <c r="Y54" i="9"/>
  <c r="BH69" i="3"/>
  <c r="BG200" i="3"/>
  <c r="CF134" i="9"/>
  <c r="CA305" i="9"/>
  <c r="BG66" i="3"/>
  <c r="BG223" i="3"/>
  <c r="BG170" i="3"/>
  <c r="Z204" i="9"/>
  <c r="AB155" i="9"/>
  <c r="AJ168" i="5"/>
  <c r="BK11" i="3"/>
  <c r="AB181" i="9"/>
  <c r="BH163" i="3"/>
  <c r="CC335" i="9"/>
  <c r="AL345" i="5"/>
  <c r="Y41" i="9"/>
  <c r="AN252" i="5"/>
  <c r="BK87" i="3"/>
  <c r="BZ100" i="9"/>
  <c r="BK246" i="3"/>
  <c r="BI323" i="3"/>
  <c r="CA131" i="9"/>
  <c r="CD74" i="9"/>
  <c r="AN9" i="5"/>
  <c r="CC185" i="9"/>
  <c r="BK281" i="3"/>
  <c r="AA322" i="9"/>
  <c r="BI258" i="3"/>
  <c r="CC197" i="9"/>
  <c r="BJ235" i="3"/>
  <c r="BK257" i="3"/>
  <c r="BK273" i="3"/>
  <c r="BI287" i="3"/>
  <c r="CD150" i="9"/>
  <c r="BJ97" i="3"/>
  <c r="AN196" i="5"/>
  <c r="Y220" i="9"/>
  <c r="CF5" i="9"/>
  <c r="CC74" i="9"/>
  <c r="AC274" i="9"/>
  <c r="BK54" i="3"/>
  <c r="CB40" i="9"/>
  <c r="CF126" i="9"/>
  <c r="CA125" i="9"/>
  <c r="AM76" i="5"/>
  <c r="CF248" i="9"/>
  <c r="AJ152" i="5"/>
  <c r="CG333" i="9"/>
  <c r="BI223" i="3"/>
  <c r="BG112" i="3"/>
  <c r="BK156" i="3"/>
  <c r="AL139" i="5"/>
  <c r="AM319" i="5"/>
  <c r="AK7" i="5"/>
  <c r="Z38" i="9"/>
  <c r="AL258" i="5"/>
  <c r="BH20" i="3"/>
  <c r="CD192" i="9"/>
  <c r="BZ105" i="9"/>
  <c r="CG351" i="9"/>
  <c r="BZ133" i="9"/>
  <c r="CE358" i="9"/>
  <c r="BJ360" i="3"/>
  <c r="BH6" i="3"/>
  <c r="BI350" i="3"/>
  <c r="CF193" i="9"/>
  <c r="BH289" i="3"/>
  <c r="Y403" i="9"/>
  <c r="AK123" i="5"/>
  <c r="BK328" i="3"/>
  <c r="CA220" i="9"/>
  <c r="BY14" i="9"/>
  <c r="BK43" i="3"/>
  <c r="BK80" i="3"/>
  <c r="BK201" i="3"/>
  <c r="BG260" i="3"/>
  <c r="BY351" i="9"/>
  <c r="AJ35" i="5"/>
  <c r="AN23" i="5"/>
  <c r="AJ60" i="5"/>
  <c r="AK78" i="5"/>
  <c r="BZ223" i="9"/>
  <c r="BK120" i="3"/>
  <c r="Y99" i="9"/>
  <c r="BY61" i="9"/>
  <c r="CG311" i="9"/>
  <c r="CA26" i="9"/>
  <c r="CH102" i="9"/>
  <c r="Z128" i="9"/>
  <c r="CF338" i="9"/>
  <c r="CC161" i="9"/>
  <c r="BK175" i="3"/>
  <c r="BK346" i="3"/>
  <c r="BZ153" i="9"/>
  <c r="BG48" i="3"/>
  <c r="CA299" i="9"/>
  <c r="CH38" i="9"/>
  <c r="BZ27" i="9"/>
  <c r="CA352" i="9"/>
  <c r="CH258" i="9"/>
  <c r="Z207" i="9"/>
  <c r="CF225" i="9"/>
  <c r="AJ67" i="5"/>
  <c r="BK295" i="3"/>
  <c r="BH218" i="3"/>
  <c r="BY289" i="9"/>
  <c r="BZ88" i="9"/>
  <c r="CG126" i="9"/>
  <c r="CG150" i="9"/>
  <c r="BJ296" i="3"/>
  <c r="CB283" i="9"/>
  <c r="Y309" i="9"/>
  <c r="BI35" i="3"/>
  <c r="AJ91" i="5"/>
  <c r="CF247" i="9"/>
  <c r="CH267" i="9"/>
  <c r="CA84" i="9"/>
  <c r="CC112" i="9"/>
  <c r="BY80" i="9"/>
  <c r="CD350" i="9"/>
  <c r="BZ233" i="9"/>
  <c r="AN61" i="5"/>
  <c r="BY287" i="9"/>
  <c r="AK114" i="5"/>
  <c r="BH192" i="3"/>
  <c r="BZ44" i="9"/>
  <c r="CH251" i="9"/>
  <c r="AN7" i="5"/>
  <c r="AM344" i="5"/>
  <c r="CA184" i="9"/>
  <c r="CB267" i="9"/>
  <c r="BI302" i="3"/>
  <c r="AL29" i="5"/>
  <c r="BH104" i="3"/>
  <c r="CH356" i="9"/>
  <c r="BG23" i="3"/>
  <c r="Y362" i="9"/>
  <c r="CG301" i="9"/>
  <c r="CF284" i="9"/>
  <c r="AB262" i="9"/>
  <c r="CA53" i="9"/>
  <c r="CE289" i="9"/>
  <c r="CB113" i="9"/>
  <c r="BI55" i="3"/>
  <c r="CB288" i="9"/>
  <c r="BG151" i="3"/>
  <c r="CE322" i="9"/>
  <c r="CA43" i="9"/>
  <c r="BZ335" i="9"/>
  <c r="Z92" i="9"/>
  <c r="CE245" i="9"/>
  <c r="CC258" i="9"/>
  <c r="AM65" i="5"/>
  <c r="AB152" i="9"/>
  <c r="BJ183" i="3"/>
  <c r="AK19" i="5"/>
  <c r="CF69" i="9"/>
  <c r="AL50" i="5"/>
  <c r="CB334" i="9"/>
  <c r="CA47" i="9"/>
  <c r="BZ154" i="9"/>
  <c r="CH348" i="9"/>
  <c r="AJ99" i="5"/>
  <c r="BI265" i="3"/>
  <c r="AC179" i="9"/>
  <c r="BK153" i="3"/>
  <c r="BZ20" i="9"/>
  <c r="AA42" i="9"/>
  <c r="AB242" i="9"/>
  <c r="BG334" i="3"/>
  <c r="AN287" i="5"/>
  <c r="BJ253" i="3"/>
  <c r="BK221" i="3"/>
  <c r="BI98" i="3"/>
  <c r="CD364" i="9"/>
  <c r="CH149" i="9"/>
  <c r="CG175" i="9"/>
  <c r="CC11" i="9"/>
  <c r="CA306" i="9"/>
  <c r="BH278" i="3"/>
  <c r="AJ42" i="5"/>
  <c r="CA21" i="9"/>
  <c r="AN62" i="5"/>
  <c r="CB101" i="9"/>
  <c r="BG138" i="3"/>
  <c r="CE94" i="9"/>
  <c r="BG266" i="3"/>
  <c r="CH319" i="9"/>
  <c r="Z318" i="9"/>
  <c r="CF226" i="9"/>
  <c r="Y353" i="9"/>
  <c r="BH78" i="3"/>
  <c r="CH76" i="9"/>
  <c r="CG6" i="9"/>
  <c r="AN85" i="5"/>
  <c r="CE335" i="9"/>
  <c r="BZ279" i="9"/>
  <c r="AJ220" i="5"/>
  <c r="BH277" i="3"/>
  <c r="CH51" i="9"/>
  <c r="BY194" i="9"/>
  <c r="CF261" i="9"/>
  <c r="CE196" i="9"/>
  <c r="AN40" i="5"/>
  <c r="CG125" i="9"/>
  <c r="AM68" i="5"/>
  <c r="BG154" i="3"/>
  <c r="AB214" i="9"/>
  <c r="BK49" i="3"/>
  <c r="CG103" i="9"/>
  <c r="CE32" i="9"/>
  <c r="BG57" i="3"/>
  <c r="CB268" i="9"/>
  <c r="CB204" i="9"/>
  <c r="BK29" i="3"/>
  <c r="BY56" i="9"/>
  <c r="CH279" i="9"/>
  <c r="AC360" i="9"/>
  <c r="CD131" i="9"/>
  <c r="CF195" i="9"/>
  <c r="Z244" i="9"/>
  <c r="BK327" i="3"/>
  <c r="BZ225" i="9"/>
  <c r="BG24" i="3"/>
  <c r="AM114" i="5"/>
  <c r="AJ66" i="5"/>
  <c r="BK100" i="3"/>
  <c r="BY107" i="9"/>
  <c r="CE204" i="9"/>
  <c r="CH189" i="9"/>
  <c r="CE120" i="9"/>
  <c r="CA242" i="9"/>
  <c r="CD127" i="9"/>
  <c r="BZ24" i="9"/>
  <c r="Y198" i="9"/>
  <c r="CG160" i="9"/>
  <c r="BJ68" i="3"/>
  <c r="BJ255" i="3"/>
  <c r="BZ360" i="9"/>
  <c r="AB263" i="9"/>
  <c r="CC297" i="9"/>
  <c r="Z402" i="9"/>
  <c r="AN318" i="5"/>
  <c r="Y173" i="9"/>
  <c r="AM148" i="5"/>
  <c r="AN254" i="5"/>
  <c r="BK350" i="3"/>
  <c r="CB52" i="9"/>
  <c r="CG76" i="9"/>
  <c r="BJ12" i="3"/>
  <c r="BH118" i="3"/>
  <c r="BY20" i="9"/>
  <c r="CA206" i="9"/>
  <c r="CD319" i="9"/>
  <c r="AJ27" i="5"/>
  <c r="BY187" i="9"/>
  <c r="CG260" i="9"/>
  <c r="AC236" i="9"/>
  <c r="AK64" i="5"/>
  <c r="CB66" i="9"/>
  <c r="AM47" i="5"/>
  <c r="CG137" i="9"/>
  <c r="BK253" i="3"/>
  <c r="CE140" i="9"/>
  <c r="BG269" i="3"/>
  <c r="CH162" i="9"/>
  <c r="CA136" i="9"/>
  <c r="AP80" i="3"/>
  <c r="CA198" i="9"/>
  <c r="BY362" i="9"/>
  <c r="BI211" i="3"/>
  <c r="CD120" i="9"/>
  <c r="CG258" i="9"/>
  <c r="AS25" i="3"/>
  <c r="AB188" i="9"/>
  <c r="BK19" i="3"/>
  <c r="CB13" i="9"/>
  <c r="AJ195" i="5"/>
  <c r="BZ147" i="9"/>
  <c r="BG27" i="3"/>
  <c r="BY177" i="9"/>
  <c r="CF213" i="9"/>
  <c r="BG323" i="3"/>
  <c r="CF108" i="9"/>
  <c r="CG188" i="9"/>
  <c r="CE208" i="9"/>
  <c r="CD101" i="9"/>
  <c r="CE292" i="9"/>
  <c r="CB282" i="9"/>
  <c r="BZ17" i="9"/>
  <c r="CH306" i="9"/>
  <c r="AC230" i="9"/>
  <c r="CH312" i="9"/>
  <c r="BJ80" i="3"/>
  <c r="AK62" i="5"/>
  <c r="BZ332" i="9"/>
  <c r="AJ314" i="5"/>
  <c r="BZ257" i="9"/>
  <c r="CF194" i="9"/>
  <c r="BY101" i="9"/>
  <c r="CA73" i="9"/>
  <c r="Y117" i="9"/>
  <c r="CE141" i="9"/>
  <c r="CB306" i="9"/>
  <c r="CG99" i="9"/>
  <c r="AL360" i="5"/>
  <c r="CC159" i="9"/>
  <c r="BG89" i="3"/>
  <c r="CB104" i="9"/>
  <c r="BY193" i="9"/>
  <c r="AC272" i="9"/>
  <c r="CE318" i="9"/>
  <c r="CF32" i="9"/>
  <c r="CA58" i="9"/>
  <c r="BI170" i="3"/>
  <c r="Y205" i="9"/>
  <c r="Y122" i="9"/>
  <c r="CF221" i="9"/>
  <c r="CC173" i="9"/>
  <c r="AN114" i="5"/>
  <c r="CG222" i="9"/>
  <c r="BJ46" i="3"/>
  <c r="CB343" i="9"/>
  <c r="BH100" i="3"/>
  <c r="CE232" i="9"/>
  <c r="AN300" i="5"/>
  <c r="BK145" i="3"/>
  <c r="CD138" i="9"/>
  <c r="AN25" i="5"/>
  <c r="BG115" i="3"/>
  <c r="CB149" i="9"/>
  <c r="CF362" i="9"/>
  <c r="CC84" i="9"/>
  <c r="BH40" i="3"/>
  <c r="AJ89" i="5"/>
  <c r="BG232" i="3"/>
  <c r="BH43" i="3"/>
  <c r="CB305" i="9"/>
  <c r="BH256" i="3"/>
  <c r="CH178" i="9"/>
  <c r="BH258" i="3"/>
  <c r="BY297" i="9"/>
  <c r="CE253" i="9"/>
  <c r="AM256" i="5"/>
  <c r="AN146" i="5"/>
  <c r="CE190" i="9"/>
  <c r="BY313" i="9"/>
  <c r="BJ192" i="3"/>
  <c r="CF31" i="9"/>
  <c r="CD323" i="9"/>
  <c r="Y133" i="9"/>
  <c r="CD112" i="9"/>
  <c r="AM122" i="5"/>
  <c r="AK138" i="5"/>
  <c r="BH34" i="3"/>
  <c r="BJ34" i="3"/>
  <c r="CF291" i="9"/>
  <c r="CE75" i="9"/>
  <c r="AK32" i="5"/>
  <c r="Y36" i="9"/>
  <c r="AM57" i="5"/>
  <c r="CH317" i="9"/>
  <c r="CH118" i="9"/>
  <c r="CF100" i="9"/>
  <c r="CG69" i="9"/>
  <c r="AA37" i="9"/>
  <c r="Z156" i="9"/>
  <c r="BJ347" i="3"/>
  <c r="BY131" i="9"/>
  <c r="AJ273" i="5"/>
  <c r="AB313" i="9"/>
  <c r="CE71" i="9"/>
  <c r="BY10" i="9"/>
  <c r="CA267" i="9"/>
  <c r="BG106" i="3"/>
  <c r="BJ237" i="3"/>
  <c r="CC91" i="9"/>
  <c r="CG317" i="9"/>
  <c r="CA30" i="9"/>
  <c r="Y273" i="9"/>
  <c r="CA107" i="9"/>
  <c r="BH251" i="3"/>
  <c r="BG311" i="3"/>
  <c r="AL152" i="5"/>
  <c r="CE138" i="9"/>
  <c r="BG211" i="3"/>
  <c r="BI183" i="3"/>
  <c r="R20" i="3"/>
  <c r="CA266" i="9"/>
  <c r="CD185" i="9"/>
  <c r="Y286" i="9"/>
  <c r="CB360" i="9"/>
  <c r="CG74" i="9"/>
  <c r="CH100" i="9"/>
  <c r="BY78" i="9"/>
  <c r="BY30" i="9"/>
  <c r="CF74" i="9"/>
  <c r="AM259" i="5"/>
  <c r="AB119" i="9"/>
  <c r="BI235" i="3"/>
  <c r="CD5" i="9"/>
  <c r="BJ53" i="3"/>
  <c r="CB75" i="9"/>
  <c r="CC22" i="9"/>
  <c r="AA366" i="9"/>
  <c r="AB229" i="9"/>
  <c r="BK33" i="3"/>
  <c r="AL45" i="5"/>
  <c r="AB30" i="9"/>
  <c r="CB143" i="9"/>
  <c r="CH139" i="9"/>
  <c r="CB120" i="9"/>
  <c r="BI227" i="3"/>
  <c r="AN60" i="5"/>
  <c r="BK199" i="3"/>
  <c r="AN263" i="5"/>
  <c r="CA241" i="9"/>
  <c r="AK109" i="5"/>
  <c r="AL144" i="5"/>
  <c r="BK264" i="3"/>
  <c r="BY285" i="9"/>
  <c r="CE37" i="9"/>
  <c r="BG192" i="3"/>
  <c r="CF220" i="9"/>
  <c r="AL187" i="5"/>
  <c r="BK98" i="3"/>
  <c r="CH47" i="9"/>
  <c r="AJ21" i="5"/>
  <c r="AL230" i="5"/>
  <c r="AN103" i="5"/>
  <c r="BJ331" i="3"/>
  <c r="AL108" i="5"/>
  <c r="BK271" i="3"/>
  <c r="AJ363" i="5"/>
  <c r="CA350" i="9"/>
  <c r="CB318" i="9"/>
  <c r="CC223" i="9"/>
  <c r="CH308" i="9"/>
  <c r="CB48" i="9"/>
  <c r="BI210" i="3"/>
  <c r="BJ56" i="3"/>
  <c r="CC270" i="9"/>
  <c r="BJ72" i="3"/>
  <c r="BG26" i="3"/>
  <c r="BH252" i="3"/>
  <c r="AC191" i="9"/>
  <c r="AK292" i="5"/>
  <c r="CD163" i="9"/>
  <c r="BI117" i="3"/>
  <c r="BZ142" i="9"/>
  <c r="CB330" i="9"/>
  <c r="BY267" i="9"/>
  <c r="CE172" i="9"/>
  <c r="CC300" i="9"/>
  <c r="BY71" i="9"/>
  <c r="Y302" i="9"/>
  <c r="Y47" i="9"/>
  <c r="AJ57" i="5"/>
  <c r="BZ26" i="9"/>
  <c r="CD175" i="9"/>
  <c r="CE257" i="9"/>
  <c r="AJ48" i="5"/>
  <c r="CG17" i="9"/>
  <c r="AL27" i="5"/>
  <c r="BZ99" i="9"/>
  <c r="CA33" i="9"/>
  <c r="AK160" i="5"/>
  <c r="BZ310" i="9"/>
  <c r="CG277" i="9"/>
  <c r="AK172" i="5"/>
  <c r="AA303" i="9"/>
  <c r="BH229" i="3"/>
  <c r="AM331" i="5"/>
  <c r="CA5" i="9"/>
  <c r="BH335" i="3"/>
  <c r="CE235" i="9"/>
  <c r="BZ193" i="9"/>
  <c r="BJ330" i="3"/>
  <c r="CG249" i="9"/>
  <c r="CF281" i="9"/>
  <c r="Y135" i="9"/>
  <c r="CB243" i="9"/>
  <c r="BG177" i="3"/>
  <c r="CG236" i="9"/>
  <c r="CD250" i="9"/>
  <c r="CF238" i="9"/>
  <c r="BY334" i="9"/>
  <c r="CA25" i="9"/>
  <c r="BY221" i="9"/>
  <c r="AM250" i="5"/>
  <c r="CD339" i="9"/>
  <c r="Y29" i="9"/>
  <c r="BY74" i="9"/>
  <c r="AK68" i="5"/>
  <c r="CD37" i="9"/>
  <c r="BY331" i="9"/>
  <c r="CB105" i="9"/>
  <c r="CC165" i="9"/>
  <c r="CH18" i="9"/>
  <c r="AC376" i="9"/>
  <c r="BZ342" i="9"/>
  <c r="CD8" i="9"/>
  <c r="CF119" i="9"/>
  <c r="BY154" i="9"/>
  <c r="CB198" i="9"/>
  <c r="CG328" i="9"/>
  <c r="AM5" i="5"/>
  <c r="BI308" i="3"/>
  <c r="AR320" i="3"/>
  <c r="BJ95" i="3"/>
  <c r="Y396" i="9"/>
  <c r="BY126" i="9"/>
  <c r="CG172" i="9"/>
  <c r="AB358" i="9"/>
  <c r="AK244" i="5"/>
  <c r="BG233" i="3"/>
  <c r="BG85" i="3"/>
  <c r="BH348" i="3"/>
  <c r="AC210" i="9"/>
  <c r="CA28" i="9"/>
  <c r="CD118" i="9"/>
  <c r="BY196" i="9"/>
  <c r="BJ233" i="3"/>
  <c r="BZ109" i="9"/>
  <c r="CD132" i="9"/>
  <c r="CC6" i="9"/>
  <c r="CG262" i="9"/>
  <c r="CB39" i="9"/>
  <c r="AA245" i="9"/>
  <c r="BZ138" i="9"/>
  <c r="CB328" i="9"/>
  <c r="BG158" i="3"/>
  <c r="AJ240" i="5"/>
  <c r="CF196" i="9"/>
  <c r="Y31" i="9"/>
  <c r="AM40" i="5"/>
  <c r="AM124" i="5"/>
  <c r="CE78" i="9"/>
  <c r="BI316" i="3"/>
  <c r="BY263" i="9"/>
  <c r="BH88" i="3"/>
  <c r="BY335" i="9"/>
  <c r="BJ61" i="3"/>
  <c r="CE90" i="9"/>
  <c r="BI96" i="3"/>
  <c r="AM217" i="5"/>
  <c r="BZ221" i="9"/>
  <c r="BY306" i="9"/>
  <c r="AM25" i="5"/>
  <c r="BK263" i="3"/>
  <c r="AA270" i="9"/>
  <c r="BH257" i="3"/>
  <c r="AN79" i="5"/>
  <c r="BH282" i="3"/>
  <c r="CA190" i="9"/>
  <c r="AM19" i="5"/>
  <c r="BK24" i="3"/>
  <c r="CG94" i="9"/>
  <c r="CE346" i="9"/>
  <c r="CG287" i="9"/>
  <c r="CH206" i="9"/>
  <c r="BK275" i="3"/>
  <c r="BK79" i="3"/>
  <c r="BZ250" i="9"/>
  <c r="CC116" i="9"/>
  <c r="BZ263" i="9"/>
  <c r="AK75" i="5"/>
  <c r="AL317" i="5"/>
  <c r="Y28" i="9"/>
  <c r="BJ113" i="3"/>
  <c r="CF263" i="9"/>
  <c r="CA99" i="9"/>
  <c r="AK69" i="5"/>
  <c r="BH18" i="3"/>
  <c r="BK134" i="3"/>
  <c r="AK115" i="5"/>
  <c r="BK152" i="3"/>
  <c r="CC31" i="9"/>
  <c r="AC242" i="9"/>
  <c r="BY98" i="9"/>
  <c r="AB10" i="9"/>
  <c r="CF253" i="9"/>
  <c r="BJ241" i="3"/>
  <c r="CB317" i="9"/>
  <c r="Y298" i="9"/>
  <c r="CH130" i="9"/>
  <c r="CH257" i="9"/>
  <c r="Y181" i="9"/>
  <c r="BJ249" i="3"/>
  <c r="CE177" i="9"/>
  <c r="AM314" i="5"/>
  <c r="Y148" i="9"/>
  <c r="CD313" i="9"/>
  <c r="BH55" i="3"/>
  <c r="CB56" i="9"/>
  <c r="CC114" i="9"/>
  <c r="BH207" i="3"/>
  <c r="CC77" i="9"/>
  <c r="BJ226" i="3"/>
  <c r="AL68" i="5"/>
  <c r="AB78" i="9"/>
  <c r="BY317" i="9"/>
  <c r="BK342" i="3"/>
  <c r="BZ288" i="9"/>
  <c r="BZ227" i="9"/>
  <c r="AP313" i="3"/>
  <c r="BY58" i="9"/>
  <c r="BJ13" i="3"/>
  <c r="BH173" i="3"/>
  <c r="AQ264" i="3"/>
  <c r="BJ286" i="3"/>
  <c r="CE291" i="9"/>
  <c r="CH253" i="9"/>
  <c r="CG216" i="9"/>
  <c r="BY363" i="9"/>
  <c r="AC89" i="9"/>
  <c r="CF131" i="9"/>
  <c r="AM339" i="5"/>
  <c r="AP32" i="3"/>
  <c r="CC25" i="9"/>
  <c r="AK25" i="5"/>
  <c r="CD130" i="9"/>
  <c r="AN38" i="5"/>
  <c r="BZ63" i="9"/>
  <c r="AK288" i="5"/>
  <c r="AA290" i="9"/>
  <c r="CG321" i="9"/>
  <c r="CE217" i="9"/>
  <c r="CD60" i="9"/>
  <c r="CB100" i="9"/>
  <c r="Y200" i="9"/>
  <c r="BK305" i="3"/>
  <c r="CC210" i="9"/>
  <c r="Z82" i="9"/>
  <c r="CF72" i="9"/>
  <c r="CG68" i="9"/>
  <c r="Z349" i="9"/>
  <c r="CA348" i="9"/>
  <c r="BJ287" i="3"/>
  <c r="BH36" i="3"/>
  <c r="BJ309" i="3"/>
  <c r="BY307" i="9"/>
  <c r="BK39" i="3"/>
  <c r="AL264" i="5"/>
  <c r="AJ259" i="5"/>
  <c r="AB394" i="9"/>
  <c r="BJ86" i="3"/>
  <c r="CH259" i="9"/>
  <c r="CG227" i="9"/>
  <c r="BY143" i="9"/>
  <c r="CH75" i="9"/>
  <c r="CG356" i="9"/>
  <c r="BY296" i="9"/>
  <c r="BY211" i="9"/>
  <c r="CF139" i="9"/>
  <c r="BZ148" i="9"/>
  <c r="BY57" i="9"/>
  <c r="CB161" i="9"/>
  <c r="CH167" i="9"/>
  <c r="BH29" i="3"/>
  <c r="BH292" i="3"/>
  <c r="CG56" i="9"/>
  <c r="BJ319" i="3"/>
  <c r="CH7" i="9"/>
  <c r="CB273" i="9"/>
  <c r="CB211" i="9"/>
  <c r="BJ58" i="3"/>
  <c r="BK323" i="3"/>
  <c r="AN179" i="5"/>
  <c r="BJ148" i="3"/>
  <c r="BZ252" i="9"/>
  <c r="CE327" i="9"/>
  <c r="CH310" i="9"/>
  <c r="CA108" i="9"/>
  <c r="AA70" i="9"/>
  <c r="AN131" i="5"/>
  <c r="AJ45" i="5"/>
  <c r="CA177" i="9"/>
  <c r="Z293" i="9"/>
  <c r="BI278" i="3"/>
  <c r="CA216" i="9"/>
  <c r="CA356" i="9"/>
  <c r="BH110" i="3"/>
  <c r="BY73" i="9"/>
  <c r="CA60" i="9"/>
  <c r="AL201" i="5"/>
  <c r="CA341" i="9"/>
  <c r="BZ95" i="9"/>
  <c r="CG41" i="9"/>
  <c r="BK151" i="3"/>
  <c r="AL10" i="5"/>
  <c r="CC218" i="9"/>
  <c r="CH263" i="9"/>
  <c r="BJ353" i="3"/>
  <c r="CG290" i="9"/>
  <c r="Z362" i="9"/>
  <c r="AL122" i="5"/>
  <c r="CF61" i="9"/>
  <c r="CG37" i="9"/>
  <c r="AM318" i="5"/>
  <c r="BI286" i="3"/>
  <c r="BI219" i="3"/>
  <c r="CA363" i="9"/>
  <c r="AJ50" i="5"/>
  <c r="CE45" i="9"/>
  <c r="AA96" i="9"/>
  <c r="CF65" i="9"/>
  <c r="AM190" i="5"/>
  <c r="CE163" i="9"/>
  <c r="AN282" i="5"/>
  <c r="CD207" i="9"/>
  <c r="BH22" i="3"/>
  <c r="AA250" i="9"/>
  <c r="AM285" i="5"/>
  <c r="AL185" i="5"/>
  <c r="BY244" i="9"/>
  <c r="CB152" i="9"/>
  <c r="AM303" i="5"/>
  <c r="CE59" i="9"/>
  <c r="CG39" i="9"/>
  <c r="AB158" i="9"/>
  <c r="CC133" i="9"/>
  <c r="CB64" i="9"/>
  <c r="BY138" i="9"/>
  <c r="CE53" i="9"/>
  <c r="AP228" i="3"/>
  <c r="AA90" i="9"/>
  <c r="CA122" i="9"/>
  <c r="AO287" i="3"/>
  <c r="Z398" i="9"/>
  <c r="CD344" i="9"/>
  <c r="CE332" i="9"/>
  <c r="CD42" i="9"/>
  <c r="CD162" i="9"/>
  <c r="CD193" i="9"/>
  <c r="CC282" i="9"/>
  <c r="AO108" i="3"/>
  <c r="CA289" i="9"/>
  <c r="BG13" i="3"/>
  <c r="CB327" i="9"/>
  <c r="CC140" i="9"/>
  <c r="CA230" i="9"/>
  <c r="AL48" i="5"/>
  <c r="AJ14" i="5"/>
  <c r="CC34" i="9"/>
  <c r="AK74" i="5"/>
  <c r="CC348" i="9"/>
  <c r="CC284" i="9"/>
  <c r="BY243" i="9"/>
  <c r="BZ189" i="9"/>
  <c r="CB332" i="9"/>
  <c r="CC272" i="9"/>
  <c r="BZ167" i="9"/>
  <c r="CF26" i="9"/>
  <c r="CF212" i="9"/>
  <c r="AS162" i="3"/>
  <c r="AM295" i="5"/>
  <c r="CA171" i="9"/>
  <c r="Y78" i="9"/>
  <c r="AN78" i="5"/>
  <c r="BZ33" i="9"/>
  <c r="CC38" i="9"/>
  <c r="AM17" i="5"/>
  <c r="BK165" i="3"/>
  <c r="BH358" i="3"/>
  <c r="AB224" i="9"/>
  <c r="AL341" i="5"/>
  <c r="BH226" i="3"/>
  <c r="BY181" i="9"/>
  <c r="CF245" i="9"/>
  <c r="BZ61" i="9"/>
  <c r="CF15" i="9"/>
  <c r="AJ97" i="5"/>
  <c r="CG66" i="9"/>
  <c r="BI113" i="3"/>
  <c r="CC216" i="9"/>
  <c r="BH38" i="3"/>
  <c r="BY46" i="9"/>
  <c r="BG15" i="3"/>
  <c r="CF174" i="9"/>
  <c r="CE241" i="9"/>
  <c r="AA40" i="9"/>
  <c r="BI295" i="3"/>
  <c r="AL35" i="5"/>
  <c r="AL343" i="5"/>
  <c r="CH264" i="9"/>
  <c r="BY234" i="9"/>
  <c r="CE234" i="9"/>
  <c r="BJ20" i="3"/>
  <c r="BI127" i="3"/>
  <c r="BI261" i="3"/>
  <c r="CG327" i="9"/>
  <c r="AK199" i="5"/>
  <c r="CH63" i="9"/>
  <c r="AK99" i="5"/>
  <c r="CH347" i="9"/>
  <c r="BI254" i="3"/>
  <c r="AL224" i="5"/>
  <c r="BI148" i="3"/>
  <c r="BG226" i="3"/>
  <c r="CF234" i="9"/>
  <c r="AA282" i="9"/>
  <c r="BZ298" i="9"/>
  <c r="BJ47" i="3"/>
  <c r="CC354" i="9"/>
  <c r="AK18" i="5"/>
  <c r="BI45" i="3"/>
  <c r="CA323" i="9"/>
  <c r="BY249" i="9"/>
  <c r="CG60" i="9"/>
  <c r="AK21" i="5"/>
  <c r="CF335" i="9"/>
  <c r="AM226" i="5"/>
  <c r="AM9" i="5"/>
  <c r="AN235" i="5"/>
  <c r="CF274" i="9"/>
  <c r="AM152" i="5"/>
  <c r="CH333" i="9"/>
  <c r="CC123" i="9"/>
  <c r="CC115" i="9"/>
  <c r="BJ194" i="3"/>
  <c r="CH213" i="9"/>
  <c r="CG11" i="9"/>
  <c r="CC180" i="9"/>
  <c r="CA16" i="9"/>
  <c r="CC316" i="9"/>
  <c r="BI59" i="3"/>
  <c r="CA210" i="9"/>
  <c r="BJ219" i="3"/>
  <c r="BG107" i="3"/>
  <c r="AN5" i="5"/>
  <c r="AN301" i="5"/>
  <c r="CG232" i="9"/>
  <c r="CF188" i="9"/>
  <c r="CE243" i="9"/>
  <c r="CC60" i="9"/>
  <c r="CF232" i="9"/>
  <c r="CG54" i="9"/>
  <c r="AM121" i="5"/>
  <c r="CB311" i="9"/>
  <c r="BH116" i="3"/>
  <c r="BK13" i="3"/>
  <c r="BH149" i="3"/>
  <c r="BH273" i="3"/>
  <c r="CA211" i="9"/>
  <c r="CE278" i="9"/>
  <c r="CA256" i="9"/>
  <c r="CH275" i="9"/>
  <c r="BI208" i="3"/>
  <c r="CE252" i="9"/>
  <c r="CE337" i="9"/>
  <c r="BI19" i="3"/>
  <c r="AK45" i="5"/>
  <c r="CA317" i="9"/>
  <c r="CB348" i="9"/>
  <c r="BI229" i="3"/>
  <c r="Y73" i="9"/>
  <c r="BY349" i="9"/>
  <c r="BY269" i="9"/>
  <c r="CG247" i="9"/>
  <c r="CG35" i="9"/>
  <c r="CE250" i="9"/>
  <c r="BZ358" i="9"/>
  <c r="CB234" i="9"/>
  <c r="CD315" i="9"/>
  <c r="CA49" i="9"/>
  <c r="AM45" i="5"/>
  <c r="BY228" i="9"/>
  <c r="CC291" i="9"/>
  <c r="CE11" i="9"/>
  <c r="CH140" i="9"/>
  <c r="CB255" i="9"/>
  <c r="BH71" i="3"/>
  <c r="CB55" i="9"/>
  <c r="CE269" i="9"/>
  <c r="CE165" i="9"/>
  <c r="CC24" i="9"/>
  <c r="BH139" i="3"/>
  <c r="AB111" i="9"/>
  <c r="CA35" i="9"/>
  <c r="CC118" i="9"/>
  <c r="AJ96" i="5"/>
  <c r="BG73" i="3"/>
  <c r="BG355" i="3"/>
  <c r="AC159" i="9"/>
  <c r="BG229" i="3"/>
  <c r="AK354" i="5"/>
  <c r="AB363" i="9"/>
  <c r="BJ8" i="3"/>
  <c r="CH254" i="9"/>
  <c r="CD122" i="9"/>
  <c r="CF312" i="9"/>
  <c r="BI103" i="3"/>
  <c r="BZ356" i="9"/>
  <c r="CB315" i="9"/>
  <c r="CA135" i="9"/>
  <c r="Z181" i="9"/>
  <c r="CF84" i="9"/>
  <c r="AB95" i="9"/>
  <c r="AN270" i="5"/>
  <c r="BJ172" i="3"/>
  <c r="CB236" i="9"/>
  <c r="AC44" i="9"/>
  <c r="BY345" i="9"/>
  <c r="CB336" i="9"/>
  <c r="BK57" i="3"/>
  <c r="AL331" i="5"/>
  <c r="BG322" i="3"/>
  <c r="CA129" i="9"/>
  <c r="Y118" i="9"/>
  <c r="BY136" i="9"/>
  <c r="BG252" i="3"/>
  <c r="BK279" i="3"/>
  <c r="CF352" i="9"/>
  <c r="CF155" i="9"/>
  <c r="CD50" i="9"/>
  <c r="AJ336" i="5"/>
  <c r="Z317" i="9"/>
  <c r="CF320" i="9"/>
  <c r="BZ94" i="9"/>
  <c r="CE139" i="9"/>
  <c r="CH90" i="9"/>
  <c r="AJ110" i="5"/>
  <c r="AB79" i="9"/>
  <c r="CA66" i="9"/>
  <c r="CB189" i="9"/>
  <c r="AP292" i="3"/>
  <c r="CB321" i="9"/>
  <c r="BI118" i="3"/>
  <c r="CA11" i="9"/>
  <c r="CF207" i="9"/>
  <c r="AB68" i="9"/>
  <c r="CG253" i="9"/>
  <c r="BZ134" i="9"/>
  <c r="BH217" i="3"/>
  <c r="BY198" i="9"/>
  <c r="BI120" i="3"/>
  <c r="BY288" i="9"/>
  <c r="CG347" i="9"/>
  <c r="AL22" i="5"/>
  <c r="CB79" i="9"/>
  <c r="AK85" i="5"/>
  <c r="CG223" i="9"/>
  <c r="BH187" i="3"/>
  <c r="BZ230" i="9"/>
  <c r="CD271" i="9"/>
  <c r="AK188" i="5"/>
  <c r="AN68" i="5"/>
  <c r="CC190" i="9"/>
  <c r="CG343" i="9"/>
  <c r="CF110" i="9"/>
  <c r="CH30" i="9"/>
  <c r="BY104" i="9"/>
  <c r="BZ326" i="9"/>
  <c r="AJ201" i="5"/>
  <c r="BI89" i="3"/>
  <c r="AA330" i="9"/>
  <c r="CD135" i="9"/>
  <c r="BI177" i="3"/>
  <c r="BH242" i="3"/>
  <c r="CF294" i="9"/>
  <c r="CH116" i="9"/>
  <c r="CG278" i="9"/>
  <c r="AC363" i="9"/>
  <c r="CD293" i="9"/>
  <c r="AL105" i="5"/>
  <c r="CF55" i="9"/>
  <c r="CE290" i="9"/>
  <c r="CD258" i="9"/>
  <c r="AN32" i="5"/>
  <c r="BH190" i="3"/>
  <c r="BZ158" i="9"/>
  <c r="CA46" i="9"/>
  <c r="CD171" i="9"/>
  <c r="CG342" i="9"/>
  <c r="CC189" i="9"/>
  <c r="BY159" i="9"/>
  <c r="CB320" i="9"/>
  <c r="CB153" i="9"/>
  <c r="AM209" i="5"/>
  <c r="CC257" i="9"/>
  <c r="CB285" i="9"/>
  <c r="BZ203" i="9"/>
  <c r="BK223" i="3"/>
  <c r="BJ4" i="3"/>
  <c r="CG58" i="9"/>
  <c r="Y267" i="9"/>
  <c r="AM110" i="5"/>
  <c r="CE347" i="9"/>
  <c r="BY325" i="9"/>
  <c r="AL13" i="5"/>
  <c r="AB169" i="9"/>
  <c r="BZ317" i="9"/>
  <c r="CH132" i="9"/>
  <c r="BJ130" i="3"/>
  <c r="BJ315" i="3"/>
  <c r="AJ101" i="5"/>
  <c r="AB335" i="9"/>
  <c r="BY41" i="9"/>
  <c r="CB323" i="9"/>
  <c r="Y310" i="9"/>
  <c r="CF107" i="9"/>
  <c r="BY153" i="9"/>
  <c r="CF332" i="9"/>
  <c r="Y39" i="9"/>
  <c r="CD164" i="9"/>
  <c r="AB44" i="9"/>
  <c r="CD318" i="9"/>
  <c r="CA6" i="9"/>
  <c r="CE283" i="9"/>
  <c r="CF91" i="9"/>
  <c r="CG49" i="9"/>
  <c r="CD200" i="9"/>
  <c r="CA309" i="9"/>
  <c r="BJ84" i="3"/>
  <c r="BK282" i="3"/>
  <c r="CE101" i="9"/>
  <c r="CH230" i="9"/>
  <c r="BK78" i="3"/>
  <c r="CH289" i="9"/>
  <c r="CD172" i="9"/>
  <c r="CB136" i="9"/>
  <c r="BG348" i="3"/>
  <c r="BJ64" i="3"/>
  <c r="BJ227" i="3"/>
  <c r="CH9" i="9"/>
  <c r="BJ277" i="3"/>
  <c r="BZ157" i="9"/>
  <c r="AL252" i="5"/>
  <c r="AM93" i="5"/>
  <c r="BJ359" i="3"/>
  <c r="AC102" i="9"/>
  <c r="CC149" i="9"/>
  <c r="CG346" i="9"/>
  <c r="CE61" i="9"/>
  <c r="AC120" i="9"/>
  <c r="BG83" i="3"/>
  <c r="BI267" i="3"/>
  <c r="CB181" i="9"/>
  <c r="CG212" i="9"/>
  <c r="BY230" i="9"/>
  <c r="BY152" i="9"/>
  <c r="CD341" i="9"/>
  <c r="BY123" i="9"/>
  <c r="CE229" i="9"/>
  <c r="CG234" i="9"/>
  <c r="BH97" i="3"/>
  <c r="BI115" i="3"/>
  <c r="CD65" i="9"/>
  <c r="CB133" i="9"/>
  <c r="AB136" i="9"/>
  <c r="Y176" i="9"/>
  <c r="AC344" i="9"/>
  <c r="BJ341" i="3"/>
  <c r="CE126" i="9"/>
  <c r="BG197" i="3"/>
  <c r="CD269" i="9"/>
  <c r="AL363" i="5"/>
  <c r="CB114" i="9"/>
  <c r="BH228" i="3"/>
  <c r="CA269" i="9"/>
  <c r="CH60" i="9"/>
  <c r="BI43" i="3"/>
  <c r="CC86" i="9"/>
  <c r="CG18" i="9"/>
  <c r="BG363" i="3"/>
  <c r="BI297" i="3"/>
  <c r="BI159" i="3"/>
  <c r="CC7" i="9"/>
  <c r="Y312" i="9"/>
  <c r="CB36" i="9"/>
  <c r="CF36" i="9"/>
  <c r="BZ364" i="9"/>
  <c r="BJ261" i="3"/>
  <c r="BG214" i="3"/>
  <c r="BI195" i="3"/>
  <c r="AC146" i="9"/>
  <c r="Y20" i="9"/>
  <c r="AM119" i="5"/>
  <c r="CD137" i="9"/>
  <c r="CB227" i="9"/>
  <c r="CA95" i="9"/>
  <c r="BH283" i="3"/>
  <c r="BY35" i="9"/>
  <c r="BZ334" i="9"/>
  <c r="AB238" i="9"/>
  <c r="AM29" i="5"/>
  <c r="CE357" i="9"/>
  <c r="BJ294" i="3"/>
  <c r="CA295" i="9"/>
  <c r="CH353" i="9"/>
  <c r="AC43" i="9"/>
  <c r="BZ341" i="9"/>
  <c r="Y93" i="9"/>
  <c r="CB84" i="9"/>
  <c r="BY245" i="9"/>
  <c r="CB138" i="9"/>
  <c r="CB163" i="9"/>
  <c r="BZ7" i="9"/>
  <c r="AN58" i="5"/>
  <c r="CA160" i="9"/>
  <c r="CG174" i="9"/>
  <c r="BK277" i="3"/>
  <c r="Y177" i="9"/>
  <c r="CA338" i="9"/>
  <c r="CH20" i="9"/>
  <c r="Z106" i="9"/>
  <c r="AN88" i="5"/>
  <c r="CE146" i="9"/>
  <c r="BZ75" i="9"/>
  <c r="AL356" i="5"/>
  <c r="CG304" i="9"/>
  <c r="CD142" i="9"/>
  <c r="CG349" i="9"/>
  <c r="AQ121" i="3"/>
  <c r="CB78" i="9"/>
  <c r="BZ18" i="9"/>
  <c r="CG143" i="9"/>
  <c r="BK172" i="3"/>
  <c r="AB240" i="9"/>
  <c r="AM71" i="5"/>
  <c r="CB201" i="9"/>
  <c r="BZ337" i="9"/>
  <c r="Y6" i="9"/>
  <c r="AN347" i="5"/>
  <c r="CA182" i="9"/>
  <c r="BG247" i="3"/>
  <c r="CH182" i="9"/>
  <c r="Z231" i="9"/>
  <c r="AN257" i="5"/>
  <c r="Y179" i="9"/>
  <c r="BK142" i="3"/>
  <c r="BI164" i="3"/>
  <c r="CD108" i="9"/>
  <c r="CF301" i="9"/>
  <c r="CC85" i="9"/>
  <c r="BY45" i="9"/>
  <c r="BH189" i="3"/>
  <c r="Z209" i="9"/>
  <c r="CC266" i="9"/>
  <c r="CB213" i="9"/>
  <c r="BK107" i="3"/>
  <c r="CC71" i="9"/>
  <c r="AJ94" i="5"/>
  <c r="AC264" i="9"/>
  <c r="AC78" i="9"/>
  <c r="CF44" i="9"/>
  <c r="CB290" i="9"/>
  <c r="CC317" i="9"/>
  <c r="CF342" i="9"/>
  <c r="CB229" i="9"/>
  <c r="BY191" i="9"/>
  <c r="Z301" i="9"/>
  <c r="AM109" i="5"/>
  <c r="CD10" i="9"/>
  <c r="BH221" i="3"/>
  <c r="BJ182" i="3"/>
  <c r="CH12" i="9"/>
  <c r="BI74" i="3"/>
  <c r="BY350" i="9"/>
  <c r="BJ202" i="3"/>
  <c r="AK196" i="5"/>
  <c r="BG338" i="3"/>
  <c r="Y333" i="9"/>
  <c r="AJ72" i="5"/>
  <c r="CE82" i="9"/>
  <c r="CB242" i="9"/>
  <c r="Y140" i="9"/>
  <c r="CG67" i="9"/>
  <c r="CE17" i="9"/>
  <c r="CF255" i="9"/>
  <c r="CE50" i="9"/>
  <c r="BG219" i="3"/>
  <c r="BY226" i="9"/>
  <c r="Z263" i="9"/>
  <c r="CE296" i="9"/>
  <c r="BJ259" i="3"/>
  <c r="CG20" i="9"/>
  <c r="BZ184" i="9"/>
  <c r="BJ322" i="3"/>
  <c r="CB106" i="9"/>
  <c r="AJ31" i="5"/>
  <c r="AC202" i="9"/>
  <c r="CA342" i="9"/>
  <c r="CF173" i="9"/>
  <c r="CA8" i="9"/>
  <c r="BH362" i="3"/>
  <c r="CB196" i="9"/>
  <c r="AL280" i="5"/>
  <c r="CA178" i="9"/>
  <c r="CE113" i="9"/>
  <c r="CC345" i="9"/>
  <c r="Y58" i="9"/>
  <c r="BH39" i="3"/>
  <c r="CC129" i="9"/>
  <c r="CC215" i="9"/>
  <c r="CD342" i="9"/>
  <c r="CF30" i="9"/>
  <c r="CE258" i="9"/>
  <c r="CG189" i="9"/>
  <c r="Y316" i="9"/>
  <c r="BK132" i="3"/>
  <c r="AN97" i="5"/>
  <c r="AC252" i="9"/>
  <c r="AC260" i="9"/>
  <c r="CB220" i="9"/>
  <c r="BY102" i="9"/>
  <c r="CG134" i="9"/>
  <c r="BI20" i="3"/>
  <c r="BZ19" i="9"/>
  <c r="BZ219" i="9"/>
  <c r="Z337" i="9"/>
  <c r="BK349" i="3"/>
  <c r="BZ266" i="9"/>
  <c r="AK28" i="5"/>
  <c r="Y19" i="9"/>
  <c r="CH33" i="9"/>
  <c r="AO224" i="3"/>
  <c r="CH10" i="9"/>
  <c r="BG301" i="3"/>
  <c r="CC188" i="9"/>
  <c r="BH227" i="3"/>
  <c r="CC340" i="9"/>
  <c r="AN52" i="5"/>
  <c r="BZ48" i="9"/>
  <c r="CG141" i="9"/>
  <c r="CE124" i="9"/>
  <c r="BJ356" i="3"/>
  <c r="CE246" i="9"/>
  <c r="CF88" i="9"/>
  <c r="CC213" i="9"/>
  <c r="CD105" i="9"/>
  <c r="CD13" i="9"/>
  <c r="BZ213" i="9"/>
  <c r="AM20" i="5"/>
  <c r="Y311" i="9"/>
  <c r="BI112" i="3"/>
  <c r="BY311" i="9"/>
  <c r="BG259" i="3"/>
  <c r="AS178" i="3"/>
  <c r="BY89" i="9"/>
  <c r="CG108" i="9"/>
  <c r="CF185" i="9"/>
  <c r="AJ85" i="5"/>
  <c r="CH330" i="9"/>
  <c r="AC8" i="9"/>
  <c r="AJ293" i="5"/>
  <c r="AB69" i="9"/>
  <c r="BG203" i="3"/>
  <c r="CE158" i="9"/>
  <c r="CA29" i="9"/>
  <c r="CB95" i="9"/>
  <c r="CE270" i="9"/>
  <c r="CC279" i="9"/>
  <c r="CG109" i="9"/>
  <c r="CA205" i="9"/>
  <c r="AC251" i="9"/>
  <c r="BZ191" i="9"/>
  <c r="AN16" i="5"/>
  <c r="CB272" i="9"/>
  <c r="AL215" i="5"/>
  <c r="AL103" i="5"/>
  <c r="CB248" i="9"/>
  <c r="CH233" i="9"/>
  <c r="BZ86" i="9"/>
  <c r="BY6" i="9"/>
  <c r="CF82" i="9"/>
  <c r="CH16" i="9"/>
  <c r="CB185" i="9"/>
  <c r="CH187" i="9"/>
  <c r="CB97" i="9"/>
  <c r="CG322" i="9"/>
  <c r="CC263" i="9"/>
  <c r="CE13" i="9"/>
  <c r="BK66" i="3"/>
  <c r="CH199" i="9"/>
  <c r="CF315" i="9"/>
  <c r="CH285" i="9"/>
  <c r="CB304" i="9"/>
  <c r="BJ99" i="3"/>
  <c r="CB168" i="9"/>
  <c r="BK319" i="3"/>
  <c r="CD109" i="9"/>
  <c r="CD217" i="9"/>
  <c r="CA337" i="9"/>
  <c r="BY183" i="9"/>
  <c r="CD235" i="9"/>
  <c r="BJ298" i="3"/>
  <c r="CF260" i="9"/>
  <c r="CF109" i="9"/>
  <c r="BZ344" i="9"/>
  <c r="CH321" i="9"/>
  <c r="CH274" i="9"/>
  <c r="CD179" i="9"/>
  <c r="BY168" i="9"/>
  <c r="AL19" i="5"/>
  <c r="CE58" i="9"/>
  <c r="CG89" i="9"/>
  <c r="AK122" i="5"/>
  <c r="BH266" i="3"/>
  <c r="CA67" i="9"/>
  <c r="CE185" i="9"/>
  <c r="CH236" i="9"/>
  <c r="CF12" i="9"/>
  <c r="CE314" i="9"/>
  <c r="CH180" i="9"/>
  <c r="CB165" i="9"/>
  <c r="CA223" i="9"/>
  <c r="AJ70" i="5"/>
  <c r="CD294" i="9"/>
  <c r="BZ121" i="9"/>
  <c r="CH68" i="9"/>
  <c r="CC295" i="9"/>
  <c r="CF345" i="9"/>
  <c r="BH61" i="3"/>
  <c r="CC117" i="9"/>
  <c r="CB277" i="9"/>
  <c r="BY326" i="9"/>
  <c r="CE206" i="9"/>
  <c r="CD202" i="9"/>
  <c r="CF39" i="9"/>
  <c r="BI363" i="3"/>
  <c r="CC164" i="9"/>
  <c r="BZ74" i="9"/>
  <c r="BJ102" i="3"/>
  <c r="CA150" i="9"/>
  <c r="CA63" i="9"/>
  <c r="AN15" i="5"/>
  <c r="Y56" i="9"/>
  <c r="BY133" i="9"/>
  <c r="CB45" i="9"/>
  <c r="BH15" i="3"/>
  <c r="BY216" i="9"/>
  <c r="BY277" i="9"/>
  <c r="AA356" i="9"/>
  <c r="CG149" i="9"/>
  <c r="AR351" i="3"/>
  <c r="CH54" i="9"/>
  <c r="CE66" i="9"/>
  <c r="CC128" i="9"/>
  <c r="CE274" i="9"/>
  <c r="CB160" i="9"/>
  <c r="AN98" i="5"/>
  <c r="BZ46" i="9"/>
  <c r="BI250" i="3"/>
  <c r="AN12" i="5"/>
  <c r="CA148" i="9"/>
  <c r="AN116" i="5"/>
  <c r="CB337" i="9"/>
  <c r="AR243" i="3"/>
  <c r="BJ224" i="3"/>
  <c r="CA231" i="9"/>
  <c r="Z371" i="9"/>
  <c r="BG356" i="3"/>
  <c r="CG133" i="9"/>
  <c r="CD53" i="9"/>
  <c r="CF144" i="9"/>
  <c r="CF175" i="9"/>
  <c r="CE307" i="9"/>
  <c r="CB279" i="9"/>
  <c r="BK362" i="3"/>
  <c r="CF356" i="9"/>
  <c r="CC136" i="9"/>
  <c r="CD282" i="9"/>
  <c r="CC135" i="9"/>
  <c r="Z124" i="9"/>
  <c r="AO121" i="3"/>
  <c r="AS32" i="3"/>
  <c r="AP153" i="3"/>
  <c r="CE249" i="9"/>
  <c r="BY169" i="9"/>
  <c r="BI192" i="3"/>
  <c r="CB14" i="9"/>
  <c r="BG343" i="3"/>
  <c r="CG173" i="9"/>
  <c r="CH123" i="9"/>
  <c r="CB123" i="9"/>
  <c r="AO260" i="3"/>
  <c r="CC288" i="9"/>
  <c r="CF333" i="9"/>
  <c r="BZ161" i="9"/>
  <c r="CF150" i="9"/>
  <c r="BG54" i="3"/>
  <c r="CH108" i="9"/>
  <c r="AN115" i="5"/>
  <c r="BH141" i="3"/>
  <c r="AJ103" i="5"/>
  <c r="CC166" i="9"/>
  <c r="CB178" i="9"/>
  <c r="CE293" i="9"/>
  <c r="CA110" i="9"/>
  <c r="CA285" i="9"/>
  <c r="AC225" i="9"/>
  <c r="BZ160" i="9"/>
  <c r="CC81" i="9"/>
  <c r="CC205" i="9"/>
  <c r="BG65" i="3"/>
  <c r="CD236" i="9"/>
  <c r="BK62" i="3"/>
  <c r="AM185" i="5"/>
  <c r="CE231" i="9"/>
  <c r="CF86" i="9"/>
  <c r="CC100" i="9"/>
  <c r="CC336" i="9"/>
  <c r="CD272" i="9"/>
  <c r="BI33" i="3"/>
  <c r="BY157" i="9"/>
  <c r="CE268" i="9"/>
  <c r="CC290" i="9"/>
  <c r="Y292" i="9"/>
  <c r="AL228" i="5"/>
  <c r="AJ77" i="5"/>
  <c r="CC269" i="9"/>
  <c r="AL39" i="5"/>
  <c r="BJ98" i="3"/>
  <c r="CG335" i="9"/>
  <c r="BG172" i="3"/>
  <c r="AM24" i="5"/>
  <c r="BK157" i="3"/>
  <c r="BY81" i="9"/>
  <c r="CG264" i="9"/>
  <c r="CG357" i="9"/>
  <c r="CC343" i="9"/>
  <c r="AP36" i="3"/>
  <c r="BG105" i="3"/>
  <c r="AK107" i="5"/>
  <c r="BZ71" i="9"/>
  <c r="CF133" i="9"/>
  <c r="BZ312" i="9"/>
  <c r="CA109" i="9"/>
  <c r="BI168" i="3"/>
  <c r="CF206" i="9"/>
  <c r="CH53" i="9"/>
  <c r="CA335" i="9"/>
  <c r="CG340" i="9"/>
  <c r="BG237" i="3"/>
  <c r="AK120" i="5"/>
  <c r="AJ20" i="5"/>
  <c r="CH45" i="9"/>
  <c r="AQ208" i="3"/>
  <c r="BY208" i="9"/>
  <c r="BH321" i="3"/>
  <c r="AL23" i="5"/>
  <c r="AS272" i="3"/>
  <c r="AM120" i="5"/>
  <c r="AN81" i="5"/>
  <c r="CF121" i="9"/>
  <c r="BZ286" i="9"/>
  <c r="CE341" i="9"/>
  <c r="CG187" i="9"/>
  <c r="AR259" i="3"/>
  <c r="AP175" i="3"/>
  <c r="AS88" i="3"/>
  <c r="AS175" i="3"/>
  <c r="AK41" i="5"/>
  <c r="AJ78" i="5"/>
  <c r="AS173" i="3"/>
  <c r="AK43" i="5"/>
  <c r="BI78" i="3"/>
  <c r="CC14" i="9"/>
  <c r="AR348" i="3"/>
  <c r="CG93" i="9"/>
  <c r="CH96" i="9"/>
  <c r="CA86" i="9"/>
  <c r="CH324" i="9"/>
  <c r="AR101" i="3"/>
  <c r="AL83" i="5"/>
  <c r="CA312" i="9"/>
  <c r="BG16" i="3"/>
  <c r="BZ175" i="9"/>
  <c r="CB22" i="9"/>
  <c r="BY206" i="9"/>
  <c r="CH362" i="9"/>
  <c r="CA103" i="9"/>
  <c r="BH74" i="3"/>
  <c r="CH256" i="9"/>
  <c r="BG101" i="3"/>
  <c r="AC54" i="9"/>
  <c r="BZ354" i="9"/>
  <c r="BZ130" i="9"/>
  <c r="AL189" i="5"/>
  <c r="CC137" i="9"/>
  <c r="CG284" i="9"/>
  <c r="AM50" i="5"/>
  <c r="CE92" i="9"/>
  <c r="AJ47" i="5"/>
  <c r="CG53" i="9"/>
  <c r="CH336" i="9"/>
  <c r="CH223" i="9"/>
  <c r="CG110" i="9"/>
  <c r="BI155" i="3"/>
  <c r="BH269" i="3"/>
  <c r="CC147" i="9"/>
  <c r="AL65" i="5"/>
  <c r="CA252" i="9"/>
  <c r="AP182" i="3"/>
  <c r="AJ87" i="5"/>
  <c r="CF257" i="9"/>
  <c r="Y303" i="9"/>
  <c r="CG166" i="9"/>
  <c r="AN121" i="5"/>
  <c r="AB105" i="9"/>
  <c r="CH179" i="9"/>
  <c r="CA165" i="9"/>
  <c r="CB335" i="9"/>
  <c r="CF93" i="9"/>
  <c r="CC219" i="9"/>
  <c r="CB269" i="9"/>
  <c r="CG194" i="9"/>
  <c r="BG120" i="3"/>
  <c r="Y53" i="9"/>
  <c r="CD201" i="9"/>
  <c r="CE116" i="9"/>
  <c r="CH358" i="9"/>
  <c r="CD154" i="9"/>
  <c r="CB140" i="9"/>
  <c r="BZ351" i="9"/>
  <c r="BZ182" i="9"/>
  <c r="BK48" i="3"/>
  <c r="AA136" i="9"/>
  <c r="CF137" i="9"/>
  <c r="BG275" i="3"/>
  <c r="CB216" i="9"/>
  <c r="AL107" i="5"/>
  <c r="CD198" i="9"/>
  <c r="CC254" i="9"/>
  <c r="CE147" i="9"/>
  <c r="CB261" i="9"/>
  <c r="CD285" i="9"/>
  <c r="CH159" i="9"/>
  <c r="AK10" i="5"/>
  <c r="CD191" i="9"/>
  <c r="AS27" i="3"/>
  <c r="CD96" i="9"/>
  <c r="Y43" i="9"/>
  <c r="CB129" i="9"/>
  <c r="CF265" i="9"/>
  <c r="BK317" i="3"/>
  <c r="BZ302" i="9"/>
  <c r="BZ87" i="9"/>
  <c r="BI174" i="3"/>
  <c r="CG257" i="9"/>
  <c r="CA72" i="9"/>
  <c r="CA102" i="9"/>
  <c r="CE118" i="9"/>
  <c r="BG253" i="3"/>
  <c r="AB108" i="9"/>
  <c r="BZ240" i="9"/>
  <c r="CH238" i="9"/>
  <c r="CF197" i="9"/>
  <c r="BY185" i="9"/>
  <c r="AJ121" i="5"/>
  <c r="AM10" i="5"/>
  <c r="CH27" i="9"/>
  <c r="BG234" i="3"/>
  <c r="BG272" i="3"/>
  <c r="BZ241" i="9"/>
  <c r="AK66" i="5"/>
  <c r="BH76" i="3"/>
  <c r="Y61" i="9"/>
  <c r="AK147" i="5"/>
  <c r="CE168" i="9"/>
  <c r="BY310" i="9"/>
  <c r="CH124" i="9"/>
  <c r="AR317" i="3"/>
  <c r="CC92" i="9"/>
  <c r="BI9" i="3"/>
  <c r="AJ30" i="5"/>
  <c r="AS181" i="3"/>
  <c r="AO286" i="3"/>
  <c r="AR85" i="3"/>
  <c r="AO273" i="3"/>
  <c r="CA235" i="9"/>
  <c r="BZ10" i="9"/>
  <c r="AR274" i="3"/>
  <c r="CA82" i="9"/>
  <c r="AQ240" i="3"/>
  <c r="AR232" i="3"/>
  <c r="CG176" i="9"/>
  <c r="AS290" i="3"/>
  <c r="CH71" i="9"/>
  <c r="BK5" i="3"/>
  <c r="AM307" i="5"/>
  <c r="CB287" i="9"/>
  <c r="CF237" i="9"/>
  <c r="CC144" i="9"/>
  <c r="CB312" i="9"/>
  <c r="AM84" i="5"/>
  <c r="CA286" i="9"/>
  <c r="AN90" i="5"/>
  <c r="CF249" i="9"/>
  <c r="CF102" i="9"/>
  <c r="BY189" i="9"/>
  <c r="CF222" i="9"/>
  <c r="BK125" i="3"/>
  <c r="AL349" i="5"/>
  <c r="CH158" i="9"/>
  <c r="CC17" i="9"/>
  <c r="BK74" i="3"/>
  <c r="AK102" i="5"/>
  <c r="BY195" i="9"/>
  <c r="AK35" i="5"/>
  <c r="BG61" i="3"/>
  <c r="CH137" i="9"/>
  <c r="CB364" i="9"/>
  <c r="AN101" i="5"/>
  <c r="CD267" i="9"/>
  <c r="AL124" i="5"/>
  <c r="CD316" i="9"/>
  <c r="CH281" i="9"/>
  <c r="CB80" i="9"/>
  <c r="BH7" i="3"/>
  <c r="AQ26" i="3"/>
  <c r="CD155" i="9"/>
  <c r="BY96" i="9"/>
  <c r="BZ287" i="9"/>
  <c r="CD116" i="9"/>
  <c r="CD17" i="9"/>
  <c r="CF87" i="9"/>
  <c r="CH192" i="9"/>
  <c r="BK94" i="3"/>
  <c r="CC200" i="9"/>
  <c r="CB214" i="9"/>
  <c r="AL6" i="5"/>
  <c r="AB198" i="9"/>
  <c r="CE87" i="9"/>
  <c r="BK292" i="3"/>
  <c r="BY266" i="9"/>
  <c r="CC167" i="9"/>
  <c r="BJ54" i="3"/>
  <c r="CH185" i="9"/>
  <c r="AC181" i="9"/>
  <c r="CB303" i="9"/>
  <c r="BJ124" i="3"/>
  <c r="AM70" i="5"/>
  <c r="CB98" i="9"/>
  <c r="BZ333" i="9"/>
  <c r="CB59" i="9"/>
  <c r="AC193" i="9"/>
  <c r="CH31" i="9"/>
  <c r="BY247" i="9"/>
  <c r="BK25" i="3"/>
  <c r="BI294" i="3"/>
  <c r="BI284" i="3"/>
  <c r="CH142" i="9"/>
  <c r="CF280" i="9"/>
  <c r="BI266" i="3"/>
  <c r="BY179" i="9"/>
  <c r="AM60" i="5"/>
  <c r="CA224" i="9"/>
  <c r="CG91" i="9"/>
  <c r="CH89" i="9"/>
  <c r="CD359" i="9"/>
  <c r="BZ113" i="9"/>
  <c r="CC16" i="9"/>
  <c r="CF129" i="9"/>
  <c r="CG200" i="9"/>
  <c r="AJ54" i="5"/>
  <c r="AC32" i="9"/>
  <c r="AA268" i="9"/>
  <c r="BY150" i="9"/>
  <c r="BG202" i="3"/>
  <c r="CF270" i="9"/>
  <c r="CF124" i="9"/>
  <c r="BZ110" i="9"/>
  <c r="CE317" i="9"/>
  <c r="AP22" i="3"/>
  <c r="CG191" i="9"/>
  <c r="CG138" i="9"/>
  <c r="CG96" i="9"/>
  <c r="CE202" i="9"/>
  <c r="BH127" i="3"/>
  <c r="BH230" i="3"/>
  <c r="AQ25" i="3"/>
  <c r="AS118" i="3"/>
  <c r="BI332" i="3"/>
  <c r="AL28" i="5"/>
  <c r="AO181" i="3"/>
  <c r="CH21" i="9"/>
  <c r="BY250" i="9"/>
  <c r="CH153" i="9"/>
  <c r="CA354" i="9"/>
  <c r="AS116" i="3"/>
  <c r="AC340" i="9"/>
  <c r="AK23" i="5"/>
  <c r="BK334" i="3"/>
  <c r="BG92" i="3"/>
  <c r="BZ43" i="9"/>
  <c r="CC69" i="9"/>
  <c r="CA36" i="9"/>
  <c r="AK98" i="5"/>
  <c r="CD219" i="9"/>
  <c r="AJ276" i="5"/>
  <c r="AL33" i="5"/>
  <c r="CD256" i="9"/>
  <c r="AM249" i="5"/>
  <c r="CD209" i="9"/>
  <c r="CA329" i="9"/>
  <c r="CD136" i="9"/>
  <c r="CD30" i="9"/>
  <c r="CH181" i="9"/>
  <c r="BG281" i="3"/>
  <c r="CB41" i="9"/>
  <c r="CH57" i="9"/>
  <c r="CF205" i="9"/>
  <c r="CD299" i="9"/>
  <c r="BI106" i="3"/>
  <c r="CD174" i="9"/>
  <c r="CC194" i="9"/>
  <c r="CB60" i="9"/>
  <c r="CF189" i="9"/>
  <c r="CC171" i="9"/>
  <c r="BK8" i="3"/>
  <c r="CB96" i="9"/>
  <c r="AB220" i="9"/>
  <c r="CD304" i="9"/>
  <c r="BG345" i="3"/>
  <c r="CG235" i="9"/>
  <c r="CG112" i="9"/>
  <c r="CD297" i="9"/>
  <c r="CE110" i="9"/>
  <c r="AN34" i="5"/>
  <c r="Z28" i="9"/>
  <c r="CA362" i="9"/>
  <c r="AP302" i="3"/>
  <c r="AL40" i="5"/>
  <c r="BH334" i="3"/>
  <c r="CG32" i="9"/>
  <c r="CF8" i="9"/>
  <c r="CB46" i="9"/>
  <c r="BY204" i="9"/>
  <c r="BI204" i="3"/>
  <c r="CE95" i="9"/>
  <c r="BK17" i="3"/>
  <c r="CF323" i="9"/>
  <c r="AL120" i="5"/>
  <c r="CH145" i="9"/>
  <c r="BY173" i="9"/>
  <c r="AB56" i="9"/>
  <c r="CE255" i="9"/>
  <c r="AL7" i="5"/>
  <c r="BH136" i="3"/>
  <c r="CD100" i="9"/>
  <c r="CD177" i="9"/>
  <c r="CG131" i="9"/>
  <c r="BZ275" i="9"/>
  <c r="BJ62" i="3"/>
  <c r="AJ267" i="5"/>
  <c r="AM326" i="5"/>
  <c r="CE155" i="9"/>
  <c r="CC355" i="9"/>
  <c r="AJ122" i="5"/>
  <c r="AM345" i="5"/>
  <c r="CB224" i="9"/>
  <c r="BZ348" i="9"/>
  <c r="CD129" i="9"/>
  <c r="CA34" i="9"/>
  <c r="CH250" i="9"/>
  <c r="CE338" i="9"/>
  <c r="AC153" i="9"/>
  <c r="BK299" i="3"/>
  <c r="CG71" i="9"/>
  <c r="AJ5" i="5"/>
  <c r="BZ278" i="9"/>
  <c r="AL16" i="5"/>
  <c r="CB208" i="9"/>
  <c r="AJ56" i="5"/>
  <c r="AK17" i="5"/>
  <c r="AC20" i="9"/>
  <c r="BK344" i="3"/>
  <c r="AL110" i="5"/>
  <c r="AN82" i="5"/>
  <c r="BZ231" i="9"/>
  <c r="AN43" i="5"/>
  <c r="CA291" i="9"/>
  <c r="CH282" i="9"/>
  <c r="AM103" i="5"/>
  <c r="CH14" i="9"/>
  <c r="CG279" i="9"/>
  <c r="AS259" i="3"/>
  <c r="AO57" i="3"/>
  <c r="CA172" i="9"/>
  <c r="CF275" i="9"/>
  <c r="CD159" i="9"/>
  <c r="AR141" i="3"/>
  <c r="AP210" i="3"/>
  <c r="CA207" i="9"/>
  <c r="CC230" i="9"/>
  <c r="CC320" i="9"/>
  <c r="AN45" i="5"/>
  <c r="AK119" i="5"/>
  <c r="CD61" i="9"/>
  <c r="CA199" i="9"/>
  <c r="AR285" i="3"/>
  <c r="BK336" i="3"/>
  <c r="CH46" i="9"/>
  <c r="AP53" i="3"/>
  <c r="CG153" i="9"/>
  <c r="CA258" i="9"/>
  <c r="CC78" i="9"/>
  <c r="AM87" i="5"/>
  <c r="AQ140" i="3"/>
  <c r="BK119" i="3"/>
  <c r="CE125" i="9"/>
  <c r="AS353" i="3"/>
  <c r="BY38" i="9"/>
  <c r="AR273" i="3"/>
  <c r="BI66" i="3"/>
  <c r="CE309" i="9"/>
  <c r="BY144" i="9"/>
  <c r="AK157" i="5"/>
  <c r="CE228" i="9"/>
  <c r="AB54" i="9"/>
  <c r="AL51" i="5"/>
  <c r="BH42" i="3"/>
  <c r="BY170" i="9"/>
  <c r="BH68" i="3"/>
  <c r="AM81" i="5"/>
  <c r="AC297" i="9"/>
  <c r="BH10" i="3"/>
  <c r="AL80" i="5"/>
  <c r="CE251" i="9"/>
  <c r="CB74" i="9"/>
  <c r="BJ152" i="3"/>
  <c r="BG178" i="3"/>
  <c r="BH77" i="3"/>
  <c r="CC237" i="9"/>
  <c r="BH144" i="3"/>
  <c r="BZ206" i="9"/>
  <c r="CH148" i="9"/>
  <c r="CC155" i="9"/>
  <c r="CE57" i="9"/>
  <c r="CA322" i="9"/>
  <c r="CG256" i="9"/>
  <c r="BG125" i="3"/>
  <c r="CH332" i="9"/>
  <c r="CD110" i="9"/>
  <c r="CA351" i="9"/>
  <c r="BJ132" i="3"/>
  <c r="CG161" i="9"/>
  <c r="BJ188" i="3"/>
  <c r="BJ338" i="3"/>
  <c r="BJ201" i="3"/>
  <c r="Y204" i="9"/>
  <c r="CF313" i="9"/>
  <c r="CC174" i="9"/>
  <c r="BH286" i="3"/>
  <c r="CA157" i="9"/>
  <c r="BY251" i="9"/>
  <c r="CD16" i="9"/>
  <c r="BY220" i="9"/>
  <c r="CH78" i="9"/>
  <c r="AR201" i="3"/>
  <c r="AK232" i="5"/>
  <c r="CD128" i="9"/>
  <c r="BI25" i="3"/>
  <c r="CG228" i="9"/>
  <c r="CD43" i="9"/>
  <c r="BJ250" i="3"/>
  <c r="CE277" i="9"/>
  <c r="AN349" i="5"/>
  <c r="AJ51" i="5"/>
  <c r="BI341" i="3"/>
  <c r="CA192" i="9"/>
  <c r="BZ314" i="9"/>
  <c r="Y103" i="9"/>
  <c r="AM38" i="5"/>
  <c r="BY328" i="9"/>
  <c r="BI87" i="3"/>
  <c r="BY268" i="9"/>
  <c r="BG249" i="3"/>
  <c r="CA259" i="9"/>
  <c r="BZ139" i="9"/>
  <c r="CA42" i="9"/>
  <c r="CG206" i="9"/>
  <c r="BZ11" i="9"/>
  <c r="BJ100" i="3"/>
  <c r="BG336" i="3"/>
  <c r="CF358" i="9"/>
  <c r="Z43" i="9"/>
  <c r="AM73" i="5"/>
  <c r="BY132" i="9"/>
  <c r="BY72" i="9"/>
  <c r="AJ124" i="5"/>
  <c r="AM105" i="5"/>
  <c r="AL86" i="5"/>
  <c r="AN310" i="5"/>
  <c r="AL54" i="5"/>
  <c r="CH5" i="9"/>
  <c r="BY340" i="9"/>
  <c r="BK359" i="3"/>
  <c r="Y226" i="9"/>
  <c r="BI328" i="3"/>
  <c r="CB349" i="9"/>
  <c r="AQ351" i="3"/>
  <c r="CD39" i="9"/>
  <c r="BJ9" i="3"/>
  <c r="AJ18" i="5"/>
  <c r="CF151" i="9"/>
  <c r="CD134" i="9"/>
  <c r="CH198" i="9"/>
  <c r="AO276" i="3"/>
  <c r="AP131" i="3"/>
  <c r="AS159" i="3"/>
  <c r="CC362" i="9"/>
  <c r="CH117" i="9"/>
  <c r="AP255" i="3"/>
  <c r="BK56" i="3"/>
  <c r="BH360" i="3"/>
  <c r="BJ257" i="3"/>
  <c r="BH206" i="3"/>
  <c r="CG252" i="9"/>
  <c r="AP252" i="3"/>
  <c r="BY270" i="9"/>
  <c r="CH94" i="9"/>
  <c r="AP306" i="3"/>
  <c r="CC42" i="9"/>
  <c r="AO358" i="3"/>
  <c r="Z50" i="9"/>
  <c r="BY292" i="9"/>
  <c r="AR358" i="3"/>
  <c r="BJ73" i="3"/>
  <c r="CD203" i="9"/>
  <c r="AS41" i="3"/>
  <c r="AS153" i="3"/>
  <c r="AO8" i="3"/>
  <c r="AS325" i="3"/>
  <c r="BJ320" i="3"/>
  <c r="CD69" i="9"/>
  <c r="CH55" i="9"/>
  <c r="AA231" i="9"/>
  <c r="CC247" i="9"/>
  <c r="AM236" i="5"/>
  <c r="CB172" i="9"/>
  <c r="CA283" i="9"/>
  <c r="BI214" i="3"/>
  <c r="AC124" i="9"/>
  <c r="BG59" i="3"/>
  <c r="BJ138" i="3"/>
  <c r="CF7" i="9"/>
  <c r="BZ205" i="9"/>
  <c r="BZ347" i="9"/>
  <c r="AJ344" i="5"/>
  <c r="BK177" i="3"/>
  <c r="AM282" i="5"/>
  <c r="CG65" i="9"/>
  <c r="CC47" i="9"/>
  <c r="CC303" i="9"/>
  <c r="AK71" i="5"/>
  <c r="CB167" i="9"/>
  <c r="CE23" i="9"/>
  <c r="AK112" i="5"/>
  <c r="CE105" i="9"/>
  <c r="AO106" i="3"/>
  <c r="AM59" i="5"/>
  <c r="AM117" i="5"/>
  <c r="Z391" i="9"/>
  <c r="CC177" i="9"/>
  <c r="CD351" i="9"/>
  <c r="BZ293" i="9"/>
  <c r="CD288" i="9"/>
  <c r="AM111" i="5"/>
  <c r="BZ284" i="9"/>
  <c r="CC252" i="9"/>
  <c r="CF41" i="9"/>
  <c r="Y285" i="9"/>
  <c r="CA170" i="9"/>
  <c r="CC305" i="9"/>
  <c r="AL37" i="5"/>
  <c r="CD243" i="9"/>
  <c r="BY113" i="9"/>
  <c r="BZ101" i="9"/>
  <c r="BK193" i="3"/>
  <c r="CE223" i="9"/>
  <c r="AK246" i="5"/>
  <c r="AN44" i="5"/>
  <c r="BY284" i="9"/>
  <c r="AK95" i="5"/>
  <c r="CH313" i="9"/>
  <c r="Z393" i="9"/>
  <c r="CB85" i="9"/>
  <c r="CB148" i="9"/>
  <c r="BY361" i="9"/>
  <c r="CD29" i="9"/>
  <c r="AK91" i="5"/>
  <c r="BZ357" i="9"/>
  <c r="AJ90" i="5"/>
  <c r="CD264" i="9"/>
  <c r="CA355" i="9"/>
  <c r="BY40" i="9"/>
  <c r="CG210" i="9"/>
  <c r="AL95" i="5"/>
  <c r="CH26" i="9"/>
  <c r="CG319" i="9"/>
  <c r="CB284" i="9"/>
  <c r="CG362" i="9"/>
  <c r="CF153" i="9"/>
  <c r="CG136" i="9"/>
  <c r="CH237" i="9"/>
  <c r="BY16" i="9"/>
  <c r="AL128" i="5"/>
  <c r="BZ52" i="9"/>
  <c r="AN8" i="5"/>
  <c r="BH303" i="3"/>
  <c r="CC285" i="9"/>
  <c r="CB329" i="9"/>
  <c r="CC43" i="9"/>
  <c r="CA274" i="9"/>
  <c r="BI30" i="3"/>
  <c r="BI311" i="3"/>
  <c r="BG70" i="3"/>
  <c r="AL8" i="5"/>
  <c r="BZ38" i="9"/>
  <c r="CG184" i="9"/>
  <c r="BY219" i="9"/>
  <c r="AN41" i="5"/>
  <c r="BG271" i="3"/>
  <c r="CG61" i="9"/>
  <c r="CG75" i="9"/>
  <c r="CF354" i="9"/>
  <c r="AJ65" i="5"/>
  <c r="AQ118" i="3"/>
  <c r="AQ358" i="3"/>
  <c r="AB149" i="9"/>
  <c r="CD146" i="9"/>
  <c r="CE267" i="9"/>
  <c r="AS196" i="3"/>
  <c r="BY256" i="9"/>
  <c r="CH85" i="9"/>
  <c r="CF6" i="9"/>
  <c r="AQ175" i="3"/>
  <c r="AS209" i="3"/>
  <c r="CH127" i="9"/>
  <c r="CD56" i="9"/>
  <c r="CF277" i="9"/>
  <c r="AN93" i="5"/>
  <c r="BY215" i="9"/>
  <c r="CH164" i="9"/>
  <c r="BY275" i="9"/>
  <c r="Y168" i="9"/>
  <c r="CH220" i="9"/>
  <c r="CD352" i="9"/>
  <c r="CH107" i="9"/>
  <c r="AB326" i="9"/>
  <c r="AC31" i="9"/>
  <c r="CH240" i="9"/>
  <c r="BG122" i="3"/>
  <c r="CH339" i="9"/>
  <c r="BG314" i="3"/>
  <c r="BJ128" i="3"/>
  <c r="CC231" i="9"/>
  <c r="BH359" i="3"/>
  <c r="BZ42" i="9"/>
  <c r="AN350" i="5"/>
  <c r="BK97" i="3"/>
  <c r="BY207" i="9"/>
  <c r="BG123" i="3"/>
  <c r="BZ65" i="9"/>
  <c r="Y383" i="9"/>
  <c r="CF177" i="9"/>
  <c r="CH345" i="9"/>
  <c r="CA327" i="9"/>
  <c r="BK249" i="3"/>
  <c r="CF254" i="9"/>
  <c r="CD18" i="9"/>
  <c r="BK274" i="3"/>
  <c r="CC183" i="9"/>
  <c r="CC357" i="9"/>
  <c r="CF59" i="9"/>
  <c r="CD23" i="9"/>
  <c r="CA345" i="9"/>
  <c r="CA334" i="9"/>
  <c r="AN31" i="5"/>
  <c r="Z376" i="9"/>
  <c r="CB16" i="9"/>
  <c r="CA162" i="9"/>
  <c r="CH62" i="9"/>
  <c r="BY28" i="9"/>
  <c r="BY184" i="9"/>
  <c r="AK46" i="5"/>
  <c r="AA109" i="9"/>
  <c r="CH15" i="9"/>
  <c r="AJ349" i="5"/>
  <c r="CB244" i="9"/>
  <c r="BY329" i="9"/>
  <c r="CF246" i="9"/>
  <c r="CB44" i="9"/>
  <c r="BI340" i="3"/>
  <c r="BY162" i="9"/>
  <c r="AM253" i="5"/>
  <c r="BZ135" i="9"/>
  <c r="BZ115" i="9"/>
  <c r="CF306" i="9"/>
  <c r="AP351" i="3"/>
  <c r="CC229" i="9"/>
  <c r="BY164" i="9"/>
  <c r="CB338" i="9"/>
  <c r="BJ239" i="3"/>
  <c r="BH159" i="3"/>
  <c r="CA62" i="9"/>
  <c r="BK269" i="3"/>
  <c r="CD259" i="9"/>
  <c r="BH123" i="3"/>
  <c r="CC51" i="9"/>
  <c r="CB159" i="9"/>
  <c r="BG333" i="3"/>
  <c r="AK96" i="5"/>
  <c r="BZ125" i="9"/>
  <c r="CE151" i="9"/>
  <c r="CF317" i="9"/>
  <c r="CE313" i="9"/>
  <c r="BH255" i="3"/>
  <c r="CH276" i="9"/>
  <c r="CD72" i="9"/>
  <c r="CF152" i="9"/>
  <c r="CA158" i="9"/>
  <c r="CF18" i="9"/>
  <c r="BZ58" i="9"/>
  <c r="CH284" i="9"/>
  <c r="CB139" i="9"/>
  <c r="CA191" i="9"/>
  <c r="CG23" i="9"/>
  <c r="BI34" i="3"/>
  <c r="BY315" i="9"/>
  <c r="CF295" i="9"/>
  <c r="CB20" i="9"/>
  <c r="CB270" i="9"/>
  <c r="BK141" i="3"/>
  <c r="BY300" i="9"/>
  <c r="CG52" i="9"/>
  <c r="CG128" i="9"/>
  <c r="CG303" i="9"/>
  <c r="CF210" i="9"/>
  <c r="AS184" i="3"/>
  <c r="CB49" i="9"/>
  <c r="AQ226" i="3"/>
  <c r="AL137" i="5"/>
  <c r="BY106" i="9"/>
  <c r="CB173" i="9"/>
  <c r="AO350" i="3"/>
  <c r="CC241" i="9"/>
  <c r="CD244" i="9"/>
  <c r="CD88" i="9"/>
  <c r="AR38" i="3"/>
  <c r="BH99" i="3"/>
  <c r="CG308" i="9"/>
  <c r="CH147" i="9"/>
  <c r="AO315" i="3"/>
  <c r="AR353" i="3"/>
  <c r="AS28" i="3"/>
  <c r="CH24" i="9"/>
  <c r="CE7" i="9"/>
  <c r="BH147" i="3"/>
  <c r="AJ106" i="5"/>
  <c r="CG48" i="9"/>
  <c r="AL63" i="5"/>
  <c r="BK64" i="3"/>
  <c r="AS148" i="3"/>
  <c r="CH229" i="9"/>
  <c r="CF347" i="9"/>
  <c r="AR36" i="3"/>
  <c r="AO44" i="3"/>
  <c r="CE215" i="9"/>
  <c r="BK261" i="3"/>
  <c r="AN119" i="5"/>
  <c r="CF77" i="9"/>
  <c r="CC8" i="9"/>
  <c r="BH12" i="3"/>
  <c r="CF214" i="9"/>
  <c r="CA17" i="9"/>
  <c r="BI110" i="3"/>
  <c r="AL71" i="5"/>
  <c r="AC245" i="9"/>
  <c r="BG22" i="3"/>
  <c r="CA101" i="9"/>
  <c r="CG114" i="9"/>
  <c r="CG10" i="9"/>
  <c r="AK101" i="5"/>
  <c r="AK33" i="5"/>
  <c r="CD257" i="9"/>
  <c r="BI180" i="3"/>
  <c r="BK37" i="3"/>
  <c r="AK26" i="5"/>
  <c r="AS142" i="3"/>
  <c r="BI280" i="3"/>
  <c r="BI237" i="3"/>
  <c r="CE34" i="9"/>
  <c r="CA75" i="9"/>
  <c r="AJ98" i="5"/>
  <c r="CD15" i="9"/>
  <c r="AB282" i="9"/>
  <c r="AM36" i="5"/>
  <c r="BK161" i="3"/>
  <c r="CF348" i="9"/>
  <c r="AL102" i="5"/>
  <c r="CE334" i="9"/>
  <c r="BI80" i="3"/>
  <c r="CC90" i="9"/>
  <c r="CG16" i="9"/>
  <c r="BG9" i="3"/>
  <c r="CE297" i="9"/>
  <c r="CE159" i="9"/>
  <c r="CF227" i="9"/>
  <c r="Y250" i="9"/>
  <c r="AS281" i="3"/>
  <c r="CD156" i="9"/>
  <c r="CF256" i="9"/>
  <c r="CH314" i="9"/>
  <c r="CG72" i="9"/>
  <c r="Y88" i="9"/>
  <c r="CA298" i="9"/>
  <c r="CG170" i="9"/>
  <c r="AL59" i="5"/>
  <c r="CB118" i="9"/>
  <c r="CC277" i="9"/>
  <c r="CH346" i="9"/>
  <c r="CC55" i="9"/>
  <c r="BG325" i="3"/>
  <c r="BJ262" i="3"/>
  <c r="AC152" i="9"/>
  <c r="CH239" i="9"/>
  <c r="CD216" i="9"/>
  <c r="BG270" i="3"/>
  <c r="AN195" i="5"/>
  <c r="BY203" i="9"/>
  <c r="CC175" i="9"/>
  <c r="AC26" i="9"/>
  <c r="Z310" i="9"/>
  <c r="CA217" i="9"/>
  <c r="AR362" i="3"/>
  <c r="CA69" i="9"/>
  <c r="Y330" i="9"/>
  <c r="BZ353" i="9"/>
  <c r="BZ168" i="9"/>
  <c r="AL111" i="5"/>
  <c r="AJ100" i="5"/>
  <c r="BG186" i="3"/>
  <c r="AJ33" i="5"/>
  <c r="CA74" i="9"/>
  <c r="CC157" i="9"/>
  <c r="AR283" i="3"/>
  <c r="CB26" i="9"/>
  <c r="CF99" i="9"/>
  <c r="BZ197" i="9"/>
  <c r="CD49" i="9"/>
  <c r="CH325" i="9"/>
  <c r="CH79" i="9"/>
  <c r="CE56" i="9"/>
  <c r="BY135" i="9"/>
  <c r="CA56" i="9"/>
  <c r="AQ251" i="3"/>
  <c r="CE152" i="9"/>
  <c r="CC203" i="9"/>
  <c r="AO314" i="3"/>
  <c r="CF340" i="9"/>
  <c r="CE47" i="9"/>
  <c r="CG294" i="9"/>
  <c r="CC72" i="9"/>
  <c r="CH64" i="9"/>
  <c r="AQ317" i="3"/>
  <c r="AB290" i="9"/>
  <c r="BI128" i="3"/>
  <c r="AJ49" i="5"/>
  <c r="AS193" i="3"/>
  <c r="AS164" i="3"/>
  <c r="CE164" i="9"/>
  <c r="AS10" i="3"/>
  <c r="AS79" i="3"/>
  <c r="AR177" i="3"/>
  <c r="CC178" i="9"/>
  <c r="CB135" i="9"/>
  <c r="CB325" i="9"/>
  <c r="CG199" i="9"/>
  <c r="CF158" i="9"/>
  <c r="AS258" i="3"/>
  <c r="AR188" i="3"/>
  <c r="CE362" i="9"/>
  <c r="BY44" i="9"/>
  <c r="AJ105" i="5"/>
  <c r="CA19" i="9"/>
  <c r="CF180" i="9"/>
  <c r="BI296" i="3"/>
  <c r="CF200" i="9"/>
  <c r="AL262" i="5"/>
  <c r="CA333" i="9"/>
  <c r="BI37" i="3"/>
  <c r="BH121" i="3"/>
  <c r="CC101" i="9"/>
  <c r="CE134" i="9"/>
  <c r="AJ155" i="5"/>
  <c r="CA181" i="9"/>
  <c r="Z122" i="9"/>
  <c r="CF11" i="9"/>
  <c r="CH19" i="9"/>
  <c r="BJ50" i="3"/>
  <c r="AJ16" i="5"/>
  <c r="BY13" i="9"/>
  <c r="Y221" i="9"/>
  <c r="CE30" i="9"/>
  <c r="CF66" i="9"/>
  <c r="AB389" i="9"/>
  <c r="CF50" i="9"/>
  <c r="CB180" i="9"/>
  <c r="CF311" i="9"/>
  <c r="CC250" i="9"/>
  <c r="CD349" i="9"/>
  <c r="CA116" i="9"/>
  <c r="BJ225" i="3"/>
  <c r="BG68" i="3"/>
  <c r="BZ155" i="9"/>
  <c r="Y222" i="9"/>
  <c r="CB127" i="9"/>
  <c r="BI193" i="3"/>
  <c r="BK322" i="3"/>
  <c r="CB125" i="9"/>
  <c r="BJ82" i="3"/>
  <c r="Y344" i="9"/>
  <c r="BJ316" i="3"/>
  <c r="CA228" i="9"/>
  <c r="AJ118" i="5"/>
  <c r="BG228" i="3"/>
  <c r="CD261" i="9"/>
  <c r="CC278" i="9"/>
  <c r="CB351" i="9"/>
  <c r="BJ197" i="3"/>
  <c r="BK331" i="3"/>
  <c r="CC327" i="9"/>
  <c r="CB68" i="9"/>
  <c r="CG29" i="9"/>
  <c r="AM99" i="5"/>
  <c r="CF64" i="9"/>
  <c r="CD274" i="9"/>
  <c r="BZ355" i="9"/>
  <c r="CA282" i="9"/>
  <c r="BH186" i="3"/>
  <c r="AJ64" i="5"/>
  <c r="CE73" i="9"/>
  <c r="CG225" i="9"/>
  <c r="CA221" i="9"/>
  <c r="CE227" i="9"/>
  <c r="CE20" i="9"/>
  <c r="CB340" i="9"/>
  <c r="BI158" i="3"/>
  <c r="CF37" i="9"/>
  <c r="AA173" i="9"/>
  <c r="CD91" i="9"/>
  <c r="BI221" i="3"/>
  <c r="AJ46" i="5"/>
  <c r="CA257" i="9"/>
  <c r="CG331" i="9"/>
  <c r="AM83" i="5"/>
  <c r="BI10" i="3"/>
  <c r="CH98" i="9"/>
  <c r="CB262" i="9"/>
  <c r="CD80" i="9"/>
  <c r="CE74" i="9"/>
  <c r="CB264" i="9"/>
  <c r="AM150" i="5"/>
  <c r="CC334" i="9"/>
  <c r="BH352" i="3"/>
  <c r="BZ321" i="9"/>
  <c r="AK15" i="5"/>
  <c r="BZ208" i="9"/>
  <c r="CG360" i="9"/>
  <c r="CD326" i="9"/>
  <c r="CH41" i="9"/>
  <c r="CC30" i="9"/>
  <c r="AA206" i="9"/>
  <c r="CG293" i="9"/>
  <c r="CH287" i="9"/>
  <c r="AP160" i="3"/>
  <c r="BZ363" i="9"/>
  <c r="CF169" i="9"/>
  <c r="CH120" i="9"/>
  <c r="AR250" i="3"/>
  <c r="CA126" i="9"/>
  <c r="AS62" i="3"/>
  <c r="CG295" i="9"/>
  <c r="BJ212" i="3"/>
  <c r="CE21" i="9"/>
  <c r="AS185" i="3"/>
  <c r="CB345" i="9"/>
  <c r="CD222" i="9"/>
  <c r="AN224" i="5"/>
  <c r="AP281" i="3"/>
  <c r="AR163" i="3"/>
  <c r="CE355" i="9"/>
  <c r="CE27" i="9"/>
  <c r="AR148" i="3"/>
  <c r="CE225" i="9"/>
  <c r="CA276" i="9"/>
  <c r="BY305" i="9"/>
  <c r="AP64" i="3"/>
  <c r="CG167" i="9"/>
  <c r="BH150" i="3"/>
  <c r="CD266" i="9"/>
  <c r="BG50" i="3"/>
  <c r="CA151" i="9"/>
  <c r="Y401" i="9"/>
  <c r="CE31" i="9"/>
  <c r="CE360" i="9"/>
  <c r="CG241" i="9"/>
  <c r="Z30" i="9"/>
  <c r="BZ338" i="9"/>
  <c r="BH33" i="3"/>
  <c r="Y172" i="9"/>
  <c r="CF89" i="9"/>
  <c r="AM62" i="5"/>
  <c r="CG15" i="9"/>
  <c r="BY161" i="9"/>
  <c r="CF114" i="9"/>
  <c r="CD206" i="9"/>
  <c r="BY276" i="9"/>
  <c r="CD87" i="9"/>
  <c r="AQ85" i="3"/>
  <c r="AO196" i="3"/>
  <c r="Z103" i="9"/>
  <c r="CD246" i="9"/>
  <c r="BI95" i="3"/>
  <c r="AK103" i="5"/>
  <c r="CG8" i="9"/>
  <c r="CF329" i="9"/>
  <c r="CF300" i="9"/>
  <c r="CH265" i="9"/>
  <c r="CG28" i="9"/>
  <c r="AQ40" i="3"/>
  <c r="AR361" i="3"/>
  <c r="CE189" i="9"/>
  <c r="AO13" i="3"/>
  <c r="CD144" i="9"/>
  <c r="BK238" i="3"/>
  <c r="CH29" i="9"/>
  <c r="CG330" i="9"/>
  <c r="CE306" i="9"/>
  <c r="CB289" i="9"/>
  <c r="AP309" i="3"/>
  <c r="AQ296" i="3"/>
  <c r="AQ243" i="3"/>
  <c r="CG5" i="9"/>
  <c r="CA163" i="9"/>
  <c r="CH290" i="9"/>
  <c r="BH271" i="3"/>
  <c r="AL58" i="5"/>
  <c r="CD330" i="9"/>
  <c r="CG59" i="9"/>
  <c r="AR178" i="3"/>
  <c r="CB300" i="9"/>
  <c r="BY70" i="9"/>
  <c r="AP34" i="3"/>
  <c r="AP318" i="3"/>
  <c r="AS90" i="3"/>
  <c r="CD314" i="9"/>
  <c r="AN83" i="5"/>
  <c r="CD94" i="9"/>
  <c r="Z294" i="9"/>
  <c r="CG158" i="9"/>
  <c r="BZ152" i="9"/>
  <c r="AQ144" i="3"/>
  <c r="AS271" i="3"/>
  <c r="BY149" i="9"/>
  <c r="BZ31" i="9"/>
  <c r="CH103" i="9"/>
  <c r="CA145" i="9"/>
  <c r="AM35" i="5"/>
  <c r="AO101" i="3"/>
  <c r="AP332" i="3"/>
  <c r="AO147" i="3"/>
  <c r="CE142" i="9"/>
  <c r="CE77" i="9"/>
  <c r="AN24" i="5"/>
  <c r="AQ308" i="3"/>
  <c r="AQ125" i="3"/>
  <c r="AM299" i="5"/>
  <c r="CC9" i="9"/>
  <c r="AQ224" i="3"/>
  <c r="CB115" i="9"/>
  <c r="CE339" i="9"/>
  <c r="CC209" i="9"/>
  <c r="CH44" i="9"/>
  <c r="BY15" i="9"/>
  <c r="CD227" i="9"/>
  <c r="CE319" i="9"/>
  <c r="BZ69" i="9"/>
  <c r="CE76" i="9"/>
  <c r="AR17" i="3"/>
  <c r="CG299" i="9"/>
  <c r="BY59" i="9"/>
  <c r="AQ350" i="3"/>
  <c r="CH92" i="9"/>
  <c r="AO301" i="3"/>
  <c r="BH249" i="3"/>
  <c r="CC132" i="9"/>
  <c r="AK117" i="5"/>
  <c r="CB92" i="9"/>
  <c r="AP39" i="3"/>
  <c r="AQ43" i="3"/>
  <c r="CD208" i="9"/>
  <c r="BZ220" i="9"/>
  <c r="CG127" i="9"/>
  <c r="AP116" i="3"/>
  <c r="CE154" i="9"/>
  <c r="CF239" i="9"/>
  <c r="CF143" i="9"/>
  <c r="CA130" i="9"/>
  <c r="AR152" i="3"/>
  <c r="AR140" i="3"/>
  <c r="AQ354" i="3"/>
  <c r="CA353" i="9"/>
  <c r="AP144" i="3"/>
  <c r="CB195" i="9"/>
  <c r="AP141" i="3"/>
  <c r="CB322" i="9"/>
  <c r="AR118" i="3"/>
  <c r="AR71" i="3"/>
  <c r="CA226" i="9"/>
  <c r="AQ201" i="3"/>
  <c r="CH270" i="9"/>
  <c r="AR347" i="3"/>
  <c r="AP107" i="3"/>
  <c r="AP111" i="3"/>
  <c r="AQ238" i="3"/>
  <c r="AP284" i="3"/>
  <c r="AP317" i="3"/>
  <c r="BY303" i="9"/>
  <c r="AK318" i="5"/>
  <c r="CH176" i="9"/>
  <c r="CG230" i="9"/>
  <c r="AB315" i="9"/>
  <c r="CD357" i="9"/>
  <c r="BJ135" i="3"/>
  <c r="CH83" i="9"/>
  <c r="BK329" i="3"/>
  <c r="CF363" i="9"/>
  <c r="CD237" i="9"/>
  <c r="CB355" i="9"/>
  <c r="CD277" i="9"/>
  <c r="AO162" i="3"/>
  <c r="CF83" i="9"/>
  <c r="BK309" i="3"/>
  <c r="BZ194" i="9"/>
  <c r="CF211" i="9"/>
  <c r="AL21" i="5"/>
  <c r="BZ186" i="9"/>
  <c r="CC145" i="9"/>
  <c r="AR306" i="3"/>
  <c r="AN33" i="5"/>
  <c r="CC150" i="9"/>
  <c r="AR14" i="3"/>
  <c r="BY75" i="9"/>
  <c r="CF141" i="9"/>
  <c r="AQ191" i="3"/>
  <c r="CF321" i="9"/>
  <c r="AQ29" i="3"/>
  <c r="BY210" i="9"/>
  <c r="AR297" i="3"/>
  <c r="BI36" i="3"/>
  <c r="CC179" i="9"/>
  <c r="AQ292" i="3"/>
  <c r="AR136" i="3"/>
  <c r="AS301" i="3"/>
  <c r="AQ246" i="3"/>
  <c r="BY26" i="9"/>
  <c r="AR330" i="3"/>
  <c r="AM12" i="5"/>
  <c r="CC143" i="9"/>
  <c r="CD348" i="9"/>
  <c r="AN72" i="5"/>
  <c r="AQ216" i="3"/>
  <c r="CE330" i="9"/>
  <c r="AC80" i="9"/>
  <c r="AS286" i="3"/>
  <c r="CB73" i="9"/>
  <c r="CG79" i="9"/>
  <c r="BZ21" i="9"/>
  <c r="AR105" i="3"/>
  <c r="CD322" i="9"/>
  <c r="CG192" i="9"/>
  <c r="AL20" i="5"/>
  <c r="AL106" i="5"/>
  <c r="BZ280" i="9"/>
  <c r="CC322" i="9"/>
  <c r="CB331" i="9"/>
  <c r="CC228" i="9"/>
  <c r="AK240" i="5"/>
  <c r="CD62" i="9"/>
  <c r="CH252" i="9"/>
  <c r="BG189" i="3"/>
  <c r="AR158" i="3"/>
  <c r="BI222" i="3"/>
  <c r="CD64" i="9"/>
  <c r="CE275" i="9"/>
  <c r="AQ145" i="3"/>
  <c r="AQ190" i="3"/>
  <c r="BY294" i="9"/>
  <c r="BZ36" i="9"/>
  <c r="BG76" i="3"/>
  <c r="AP91" i="3"/>
  <c r="AP98" i="3"/>
  <c r="AP325" i="3"/>
  <c r="CG267" i="9"/>
  <c r="CC168" i="9"/>
  <c r="AK84" i="5"/>
  <c r="CD98" i="9"/>
  <c r="AN51" i="5"/>
  <c r="BZ244" i="9"/>
  <c r="BZ209" i="9"/>
  <c r="AO326" i="3"/>
  <c r="CD106" i="9"/>
  <c r="AO259" i="3"/>
  <c r="CB10" i="9"/>
  <c r="CA246" i="9"/>
  <c r="AR74" i="3"/>
  <c r="CE179" i="9"/>
  <c r="CD286" i="9"/>
  <c r="CC97" i="9"/>
  <c r="CH277" i="9"/>
  <c r="AS316" i="3"/>
  <c r="CG338" i="9"/>
  <c r="BZ47" i="9"/>
  <c r="AA15" i="9"/>
  <c r="CA331" i="9"/>
  <c r="AR196" i="3"/>
  <c r="CF319" i="9"/>
  <c r="CD54" i="9"/>
  <c r="CC313" i="9"/>
  <c r="AR336" i="3"/>
  <c r="AL60" i="5"/>
  <c r="CA209" i="9"/>
  <c r="CD189" i="9"/>
  <c r="CB197" i="9"/>
  <c r="CC113" i="9"/>
  <c r="CG106" i="9"/>
  <c r="AS218" i="3"/>
  <c r="AS106" i="3"/>
  <c r="CG359" i="9"/>
  <c r="CA118" i="9"/>
  <c r="AO138" i="3"/>
  <c r="CC211" i="9"/>
  <c r="BY327" i="9"/>
  <c r="AS83" i="3"/>
  <c r="CE52" i="9"/>
  <c r="BZ325" i="9"/>
  <c r="BZ217" i="9"/>
  <c r="CA121" i="9"/>
  <c r="CD338" i="9"/>
  <c r="AC239" i="9"/>
  <c r="BZ177" i="9"/>
  <c r="CG205" i="9"/>
  <c r="CA302" i="9"/>
  <c r="AM195" i="5"/>
  <c r="CC289" i="9"/>
  <c r="BZ149" i="9"/>
  <c r="Y238" i="9"/>
  <c r="CB238" i="9"/>
  <c r="AL66" i="5"/>
  <c r="BY290" i="9"/>
  <c r="CE129" i="9"/>
  <c r="AM26" i="5"/>
  <c r="AM347" i="5"/>
  <c r="AQ363" i="3"/>
  <c r="Y75" i="9"/>
  <c r="AO29" i="3"/>
  <c r="CA292" i="9"/>
  <c r="CF27" i="9"/>
  <c r="AR184" i="3"/>
  <c r="CB266" i="9"/>
  <c r="Y77" i="9"/>
  <c r="AP239" i="3"/>
  <c r="CE80" i="9"/>
  <c r="AR16" i="3"/>
  <c r="CE320" i="9"/>
  <c r="AR112" i="3"/>
  <c r="CF85" i="9"/>
  <c r="CD86" i="9"/>
  <c r="CG64" i="9"/>
  <c r="BZ9" i="9"/>
  <c r="BH351" i="3"/>
  <c r="CG332" i="9"/>
  <c r="AO240" i="3"/>
  <c r="CB89" i="9"/>
  <c r="BY293" i="9"/>
  <c r="AN69" i="5"/>
  <c r="CG7" i="9"/>
  <c r="CF116" i="9"/>
  <c r="AR180" i="3"/>
  <c r="AN20" i="5"/>
  <c r="CE19" i="9"/>
  <c r="AJ82" i="5"/>
  <c r="BJ144" i="3"/>
  <c r="BZ171" i="9"/>
  <c r="CD224" i="9"/>
  <c r="CH111" i="9"/>
  <c r="AN35" i="5"/>
  <c r="BZ196" i="9"/>
  <c r="CD229" i="9"/>
  <c r="CE35" i="9"/>
  <c r="CA233" i="9"/>
  <c r="CA78" i="9"/>
  <c r="AO193" i="3"/>
  <c r="AR27" i="3"/>
  <c r="AO87" i="3"/>
  <c r="AO118" i="3"/>
  <c r="BZ249" i="9"/>
  <c r="AL113" i="5"/>
  <c r="AP21" i="3"/>
  <c r="CH193" i="9"/>
  <c r="AK48" i="5"/>
  <c r="BZ172" i="9"/>
  <c r="AQ233" i="3"/>
  <c r="BZ265" i="9"/>
  <c r="BH51" i="3"/>
  <c r="AO170" i="3"/>
  <c r="CF78" i="9"/>
  <c r="AR302" i="3"/>
  <c r="AP310" i="3"/>
  <c r="CG73" i="9"/>
  <c r="BY37" i="9"/>
  <c r="AK97" i="5"/>
  <c r="CG270" i="9"/>
  <c r="AQ288" i="3"/>
  <c r="BZ246" i="9"/>
  <c r="CG146" i="9"/>
  <c r="AK65" i="5"/>
  <c r="CE344" i="9"/>
  <c r="AQ291" i="3"/>
  <c r="CH135" i="9"/>
  <c r="AR307" i="3"/>
  <c r="CD63" i="9"/>
  <c r="CE271" i="9"/>
  <c r="CD178" i="9"/>
  <c r="CH242" i="9"/>
  <c r="AS132" i="3"/>
  <c r="CC265" i="9"/>
  <c r="CG63" i="9"/>
  <c r="CH69" i="9"/>
  <c r="CA81" i="9"/>
  <c r="CE174" i="9"/>
  <c r="BG221" i="3"/>
  <c r="CH283" i="9"/>
  <c r="CC226" i="9"/>
  <c r="CA93" i="9"/>
  <c r="AO28" i="3"/>
  <c r="BZ268" i="9"/>
  <c r="AQ253" i="3"/>
  <c r="CH246" i="9"/>
  <c r="BZ159" i="9"/>
  <c r="AL336" i="5"/>
  <c r="CD268" i="9"/>
  <c r="AN55" i="5"/>
  <c r="AQ196" i="3"/>
  <c r="BJ279" i="3"/>
  <c r="AJ59" i="5"/>
  <c r="AR122" i="3"/>
  <c r="AS103" i="3"/>
  <c r="BH233" i="3"/>
  <c r="AP243" i="3"/>
  <c r="CB223" i="9"/>
  <c r="CD211" i="9"/>
  <c r="AJ75" i="5"/>
  <c r="CG309" i="9"/>
  <c r="AR342" i="3"/>
  <c r="AR46" i="3"/>
  <c r="BI99" i="3"/>
  <c r="AB248" i="9"/>
  <c r="AJ11" i="5"/>
  <c r="CH221" i="9"/>
  <c r="CB32" i="9"/>
  <c r="BJ51" i="3"/>
  <c r="AN6" i="5"/>
  <c r="BI135" i="3"/>
  <c r="AN216" i="5"/>
  <c r="CD33" i="9"/>
  <c r="BY31" i="9"/>
  <c r="BY111" i="9"/>
  <c r="AN22" i="5"/>
  <c r="CD82" i="9"/>
  <c r="AN110" i="5"/>
  <c r="AQ47" i="3"/>
  <c r="CH28" i="9"/>
  <c r="CA297" i="9"/>
  <c r="CF73" i="9"/>
  <c r="CF199" i="9"/>
  <c r="AS216" i="3"/>
  <c r="BZ315" i="9"/>
  <c r="AQ42" i="3"/>
  <c r="CD133" i="9"/>
  <c r="AO113" i="3"/>
  <c r="AN18" i="5"/>
  <c r="AP360" i="3"/>
  <c r="AO294" i="3"/>
  <c r="BZ14" i="9"/>
  <c r="CE305" i="9"/>
  <c r="Z321" i="9"/>
  <c r="Y231" i="9"/>
  <c r="AN59" i="5"/>
  <c r="AQ119" i="3"/>
  <c r="CG177" i="9"/>
  <c r="Y123" i="9"/>
  <c r="CC296" i="9"/>
  <c r="AS24" i="3"/>
  <c r="CG226" i="9"/>
  <c r="Y199" i="9"/>
  <c r="Y263" i="9"/>
  <c r="BY130" i="9"/>
  <c r="AP322" i="3"/>
  <c r="CF186" i="9"/>
  <c r="CG22" i="9"/>
  <c r="CA88" i="9"/>
  <c r="CF184" i="9"/>
  <c r="CA41" i="9"/>
  <c r="BY112" i="9"/>
  <c r="AO347" i="3"/>
  <c r="AS85" i="3"/>
  <c r="CF283" i="9"/>
  <c r="CE363" i="9"/>
  <c r="CG218" i="9"/>
  <c r="BJ297" i="3"/>
  <c r="BH224" i="3"/>
  <c r="BZ39" i="9"/>
  <c r="AP92" i="3"/>
  <c r="AR193" i="3"/>
  <c r="AQ310" i="3"/>
  <c r="BI182" i="3"/>
  <c r="BZ319" i="9"/>
  <c r="AO60" i="3"/>
  <c r="BY117" i="9"/>
  <c r="BY47" i="9"/>
  <c r="BY172" i="9"/>
  <c r="BI355" i="3"/>
  <c r="AP294" i="3"/>
  <c r="AO352" i="3"/>
  <c r="BY347" i="9"/>
  <c r="AC291" i="9"/>
  <c r="AP272" i="3"/>
  <c r="CG292" i="9"/>
  <c r="AP54" i="3"/>
  <c r="CB87" i="9"/>
  <c r="BK210" i="3"/>
  <c r="CF28" i="9"/>
  <c r="AN46" i="5"/>
  <c r="BG111" i="3"/>
  <c r="AN67" i="5"/>
  <c r="AJ120" i="5"/>
  <c r="CC349" i="9"/>
  <c r="AR73" i="3"/>
  <c r="CE262" i="9"/>
  <c r="CD273" i="9"/>
  <c r="CA77" i="9"/>
  <c r="BH272" i="3"/>
  <c r="AM108" i="5"/>
  <c r="CB93" i="9"/>
  <c r="BZ6" i="9"/>
  <c r="AO143" i="3"/>
  <c r="AO228" i="3"/>
  <c r="AP31" i="3"/>
  <c r="CD107" i="9"/>
  <c r="AQ252" i="3"/>
  <c r="BY304" i="9"/>
  <c r="AJ80" i="5"/>
  <c r="BK113" i="3"/>
  <c r="AS73" i="3"/>
  <c r="BZ239" i="9"/>
  <c r="AS45" i="3"/>
  <c r="CD181" i="9"/>
  <c r="AP156" i="3"/>
  <c r="AJ127" i="5"/>
  <c r="CA80" i="9"/>
  <c r="AR162" i="3"/>
  <c r="AJ113" i="5"/>
  <c r="AR34" i="3"/>
  <c r="AP191" i="3"/>
  <c r="AO263" i="3"/>
  <c r="AP5" i="3"/>
  <c r="AP59" i="3"/>
  <c r="BZ81" i="9"/>
  <c r="AJ29" i="5"/>
  <c r="AP27" i="3"/>
  <c r="AS202" i="3"/>
  <c r="BZ261" i="9"/>
  <c r="CF81" i="9"/>
  <c r="AP238" i="3"/>
  <c r="CE70" i="9"/>
  <c r="BG261" i="3"/>
  <c r="BZ329" i="9"/>
  <c r="BY77" i="9"/>
  <c r="BJ163" i="3"/>
  <c r="BY252" i="9"/>
  <c r="CE273" i="9"/>
  <c r="AM118" i="5"/>
  <c r="CA360" i="9"/>
  <c r="CD215" i="9"/>
  <c r="CG288" i="9"/>
  <c r="CG316" i="9"/>
  <c r="CD76" i="9"/>
  <c r="AK22" i="5"/>
  <c r="CC64" i="9"/>
  <c r="CF336" i="9"/>
  <c r="CB280" i="9"/>
  <c r="AP212" i="3"/>
  <c r="CA275" i="9"/>
  <c r="AJ62" i="5"/>
  <c r="BK14" i="3"/>
  <c r="AN10" i="5"/>
  <c r="AQ79" i="3"/>
  <c r="CG163" i="9"/>
  <c r="BZ132" i="9"/>
  <c r="AN273" i="5"/>
  <c r="BY282" i="9"/>
  <c r="AR287" i="3"/>
  <c r="BY257" i="9"/>
  <c r="CC139" i="9"/>
  <c r="CH43" i="9"/>
  <c r="Z389" i="9"/>
  <c r="CH73" i="9"/>
  <c r="AO270" i="3"/>
  <c r="BY156" i="9"/>
  <c r="BH67" i="3"/>
  <c r="BY178" i="9"/>
  <c r="AR262" i="3"/>
  <c r="AK61" i="5"/>
  <c r="BY354" i="9"/>
  <c r="CC59" i="9"/>
  <c r="AS152" i="3"/>
  <c r="AQ20" i="3"/>
  <c r="AO157" i="3"/>
  <c r="AN233" i="5"/>
  <c r="BZ28" i="9"/>
  <c r="CH110" i="9"/>
  <c r="CB28" i="9"/>
  <c r="CC10" i="9"/>
  <c r="AQ250" i="3"/>
  <c r="AP167" i="3"/>
  <c r="AP203" i="3"/>
  <c r="CG55" i="9"/>
  <c r="CD291" i="9"/>
  <c r="CD231" i="9"/>
  <c r="CH171" i="9"/>
  <c r="AL91" i="5"/>
  <c r="CD173" i="9"/>
  <c r="AQ339" i="3"/>
  <c r="AK49" i="5"/>
  <c r="AM107" i="5"/>
  <c r="BK283" i="3"/>
  <c r="CF182" i="9"/>
  <c r="BH280" i="3"/>
  <c r="BK286" i="3"/>
  <c r="CH99" i="9"/>
  <c r="AR54" i="3"/>
  <c r="BG116" i="3"/>
  <c r="AK34" i="5"/>
  <c r="CH22" i="9"/>
  <c r="AS171" i="3"/>
  <c r="AR24" i="3"/>
  <c r="AP62" i="3"/>
  <c r="BH347" i="3"/>
  <c r="BY330" i="9"/>
  <c r="CD247" i="9"/>
  <c r="CE135" i="9"/>
  <c r="CF68" i="9"/>
  <c r="CA96" i="9"/>
  <c r="AJ19" i="5"/>
  <c r="CB276" i="9"/>
  <c r="CF162" i="9"/>
  <c r="AP121" i="3"/>
  <c r="AL104" i="5"/>
  <c r="BI139" i="3"/>
  <c r="CH88" i="9"/>
  <c r="AB379" i="9"/>
  <c r="CH105" i="9"/>
  <c r="AQ231" i="3"/>
  <c r="AP174" i="3"/>
  <c r="AP286" i="3"/>
  <c r="AR167" i="3"/>
  <c r="BZ201" i="9"/>
  <c r="CC172" i="9"/>
  <c r="CF171" i="9"/>
  <c r="BY281" i="9"/>
  <c r="CF140" i="9"/>
  <c r="CC311" i="9"/>
  <c r="CF364" i="9"/>
  <c r="CC256" i="9"/>
  <c r="AO123" i="3"/>
  <c r="AO35" i="3"/>
  <c r="CH175" i="9"/>
  <c r="BG349" i="3"/>
  <c r="BZ32" i="9"/>
  <c r="AO137" i="3"/>
  <c r="AQ75" i="3"/>
  <c r="AR115" i="3"/>
  <c r="AO298" i="3"/>
  <c r="AR77" i="3"/>
  <c r="AO140" i="3"/>
  <c r="AR84" i="3"/>
  <c r="CF293" i="9"/>
  <c r="CF53" i="9"/>
  <c r="AR326" i="3"/>
  <c r="AP250" i="3"/>
  <c r="CE119" i="9"/>
  <c r="AO327" i="3"/>
  <c r="AO45" i="3"/>
  <c r="AO16" i="3"/>
  <c r="AP47" i="3"/>
  <c r="AP138" i="3"/>
  <c r="AS131" i="3"/>
  <c r="AS180" i="3"/>
  <c r="AO14" i="3"/>
  <c r="AK94" i="5"/>
  <c r="AR275" i="3"/>
  <c r="CH307" i="9"/>
  <c r="CA24" i="9"/>
  <c r="CH225" i="9"/>
  <c r="AC21" i="9"/>
  <c r="AL87" i="5"/>
  <c r="BZ285" i="9"/>
  <c r="BY264" i="9"/>
  <c r="CA238" i="9"/>
  <c r="AL114" i="5"/>
  <c r="CH344" i="9"/>
  <c r="CH273" i="9"/>
  <c r="CH188" i="9"/>
  <c r="CD9" i="9"/>
  <c r="CC142" i="9"/>
  <c r="CA271" i="9"/>
  <c r="AR103" i="3"/>
  <c r="CD139" i="9"/>
  <c r="BK288" i="3"/>
  <c r="CA174" i="9"/>
  <c r="CF181" i="9"/>
  <c r="AK116" i="5"/>
  <c r="CC261" i="9"/>
  <c r="CH231" i="9"/>
  <c r="CD99" i="9"/>
  <c r="CA263" i="9"/>
  <c r="CB24" i="9"/>
  <c r="CC176" i="9"/>
  <c r="CA146" i="9"/>
  <c r="CF250" i="9"/>
  <c r="CA336" i="9"/>
  <c r="CF343" i="9"/>
  <c r="CF122" i="9"/>
  <c r="AP312" i="3"/>
  <c r="Y11" i="9"/>
  <c r="CE213" i="9"/>
  <c r="CH157" i="9"/>
  <c r="AR288" i="3"/>
  <c r="CG261" i="9"/>
  <c r="BH342" i="3"/>
  <c r="BG328" i="3"/>
  <c r="AQ76" i="3"/>
  <c r="AS42" i="3"/>
  <c r="AS125" i="3"/>
  <c r="CF132" i="9"/>
  <c r="CG62" i="9"/>
  <c r="CG42" i="9"/>
  <c r="BG332" i="3"/>
  <c r="CE93" i="9"/>
  <c r="AQ320" i="3"/>
  <c r="AR166" i="3"/>
  <c r="AP299" i="3"/>
  <c r="AP363" i="3"/>
  <c r="BG121" i="3"/>
  <c r="CF166" i="9"/>
  <c r="AN64" i="5"/>
  <c r="CH338" i="9"/>
  <c r="CD149" i="9"/>
  <c r="AN109" i="5"/>
  <c r="AM48" i="5"/>
  <c r="CD327" i="9"/>
  <c r="CH82" i="9"/>
  <c r="BY240" i="9"/>
  <c r="CE6" i="9"/>
  <c r="AQ49" i="3"/>
  <c r="AC403" i="9"/>
  <c r="AA360" i="9"/>
  <c r="AP280" i="3"/>
  <c r="CH173" i="9"/>
  <c r="BJ123" i="3"/>
  <c r="CA70" i="9"/>
  <c r="AQ28" i="3"/>
  <c r="CE104" i="9"/>
  <c r="CA15" i="9"/>
  <c r="CE199" i="9"/>
  <c r="Y387" i="9"/>
  <c r="CD295" i="9"/>
  <c r="AL143" i="5"/>
  <c r="CH224" i="9"/>
  <c r="CG142" i="9"/>
  <c r="AQ192" i="3"/>
  <c r="AL25" i="5"/>
  <c r="AR75" i="3"/>
  <c r="CE8" i="9"/>
  <c r="BY171" i="9"/>
  <c r="CE264" i="9"/>
  <c r="BY82" i="9"/>
  <c r="BK92" i="3"/>
  <c r="BG166" i="3"/>
  <c r="CC124" i="9"/>
  <c r="CH196" i="9"/>
  <c r="BZ299" i="9"/>
  <c r="CG353" i="9"/>
  <c r="BJ71" i="3"/>
  <c r="CH364" i="9"/>
  <c r="AP120" i="3"/>
  <c r="CF178" i="9"/>
  <c r="CD6" i="9"/>
  <c r="BG41" i="3"/>
  <c r="CE44" i="9"/>
  <c r="BZ323" i="9"/>
  <c r="CE107" i="9"/>
  <c r="CB253" i="9"/>
  <c r="CH322" i="9"/>
  <c r="CD232" i="9"/>
  <c r="CA213" i="9"/>
  <c r="CA358" i="9"/>
  <c r="BY49" i="9"/>
  <c r="AR221" i="3"/>
  <c r="BY321" i="9"/>
  <c r="AO20" i="3"/>
  <c r="AS108" i="3"/>
  <c r="CG92" i="9"/>
  <c r="AR28" i="3"/>
  <c r="AR78" i="3"/>
  <c r="AM95" i="5"/>
  <c r="AQ275" i="3"/>
  <c r="BY223" i="9"/>
  <c r="CH210" i="9"/>
  <c r="AJ108" i="5"/>
  <c r="CC107" i="9"/>
  <c r="AQ218" i="3"/>
  <c r="AL52" i="5"/>
  <c r="AL67" i="5"/>
  <c r="CG204" i="9"/>
  <c r="AK111" i="5"/>
  <c r="AC10" i="9"/>
  <c r="CA90" i="9"/>
  <c r="AL41" i="5"/>
  <c r="Z15" i="9"/>
  <c r="AM205" i="5"/>
  <c r="AK8" i="5"/>
  <c r="BJ127" i="3"/>
  <c r="BK76" i="3"/>
  <c r="CE324" i="9"/>
  <c r="AP216" i="3"/>
  <c r="BY262" i="9"/>
  <c r="AS37" i="3"/>
  <c r="CG151" i="9"/>
  <c r="CC187" i="9"/>
  <c r="CB356" i="9"/>
  <c r="BY271" i="9"/>
  <c r="AA33" i="9"/>
  <c r="AC128" i="9"/>
  <c r="AM75" i="5"/>
  <c r="CE285" i="9"/>
  <c r="Y258" i="9"/>
  <c r="AP264" i="3"/>
  <c r="CC315" i="9"/>
  <c r="AP232" i="3"/>
  <c r="CC244" i="9"/>
  <c r="BG132" i="3"/>
  <c r="AS268" i="3"/>
  <c r="AQ228" i="3"/>
  <c r="BI321" i="3"/>
  <c r="AM31" i="5"/>
  <c r="AQ197" i="3"/>
  <c r="CB25" i="9"/>
  <c r="AQ66" i="3"/>
  <c r="CB103" i="9"/>
  <c r="AN42" i="5"/>
  <c r="CF302" i="9"/>
  <c r="BJ39" i="3"/>
  <c r="AL17" i="5"/>
  <c r="CC214" i="9"/>
  <c r="CG13" i="9"/>
  <c r="AN92" i="5"/>
  <c r="AK44" i="5"/>
  <c r="CA105" i="9"/>
  <c r="CF135" i="9"/>
  <c r="AS294" i="3"/>
  <c r="CC79" i="9"/>
  <c r="CA346" i="9"/>
  <c r="CE308" i="9"/>
  <c r="AQ349" i="3"/>
  <c r="AC255" i="9"/>
  <c r="AK363" i="5"/>
  <c r="CF228" i="9"/>
  <c r="BJ238" i="3"/>
  <c r="AO291" i="3"/>
  <c r="AS276" i="3"/>
  <c r="CE263" i="9"/>
  <c r="CE33" i="9"/>
  <c r="CF38" i="9"/>
  <c r="AJ39" i="5"/>
  <c r="AK52" i="5"/>
  <c r="AO112" i="3"/>
  <c r="CB111" i="9"/>
  <c r="CE326" i="9"/>
  <c r="AM193" i="5"/>
  <c r="BZ5" i="9"/>
  <c r="AN49" i="5"/>
  <c r="CH329" i="9"/>
  <c r="AP343" i="3"/>
  <c r="BY23" i="9"/>
  <c r="CH163" i="9"/>
  <c r="AP19" i="3"/>
  <c r="AR341" i="3"/>
  <c r="AS308" i="3"/>
  <c r="CD248" i="9"/>
  <c r="AR277" i="3"/>
  <c r="AM91" i="5"/>
  <c r="BI361" i="3"/>
  <c r="CC35" i="9"/>
  <c r="CC56" i="9"/>
  <c r="AS124" i="3"/>
  <c r="CB292" i="9"/>
  <c r="Y274" i="9"/>
  <c r="CD251" i="9"/>
  <c r="BZ122" i="9"/>
  <c r="BJ276" i="3"/>
  <c r="AS338" i="3"/>
  <c r="AK58" i="5"/>
  <c r="CC27" i="9"/>
  <c r="AJ41" i="5"/>
  <c r="AO192" i="3"/>
  <c r="AP201" i="3"/>
  <c r="AQ9" i="3"/>
  <c r="BZ343" i="9"/>
  <c r="CE272" i="9"/>
  <c r="AP186" i="3"/>
  <c r="AS57" i="3"/>
  <c r="AJ264" i="5"/>
  <c r="CB142" i="9"/>
  <c r="BZ41" i="9"/>
  <c r="CB155" i="9"/>
  <c r="AL180" i="5"/>
  <c r="BZ73" i="9"/>
  <c r="CH204" i="9"/>
  <c r="BZ66" i="9"/>
  <c r="CG9" i="9"/>
  <c r="BY33" i="9"/>
  <c r="BJ289" i="3"/>
  <c r="BK357" i="3"/>
  <c r="AM173" i="5"/>
  <c r="BZ304" i="9"/>
  <c r="CA176" i="9"/>
  <c r="BJ103" i="3"/>
  <c r="CE288" i="9"/>
  <c r="AO102" i="3"/>
  <c r="BI304" i="3"/>
  <c r="CB324" i="9"/>
  <c r="CE352" i="9"/>
  <c r="AK30" i="5"/>
  <c r="BZ56" i="9"/>
  <c r="AQ331" i="3"/>
  <c r="BK262" i="3"/>
  <c r="AQ302" i="3"/>
  <c r="AO152" i="3"/>
  <c r="CC262" i="9"/>
  <c r="CE54" i="9"/>
  <c r="AQ151" i="3"/>
  <c r="CD197" i="9"/>
  <c r="CG255" i="9"/>
  <c r="AS342" i="3"/>
  <c r="CF35" i="9"/>
  <c r="AK14" i="5"/>
  <c r="CD160" i="9"/>
  <c r="CG25" i="9"/>
  <c r="BK206" i="3"/>
  <c r="AP58" i="3"/>
  <c r="BH115" i="3"/>
  <c r="BK216" i="3"/>
  <c r="CE128" i="9"/>
  <c r="AR324" i="3"/>
  <c r="AR240" i="3"/>
  <c r="BH324" i="3"/>
  <c r="CD353" i="9"/>
  <c r="CC351" i="9"/>
  <c r="CF16" i="9"/>
  <c r="CA79" i="9"/>
  <c r="CG243" i="9"/>
  <c r="AQ278" i="3"/>
  <c r="AQ272" i="3"/>
  <c r="AM63" i="5"/>
  <c r="Y386" i="9"/>
  <c r="AL190" i="5"/>
  <c r="AO133" i="3"/>
  <c r="CB132" i="9"/>
  <c r="CH70" i="9"/>
  <c r="CB23" i="9"/>
  <c r="AP68" i="3"/>
  <c r="BZ297" i="9"/>
  <c r="CB69" i="9"/>
  <c r="CB358" i="9"/>
  <c r="CF160" i="9"/>
  <c r="CE42" i="9"/>
  <c r="AR356" i="3"/>
  <c r="BY238" i="9"/>
  <c r="AJ68" i="5"/>
  <c r="AN14" i="5"/>
  <c r="CE48" i="9"/>
  <c r="CC62" i="9"/>
  <c r="CB205" i="9"/>
  <c r="AP114" i="3"/>
  <c r="CD157" i="9"/>
  <c r="BI358" i="3"/>
  <c r="BJ16" i="3"/>
  <c r="CD240" i="9"/>
  <c r="CE298" i="9"/>
  <c r="CD89" i="9"/>
  <c r="BZ211" i="9"/>
  <c r="AJ25" i="5"/>
  <c r="BH319" i="3"/>
  <c r="BG298" i="3"/>
  <c r="AO4" i="3"/>
  <c r="AP260" i="3"/>
  <c r="AN39" i="5"/>
  <c r="CC253" i="9"/>
  <c r="AS23" i="3"/>
  <c r="AR161" i="3"/>
  <c r="CC342" i="9"/>
  <c r="CE351" i="9"/>
  <c r="AR143" i="3"/>
  <c r="AO184" i="3"/>
  <c r="CG323" i="9"/>
  <c r="BY254" i="9"/>
  <c r="CF154" i="9"/>
  <c r="AO308" i="3"/>
  <c r="BZ137" i="9"/>
  <c r="BJ317" i="3"/>
  <c r="CD262" i="9"/>
  <c r="AR212" i="3"/>
  <c r="AR228" i="3"/>
  <c r="AS111" i="3"/>
  <c r="CC302" i="9"/>
  <c r="CA7" i="9"/>
  <c r="AS127" i="3"/>
  <c r="CB215" i="9"/>
  <c r="CB6" i="9"/>
  <c r="CD194" i="9"/>
  <c r="AO125" i="3"/>
  <c r="BZ127" i="9"/>
  <c r="CG337" i="9"/>
  <c r="AQ281" i="3"/>
  <c r="AQ160" i="3"/>
  <c r="AR200" i="3"/>
  <c r="AS355" i="3"/>
  <c r="AO71" i="3"/>
  <c r="AS80" i="3"/>
  <c r="CD331" i="9"/>
  <c r="AJ323" i="5"/>
  <c r="CG118" i="9"/>
  <c r="CH174" i="9"/>
  <c r="BI141" i="3"/>
  <c r="AM96" i="5"/>
  <c r="BG227" i="3"/>
  <c r="AJ7" i="5"/>
  <c r="CF360" i="9"/>
  <c r="AM16" i="5"/>
  <c r="CA142" i="9"/>
  <c r="BY214" i="9"/>
  <c r="BK6" i="3"/>
  <c r="BK237" i="3"/>
  <c r="BI56" i="3"/>
  <c r="AL57" i="5"/>
  <c r="CA169" i="9"/>
  <c r="BY92" i="9"/>
  <c r="AP188" i="3"/>
  <c r="CA248" i="9"/>
  <c r="AO248" i="3"/>
  <c r="AN76" i="5"/>
  <c r="BH220" i="3"/>
  <c r="AB132" i="9"/>
  <c r="AO312" i="3"/>
  <c r="AO359" i="3"/>
  <c r="BZ277" i="9"/>
  <c r="CA183" i="9"/>
  <c r="AS359" i="3"/>
  <c r="BJ306" i="3"/>
  <c r="CE144" i="9"/>
  <c r="AR154" i="3"/>
  <c r="CF191" i="9"/>
  <c r="AP316" i="3"/>
  <c r="AN17" i="5"/>
  <c r="CF289" i="9"/>
  <c r="CB126" i="9"/>
  <c r="AR352" i="3"/>
  <c r="AJ61" i="5"/>
  <c r="CE345" i="9"/>
  <c r="CA243" i="9"/>
  <c r="CF138" i="9"/>
  <c r="AP128" i="3"/>
  <c r="CD57" i="9"/>
  <c r="CA173" i="9"/>
  <c r="CC160" i="9"/>
  <c r="CA139" i="9"/>
  <c r="CF92" i="9"/>
  <c r="BG91" i="3"/>
  <c r="AS330" i="3"/>
  <c r="AP359" i="3"/>
  <c r="BZ307" i="9"/>
  <c r="BY124" i="9"/>
  <c r="AK55" i="5"/>
  <c r="AR94" i="3"/>
  <c r="AC142" i="9"/>
  <c r="AL214" i="5"/>
  <c r="CD360" i="9"/>
  <c r="AP213" i="3"/>
  <c r="BI144" i="3"/>
  <c r="CC220" i="9"/>
  <c r="CG339" i="9"/>
  <c r="AL123" i="5"/>
  <c r="BG265" i="3"/>
  <c r="BY116" i="9"/>
  <c r="CE162" i="9"/>
  <c r="CA94" i="9"/>
  <c r="CH194" i="9"/>
  <c r="CH305" i="9"/>
  <c r="CA194" i="9"/>
  <c r="AS201" i="3"/>
  <c r="AO354" i="3"/>
  <c r="AO92" i="3"/>
  <c r="AQ120" i="3"/>
  <c r="BY48" i="9"/>
  <c r="CD228" i="9"/>
  <c r="CD14" i="9"/>
  <c r="CD361" i="9"/>
  <c r="AB316" i="9"/>
  <c r="CE149" i="9"/>
  <c r="CH359" i="9"/>
  <c r="CA13" i="9"/>
  <c r="CB183" i="9"/>
  <c r="AM39" i="5"/>
  <c r="CH211" i="9"/>
  <c r="AS163" i="3"/>
  <c r="AP66" i="3"/>
  <c r="BG222" i="3"/>
  <c r="BJ45" i="3"/>
  <c r="AQ73" i="3"/>
  <c r="AS288" i="3"/>
  <c r="CF361" i="9"/>
  <c r="BH133" i="3"/>
  <c r="CC312" i="9"/>
  <c r="BZ210" i="9"/>
  <c r="AS168" i="3"/>
  <c r="AM100" i="5"/>
  <c r="CC61" i="9"/>
  <c r="CG77" i="9"/>
  <c r="AQ188" i="3"/>
  <c r="AQ267" i="3"/>
  <c r="AR139" i="3"/>
  <c r="BG244" i="3"/>
  <c r="CE300" i="9"/>
  <c r="CB8" i="9"/>
  <c r="AP42" i="3"/>
  <c r="AK59" i="5"/>
  <c r="CH268" i="9"/>
  <c r="AL34" i="5"/>
  <c r="AN65" i="5"/>
  <c r="CF95" i="9"/>
  <c r="AR267" i="3"/>
  <c r="AR309" i="3"/>
  <c r="AO146" i="3"/>
  <c r="CH222" i="9"/>
  <c r="CA51" i="9"/>
  <c r="AR50" i="3"/>
  <c r="AS167" i="3"/>
  <c r="CG100" i="9"/>
  <c r="AR237" i="3"/>
  <c r="AP147" i="3"/>
  <c r="Z126" i="9"/>
  <c r="AA251" i="9"/>
  <c r="CG265" i="9"/>
  <c r="BI207" i="3"/>
  <c r="CF70" i="9"/>
  <c r="CH146" i="9"/>
  <c r="CG250" i="9"/>
  <c r="CE342" i="9"/>
  <c r="CH168" i="9"/>
  <c r="CF353" i="9"/>
  <c r="AK83" i="5"/>
  <c r="CC105" i="9"/>
  <c r="AC70" i="9"/>
  <c r="BZ340" i="9"/>
  <c r="CC199" i="9"/>
  <c r="BZ350" i="9"/>
  <c r="Z58" i="9"/>
  <c r="AK79" i="5"/>
  <c r="CB363" i="9"/>
  <c r="AR266" i="3"/>
  <c r="AR182" i="3"/>
  <c r="CH172" i="9"/>
  <c r="AR29" i="3"/>
  <c r="CC19" i="9"/>
  <c r="AR123" i="3"/>
  <c r="CB294" i="9"/>
  <c r="CD104" i="9"/>
  <c r="AK57" i="5"/>
  <c r="CF163" i="9"/>
  <c r="AS197" i="3"/>
  <c r="AO168" i="3"/>
  <c r="BZ117" i="9"/>
  <c r="CE336" i="9"/>
  <c r="CH228" i="9"/>
  <c r="BY99" i="9"/>
  <c r="BI263" i="3"/>
  <c r="AM102" i="5"/>
  <c r="CA59" i="9"/>
  <c r="BZ226" i="9"/>
  <c r="CH58" i="9"/>
  <c r="BZ183" i="9"/>
  <c r="AK37" i="5"/>
  <c r="CA296" i="9"/>
  <c r="AJ15" i="5"/>
  <c r="AS312" i="3"/>
  <c r="AB113" i="9"/>
  <c r="CE88" i="9"/>
  <c r="AP266" i="3"/>
  <c r="AO64" i="3"/>
  <c r="AQ99" i="3"/>
  <c r="CH197" i="9"/>
  <c r="CB193" i="9"/>
  <c r="BZ328" i="9"/>
  <c r="CB258" i="9"/>
  <c r="BG33" i="3"/>
  <c r="CG82" i="9"/>
  <c r="AS82" i="3"/>
  <c r="AO117" i="3"/>
  <c r="BG218" i="3"/>
  <c r="AK11" i="5"/>
  <c r="BZ290" i="9"/>
  <c r="AO217" i="3"/>
  <c r="AS267" i="3"/>
  <c r="CD183" i="9"/>
  <c r="BY12" i="9"/>
  <c r="CA71" i="9"/>
  <c r="CC208" i="9"/>
  <c r="AS161" i="3"/>
  <c r="AQ263" i="3"/>
  <c r="CA83" i="9"/>
  <c r="AQ173" i="3"/>
  <c r="AO204" i="3"/>
  <c r="AL358" i="5"/>
  <c r="CF339" i="9"/>
  <c r="CF13" i="9"/>
  <c r="CD301" i="9"/>
  <c r="CG217" i="9"/>
  <c r="CC232" i="9"/>
  <c r="AS67" i="3"/>
  <c r="AR194" i="3"/>
  <c r="CE187" i="9"/>
  <c r="AS86" i="3"/>
  <c r="BZ96" i="9"/>
  <c r="CB131" i="9"/>
  <c r="AP178" i="3"/>
  <c r="CA144" i="9"/>
  <c r="CE173" i="9"/>
  <c r="CH13" i="9"/>
  <c r="AQ131" i="3"/>
  <c r="CA218" i="9"/>
  <c r="CA111" i="9"/>
  <c r="BI109" i="3"/>
  <c r="CF165" i="9"/>
  <c r="AR210" i="3"/>
  <c r="CF235" i="9"/>
  <c r="CB179" i="9"/>
  <c r="AN74" i="5"/>
  <c r="BH146" i="3"/>
  <c r="AQ182" i="3"/>
  <c r="CD343" i="9"/>
  <c r="BZ91" i="9"/>
  <c r="AJ58" i="5"/>
  <c r="BJ256" i="3"/>
  <c r="AO231" i="3"/>
  <c r="AL97" i="5"/>
  <c r="AR68" i="3"/>
  <c r="AP28" i="3"/>
  <c r="BZ283" i="9"/>
  <c r="CG248" i="9"/>
  <c r="CD249" i="9"/>
  <c r="CE284" i="9"/>
  <c r="AR19" i="3"/>
  <c r="AO33" i="3"/>
  <c r="AQ280" i="3"/>
  <c r="CC224" i="9"/>
  <c r="AO153" i="3"/>
  <c r="CD340" i="9"/>
  <c r="AQ48" i="3"/>
  <c r="AQ315" i="3"/>
  <c r="AR327" i="3"/>
  <c r="AO55" i="3"/>
  <c r="AB178" i="9"/>
  <c r="CB186" i="9"/>
  <c r="CA229" i="9"/>
  <c r="CC54" i="9"/>
  <c r="AS317" i="3"/>
  <c r="CB206" i="9"/>
  <c r="BY229" i="9"/>
  <c r="CB252" i="9"/>
  <c r="CC344" i="9"/>
  <c r="CG190" i="9"/>
  <c r="BY145" i="9"/>
  <c r="BI353" i="3"/>
  <c r="CA10" i="9"/>
  <c r="BY242" i="9"/>
  <c r="CE182" i="9"/>
  <c r="CH232" i="9"/>
  <c r="CF40" i="9"/>
  <c r="CC251" i="9"/>
  <c r="CG352" i="9"/>
  <c r="AO165" i="3"/>
  <c r="CG348" i="9"/>
  <c r="AN63" i="5"/>
  <c r="AK54" i="5"/>
  <c r="CE331" i="9"/>
  <c r="AS191" i="3"/>
  <c r="BG67" i="3"/>
  <c r="BJ90" i="3"/>
  <c r="AS214" i="3"/>
  <c r="CF25" i="9"/>
  <c r="CD263" i="9"/>
  <c r="CE115" i="9"/>
  <c r="CH25" i="9"/>
  <c r="AS231" i="3"/>
  <c r="AQ130" i="3"/>
  <c r="CG12" i="9"/>
  <c r="CG140" i="9"/>
  <c r="CE194" i="9"/>
  <c r="CB190" i="9"/>
  <c r="AQ307" i="3"/>
  <c r="AP158" i="3"/>
  <c r="CD317" i="9"/>
  <c r="CH11" i="9"/>
  <c r="BZ198" i="9"/>
  <c r="CF337" i="9"/>
  <c r="CF58" i="9"/>
  <c r="AK77" i="5"/>
  <c r="BG296" i="3"/>
  <c r="AO288" i="3"/>
  <c r="AR137" i="3"/>
  <c r="CE256" i="9"/>
  <c r="CE209" i="9"/>
  <c r="AA218" i="9"/>
  <c r="CD265" i="9"/>
  <c r="CG282" i="9"/>
  <c r="CC321" i="9"/>
  <c r="BH196" i="3"/>
  <c r="BZ82" i="9"/>
  <c r="BH234" i="3"/>
  <c r="AL73" i="5"/>
  <c r="Y355" i="9"/>
  <c r="AR251" i="3"/>
  <c r="CG186" i="9"/>
  <c r="AL117" i="5"/>
  <c r="AL93" i="5"/>
  <c r="CF49" i="9"/>
  <c r="BH245" i="3"/>
  <c r="CB61" i="9"/>
  <c r="BK21" i="3"/>
  <c r="BJ57" i="3"/>
  <c r="CA202" i="9"/>
  <c r="CF21" i="9"/>
  <c r="CC198" i="9"/>
  <c r="AM97" i="5"/>
  <c r="AO158" i="3"/>
  <c r="AS29" i="3"/>
  <c r="CB359" i="9"/>
  <c r="BZ200" i="9"/>
  <c r="AK27" i="5"/>
  <c r="AQ187" i="3"/>
  <c r="AQ170" i="3"/>
  <c r="CC333" i="9"/>
  <c r="BH31" i="3"/>
  <c r="CG14" i="9"/>
  <c r="AS105" i="3"/>
  <c r="CA227" i="9"/>
  <c r="BG174" i="3"/>
  <c r="BH361" i="3"/>
  <c r="CG336" i="9"/>
  <c r="AO47" i="3"/>
  <c r="BZ274" i="9"/>
  <c r="AK20" i="5"/>
  <c r="CA247" i="9"/>
  <c r="AQ136" i="3"/>
  <c r="AQ36" i="3"/>
  <c r="AS210" i="3"/>
  <c r="CH244" i="9"/>
  <c r="CC350" i="9"/>
  <c r="BY52" i="9"/>
  <c r="CB122" i="9"/>
  <c r="AS243" i="3"/>
  <c r="CB5" i="9"/>
  <c r="BG147" i="3"/>
  <c r="CB231" i="9"/>
  <c r="AP319" i="3"/>
  <c r="AQ155" i="3"/>
  <c r="BZ296" i="9"/>
  <c r="AQ6" i="3"/>
  <c r="AJ63" i="5"/>
  <c r="AR11" i="3"/>
  <c r="AN311" i="5"/>
  <c r="CG245" i="9"/>
  <c r="AO59" i="3"/>
  <c r="AR18" i="3"/>
  <c r="AP258" i="3"/>
  <c r="AN312" i="5"/>
  <c r="AS126" i="3"/>
  <c r="BZ272" i="9"/>
  <c r="CD81" i="9"/>
  <c r="CB58" i="9"/>
  <c r="CH350" i="9"/>
  <c r="CF217" i="9"/>
  <c r="AR224" i="3"/>
  <c r="AO186" i="3"/>
  <c r="CE63" i="9"/>
  <c r="AS347" i="3"/>
  <c r="AO164" i="3"/>
  <c r="BI212" i="3"/>
  <c r="AO275" i="3"/>
  <c r="AQ321" i="3"/>
  <c r="AS6" i="3"/>
  <c r="CD114" i="9"/>
  <c r="CG272" i="9"/>
  <c r="BI147" i="3"/>
  <c r="AR211" i="3"/>
  <c r="AP244" i="3"/>
  <c r="AP267" i="3"/>
  <c r="AP139" i="3"/>
  <c r="AS335" i="3"/>
  <c r="AO201" i="3"/>
  <c r="CD126" i="9"/>
  <c r="AN80" i="5"/>
  <c r="AS255" i="3"/>
  <c r="AS120" i="3"/>
  <c r="AP113" i="3"/>
  <c r="AS305" i="3"/>
  <c r="BK9" i="3"/>
  <c r="AO21" i="3"/>
  <c r="CD35" i="9"/>
  <c r="AP84" i="3"/>
  <c r="CC28" i="9"/>
  <c r="CG155" i="9"/>
  <c r="AQ44" i="3"/>
  <c r="CA279" i="9"/>
  <c r="AS74" i="3"/>
  <c r="AR51" i="3"/>
  <c r="BZ214" i="9"/>
  <c r="AO161" i="3"/>
  <c r="CE311" i="9"/>
  <c r="AQ87" i="3"/>
  <c r="AP6" i="3"/>
  <c r="AQ135" i="3"/>
  <c r="AO86" i="3"/>
  <c r="AP194" i="3"/>
  <c r="AP358" i="3"/>
  <c r="CD284" i="9"/>
  <c r="AQ297" i="3"/>
  <c r="CG144" i="9"/>
  <c r="AQ344" i="3"/>
  <c r="CA328" i="9"/>
  <c r="CE191" i="9"/>
  <c r="AR198" i="3"/>
  <c r="AS8" i="3"/>
  <c r="Y162" i="9"/>
  <c r="AQ294" i="3"/>
  <c r="BY213" i="9"/>
  <c r="AQ15" i="3"/>
  <c r="CD290" i="9"/>
  <c r="BY165" i="9"/>
  <c r="BZ192" i="9"/>
  <c r="AR159" i="3"/>
  <c r="CC5" i="9"/>
  <c r="CC152" i="9"/>
  <c r="AP109" i="3"/>
  <c r="AR175" i="3"/>
  <c r="AS285" i="3"/>
  <c r="AR107" i="3"/>
  <c r="AN105" i="5"/>
  <c r="AO69" i="3"/>
  <c r="AO254" i="3"/>
  <c r="AQ94" i="3"/>
  <c r="AR260" i="3"/>
  <c r="AR40" i="3"/>
  <c r="CB130" i="9"/>
  <c r="AO333" i="3"/>
  <c r="AP119" i="3"/>
  <c r="AR360" i="3"/>
  <c r="AR100" i="3"/>
  <c r="AO82" i="3"/>
  <c r="AO300" i="3"/>
  <c r="CE133" i="9"/>
  <c r="AP97" i="3"/>
  <c r="AO356" i="3"/>
  <c r="CC109" i="9"/>
  <c r="CE122" i="9"/>
  <c r="AS97" i="3"/>
  <c r="AO50" i="3"/>
  <c r="AS84" i="3"/>
  <c r="CE150" i="9"/>
  <c r="AQ30" i="3"/>
  <c r="CB51" i="9"/>
  <c r="CH208" i="9"/>
  <c r="AQ109" i="3"/>
  <c r="AR315" i="3"/>
  <c r="AQ161" i="3"/>
  <c r="BZ218" i="9"/>
  <c r="CB124" i="9"/>
  <c r="BZ271" i="9"/>
  <c r="AR81" i="3"/>
  <c r="AR31" i="3"/>
  <c r="BZ237" i="9"/>
  <c r="CC283" i="9"/>
  <c r="AP166" i="3"/>
  <c r="CF167" i="9"/>
  <c r="CH342" i="9"/>
  <c r="CH355" i="9"/>
  <c r="AS107" i="3"/>
  <c r="CB27" i="9"/>
  <c r="CB86" i="9"/>
  <c r="AR254" i="3"/>
  <c r="CA195" i="9"/>
  <c r="AP57" i="3"/>
  <c r="CD196" i="9"/>
  <c r="AO11" i="3"/>
  <c r="AP60" i="3"/>
  <c r="AO334" i="3"/>
  <c r="CD141" i="9"/>
  <c r="AQ63" i="3"/>
  <c r="CC207" i="9"/>
  <c r="AP151" i="3"/>
  <c r="AR264" i="3"/>
  <c r="CB34" i="9"/>
  <c r="BZ327" i="9"/>
  <c r="AQ314" i="3"/>
  <c r="AN106" i="5"/>
  <c r="AQ352" i="3"/>
  <c r="AO257" i="3"/>
  <c r="AR131" i="3"/>
  <c r="BZ262" i="9"/>
  <c r="CE236" i="9"/>
  <c r="AO23" i="3"/>
  <c r="AS9" i="3"/>
  <c r="AP330" i="3"/>
  <c r="AS257" i="3"/>
  <c r="CD220" i="9"/>
  <c r="Y202" i="9"/>
  <c r="AS219" i="3"/>
  <c r="AP245" i="3"/>
  <c r="BJ141" i="3"/>
  <c r="AK38" i="5"/>
  <c r="CG98" i="9"/>
  <c r="AR205" i="3"/>
  <c r="AP170" i="3"/>
  <c r="AQ101" i="3"/>
  <c r="AO274" i="3"/>
  <c r="AQ24" i="3"/>
  <c r="AO277" i="3"/>
  <c r="AR344" i="3"/>
  <c r="AJ107" i="5"/>
  <c r="AO243" i="3"/>
  <c r="CB102" i="9"/>
  <c r="BZ15" i="9"/>
  <c r="BZ309" i="9"/>
  <c r="AR217" i="3"/>
  <c r="BZ303" i="9"/>
  <c r="AO261" i="3"/>
  <c r="CH74" i="9"/>
  <c r="AO317" i="3"/>
  <c r="AP241" i="3"/>
  <c r="AO99" i="3"/>
  <c r="AS166" i="3"/>
  <c r="CB361" i="9"/>
  <c r="AR300" i="3"/>
  <c r="AR230" i="3"/>
  <c r="AO297" i="3"/>
  <c r="CA113" i="9"/>
  <c r="CB207" i="9"/>
  <c r="AS26" i="3"/>
  <c r="AO173" i="3"/>
  <c r="AP268" i="3"/>
  <c r="AR67" i="3"/>
  <c r="AO159" i="3"/>
  <c r="AP331" i="3"/>
  <c r="AQ221" i="3"/>
  <c r="AK104" i="5"/>
  <c r="AS297" i="3"/>
  <c r="AR314" i="3"/>
  <c r="AQ301" i="3"/>
  <c r="AR110" i="3"/>
  <c r="CC364" i="9"/>
  <c r="BZ324" i="9"/>
  <c r="AQ51" i="3"/>
  <c r="AJ335" i="5"/>
  <c r="CG51" i="9"/>
  <c r="BZ228" i="9"/>
  <c r="BG267" i="3"/>
  <c r="CH138" i="9"/>
  <c r="AQ156" i="3"/>
  <c r="R18" i="3"/>
  <c r="AL118" i="5"/>
  <c r="AS11" i="3"/>
  <c r="AQ343" i="3"/>
  <c r="AN28" i="5"/>
  <c r="AP196" i="3"/>
  <c r="AS182" i="3"/>
  <c r="AO289" i="3"/>
  <c r="AS68" i="3"/>
  <c r="AO241" i="3"/>
  <c r="AM15" i="5"/>
  <c r="Z356" i="9"/>
  <c r="AP132" i="3"/>
  <c r="CC33" i="9"/>
  <c r="AM32" i="5"/>
  <c r="CD7" i="9"/>
  <c r="AO72" i="3"/>
  <c r="AR284" i="3"/>
  <c r="BZ202" i="9"/>
  <c r="CF104" i="9"/>
  <c r="AP200" i="3"/>
  <c r="CH61" i="9"/>
  <c r="AS249" i="3"/>
  <c r="AR299" i="3"/>
  <c r="AS93" i="3"/>
  <c r="CB33" i="9"/>
  <c r="BY103" i="9"/>
  <c r="AR272" i="3"/>
  <c r="CD328" i="9"/>
  <c r="CD73" i="9"/>
  <c r="CG214" i="9"/>
  <c r="CD280" i="9"/>
  <c r="BY180" i="9"/>
  <c r="AQ295" i="3"/>
  <c r="BY273" i="9"/>
  <c r="AP291" i="3"/>
  <c r="AQ80" i="3"/>
  <c r="AS247" i="3"/>
  <c r="AR58" i="3"/>
  <c r="CG208" i="9"/>
  <c r="CH129" i="9"/>
  <c r="AQ152" i="3"/>
  <c r="CB119" i="9"/>
  <c r="AM22" i="5"/>
  <c r="CF230" i="9"/>
  <c r="AR359" i="3"/>
  <c r="AQ198" i="3"/>
  <c r="AO233" i="3"/>
  <c r="AP311" i="3"/>
  <c r="AR171" i="3"/>
  <c r="AR322" i="3"/>
  <c r="CH87" i="9"/>
  <c r="CD321" i="9"/>
  <c r="AP125" i="3"/>
  <c r="AS358" i="3"/>
  <c r="AQ304" i="3"/>
  <c r="AS199" i="3"/>
  <c r="CC119" i="9"/>
  <c r="BZ322" i="9"/>
  <c r="AQ113" i="3"/>
  <c r="AR355" i="3"/>
  <c r="AR88" i="3"/>
  <c r="AO194" i="3"/>
  <c r="CB70" i="9"/>
  <c r="AS58" i="3"/>
  <c r="CE238" i="9"/>
  <c r="AO305" i="3"/>
  <c r="AR164" i="3"/>
  <c r="CE181" i="9"/>
  <c r="AP126" i="3"/>
  <c r="AQ309" i="3"/>
  <c r="CH300" i="9"/>
  <c r="BI360" i="3"/>
  <c r="AM27" i="5"/>
  <c r="AP11" i="3"/>
  <c r="AR146" i="3"/>
  <c r="AP180" i="3"/>
  <c r="AQ270" i="3"/>
  <c r="AO151" i="3"/>
  <c r="AO149" i="3"/>
  <c r="AS350" i="3"/>
  <c r="AR20" i="3"/>
  <c r="CG122" i="9"/>
  <c r="CA68" i="9"/>
  <c r="AP221" i="3"/>
  <c r="CC151" i="9"/>
  <c r="AO114" i="3"/>
  <c r="AR333" i="3"/>
  <c r="AS344" i="3"/>
  <c r="AL116" i="5"/>
  <c r="BY142" i="9"/>
  <c r="AR104" i="3"/>
  <c r="AQ56" i="3"/>
  <c r="BZ97" i="9"/>
  <c r="CB47" i="9"/>
  <c r="AN75" i="5"/>
  <c r="AS328" i="3"/>
  <c r="AP20" i="3"/>
  <c r="AQ95" i="3"/>
  <c r="AO251" i="3"/>
  <c r="BI283" i="3"/>
  <c r="CE183" i="9"/>
  <c r="AL43" i="5"/>
  <c r="CE259" i="9"/>
  <c r="CF331" i="9"/>
  <c r="AO75" i="3"/>
  <c r="CC337" i="9"/>
  <c r="AQ111" i="3"/>
  <c r="CF97" i="9"/>
  <c r="AB135" i="9"/>
  <c r="AO345" i="3"/>
  <c r="AL31" i="5"/>
  <c r="AO93" i="3"/>
  <c r="BK290" i="3"/>
  <c r="AS346" i="3"/>
  <c r="AQ266" i="3"/>
  <c r="AR345" i="3"/>
  <c r="AO225" i="3"/>
  <c r="CH351" i="9"/>
  <c r="CE260" i="9"/>
  <c r="CG244" i="9"/>
  <c r="AP321" i="3"/>
  <c r="AP199" i="3"/>
  <c r="AS339" i="3"/>
  <c r="CD176" i="9"/>
  <c r="AP43" i="3"/>
  <c r="AS274" i="3"/>
  <c r="AP101" i="3"/>
  <c r="CC26" i="9"/>
  <c r="CE261" i="9"/>
  <c r="AO127" i="3"/>
  <c r="CA260" i="9"/>
  <c r="AS313" i="3"/>
  <c r="AQ318" i="3"/>
  <c r="AS253" i="3"/>
  <c r="AM53" i="5"/>
  <c r="CD283" i="9"/>
  <c r="CC329" i="9"/>
  <c r="BG240" i="3"/>
  <c r="AR234" i="3"/>
  <c r="AQ249" i="3"/>
  <c r="CC314" i="9"/>
  <c r="AO98" i="3"/>
  <c r="BZ162" i="9"/>
  <c r="AS176" i="3"/>
  <c r="CE171" i="9"/>
  <c r="AR102" i="3"/>
  <c r="AO19" i="3"/>
  <c r="AP209" i="3"/>
  <c r="CB166" i="9"/>
  <c r="AQ227" i="3"/>
  <c r="AR226" i="3"/>
  <c r="BZ90" i="9"/>
  <c r="AR209" i="3"/>
  <c r="CB88" i="9"/>
  <c r="CA321" i="9"/>
  <c r="BY141" i="9"/>
  <c r="AR181" i="3"/>
  <c r="BY134" i="9"/>
  <c r="CA152" i="9"/>
  <c r="CB352" i="9"/>
  <c r="AJ32" i="5"/>
  <c r="CC46" i="9"/>
  <c r="AO120" i="3"/>
  <c r="AS92" i="3"/>
  <c r="AO215" i="3"/>
  <c r="AN84" i="5"/>
  <c r="CB241" i="9"/>
  <c r="AO292" i="3"/>
  <c r="AQ39" i="3"/>
  <c r="CH245" i="9"/>
  <c r="AS20" i="3"/>
  <c r="BY259" i="9"/>
  <c r="AP55" i="3"/>
  <c r="AM233" i="5"/>
  <c r="AP13" i="3"/>
  <c r="CE316" i="9"/>
  <c r="CB362" i="9"/>
  <c r="AS361" i="3"/>
  <c r="CF190" i="9"/>
  <c r="CC227" i="9"/>
  <c r="AP346" i="3"/>
  <c r="AS337" i="3"/>
  <c r="AR343" i="3"/>
  <c r="AQ279" i="3"/>
  <c r="CD59" i="9"/>
  <c r="AO178" i="3"/>
  <c r="CD46" i="9"/>
  <c r="AR8" i="3"/>
  <c r="BZ318" i="9"/>
  <c r="AR25" i="3"/>
  <c r="AS77" i="3"/>
  <c r="CA240" i="9"/>
  <c r="AQ244" i="3"/>
  <c r="AO328" i="3"/>
  <c r="CF314" i="9"/>
  <c r="AQ92" i="3"/>
  <c r="AS55" i="3"/>
  <c r="BZ165" i="9"/>
  <c r="AP118" i="3"/>
  <c r="AS195" i="3"/>
  <c r="AR319" i="3"/>
  <c r="AQ153" i="3"/>
  <c r="CD298" i="9"/>
  <c r="AR66" i="3"/>
  <c r="CF299" i="9"/>
  <c r="CE340" i="9"/>
  <c r="CF118" i="9"/>
  <c r="BG102" i="3"/>
  <c r="AP40" i="3"/>
  <c r="CC225" i="9"/>
  <c r="AP350" i="3"/>
  <c r="AR150" i="3"/>
  <c r="CE12" i="9"/>
  <c r="AO249" i="3"/>
  <c r="AO77" i="3"/>
  <c r="AP308" i="3"/>
  <c r="BI11" i="3"/>
  <c r="CD170" i="9"/>
  <c r="AO6" i="3"/>
  <c r="CA254" i="9"/>
  <c r="AR52" i="3"/>
  <c r="CH262" i="9"/>
  <c r="CG229" i="9"/>
  <c r="AQ316" i="3"/>
  <c r="AP226" i="3"/>
  <c r="AS280" i="3"/>
  <c r="AQ67" i="3"/>
  <c r="CA123" i="9"/>
  <c r="AQ86" i="3"/>
  <c r="CB162" i="9"/>
  <c r="AS51" i="3"/>
  <c r="CF271" i="9"/>
  <c r="AK118" i="5"/>
  <c r="AP73" i="3"/>
  <c r="BZ195" i="9"/>
  <c r="CC36" i="9"/>
  <c r="CG179" i="9"/>
  <c r="AQ235" i="3"/>
  <c r="AO136" i="3"/>
  <c r="AN99" i="5"/>
  <c r="AO319" i="3"/>
  <c r="AR295" i="3"/>
  <c r="AO111" i="3"/>
  <c r="AO85" i="3"/>
  <c r="AO105" i="3"/>
  <c r="CE83" i="9"/>
  <c r="AR22" i="3"/>
  <c r="AS50" i="3"/>
  <c r="AR134" i="3"/>
  <c r="AP329" i="3"/>
  <c r="CC259" i="9"/>
  <c r="CG251" i="9"/>
  <c r="CG84" i="9"/>
  <c r="AQ10" i="3"/>
  <c r="AS47" i="3"/>
  <c r="CD239" i="9"/>
  <c r="AP183" i="3"/>
  <c r="CH363" i="9"/>
  <c r="AK56" i="5"/>
  <c r="AR340" i="3"/>
  <c r="AS292" i="3"/>
  <c r="AR252" i="3"/>
  <c r="AP344" i="3"/>
  <c r="CF125" i="9"/>
  <c r="AK76" i="5"/>
  <c r="CA161" i="9"/>
  <c r="AR160" i="3"/>
  <c r="CE299" i="9"/>
  <c r="CC89" i="9"/>
  <c r="CA65" i="9"/>
  <c r="BZ12" i="9"/>
  <c r="AS264" i="3"/>
  <c r="CG120" i="9"/>
  <c r="CA12" i="9"/>
  <c r="AO322" i="3"/>
  <c r="AO306" i="3"/>
  <c r="CB107" i="9"/>
  <c r="CC239" i="9"/>
  <c r="AS146" i="3"/>
  <c r="CE348" i="9"/>
  <c r="AQ163" i="3"/>
  <c r="BH135" i="3"/>
  <c r="AO250" i="3"/>
  <c r="CF54" i="9"/>
  <c r="AQ82" i="3"/>
  <c r="CA134" i="9"/>
  <c r="CH212" i="9"/>
  <c r="CF288" i="9"/>
  <c r="AQ335" i="3"/>
  <c r="AQ330" i="3"/>
  <c r="AN56" i="5"/>
  <c r="AS61" i="3"/>
  <c r="Y69" i="9"/>
  <c r="AS200" i="3"/>
  <c r="CD303" i="9"/>
  <c r="AO262" i="3"/>
  <c r="AO361" i="3"/>
  <c r="AO116" i="3"/>
  <c r="CA265" i="9"/>
  <c r="BZ141" i="9"/>
  <c r="AS115" i="3"/>
  <c r="AJ76" i="5"/>
  <c r="AS53" i="3"/>
  <c r="AP44" i="3"/>
  <c r="AQ219" i="3"/>
  <c r="CG102" i="9"/>
  <c r="AR91" i="3"/>
  <c r="CG201" i="9"/>
  <c r="CE170" i="9"/>
  <c r="CE55" i="9"/>
  <c r="AN95" i="5"/>
  <c r="CF262" i="9"/>
  <c r="AR236" i="3"/>
  <c r="BJ119" i="3"/>
  <c r="CG300" i="9"/>
  <c r="AQ35" i="3"/>
  <c r="CF29" i="9"/>
  <c r="AO323" i="3"/>
  <c r="AR33" i="3"/>
  <c r="AR48" i="3"/>
  <c r="CA117" i="9"/>
  <c r="BJ251" i="3"/>
  <c r="AP168" i="3"/>
  <c r="CE210" i="9"/>
  <c r="AR44" i="3"/>
  <c r="CB35" i="9"/>
  <c r="BZ256" i="9"/>
  <c r="AS134" i="3"/>
  <c r="AO211" i="3"/>
  <c r="CE195" i="9"/>
  <c r="AL89" i="5"/>
  <c r="AR286" i="3"/>
  <c r="AQ259" i="3"/>
  <c r="AL115" i="5"/>
  <c r="CG70" i="9"/>
  <c r="AS282" i="3"/>
  <c r="Y314" i="9"/>
  <c r="AO32" i="3"/>
  <c r="AP215" i="3"/>
  <c r="CB281" i="9"/>
  <c r="AP24" i="3"/>
  <c r="AR280" i="3"/>
  <c r="AS270" i="3"/>
  <c r="BY352" i="9"/>
  <c r="BY358" i="9"/>
  <c r="CG305" i="9"/>
  <c r="CD279" i="9"/>
  <c r="AS319" i="3"/>
  <c r="AS260" i="3"/>
  <c r="AQ165" i="3"/>
  <c r="AS130" i="3"/>
  <c r="AQ70" i="3"/>
  <c r="BH172" i="3"/>
  <c r="AN73" i="5"/>
  <c r="BZ258" i="9"/>
  <c r="AO122" i="3"/>
  <c r="CD31" i="9"/>
  <c r="AO330" i="3"/>
  <c r="CF120" i="9"/>
  <c r="AQ41" i="3"/>
  <c r="CF322" i="9"/>
  <c r="AP338" i="3"/>
  <c r="AK113" i="5"/>
  <c r="AQ126" i="3"/>
  <c r="AQ242" i="3"/>
  <c r="BY353" i="9"/>
  <c r="BZ259" i="9"/>
  <c r="AP342" i="3"/>
  <c r="BY291" i="9"/>
  <c r="AS345" i="3"/>
  <c r="AO210" i="3"/>
  <c r="AO212" i="3"/>
  <c r="CC186" i="9"/>
  <c r="AR111" i="3"/>
  <c r="AO110" i="3"/>
  <c r="AK87" i="5"/>
  <c r="CC286" i="9"/>
  <c r="CC202" i="9"/>
  <c r="AP276" i="3"/>
  <c r="AP78" i="3"/>
  <c r="AP15" i="3"/>
  <c r="AR185" i="3"/>
  <c r="AS95" i="3"/>
  <c r="CE117" i="9"/>
  <c r="BY190" i="9"/>
  <c r="AS136" i="3"/>
  <c r="AS293" i="3"/>
  <c r="AR97" i="3"/>
  <c r="AO155" i="3"/>
  <c r="CB91" i="9"/>
  <c r="AO74" i="3"/>
  <c r="CE212" i="9"/>
  <c r="CA132" i="9"/>
  <c r="AR253" i="3"/>
  <c r="AS63" i="3"/>
  <c r="CG111" i="9"/>
  <c r="CC130" i="9"/>
  <c r="CD11" i="9"/>
  <c r="BZ267" i="9"/>
  <c r="AQ162" i="3"/>
  <c r="CD20" i="9"/>
  <c r="AO202" i="3"/>
  <c r="AO309" i="3"/>
  <c r="AQ103" i="3"/>
  <c r="BY217" i="9"/>
  <c r="AP229" i="3"/>
  <c r="CD45" i="9"/>
  <c r="AR216" i="3"/>
  <c r="AS16" i="3"/>
  <c r="CD213" i="9"/>
  <c r="CD296" i="9"/>
  <c r="AO341" i="3"/>
  <c r="AR69" i="3"/>
  <c r="CF298" i="9"/>
  <c r="AP279" i="3"/>
  <c r="AR207" i="3"/>
  <c r="AS160" i="3"/>
  <c r="AQ260" i="3"/>
  <c r="CG30" i="9"/>
  <c r="AR256" i="3"/>
  <c r="AP326" i="3"/>
  <c r="AQ4" i="3"/>
  <c r="AS284" i="3"/>
  <c r="CG168" i="9"/>
  <c r="AP208" i="3"/>
  <c r="CC134" i="9"/>
  <c r="AQ7" i="3"/>
  <c r="CE106" i="9"/>
  <c r="CB109" i="9"/>
  <c r="AQ106" i="3"/>
  <c r="CB188" i="9"/>
  <c r="AR225" i="3"/>
  <c r="AR218" i="3"/>
  <c r="AR157" i="3"/>
  <c r="R19" i="3"/>
  <c r="AP198" i="3"/>
  <c r="AP187" i="3"/>
  <c r="AP171" i="3"/>
  <c r="CH217" i="9"/>
  <c r="AO26" i="3"/>
  <c r="CE304" i="9"/>
  <c r="AQ211" i="3"/>
  <c r="CE39" i="9"/>
  <c r="AR26" i="3"/>
  <c r="AS327" i="3"/>
  <c r="AO154" i="3"/>
  <c r="CE114" i="9"/>
  <c r="BH237" i="3"/>
  <c r="AR87" i="3"/>
  <c r="AL81" i="5"/>
  <c r="AR155" i="3"/>
  <c r="AS4" i="3"/>
  <c r="BY146" i="9"/>
  <c r="CB99" i="9"/>
  <c r="AS318" i="3"/>
  <c r="AO227" i="3"/>
  <c r="AQ285" i="3"/>
  <c r="Z141" i="9"/>
  <c r="AO89" i="3"/>
  <c r="CG324" i="9"/>
  <c r="AQ88" i="3"/>
  <c r="CA232" i="9"/>
  <c r="AR197" i="3"/>
  <c r="AR129" i="3"/>
  <c r="AP106" i="3"/>
  <c r="AP295" i="3"/>
  <c r="AK12" i="5"/>
  <c r="AP247" i="3"/>
  <c r="CA57" i="9"/>
  <c r="CC233" i="9"/>
  <c r="AR106" i="3"/>
  <c r="CG240" i="9"/>
  <c r="AP254" i="3"/>
  <c r="AQ214" i="3"/>
  <c r="CG269" i="9"/>
  <c r="AQ5" i="3"/>
  <c r="AO17" i="3"/>
  <c r="AO53" i="3"/>
  <c r="BG193" i="3"/>
  <c r="AQ129" i="3"/>
  <c r="CH280" i="9"/>
  <c r="AP265" i="3"/>
  <c r="CG119" i="9"/>
  <c r="CH86" i="9"/>
  <c r="AP173" i="3"/>
  <c r="CB246" i="9"/>
  <c r="AP152" i="3"/>
  <c r="CC13" i="9"/>
  <c r="AK70" i="5"/>
  <c r="BK101" i="3"/>
  <c r="CC93" i="9"/>
  <c r="CD270" i="9"/>
  <c r="AQ362" i="3"/>
  <c r="AP10" i="3"/>
  <c r="AO169" i="3"/>
  <c r="AQ166" i="3"/>
  <c r="CA270" i="9"/>
  <c r="CG238" i="9"/>
  <c r="AQ13" i="3"/>
  <c r="BZ150" i="9"/>
  <c r="AP37" i="3"/>
  <c r="AP289" i="3"/>
  <c r="CD354" i="9"/>
  <c r="AQ245" i="3"/>
  <c r="BG109" i="3"/>
  <c r="AR15" i="3"/>
  <c r="AO39" i="3"/>
  <c r="AR255" i="3"/>
  <c r="BI334" i="3"/>
  <c r="CH155" i="9"/>
  <c r="CA153" i="9"/>
  <c r="CE169" i="9"/>
  <c r="AR126" i="3"/>
  <c r="BY84" i="9"/>
  <c r="AR93" i="3"/>
  <c r="Z346" i="9"/>
  <c r="AP315" i="3"/>
  <c r="AP127" i="3"/>
  <c r="AS158" i="3"/>
  <c r="CG273" i="9"/>
  <c r="CA225" i="9"/>
  <c r="CF341" i="9"/>
  <c r="BY29" i="9"/>
  <c r="AQ53" i="3"/>
  <c r="AO179" i="3"/>
  <c r="AK124" i="5"/>
  <c r="AS89" i="3"/>
  <c r="BI65" i="3"/>
  <c r="AM106" i="5"/>
  <c r="AO95" i="3"/>
  <c r="AP105" i="3"/>
  <c r="AQ123" i="3"/>
  <c r="AQ132" i="3"/>
  <c r="AS341" i="3"/>
  <c r="CD26" i="9"/>
  <c r="AQ134" i="3"/>
  <c r="AP16" i="3"/>
  <c r="AR331" i="3"/>
  <c r="AO343" i="3"/>
  <c r="AS275" i="3"/>
  <c r="AM113" i="5"/>
  <c r="AN94" i="5"/>
  <c r="BH148" i="3"/>
  <c r="BZ151" i="9"/>
  <c r="CE237" i="9"/>
  <c r="AS242" i="3"/>
  <c r="AQ241" i="3"/>
  <c r="CE130" i="9"/>
  <c r="AP52" i="3"/>
  <c r="AP218" i="3"/>
  <c r="AS357" i="3"/>
  <c r="AP298" i="3"/>
  <c r="CG135" i="9"/>
  <c r="CH112" i="9"/>
  <c r="AO104" i="3"/>
  <c r="CH34" i="9"/>
  <c r="AR37" i="3"/>
  <c r="BI13" i="3"/>
  <c r="AR165" i="3"/>
  <c r="CA45" i="9"/>
  <c r="AP72" i="3"/>
  <c r="AQ57" i="3"/>
  <c r="BY139" i="9"/>
  <c r="AO34" i="3"/>
  <c r="AP337" i="3"/>
  <c r="BY319" i="9"/>
  <c r="AN54" i="5"/>
  <c r="AS72" i="3"/>
  <c r="CH318" i="9"/>
  <c r="AQ206" i="3"/>
  <c r="AP124" i="3"/>
  <c r="CD148" i="9"/>
  <c r="AO229" i="3"/>
  <c r="AQ322" i="3"/>
  <c r="AR183" i="3"/>
  <c r="AR206" i="3"/>
  <c r="AQ138" i="3"/>
  <c r="AR204" i="3"/>
  <c r="CG280" i="9"/>
  <c r="AO253" i="3"/>
  <c r="AP340" i="3"/>
  <c r="AO216" i="3"/>
  <c r="AN123" i="5"/>
  <c r="CD77" i="9"/>
  <c r="AS143" i="3"/>
  <c r="AS7" i="3"/>
  <c r="AN86" i="5"/>
  <c r="CD363" i="9"/>
  <c r="AS289" i="3"/>
  <c r="AO40" i="3"/>
  <c r="AK81" i="5"/>
  <c r="CD71" i="9"/>
  <c r="AR238" i="3"/>
  <c r="AO189" i="3"/>
  <c r="AO73" i="3"/>
  <c r="AR293" i="3"/>
  <c r="AO258" i="3"/>
  <c r="BY18" i="9"/>
  <c r="AQ256" i="3"/>
  <c r="AS139" i="3"/>
  <c r="AS21" i="3"/>
  <c r="AQ169" i="3"/>
  <c r="AO96" i="3"/>
  <c r="AR30" i="3"/>
  <c r="AS256" i="3"/>
  <c r="CE328" i="9"/>
  <c r="CH249" i="9"/>
  <c r="AR298" i="3"/>
  <c r="CG183" i="9"/>
  <c r="CE24" i="9"/>
  <c r="AN66" i="5"/>
  <c r="CD158" i="9"/>
  <c r="AQ186" i="3"/>
  <c r="AS295" i="3"/>
  <c r="BZ107" i="9"/>
  <c r="AS98" i="3"/>
  <c r="BY19" i="9"/>
  <c r="AR90" i="3"/>
  <c r="AQ332" i="3"/>
  <c r="AP99" i="3"/>
  <c r="CH35" i="9"/>
  <c r="AS352" i="3"/>
  <c r="AO360" i="3"/>
  <c r="AR282" i="3"/>
  <c r="CC41" i="9"/>
  <c r="CD24" i="9"/>
  <c r="BG303" i="3"/>
  <c r="BY255" i="9"/>
  <c r="BY127" i="9"/>
  <c r="AS310" i="3"/>
  <c r="BI205" i="3"/>
  <c r="CG289" i="9"/>
  <c r="AO335" i="3"/>
  <c r="CG154" i="9"/>
  <c r="CG26" i="9"/>
  <c r="BY227" i="9"/>
  <c r="AP233" i="3"/>
  <c r="CG31" i="9"/>
  <c r="AP271" i="3"/>
  <c r="AQ357" i="3"/>
  <c r="AO264" i="3"/>
  <c r="CH36" i="9"/>
  <c r="AS34" i="3"/>
  <c r="CA179" i="9"/>
  <c r="AO42" i="3"/>
  <c r="AS40" i="3"/>
  <c r="AO278" i="3"/>
  <c r="CF292" i="9"/>
  <c r="AS81" i="3"/>
  <c r="AS213" i="3"/>
  <c r="AO244" i="3"/>
  <c r="CC260" i="9"/>
  <c r="AP108" i="3"/>
  <c r="AR86" i="3"/>
  <c r="CH50" i="9"/>
  <c r="AQ157" i="3"/>
  <c r="AR41" i="3"/>
  <c r="AS246" i="3"/>
  <c r="AQ11" i="3"/>
  <c r="AO18" i="3"/>
  <c r="BZ330" i="9"/>
  <c r="CD90" i="9"/>
  <c r="AR109" i="3"/>
  <c r="AP341" i="3"/>
  <c r="BZ108" i="9"/>
  <c r="AO208" i="3"/>
  <c r="BZ207" i="9"/>
  <c r="CC274" i="9"/>
  <c r="AS217" i="3"/>
  <c r="AP7" i="3"/>
  <c r="AQ23" i="3"/>
  <c r="CH170" i="9"/>
  <c r="BJ222" i="3"/>
  <c r="AQ202" i="3"/>
  <c r="CB307" i="9"/>
  <c r="AR42" i="3"/>
  <c r="BH25" i="3"/>
  <c r="CH309" i="9"/>
  <c r="AR312" i="3"/>
  <c r="AP249" i="3"/>
  <c r="AP248" i="3"/>
  <c r="BZ212" i="9"/>
  <c r="AJ109" i="5"/>
  <c r="AO83" i="3"/>
  <c r="CH42" i="9"/>
  <c r="AQ300" i="3"/>
  <c r="AC108" i="9"/>
  <c r="AS140" i="3"/>
  <c r="CA287" i="9"/>
  <c r="AP74" i="3"/>
  <c r="AQ247" i="3"/>
  <c r="AR35" i="3"/>
  <c r="AR65" i="3"/>
  <c r="AP142" i="3"/>
  <c r="AP356" i="3"/>
  <c r="CD233" i="9"/>
  <c r="AQ236" i="3"/>
  <c r="CA38" i="9"/>
  <c r="AR281" i="3"/>
  <c r="AL46" i="5"/>
  <c r="CA290" i="9"/>
  <c r="AR214" i="3"/>
  <c r="AS150" i="3"/>
  <c r="CC80" i="9"/>
  <c r="AS87" i="3"/>
  <c r="CA138" i="9"/>
  <c r="AO183" i="3"/>
  <c r="AP155" i="3"/>
  <c r="BY332" i="9"/>
  <c r="AP287" i="3"/>
  <c r="CC67" i="9"/>
  <c r="AP231" i="3"/>
  <c r="CB192" i="9"/>
  <c r="AQ209" i="3"/>
  <c r="AS113" i="3"/>
  <c r="AO78" i="3"/>
  <c r="CE192" i="9"/>
  <c r="CB257" i="9"/>
  <c r="BJ221" i="3"/>
  <c r="BZ346" i="9"/>
  <c r="AS323" i="3"/>
  <c r="AS220" i="3"/>
  <c r="AS183" i="3"/>
  <c r="AP323" i="3"/>
  <c r="AS151" i="3"/>
  <c r="CF218" i="9"/>
  <c r="AR323" i="3"/>
  <c r="AQ261" i="3"/>
  <c r="CG78" i="9"/>
  <c r="CA115" i="9"/>
  <c r="BY105" i="9"/>
  <c r="AN11" i="5"/>
  <c r="AQ96" i="3"/>
  <c r="AO234" i="3"/>
  <c r="CB12" i="9"/>
  <c r="AO107" i="3"/>
  <c r="AO255" i="3"/>
  <c r="AQ107" i="3"/>
  <c r="AO131" i="3"/>
  <c r="AR130" i="3"/>
  <c r="AO247" i="3"/>
  <c r="AN132" i="5"/>
  <c r="CC99" i="9"/>
  <c r="AM89" i="5"/>
  <c r="AM7" i="5"/>
  <c r="AQ326" i="3"/>
  <c r="AP275" i="3"/>
  <c r="AP8" i="3"/>
  <c r="AL64" i="5"/>
  <c r="CF268" i="9"/>
  <c r="AR132" i="3"/>
  <c r="CH260" i="9"/>
  <c r="BK244" i="3"/>
  <c r="CG213" i="9"/>
  <c r="AR179" i="3"/>
  <c r="CG207" i="9"/>
  <c r="AS349" i="3"/>
  <c r="AP348" i="3"/>
  <c r="BH281" i="3"/>
  <c r="AL11" i="5"/>
  <c r="AP161" i="3"/>
  <c r="AQ213" i="3"/>
  <c r="CC360" i="9"/>
  <c r="AL100" i="5"/>
  <c r="AQ348" i="3"/>
  <c r="CF269" i="9"/>
  <c r="AS306" i="3"/>
  <c r="CG361" i="9"/>
  <c r="CD300" i="9"/>
  <c r="BZ305" i="9"/>
  <c r="AQ284" i="3"/>
  <c r="CC293" i="9"/>
  <c r="AR233" i="3"/>
  <c r="CE145" i="9"/>
  <c r="AQ81" i="3"/>
  <c r="AR263" i="3"/>
  <c r="AP85" i="3"/>
  <c r="AR231" i="3"/>
  <c r="AQ59" i="3"/>
  <c r="AS362" i="3"/>
  <c r="BZ242" i="9"/>
  <c r="AL82" i="5"/>
  <c r="AP135" i="3"/>
  <c r="CG231" i="9"/>
  <c r="AP290" i="3"/>
  <c r="AQ139" i="3"/>
  <c r="AS64" i="3"/>
  <c r="AP176" i="3"/>
  <c r="BZ301" i="9"/>
  <c r="AR128" i="3"/>
  <c r="CF112" i="9"/>
  <c r="AS13" i="3"/>
  <c r="AO353" i="3"/>
  <c r="AQ21" i="3"/>
  <c r="AK6" i="5"/>
  <c r="AS291" i="3"/>
  <c r="CG116" i="9"/>
  <c r="AS155" i="3"/>
  <c r="BZ131" i="9"/>
  <c r="AQ122" i="3"/>
  <c r="CC169" i="9"/>
  <c r="AK9" i="5"/>
  <c r="AQ360" i="3"/>
  <c r="AO295" i="3"/>
  <c r="AP192" i="3"/>
  <c r="CC68" i="9"/>
  <c r="AQ172" i="3"/>
  <c r="AR202" i="3"/>
  <c r="CD347" i="9"/>
  <c r="AO214" i="3"/>
  <c r="AR241" i="3"/>
  <c r="CH235" i="9"/>
  <c r="CH106" i="9"/>
  <c r="BH263" i="3"/>
  <c r="AR59" i="3"/>
  <c r="AP314" i="3"/>
  <c r="AS76" i="3"/>
  <c r="AQ269" i="3"/>
  <c r="AJ44" i="5"/>
  <c r="AM41" i="5"/>
  <c r="CC50" i="9"/>
  <c r="CC95" i="9"/>
  <c r="AR114" i="3"/>
  <c r="AS78" i="3"/>
  <c r="BY336" i="9"/>
  <c r="CH151" i="9"/>
  <c r="BZ264" i="9"/>
  <c r="BY36" i="9"/>
  <c r="AQ178" i="3"/>
  <c r="AR318" i="3"/>
  <c r="AP67" i="3"/>
  <c r="AR269" i="3"/>
  <c r="AC396" i="9"/>
  <c r="CD204" i="9"/>
  <c r="AQ105" i="3"/>
  <c r="AS71" i="3"/>
  <c r="AS56" i="3"/>
  <c r="CA318" i="9"/>
  <c r="CE67" i="9"/>
  <c r="AO139" i="3"/>
  <c r="BJ171" i="3"/>
  <c r="AO246" i="3"/>
  <c r="BY308" i="9"/>
  <c r="AO252" i="3"/>
  <c r="AQ72" i="3"/>
  <c r="AQ19" i="3"/>
  <c r="CB200" i="9"/>
  <c r="AS215" i="3"/>
  <c r="CD190" i="9"/>
  <c r="AR89" i="3"/>
  <c r="AQ184" i="3"/>
  <c r="AO166" i="3"/>
  <c r="AR151" i="3"/>
  <c r="CG286" i="9"/>
  <c r="AO304" i="3"/>
  <c r="CF168" i="9"/>
  <c r="AQ210" i="3"/>
  <c r="BG283" i="3"/>
  <c r="BH287" i="3"/>
  <c r="AR176" i="3"/>
  <c r="AQ222" i="3"/>
  <c r="AR72" i="3"/>
  <c r="AR363" i="3"/>
  <c r="CB199" i="9"/>
  <c r="AS33" i="3"/>
  <c r="AP283" i="3"/>
  <c r="AS354" i="3"/>
  <c r="AO38" i="3"/>
  <c r="AO54" i="3"/>
  <c r="AQ147" i="3"/>
  <c r="CB9" i="9"/>
  <c r="AQ164" i="3"/>
  <c r="CF57" i="9"/>
  <c r="AO76" i="3"/>
  <c r="CA201" i="9"/>
  <c r="BZ146" i="9"/>
  <c r="CB43" i="9"/>
  <c r="AS254" i="3"/>
  <c r="CE203" i="9"/>
  <c r="CA167" i="9"/>
  <c r="AR223" i="3"/>
  <c r="CB344" i="9"/>
  <c r="AK80" i="5"/>
  <c r="AO103" i="3"/>
  <c r="AK82" i="5"/>
  <c r="AS123" i="3"/>
  <c r="AR187" i="3"/>
  <c r="AR335" i="3"/>
  <c r="AP133" i="3"/>
  <c r="BY122" i="9"/>
  <c r="AP357" i="3"/>
  <c r="AL72" i="5"/>
  <c r="AN13" i="5"/>
  <c r="CG27" i="9"/>
  <c r="AO167" i="3"/>
  <c r="AO172" i="3"/>
  <c r="CE148" i="9"/>
  <c r="CH161" i="9"/>
  <c r="AS121" i="3"/>
  <c r="AR227" i="3"/>
  <c r="CF233" i="9"/>
  <c r="AO285" i="3"/>
  <c r="AO213" i="3"/>
  <c r="CF240" i="9"/>
  <c r="CD362" i="9"/>
  <c r="AO130" i="3"/>
  <c r="BZ68" i="9"/>
  <c r="CH80" i="9"/>
  <c r="AP224" i="3"/>
  <c r="AO70" i="3"/>
  <c r="AS102" i="3"/>
  <c r="AL47" i="5"/>
  <c r="CB63" i="9"/>
  <c r="AS331" i="3"/>
  <c r="AP189" i="3"/>
  <c r="AS234" i="3"/>
  <c r="AR39" i="3"/>
  <c r="AO346" i="3"/>
  <c r="AS172" i="3"/>
  <c r="AQ237" i="3"/>
  <c r="AS145" i="3"/>
  <c r="AR145" i="3"/>
  <c r="AS240" i="3"/>
  <c r="AS138" i="3"/>
  <c r="CC196" i="9"/>
  <c r="AO209" i="3"/>
  <c r="AP89" i="3"/>
  <c r="CD113" i="9"/>
  <c r="AP148" i="3"/>
  <c r="CH278" i="9"/>
  <c r="BI272" i="3"/>
  <c r="CA20" i="9"/>
  <c r="CC332" i="9"/>
  <c r="AS203" i="3"/>
  <c r="AJ232" i="5"/>
  <c r="CE220" i="9"/>
  <c r="CA319" i="9"/>
  <c r="AR47" i="3"/>
  <c r="AQ212" i="3"/>
  <c r="AO238" i="3"/>
  <c r="AB165" i="9"/>
  <c r="AO84" i="3"/>
  <c r="BZ57" i="9"/>
  <c r="AP79" i="3"/>
  <c r="BY278" i="9"/>
  <c r="CA301" i="9"/>
  <c r="CG334" i="9"/>
  <c r="CA313" i="9"/>
  <c r="CB353" i="9"/>
  <c r="CA197" i="9"/>
  <c r="AS144" i="3"/>
  <c r="AQ329" i="3"/>
  <c r="BK255" i="3"/>
  <c r="AP41" i="3"/>
  <c r="AQ77" i="3"/>
  <c r="BY302" i="9"/>
  <c r="AQ248" i="3"/>
  <c r="AO160" i="3"/>
  <c r="CE354" i="9"/>
  <c r="AO25" i="3"/>
  <c r="AR276" i="3"/>
  <c r="AR213" i="3"/>
  <c r="AS133" i="3"/>
  <c r="BZ76" i="9"/>
  <c r="AS343" i="3"/>
  <c r="AS296" i="3"/>
  <c r="AR245" i="3"/>
  <c r="CA245" i="9"/>
  <c r="BG55" i="3"/>
  <c r="AQ207" i="3"/>
  <c r="AO290" i="3"/>
  <c r="AR57" i="3"/>
  <c r="AR23" i="3"/>
  <c r="CE247" i="9"/>
  <c r="CA23" i="9"/>
  <c r="BY32" i="9"/>
  <c r="CG130" i="9"/>
  <c r="AQ61" i="3"/>
  <c r="AO46" i="3"/>
  <c r="AQ340" i="3"/>
  <c r="AR332" i="3"/>
  <c r="AP339" i="3"/>
  <c r="CH191" i="9"/>
  <c r="AQ323" i="3"/>
  <c r="AO150" i="3"/>
  <c r="BY119" i="9"/>
  <c r="CF303" i="9"/>
  <c r="AQ18" i="3"/>
  <c r="AR153" i="3"/>
  <c r="AP143" i="3"/>
  <c r="AP112" i="3"/>
  <c r="AS187" i="3"/>
  <c r="AO97" i="3"/>
  <c r="AR289" i="3"/>
  <c r="AP103" i="3"/>
  <c r="AS314" i="3"/>
  <c r="AP86" i="3"/>
  <c r="AQ255" i="3"/>
  <c r="BZ352" i="9"/>
  <c r="AS137" i="3"/>
  <c r="BY192" i="9"/>
  <c r="AP90" i="3"/>
  <c r="AA345" i="9"/>
  <c r="CH227" i="9"/>
  <c r="CC280" i="9"/>
  <c r="AK13" i="5"/>
  <c r="CD167" i="9"/>
  <c r="AP123" i="3"/>
  <c r="AS114" i="3"/>
  <c r="CG81" i="9"/>
  <c r="AS236" i="3"/>
  <c r="CH203" i="9"/>
  <c r="AO226" i="3"/>
  <c r="AO49" i="3"/>
  <c r="AQ283" i="3"/>
  <c r="BH98" i="3"/>
  <c r="BY151" i="9"/>
  <c r="CC63" i="9"/>
  <c r="AO321" i="3"/>
  <c r="AP361" i="3"/>
  <c r="AR113" i="3"/>
  <c r="AR190" i="3"/>
  <c r="AR6" i="3"/>
  <c r="AO135" i="3"/>
  <c r="CD166" i="9"/>
  <c r="CE25" i="9"/>
  <c r="AS44" i="3"/>
  <c r="AP179" i="3"/>
  <c r="CD355" i="9"/>
  <c r="AO349" i="3"/>
  <c r="AO220" i="3"/>
  <c r="BG292" i="3"/>
  <c r="AS94" i="3"/>
  <c r="AO299" i="3"/>
  <c r="CB71" i="9"/>
  <c r="AP352" i="3"/>
  <c r="AO339" i="3"/>
  <c r="AP69" i="3"/>
  <c r="AS278" i="3"/>
  <c r="AR45" i="3"/>
  <c r="AO31" i="3"/>
  <c r="CG266" i="9"/>
  <c r="AQ361" i="3"/>
  <c r="AS75" i="3"/>
  <c r="AQ33" i="3"/>
  <c r="AS233" i="3"/>
  <c r="BZ294" i="9"/>
  <c r="AP207" i="3"/>
  <c r="AO30" i="3"/>
  <c r="CC39" i="9"/>
  <c r="AO187" i="3"/>
  <c r="AP82" i="3"/>
  <c r="AP130" i="3"/>
  <c r="AP88" i="3"/>
  <c r="AP336" i="3"/>
  <c r="BY312" i="9"/>
  <c r="AQ239" i="3"/>
  <c r="BI41" i="3"/>
  <c r="AQ31" i="3"/>
  <c r="AQ215" i="3"/>
  <c r="AQ254" i="3"/>
  <c r="CE28" i="9"/>
  <c r="AO62" i="3"/>
  <c r="BI320" i="3"/>
  <c r="AP83" i="3"/>
  <c r="CD140" i="9"/>
  <c r="AP297" i="3"/>
  <c r="BZ245" i="9"/>
  <c r="AP251" i="3"/>
  <c r="CF14" i="9"/>
  <c r="AR61" i="3"/>
  <c r="AO175" i="3"/>
  <c r="CG306" i="9"/>
  <c r="CD320" i="9"/>
  <c r="CC307" i="9"/>
  <c r="AR316" i="3"/>
  <c r="CA52" i="9"/>
  <c r="CC331" i="9"/>
  <c r="BZ140" i="9"/>
  <c r="AO363" i="3"/>
  <c r="CC127" i="9"/>
  <c r="AR338" i="3"/>
  <c r="AO362" i="3"/>
  <c r="AO90" i="3"/>
  <c r="AQ115" i="3"/>
  <c r="AP150" i="3"/>
  <c r="AR192" i="3"/>
  <c r="AR32" i="3"/>
  <c r="CH209" i="9"/>
  <c r="AP282" i="3"/>
  <c r="AS230" i="3"/>
  <c r="AS304" i="3"/>
  <c r="CC184" i="9"/>
  <c r="CE109" i="9"/>
  <c r="AR248" i="3"/>
  <c r="BZ345" i="9"/>
  <c r="AP353" i="3"/>
  <c r="AO109" i="3"/>
  <c r="AQ258" i="3"/>
  <c r="AQ189" i="3"/>
  <c r="AS279" i="3"/>
  <c r="AS298" i="3"/>
  <c r="AR119" i="3"/>
  <c r="AP327" i="3"/>
  <c r="AP117" i="3"/>
  <c r="AN124" i="5"/>
  <c r="AS235" i="3"/>
  <c r="AO12" i="3"/>
  <c r="CD292" i="9"/>
  <c r="AP236" i="3"/>
  <c r="AQ183" i="3"/>
  <c r="CE84" i="9"/>
  <c r="AQ65" i="3"/>
  <c r="AO280" i="3"/>
  <c r="AQ143" i="3"/>
  <c r="CC52" i="9"/>
  <c r="CG271" i="9"/>
  <c r="CG90" i="9"/>
  <c r="CA85" i="9"/>
  <c r="CB147" i="9"/>
  <c r="BY338" i="9"/>
  <c r="CF209" i="9"/>
  <c r="AO195" i="3"/>
  <c r="AP354" i="3"/>
  <c r="CA89" i="9"/>
  <c r="AR174" i="3"/>
  <c r="CE16" i="9"/>
  <c r="AP29" i="3"/>
  <c r="AL98" i="5"/>
  <c r="AO128" i="3"/>
  <c r="BY174" i="9"/>
  <c r="AQ158" i="3"/>
  <c r="AP45" i="3"/>
  <c r="AO329" i="3"/>
  <c r="BY167" i="9"/>
  <c r="AK86" i="5"/>
  <c r="AP223" i="3"/>
  <c r="AO142" i="3"/>
  <c r="CF215" i="9"/>
  <c r="CG80" i="9"/>
  <c r="AS265" i="3"/>
  <c r="CC154" i="9"/>
  <c r="AP165" i="3"/>
  <c r="AP100" i="3"/>
  <c r="AO302" i="3"/>
  <c r="AQ137" i="3"/>
  <c r="AR10" i="3"/>
  <c r="CC323" i="9"/>
  <c r="AA180" i="9"/>
  <c r="AO37" i="3"/>
  <c r="AP261" i="3"/>
  <c r="AQ14" i="3"/>
  <c r="CF357" i="9"/>
  <c r="BZ234" i="9"/>
  <c r="AP303" i="3"/>
  <c r="AQ179" i="3"/>
  <c r="AQ328" i="3"/>
  <c r="CF103" i="9"/>
  <c r="AR56" i="3"/>
  <c r="AS221" i="3"/>
  <c r="AO188" i="3"/>
  <c r="AN71" i="5"/>
  <c r="AJ69" i="5"/>
  <c r="BG5" i="3"/>
  <c r="CD252" i="9"/>
  <c r="AP324" i="3"/>
  <c r="CF10" i="9"/>
  <c r="AO56" i="3"/>
  <c r="CC234" i="9"/>
  <c r="AJ6" i="5"/>
  <c r="AQ290" i="3"/>
  <c r="CD346" i="9"/>
  <c r="CF351" i="9"/>
  <c r="AQ45" i="3"/>
  <c r="CA119" i="9"/>
  <c r="AN102" i="5"/>
  <c r="AS360" i="3"/>
  <c r="AQ306" i="3"/>
  <c r="CE233" i="9"/>
  <c r="CD195" i="9"/>
  <c r="AQ62" i="3"/>
  <c r="AO222" i="3"/>
  <c r="CG315" i="9"/>
  <c r="CE361" i="9"/>
  <c r="CE112" i="9"/>
  <c r="AL94" i="5"/>
  <c r="CE216" i="9"/>
  <c r="CB164" i="9"/>
  <c r="AO205" i="3"/>
  <c r="BY314" i="9"/>
  <c r="AS12" i="3"/>
  <c r="AS283" i="3"/>
  <c r="CG355" i="9"/>
  <c r="AQ46" i="3"/>
  <c r="AR294" i="3"/>
  <c r="BZ51" i="9"/>
  <c r="AQ55" i="3"/>
  <c r="AJ74" i="5"/>
  <c r="AQ199" i="3"/>
  <c r="CG354" i="9"/>
  <c r="AS17" i="3"/>
  <c r="AO171" i="3"/>
  <c r="AQ84" i="3"/>
  <c r="BG344" i="3"/>
  <c r="AS22" i="3"/>
  <c r="AR169" i="3"/>
  <c r="CG83" i="9"/>
  <c r="AS192" i="3"/>
  <c r="AO48" i="3"/>
  <c r="AR346" i="3"/>
  <c r="R21" i="3"/>
  <c r="AS14" i="3"/>
  <c r="AO100" i="3"/>
  <c r="BY7" i="9"/>
  <c r="CA364" i="9"/>
  <c r="AQ142" i="3"/>
  <c r="BG297" i="3"/>
  <c r="CC48" i="9"/>
  <c r="AS238" i="3"/>
  <c r="AQ312" i="3"/>
  <c r="CD153" i="9"/>
  <c r="CF148" i="9"/>
  <c r="CD68" i="9"/>
  <c r="AS334" i="3"/>
  <c r="AS223" i="3"/>
  <c r="AQ64" i="3"/>
  <c r="AS348" i="3"/>
  <c r="AS112" i="3"/>
  <c r="CC217" i="9"/>
  <c r="AO129" i="3"/>
  <c r="BY274" i="9"/>
  <c r="AO126" i="3"/>
  <c r="BY5" i="9"/>
  <c r="CA40" i="9"/>
  <c r="AS38" i="3"/>
  <c r="AR199" i="3"/>
  <c r="AR189" i="3"/>
  <c r="AO311" i="3"/>
  <c r="CC88" i="9"/>
  <c r="AQ333" i="3"/>
  <c r="AP70" i="3"/>
  <c r="CF325" i="9"/>
  <c r="CB175" i="9"/>
  <c r="AO357" i="3"/>
  <c r="AO182" i="3"/>
  <c r="CE166" i="9"/>
  <c r="AQ159" i="3"/>
  <c r="CD307" i="9"/>
  <c r="CE186" i="9"/>
  <c r="AR83" i="3"/>
  <c r="AQ185" i="3"/>
  <c r="AS169" i="3"/>
  <c r="AR138" i="3"/>
  <c r="AQ337" i="3"/>
  <c r="AR62" i="3"/>
  <c r="AO24" i="3"/>
  <c r="CF267" i="9"/>
  <c r="AS261" i="3"/>
  <c r="AS149" i="3"/>
  <c r="BZ144" i="9"/>
  <c r="CF264" i="9"/>
  <c r="BH60" i="3"/>
  <c r="AR195" i="3"/>
  <c r="AO293" i="3"/>
  <c r="BZ229" i="9"/>
  <c r="CE68" i="9"/>
  <c r="BJ162" i="3"/>
  <c r="CH323" i="9"/>
  <c r="AP227" i="3"/>
  <c r="CD19" i="9"/>
  <c r="Z37" i="9"/>
  <c r="AR311" i="3"/>
  <c r="CA156" i="9"/>
  <c r="AQ336" i="3"/>
  <c r="AO265" i="3"/>
  <c r="AO65" i="3"/>
  <c r="AR303" i="3"/>
  <c r="AN48" i="5"/>
  <c r="CF45" i="9"/>
  <c r="CE244" i="9"/>
  <c r="AS311" i="3"/>
  <c r="AP140" i="3"/>
  <c r="AM55" i="5"/>
  <c r="CG124" i="9"/>
  <c r="AP214" i="3"/>
  <c r="AS324" i="3"/>
  <c r="CG107" i="9"/>
  <c r="BY93" i="9"/>
  <c r="AP347" i="3"/>
  <c r="AP257" i="3"/>
  <c r="CF52" i="9"/>
  <c r="AR121" i="3"/>
  <c r="AP256" i="3"/>
  <c r="AR4" i="3"/>
  <c r="AM82" i="5"/>
  <c r="AS70" i="3"/>
  <c r="AO52" i="3"/>
  <c r="AQ262" i="3"/>
  <c r="AO344" i="3"/>
  <c r="AQ149" i="3"/>
  <c r="BY248" i="9"/>
  <c r="AQ108" i="3"/>
  <c r="CA98" i="9"/>
  <c r="AQ104" i="3"/>
  <c r="CB342" i="9"/>
  <c r="AQ89" i="3"/>
  <c r="CB154" i="9"/>
  <c r="CA31" i="9"/>
  <c r="AS190" i="3"/>
  <c r="AS147" i="3"/>
  <c r="AO236" i="3"/>
  <c r="AP96" i="3"/>
  <c r="AO235" i="3"/>
  <c r="BH102" i="3"/>
  <c r="AO43" i="3"/>
  <c r="BZ34" i="9"/>
  <c r="CB156" i="9"/>
  <c r="AQ299" i="3"/>
  <c r="CG159" i="9"/>
  <c r="CH292" i="9"/>
  <c r="CC153" i="9"/>
  <c r="CG196" i="9"/>
  <c r="CH334" i="9"/>
  <c r="AP206" i="3"/>
  <c r="AQ114" i="3"/>
  <c r="AO237" i="3"/>
  <c r="CC221" i="9"/>
  <c r="AR156" i="3"/>
  <c r="CG275" i="9"/>
  <c r="CE153" i="9"/>
  <c r="AS363" i="3"/>
  <c r="AR98" i="3"/>
  <c r="AP87" i="3"/>
  <c r="AR291" i="3"/>
  <c r="CC156" i="9"/>
  <c r="CF67" i="9"/>
  <c r="AR127" i="3"/>
  <c r="AO124" i="3"/>
  <c r="AJ114" i="5"/>
  <c r="AR325" i="3"/>
  <c r="AP164" i="3"/>
  <c r="CE343" i="9"/>
  <c r="AO199" i="3"/>
  <c r="CA344" i="9"/>
  <c r="CH59" i="9"/>
  <c r="AR222" i="3"/>
  <c r="AM115" i="5"/>
  <c r="AP240" i="3"/>
  <c r="CH298" i="9"/>
  <c r="AQ223" i="3"/>
  <c r="AR13" i="3"/>
  <c r="CE160" i="9"/>
  <c r="CF229" i="9"/>
  <c r="BI220" i="3"/>
  <c r="AP94" i="3"/>
  <c r="AL42" i="5"/>
  <c r="AO266" i="3"/>
  <c r="AR79" i="3"/>
  <c r="AS204" i="3"/>
  <c r="AP14" i="3"/>
  <c r="AP157" i="3"/>
  <c r="AO88" i="3"/>
  <c r="AP335" i="3"/>
  <c r="AQ69" i="3"/>
  <c r="AO207" i="3"/>
  <c r="AP136" i="3"/>
  <c r="AO310" i="3"/>
  <c r="AO156" i="3"/>
  <c r="CB298" i="9"/>
  <c r="CE312" i="9"/>
  <c r="CG341" i="9"/>
  <c r="AO144" i="3"/>
  <c r="AR257" i="3"/>
  <c r="CC255" i="9"/>
  <c r="CE98" i="9"/>
  <c r="AO283" i="3"/>
  <c r="AL36" i="5"/>
  <c r="AO61" i="3"/>
  <c r="AM123" i="5"/>
  <c r="AR149" i="3"/>
  <c r="AJ13" i="5"/>
  <c r="AQ353" i="3"/>
  <c r="AS165" i="3"/>
  <c r="BZ320" i="9"/>
  <c r="CC125" i="9"/>
  <c r="CD218" i="9"/>
  <c r="AP328" i="3"/>
  <c r="AP48" i="3"/>
  <c r="AQ167" i="3"/>
  <c r="AL49" i="5"/>
  <c r="CF94" i="9"/>
  <c r="AM13" i="5"/>
  <c r="AQ286" i="3"/>
  <c r="CF241" i="9"/>
  <c r="AS207" i="3"/>
  <c r="AP217" i="3"/>
  <c r="AS49" i="3"/>
  <c r="CC353" i="9"/>
  <c r="AQ265" i="3"/>
  <c r="AQ127" i="3"/>
  <c r="CD324" i="9"/>
  <c r="CB354" i="9"/>
  <c r="AQ345" i="3"/>
  <c r="CB333" i="9"/>
  <c r="AQ68" i="3"/>
  <c r="CH121" i="9"/>
  <c r="AM43" i="5"/>
  <c r="AO163" i="3"/>
  <c r="AS232" i="3"/>
  <c r="AM74" i="5"/>
  <c r="AO119" i="3"/>
  <c r="AO279" i="3"/>
  <c r="AO145" i="3"/>
  <c r="AP270" i="3"/>
  <c r="CE132" i="9"/>
  <c r="CD289" i="9"/>
  <c r="CE14" i="9"/>
  <c r="CB309" i="9"/>
  <c r="AL96" i="5"/>
  <c r="AQ12" i="3"/>
  <c r="AS65" i="3"/>
  <c r="AS224" i="3"/>
  <c r="AQ298" i="3"/>
  <c r="AR334" i="3"/>
  <c r="AQ203" i="3"/>
  <c r="AQ234" i="3"/>
  <c r="AR55" i="3"/>
  <c r="AO191" i="3"/>
  <c r="AQ148" i="3"/>
  <c r="AP30" i="3"/>
  <c r="AQ230" i="3"/>
  <c r="AS60" i="3"/>
  <c r="CC126" i="9"/>
  <c r="CB296" i="9"/>
  <c r="AP38" i="3"/>
  <c r="CE222" i="9"/>
  <c r="AS188" i="3"/>
  <c r="CH66" i="9"/>
  <c r="AR268" i="3"/>
  <c r="AN96" i="5"/>
  <c r="CA112" i="9"/>
  <c r="AQ341" i="3"/>
  <c r="AQ327" i="3"/>
  <c r="AR242" i="3"/>
  <c r="AJ102" i="5"/>
  <c r="CB291" i="9"/>
  <c r="AQ141" i="3"/>
  <c r="CD275" i="9"/>
  <c r="AO316" i="3"/>
  <c r="CG246" i="9"/>
  <c r="CH134" i="9"/>
  <c r="CC318" i="9"/>
  <c r="AO63" i="3"/>
  <c r="AO284" i="3"/>
  <c r="AR249" i="3"/>
  <c r="AP362" i="3"/>
  <c r="AS69" i="3"/>
  <c r="AR9" i="3"/>
  <c r="AS211" i="3"/>
  <c r="AO141" i="3"/>
  <c r="BY137" i="9"/>
  <c r="AP56" i="3"/>
  <c r="BY8" i="9"/>
  <c r="CC206" i="9"/>
  <c r="AP219" i="3"/>
  <c r="AQ22" i="3"/>
  <c r="AO7" i="3"/>
  <c r="AQ117" i="3"/>
  <c r="AP263" i="3"/>
  <c r="AQ90" i="3"/>
  <c r="AQ289" i="3"/>
  <c r="BY237" i="9"/>
  <c r="AO336" i="3"/>
  <c r="CD78" i="9"/>
  <c r="AS239" i="3"/>
  <c r="CF316" i="9"/>
  <c r="AQ116" i="3"/>
  <c r="AO313" i="3"/>
  <c r="AS52" i="3"/>
  <c r="AR261" i="3"/>
  <c r="AR49" i="3"/>
  <c r="AQ311" i="3"/>
  <c r="AS244" i="3"/>
  <c r="AS225" i="3"/>
  <c r="AO68" i="3"/>
  <c r="AR265" i="3"/>
  <c r="AS66" i="3"/>
  <c r="BY344" i="9"/>
  <c r="AQ271" i="3"/>
  <c r="CG344" i="9"/>
  <c r="AP301" i="3"/>
  <c r="CH131" i="9"/>
  <c r="AQ100" i="3"/>
  <c r="AO203" i="3"/>
  <c r="AS307" i="3"/>
  <c r="AS248" i="3"/>
  <c r="AS5" i="3"/>
  <c r="AP220" i="3"/>
  <c r="AQ98" i="3"/>
  <c r="AS59" i="3"/>
  <c r="AA207" i="9"/>
  <c r="AQ181" i="3"/>
  <c r="CA284" i="9"/>
  <c r="AQ17" i="3"/>
  <c r="AM78" i="5"/>
  <c r="CH269" i="9"/>
  <c r="AS19" i="3"/>
  <c r="CH248" i="9"/>
  <c r="AR290" i="3"/>
  <c r="BZ215" i="9"/>
  <c r="BG263" i="3"/>
  <c r="CB194" i="9"/>
  <c r="CB182" i="9"/>
  <c r="AQ168" i="3"/>
  <c r="AR135" i="3"/>
  <c r="AR21" i="3"/>
  <c r="AQ268" i="3"/>
  <c r="AQ58" i="3"/>
  <c r="CC243" i="9"/>
  <c r="AR229" i="3"/>
  <c r="BZ116" i="9"/>
  <c r="AP25" i="3"/>
  <c r="AQ277" i="3"/>
  <c r="AK92" i="5"/>
  <c r="BI298" i="3"/>
  <c r="CF252" i="9"/>
  <c r="AR142" i="3"/>
  <c r="AP181" i="3"/>
  <c r="AP222" i="3"/>
  <c r="CH52" i="9"/>
  <c r="AR43" i="3"/>
  <c r="AO198" i="3"/>
  <c r="BZ164" i="9"/>
  <c r="CE193" i="9"/>
  <c r="CA343" i="9"/>
  <c r="AO272" i="3"/>
  <c r="AS332" i="3"/>
  <c r="AK63" i="5"/>
  <c r="AS35" i="3"/>
  <c r="AQ102" i="3"/>
  <c r="AL109" i="5"/>
  <c r="AP115" i="3"/>
  <c r="AQ97" i="3"/>
  <c r="AP349" i="3"/>
  <c r="AP18" i="3"/>
  <c r="CA204" i="9"/>
  <c r="BZ106" i="9"/>
  <c r="AK108" i="5"/>
  <c r="AR82" i="3"/>
  <c r="AP4" i="3"/>
  <c r="AN36" i="5"/>
  <c r="CG101" i="9"/>
  <c r="AS287" i="3"/>
  <c r="CE9" i="9"/>
  <c r="AP71" i="3"/>
  <c r="CC193" i="9"/>
  <c r="AO268" i="3"/>
  <c r="CC131" i="9"/>
  <c r="AR172" i="3"/>
  <c r="R22" i="3"/>
  <c r="CG219" i="9"/>
  <c r="AQ177" i="3"/>
  <c r="CE156" i="9"/>
  <c r="CG313" i="9"/>
  <c r="AP33" i="3"/>
  <c r="AP225" i="3"/>
  <c r="BI333" i="3"/>
  <c r="AS315" i="3"/>
  <c r="BZ181" i="9"/>
  <c r="AR308" i="3"/>
  <c r="AR258" i="3"/>
  <c r="CG239" i="9"/>
  <c r="CG276" i="9"/>
  <c r="AS177" i="3"/>
  <c r="AS251" i="3"/>
  <c r="AR63" i="3"/>
  <c r="AP159" i="3"/>
  <c r="AP320" i="3"/>
  <c r="AM66" i="5"/>
  <c r="AQ355" i="3"/>
  <c r="AS212" i="3"/>
  <c r="CB260" i="9"/>
  <c r="AS266" i="3"/>
  <c r="AR220" i="3"/>
  <c r="AO177" i="3"/>
  <c r="AR60" i="3"/>
  <c r="AP204" i="3"/>
  <c r="AS206" i="3"/>
  <c r="AR328" i="3"/>
  <c r="AP269" i="3"/>
  <c r="AQ8" i="3"/>
  <c r="BZ255" i="9"/>
  <c r="BY241" i="9"/>
  <c r="AS326" i="3"/>
  <c r="AK269" i="5"/>
  <c r="AR96" i="3"/>
  <c r="BZ169" i="9"/>
  <c r="CA168" i="9"/>
  <c r="BZ64" i="9"/>
  <c r="AO10" i="3"/>
  <c r="AP242" i="3"/>
  <c r="AS189" i="3"/>
  <c r="AS226" i="3"/>
  <c r="AQ305" i="3"/>
  <c r="AR310" i="3"/>
  <c r="AS109" i="3"/>
  <c r="CF251" i="9"/>
  <c r="AQ174" i="3"/>
  <c r="AP246" i="3"/>
  <c r="CG291" i="9"/>
  <c r="CH84" i="9"/>
  <c r="AP197" i="3"/>
  <c r="AP184" i="3"/>
  <c r="AR270" i="3"/>
  <c r="AP288" i="3"/>
  <c r="AP235" i="3"/>
  <c r="AJ84" i="5"/>
  <c r="CF266" i="9"/>
  <c r="AR53" i="3"/>
  <c r="AM54" i="5"/>
  <c r="CG254" i="9"/>
  <c r="AK31" i="5"/>
  <c r="AP296" i="3"/>
  <c r="AR246" i="3"/>
  <c r="AR147" i="3"/>
  <c r="CC87" i="9"/>
  <c r="AO230" i="3"/>
  <c r="AR278" i="3"/>
  <c r="AC14" i="9"/>
  <c r="BY95" i="9"/>
  <c r="AP12" i="3"/>
  <c r="AR357" i="3"/>
  <c r="AQ204" i="3"/>
  <c r="AS227" i="3"/>
  <c r="AR247" i="3"/>
  <c r="BG137" i="3"/>
  <c r="AR124" i="3"/>
  <c r="AQ325" i="3"/>
  <c r="AS157" i="3"/>
  <c r="CC328" i="9"/>
  <c r="AR301" i="3"/>
  <c r="CE72" i="9"/>
  <c r="AS104" i="3"/>
  <c r="AQ78" i="3"/>
  <c r="AR116" i="3"/>
  <c r="AO206" i="3"/>
  <c r="AQ229" i="3"/>
  <c r="CC308" i="9"/>
  <c r="CB209" i="9"/>
  <c r="AP169" i="3"/>
  <c r="AK16" i="5"/>
  <c r="AS222" i="3"/>
  <c r="AS302" i="3"/>
  <c r="AM56" i="5"/>
  <c r="AO27" i="3"/>
  <c r="AM72" i="5"/>
  <c r="CE184" i="9"/>
  <c r="AR92" i="3"/>
  <c r="CD221" i="9"/>
  <c r="AR125" i="3"/>
  <c r="AP137" i="3"/>
  <c r="AP345" i="3"/>
  <c r="AP307" i="3"/>
  <c r="BY186" i="9"/>
  <c r="AP110" i="3"/>
  <c r="AR203" i="3"/>
  <c r="AS245" i="3"/>
  <c r="AP61" i="3"/>
  <c r="AR339" i="3"/>
  <c r="AO223" i="3"/>
  <c r="CB240" i="9"/>
  <c r="BY86" i="9"/>
  <c r="CH296" i="9"/>
  <c r="AP234" i="3"/>
  <c r="AR117" i="3"/>
  <c r="AQ356" i="3"/>
  <c r="R23" i="3"/>
  <c r="AS128" i="3"/>
  <c r="AS205" i="3"/>
  <c r="AO303" i="3"/>
  <c r="CA114" i="9"/>
  <c r="AQ133" i="3"/>
  <c r="AS237" i="3"/>
  <c r="AP273" i="3"/>
  <c r="CB112" i="9"/>
  <c r="AR271" i="3"/>
  <c r="CB169" i="9"/>
  <c r="CA39" i="9"/>
  <c r="AO332" i="3"/>
  <c r="BY341" i="9"/>
  <c r="AR244" i="3"/>
  <c r="AP93" i="3"/>
  <c r="BY301" i="9"/>
  <c r="AP149" i="3"/>
  <c r="AL79" i="5"/>
  <c r="AR5" i="3"/>
  <c r="CH65" i="9"/>
  <c r="AO307" i="3"/>
  <c r="AP23" i="3"/>
  <c r="AO91" i="3"/>
  <c r="AJ8" i="5"/>
  <c r="CF216" i="9"/>
  <c r="CE188" i="9"/>
  <c r="AQ34" i="3"/>
  <c r="AJ95" i="5"/>
  <c r="CB275" i="9"/>
  <c r="BZ216" i="9"/>
  <c r="CA315" i="9"/>
  <c r="AO58" i="3"/>
  <c r="AQ303" i="3"/>
  <c r="AS43" i="3"/>
  <c r="CH126" i="9"/>
  <c r="AQ346" i="3"/>
  <c r="AO282" i="3"/>
  <c r="AP333" i="3"/>
  <c r="AP172" i="3"/>
  <c r="AP75" i="3"/>
  <c r="AR350" i="3"/>
  <c r="AS99" i="3"/>
  <c r="AK29" i="5"/>
  <c r="AO200" i="3"/>
  <c r="AS356" i="3"/>
  <c r="AO331" i="3"/>
  <c r="BZ35" i="9"/>
  <c r="AP334" i="3"/>
  <c r="AP50" i="3"/>
  <c r="CE218" i="9"/>
  <c r="BY121" i="9"/>
  <c r="BY163" i="9"/>
  <c r="AL14" i="5"/>
  <c r="CA175" i="9"/>
  <c r="AP305" i="3"/>
  <c r="CA261" i="9"/>
  <c r="CB170" i="9"/>
  <c r="AR108" i="3"/>
  <c r="CE10" i="9"/>
  <c r="AS269" i="3"/>
  <c r="AQ205" i="3"/>
  <c r="AS31" i="3"/>
  <c r="AP278" i="3"/>
  <c r="AR168" i="3"/>
  <c r="AS122" i="3"/>
  <c r="AS117" i="3"/>
  <c r="AS174" i="3"/>
  <c r="AQ50" i="3"/>
  <c r="AS170" i="3"/>
  <c r="AO81" i="3"/>
  <c r="AJ43" i="5"/>
  <c r="AP76" i="3"/>
  <c r="AS36" i="3"/>
  <c r="AO185" i="3"/>
  <c r="AP51" i="3"/>
  <c r="AO342" i="3"/>
  <c r="AS96" i="3"/>
  <c r="CG318" i="9"/>
  <c r="AQ220" i="3"/>
  <c r="AS263" i="3"/>
  <c r="AQ195" i="3"/>
  <c r="AO134" i="3"/>
  <c r="AS277" i="3"/>
  <c r="AR235" i="3"/>
  <c r="AP77" i="3"/>
  <c r="AQ54" i="3"/>
  <c r="CH49" i="9"/>
  <c r="AP163" i="3"/>
  <c r="AR305" i="3"/>
  <c r="AR191" i="3"/>
  <c r="AQ124" i="3"/>
  <c r="CA44" i="9"/>
  <c r="CD143" i="9"/>
  <c r="AS156" i="3"/>
  <c r="AS54" i="3"/>
  <c r="AO67" i="3"/>
  <c r="AP304" i="3"/>
  <c r="AO337" i="3"/>
  <c r="CC83" i="9"/>
  <c r="AR296" i="3"/>
  <c r="AQ74" i="3"/>
  <c r="AN100" i="5"/>
  <c r="CE214" i="9"/>
  <c r="CE310" i="9"/>
  <c r="AO232" i="3"/>
  <c r="CB21" i="9"/>
  <c r="AQ27" i="3"/>
  <c r="CB38" i="9"/>
  <c r="AR173" i="3"/>
  <c r="AQ273" i="3"/>
  <c r="AR99" i="3"/>
  <c r="AJ79" i="5"/>
  <c r="AS336" i="3"/>
  <c r="CA222" i="9"/>
  <c r="AQ257" i="3"/>
  <c r="AR64" i="3"/>
  <c r="AP146" i="3"/>
  <c r="CC37" i="9"/>
  <c r="CE131" i="9"/>
  <c r="CE99" i="9"/>
  <c r="BZ59" i="9"/>
  <c r="AP274" i="3"/>
  <c r="AO79" i="3"/>
  <c r="CF219" i="9"/>
  <c r="CD180" i="9"/>
  <c r="CA120" i="9"/>
  <c r="AQ225" i="3"/>
  <c r="AS321" i="3"/>
  <c r="AS101" i="3"/>
  <c r="AP259" i="3"/>
  <c r="BI151" i="3"/>
  <c r="AR144" i="3"/>
  <c r="CG310" i="9"/>
  <c r="Y145" i="9"/>
  <c r="CF123" i="9"/>
  <c r="AQ71" i="3"/>
  <c r="CC45" i="9"/>
  <c r="AS194" i="3"/>
  <c r="CG307" i="9"/>
  <c r="BI126" i="3"/>
  <c r="AS119" i="3"/>
  <c r="AB271" i="9"/>
  <c r="CA219" i="9"/>
  <c r="AK89" i="5"/>
  <c r="CG95" i="9"/>
  <c r="CE302" i="9"/>
  <c r="AS30" i="3"/>
  <c r="CB150" i="9"/>
  <c r="AP230" i="3"/>
  <c r="CD111" i="9"/>
  <c r="AR239" i="3"/>
  <c r="CF145" i="9"/>
  <c r="AB211" i="9"/>
  <c r="AP193" i="3"/>
  <c r="AP277" i="3"/>
  <c r="CD168" i="9"/>
  <c r="AO221" i="3"/>
  <c r="CD184" i="9"/>
  <c r="AQ193" i="3"/>
  <c r="AS241" i="3"/>
  <c r="AO340" i="3"/>
  <c r="CA37" i="9"/>
  <c r="CB347" i="9"/>
  <c r="AR76" i="3"/>
  <c r="CE100" i="9"/>
  <c r="AP129" i="3"/>
  <c r="AS322" i="3"/>
  <c r="BI42" i="3"/>
  <c r="AP122" i="3"/>
  <c r="CA133" i="9"/>
  <c r="BG104" i="3"/>
  <c r="AP202" i="3"/>
  <c r="CH104" i="9"/>
  <c r="CC18" i="9"/>
  <c r="AO115" i="3"/>
  <c r="AP211" i="3"/>
  <c r="AQ93" i="3"/>
  <c r="AS129" i="3"/>
  <c r="AR215" i="3"/>
  <c r="AS18" i="3"/>
  <c r="CF243" i="9"/>
  <c r="AO94" i="3"/>
  <c r="AR337" i="3"/>
  <c r="CG50" i="9"/>
  <c r="CE178" i="9"/>
  <c r="AP190" i="3"/>
  <c r="AS303" i="3"/>
  <c r="CE282" i="9"/>
  <c r="AO281" i="3"/>
  <c r="AO180" i="3"/>
  <c r="AP81" i="3"/>
  <c r="AS135" i="3"/>
  <c r="AQ282" i="3"/>
  <c r="AQ180" i="3"/>
  <c r="CA361" i="9"/>
  <c r="AP285" i="3"/>
  <c r="CD84" i="9"/>
  <c r="AQ359" i="3"/>
  <c r="AR12" i="3"/>
  <c r="CD97" i="9"/>
  <c r="AP300" i="3"/>
  <c r="CH160" i="9"/>
  <c r="AP49" i="3"/>
  <c r="AP237" i="3"/>
  <c r="BZ53" i="9"/>
  <c r="AP355" i="3"/>
  <c r="AO269" i="3"/>
  <c r="AJ9" i="5"/>
  <c r="CD119" i="9"/>
  <c r="BH339" i="3"/>
  <c r="CC98" i="9"/>
  <c r="CA187" i="9"/>
  <c r="AP104" i="3"/>
  <c r="BY188" i="9"/>
  <c r="CD214" i="9"/>
  <c r="CB271" i="9"/>
  <c r="AQ37" i="3"/>
  <c r="BZ238" i="9"/>
  <c r="AO338" i="3"/>
  <c r="CF79" i="9"/>
  <c r="AR354" i="3"/>
  <c r="Y332" i="9"/>
  <c r="CB225" i="9"/>
  <c r="AQ287" i="3"/>
  <c r="CG242" i="9"/>
  <c r="AQ128" i="3"/>
  <c r="BH214" i="3"/>
  <c r="AP262" i="3"/>
  <c r="AR80" i="3"/>
  <c r="AQ60" i="3"/>
  <c r="CE211" i="9"/>
  <c r="AQ110" i="3"/>
  <c r="CA288" i="9"/>
  <c r="AR133" i="3"/>
  <c r="CA55" i="9"/>
  <c r="BZ251" i="9"/>
  <c r="AO148" i="3"/>
  <c r="AP46" i="3"/>
  <c r="AO9" i="3"/>
  <c r="CA349" i="9"/>
  <c r="AR70" i="3"/>
  <c r="CG268" i="9"/>
  <c r="AO51" i="3"/>
  <c r="AP65" i="3"/>
  <c r="AO219" i="3"/>
  <c r="AQ342" i="3"/>
  <c r="CH297" i="9"/>
  <c r="AR219" i="3"/>
  <c r="CF327" i="9"/>
  <c r="AQ32" i="3"/>
  <c r="AP9" i="3"/>
  <c r="AO267" i="3"/>
  <c r="CG34" i="9"/>
  <c r="CE49" i="9"/>
  <c r="AS333" i="3"/>
  <c r="AR304" i="3"/>
  <c r="AO256" i="3"/>
  <c r="AP134" i="3"/>
  <c r="AO176" i="3"/>
  <c r="AL56" i="5"/>
  <c r="AQ276" i="3"/>
  <c r="AS46" i="3"/>
  <c r="AR313" i="3"/>
  <c r="CE102" i="9"/>
  <c r="CF208" i="9"/>
  <c r="AQ176" i="3"/>
  <c r="AQ194" i="3"/>
  <c r="AR208" i="3"/>
  <c r="AQ334" i="3"/>
  <c r="CD310" i="9"/>
  <c r="AS309" i="3"/>
  <c r="AS15" i="3"/>
  <c r="AS198" i="3"/>
  <c r="AO296" i="3"/>
  <c r="BZ54" i="9"/>
  <c r="AR95" i="3"/>
  <c r="AQ200" i="3"/>
  <c r="CA140" i="9"/>
  <c r="BY346" i="9"/>
  <c r="AS100" i="3"/>
  <c r="AS320" i="3"/>
  <c r="AP253" i="3"/>
  <c r="AO324" i="3"/>
  <c r="BJ166" i="3"/>
  <c r="AS141" i="3"/>
  <c r="AS179" i="3"/>
  <c r="CD124" i="9"/>
  <c r="AQ217" i="3"/>
  <c r="AL38" i="5"/>
  <c r="CH266" i="9"/>
  <c r="AS48" i="3"/>
  <c r="CA280" i="9"/>
  <c r="AP162" i="3"/>
  <c r="AP195" i="3"/>
  <c r="BZ243" i="9"/>
  <c r="AR321" i="3"/>
  <c r="CB31" i="9"/>
  <c r="CA14" i="9"/>
  <c r="AR329" i="3"/>
  <c r="AS250" i="3"/>
  <c r="AP293" i="3"/>
  <c r="AO174" i="3"/>
  <c r="AO197" i="3"/>
  <c r="AK93" i="5"/>
  <c r="AO15" i="3"/>
  <c r="AO5" i="3"/>
  <c r="AQ91" i="3"/>
  <c r="AS262" i="3"/>
  <c r="AS154" i="3"/>
  <c r="AP102" i="3"/>
  <c r="CH271" i="9"/>
  <c r="BZ300" i="9"/>
  <c r="AP17" i="3"/>
  <c r="AQ154" i="3"/>
  <c r="CD182" i="9"/>
  <c r="AC33" i="9"/>
  <c r="CD255" i="9"/>
  <c r="AQ52" i="3"/>
  <c r="AO348" i="3"/>
  <c r="AQ274" i="3"/>
  <c r="AS300" i="3"/>
  <c r="CD278" i="9"/>
  <c r="AO351" i="3"/>
  <c r="CA27" i="9"/>
  <c r="CH218" i="9"/>
  <c r="AS91" i="3"/>
  <c r="BY34" i="9"/>
  <c r="AR7" i="3"/>
  <c r="CH6" i="9"/>
  <c r="CD336" i="9"/>
  <c r="CA54" i="9"/>
  <c r="BK212" i="3"/>
  <c r="AS186" i="3"/>
  <c r="AO318" i="3"/>
  <c r="CC108" i="9"/>
  <c r="AO271" i="3"/>
  <c r="AO41" i="3"/>
  <c r="AQ324" i="3"/>
  <c r="AO242" i="3"/>
  <c r="CC170" i="9"/>
  <c r="AO190" i="3"/>
  <c r="AP205" i="3"/>
  <c r="CE221" i="9"/>
  <c r="CD125" i="9"/>
  <c r="AS208" i="3"/>
  <c r="CA273" i="9"/>
  <c r="AP145" i="3"/>
  <c r="AO239" i="3"/>
  <c r="AQ38" i="3"/>
  <c r="AA200" i="9"/>
  <c r="AS228" i="3"/>
  <c r="AO66" i="3"/>
  <c r="AS110" i="3"/>
  <c r="AR120" i="3"/>
  <c r="AS299" i="3"/>
  <c r="AS329" i="3"/>
  <c r="AP185" i="3"/>
  <c r="AS273" i="3"/>
  <c r="CD302" i="9"/>
  <c r="CA277" i="9"/>
  <c r="BY51" i="9"/>
  <c r="CF349" i="9"/>
  <c r="AP35" i="3"/>
  <c r="CC57" i="9"/>
  <c r="AQ319" i="3"/>
  <c r="AQ293" i="3"/>
  <c r="BY359" i="9"/>
  <c r="BI125" i="3"/>
  <c r="AS229" i="3"/>
  <c r="AO320" i="3"/>
  <c r="R17" i="3"/>
  <c r="CC204" i="9"/>
  <c r="CC49" i="9"/>
  <c r="AO245" i="3"/>
  <c r="AO22" i="3"/>
  <c r="AQ83" i="3"/>
  <c r="AO355" i="3"/>
  <c r="CD234" i="9"/>
  <c r="CG145" i="9"/>
  <c r="AS351" i="3"/>
  <c r="CF33" i="9"/>
  <c r="AQ146" i="3"/>
  <c r="AQ112" i="3"/>
  <c r="AS39" i="3"/>
  <c r="CB299" i="9"/>
  <c r="CB108" i="9"/>
  <c r="AR186" i="3"/>
  <c r="CB184" i="9"/>
  <c r="AR170" i="3"/>
  <c r="AQ171" i="3"/>
  <c r="CG211" i="9"/>
  <c r="AO36" i="3"/>
  <c r="CC363" i="9"/>
  <c r="CC299" i="9"/>
  <c r="BZ236" i="9"/>
  <c r="AQ16" i="3"/>
  <c r="CA189" i="9"/>
  <c r="AP26" i="3"/>
  <c r="AQ347" i="3"/>
  <c r="AO80" i="3"/>
  <c r="AP63" i="3"/>
  <c r="BY160" i="9"/>
  <c r="CF324" i="9"/>
  <c r="CA359" i="9"/>
  <c r="AP154" i="3"/>
  <c r="AS252" i="3"/>
  <c r="AO132" i="3"/>
  <c r="BJ112" i="3"/>
  <c r="AP95" i="3"/>
  <c r="AO218" i="3"/>
  <c r="CE43" i="9"/>
  <c r="AP177" i="3"/>
  <c r="AR292" i="3"/>
  <c r="CG220" i="9"/>
  <c r="BI85" i="3"/>
  <c r="BY197" i="9"/>
  <c r="CB221" i="9"/>
  <c r="CE81" i="9"/>
  <c r="CH141" i="9"/>
  <c r="AQ232" i="3"/>
  <c r="AR279" i="3"/>
  <c r="AQ313" i="3"/>
  <c r="AS340" i="3"/>
  <c r="AO325" i="3"/>
  <c r="CH169" i="9"/>
  <c r="AJ83" i="5"/>
  <c r="CB37" i="9"/>
  <c r="AQ150" i="3"/>
  <c r="AR349" i="3"/>
  <c r="AQ338" i="3"/>
  <c r="CF355" i="9"/>
  <c r="AT340" i="3" l="1"/>
  <c r="AT208" i="3"/>
  <c r="AT170" i="3"/>
  <c r="AT103" i="3"/>
  <c r="AT252" i="3"/>
  <c r="AT216" i="3"/>
  <c r="AT235" i="3"/>
  <c r="AT89" i="3"/>
  <c r="AT207" i="3"/>
  <c r="AT363" i="3"/>
  <c r="AT247" i="3"/>
  <c r="AT36" i="3"/>
  <c r="AT54" i="3"/>
  <c r="AT349" i="3"/>
  <c r="AT73" i="3"/>
  <c r="AT186" i="3"/>
  <c r="AT52" i="3"/>
  <c r="AT285" i="3"/>
  <c r="AT76" i="3"/>
  <c r="AT154" i="3"/>
  <c r="AT69" i="3"/>
  <c r="AT258" i="3"/>
  <c r="AT78" i="3"/>
  <c r="G20" i="3" s="1"/>
  <c r="H20" i="3" s="1"/>
  <c r="AT304" i="3"/>
  <c r="AT38" i="3"/>
  <c r="AT35" i="3"/>
  <c r="AT46" i="3"/>
  <c r="AT193" i="3"/>
  <c r="AT41" i="3"/>
  <c r="AT254" i="3"/>
  <c r="AT321" i="3"/>
  <c r="AT165" i="3"/>
  <c r="AT333" i="3"/>
  <c r="AT238" i="3"/>
  <c r="AT49" i="3"/>
  <c r="AT188" i="3"/>
  <c r="AT338" i="3"/>
  <c r="AT223" i="3"/>
  <c r="AT320" i="3"/>
  <c r="AT104" i="3"/>
  <c r="AT77" i="3"/>
  <c r="AT149" i="3"/>
  <c r="AT360" i="3"/>
  <c r="AT206" i="3"/>
  <c r="AT20" i="3"/>
  <c r="AT63" i="3"/>
  <c r="AT204" i="3"/>
  <c r="AT175" i="3"/>
  <c r="AT251" i="3"/>
  <c r="AT144" i="3"/>
  <c r="AT322" i="3"/>
  <c r="AT316" i="3"/>
  <c r="AT346" i="3"/>
  <c r="AT72" i="3"/>
  <c r="AT305" i="3"/>
  <c r="AT135" i="3"/>
  <c r="AT65" i="3"/>
  <c r="AT113" i="3"/>
  <c r="AT226" i="3"/>
  <c r="AT236" i="3"/>
  <c r="AT298" i="3"/>
  <c r="AT284" i="3"/>
  <c r="AT124" i="3"/>
  <c r="AT178" i="3"/>
  <c r="AT133" i="3"/>
  <c r="T21" i="3"/>
  <c r="AT229" i="3"/>
  <c r="AT33" i="3"/>
  <c r="T17" i="3"/>
  <c r="AT172" i="3"/>
  <c r="AT132" i="3"/>
  <c r="AT264" i="3"/>
  <c r="AT262" i="3"/>
  <c r="T23" i="3"/>
  <c r="AT158" i="3"/>
  <c r="AT48" i="3"/>
  <c r="G19" i="3" s="1"/>
  <c r="H19" i="3" s="1"/>
  <c r="AT194" i="3"/>
  <c r="AT267" i="3"/>
  <c r="AT244" i="3"/>
  <c r="AT115" i="3"/>
  <c r="AT43" i="3"/>
  <c r="T20" i="3"/>
  <c r="AT356" i="3"/>
  <c r="AT345" i="3"/>
  <c r="AT328" i="3"/>
  <c r="AT150" i="3"/>
  <c r="AT75" i="3"/>
  <c r="AT119" i="3"/>
  <c r="AT47" i="3"/>
  <c r="AT248" i="3"/>
  <c r="AT7" i="3"/>
  <c r="AT210" i="3"/>
  <c r="AT286" i="3"/>
  <c r="AT263" i="3"/>
  <c r="AT180" i="3"/>
  <c r="BN65" i="3"/>
  <c r="AT233" i="3"/>
  <c r="AT121" i="3"/>
  <c r="AT318" i="3"/>
  <c r="AT272" i="3"/>
  <c r="AT18" i="3"/>
  <c r="AT141" i="3"/>
  <c r="AT51" i="3"/>
  <c r="AT152" i="3"/>
  <c r="AT308" i="3"/>
  <c r="AT37" i="3"/>
  <c r="AT168" i="3"/>
  <c r="AT138" i="3"/>
  <c r="AT101" i="3"/>
  <c r="AT143" i="3"/>
  <c r="AT114" i="3"/>
  <c r="AT243" i="3"/>
  <c r="AT280" i="3"/>
  <c r="AT5" i="3"/>
  <c r="AT240" i="3"/>
  <c r="AT332" i="3"/>
  <c r="AT60" i="3"/>
  <c r="AT85" i="3"/>
  <c r="AT296" i="3"/>
  <c r="AT221" i="3"/>
  <c r="AT250" i="3"/>
  <c r="AT225" i="3"/>
  <c r="AT139" i="3"/>
  <c r="AT182" i="3"/>
  <c r="AT91" i="3"/>
  <c r="AT127" i="3"/>
  <c r="AT112" i="3"/>
  <c r="AT59" i="3"/>
  <c r="AT12" i="3"/>
  <c r="AT167" i="3"/>
  <c r="AT177" i="3"/>
  <c r="AT22" i="3"/>
  <c r="AT11" i="3"/>
  <c r="AT271" i="3"/>
  <c r="AT274" i="3"/>
  <c r="AT319" i="3"/>
  <c r="AT288" i="3"/>
  <c r="G23" i="3" s="1"/>
  <c r="H23" i="3" s="1"/>
  <c r="AT109" i="3"/>
  <c r="AT269" i="3"/>
  <c r="AT90" i="3"/>
  <c r="AT217" i="3"/>
  <c r="AT88" i="3"/>
  <c r="AT93" i="3"/>
  <c r="AT327" i="3"/>
  <c r="AT50" i="3"/>
  <c r="AT145" i="3"/>
  <c r="AT195" i="3"/>
  <c r="AT205" i="3"/>
  <c r="BM135" i="3"/>
  <c r="AT70" i="3"/>
  <c r="AT74" i="3"/>
  <c r="AT260" i="3"/>
  <c r="AT313" i="3"/>
  <c r="AT151" i="3"/>
  <c r="AT347" i="3"/>
  <c r="AT16" i="3"/>
  <c r="AT123" i="3"/>
  <c r="G21" i="3" s="1"/>
  <c r="H21" i="3" s="1"/>
  <c r="AT353" i="3"/>
  <c r="AT8" i="3"/>
  <c r="AT220" i="3"/>
  <c r="AT242" i="3"/>
  <c r="AT173" i="3"/>
  <c r="AT279" i="3"/>
  <c r="AT125" i="3"/>
  <c r="AT131" i="3"/>
  <c r="AT34" i="3"/>
  <c r="AT122" i="3"/>
  <c r="AT126" i="3"/>
  <c r="AT228" i="3"/>
  <c r="AT357" i="3"/>
  <c r="AT301" i="3"/>
  <c r="AT249" i="3"/>
  <c r="T19" i="3"/>
  <c r="AT29" i="3"/>
  <c r="AT275" i="3"/>
  <c r="AT140" i="3"/>
  <c r="AT169" i="3"/>
  <c r="AT268" i="3"/>
  <c r="AT342" i="3"/>
  <c r="AT261" i="3"/>
  <c r="AT28" i="3"/>
  <c r="AT350" i="3"/>
  <c r="AT106" i="3"/>
  <c r="AT352" i="3"/>
  <c r="AT23" i="3"/>
  <c r="AT323" i="3"/>
  <c r="AT212" i="3"/>
  <c r="AT82" i="3"/>
  <c r="AT329" i="3"/>
  <c r="AT166" i="3"/>
  <c r="AT203" i="3"/>
  <c r="AT27" i="3"/>
  <c r="AT326" i="3"/>
  <c r="AT309" i="3"/>
  <c r="AT142" i="3"/>
  <c r="AT231" i="3"/>
  <c r="AT87" i="3"/>
  <c r="AT98" i="3"/>
  <c r="AT105" i="3"/>
  <c r="AT71" i="3"/>
  <c r="AT196" i="3"/>
  <c r="AT83" i="3"/>
  <c r="AT325" i="3"/>
  <c r="AT355" i="3"/>
  <c r="BO251" i="3"/>
  <c r="AT255" i="3"/>
  <c r="AT344" i="3"/>
  <c r="AT211" i="3"/>
  <c r="AT161" i="3"/>
  <c r="AT290" i="3"/>
  <c r="AT66" i="3"/>
  <c r="AT53" i="3"/>
  <c r="AT111" i="3"/>
  <c r="AT94" i="3"/>
  <c r="AT68" i="3"/>
  <c r="AT283" i="3"/>
  <c r="AT84" i="3"/>
  <c r="BL50" i="3"/>
  <c r="BO171" i="3"/>
  <c r="BL267" i="3"/>
  <c r="AT26" i="3"/>
  <c r="AT96" i="3"/>
  <c r="AT183" i="3"/>
  <c r="G22" i="3" s="1"/>
  <c r="H22" i="3" s="1"/>
  <c r="AT44" i="3"/>
  <c r="AT292" i="3"/>
  <c r="AT273" i="3"/>
  <c r="AT307" i="3"/>
  <c r="AT339" i="3"/>
  <c r="AT137" i="3"/>
  <c r="AT215" i="3"/>
  <c r="AT300" i="3"/>
  <c r="AT348" i="3"/>
  <c r="AT136" i="3"/>
  <c r="AT148" i="3"/>
  <c r="AT117" i="3"/>
  <c r="AT232" i="3"/>
  <c r="AT201" i="3"/>
  <c r="AT198" i="3"/>
  <c r="AT156" i="3"/>
  <c r="AT163" i="3"/>
  <c r="AT331" i="3"/>
  <c r="AT55" i="3"/>
  <c r="BO90" i="3"/>
  <c r="BL65" i="3"/>
  <c r="AT164" i="3"/>
  <c r="AT362" i="3"/>
  <c r="AT299" i="3"/>
  <c r="AT134" i="3"/>
  <c r="AT61" i="3"/>
  <c r="AT336" i="3"/>
  <c r="AT234" i="3"/>
  <c r="AT99" i="3"/>
  <c r="AT171" i="3"/>
  <c r="AT14" i="3"/>
  <c r="AT253" i="3"/>
  <c r="AT295" i="3"/>
  <c r="AT185" i="3"/>
  <c r="AT179" i="3"/>
  <c r="AT116" i="3"/>
  <c r="AT199" i="3"/>
  <c r="AT291" i="3"/>
  <c r="AT277" i="3"/>
  <c r="AT176" i="3"/>
  <c r="AT214" i="3"/>
  <c r="AT42" i="3"/>
  <c r="AT4" i="3"/>
  <c r="AT294" i="3"/>
  <c r="AT310" i="3"/>
  <c r="AT160" i="3"/>
  <c r="BL283" i="3"/>
  <c r="T18" i="3"/>
  <c r="AT108" i="3"/>
  <c r="AT334" i="3"/>
  <c r="AT118" i="3"/>
  <c r="AT302" i="3"/>
  <c r="AT58" i="3"/>
  <c r="AT282" i="3"/>
  <c r="AT311" i="3"/>
  <c r="AT312" i="3"/>
  <c r="AT146" i="3"/>
  <c r="AT293" i="3"/>
  <c r="AT64" i="3"/>
  <c r="AT157" i="3"/>
  <c r="AT266" i="3"/>
  <c r="AT219" i="3"/>
  <c r="AT32" i="3"/>
  <c r="AT129" i="3"/>
  <c r="AT128" i="3"/>
  <c r="AT324" i="3"/>
  <c r="AT10" i="3"/>
  <c r="AT102" i="3"/>
  <c r="AT246" i="3"/>
  <c r="AT21" i="3"/>
  <c r="AT239" i="3"/>
  <c r="AT361" i="3"/>
  <c r="AT174" i="3"/>
  <c r="AT259" i="3"/>
  <c r="AT354" i="3"/>
  <c r="AT155" i="3"/>
  <c r="AT230" i="3"/>
  <c r="AT24" i="3"/>
  <c r="AT245" i="3"/>
  <c r="AT153" i="3"/>
  <c r="AT276" i="3"/>
  <c r="AT187" i="3"/>
  <c r="AT202" i="3"/>
  <c r="AT335" i="3"/>
  <c r="AT330" i="3"/>
  <c r="AT45" i="3"/>
  <c r="AT9" i="3"/>
  <c r="AT218" i="3"/>
  <c r="AT100" i="3"/>
  <c r="AT190" i="3"/>
  <c r="AT40" i="3"/>
  <c r="AT189" i="3"/>
  <c r="AT67" i="3"/>
  <c r="AT107" i="3"/>
  <c r="AT17" i="3"/>
  <c r="BL345" i="3"/>
  <c r="BL292" i="3"/>
  <c r="BM319" i="3"/>
  <c r="AT130" i="3"/>
  <c r="AT317" i="3"/>
  <c r="AT281" i="3"/>
  <c r="AT56" i="3"/>
  <c r="AT31" i="3"/>
  <c r="AT19" i="3"/>
  <c r="AT147" i="3"/>
  <c r="AT30" i="3"/>
  <c r="AT256" i="3"/>
  <c r="AT57" i="3"/>
  <c r="AT86" i="3"/>
  <c r="AT222" i="3"/>
  <c r="AT213" i="3"/>
  <c r="AT209" i="3"/>
  <c r="AT81" i="3"/>
  <c r="AT79" i="3"/>
  <c r="AT314" i="3"/>
  <c r="AT237" i="3"/>
  <c r="AT341" i="3"/>
  <c r="AT197" i="3"/>
  <c r="BO166" i="3"/>
  <c r="AT92" i="3"/>
  <c r="AT358" i="3"/>
  <c r="AT287" i="3"/>
  <c r="AT62" i="3"/>
  <c r="T22" i="3"/>
  <c r="AT13" i="3"/>
  <c r="G17" i="3" s="1"/>
  <c r="H17" i="3" s="1"/>
  <c r="AT95" i="3"/>
  <c r="AT297" i="3"/>
  <c r="AT181" i="3"/>
  <c r="AT351" i="3"/>
  <c r="AT15" i="3"/>
  <c r="AT159" i="3"/>
  <c r="AT227" i="3"/>
  <c r="AT306" i="3"/>
  <c r="AT241" i="3"/>
  <c r="AT278" i="3"/>
  <c r="AT303" i="3"/>
  <c r="AT25" i="3"/>
  <c r="G18" i="3" s="1"/>
  <c r="H18" i="3" s="1"/>
  <c r="AT289" i="3"/>
  <c r="AT191" i="3"/>
  <c r="AT270" i="3"/>
  <c r="AT343" i="3"/>
  <c r="AT337" i="3"/>
  <c r="AT184" i="3"/>
  <c r="AT97" i="3"/>
  <c r="AT120" i="3"/>
  <c r="AT80" i="3"/>
  <c r="AT315" i="3"/>
  <c r="AT192" i="3"/>
  <c r="AT257" i="3"/>
  <c r="AT265" i="3"/>
  <c r="AT6" i="3"/>
  <c r="AT39" i="3"/>
  <c r="AT200" i="3"/>
  <c r="AT224" i="3"/>
  <c r="AT110" i="3"/>
  <c r="AT162" i="3"/>
  <c r="AT359" i="3"/>
  <c r="BN144" i="3"/>
  <c r="BN316" i="3"/>
  <c r="BP359" i="3"/>
  <c r="BL186" i="3"/>
  <c r="BM230" i="3"/>
  <c r="BN139" i="3"/>
  <c r="BN333" i="3"/>
  <c r="BP62" i="3"/>
  <c r="BM98" i="3"/>
  <c r="BM266" i="3"/>
  <c r="BL218" i="3"/>
  <c r="BL5" i="3"/>
  <c r="BO112" i="3"/>
  <c r="BL298" i="3"/>
  <c r="BN294" i="3"/>
  <c r="BL122" i="3"/>
  <c r="BN110" i="3"/>
  <c r="BM214" i="3"/>
  <c r="BM263" i="3"/>
  <c r="BL102" i="3"/>
  <c r="BP288" i="3"/>
  <c r="BN308" i="3"/>
  <c r="BN298" i="3"/>
  <c r="BL83" i="3"/>
  <c r="BM234" i="3"/>
  <c r="BO71" i="3"/>
  <c r="BP66" i="3"/>
  <c r="BP283" i="3"/>
  <c r="BO119" i="3"/>
  <c r="BO306" i="3"/>
  <c r="BM33" i="3"/>
  <c r="BN222" i="3"/>
  <c r="BM251" i="3"/>
  <c r="BN182" i="3"/>
  <c r="BL109" i="3"/>
  <c r="BM352" i="3"/>
  <c r="BM148" i="3"/>
  <c r="BP210" i="3"/>
  <c r="BO276" i="3"/>
  <c r="BP290" i="3"/>
  <c r="BP48" i="3"/>
  <c r="BO289" i="3"/>
  <c r="BM339" i="3"/>
  <c r="BO127" i="3"/>
  <c r="BL101" i="3"/>
  <c r="BN41" i="3"/>
  <c r="BP336" i="3"/>
  <c r="BN9" i="3"/>
  <c r="BN34" i="3"/>
  <c r="BO338" i="3"/>
  <c r="BM274" i="3"/>
  <c r="BN304" i="3"/>
  <c r="BO84" i="3"/>
  <c r="BL121" i="3"/>
  <c r="BM282" i="3"/>
  <c r="BO51" i="3"/>
  <c r="BP362" i="3"/>
  <c r="BN135" i="3"/>
  <c r="BP295" i="3"/>
  <c r="BL249" i="3"/>
  <c r="BL63" i="3"/>
  <c r="BL9" i="3"/>
  <c r="BM363" i="3"/>
  <c r="BN272" i="3"/>
  <c r="BP74" i="3"/>
  <c r="BL271" i="3"/>
  <c r="BP255" i="3"/>
  <c r="BN37" i="3"/>
  <c r="BM67" i="3"/>
  <c r="BP32" i="3"/>
  <c r="BL303" i="3"/>
  <c r="BL189" i="3"/>
  <c r="BN109" i="3"/>
  <c r="BM146" i="3"/>
  <c r="BN168" i="3"/>
  <c r="BN141" i="3"/>
  <c r="BN33" i="3"/>
  <c r="BP94" i="3"/>
  <c r="BN363" i="3"/>
  <c r="BN334" i="3"/>
  <c r="BP25" i="3"/>
  <c r="BO188" i="3"/>
  <c r="BN267" i="3"/>
  <c r="BO320" i="3"/>
  <c r="BN220" i="3"/>
  <c r="BL22" i="3"/>
  <c r="BL193" i="3"/>
  <c r="BM102" i="3"/>
  <c r="BL336" i="3"/>
  <c r="BM10" i="3"/>
  <c r="BM139" i="3"/>
  <c r="BL228" i="3"/>
  <c r="BL275" i="3"/>
  <c r="BN74" i="3"/>
  <c r="BN355" i="3"/>
  <c r="BP21" i="3"/>
  <c r="BL240" i="3"/>
  <c r="BO100" i="3"/>
  <c r="BL202" i="3"/>
  <c r="BM252" i="3"/>
  <c r="BO39" i="3"/>
  <c r="BN210" i="3"/>
  <c r="BP253" i="3"/>
  <c r="BN80" i="3"/>
  <c r="BM193" i="3"/>
  <c r="BN212" i="3"/>
  <c r="BM303" i="3"/>
  <c r="BO46" i="3"/>
  <c r="BO130" i="3"/>
  <c r="BO250" i="3"/>
  <c r="BL244" i="3"/>
  <c r="BO129" i="3"/>
  <c r="BN357" i="3"/>
  <c r="BP262" i="3"/>
  <c r="BP323" i="3"/>
  <c r="BM29" i="3"/>
  <c r="BN158" i="3"/>
  <c r="BL349" i="3"/>
  <c r="BN45" i="3"/>
  <c r="BN204" i="3"/>
  <c r="BM242" i="3"/>
  <c r="BL332" i="3"/>
  <c r="BM233" i="3"/>
  <c r="BN42" i="3"/>
  <c r="BL221" i="3"/>
  <c r="BL263" i="3"/>
  <c r="BO162" i="3"/>
  <c r="BN321" i="3"/>
  <c r="BN320" i="3"/>
  <c r="BL296" i="3"/>
  <c r="BM189" i="3"/>
  <c r="BP172" i="3"/>
  <c r="BL297" i="3"/>
  <c r="BP305" i="3"/>
  <c r="BO140" i="3"/>
  <c r="BL138" i="3"/>
  <c r="BM69" i="3"/>
  <c r="BL356" i="3"/>
  <c r="BP13" i="3"/>
  <c r="BM250" i="3"/>
  <c r="BL33" i="3"/>
  <c r="BO262" i="3"/>
  <c r="BP201" i="3"/>
  <c r="BP79" i="3"/>
  <c r="BO222" i="3"/>
  <c r="BP92" i="3"/>
  <c r="BO211" i="3"/>
  <c r="BM321" i="3"/>
  <c r="BP56" i="3"/>
  <c r="BP216" i="3"/>
  <c r="BL350" i="3"/>
  <c r="BL314" i="3"/>
  <c r="BP152" i="3"/>
  <c r="BN147" i="3"/>
  <c r="BO102" i="3"/>
  <c r="BL323" i="3"/>
  <c r="BP287" i="3"/>
  <c r="BM154" i="3"/>
  <c r="BO73" i="3"/>
  <c r="BL15" i="3"/>
  <c r="BN202" i="3"/>
  <c r="BL147" i="3"/>
  <c r="BP254" i="3"/>
  <c r="BP273" i="3"/>
  <c r="BM68" i="3"/>
  <c r="BM133" i="3"/>
  <c r="BL211" i="3"/>
  <c r="BM192" i="3"/>
  <c r="BO316" i="3"/>
  <c r="BP76" i="3"/>
  <c r="BP221" i="3"/>
  <c r="BM218" i="3"/>
  <c r="BO147" i="3"/>
  <c r="BL116" i="3"/>
  <c r="BP196" i="3"/>
  <c r="BM228" i="3"/>
  <c r="BP238" i="3"/>
  <c r="BM74" i="3"/>
  <c r="BL24" i="3"/>
  <c r="BL268" i="3"/>
  <c r="BL37" i="3"/>
  <c r="BO8" i="3"/>
  <c r="BL348" i="3"/>
  <c r="BN117" i="3"/>
  <c r="BL277" i="3"/>
  <c r="BO118" i="3"/>
  <c r="BN35" i="3"/>
  <c r="BO363" i="3"/>
  <c r="BO297" i="3"/>
  <c r="BN353" i="3"/>
  <c r="BL139" i="3"/>
  <c r="BP29" i="3"/>
  <c r="BL287" i="3"/>
  <c r="BN286" i="3"/>
  <c r="BL233" i="3"/>
  <c r="BM115" i="3"/>
  <c r="BO25" i="3"/>
  <c r="BP261" i="3"/>
  <c r="BO82" i="3"/>
  <c r="BN22" i="3"/>
  <c r="BM12" i="3"/>
  <c r="BM127" i="3"/>
  <c r="BO233" i="3"/>
  <c r="BO315" i="3"/>
  <c r="BP100" i="3"/>
  <c r="BO232" i="3"/>
  <c r="BM237" i="3"/>
  <c r="BL86" i="3"/>
  <c r="BO34" i="3"/>
  <c r="BL106" i="3"/>
  <c r="BN20" i="3"/>
  <c r="BP193" i="3"/>
  <c r="BN311" i="3"/>
  <c r="BN98" i="3"/>
  <c r="BL177" i="3"/>
  <c r="BM104" i="3"/>
  <c r="BO163" i="3"/>
  <c r="BM342" i="3"/>
  <c r="BM38" i="3"/>
  <c r="BO148" i="3"/>
  <c r="BM249" i="3"/>
  <c r="BN263" i="3"/>
  <c r="BL55" i="3"/>
  <c r="BO202" i="3"/>
  <c r="BO16" i="3"/>
  <c r="BN107" i="3"/>
  <c r="BP15" i="3"/>
  <c r="BP351" i="3"/>
  <c r="BV32" i="3"/>
  <c r="CA32" i="3" s="1"/>
  <c r="BV17" i="3"/>
  <c r="CA17" i="3" s="1"/>
  <c r="BV18" i="3"/>
  <c r="CA18" i="3" s="1"/>
  <c r="BV64" i="3"/>
  <c r="CA64" i="3" s="1"/>
  <c r="BV61" i="3"/>
  <c r="CA61" i="3" s="1"/>
  <c r="BV205" i="3"/>
  <c r="CA205" i="3" s="1"/>
  <c r="BV270" i="3"/>
  <c r="CA270" i="3" s="1"/>
  <c r="BV355" i="3"/>
  <c r="CA355" i="3" s="1"/>
  <c r="BV165" i="3"/>
  <c r="CA165" i="3" s="1"/>
  <c r="BV70" i="3"/>
  <c r="CA70" i="3" s="1"/>
  <c r="BV358" i="3"/>
  <c r="BV120" i="3"/>
  <c r="CA120" i="3" s="1"/>
  <c r="BV337" i="3"/>
  <c r="CA337" i="3" s="1"/>
  <c r="BV264" i="3"/>
  <c r="CA264" i="3" s="1"/>
  <c r="BV212" i="3"/>
  <c r="CA212" i="3" s="1"/>
  <c r="BV248" i="3"/>
  <c r="CA248" i="3" s="1"/>
  <c r="BV181" i="3"/>
  <c r="CA181" i="3" s="1"/>
  <c r="BV159" i="3"/>
  <c r="CA159" i="3" s="1"/>
  <c r="BV162" i="3"/>
  <c r="CA162" i="3" s="1"/>
  <c r="BV141" i="3"/>
  <c r="CA141" i="3" s="1"/>
  <c r="BV131" i="3"/>
  <c r="CA131" i="3" s="1"/>
  <c r="BV349" i="3"/>
  <c r="CA349" i="3" s="1"/>
  <c r="BV332" i="3"/>
  <c r="CA332" i="3" s="1"/>
  <c r="BV177" i="3"/>
  <c r="CA177" i="3" s="1"/>
  <c r="BV361" i="3"/>
  <c r="CA361" i="3" s="1"/>
  <c r="BV186" i="3"/>
  <c r="CA186" i="3" s="1"/>
  <c r="BV97" i="3"/>
  <c r="CA97" i="3" s="1"/>
  <c r="BV176" i="3"/>
  <c r="CA176" i="3" s="1"/>
  <c r="BV16" i="3"/>
  <c r="BV10" i="3"/>
  <c r="BV62" i="3"/>
  <c r="CA62" i="3" s="1"/>
  <c r="BV59" i="3"/>
  <c r="CA59" i="3" s="1"/>
  <c r="BV55" i="3"/>
  <c r="CA55" i="3" s="1"/>
  <c r="BV182" i="3"/>
  <c r="CA182" i="3" s="1"/>
  <c r="BV219" i="3"/>
  <c r="CA219" i="3" s="1"/>
  <c r="BV308" i="3"/>
  <c r="CA308" i="3" s="1"/>
  <c r="BV316" i="3"/>
  <c r="CA316" i="3" s="1"/>
  <c r="BV66" i="3"/>
  <c r="CA66" i="3" s="1"/>
  <c r="BV156" i="3"/>
  <c r="CA156" i="3" s="1"/>
  <c r="BV101" i="3"/>
  <c r="CA101" i="3" s="1"/>
  <c r="BV129" i="3"/>
  <c r="CA129" i="3" s="1"/>
  <c r="BV125" i="3"/>
  <c r="CA125" i="3" s="1"/>
  <c r="BV202" i="3"/>
  <c r="BV274" i="3"/>
  <c r="CA274" i="3" s="1"/>
  <c r="BV335" i="3"/>
  <c r="BV218" i="3"/>
  <c r="CA218" i="3" s="1"/>
  <c r="BV290" i="3"/>
  <c r="CA290" i="3" s="1"/>
  <c r="BV334" i="3"/>
  <c r="CA334" i="3" s="1"/>
  <c r="BV215" i="3"/>
  <c r="BV252" i="3"/>
  <c r="CA252" i="3" s="1"/>
  <c r="BV145" i="3"/>
  <c r="CA145" i="3" s="1"/>
  <c r="BV351" i="3"/>
  <c r="CA351" i="3" s="1"/>
  <c r="BV297" i="3"/>
  <c r="CA297" i="3" s="1"/>
  <c r="BV234" i="3"/>
  <c r="CA234" i="3" s="1"/>
  <c r="BV36" i="3"/>
  <c r="CA36" i="3" s="1"/>
  <c r="BV56" i="3"/>
  <c r="BV53" i="3"/>
  <c r="BV44" i="3"/>
  <c r="CA44" i="3" s="1"/>
  <c r="BV14" i="3"/>
  <c r="BV363" i="3"/>
  <c r="BV213" i="3"/>
  <c r="CA213" i="3" s="1"/>
  <c r="BV200" i="3"/>
  <c r="CA200" i="3" s="1"/>
  <c r="BV167" i="3"/>
  <c r="CA167" i="3" s="1"/>
  <c r="BV96" i="3"/>
  <c r="CA96" i="3" s="1"/>
  <c r="BV284" i="3"/>
  <c r="CA284" i="3" s="1"/>
  <c r="BV86" i="3"/>
  <c r="CA86" i="3" s="1"/>
  <c r="BV289" i="3"/>
  <c r="CA289" i="3" s="1"/>
  <c r="BV331" i="3"/>
  <c r="CA331" i="3" s="1"/>
  <c r="BV180" i="3"/>
  <c r="CA180" i="3" s="1"/>
  <c r="BV313" i="3"/>
  <c r="CA313" i="3" s="1"/>
  <c r="BV310" i="3"/>
  <c r="CA310" i="3" s="1"/>
  <c r="BV185" i="3"/>
  <c r="CA185" i="3" s="1"/>
  <c r="BV347" i="3"/>
  <c r="CA347" i="3" s="1"/>
  <c r="BV317" i="3"/>
  <c r="CA317" i="3" s="1"/>
  <c r="BV175" i="3"/>
  <c r="CA175" i="3" s="1"/>
  <c r="BV184" i="3"/>
  <c r="CA184" i="3" s="1"/>
  <c r="BV305" i="3"/>
  <c r="CA305" i="3" s="1"/>
  <c r="BV51" i="3"/>
  <c r="CA51" i="3" s="1"/>
  <c r="BV52" i="3"/>
  <c r="CA52" i="3" s="1"/>
  <c r="BV50" i="3"/>
  <c r="CA50" i="3" s="1"/>
  <c r="BV5" i="3"/>
  <c r="BV23" i="3"/>
  <c r="BV150" i="3"/>
  <c r="CA150" i="3" s="1"/>
  <c r="BV319" i="3"/>
  <c r="CA319" i="3" s="1"/>
  <c r="BV191" i="3"/>
  <c r="CA191" i="3" s="1"/>
  <c r="BV254" i="3"/>
  <c r="CA254" i="3" s="1"/>
  <c r="BV255" i="3"/>
  <c r="CA255" i="3" s="1"/>
  <c r="BV154" i="3"/>
  <c r="CA154" i="3" s="1"/>
  <c r="BV69" i="3"/>
  <c r="CA69" i="3" s="1"/>
  <c r="BV326" i="3"/>
  <c r="CA326" i="3" s="1"/>
  <c r="BV359" i="3"/>
  <c r="CA359" i="3" s="1"/>
  <c r="BV282" i="3"/>
  <c r="CA282" i="3" s="1"/>
  <c r="BV261" i="3"/>
  <c r="CA261" i="3" s="1"/>
  <c r="BV350" i="3"/>
  <c r="CA350" i="3" s="1"/>
  <c r="BV236" i="3"/>
  <c r="CA236" i="3" s="1"/>
  <c r="BV286" i="3"/>
  <c r="CA286" i="3" s="1"/>
  <c r="BV293" i="3"/>
  <c r="CA293" i="3" s="1"/>
  <c r="BV102" i="3"/>
  <c r="CA102" i="3" s="1"/>
  <c r="BV242" i="3"/>
  <c r="CA242" i="3" s="1"/>
  <c r="BV95" i="3"/>
  <c r="CA95" i="3" s="1"/>
  <c r="BV257" i="3"/>
  <c r="BV246" i="3"/>
  <c r="CA246" i="3" s="1"/>
  <c r="BV63" i="3"/>
  <c r="CA63" i="3" s="1"/>
  <c r="BV31" i="3"/>
  <c r="BV30" i="3"/>
  <c r="CA30" i="3" s="1"/>
  <c r="BV26" i="3"/>
  <c r="CA26" i="3" s="1"/>
  <c r="BV238" i="3"/>
  <c r="CA238" i="3" s="1"/>
  <c r="BV275" i="3"/>
  <c r="BV268" i="3"/>
  <c r="CA268" i="3" s="1"/>
  <c r="BV323" i="3"/>
  <c r="CA323" i="3" s="1"/>
  <c r="BV170" i="3"/>
  <c r="CA170" i="3" s="1"/>
  <c r="BV166" i="3"/>
  <c r="CA166" i="3" s="1"/>
  <c r="BV115" i="3"/>
  <c r="CA115" i="3" s="1"/>
  <c r="BV269" i="3"/>
  <c r="CA269" i="3" s="1"/>
  <c r="BV76" i="3"/>
  <c r="CA76" i="3" s="1"/>
  <c r="BV227" i="3"/>
  <c r="CA227" i="3" s="1"/>
  <c r="BV122" i="3"/>
  <c r="CA122" i="3" s="1"/>
  <c r="BV330" i="3"/>
  <c r="CA330" i="3" s="1"/>
  <c r="BV98" i="3"/>
  <c r="CA98" i="3" s="1"/>
  <c r="BV314" i="3"/>
  <c r="CA314" i="3" s="1"/>
  <c r="BV300" i="3"/>
  <c r="CA300" i="3" s="1"/>
  <c r="BV302" i="3"/>
  <c r="CA302" i="3" s="1"/>
  <c r="BV74" i="3"/>
  <c r="CA74" i="3" s="1"/>
  <c r="BV354" i="3"/>
  <c r="CA354" i="3" s="1"/>
  <c r="BV38" i="3"/>
  <c r="BV25" i="3"/>
  <c r="CA25" i="3" s="1"/>
  <c r="BV28" i="3"/>
  <c r="CA28" i="3" s="1"/>
  <c r="BV27" i="3"/>
  <c r="BV21" i="3"/>
  <c r="BV43" i="3"/>
  <c r="CA43" i="3" s="1"/>
  <c r="BV144" i="3"/>
  <c r="CA144" i="3" s="1"/>
  <c r="BV296" i="3"/>
  <c r="CA296" i="3" s="1"/>
  <c r="BV307" i="3"/>
  <c r="CA307" i="3" s="1"/>
  <c r="BV172" i="3"/>
  <c r="CA172" i="3" s="1"/>
  <c r="BV138" i="3"/>
  <c r="CA138" i="3" s="1"/>
  <c r="BV311" i="3"/>
  <c r="CA311" i="3" s="1"/>
  <c r="BV85" i="3"/>
  <c r="CA85" i="3" s="1"/>
  <c r="BV258" i="3"/>
  <c r="CA258" i="3" s="1"/>
  <c r="BV81" i="3"/>
  <c r="CA81" i="3" s="1"/>
  <c r="BV192" i="3"/>
  <c r="CA192" i="3" s="1"/>
  <c r="BV321" i="3"/>
  <c r="CA321" i="3" s="1"/>
  <c r="BV343" i="3"/>
  <c r="CA343" i="3" s="1"/>
  <c r="BV71" i="3"/>
  <c r="CA71" i="3" s="1"/>
  <c r="BV187" i="3"/>
  <c r="CA187" i="3" s="1"/>
  <c r="BV88" i="3"/>
  <c r="CA88" i="3" s="1"/>
  <c r="BV299" i="3"/>
  <c r="CA299" i="3" s="1"/>
  <c r="BV94" i="3"/>
  <c r="CA94" i="3" s="1"/>
  <c r="BV260" i="3"/>
  <c r="CA260" i="3" s="1"/>
  <c r="BV104" i="3"/>
  <c r="CA104" i="3" s="1"/>
  <c r="BV339" i="3"/>
  <c r="CA339" i="3" s="1"/>
  <c r="BV280" i="3"/>
  <c r="CA280" i="3" s="1"/>
  <c r="BV130" i="3"/>
  <c r="CA130" i="3" s="1"/>
  <c r="BV157" i="3"/>
  <c r="CA157" i="3" s="1"/>
  <c r="BV13" i="3"/>
  <c r="CA13" i="3" s="1"/>
  <c r="BV8" i="3"/>
  <c r="CA8" i="3" s="1"/>
  <c r="BO4" i="3"/>
  <c r="BV35" i="3"/>
  <c r="BV42" i="3"/>
  <c r="CA42" i="3" s="1"/>
  <c r="BV328" i="3"/>
  <c r="CA328" i="3" s="1"/>
  <c r="BV262" i="3"/>
  <c r="CA262" i="3" s="1"/>
  <c r="BV240" i="3"/>
  <c r="CA240" i="3" s="1"/>
  <c r="BV341" i="3"/>
  <c r="CA341" i="3" s="1"/>
  <c r="BV362" i="3"/>
  <c r="CA362" i="3" s="1"/>
  <c r="BV153" i="3"/>
  <c r="BV357" i="3"/>
  <c r="CA357" i="3" s="1"/>
  <c r="BV87" i="3"/>
  <c r="CA87" i="3" s="1"/>
  <c r="BV353" i="3"/>
  <c r="CA353" i="3" s="1"/>
  <c r="BV111" i="3"/>
  <c r="CA111" i="3" s="1"/>
  <c r="BV247" i="3"/>
  <c r="CA247" i="3" s="1"/>
  <c r="BV285" i="3"/>
  <c r="CA285" i="3" s="1"/>
  <c r="BV174" i="3"/>
  <c r="CA174" i="3" s="1"/>
  <c r="BV108" i="3"/>
  <c r="CA108" i="3" s="1"/>
  <c r="BV322" i="3"/>
  <c r="CA322" i="3" s="1"/>
  <c r="BV309" i="3"/>
  <c r="CA309" i="3" s="1"/>
  <c r="BV217" i="3"/>
  <c r="CA217" i="3" s="1"/>
  <c r="BV82" i="3"/>
  <c r="CA82" i="3" s="1"/>
  <c r="BV207" i="3"/>
  <c r="CA207" i="3" s="1"/>
  <c r="BV83" i="3"/>
  <c r="CA83" i="3" s="1"/>
  <c r="BV276" i="3"/>
  <c r="CA276" i="3" s="1"/>
  <c r="BV20" i="3"/>
  <c r="BV37" i="3"/>
  <c r="CA37" i="3" s="1"/>
  <c r="BV19" i="3"/>
  <c r="CA19" i="3" s="1"/>
  <c r="BV60" i="3"/>
  <c r="CA60" i="3" s="1"/>
  <c r="BV47" i="3"/>
  <c r="CA47" i="3" s="1"/>
  <c r="BV29" i="3"/>
  <c r="BV239" i="3"/>
  <c r="CA239" i="3" s="1"/>
  <c r="BV90" i="3"/>
  <c r="CA90" i="3" s="1"/>
  <c r="BV193" i="3"/>
  <c r="CA193" i="3" s="1"/>
  <c r="BV281" i="3"/>
  <c r="CA281" i="3" s="1"/>
  <c r="BV245" i="3"/>
  <c r="CA245" i="3" s="1"/>
  <c r="BV223" i="3"/>
  <c r="CA223" i="3" s="1"/>
  <c r="BV116" i="3"/>
  <c r="CA116" i="3" s="1"/>
  <c r="BV243" i="3"/>
  <c r="BV77" i="3"/>
  <c r="CA77" i="3" s="1"/>
  <c r="BV320" i="3"/>
  <c r="CA320" i="3" s="1"/>
  <c r="BV149" i="3"/>
  <c r="CA149" i="3" s="1"/>
  <c r="BV277" i="3"/>
  <c r="CA277" i="3" s="1"/>
  <c r="BV103" i="3"/>
  <c r="BV204" i="3"/>
  <c r="CA204" i="3" s="1"/>
  <c r="BV226" i="3"/>
  <c r="CA226" i="3" s="1"/>
  <c r="BV298" i="3"/>
  <c r="CA298" i="3" s="1"/>
  <c r="BV197" i="3"/>
  <c r="CA197" i="3" s="1"/>
  <c r="BV356" i="3"/>
  <c r="CA356" i="3" s="1"/>
  <c r="BV107" i="3"/>
  <c r="CA107" i="3" s="1"/>
  <c r="BV222" i="3"/>
  <c r="CA222" i="3" s="1"/>
  <c r="BV312" i="3"/>
  <c r="CA312" i="3" s="1"/>
  <c r="BV324" i="3"/>
  <c r="CA324" i="3" s="1"/>
  <c r="BV48" i="3"/>
  <c r="CA48" i="3" s="1"/>
  <c r="BV11" i="3"/>
  <c r="BV39" i="3"/>
  <c r="CA39" i="3" s="1"/>
  <c r="BV24" i="3"/>
  <c r="BV65" i="3"/>
  <c r="CA65" i="3" s="1"/>
  <c r="BV195" i="3"/>
  <c r="CA195" i="3" s="1"/>
  <c r="BV75" i="3"/>
  <c r="CA75" i="3" s="1"/>
  <c r="BV267" i="3"/>
  <c r="CA267" i="3" s="1"/>
  <c r="BV89" i="3"/>
  <c r="CA89" i="3" s="1"/>
  <c r="BV318" i="3"/>
  <c r="CA318" i="3" s="1"/>
  <c r="BV72" i="3"/>
  <c r="CA72" i="3" s="1"/>
  <c r="BV344" i="3"/>
  <c r="CA344" i="3" s="1"/>
  <c r="BV338" i="3"/>
  <c r="CA338" i="3" s="1"/>
  <c r="BV118" i="3"/>
  <c r="BV229" i="3"/>
  <c r="CA229" i="3" s="1"/>
  <c r="BV140" i="3"/>
  <c r="CA140" i="3" s="1"/>
  <c r="BV271" i="3"/>
  <c r="CA271" i="3" s="1"/>
  <c r="BV306" i="3"/>
  <c r="CA306" i="3" s="1"/>
  <c r="BV188" i="3"/>
  <c r="CA188" i="3" s="1"/>
  <c r="BV142" i="3"/>
  <c r="CA142" i="3" s="1"/>
  <c r="BV283" i="3"/>
  <c r="CA283" i="3" s="1"/>
  <c r="BV333" i="3"/>
  <c r="CA333" i="3" s="1"/>
  <c r="BV278" i="3"/>
  <c r="CA278" i="3" s="1"/>
  <c r="BV216" i="3"/>
  <c r="CA216" i="3" s="1"/>
  <c r="BV301" i="3"/>
  <c r="CA301" i="3" s="1"/>
  <c r="BV136" i="3"/>
  <c r="CA136" i="3" s="1"/>
  <c r="BV279" i="3"/>
  <c r="CA279" i="3" s="1"/>
  <c r="BV40" i="3"/>
  <c r="CA40" i="3" s="1"/>
  <c r="BV12" i="3"/>
  <c r="BV9" i="3"/>
  <c r="BV6" i="3"/>
  <c r="CA6" i="3" s="1"/>
  <c r="BV34" i="3"/>
  <c r="CA34" i="3" s="1"/>
  <c r="BV45" i="3"/>
  <c r="CA45" i="3" s="1"/>
  <c r="BV249" i="3"/>
  <c r="CA249" i="3" s="1"/>
  <c r="BV158" i="3"/>
  <c r="CA158" i="3" s="1"/>
  <c r="BV291" i="3"/>
  <c r="CA291" i="3" s="1"/>
  <c r="BV113" i="3"/>
  <c r="CA113" i="3" s="1"/>
  <c r="BV173" i="3"/>
  <c r="CA173" i="3" s="1"/>
  <c r="BV79" i="3"/>
  <c r="CA79" i="3" s="1"/>
  <c r="BV224" i="3"/>
  <c r="CA224" i="3" s="1"/>
  <c r="BV295" i="3"/>
  <c r="CA295" i="3" s="1"/>
  <c r="BV225" i="3"/>
  <c r="CA225" i="3" s="1"/>
  <c r="BV134" i="3"/>
  <c r="CA134" i="3" s="1"/>
  <c r="BV137" i="3"/>
  <c r="CA137" i="3" s="1"/>
  <c r="BV303" i="3"/>
  <c r="CA303" i="3" s="1"/>
  <c r="BV288" i="3"/>
  <c r="CA288" i="3" s="1"/>
  <c r="BV237" i="3"/>
  <c r="CA237" i="3" s="1"/>
  <c r="BV230" i="3"/>
  <c r="CA230" i="3" s="1"/>
  <c r="BV147" i="3"/>
  <c r="CA147" i="3" s="1"/>
  <c r="BV256" i="3"/>
  <c r="CA256" i="3" s="1"/>
  <c r="BV294" i="3"/>
  <c r="CA294" i="3" s="1"/>
  <c r="BV127" i="3"/>
  <c r="CA127" i="3" s="1"/>
  <c r="BV160" i="3"/>
  <c r="CA160" i="3" s="1"/>
  <c r="BV203" i="3"/>
  <c r="CA203" i="3" s="1"/>
  <c r="BV133" i="3"/>
  <c r="CA133" i="3" s="1"/>
  <c r="BV143" i="3"/>
  <c r="CA143" i="3" s="1"/>
  <c r="CA202" i="3"/>
  <c r="BV4" i="3"/>
  <c r="CA4" i="3" s="1"/>
  <c r="BV100" i="3"/>
  <c r="CA100" i="3" s="1"/>
  <c r="BV194" i="3"/>
  <c r="CA194" i="3" s="1"/>
  <c r="BV346" i="3"/>
  <c r="CA346" i="3" s="1"/>
  <c r="BV117" i="3"/>
  <c r="CA117" i="3" s="1"/>
  <c r="BV105" i="3"/>
  <c r="CA105" i="3" s="1"/>
  <c r="BV340" i="3"/>
  <c r="CA340" i="3" s="1"/>
  <c r="BV135" i="3"/>
  <c r="CA135" i="3" s="1"/>
  <c r="BV112" i="3"/>
  <c r="CA112" i="3" s="1"/>
  <c r="CA215" i="3"/>
  <c r="BV41" i="3"/>
  <c r="CA41" i="3" s="1"/>
  <c r="BV99" i="3"/>
  <c r="CA99" i="3" s="1"/>
  <c r="BV151" i="3"/>
  <c r="CA151" i="3" s="1"/>
  <c r="BV348" i="3"/>
  <c r="CA348" i="3" s="1"/>
  <c r="BV171" i="3"/>
  <c r="CA171" i="3" s="1"/>
  <c r="BV231" i="3"/>
  <c r="CA231" i="3" s="1"/>
  <c r="BV235" i="3"/>
  <c r="CA235" i="3" s="1"/>
  <c r="BV220" i="3"/>
  <c r="CA220" i="3" s="1"/>
  <c r="BV67" i="3"/>
  <c r="CA67" i="3" s="1"/>
  <c r="BV54" i="3"/>
  <c r="CA54" i="3" s="1"/>
  <c r="BV206" i="3"/>
  <c r="CA206" i="3" s="1"/>
  <c r="BV109" i="3"/>
  <c r="CA109" i="3" s="1"/>
  <c r="BV132" i="3"/>
  <c r="CA132" i="3" s="1"/>
  <c r="BV183" i="3"/>
  <c r="CA183" i="3" s="1"/>
  <c r="BV244" i="3"/>
  <c r="CA244" i="3" s="1"/>
  <c r="BV168" i="3"/>
  <c r="CA168" i="3" s="1"/>
  <c r="BV342" i="3"/>
  <c r="CA342" i="3" s="1"/>
  <c r="CA257" i="3"/>
  <c r="CA363" i="3"/>
  <c r="BV57" i="3"/>
  <c r="CA57" i="3" s="1"/>
  <c r="BV265" i="3"/>
  <c r="CA265" i="3" s="1"/>
  <c r="BV92" i="3"/>
  <c r="CA92" i="3" s="1"/>
  <c r="BV211" i="3"/>
  <c r="CA211" i="3" s="1"/>
  <c r="BV329" i="3"/>
  <c r="CA329" i="3" s="1"/>
  <c r="BV228" i="3"/>
  <c r="CA228" i="3" s="1"/>
  <c r="BV209" i="3"/>
  <c r="CA209" i="3" s="1"/>
  <c r="BV201" i="3"/>
  <c r="CA201" i="3" s="1"/>
  <c r="CA275" i="3"/>
  <c r="BV46" i="3"/>
  <c r="CA46" i="3" s="1"/>
  <c r="BV114" i="3"/>
  <c r="CA114" i="3" s="1"/>
  <c r="BV146" i="3"/>
  <c r="CA146" i="3" s="1"/>
  <c r="BV164" i="3"/>
  <c r="CA164" i="3" s="1"/>
  <c r="BV139" i="3"/>
  <c r="CA139" i="3" s="1"/>
  <c r="BV232" i="3"/>
  <c r="CA232" i="3" s="1"/>
  <c r="BV119" i="3"/>
  <c r="CA119" i="3" s="1"/>
  <c r="BV126" i="3"/>
  <c r="CA335" i="3"/>
  <c r="BV33" i="3"/>
  <c r="CA33" i="3" s="1"/>
  <c r="BV73" i="3"/>
  <c r="CA73" i="3" s="1"/>
  <c r="BV292" i="3"/>
  <c r="CA292" i="3" s="1"/>
  <c r="BV169" i="3"/>
  <c r="CA169" i="3" s="1"/>
  <c r="BV263" i="3"/>
  <c r="CA263" i="3" s="1"/>
  <c r="BV345" i="3"/>
  <c r="CA345" i="3" s="1"/>
  <c r="BV325" i="3"/>
  <c r="CA325" i="3" s="1"/>
  <c r="CA53" i="3"/>
  <c r="CA9" i="3"/>
  <c r="BV241" i="3"/>
  <c r="CA241" i="3" s="1"/>
  <c r="BV152" i="3"/>
  <c r="CA152" i="3" s="1"/>
  <c r="BV148" i="3"/>
  <c r="CA148" i="3" s="1"/>
  <c r="BV304" i="3"/>
  <c r="CA304" i="3" s="1"/>
  <c r="BV352" i="3"/>
  <c r="CA352" i="3" s="1"/>
  <c r="BV161" i="3"/>
  <c r="CA161" i="3" s="1"/>
  <c r="BV110" i="3"/>
  <c r="CA110" i="3" s="1"/>
  <c r="BV15" i="3"/>
  <c r="CA15" i="3" s="1"/>
  <c r="BV253" i="3"/>
  <c r="CA253" i="3" s="1"/>
  <c r="BV221" i="3"/>
  <c r="CA221" i="3" s="1"/>
  <c r="BV259" i="3"/>
  <c r="CA259" i="3" s="1"/>
  <c r="BV179" i="3"/>
  <c r="CA179" i="3" s="1"/>
  <c r="BV266" i="3"/>
  <c r="CA266" i="3" s="1"/>
  <c r="BV163" i="3"/>
  <c r="CA163" i="3" s="1"/>
  <c r="BV93" i="3"/>
  <c r="CA93" i="3" s="1"/>
  <c r="BV7" i="3"/>
  <c r="CA7" i="3" s="1"/>
  <c r="BV273" i="3"/>
  <c r="CA273" i="3" s="1"/>
  <c r="BV128" i="3"/>
  <c r="CA128" i="3" s="1"/>
  <c r="BV336" i="3"/>
  <c r="CA336" i="3" s="1"/>
  <c r="BV251" i="3"/>
  <c r="CA251" i="3" s="1"/>
  <c r="BV198" i="3"/>
  <c r="CA198" i="3" s="1"/>
  <c r="BV233" i="3"/>
  <c r="CA233" i="3" s="1"/>
  <c r="BV91" i="3"/>
  <c r="CA91" i="3" s="1"/>
  <c r="CA153" i="3"/>
  <c r="CA243" i="3"/>
  <c r="BV22" i="3"/>
  <c r="CA22" i="3" s="1"/>
  <c r="BV80" i="3"/>
  <c r="CA80" i="3" s="1"/>
  <c r="BV360" i="3"/>
  <c r="CA360" i="3" s="1"/>
  <c r="BV178" i="3"/>
  <c r="CA178" i="3" s="1"/>
  <c r="BV250" i="3"/>
  <c r="CA250" i="3" s="1"/>
  <c r="BV208" i="3"/>
  <c r="CA208" i="3" s="1"/>
  <c r="BV214" i="3"/>
  <c r="CA214" i="3" s="1"/>
  <c r="BV121" i="3"/>
  <c r="CA121" i="3" s="1"/>
  <c r="CA118" i="3"/>
  <c r="BV49" i="3"/>
  <c r="BV199" i="3"/>
  <c r="CA199" i="3" s="1"/>
  <c r="BV272" i="3"/>
  <c r="CA272" i="3" s="1"/>
  <c r="BV155" i="3"/>
  <c r="CA155" i="3" s="1"/>
  <c r="BV106" i="3"/>
  <c r="CA106" i="3" s="1"/>
  <c r="BV196" i="3"/>
  <c r="CA196" i="3" s="1"/>
  <c r="BV287" i="3"/>
  <c r="CA287" i="3" s="1"/>
  <c r="BV189" i="3"/>
  <c r="CA189" i="3" s="1"/>
  <c r="BV84" i="3"/>
  <c r="CA84" i="3" s="1"/>
  <c r="CA358" i="3"/>
  <c r="CA103" i="3"/>
  <c r="BV58" i="3"/>
  <c r="CA58" i="3" s="1"/>
  <c r="BV210" i="3"/>
  <c r="CA210" i="3" s="1"/>
  <c r="BV124" i="3"/>
  <c r="CA124" i="3" s="1"/>
  <c r="BV327" i="3"/>
  <c r="CA327" i="3" s="1"/>
  <c r="BV78" i="3"/>
  <c r="BV123" i="3"/>
  <c r="CA123" i="3" s="1"/>
  <c r="BV315" i="3"/>
  <c r="CA315" i="3" s="1"/>
  <c r="BV190" i="3"/>
  <c r="CA190" i="3" s="1"/>
  <c r="BV68" i="3"/>
  <c r="CA68" i="3" s="1"/>
  <c r="CA38" i="3"/>
  <c r="CA11" i="3"/>
  <c r="CA56" i="3"/>
  <c r="CA12" i="3"/>
  <c r="CA21" i="3"/>
  <c r="CA35" i="3"/>
  <c r="CA24" i="3"/>
  <c r="CA20" i="3"/>
  <c r="CA16" i="3"/>
  <c r="CA29" i="3"/>
  <c r="CA23" i="3"/>
  <c r="CA5" i="3"/>
  <c r="CA10" i="3"/>
  <c r="BN174" i="3"/>
  <c r="BO132" i="3"/>
  <c r="BM141" i="3"/>
  <c r="BP258" i="3"/>
  <c r="BN159" i="3"/>
  <c r="BP259" i="3"/>
  <c r="BM150" i="3"/>
  <c r="BP19" i="3"/>
  <c r="BP274" i="3"/>
  <c r="BL68" i="3"/>
  <c r="BO221" i="3"/>
  <c r="BN125" i="3"/>
  <c r="BO173" i="3"/>
  <c r="BM316" i="3"/>
  <c r="BO128" i="3"/>
  <c r="BL104" i="3"/>
  <c r="BM287" i="3"/>
  <c r="BN237" i="3"/>
  <c r="BN358" i="3"/>
  <c r="BL199" i="3"/>
  <c r="BP113" i="3"/>
  <c r="BN167" i="3"/>
  <c r="BP329" i="3"/>
  <c r="BN205" i="3"/>
  <c r="BO198" i="3"/>
  <c r="BM186" i="3"/>
  <c r="BO248" i="3"/>
  <c r="BN85" i="3"/>
  <c r="BO298" i="3"/>
  <c r="BN292" i="3"/>
  <c r="BN200" i="3"/>
  <c r="BO56" i="3"/>
  <c r="BL92" i="3"/>
  <c r="BL16" i="3"/>
  <c r="BM51" i="3"/>
  <c r="BN30" i="3"/>
  <c r="BN128" i="3"/>
  <c r="BL67" i="3"/>
  <c r="BM272" i="3"/>
  <c r="BO98" i="3"/>
  <c r="BO327" i="3"/>
  <c r="BO165" i="3"/>
  <c r="BM78" i="3"/>
  <c r="BO357" i="3"/>
  <c r="BL41" i="3"/>
  <c r="BN180" i="3"/>
  <c r="BP11" i="3"/>
  <c r="BM207" i="3"/>
  <c r="BL115" i="3"/>
  <c r="BN287" i="3"/>
  <c r="BL232" i="3"/>
  <c r="BL105" i="3"/>
  <c r="BN170" i="3"/>
  <c r="BN266" i="3"/>
  <c r="BS50" i="3"/>
  <c r="BX50" i="3" s="1"/>
  <c r="BS17" i="3"/>
  <c r="BX17" i="3" s="1"/>
  <c r="BS16" i="3"/>
  <c r="BX16" i="3" s="1"/>
  <c r="BS7" i="3"/>
  <c r="BX7" i="3" s="1"/>
  <c r="BS40" i="3"/>
  <c r="BX40" i="3" s="1"/>
  <c r="BS342" i="3"/>
  <c r="BX342" i="3" s="1"/>
  <c r="BS355" i="3"/>
  <c r="BX355" i="3" s="1"/>
  <c r="BS272" i="3"/>
  <c r="BX272" i="3" s="1"/>
  <c r="BS291" i="3"/>
  <c r="BX291" i="3" s="1"/>
  <c r="BS134" i="3"/>
  <c r="BX134" i="3" s="1"/>
  <c r="BS356" i="3"/>
  <c r="BX356" i="3" s="1"/>
  <c r="BS138" i="3"/>
  <c r="BX138" i="3" s="1"/>
  <c r="BS285" i="3"/>
  <c r="BX285" i="3" s="1"/>
  <c r="BS333" i="3"/>
  <c r="BX333" i="3" s="1"/>
  <c r="BS294" i="3"/>
  <c r="BX294" i="3" s="1"/>
  <c r="BS195" i="3"/>
  <c r="BX195" i="3" s="1"/>
  <c r="BS162" i="3"/>
  <c r="BX162" i="3" s="1"/>
  <c r="BS95" i="3"/>
  <c r="BX95" i="3" s="1"/>
  <c r="BS125" i="3"/>
  <c r="BX125" i="3" s="1"/>
  <c r="BS116" i="3"/>
  <c r="BX116" i="3" s="1"/>
  <c r="BS146" i="3"/>
  <c r="BX146" i="3" s="1"/>
  <c r="BS360" i="3"/>
  <c r="BX360" i="3" s="1"/>
  <c r="BS108" i="3"/>
  <c r="BX108" i="3" s="1"/>
  <c r="BS150" i="3"/>
  <c r="BX150" i="3" s="1"/>
  <c r="BS101" i="3"/>
  <c r="BX101" i="3" s="1"/>
  <c r="BS308" i="3"/>
  <c r="BX308" i="3" s="1"/>
  <c r="BS221" i="3"/>
  <c r="BX221" i="3" s="1"/>
  <c r="BS51" i="3"/>
  <c r="BX51" i="3" s="1"/>
  <c r="BS28" i="3"/>
  <c r="BX28" i="3" s="1"/>
  <c r="BS22" i="3"/>
  <c r="BX22" i="3" s="1"/>
  <c r="BS55" i="3"/>
  <c r="BX55" i="3" s="1"/>
  <c r="BS47" i="3"/>
  <c r="BS193" i="3"/>
  <c r="BX193" i="3" s="1"/>
  <c r="BS337" i="3"/>
  <c r="BX337" i="3" s="1"/>
  <c r="BS278" i="3"/>
  <c r="BX278" i="3" s="1"/>
  <c r="BS147" i="3"/>
  <c r="BX147" i="3" s="1"/>
  <c r="BS155" i="3"/>
  <c r="BX155" i="3" s="1"/>
  <c r="BS327" i="3"/>
  <c r="BX327" i="3" s="1"/>
  <c r="BS266" i="3"/>
  <c r="BX266" i="3" s="1"/>
  <c r="BS268" i="3"/>
  <c r="BX268" i="3" s="1"/>
  <c r="BS31" i="3"/>
  <c r="BS33" i="3"/>
  <c r="BX33" i="3" s="1"/>
  <c r="BS59" i="3"/>
  <c r="BX59" i="3" s="1"/>
  <c r="BS58" i="3"/>
  <c r="BX58" i="3" s="1"/>
  <c r="BS127" i="3"/>
  <c r="BX127" i="3" s="1"/>
  <c r="BS258" i="3"/>
  <c r="BX258" i="3" s="1"/>
  <c r="BS254" i="3"/>
  <c r="BX254" i="3" s="1"/>
  <c r="BS78" i="3"/>
  <c r="BX78" i="3" s="1"/>
  <c r="BS131" i="3"/>
  <c r="BX131" i="3" s="1"/>
  <c r="BS343" i="3"/>
  <c r="BX343" i="3" s="1"/>
  <c r="BS298" i="3"/>
  <c r="BX298" i="3" s="1"/>
  <c r="BS204" i="3"/>
  <c r="BX204" i="3" s="1"/>
  <c r="BS315" i="3"/>
  <c r="BX315" i="3" s="1"/>
  <c r="BS230" i="3"/>
  <c r="BX230" i="3" s="1"/>
  <c r="BS81" i="3"/>
  <c r="BX81" i="3" s="1"/>
  <c r="BS142" i="3"/>
  <c r="BX142" i="3" s="1"/>
  <c r="BS94" i="3"/>
  <c r="BX94" i="3" s="1"/>
  <c r="BS197" i="3"/>
  <c r="BX197" i="3" s="1"/>
  <c r="BS182" i="3"/>
  <c r="BX182" i="3" s="1"/>
  <c r="BS87" i="3"/>
  <c r="BX87" i="3" s="1"/>
  <c r="BS236" i="3"/>
  <c r="BX236" i="3" s="1"/>
  <c r="BS75" i="3"/>
  <c r="BX75" i="3" s="1"/>
  <c r="BS4" i="3"/>
  <c r="BS39" i="3"/>
  <c r="BX39" i="3" s="1"/>
  <c r="BS34" i="3"/>
  <c r="BS63" i="3"/>
  <c r="BX63" i="3" s="1"/>
  <c r="BS54" i="3"/>
  <c r="BX54" i="3" s="1"/>
  <c r="BS53" i="3"/>
  <c r="BS222" i="3"/>
  <c r="BX222" i="3" s="1"/>
  <c r="BS187" i="3"/>
  <c r="BX187" i="3" s="1"/>
  <c r="BS85" i="3"/>
  <c r="BX85" i="3" s="1"/>
  <c r="BS250" i="3"/>
  <c r="BX250" i="3" s="1"/>
  <c r="BS106" i="3"/>
  <c r="BX106" i="3" s="1"/>
  <c r="BS290" i="3"/>
  <c r="BX290" i="3" s="1"/>
  <c r="BS74" i="3"/>
  <c r="BX74" i="3" s="1"/>
  <c r="BS240" i="3"/>
  <c r="BX240" i="3" s="1"/>
  <c r="BS102" i="3"/>
  <c r="BX102" i="3" s="1"/>
  <c r="BS309" i="3"/>
  <c r="BX309" i="3" s="1"/>
  <c r="BS20" i="3"/>
  <c r="BS27" i="3"/>
  <c r="BS49" i="3"/>
  <c r="BX49" i="3" s="1"/>
  <c r="BL4" i="3"/>
  <c r="BS25" i="3"/>
  <c r="BX25" i="3" s="1"/>
  <c r="BS14" i="3"/>
  <c r="BS186" i="3"/>
  <c r="BX186" i="3" s="1"/>
  <c r="BS5" i="3"/>
  <c r="BX5" i="3" s="1"/>
  <c r="BS44" i="3"/>
  <c r="BX44" i="3" s="1"/>
  <c r="BS15" i="3"/>
  <c r="BX15" i="3" s="1"/>
  <c r="BS6" i="3"/>
  <c r="BS24" i="3"/>
  <c r="BX24" i="3" s="1"/>
  <c r="BS227" i="3"/>
  <c r="BX227" i="3" s="1"/>
  <c r="BS185" i="3"/>
  <c r="BX185" i="3" s="1"/>
  <c r="BS104" i="3"/>
  <c r="BX104" i="3" s="1"/>
  <c r="BS211" i="3"/>
  <c r="BX211" i="3" s="1"/>
  <c r="BS93" i="3"/>
  <c r="BX93" i="3" s="1"/>
  <c r="BS293" i="3"/>
  <c r="BX293" i="3" s="1"/>
  <c r="BS73" i="3"/>
  <c r="BX73" i="3" s="1"/>
  <c r="BS330" i="3"/>
  <c r="BX330" i="3" s="1"/>
  <c r="BS251" i="3"/>
  <c r="BX251" i="3" s="1"/>
  <c r="BS334" i="3"/>
  <c r="BX334" i="3" s="1"/>
  <c r="BS68" i="3"/>
  <c r="BX68" i="3" s="1"/>
  <c r="BS321" i="3"/>
  <c r="BX321" i="3" s="1"/>
  <c r="BS67" i="3"/>
  <c r="BX67" i="3" s="1"/>
  <c r="BS276" i="3"/>
  <c r="BS112" i="3"/>
  <c r="BX112" i="3" s="1"/>
  <c r="BS249" i="3"/>
  <c r="BX249" i="3" s="1"/>
  <c r="BS114" i="3"/>
  <c r="BX114" i="3" s="1"/>
  <c r="BS264" i="3"/>
  <c r="BX264" i="3" s="1"/>
  <c r="BS235" i="3"/>
  <c r="BX235" i="3" s="1"/>
  <c r="BS135" i="3"/>
  <c r="BX135" i="3" s="1"/>
  <c r="BS181" i="3"/>
  <c r="BX181" i="3" s="1"/>
  <c r="BS98" i="3"/>
  <c r="BX98" i="3" s="1"/>
  <c r="BS328" i="3"/>
  <c r="BX328" i="3" s="1"/>
  <c r="BS340" i="3"/>
  <c r="BX340" i="3" s="1"/>
  <c r="BS252" i="3"/>
  <c r="BX252" i="3" s="1"/>
  <c r="BS46" i="3"/>
  <c r="BX46" i="3" s="1"/>
  <c r="BS37" i="3"/>
  <c r="BX37" i="3" s="1"/>
  <c r="BS32" i="3"/>
  <c r="BX32" i="3" s="1"/>
  <c r="BS23" i="3"/>
  <c r="BX23" i="3" s="1"/>
  <c r="BS30" i="3"/>
  <c r="BX30" i="3" s="1"/>
  <c r="BS11" i="3"/>
  <c r="BX11" i="3" s="1"/>
  <c r="BS180" i="3"/>
  <c r="BX180" i="3" s="1"/>
  <c r="BS289" i="3"/>
  <c r="BX289" i="3" s="1"/>
  <c r="BS358" i="3"/>
  <c r="BX358" i="3" s="1"/>
  <c r="BS212" i="3"/>
  <c r="BX212" i="3" s="1"/>
  <c r="BS105" i="3"/>
  <c r="BX105" i="3" s="1"/>
  <c r="BS238" i="3"/>
  <c r="BX238" i="3" s="1"/>
  <c r="BS66" i="3"/>
  <c r="BS174" i="3"/>
  <c r="BX174" i="3" s="1"/>
  <c r="BS233" i="3"/>
  <c r="BX233" i="3" s="1"/>
  <c r="BS189" i="3"/>
  <c r="BX189" i="3" s="1"/>
  <c r="BS122" i="3"/>
  <c r="BX122" i="3" s="1"/>
  <c r="BS265" i="3"/>
  <c r="BX265" i="3" s="1"/>
  <c r="BS119" i="3"/>
  <c r="BX119" i="3" s="1"/>
  <c r="BS232" i="3"/>
  <c r="BX232" i="3" s="1"/>
  <c r="BS301" i="3"/>
  <c r="BX301" i="3" s="1"/>
  <c r="BS156" i="3"/>
  <c r="BX156" i="3" s="1"/>
  <c r="BS117" i="3"/>
  <c r="BX117" i="3" s="1"/>
  <c r="BS284" i="3"/>
  <c r="BX284" i="3" s="1"/>
  <c r="BS153" i="3"/>
  <c r="BX153" i="3" s="1"/>
  <c r="BS220" i="3"/>
  <c r="BX220" i="3" s="1"/>
  <c r="BS60" i="3"/>
  <c r="BX60" i="3" s="1"/>
  <c r="BS36" i="3"/>
  <c r="BS35" i="3"/>
  <c r="BX35" i="3" s="1"/>
  <c r="BS43" i="3"/>
  <c r="BX43" i="3" s="1"/>
  <c r="BS61" i="3"/>
  <c r="BX61" i="3" s="1"/>
  <c r="BS42" i="3"/>
  <c r="BX42" i="3" s="1"/>
  <c r="BS307" i="3"/>
  <c r="BX307" i="3" s="1"/>
  <c r="BS246" i="3"/>
  <c r="BX246" i="3" s="1"/>
  <c r="BS192" i="3"/>
  <c r="BX192" i="3" s="1"/>
  <c r="BS141" i="3"/>
  <c r="BX141" i="3" s="1"/>
  <c r="BS183" i="3"/>
  <c r="BS198" i="3"/>
  <c r="BX198" i="3" s="1"/>
  <c r="BS176" i="3"/>
  <c r="BX176" i="3" s="1"/>
  <c r="BS314" i="3"/>
  <c r="BX314" i="3" s="1"/>
  <c r="BS286" i="3"/>
  <c r="BX286" i="3" s="1"/>
  <c r="BS353" i="3"/>
  <c r="BX353" i="3" s="1"/>
  <c r="BS279" i="3"/>
  <c r="BX279" i="3" s="1"/>
  <c r="BS196" i="3"/>
  <c r="BX196" i="3" s="1"/>
  <c r="BS363" i="3"/>
  <c r="BX363" i="3" s="1"/>
  <c r="BS297" i="3"/>
  <c r="BX297" i="3" s="1"/>
  <c r="BS202" i="3"/>
  <c r="BX202" i="3" s="1"/>
  <c r="BS348" i="3"/>
  <c r="BX348" i="3" s="1"/>
  <c r="BS110" i="3"/>
  <c r="BX110" i="3" s="1"/>
  <c r="BS218" i="3"/>
  <c r="BX218" i="3" s="1"/>
  <c r="BS38" i="3"/>
  <c r="BX38" i="3" s="1"/>
  <c r="BS19" i="3"/>
  <c r="BX19" i="3" s="1"/>
  <c r="BS26" i="3"/>
  <c r="BS56" i="3"/>
  <c r="BX56" i="3" s="1"/>
  <c r="BS62" i="3"/>
  <c r="BX62" i="3" s="1"/>
  <c r="BS65" i="3"/>
  <c r="BX65" i="3" s="1"/>
  <c r="BS295" i="3"/>
  <c r="BX295" i="3" s="1"/>
  <c r="BS29" i="3"/>
  <c r="BS8" i="3"/>
  <c r="BX8" i="3" s="1"/>
  <c r="BS64" i="3"/>
  <c r="BX64" i="3" s="1"/>
  <c r="BS52" i="3"/>
  <c r="BX52" i="3" s="1"/>
  <c r="BS45" i="3"/>
  <c r="BX45" i="3" s="1"/>
  <c r="BS151" i="3"/>
  <c r="BX151" i="3" s="1"/>
  <c r="BS336" i="3"/>
  <c r="BX336" i="3" s="1"/>
  <c r="BS178" i="3"/>
  <c r="BX178" i="3" s="1"/>
  <c r="BS349" i="3"/>
  <c r="BX349" i="3" s="1"/>
  <c r="BS263" i="3"/>
  <c r="BX263" i="3" s="1"/>
  <c r="BS281" i="3"/>
  <c r="BX281" i="3" s="1"/>
  <c r="BS346" i="3"/>
  <c r="BX346" i="3" s="1"/>
  <c r="BS317" i="3"/>
  <c r="BS216" i="3"/>
  <c r="BX216" i="3" s="1"/>
  <c r="BS224" i="3"/>
  <c r="BX224" i="3" s="1"/>
  <c r="BS335" i="3"/>
  <c r="BX335" i="3" s="1"/>
  <c r="BS234" i="3"/>
  <c r="BX234" i="3" s="1"/>
  <c r="BS325" i="3"/>
  <c r="BX325" i="3" s="1"/>
  <c r="BS177" i="3"/>
  <c r="BX177" i="3" s="1"/>
  <c r="BS329" i="3"/>
  <c r="BX329" i="3" s="1"/>
  <c r="BS169" i="3"/>
  <c r="BX169" i="3" s="1"/>
  <c r="BS113" i="3"/>
  <c r="BX113" i="3" s="1"/>
  <c r="BS237" i="3"/>
  <c r="BX237" i="3" s="1"/>
  <c r="BS172" i="3"/>
  <c r="BX172" i="3" s="1"/>
  <c r="BS168" i="3"/>
  <c r="BX168" i="3" s="1"/>
  <c r="BS10" i="3"/>
  <c r="BX10" i="3" s="1"/>
  <c r="BS57" i="3"/>
  <c r="BS13" i="3"/>
  <c r="BS12" i="3"/>
  <c r="BX12" i="3" s="1"/>
  <c r="BS214" i="3"/>
  <c r="BX214" i="3" s="1"/>
  <c r="BS130" i="3"/>
  <c r="BX130" i="3" s="1"/>
  <c r="BS210" i="3"/>
  <c r="BX210" i="3" s="1"/>
  <c r="BS175" i="3"/>
  <c r="BX175" i="3" s="1"/>
  <c r="BS359" i="3"/>
  <c r="BX359" i="3" s="1"/>
  <c r="BS259" i="3"/>
  <c r="BX259" i="3" s="1"/>
  <c r="BS199" i="3"/>
  <c r="BX199" i="3" s="1"/>
  <c r="BS306" i="3"/>
  <c r="BX306" i="3" s="1"/>
  <c r="BS154" i="3"/>
  <c r="BX154" i="3" s="1"/>
  <c r="BS241" i="3"/>
  <c r="BX241" i="3" s="1"/>
  <c r="BS361" i="3"/>
  <c r="BX361" i="3" s="1"/>
  <c r="BS288" i="3"/>
  <c r="BX288" i="3" s="1"/>
  <c r="BS82" i="3"/>
  <c r="BX82" i="3" s="1"/>
  <c r="BS223" i="3"/>
  <c r="BX223" i="3" s="1"/>
  <c r="BS299" i="3"/>
  <c r="BX299" i="3" s="1"/>
  <c r="BS305" i="3"/>
  <c r="BX305" i="3" s="1"/>
  <c r="BS191" i="3"/>
  <c r="BX191" i="3" s="1"/>
  <c r="BS80" i="3"/>
  <c r="BX80" i="3" s="1"/>
  <c r="BS256" i="3"/>
  <c r="BX256" i="3" s="1"/>
  <c r="BS48" i="3"/>
  <c r="BX48" i="3" s="1"/>
  <c r="BS41" i="3"/>
  <c r="BS9" i="3"/>
  <c r="BS18" i="3"/>
  <c r="BX18" i="3" s="1"/>
  <c r="BS21" i="3"/>
  <c r="BX21" i="3" s="1"/>
  <c r="BS126" i="3"/>
  <c r="BX126" i="3" s="1"/>
  <c r="BS282" i="3"/>
  <c r="BX282" i="3" s="1"/>
  <c r="BS140" i="3"/>
  <c r="BX140" i="3" s="1"/>
  <c r="BS207" i="3"/>
  <c r="BX207" i="3" s="1"/>
  <c r="BS354" i="3"/>
  <c r="BX354" i="3" s="1"/>
  <c r="BS331" i="3"/>
  <c r="BX331" i="3" s="1"/>
  <c r="BS213" i="3"/>
  <c r="BX213" i="3" s="1"/>
  <c r="BS129" i="3"/>
  <c r="BX129" i="3" s="1"/>
  <c r="BS219" i="3"/>
  <c r="BX219" i="3" s="1"/>
  <c r="BS228" i="3"/>
  <c r="BX228" i="3" s="1"/>
  <c r="BS201" i="3"/>
  <c r="BX201" i="3" s="1"/>
  <c r="BS273" i="3"/>
  <c r="BX273" i="3" s="1"/>
  <c r="BS115" i="3"/>
  <c r="BX115" i="3" s="1"/>
  <c r="BS267" i="3"/>
  <c r="BX267" i="3" s="1"/>
  <c r="BS205" i="3"/>
  <c r="BX205" i="3" s="1"/>
  <c r="BS157" i="3"/>
  <c r="BX157" i="3" s="1"/>
  <c r="BS311" i="3"/>
  <c r="BX311" i="3" s="1"/>
  <c r="BS90" i="3"/>
  <c r="BX90" i="3" s="1"/>
  <c r="BS332" i="3"/>
  <c r="BX332" i="3" s="1"/>
  <c r="BS302" i="3"/>
  <c r="BX302" i="3" s="1"/>
  <c r="BS217" i="3"/>
  <c r="BX217" i="3" s="1"/>
  <c r="BS313" i="3"/>
  <c r="BX313" i="3" s="1"/>
  <c r="BS100" i="3"/>
  <c r="BX100" i="3" s="1"/>
  <c r="BS167" i="3"/>
  <c r="BX167" i="3" s="1"/>
  <c r="BS92" i="3"/>
  <c r="BX92" i="3" s="1"/>
  <c r="BS171" i="3"/>
  <c r="BX171" i="3" s="1"/>
  <c r="BS132" i="3"/>
  <c r="BX132" i="3" s="1"/>
  <c r="BS121" i="3"/>
  <c r="BX121" i="3" s="1"/>
  <c r="BS179" i="3"/>
  <c r="BX179" i="3" s="1"/>
  <c r="BS99" i="3"/>
  <c r="BX99" i="3" s="1"/>
  <c r="BS226" i="3"/>
  <c r="BX226" i="3" s="1"/>
  <c r="BS208" i="3"/>
  <c r="BX208" i="3" s="1"/>
  <c r="BS158" i="3"/>
  <c r="BX158" i="3" s="1"/>
  <c r="BS72" i="3"/>
  <c r="BX72" i="3" s="1"/>
  <c r="BS322" i="3"/>
  <c r="BX322" i="3" s="1"/>
  <c r="BS320" i="3"/>
  <c r="BX320" i="3" s="1"/>
  <c r="BS260" i="3"/>
  <c r="BX260" i="3" s="1"/>
  <c r="BS341" i="3"/>
  <c r="BX341" i="3" s="1"/>
  <c r="BS86" i="3"/>
  <c r="BS190" i="3"/>
  <c r="BX190" i="3" s="1"/>
  <c r="BS111" i="3"/>
  <c r="BX111" i="3" s="1"/>
  <c r="BS77" i="3"/>
  <c r="BX77" i="3" s="1"/>
  <c r="BS310" i="3"/>
  <c r="BX310" i="3" s="1"/>
  <c r="BS255" i="3"/>
  <c r="BX255" i="3" s="1"/>
  <c r="BS262" i="3"/>
  <c r="BX262" i="3" s="1"/>
  <c r="BS318" i="3"/>
  <c r="BX318" i="3" s="1"/>
  <c r="BS270" i="3"/>
  <c r="BX270" i="3" s="1"/>
  <c r="BS257" i="3"/>
  <c r="BX257" i="3" s="1"/>
  <c r="BS275" i="3"/>
  <c r="BX275" i="3" s="1"/>
  <c r="BS277" i="3"/>
  <c r="BX277" i="3" s="1"/>
  <c r="BS229" i="3"/>
  <c r="BX229" i="3" s="1"/>
  <c r="BS274" i="3"/>
  <c r="BX274" i="3" s="1"/>
  <c r="BS96" i="3"/>
  <c r="BX96" i="3" s="1"/>
  <c r="BS133" i="3"/>
  <c r="BX133" i="3" s="1"/>
  <c r="BS242" i="3"/>
  <c r="BX242" i="3" s="1"/>
  <c r="BS165" i="3"/>
  <c r="BX165" i="3" s="1"/>
  <c r="BS287" i="3"/>
  <c r="BX287" i="3" s="1"/>
  <c r="BS161" i="3"/>
  <c r="BX161" i="3" s="1"/>
  <c r="BS345" i="3"/>
  <c r="BX345" i="3" s="1"/>
  <c r="BS215" i="3"/>
  <c r="BX215" i="3" s="1"/>
  <c r="BS139" i="3"/>
  <c r="BX139" i="3" s="1"/>
  <c r="BS173" i="3"/>
  <c r="BX173" i="3" s="1"/>
  <c r="BS109" i="3"/>
  <c r="BX109" i="3" s="1"/>
  <c r="BS188" i="3"/>
  <c r="BX188" i="3" s="1"/>
  <c r="BS206" i="3"/>
  <c r="BX206" i="3" s="1"/>
  <c r="BS209" i="3"/>
  <c r="BX209" i="3" s="1"/>
  <c r="BS292" i="3"/>
  <c r="BX292" i="3" s="1"/>
  <c r="BS225" i="3"/>
  <c r="BX225" i="3" s="1"/>
  <c r="BS143" i="3"/>
  <c r="BX143" i="3" s="1"/>
  <c r="BS338" i="3"/>
  <c r="BX338" i="3" s="1"/>
  <c r="BS316" i="3"/>
  <c r="BX316" i="3" s="1"/>
  <c r="BS118" i="3"/>
  <c r="BX118" i="3" s="1"/>
  <c r="BS245" i="3"/>
  <c r="BX245" i="3" s="1"/>
  <c r="BS200" i="3"/>
  <c r="BX200" i="3" s="1"/>
  <c r="BS271" i="3"/>
  <c r="BX271" i="3" s="1"/>
  <c r="BS103" i="3"/>
  <c r="BX103" i="3" s="1"/>
  <c r="BS296" i="3"/>
  <c r="BX296" i="3" s="1"/>
  <c r="BS137" i="3"/>
  <c r="BX137" i="3" s="1"/>
  <c r="BS247" i="3"/>
  <c r="BX247" i="3" s="1"/>
  <c r="BS79" i="3"/>
  <c r="BX79" i="3" s="1"/>
  <c r="BS350" i="3"/>
  <c r="BX350" i="3" s="1"/>
  <c r="BS347" i="3"/>
  <c r="BX347" i="3" s="1"/>
  <c r="BS351" i="3"/>
  <c r="BX351" i="3" s="1"/>
  <c r="BS136" i="3"/>
  <c r="BX136" i="3" s="1"/>
  <c r="BS304" i="3"/>
  <c r="BX304" i="3" s="1"/>
  <c r="BS123" i="3"/>
  <c r="BX123" i="3" s="1"/>
  <c r="BS163" i="3"/>
  <c r="BX163" i="3" s="1"/>
  <c r="BS164" i="3"/>
  <c r="BX164" i="3" s="1"/>
  <c r="BX183" i="3"/>
  <c r="BS280" i="3"/>
  <c r="BX280" i="3" s="1"/>
  <c r="BS300" i="3"/>
  <c r="BX300" i="3" s="1"/>
  <c r="BS166" i="3"/>
  <c r="BX166" i="3" s="1"/>
  <c r="BS243" i="3"/>
  <c r="BX243" i="3" s="1"/>
  <c r="BS352" i="3"/>
  <c r="BX352" i="3" s="1"/>
  <c r="BS194" i="3"/>
  <c r="BX194" i="3" s="1"/>
  <c r="BS261" i="3"/>
  <c r="BX261" i="3" s="1"/>
  <c r="BS144" i="3"/>
  <c r="BX144" i="3" s="1"/>
  <c r="BS184" i="3"/>
  <c r="BX184" i="3" s="1"/>
  <c r="BS283" i="3"/>
  <c r="BX283" i="3" s="1"/>
  <c r="BS70" i="3"/>
  <c r="BX70" i="3" s="1"/>
  <c r="BS362" i="3"/>
  <c r="BX362" i="3" s="1"/>
  <c r="BS269" i="3"/>
  <c r="BX269" i="3" s="1"/>
  <c r="BS91" i="3"/>
  <c r="BX91" i="3" s="1"/>
  <c r="BS71" i="3"/>
  <c r="BX71" i="3" s="1"/>
  <c r="BS324" i="3"/>
  <c r="BX324" i="3" s="1"/>
  <c r="BS253" i="3"/>
  <c r="BX253" i="3" s="1"/>
  <c r="BS89" i="3"/>
  <c r="BX89" i="3" s="1"/>
  <c r="BS170" i="3"/>
  <c r="BX170" i="3" s="1"/>
  <c r="BS84" i="3"/>
  <c r="BX84" i="3" s="1"/>
  <c r="BX66" i="3"/>
  <c r="BS339" i="3"/>
  <c r="BX339" i="3" s="1"/>
  <c r="BS312" i="3"/>
  <c r="BX312" i="3" s="1"/>
  <c r="BS83" i="3"/>
  <c r="BX83" i="3" s="1"/>
  <c r="BS69" i="3"/>
  <c r="BX69" i="3" s="1"/>
  <c r="BS120" i="3"/>
  <c r="BX120" i="3" s="1"/>
  <c r="BS326" i="3"/>
  <c r="BX326" i="3" s="1"/>
  <c r="BS124" i="3"/>
  <c r="BX124" i="3" s="1"/>
  <c r="BS107" i="3"/>
  <c r="BX107" i="3" s="1"/>
  <c r="BS148" i="3"/>
  <c r="BX148" i="3" s="1"/>
  <c r="BS239" i="3"/>
  <c r="BX239" i="3" s="1"/>
  <c r="BS160" i="3"/>
  <c r="BX160" i="3" s="1"/>
  <c r="BS145" i="3"/>
  <c r="BX145" i="3" s="1"/>
  <c r="BS231" i="3"/>
  <c r="BX231" i="3" s="1"/>
  <c r="BS344" i="3"/>
  <c r="BX344" i="3" s="1"/>
  <c r="BS76" i="3"/>
  <c r="BX76" i="3" s="1"/>
  <c r="BS357" i="3"/>
  <c r="BX357" i="3" s="1"/>
  <c r="BS323" i="3"/>
  <c r="BX323" i="3" s="1"/>
  <c r="BS244" i="3"/>
  <c r="BX244" i="3" s="1"/>
  <c r="BS159" i="3"/>
  <c r="BX159" i="3" s="1"/>
  <c r="BS203" i="3"/>
  <c r="BX203" i="3" s="1"/>
  <c r="BS149" i="3"/>
  <c r="BX149" i="3" s="1"/>
  <c r="BS88" i="3"/>
  <c r="BX88" i="3" s="1"/>
  <c r="BS248" i="3"/>
  <c r="BX248" i="3" s="1"/>
  <c r="BS97" i="3"/>
  <c r="BX97" i="3" s="1"/>
  <c r="BS128" i="3"/>
  <c r="BX128" i="3" s="1"/>
  <c r="BS152" i="3"/>
  <c r="BX152" i="3" s="1"/>
  <c r="BS303" i="3"/>
  <c r="BX303" i="3" s="1"/>
  <c r="BS319" i="3"/>
  <c r="BX319" i="3" s="1"/>
  <c r="BX276" i="3"/>
  <c r="BX317" i="3"/>
  <c r="BX36" i="3"/>
  <c r="BX26" i="3"/>
  <c r="BX14" i="3"/>
  <c r="BX13" i="3"/>
  <c r="BX53" i="3"/>
  <c r="BX47" i="3"/>
  <c r="BX31" i="3"/>
  <c r="BX29" i="3"/>
  <c r="BX27" i="3"/>
  <c r="BX6" i="3"/>
  <c r="BX34" i="3"/>
  <c r="BO50" i="3"/>
  <c r="BO277" i="3"/>
  <c r="BL334" i="3"/>
  <c r="BM255" i="3"/>
  <c r="BM351" i="3"/>
  <c r="BM273" i="3"/>
  <c r="BO123" i="3"/>
  <c r="BM22" i="3"/>
  <c r="BM116" i="3"/>
  <c r="BP57" i="3"/>
  <c r="BL234" i="3"/>
  <c r="BM136" i="3"/>
  <c r="BL91" i="3"/>
  <c r="BM269" i="3"/>
  <c r="BN12" i="3"/>
  <c r="BO225" i="3"/>
  <c r="BN306" i="3"/>
  <c r="BL82" i="3"/>
  <c r="BL181" i="3"/>
  <c r="BN214" i="3"/>
  <c r="BN148" i="3"/>
  <c r="BO286" i="3"/>
  <c r="BO249" i="3"/>
  <c r="BN340" i="3"/>
  <c r="BM25" i="3"/>
  <c r="BM278" i="3"/>
  <c r="BL23" i="3"/>
  <c r="BN127" i="3"/>
  <c r="BM221" i="3"/>
  <c r="BN221" i="3"/>
  <c r="BP230" i="3"/>
  <c r="BM53" i="3"/>
  <c r="BP249" i="3"/>
  <c r="BO15" i="3"/>
  <c r="BN183" i="3"/>
  <c r="BO355" i="3"/>
  <c r="BO197" i="3"/>
  <c r="BP337" i="3"/>
  <c r="BM286" i="3"/>
  <c r="BO141" i="3"/>
  <c r="BL89" i="3"/>
  <c r="BL216" i="3"/>
  <c r="BO238" i="3"/>
  <c r="BM206" i="3"/>
  <c r="BN10" i="3"/>
  <c r="BO210" i="3"/>
  <c r="BN95" i="3"/>
  <c r="BL132" i="3"/>
  <c r="BP219" i="3"/>
  <c r="BL200" i="3"/>
  <c r="BL312" i="3"/>
  <c r="BP264" i="3"/>
  <c r="BO170" i="3"/>
  <c r="BN324" i="3"/>
  <c r="BL167" i="3"/>
  <c r="BL64" i="3"/>
  <c r="BN126" i="3"/>
  <c r="BN278" i="3"/>
  <c r="BO353" i="3"/>
  <c r="BO359" i="3"/>
  <c r="BP97" i="3"/>
  <c r="BO226" i="3"/>
  <c r="BP64" i="3"/>
  <c r="BP12" i="3"/>
  <c r="BN56" i="3"/>
  <c r="BO83" i="3"/>
  <c r="BL322" i="3"/>
  <c r="BM175" i="3"/>
  <c r="BP145" i="3"/>
  <c r="BP106" i="3"/>
  <c r="BN193" i="3"/>
  <c r="BN166" i="3"/>
  <c r="BO356" i="3"/>
  <c r="BP9" i="3"/>
  <c r="BP357" i="3"/>
  <c r="BL227" i="3"/>
  <c r="BN209" i="3"/>
  <c r="BO273" i="3"/>
  <c r="BL274" i="3"/>
  <c r="BO263" i="3"/>
  <c r="BM124" i="3"/>
  <c r="BO300" i="3"/>
  <c r="BO279" i="3"/>
  <c r="BL266" i="3"/>
  <c r="BO138" i="3"/>
  <c r="BM37" i="3"/>
  <c r="BO229" i="3"/>
  <c r="BL70" i="3"/>
  <c r="BM245" i="3"/>
  <c r="BM118" i="3"/>
  <c r="BM66" i="3"/>
  <c r="BL262" i="3"/>
  <c r="BM75" i="3"/>
  <c r="BN153" i="3"/>
  <c r="BL346" i="3"/>
  <c r="BM138" i="3"/>
  <c r="BN360" i="3"/>
  <c r="BM227" i="3"/>
  <c r="BL338" i="3"/>
  <c r="BM147" i="3"/>
  <c r="BP107" i="3"/>
  <c r="BP199" i="3"/>
  <c r="BP206" i="3"/>
  <c r="BM123" i="3"/>
  <c r="BP67" i="3"/>
  <c r="BL320" i="3"/>
  <c r="BP306" i="3"/>
  <c r="BL203" i="3"/>
  <c r="BN157" i="3"/>
  <c r="BM281" i="3"/>
  <c r="BP205" i="3"/>
  <c r="BM9" i="3"/>
  <c r="BM264" i="3"/>
  <c r="BM346" i="3"/>
  <c r="BP43" i="3"/>
  <c r="BO12" i="3"/>
  <c r="BM20" i="3"/>
  <c r="BL27" i="3"/>
  <c r="BO36" i="3"/>
  <c r="BN162" i="3"/>
  <c r="BN19" i="3"/>
  <c r="BL289" i="3"/>
  <c r="BL358" i="3"/>
  <c r="BN43" i="3"/>
  <c r="BN302" i="3"/>
  <c r="BP235" i="3"/>
  <c r="BL127" i="3"/>
  <c r="BP17" i="3"/>
  <c r="BP291" i="3"/>
  <c r="BL237" i="3"/>
  <c r="BP141" i="3"/>
  <c r="BN113" i="3"/>
  <c r="BO113" i="3"/>
  <c r="BN25" i="3"/>
  <c r="BP349" i="3"/>
  <c r="BM327" i="3"/>
  <c r="BM120" i="3"/>
  <c r="BP268" i="3"/>
  <c r="BL352" i="3"/>
  <c r="BL253" i="3"/>
  <c r="BP78" i="3"/>
  <c r="BO212" i="3"/>
  <c r="BN150" i="3"/>
  <c r="BN103" i="3"/>
  <c r="BN268" i="3"/>
  <c r="BO341" i="3"/>
  <c r="BO274" i="3"/>
  <c r="BM176" i="3"/>
  <c r="BM283" i="3"/>
  <c r="BL184" i="3"/>
  <c r="BP39" i="3"/>
  <c r="BP41" i="3"/>
  <c r="BO194" i="3"/>
  <c r="BM85" i="3"/>
  <c r="BL260" i="3"/>
  <c r="BO172" i="3"/>
  <c r="BP119" i="3"/>
  <c r="BL120" i="3"/>
  <c r="BN279" i="3"/>
  <c r="BL76" i="3"/>
  <c r="BN181" i="3"/>
  <c r="BL85" i="3"/>
  <c r="BM55" i="3"/>
  <c r="BN55" i="3"/>
  <c r="BN188" i="3"/>
  <c r="BN62" i="3"/>
  <c r="BM7" i="3"/>
  <c r="BO269" i="3"/>
  <c r="BL250" i="3"/>
  <c r="BP345" i="3"/>
  <c r="BP162" i="3"/>
  <c r="BN284" i="3"/>
  <c r="BM362" i="3"/>
  <c r="BM197" i="3"/>
  <c r="BP20" i="3"/>
  <c r="BP355" i="3"/>
  <c r="BN273" i="3"/>
  <c r="BM243" i="3"/>
  <c r="BP156" i="3"/>
  <c r="BL344" i="3"/>
  <c r="BP50" i="3"/>
  <c r="BO258" i="3"/>
  <c r="BM76" i="3"/>
  <c r="BO47" i="3"/>
  <c r="BN46" i="3"/>
  <c r="BP6" i="3"/>
  <c r="BO177" i="3"/>
  <c r="BL34" i="3"/>
  <c r="BL59" i="3"/>
  <c r="BO312" i="3"/>
  <c r="BL179" i="3"/>
  <c r="BN151" i="3"/>
  <c r="BP319" i="3"/>
  <c r="BL196" i="3"/>
  <c r="BN116" i="3"/>
  <c r="BP224" i="3"/>
  <c r="BP342" i="3"/>
  <c r="BM110" i="3"/>
  <c r="BO257" i="3"/>
  <c r="BN176" i="3"/>
  <c r="BL95" i="3"/>
  <c r="BL137" i="3"/>
  <c r="BM297" i="3"/>
  <c r="BL301" i="3"/>
  <c r="BM337" i="3"/>
  <c r="BN252" i="3"/>
  <c r="BO275" i="3"/>
  <c r="BL21" i="3"/>
  <c r="BM101" i="3"/>
  <c r="BP302" i="3"/>
  <c r="BO227" i="3"/>
  <c r="BP292" i="3"/>
  <c r="BO246" i="3"/>
  <c r="BM97" i="3"/>
  <c r="BN280" i="3"/>
  <c r="BM157" i="3"/>
  <c r="BP36" i="3"/>
  <c r="BN66" i="3"/>
  <c r="BN196" i="3"/>
  <c r="BO72" i="3"/>
  <c r="BL261" i="3"/>
  <c r="BP98" i="3"/>
  <c r="BP293" i="3"/>
  <c r="BO360" i="3"/>
  <c r="BL39" i="3"/>
  <c r="BM335" i="3"/>
  <c r="BP304" i="3"/>
  <c r="BP311" i="3"/>
  <c r="BP322" i="3"/>
  <c r="BN122" i="3"/>
  <c r="BL362" i="3"/>
  <c r="BO59" i="3"/>
  <c r="BO183" i="3"/>
  <c r="BL192" i="3"/>
  <c r="BL42" i="3"/>
  <c r="BM108" i="3"/>
  <c r="BN317" i="3"/>
  <c r="BM27" i="3"/>
  <c r="BL230" i="3"/>
  <c r="BL81" i="3"/>
  <c r="BO314" i="3"/>
  <c r="BP237" i="3"/>
  <c r="BO350" i="3"/>
  <c r="BO303" i="3"/>
  <c r="BN332" i="3"/>
  <c r="BM173" i="3"/>
  <c r="BN271" i="3"/>
  <c r="BL317" i="3"/>
  <c r="BM190" i="3"/>
  <c r="BM158" i="3"/>
  <c r="BO215" i="3"/>
  <c r="BL107" i="3"/>
  <c r="BO266" i="3"/>
  <c r="BM240" i="3"/>
  <c r="BP223" i="3"/>
  <c r="BM40" i="3"/>
  <c r="BP54" i="3"/>
  <c r="BO281" i="3"/>
  <c r="BP33" i="3"/>
  <c r="BN61" i="3"/>
  <c r="BN217" i="3"/>
  <c r="BO58" i="3"/>
  <c r="BP61" i="3"/>
  <c r="BP126" i="3"/>
  <c r="BN184" i="3"/>
  <c r="BM107" i="3"/>
  <c r="BO220" i="3"/>
  <c r="BN236" i="3"/>
  <c r="BM42" i="3"/>
  <c r="BM61" i="3"/>
  <c r="BM60" i="3"/>
  <c r="BL229" i="3"/>
  <c r="BO120" i="3"/>
  <c r="BM166" i="3"/>
  <c r="BM89" i="3"/>
  <c r="BP26" i="3"/>
  <c r="BP99" i="3"/>
  <c r="BP361" i="3"/>
  <c r="BP158" i="3"/>
  <c r="BP88" i="3"/>
  <c r="BO61" i="3"/>
  <c r="BM103" i="3"/>
  <c r="BL214" i="3"/>
  <c r="BP101" i="3"/>
  <c r="BP153" i="3"/>
  <c r="BN211" i="3"/>
  <c r="BM184" i="3"/>
  <c r="BO334" i="3"/>
  <c r="BP187" i="3"/>
  <c r="BO235" i="3"/>
  <c r="BL161" i="3"/>
  <c r="BL343" i="3"/>
  <c r="BN120" i="3"/>
  <c r="BO53" i="3"/>
  <c r="BN341" i="3"/>
  <c r="BN297" i="3"/>
  <c r="BN63" i="3"/>
  <c r="BO103" i="3"/>
  <c r="BO150" i="3"/>
  <c r="BO296" i="3"/>
  <c r="BL169" i="3"/>
  <c r="BL339" i="3"/>
  <c r="BN192" i="3"/>
  <c r="BN81" i="3"/>
  <c r="BM92" i="3"/>
  <c r="BO317" i="3"/>
  <c r="BM6" i="3"/>
  <c r="BO57" i="3"/>
  <c r="BN228" i="3"/>
  <c r="BP324" i="3"/>
  <c r="BN199" i="3"/>
  <c r="BN325" i="3"/>
  <c r="BP339" i="3"/>
  <c r="BO13" i="3"/>
  <c r="BP309" i="3"/>
  <c r="BP225" i="3"/>
  <c r="BN177" i="3"/>
  <c r="BO99" i="3"/>
  <c r="BL251" i="3"/>
  <c r="BN39" i="3"/>
  <c r="BP282" i="3"/>
  <c r="BO302" i="3"/>
  <c r="BO97" i="3"/>
  <c r="BM159" i="3"/>
  <c r="BM246" i="3"/>
  <c r="BN132" i="3"/>
  <c r="BP161" i="3"/>
  <c r="BU32" i="3"/>
  <c r="BZ32" i="3" s="1"/>
  <c r="BU42" i="3"/>
  <c r="BZ42" i="3" s="1"/>
  <c r="BU47" i="3"/>
  <c r="BZ47" i="3" s="1"/>
  <c r="BU54" i="3"/>
  <c r="BZ54" i="3" s="1"/>
  <c r="BU144" i="3"/>
  <c r="BZ144" i="3" s="1"/>
  <c r="BU305" i="3"/>
  <c r="BZ305" i="3" s="1"/>
  <c r="BU254" i="3"/>
  <c r="BZ254" i="3" s="1"/>
  <c r="BU299" i="3"/>
  <c r="BZ299" i="3" s="1"/>
  <c r="BU234" i="3"/>
  <c r="BZ234" i="3" s="1"/>
  <c r="BU352" i="3"/>
  <c r="BZ352" i="3" s="1"/>
  <c r="BU248" i="3"/>
  <c r="BZ248" i="3" s="1"/>
  <c r="BU155" i="3"/>
  <c r="BZ155" i="3" s="1"/>
  <c r="BU236" i="3"/>
  <c r="BZ236" i="3" s="1"/>
  <c r="BU350" i="3"/>
  <c r="BZ350" i="3" s="1"/>
  <c r="BU102" i="3"/>
  <c r="BZ102" i="3" s="1"/>
  <c r="BU293" i="3"/>
  <c r="BZ293" i="3" s="1"/>
  <c r="BU162" i="3"/>
  <c r="BZ162" i="3" s="1"/>
  <c r="BU126" i="3"/>
  <c r="BZ126" i="3" s="1"/>
  <c r="BU219" i="3"/>
  <c r="BZ219" i="3" s="1"/>
  <c r="BU307" i="3"/>
  <c r="BZ307" i="3" s="1"/>
  <c r="BU235" i="3"/>
  <c r="BZ235" i="3" s="1"/>
  <c r="BU123" i="3"/>
  <c r="BZ123" i="3" s="1"/>
  <c r="BU337" i="3"/>
  <c r="BZ337" i="3" s="1"/>
  <c r="BU232" i="3"/>
  <c r="BZ232" i="3" s="1"/>
  <c r="BU243" i="3"/>
  <c r="BZ243" i="3" s="1"/>
  <c r="BU95" i="3"/>
  <c r="BZ95" i="3" s="1"/>
  <c r="BU251" i="3"/>
  <c r="BZ251" i="3" s="1"/>
  <c r="BU86" i="3"/>
  <c r="BU164" i="3"/>
  <c r="BZ164" i="3" s="1"/>
  <c r="BU105" i="3"/>
  <c r="BZ105" i="3" s="1"/>
  <c r="BU279" i="3"/>
  <c r="BZ279" i="3" s="1"/>
  <c r="BU151" i="3"/>
  <c r="BZ151" i="3" s="1"/>
  <c r="BU100" i="3"/>
  <c r="BZ100" i="3" s="1"/>
  <c r="BU57" i="3"/>
  <c r="BZ57" i="3" s="1"/>
  <c r="BU44" i="3"/>
  <c r="BN4" i="3"/>
  <c r="BU15" i="3"/>
  <c r="BZ15" i="3" s="1"/>
  <c r="BU23" i="3"/>
  <c r="BU128" i="3"/>
  <c r="BZ128" i="3" s="1"/>
  <c r="BU316" i="3"/>
  <c r="BZ316" i="3" s="1"/>
  <c r="BU154" i="3"/>
  <c r="BZ154" i="3" s="1"/>
  <c r="BU221" i="3"/>
  <c r="BZ221" i="3" s="1"/>
  <c r="BU306" i="3"/>
  <c r="BZ306" i="3" s="1"/>
  <c r="BU180" i="3"/>
  <c r="BZ180" i="3" s="1"/>
  <c r="BU224" i="3"/>
  <c r="BZ224" i="3" s="1"/>
  <c r="BU195" i="3"/>
  <c r="BZ195" i="3" s="1"/>
  <c r="BU245" i="3"/>
  <c r="BZ245" i="3" s="1"/>
  <c r="BU295" i="3"/>
  <c r="BZ295" i="3" s="1"/>
  <c r="BU101" i="3"/>
  <c r="BZ101" i="3" s="1"/>
  <c r="BU178" i="3"/>
  <c r="BZ178" i="3" s="1"/>
  <c r="BU250" i="3"/>
  <c r="BZ250" i="3" s="1"/>
  <c r="BU253" i="3"/>
  <c r="BZ253" i="3" s="1"/>
  <c r="BU110" i="3"/>
  <c r="BZ110" i="3" s="1"/>
  <c r="BU265" i="3"/>
  <c r="BZ265" i="3" s="1"/>
  <c r="BU258" i="3"/>
  <c r="BZ258" i="3" s="1"/>
  <c r="BU68" i="3"/>
  <c r="BZ68" i="3" s="1"/>
  <c r="BU203" i="3"/>
  <c r="BZ203" i="3" s="1"/>
  <c r="BU92" i="3"/>
  <c r="BZ92" i="3" s="1"/>
  <c r="BU302" i="3"/>
  <c r="BZ302" i="3" s="1"/>
  <c r="BU119" i="3"/>
  <c r="BZ119" i="3" s="1"/>
  <c r="BU315" i="3"/>
  <c r="BU99" i="3"/>
  <c r="BU300" i="3"/>
  <c r="BZ300" i="3" s="1"/>
  <c r="BU104" i="3"/>
  <c r="BZ104" i="3" s="1"/>
  <c r="BU274" i="3"/>
  <c r="BZ274" i="3" s="1"/>
  <c r="BU241" i="3"/>
  <c r="BZ241" i="3" s="1"/>
  <c r="BU357" i="3"/>
  <c r="BZ357" i="3" s="1"/>
  <c r="BU7" i="3"/>
  <c r="BU12" i="3"/>
  <c r="BZ12" i="3" s="1"/>
  <c r="BU31" i="3"/>
  <c r="BZ31" i="3" s="1"/>
  <c r="BU36" i="3"/>
  <c r="BU356" i="3"/>
  <c r="BZ356" i="3" s="1"/>
  <c r="BU182" i="3"/>
  <c r="BZ182" i="3" s="1"/>
  <c r="BU193" i="3"/>
  <c r="BZ193" i="3" s="1"/>
  <c r="BU314" i="3"/>
  <c r="BZ314" i="3" s="1"/>
  <c r="BU313" i="3"/>
  <c r="BZ313" i="3" s="1"/>
  <c r="BU334" i="3"/>
  <c r="BZ334" i="3" s="1"/>
  <c r="BU139" i="3"/>
  <c r="BZ139" i="3" s="1"/>
  <c r="BU169" i="3"/>
  <c r="BZ169" i="3" s="1"/>
  <c r="BU284" i="3"/>
  <c r="BZ284" i="3" s="1"/>
  <c r="BU290" i="3"/>
  <c r="BZ290" i="3" s="1"/>
  <c r="BU103" i="3"/>
  <c r="BZ103" i="3" s="1"/>
  <c r="BU338" i="3"/>
  <c r="BZ338" i="3" s="1"/>
  <c r="BU90" i="3"/>
  <c r="BZ90" i="3" s="1"/>
  <c r="BU206" i="3"/>
  <c r="BZ206" i="3" s="1"/>
  <c r="BU76" i="3"/>
  <c r="BU283" i="3"/>
  <c r="BZ283" i="3" s="1"/>
  <c r="BU146" i="3"/>
  <c r="BZ146" i="3" s="1"/>
  <c r="BU80" i="3"/>
  <c r="BZ80" i="3" s="1"/>
  <c r="BU358" i="3"/>
  <c r="BZ358" i="3" s="1"/>
  <c r="BU83" i="3"/>
  <c r="BZ83" i="3" s="1"/>
  <c r="BU196" i="3"/>
  <c r="BZ196" i="3" s="1"/>
  <c r="BU64" i="3"/>
  <c r="BZ64" i="3" s="1"/>
  <c r="BU247" i="3"/>
  <c r="BZ247" i="3" s="1"/>
  <c r="BU84" i="3"/>
  <c r="BZ84" i="3" s="1"/>
  <c r="BU347" i="3"/>
  <c r="BZ347" i="3" s="1"/>
  <c r="BU81" i="3"/>
  <c r="BU11" i="3"/>
  <c r="BU153" i="3"/>
  <c r="BZ153" i="3" s="1"/>
  <c r="BU168" i="3"/>
  <c r="BZ168" i="3" s="1"/>
  <c r="BU260" i="3"/>
  <c r="BZ260" i="3" s="1"/>
  <c r="BU51" i="3"/>
  <c r="BZ51" i="3" s="1"/>
  <c r="BU35" i="3"/>
  <c r="BZ35" i="3" s="1"/>
  <c r="BU37" i="3"/>
  <c r="BZ37" i="3" s="1"/>
  <c r="BU20" i="3"/>
  <c r="BZ20" i="3" s="1"/>
  <c r="BU27" i="3"/>
  <c r="BZ27" i="3" s="1"/>
  <c r="BU129" i="3"/>
  <c r="BZ129" i="3" s="1"/>
  <c r="BU218" i="3"/>
  <c r="BZ218" i="3" s="1"/>
  <c r="BU184" i="3"/>
  <c r="BZ184" i="3" s="1"/>
  <c r="BU310" i="3"/>
  <c r="BZ310" i="3" s="1"/>
  <c r="BU207" i="3"/>
  <c r="BZ207" i="3" s="1"/>
  <c r="BU147" i="3"/>
  <c r="BZ147" i="3" s="1"/>
  <c r="BU145" i="3"/>
  <c r="BZ145" i="3" s="1"/>
  <c r="BU125" i="3"/>
  <c r="BZ125" i="3" s="1"/>
  <c r="BU137" i="3"/>
  <c r="BZ137" i="3" s="1"/>
  <c r="BU327" i="3"/>
  <c r="BZ327" i="3" s="1"/>
  <c r="BU87" i="3"/>
  <c r="BZ87" i="3" s="1"/>
  <c r="BU188" i="3"/>
  <c r="BZ188" i="3" s="1"/>
  <c r="BU108" i="3"/>
  <c r="BZ108" i="3" s="1"/>
  <c r="BU156" i="3"/>
  <c r="BZ156" i="3" s="1"/>
  <c r="BU97" i="3"/>
  <c r="BZ97" i="3" s="1"/>
  <c r="BU288" i="3"/>
  <c r="BZ288" i="3" s="1"/>
  <c r="BU319" i="3"/>
  <c r="BZ319" i="3" s="1"/>
  <c r="BU118" i="3"/>
  <c r="BZ118" i="3" s="1"/>
  <c r="BU135" i="3"/>
  <c r="BZ135" i="3" s="1"/>
  <c r="BU91" i="3"/>
  <c r="BZ91" i="3" s="1"/>
  <c r="BU175" i="3"/>
  <c r="BZ175" i="3" s="1"/>
  <c r="BU331" i="3"/>
  <c r="BZ331" i="3" s="1"/>
  <c r="BU255" i="3"/>
  <c r="BZ255" i="3" s="1"/>
  <c r="BU112" i="3"/>
  <c r="BZ112" i="3" s="1"/>
  <c r="BU167" i="3"/>
  <c r="BZ167" i="3" s="1"/>
  <c r="BU113" i="3"/>
  <c r="BU212" i="3"/>
  <c r="BZ212" i="3" s="1"/>
  <c r="BU149" i="3"/>
  <c r="BZ149" i="3" s="1"/>
  <c r="BU340" i="3"/>
  <c r="BZ340" i="3" s="1"/>
  <c r="BU28" i="3"/>
  <c r="BZ28" i="3" s="1"/>
  <c r="BU16" i="3"/>
  <c r="BZ16" i="3" s="1"/>
  <c r="BU34" i="3"/>
  <c r="BZ34" i="3" s="1"/>
  <c r="BU49" i="3"/>
  <c r="BZ49" i="3" s="1"/>
  <c r="BU173" i="3"/>
  <c r="BZ173" i="3" s="1"/>
  <c r="BU174" i="3"/>
  <c r="BZ174" i="3" s="1"/>
  <c r="BU361" i="3"/>
  <c r="BZ361" i="3" s="1"/>
  <c r="BU130" i="3"/>
  <c r="BU304" i="3"/>
  <c r="BZ304" i="3" s="1"/>
  <c r="BU190" i="3"/>
  <c r="BZ190" i="3" s="1"/>
  <c r="BU268" i="3"/>
  <c r="BZ268" i="3" s="1"/>
  <c r="BU303" i="3"/>
  <c r="BZ303" i="3" s="1"/>
  <c r="BU322" i="3"/>
  <c r="BZ322" i="3" s="1"/>
  <c r="BU276" i="3"/>
  <c r="BZ276" i="3" s="1"/>
  <c r="BU30" i="3"/>
  <c r="BZ30" i="3" s="1"/>
  <c r="BU136" i="3"/>
  <c r="BZ136" i="3" s="1"/>
  <c r="BU107" i="3"/>
  <c r="BZ107" i="3" s="1"/>
  <c r="BU239" i="3"/>
  <c r="BZ239" i="3" s="1"/>
  <c r="BU114" i="3"/>
  <c r="BZ114" i="3" s="1"/>
  <c r="BU179" i="3"/>
  <c r="BZ179" i="3" s="1"/>
  <c r="BU78" i="3"/>
  <c r="BZ78" i="3" s="1"/>
  <c r="BU50" i="3"/>
  <c r="BZ50" i="3" s="1"/>
  <c r="BU157" i="3"/>
  <c r="BZ157" i="3" s="1"/>
  <c r="BU45" i="3"/>
  <c r="BZ45" i="3" s="1"/>
  <c r="BU242" i="3"/>
  <c r="BZ242" i="3" s="1"/>
  <c r="BU281" i="3"/>
  <c r="BZ281" i="3" s="1"/>
  <c r="BU233" i="3"/>
  <c r="BZ233" i="3" s="1"/>
  <c r="BU41" i="3"/>
  <c r="BZ41" i="3" s="1"/>
  <c r="BU204" i="3"/>
  <c r="BZ204" i="3" s="1"/>
  <c r="BU261" i="3"/>
  <c r="BZ261" i="3" s="1"/>
  <c r="BU318" i="3"/>
  <c r="BZ318" i="3" s="1"/>
  <c r="BU122" i="3"/>
  <c r="BZ122" i="3" s="1"/>
  <c r="BU141" i="3"/>
  <c r="BZ141" i="3" s="1"/>
  <c r="BU354" i="3"/>
  <c r="BZ354" i="3" s="1"/>
  <c r="BU19" i="3"/>
  <c r="BZ19" i="3" s="1"/>
  <c r="BU24" i="3"/>
  <c r="BZ24" i="3" s="1"/>
  <c r="BU65" i="3"/>
  <c r="BZ65" i="3" s="1"/>
  <c r="BU48" i="3"/>
  <c r="BZ48" i="3" s="1"/>
  <c r="BU63" i="3"/>
  <c r="BZ63" i="3" s="1"/>
  <c r="BU339" i="3"/>
  <c r="BZ339" i="3" s="1"/>
  <c r="BU216" i="3"/>
  <c r="BZ216" i="3" s="1"/>
  <c r="BU227" i="3"/>
  <c r="BZ227" i="3" s="1"/>
  <c r="BU301" i="3"/>
  <c r="BZ301" i="3" s="1"/>
  <c r="BU320" i="3"/>
  <c r="BZ320" i="3" s="1"/>
  <c r="BU198" i="3"/>
  <c r="BZ198" i="3" s="1"/>
  <c r="BU323" i="3"/>
  <c r="BZ323" i="3" s="1"/>
  <c r="BU93" i="3"/>
  <c r="BZ93" i="3" s="1"/>
  <c r="BU282" i="3"/>
  <c r="BZ282" i="3" s="1"/>
  <c r="BU355" i="3"/>
  <c r="BZ355" i="3" s="1"/>
  <c r="BU172" i="3"/>
  <c r="BZ172" i="3" s="1"/>
  <c r="BU345" i="3"/>
  <c r="BZ345" i="3" s="1"/>
  <c r="BU121" i="3"/>
  <c r="BU336" i="3"/>
  <c r="BZ336" i="3" s="1"/>
  <c r="BU52" i="3"/>
  <c r="BZ52" i="3" s="1"/>
  <c r="BU134" i="3"/>
  <c r="BZ134" i="3" s="1"/>
  <c r="BU96" i="3"/>
  <c r="BZ96" i="3" s="1"/>
  <c r="BU252" i="3"/>
  <c r="BZ252" i="3" s="1"/>
  <c r="BU328" i="3"/>
  <c r="BZ328" i="3" s="1"/>
  <c r="BU230" i="3"/>
  <c r="BZ230" i="3" s="1"/>
  <c r="BU143" i="3"/>
  <c r="BZ143" i="3" s="1"/>
  <c r="BU210" i="3"/>
  <c r="BZ210" i="3" s="1"/>
  <c r="BU341" i="3"/>
  <c r="BZ341" i="3" s="1"/>
  <c r="BU359" i="3"/>
  <c r="BZ359" i="3" s="1"/>
  <c r="BU29" i="3"/>
  <c r="BZ29" i="3" s="1"/>
  <c r="BU21" i="3"/>
  <c r="BZ21" i="3" s="1"/>
  <c r="BU278" i="3"/>
  <c r="BZ278" i="3" s="1"/>
  <c r="BU120" i="3"/>
  <c r="BZ120" i="3" s="1"/>
  <c r="BU298" i="3"/>
  <c r="BZ298" i="3" s="1"/>
  <c r="BU33" i="3"/>
  <c r="BZ33" i="3" s="1"/>
  <c r="BU56" i="3"/>
  <c r="BZ56" i="3" s="1"/>
  <c r="BU58" i="3"/>
  <c r="BZ58" i="3" s="1"/>
  <c r="BU59" i="3"/>
  <c r="BZ59" i="3" s="1"/>
  <c r="BU53" i="3"/>
  <c r="BZ53" i="3" s="1"/>
  <c r="BU311" i="3"/>
  <c r="BZ311" i="3" s="1"/>
  <c r="BU187" i="3"/>
  <c r="BZ187" i="3" s="1"/>
  <c r="BU271" i="3"/>
  <c r="BZ271" i="3" s="1"/>
  <c r="BU342" i="3"/>
  <c r="BZ342" i="3" s="1"/>
  <c r="BU349" i="3"/>
  <c r="BZ349" i="3" s="1"/>
  <c r="BU223" i="3"/>
  <c r="BZ223" i="3" s="1"/>
  <c r="BU197" i="3"/>
  <c r="BZ197" i="3" s="1"/>
  <c r="BU77" i="3"/>
  <c r="BZ77" i="3" s="1"/>
  <c r="BU272" i="3"/>
  <c r="BZ272" i="3" s="1"/>
  <c r="BU159" i="3"/>
  <c r="BZ159" i="3" s="1"/>
  <c r="BU165" i="3"/>
  <c r="BZ165" i="3" s="1"/>
  <c r="BU326" i="3"/>
  <c r="BZ326" i="3" s="1"/>
  <c r="BU115" i="3"/>
  <c r="BZ115" i="3" s="1"/>
  <c r="BU289" i="3"/>
  <c r="BZ289" i="3" s="1"/>
  <c r="BU176" i="3"/>
  <c r="BZ176" i="3" s="1"/>
  <c r="BU267" i="3"/>
  <c r="BZ267" i="3" s="1"/>
  <c r="BU94" i="3"/>
  <c r="BZ94" i="3" s="1"/>
  <c r="BU273" i="3"/>
  <c r="BZ273" i="3" s="1"/>
  <c r="BU124" i="3"/>
  <c r="BZ124" i="3" s="1"/>
  <c r="BU287" i="3"/>
  <c r="BZ287" i="3" s="1"/>
  <c r="BU194" i="3"/>
  <c r="BZ194" i="3" s="1"/>
  <c r="BU229" i="3"/>
  <c r="BZ229" i="3" s="1"/>
  <c r="BU215" i="3"/>
  <c r="BZ215" i="3" s="1"/>
  <c r="BU142" i="3"/>
  <c r="BZ142" i="3" s="1"/>
  <c r="BU325" i="3"/>
  <c r="BZ325" i="3" s="1"/>
  <c r="BU263" i="3"/>
  <c r="BZ263" i="3" s="1"/>
  <c r="BU217" i="3"/>
  <c r="BZ217" i="3" s="1"/>
  <c r="BU43" i="3"/>
  <c r="BZ43" i="3" s="1"/>
  <c r="BU46" i="3"/>
  <c r="BZ46" i="3" s="1"/>
  <c r="BU4" i="3"/>
  <c r="BU18" i="3"/>
  <c r="BU171" i="3"/>
  <c r="BZ171" i="3" s="1"/>
  <c r="BU362" i="3"/>
  <c r="BZ362" i="3" s="1"/>
  <c r="BU170" i="3"/>
  <c r="BZ170" i="3" s="1"/>
  <c r="BU270" i="3"/>
  <c r="BZ270" i="3" s="1"/>
  <c r="BU335" i="3"/>
  <c r="BU202" i="3"/>
  <c r="BZ202" i="3" s="1"/>
  <c r="BU240" i="3"/>
  <c r="BU220" i="3"/>
  <c r="BZ220" i="3" s="1"/>
  <c r="BU70" i="3"/>
  <c r="BZ70" i="3" s="1"/>
  <c r="BU244" i="3"/>
  <c r="BZ244" i="3" s="1"/>
  <c r="BU185" i="3"/>
  <c r="BZ185" i="3" s="1"/>
  <c r="BU266" i="3"/>
  <c r="BZ266" i="3" s="1"/>
  <c r="BU132" i="3"/>
  <c r="BZ132" i="3" s="1"/>
  <c r="BU17" i="3"/>
  <c r="BZ17" i="3" s="1"/>
  <c r="BU259" i="3"/>
  <c r="BZ259" i="3" s="1"/>
  <c r="BU324" i="3"/>
  <c r="BZ324" i="3" s="1"/>
  <c r="BU294" i="3"/>
  <c r="BZ294" i="3" s="1"/>
  <c r="BU67" i="3"/>
  <c r="BZ67" i="3" s="1"/>
  <c r="BU262" i="3"/>
  <c r="BZ262" i="3" s="1"/>
  <c r="BU330" i="3"/>
  <c r="BZ330" i="3" s="1"/>
  <c r="BU264" i="3"/>
  <c r="BZ264" i="3" s="1"/>
  <c r="BU116" i="3"/>
  <c r="BZ116" i="3" s="1"/>
  <c r="BU60" i="3"/>
  <c r="BZ60" i="3" s="1"/>
  <c r="BU8" i="3"/>
  <c r="BU10" i="3"/>
  <c r="BZ10" i="3" s="1"/>
  <c r="BU6" i="3"/>
  <c r="BZ6" i="3" s="1"/>
  <c r="BU246" i="3"/>
  <c r="BZ246" i="3" s="1"/>
  <c r="BU158" i="3"/>
  <c r="BZ158" i="3" s="1"/>
  <c r="BU257" i="3"/>
  <c r="BZ257" i="3" s="1"/>
  <c r="BU213" i="3"/>
  <c r="BZ213" i="3" s="1"/>
  <c r="BU79" i="3"/>
  <c r="BZ79" i="3" s="1"/>
  <c r="BU214" i="3"/>
  <c r="BZ214" i="3" s="1"/>
  <c r="BU75" i="3"/>
  <c r="BZ75" i="3" s="1"/>
  <c r="BU360" i="3"/>
  <c r="BZ360" i="3" s="1"/>
  <c r="BU38" i="3"/>
  <c r="BZ38" i="3" s="1"/>
  <c r="BU191" i="3"/>
  <c r="BZ191" i="3" s="1"/>
  <c r="BU138" i="3"/>
  <c r="BZ138" i="3" s="1"/>
  <c r="BU177" i="3"/>
  <c r="BZ177" i="3" s="1"/>
  <c r="BU291" i="3"/>
  <c r="BZ291" i="3" s="1"/>
  <c r="BU152" i="3"/>
  <c r="BZ152" i="3" s="1"/>
  <c r="BU163" i="3"/>
  <c r="BZ163" i="3" s="1"/>
  <c r="BU238" i="3"/>
  <c r="BZ238" i="3" s="1"/>
  <c r="BU131" i="3"/>
  <c r="BZ131" i="3" s="1"/>
  <c r="BU109" i="3"/>
  <c r="BZ109" i="3" s="1"/>
  <c r="BU275" i="3"/>
  <c r="BZ275" i="3" s="1"/>
  <c r="BU280" i="3"/>
  <c r="BZ280" i="3" s="1"/>
  <c r="BU231" i="3"/>
  <c r="BZ231" i="3" s="1"/>
  <c r="BU117" i="3"/>
  <c r="BZ117" i="3" s="1"/>
  <c r="BU189" i="3"/>
  <c r="BZ189" i="3" s="1"/>
  <c r="BU309" i="3"/>
  <c r="BZ309" i="3" s="1"/>
  <c r="BU228" i="3"/>
  <c r="BZ228" i="3" s="1"/>
  <c r="BU346" i="3"/>
  <c r="BZ346" i="3" s="1"/>
  <c r="BZ76" i="3"/>
  <c r="BU201" i="3"/>
  <c r="BZ201" i="3" s="1"/>
  <c r="BU333" i="3"/>
  <c r="BZ333" i="3" s="1"/>
  <c r="BU9" i="3"/>
  <c r="BU5" i="3"/>
  <c r="BZ5" i="3" s="1"/>
  <c r="BU13" i="3"/>
  <c r="BZ13" i="3" s="1"/>
  <c r="BU22" i="3"/>
  <c r="BZ22" i="3" s="1"/>
  <c r="BU321" i="3"/>
  <c r="BZ321" i="3" s="1"/>
  <c r="BU199" i="3"/>
  <c r="BZ199" i="3" s="1"/>
  <c r="BU106" i="3"/>
  <c r="BU148" i="3"/>
  <c r="BZ148" i="3" s="1"/>
  <c r="BU111" i="3"/>
  <c r="BZ111" i="3" s="1"/>
  <c r="BU192" i="3"/>
  <c r="BZ192" i="3" s="1"/>
  <c r="BU71" i="3"/>
  <c r="BZ71" i="3" s="1"/>
  <c r="BU209" i="3"/>
  <c r="BU312" i="3"/>
  <c r="BZ312" i="3" s="1"/>
  <c r="BU363" i="3"/>
  <c r="BZ363" i="3" s="1"/>
  <c r="BU161" i="3"/>
  <c r="BZ161" i="3" s="1"/>
  <c r="BU343" i="3"/>
  <c r="BZ343" i="3" s="1"/>
  <c r="BU226" i="3"/>
  <c r="BZ226" i="3" s="1"/>
  <c r="BU285" i="3"/>
  <c r="BZ285" i="3" s="1"/>
  <c r="BU127" i="3"/>
  <c r="BZ127" i="3" s="1"/>
  <c r="BU166" i="3"/>
  <c r="BZ166" i="3" s="1"/>
  <c r="BU72" i="3"/>
  <c r="BZ72" i="3" s="1"/>
  <c r="BU237" i="3"/>
  <c r="BZ237" i="3" s="1"/>
  <c r="BU292" i="3"/>
  <c r="BZ292" i="3" s="1"/>
  <c r="BU200" i="3"/>
  <c r="BZ200" i="3" s="1"/>
  <c r="BU89" i="3"/>
  <c r="BZ89" i="3" s="1"/>
  <c r="BU351" i="3"/>
  <c r="BZ351" i="3" s="1"/>
  <c r="BU225" i="3"/>
  <c r="BZ225" i="3" s="1"/>
  <c r="BU181" i="3"/>
  <c r="BZ181" i="3" s="1"/>
  <c r="BU256" i="3"/>
  <c r="BZ256" i="3" s="1"/>
  <c r="BU61" i="3"/>
  <c r="BZ61" i="3" s="1"/>
  <c r="BU40" i="3"/>
  <c r="BZ40" i="3" s="1"/>
  <c r="BU74" i="3"/>
  <c r="BZ74" i="3" s="1"/>
  <c r="BU332" i="3"/>
  <c r="BZ332" i="3" s="1"/>
  <c r="BZ335" i="3"/>
  <c r="BU26" i="3"/>
  <c r="BZ26" i="3" s="1"/>
  <c r="BU14" i="3"/>
  <c r="BZ14" i="3" s="1"/>
  <c r="BU25" i="3"/>
  <c r="BZ25" i="3" s="1"/>
  <c r="BU39" i="3"/>
  <c r="BZ39" i="3" s="1"/>
  <c r="BU62" i="3"/>
  <c r="BZ62" i="3" s="1"/>
  <c r="BU186" i="3"/>
  <c r="BZ186" i="3" s="1"/>
  <c r="BU344" i="3"/>
  <c r="BZ344" i="3" s="1"/>
  <c r="BU85" i="3"/>
  <c r="BZ85" i="3" s="1"/>
  <c r="BU183" i="3"/>
  <c r="BZ183" i="3" s="1"/>
  <c r="BU73" i="3"/>
  <c r="BZ73" i="3" s="1"/>
  <c r="BU160" i="3"/>
  <c r="BU66" i="3"/>
  <c r="BZ66" i="3" s="1"/>
  <c r="BU140" i="3"/>
  <c r="BZ140" i="3" s="1"/>
  <c r="BU222" i="3"/>
  <c r="BZ222" i="3" s="1"/>
  <c r="BU308" i="3"/>
  <c r="BZ308" i="3" s="1"/>
  <c r="BU98" i="3"/>
  <c r="BZ98" i="3" s="1"/>
  <c r="BU296" i="3"/>
  <c r="BZ296" i="3" s="1"/>
  <c r="BU208" i="3"/>
  <c r="BZ208" i="3" s="1"/>
  <c r="BU297" i="3"/>
  <c r="BZ297" i="3" s="1"/>
  <c r="BU353" i="3"/>
  <c r="BZ353" i="3" s="1"/>
  <c r="BU329" i="3"/>
  <c r="BZ329" i="3" s="1"/>
  <c r="BU286" i="3"/>
  <c r="BZ286" i="3" s="1"/>
  <c r="BU69" i="3"/>
  <c r="BZ69" i="3" s="1"/>
  <c r="BU249" i="3"/>
  <c r="BZ249" i="3" s="1"/>
  <c r="BU133" i="3"/>
  <c r="BZ133" i="3" s="1"/>
  <c r="BU277" i="3"/>
  <c r="BZ277" i="3" s="1"/>
  <c r="BU82" i="3"/>
  <c r="BZ82" i="3" s="1"/>
  <c r="BU269" i="3"/>
  <c r="BZ269" i="3" s="1"/>
  <c r="BU150" i="3"/>
  <c r="BZ150" i="3" s="1"/>
  <c r="BU317" i="3"/>
  <c r="BZ317" i="3" s="1"/>
  <c r="BU205" i="3"/>
  <c r="BZ205" i="3" s="1"/>
  <c r="BZ130" i="3"/>
  <c r="BU55" i="3"/>
  <c r="BZ55" i="3" s="1"/>
  <c r="BU211" i="3"/>
  <c r="BZ211" i="3" s="1"/>
  <c r="BU88" i="3"/>
  <c r="BZ88" i="3" s="1"/>
  <c r="BU348" i="3"/>
  <c r="BZ348" i="3" s="1"/>
  <c r="BZ23" i="3"/>
  <c r="BZ44" i="3"/>
  <c r="BZ36" i="3"/>
  <c r="BZ7" i="3"/>
  <c r="BZ4" i="3"/>
  <c r="BZ11" i="3"/>
  <c r="BL273" i="3"/>
  <c r="BM217" i="3"/>
  <c r="BL19" i="3"/>
  <c r="BO68" i="3"/>
  <c r="BM125" i="3"/>
  <c r="BP165" i="3"/>
  <c r="BM79" i="3"/>
  <c r="BM17" i="3"/>
  <c r="BL264" i="3"/>
  <c r="BL204" i="3"/>
  <c r="BN106" i="3"/>
  <c r="BN26" i="3"/>
  <c r="BM262" i="3"/>
  <c r="BO261" i="3"/>
  <c r="BM172" i="3"/>
  <c r="BO272" i="3"/>
  <c r="BL172" i="3"/>
  <c r="BL166" i="3"/>
  <c r="BM293" i="3"/>
  <c r="BN118" i="3"/>
  <c r="BL57" i="3"/>
  <c r="BN262" i="3"/>
  <c r="BO117" i="3"/>
  <c r="BP257" i="3"/>
  <c r="BP266" i="3"/>
  <c r="BN50" i="3"/>
  <c r="BM208" i="3"/>
  <c r="BL226" i="3"/>
  <c r="BL8" i="3"/>
  <c r="BO142" i="3"/>
  <c r="BP195" i="3"/>
  <c r="BO185" i="3"/>
  <c r="BP34" i="3"/>
  <c r="BO307" i="3"/>
  <c r="BL321" i="3"/>
  <c r="BM298" i="3"/>
  <c r="BP49" i="3"/>
  <c r="BN146" i="3"/>
  <c r="BP40" i="3"/>
  <c r="BN258" i="3"/>
  <c r="BP51" i="3"/>
  <c r="BM284" i="3"/>
  <c r="BN330" i="3"/>
  <c r="BN224" i="3"/>
  <c r="BN23" i="3"/>
  <c r="BO259" i="3"/>
  <c r="BN13" i="3"/>
  <c r="BN105" i="3"/>
  <c r="BN283" i="3"/>
  <c r="BL333" i="3"/>
  <c r="BM334" i="3"/>
  <c r="BO253" i="3"/>
  <c r="BL302" i="3"/>
  <c r="BN261" i="3"/>
  <c r="BN351" i="3"/>
  <c r="BM258" i="3"/>
  <c r="BN87" i="3"/>
  <c r="BM15" i="3"/>
  <c r="BM224" i="3"/>
  <c r="BL176" i="3"/>
  <c r="BP289" i="3"/>
  <c r="BN250" i="3"/>
  <c r="BN114" i="3"/>
  <c r="BN303" i="3"/>
  <c r="BL318" i="3"/>
  <c r="BL108" i="3"/>
  <c r="BP102" i="3"/>
  <c r="BL355" i="3"/>
  <c r="BN112" i="3"/>
  <c r="BL30" i="3"/>
  <c r="BP244" i="3"/>
  <c r="BM235" i="3"/>
  <c r="BM70" i="3"/>
  <c r="BN223" i="3"/>
  <c r="BO62" i="3"/>
  <c r="BO358" i="3"/>
  <c r="BM52" i="3"/>
  <c r="BO191" i="3"/>
  <c r="BO241" i="3"/>
  <c r="BP135" i="3"/>
  <c r="BN58" i="3"/>
  <c r="BL174" i="3"/>
  <c r="BN198" i="3"/>
  <c r="BO42" i="3"/>
  <c r="BN295" i="3"/>
  <c r="BM322" i="3"/>
  <c r="BM156" i="3"/>
  <c r="BN91" i="3"/>
  <c r="BN77" i="3"/>
  <c r="BM57" i="3"/>
  <c r="BO288" i="3"/>
  <c r="BM41" i="3"/>
  <c r="BM220" i="3"/>
  <c r="BM361" i="3"/>
  <c r="BL313" i="3"/>
  <c r="BO44" i="3"/>
  <c r="BL158" i="3"/>
  <c r="BP232" i="3"/>
  <c r="BO89" i="3"/>
  <c r="BL17" i="3"/>
  <c r="BL357" i="3"/>
  <c r="BM347" i="3"/>
  <c r="BM257" i="3"/>
  <c r="BL123" i="3"/>
  <c r="BL351" i="3"/>
  <c r="BN253" i="3"/>
  <c r="BL87" i="3"/>
  <c r="BP37" i="3"/>
  <c r="BM357" i="3"/>
  <c r="BL354" i="3"/>
  <c r="BO223" i="3"/>
  <c r="BO168" i="3"/>
  <c r="BP5" i="3"/>
  <c r="BM226" i="3"/>
  <c r="BM71" i="3"/>
  <c r="BO176" i="3"/>
  <c r="BN84" i="3"/>
  <c r="BP343" i="3"/>
  <c r="BP277" i="3"/>
  <c r="BL125" i="3"/>
  <c r="BL117" i="3"/>
  <c r="BN208" i="3"/>
  <c r="BP317" i="3"/>
  <c r="BL197" i="3"/>
  <c r="BN100" i="3"/>
  <c r="BL154" i="3"/>
  <c r="BO339" i="3"/>
  <c r="BN156" i="3"/>
  <c r="BP328" i="3"/>
  <c r="BN329" i="3"/>
  <c r="BP109" i="3"/>
  <c r="BM77" i="3"/>
  <c r="BM144" i="3"/>
  <c r="BM268" i="3"/>
  <c r="BO342" i="3"/>
  <c r="BM360" i="3"/>
  <c r="BP346" i="3"/>
  <c r="BM46" i="3"/>
  <c r="BP31" i="3"/>
  <c r="BL304" i="3"/>
  <c r="BN140" i="3"/>
  <c r="BM359" i="3"/>
  <c r="BP279" i="3"/>
  <c r="BL325" i="3"/>
  <c r="BM112" i="3"/>
  <c r="BN336" i="3"/>
  <c r="BO181" i="3"/>
  <c r="BL133" i="3"/>
  <c r="BO159" i="3"/>
  <c r="BO347" i="3"/>
  <c r="BN289" i="3"/>
  <c r="BM330" i="3"/>
  <c r="BN323" i="3"/>
  <c r="BP181" i="3"/>
  <c r="BL247" i="3"/>
  <c r="BO69" i="3"/>
  <c r="BO40" i="3"/>
  <c r="BM338" i="3"/>
  <c r="BO230" i="3"/>
  <c r="BO91" i="3"/>
  <c r="BM196" i="3"/>
  <c r="BL311" i="3"/>
  <c r="BM149" i="3"/>
  <c r="BO328" i="3"/>
  <c r="BN164" i="3"/>
  <c r="BP194" i="3"/>
  <c r="BM345" i="3"/>
  <c r="BO287" i="3"/>
  <c r="BO331" i="3"/>
  <c r="BL205" i="3"/>
  <c r="BP192" i="3"/>
  <c r="BL141" i="3"/>
  <c r="BN154" i="3"/>
  <c r="BL272" i="3"/>
  <c r="BP347" i="3"/>
  <c r="BP265" i="3"/>
  <c r="BL90" i="3"/>
  <c r="BP127" i="3"/>
  <c r="BN73" i="3"/>
  <c r="BO265" i="3"/>
  <c r="BP231" i="3"/>
  <c r="BN133" i="3"/>
  <c r="BP136" i="3"/>
  <c r="BM121" i="3"/>
  <c r="BL153" i="3"/>
  <c r="BP197" i="3"/>
  <c r="BN219" i="3"/>
  <c r="BM229" i="3"/>
  <c r="BO144" i="3"/>
  <c r="BL20" i="3"/>
  <c r="BO41" i="3"/>
  <c r="BO319" i="3"/>
  <c r="BN97" i="3"/>
  <c r="BM83" i="3"/>
  <c r="BN245" i="3"/>
  <c r="BM241" i="3"/>
  <c r="BO309" i="3"/>
  <c r="BP327" i="3"/>
  <c r="BP122" i="3"/>
  <c r="BP313" i="3"/>
  <c r="BL74" i="3"/>
  <c r="BO283" i="3"/>
  <c r="BO174" i="3"/>
  <c r="BN195" i="3"/>
  <c r="BO324" i="3"/>
  <c r="BL252" i="3"/>
  <c r="BO187" i="3"/>
  <c r="BM213" i="3"/>
  <c r="BM126" i="3"/>
  <c r="BN6" i="3"/>
  <c r="BP218" i="3"/>
  <c r="BP300" i="3"/>
  <c r="BL111" i="3"/>
  <c r="BO239" i="3"/>
  <c r="BM187" i="3"/>
  <c r="BL208" i="3"/>
  <c r="BM21" i="3"/>
  <c r="BM340" i="3"/>
  <c r="BP164" i="3"/>
  <c r="BL36" i="3"/>
  <c r="BP213" i="3"/>
  <c r="BP298" i="3"/>
  <c r="BP276" i="3"/>
  <c r="BO318" i="3"/>
  <c r="BL222" i="3"/>
  <c r="BP203" i="3"/>
  <c r="BP70" i="3"/>
  <c r="BO54" i="3"/>
  <c r="BP353" i="3"/>
  <c r="BL258" i="3"/>
  <c r="BP189" i="3"/>
  <c r="BP138" i="3"/>
  <c r="BM62" i="3"/>
  <c r="BL254" i="3"/>
  <c r="BM270" i="3"/>
  <c r="BL28" i="3"/>
  <c r="BM113" i="3"/>
  <c r="BM312" i="3"/>
  <c r="BP281" i="3"/>
  <c r="BL66" i="3"/>
  <c r="BL46" i="3"/>
  <c r="BL310" i="3"/>
  <c r="BM177" i="3"/>
  <c r="BP132" i="3"/>
  <c r="BM301" i="3"/>
  <c r="BP233" i="3"/>
  <c r="BM28" i="3"/>
  <c r="BP160" i="3"/>
  <c r="BM353" i="3"/>
  <c r="BO24" i="3"/>
  <c r="BP38" i="3"/>
  <c r="BM198" i="3"/>
  <c r="BN161" i="3"/>
  <c r="BN53" i="3"/>
  <c r="BN206" i="3"/>
  <c r="BP154" i="3"/>
  <c r="BL342" i="3"/>
  <c r="BO280" i="3"/>
  <c r="BN175" i="3"/>
  <c r="BM47" i="3"/>
  <c r="BL288" i="3"/>
  <c r="BN54" i="3"/>
  <c r="BO152" i="3"/>
  <c r="BN265" i="3"/>
  <c r="BP114" i="3"/>
  <c r="BP246" i="3"/>
  <c r="BN70" i="3"/>
  <c r="BN277" i="3"/>
  <c r="BL295" i="3"/>
  <c r="BO323" i="3"/>
  <c r="BL293" i="3"/>
  <c r="BP121" i="3"/>
  <c r="BL246" i="3"/>
  <c r="BN68" i="3"/>
  <c r="BN226" i="3"/>
  <c r="BO206" i="3"/>
  <c r="BL96" i="3"/>
  <c r="BM349" i="3"/>
  <c r="BN235" i="3"/>
  <c r="BN337" i="3"/>
  <c r="BL84" i="3"/>
  <c r="BM109" i="3"/>
  <c r="BO268" i="3"/>
  <c r="BL128" i="3"/>
  <c r="BP294" i="3"/>
  <c r="BM19" i="3"/>
  <c r="BM275" i="3"/>
  <c r="BO178" i="3"/>
  <c r="BL113" i="3"/>
  <c r="BL353" i="3"/>
  <c r="BO284" i="3"/>
  <c r="BM259" i="3"/>
  <c r="BP163" i="3"/>
  <c r="BP338" i="3"/>
  <c r="BP87" i="3"/>
  <c r="BO344" i="3"/>
  <c r="BP134" i="3"/>
  <c r="BM84" i="3"/>
  <c r="BN216" i="3"/>
  <c r="BP44" i="3"/>
  <c r="BN8" i="3"/>
  <c r="BN36" i="3"/>
  <c r="BM215" i="3"/>
  <c r="BL151" i="3"/>
  <c r="BO352" i="3"/>
  <c r="BL144" i="3"/>
  <c r="BO18" i="3"/>
  <c r="BM294" i="3"/>
  <c r="BL110" i="3"/>
  <c r="BL194" i="3"/>
  <c r="BP174" i="3"/>
  <c r="BM88" i="3"/>
  <c r="BN301" i="3"/>
  <c r="BP245" i="3"/>
  <c r="BO322" i="3"/>
  <c r="BN29" i="3"/>
  <c r="BP316" i="3"/>
  <c r="BL136" i="3"/>
  <c r="BN319" i="3"/>
  <c r="BP198" i="3"/>
  <c r="BP104" i="3"/>
  <c r="BN359" i="3"/>
  <c r="BL281" i="3"/>
  <c r="BL48" i="3"/>
  <c r="BL178" i="3"/>
  <c r="BP8" i="3"/>
  <c r="BP212" i="3"/>
  <c r="BL279" i="3"/>
  <c r="BN83" i="3"/>
  <c r="BL112" i="3"/>
  <c r="BL326" i="3"/>
  <c r="BM163" i="3"/>
  <c r="BP16" i="3"/>
  <c r="BO20" i="3"/>
  <c r="BP130" i="3"/>
  <c r="BN163" i="3"/>
  <c r="BN282" i="3"/>
  <c r="BP332" i="3"/>
  <c r="BN274" i="3"/>
  <c r="BL14" i="3"/>
  <c r="BP331" i="3"/>
  <c r="BM81" i="3"/>
  <c r="BM248" i="3"/>
  <c r="BL286" i="3"/>
  <c r="BN17" i="3"/>
  <c r="BO27" i="3"/>
  <c r="BP18" i="3"/>
  <c r="BO28" i="3"/>
  <c r="BO255" i="3"/>
  <c r="BL280" i="3"/>
  <c r="BL62" i="3"/>
  <c r="BM244" i="3"/>
  <c r="BO267" i="3"/>
  <c r="BP350" i="3"/>
  <c r="BP157" i="3"/>
  <c r="BM169" i="3"/>
  <c r="BP142" i="3"/>
  <c r="BL276" i="3"/>
  <c r="BO10" i="3"/>
  <c r="BN227" i="3"/>
  <c r="BL80" i="3"/>
  <c r="BM289" i="3"/>
  <c r="BM254" i="3"/>
  <c r="BN339" i="3"/>
  <c r="BN101" i="3"/>
  <c r="BN288" i="3"/>
  <c r="BN48" i="3"/>
  <c r="BM137" i="3"/>
  <c r="BL206" i="3"/>
  <c r="BM188" i="3"/>
  <c r="BM256" i="3"/>
  <c r="BO209" i="3"/>
  <c r="BP239" i="3"/>
  <c r="BO37" i="3"/>
  <c r="BP95" i="3"/>
  <c r="BN76" i="3"/>
  <c r="BO179" i="3"/>
  <c r="BN232" i="3"/>
  <c r="BN52" i="3"/>
  <c r="BN27" i="3"/>
  <c r="BL35" i="3"/>
  <c r="BN111" i="3"/>
  <c r="BO9" i="3"/>
  <c r="BM260" i="3"/>
  <c r="BM290" i="3"/>
  <c r="BM183" i="3"/>
  <c r="BL54" i="3"/>
  <c r="BL198" i="3"/>
  <c r="BL217" i="3"/>
  <c r="BM64" i="3"/>
  <c r="BM203" i="3"/>
  <c r="BL220" i="3"/>
  <c r="BL140" i="3"/>
  <c r="BN96" i="3"/>
  <c r="BO349" i="3"/>
  <c r="BO137" i="3"/>
  <c r="BL278" i="3"/>
  <c r="BM100" i="3"/>
  <c r="BP80" i="3"/>
  <c r="BP363" i="3"/>
  <c r="BM145" i="3"/>
  <c r="BO80" i="3"/>
  <c r="BM34" i="3"/>
  <c r="BO135" i="3"/>
  <c r="BP228" i="3"/>
  <c r="BM129" i="3"/>
  <c r="BO79" i="3"/>
  <c r="BP45" i="3"/>
  <c r="BN129" i="3"/>
  <c r="BN348" i="3"/>
  <c r="BP299" i="3"/>
  <c r="BL340" i="3"/>
  <c r="BM314" i="3"/>
  <c r="BP312" i="3"/>
  <c r="BL259" i="3"/>
  <c r="BN313" i="3"/>
  <c r="BL58" i="3"/>
  <c r="BO164" i="3"/>
  <c r="BL170" i="3"/>
  <c r="BN249" i="3"/>
  <c r="BO278" i="3"/>
  <c r="BO95" i="3"/>
  <c r="BM151" i="3"/>
  <c r="BM50" i="3"/>
  <c r="BL142" i="3"/>
  <c r="BN138" i="3"/>
  <c r="BM23" i="3"/>
  <c r="BL78" i="3"/>
  <c r="BL315" i="3"/>
  <c r="BN326" i="3"/>
  <c r="BM93" i="3"/>
  <c r="BL165" i="3"/>
  <c r="BL26" i="3"/>
  <c r="BL93" i="3"/>
  <c r="BN290" i="3"/>
  <c r="BP242" i="3"/>
  <c r="BP65" i="3"/>
  <c r="BO186" i="3"/>
  <c r="BO22" i="3"/>
  <c r="BN264" i="3"/>
  <c r="BM105" i="3"/>
  <c r="BM199" i="3"/>
  <c r="BM333" i="3"/>
  <c r="BL160" i="3"/>
  <c r="BO193" i="3"/>
  <c r="BM253" i="3"/>
  <c r="BO240" i="3"/>
  <c r="BL363" i="3"/>
  <c r="BN345" i="3"/>
  <c r="BM54" i="3"/>
  <c r="BP128" i="3"/>
  <c r="BL11" i="3"/>
  <c r="BP82" i="3"/>
  <c r="BP271" i="3"/>
  <c r="BN242" i="3"/>
  <c r="BP59" i="3"/>
  <c r="BN99" i="3"/>
  <c r="BO126" i="3"/>
  <c r="BP208" i="3"/>
  <c r="BL103" i="3"/>
  <c r="BP204" i="3"/>
  <c r="BM30" i="3"/>
  <c r="BL225" i="3"/>
  <c r="BN233" i="3"/>
  <c r="BM318" i="3"/>
  <c r="BP260" i="3"/>
  <c r="BO6" i="3"/>
  <c r="BO301" i="3"/>
  <c r="BO351" i="3"/>
  <c r="BL236" i="3"/>
  <c r="BO64" i="3"/>
  <c r="BM122" i="3"/>
  <c r="BM164" i="3"/>
  <c r="BP69" i="3"/>
  <c r="BN246" i="3"/>
  <c r="BL182" i="3"/>
  <c r="BP275" i="3"/>
  <c r="BO121" i="3"/>
  <c r="BL13" i="3"/>
  <c r="BM265" i="3"/>
  <c r="BL224" i="3"/>
  <c r="BO216" i="3"/>
  <c r="BP178" i="3"/>
  <c r="BM331" i="3"/>
  <c r="BP137" i="3"/>
  <c r="BO134" i="3"/>
  <c r="BM348" i="3"/>
  <c r="BO149" i="3"/>
  <c r="BL291" i="3"/>
  <c r="BP348" i="3"/>
  <c r="BL284" i="3"/>
  <c r="BP236" i="3"/>
  <c r="BN72" i="3"/>
  <c r="BP71" i="3"/>
  <c r="BM336" i="3"/>
  <c r="BP28" i="3"/>
  <c r="BN350" i="3"/>
  <c r="BL328" i="3"/>
  <c r="BP159" i="3"/>
  <c r="BO290" i="3"/>
  <c r="BL94" i="3"/>
  <c r="BL213" i="3"/>
  <c r="BM356" i="3"/>
  <c r="BN343" i="3"/>
  <c r="BO93" i="3"/>
  <c r="BN248" i="3"/>
  <c r="BP214" i="3"/>
  <c r="BM300" i="3"/>
  <c r="BO75" i="3"/>
  <c r="BL180" i="3"/>
  <c r="BL201" i="3"/>
  <c r="BP147" i="3"/>
  <c r="BP335" i="3"/>
  <c r="BN247" i="3"/>
  <c r="BO346" i="3"/>
  <c r="BL185" i="3"/>
  <c r="BO256" i="3"/>
  <c r="BL209" i="3"/>
  <c r="BL150" i="3"/>
  <c r="BN115" i="3"/>
  <c r="BP325" i="3"/>
  <c r="BO293" i="3"/>
  <c r="BL98" i="3"/>
  <c r="BL77" i="3"/>
  <c r="BO207" i="3"/>
  <c r="BL75" i="3"/>
  <c r="BL359" i="3"/>
  <c r="BM153" i="3"/>
  <c r="BL7" i="3"/>
  <c r="BM277" i="3"/>
  <c r="BO252" i="3"/>
  <c r="BO294" i="3"/>
  <c r="BO157" i="3"/>
  <c r="BO31" i="3"/>
  <c r="BO23" i="3"/>
  <c r="BL171" i="3"/>
  <c r="BO231" i="3"/>
  <c r="BN171" i="3"/>
  <c r="BN67" i="3"/>
  <c r="BL156" i="3"/>
  <c r="BL47" i="3"/>
  <c r="BP252" i="3"/>
  <c r="BN231" i="3"/>
  <c r="BM96" i="3"/>
  <c r="BL248" i="3"/>
  <c r="BP22" i="3"/>
  <c r="BP270" i="3"/>
  <c r="BM31" i="3"/>
  <c r="BL299" i="3"/>
  <c r="BP47" i="3"/>
  <c r="BL61" i="3"/>
  <c r="BO329" i="3"/>
  <c r="BP220" i="3"/>
  <c r="BM170" i="3"/>
  <c r="BP24" i="3"/>
  <c r="BP151" i="3"/>
  <c r="BO45" i="3"/>
  <c r="BL175" i="3"/>
  <c r="BP358" i="3"/>
  <c r="BP144" i="3"/>
  <c r="BO310" i="3"/>
  <c r="BO237" i="3"/>
  <c r="BP286" i="3"/>
  <c r="BL360" i="3"/>
  <c r="BL212" i="3"/>
  <c r="BO110" i="3"/>
  <c r="BP171" i="3"/>
  <c r="BO131" i="3"/>
  <c r="BM309" i="3"/>
  <c r="BL135" i="3"/>
  <c r="BN57" i="3"/>
  <c r="BN338" i="3"/>
  <c r="BN342" i="3"/>
  <c r="BN15" i="3"/>
  <c r="BO219" i="3"/>
  <c r="BO146" i="3"/>
  <c r="BL219" i="3"/>
  <c r="BL40" i="3"/>
  <c r="BP269" i="3"/>
  <c r="BM191" i="3"/>
  <c r="BP186" i="3"/>
  <c r="BN257" i="3"/>
  <c r="BN142" i="3"/>
  <c r="BL215" i="3"/>
  <c r="BN89" i="3"/>
  <c r="BO114" i="3"/>
  <c r="BL148" i="3"/>
  <c r="BM209" i="3"/>
  <c r="BL43" i="3"/>
  <c r="BP118" i="3"/>
  <c r="BO340" i="3"/>
  <c r="BL124" i="3"/>
  <c r="BP344" i="3"/>
  <c r="BN44" i="3"/>
  <c r="BP330" i="3"/>
  <c r="BL52" i="3"/>
  <c r="BM315" i="3"/>
  <c r="BP120" i="3"/>
  <c r="BP108" i="3"/>
  <c r="BM48" i="3"/>
  <c r="BP10" i="3"/>
  <c r="BP46" i="3"/>
  <c r="BL79" i="3"/>
  <c r="BO35" i="3"/>
  <c r="BN31" i="3"/>
  <c r="BL60" i="3"/>
  <c r="BP169" i="3"/>
  <c r="BM324" i="3"/>
  <c r="BN361" i="3"/>
  <c r="BN104" i="3"/>
  <c r="BN327" i="3"/>
  <c r="BO332" i="3"/>
  <c r="BL187" i="3"/>
  <c r="BL231" i="3"/>
  <c r="BP227" i="3"/>
  <c r="BL12" i="3"/>
  <c r="BM247" i="3"/>
  <c r="BP315" i="3"/>
  <c r="BP103" i="3"/>
  <c r="BM271" i="3"/>
  <c r="BP175" i="3"/>
  <c r="BN90" i="3"/>
  <c r="BO124" i="3"/>
  <c r="BL265" i="3"/>
  <c r="BO195" i="3"/>
  <c r="BO26" i="3"/>
  <c r="BO161" i="3"/>
  <c r="BP301" i="3"/>
  <c r="BN207" i="3"/>
  <c r="BL324" i="3"/>
  <c r="BM95" i="3"/>
  <c r="BO105" i="3"/>
  <c r="BN335" i="3"/>
  <c r="BN173" i="3"/>
  <c r="BP263" i="3"/>
  <c r="BP77" i="3"/>
  <c r="BO190" i="3"/>
  <c r="BM168" i="3"/>
  <c r="BP326" i="3"/>
  <c r="BL282" i="3"/>
  <c r="BP177" i="3"/>
  <c r="BN230" i="3"/>
  <c r="BL146" i="3"/>
  <c r="BM142" i="3"/>
  <c r="BL130" i="3"/>
  <c r="BN160" i="3"/>
  <c r="BO343" i="3"/>
  <c r="BL49" i="3"/>
  <c r="BM210" i="3"/>
  <c r="BP182" i="3"/>
  <c r="BM236" i="3"/>
  <c r="BP73" i="3"/>
  <c r="BL145" i="3"/>
  <c r="BP27" i="3"/>
  <c r="BN318" i="3"/>
  <c r="BP280" i="3"/>
  <c r="BO70" i="3"/>
  <c r="BN88" i="3"/>
  <c r="BO285" i="3"/>
  <c r="BO17" i="3"/>
  <c r="BL143" i="3"/>
  <c r="BL361" i="3"/>
  <c r="BN190" i="3"/>
  <c r="BN145" i="3"/>
  <c r="BL308" i="3"/>
  <c r="BL306" i="3"/>
  <c r="BO271" i="3"/>
  <c r="BO243" i="3"/>
  <c r="BN71" i="3"/>
  <c r="BM185" i="3"/>
  <c r="BL69" i="3"/>
  <c r="BL73" i="3"/>
  <c r="BO242" i="3"/>
  <c r="BP96" i="3"/>
  <c r="BL270" i="3"/>
  <c r="BO11" i="3"/>
  <c r="BM128" i="3"/>
  <c r="BM39" i="3"/>
  <c r="BO292" i="3"/>
  <c r="BM225" i="3"/>
  <c r="BN213" i="3"/>
  <c r="BL114" i="3"/>
  <c r="BM354" i="3"/>
  <c r="BO49" i="3"/>
  <c r="BO196" i="3"/>
  <c r="BL319" i="3"/>
  <c r="BN11" i="3"/>
  <c r="BN328" i="3"/>
  <c r="BN152" i="3"/>
  <c r="BP149" i="3"/>
  <c r="BP42" i="3"/>
  <c r="BP116" i="3"/>
  <c r="BP93" i="3"/>
  <c r="BP200" i="3"/>
  <c r="BM313" i="3"/>
  <c r="BP148" i="3"/>
  <c r="BP303" i="3"/>
  <c r="BP7" i="3"/>
  <c r="BM238" i="3"/>
  <c r="BL269" i="3"/>
  <c r="BL347" i="3"/>
  <c r="BL168" i="3"/>
  <c r="BM276" i="3"/>
  <c r="BM161" i="3"/>
  <c r="BO101" i="3"/>
  <c r="BM178" i="3"/>
  <c r="BO180" i="3"/>
  <c r="BN178" i="3"/>
  <c r="BL210" i="3"/>
  <c r="BN189" i="3"/>
  <c r="BM11" i="3"/>
  <c r="BM13" i="3"/>
  <c r="BO139" i="3"/>
  <c r="BM99" i="3"/>
  <c r="BN315" i="3"/>
  <c r="BN296" i="3"/>
  <c r="BM239" i="3"/>
  <c r="BM308" i="3"/>
  <c r="BO107" i="3"/>
  <c r="BP124" i="3"/>
  <c r="BO354" i="3"/>
  <c r="BM180" i="3"/>
  <c r="BP310" i="3"/>
  <c r="BM350" i="3"/>
  <c r="BL71" i="3"/>
  <c r="BL53" i="3"/>
  <c r="BM58" i="3"/>
  <c r="BL29" i="3"/>
  <c r="BL99" i="3"/>
  <c r="BP179" i="3"/>
  <c r="BM306" i="3"/>
  <c r="BL300" i="3"/>
  <c r="BN119" i="3"/>
  <c r="BM26" i="3"/>
  <c r="BM91" i="3"/>
  <c r="BM219" i="3"/>
  <c r="BM114" i="3"/>
  <c r="BO156" i="3"/>
  <c r="BN78" i="3"/>
  <c r="BM134" i="3"/>
  <c r="BM307" i="3"/>
  <c r="BM35" i="3"/>
  <c r="BM56" i="3"/>
  <c r="BO182" i="3"/>
  <c r="BP248" i="3"/>
  <c r="BO321" i="3"/>
  <c r="BO66" i="3"/>
  <c r="BM204" i="3"/>
  <c r="BO30" i="3"/>
  <c r="BP112" i="3"/>
  <c r="BP307" i="3"/>
  <c r="BP334" i="3"/>
  <c r="BL335" i="3"/>
  <c r="BM43" i="3"/>
  <c r="BL152" i="3"/>
  <c r="BP23" i="3"/>
  <c r="BM106" i="3"/>
  <c r="BP211" i="3"/>
  <c r="BN201" i="3"/>
  <c r="BP217" i="3"/>
  <c r="BN349" i="3"/>
  <c r="BP84" i="3"/>
  <c r="BP14" i="3"/>
  <c r="BN307" i="3"/>
  <c r="BP284" i="3"/>
  <c r="BP60" i="3"/>
  <c r="BL72" i="3"/>
  <c r="BM59" i="3"/>
  <c r="BM14" i="3"/>
  <c r="BO189" i="3"/>
  <c r="BN149" i="3"/>
  <c r="BM211" i="3"/>
  <c r="BO60" i="3"/>
  <c r="BO153" i="3"/>
  <c r="BN155" i="3"/>
  <c r="BO348" i="3"/>
  <c r="BL97" i="3"/>
  <c r="BL243" i="3"/>
  <c r="BO304" i="3"/>
  <c r="BN165" i="3"/>
  <c r="BO115" i="3"/>
  <c r="BN260" i="3"/>
  <c r="BN60" i="3"/>
  <c r="BN276" i="3"/>
  <c r="BN356" i="3"/>
  <c r="BL327" i="3"/>
  <c r="BO208" i="3"/>
  <c r="BL131" i="3"/>
  <c r="BN346" i="3"/>
  <c r="BO52" i="3"/>
  <c r="BP75" i="3"/>
  <c r="BN241" i="3"/>
  <c r="BO247" i="3"/>
  <c r="BO65" i="3"/>
  <c r="BP52" i="3"/>
  <c r="BO76" i="3"/>
  <c r="BM179" i="3"/>
  <c r="BM140" i="3"/>
  <c r="BM73" i="3"/>
  <c r="BO260" i="3"/>
  <c r="BM72" i="3"/>
  <c r="BO14" i="3"/>
  <c r="BM44" i="3"/>
  <c r="BN134" i="3"/>
  <c r="BM155" i="3"/>
  <c r="BM343" i="3"/>
  <c r="BO63" i="3"/>
  <c r="BP176" i="3"/>
  <c r="BL238" i="3"/>
  <c r="BM329" i="3"/>
  <c r="BN136" i="3"/>
  <c r="BO213" i="3"/>
  <c r="BM174" i="3"/>
  <c r="BP83" i="3"/>
  <c r="BL38" i="3"/>
  <c r="BP68" i="3"/>
  <c r="BN102" i="3"/>
  <c r="BP166" i="3"/>
  <c r="BO199" i="3"/>
  <c r="BP91" i="3"/>
  <c r="BO244" i="3"/>
  <c r="BO122" i="3"/>
  <c r="BO305" i="3"/>
  <c r="BP318" i="3"/>
  <c r="BP354" i="3"/>
  <c r="BO7" i="3"/>
  <c r="BO78" i="3"/>
  <c r="BM18" i="3"/>
  <c r="BL51" i="3"/>
  <c r="BN238" i="3"/>
  <c r="BM111" i="3"/>
  <c r="BM5" i="3"/>
  <c r="BM200" i="3"/>
  <c r="BM323" i="3"/>
  <c r="BM36" i="3"/>
  <c r="BM296" i="3"/>
  <c r="BW54" i="3"/>
  <c r="CB54" i="3" s="1"/>
  <c r="BW64" i="3"/>
  <c r="CB64" i="3" s="1"/>
  <c r="BW34" i="3"/>
  <c r="CB34" i="3" s="1"/>
  <c r="BW36" i="3"/>
  <c r="CB36" i="3" s="1"/>
  <c r="BW37" i="3"/>
  <c r="CB37" i="3" s="1"/>
  <c r="BW23" i="3"/>
  <c r="CB23" i="3" s="1"/>
  <c r="BW342" i="3"/>
  <c r="CB342" i="3" s="1"/>
  <c r="BW95" i="3"/>
  <c r="CB95" i="3" s="1"/>
  <c r="BW337" i="3"/>
  <c r="CB337" i="3" s="1"/>
  <c r="BW146" i="3"/>
  <c r="CB146" i="3" s="1"/>
  <c r="BW195" i="3"/>
  <c r="BW203" i="3"/>
  <c r="CB203" i="3" s="1"/>
  <c r="BW276" i="3"/>
  <c r="CB276" i="3" s="1"/>
  <c r="BW297" i="3"/>
  <c r="CB297" i="3" s="1"/>
  <c r="BW184" i="3"/>
  <c r="CB184" i="3" s="1"/>
  <c r="BW341" i="3"/>
  <c r="CB341" i="3" s="1"/>
  <c r="BW256" i="3"/>
  <c r="CB256" i="3" s="1"/>
  <c r="BW265" i="3"/>
  <c r="CB265" i="3" s="1"/>
  <c r="BW328" i="3"/>
  <c r="CB328" i="3" s="1"/>
  <c r="BW291" i="3"/>
  <c r="CB291" i="3" s="1"/>
  <c r="BW190" i="3"/>
  <c r="CB190" i="3" s="1"/>
  <c r="BW107" i="3"/>
  <c r="CB107" i="3" s="1"/>
  <c r="BW135" i="3"/>
  <c r="CB135" i="3" s="1"/>
  <c r="BW207" i="3"/>
  <c r="CB207" i="3" s="1"/>
  <c r="BW125" i="3"/>
  <c r="CB125" i="3" s="1"/>
  <c r="BW69" i="3"/>
  <c r="CB69" i="3" s="1"/>
  <c r="BW335" i="3"/>
  <c r="CB335" i="3" s="1"/>
  <c r="BW118" i="3"/>
  <c r="CB118" i="3" s="1"/>
  <c r="BW127" i="3"/>
  <c r="CB127" i="3" s="1"/>
  <c r="BW204" i="3"/>
  <c r="CB204" i="3" s="1"/>
  <c r="BW91" i="3"/>
  <c r="CB91" i="3" s="1"/>
  <c r="BW56" i="3"/>
  <c r="CB56" i="3" s="1"/>
  <c r="BW55" i="3"/>
  <c r="CB55" i="3" s="1"/>
  <c r="BW7" i="3"/>
  <c r="BW27" i="3"/>
  <c r="CB27" i="3" s="1"/>
  <c r="BW41" i="3"/>
  <c r="CB41" i="3" s="1"/>
  <c r="BW62" i="3"/>
  <c r="BW257" i="3"/>
  <c r="CB257" i="3" s="1"/>
  <c r="BW99" i="3"/>
  <c r="CB99" i="3" s="1"/>
  <c r="BW261" i="3"/>
  <c r="CB261" i="3" s="1"/>
  <c r="BW312" i="3"/>
  <c r="CB312" i="3" s="1"/>
  <c r="BW258" i="3"/>
  <c r="CB258" i="3" s="1"/>
  <c r="BW292" i="3"/>
  <c r="CB292" i="3" s="1"/>
  <c r="BW200" i="3"/>
  <c r="CB200" i="3" s="1"/>
  <c r="BW210" i="3"/>
  <c r="CB210" i="3" s="1"/>
  <c r="BW199" i="3"/>
  <c r="CB199" i="3" s="1"/>
  <c r="BW179" i="3"/>
  <c r="CB179" i="3" s="1"/>
  <c r="BW315" i="3"/>
  <c r="CB315" i="3" s="1"/>
  <c r="BW302" i="3"/>
  <c r="CB302" i="3" s="1"/>
  <c r="BW147" i="3"/>
  <c r="CB147" i="3" s="1"/>
  <c r="BW349" i="3"/>
  <c r="CB349" i="3" s="1"/>
  <c r="BW353" i="3"/>
  <c r="CB353" i="3" s="1"/>
  <c r="BW87" i="3"/>
  <c r="CB87" i="3" s="1"/>
  <c r="BW148" i="3"/>
  <c r="CB148" i="3" s="1"/>
  <c r="BW278" i="3"/>
  <c r="CB278" i="3" s="1"/>
  <c r="BW289" i="3"/>
  <c r="CB289" i="3" s="1"/>
  <c r="BW73" i="3"/>
  <c r="CB73" i="3" s="1"/>
  <c r="BW361" i="3"/>
  <c r="CB361" i="3" s="1"/>
  <c r="BW123" i="3"/>
  <c r="CB123" i="3" s="1"/>
  <c r="BW166" i="3"/>
  <c r="CB166" i="3" s="1"/>
  <c r="BW334" i="3"/>
  <c r="CB334" i="3" s="1"/>
  <c r="BW72" i="3"/>
  <c r="CB72" i="3" s="1"/>
  <c r="BW61" i="3"/>
  <c r="CB61" i="3" s="1"/>
  <c r="BW4" i="3"/>
  <c r="CB4" i="3" s="1"/>
  <c r="BW21" i="3"/>
  <c r="CB21" i="3" s="1"/>
  <c r="BW39" i="3"/>
  <c r="CB39" i="3" s="1"/>
  <c r="BW8" i="3"/>
  <c r="BW29" i="3"/>
  <c r="CB29" i="3" s="1"/>
  <c r="BW128" i="3"/>
  <c r="CB128" i="3" s="1"/>
  <c r="BW122" i="3"/>
  <c r="CB122" i="3" s="1"/>
  <c r="BW271" i="3"/>
  <c r="CB271" i="3" s="1"/>
  <c r="BW262" i="3"/>
  <c r="CB262" i="3" s="1"/>
  <c r="BW142" i="3"/>
  <c r="CB142" i="3" s="1"/>
  <c r="BW138" i="3"/>
  <c r="CB138" i="3" s="1"/>
  <c r="BW208" i="3"/>
  <c r="CB208" i="3" s="1"/>
  <c r="BW193" i="3"/>
  <c r="CB193" i="3" s="1"/>
  <c r="BW267" i="3"/>
  <c r="CB267" i="3" s="1"/>
  <c r="BW305" i="3"/>
  <c r="CB305" i="3" s="1"/>
  <c r="BW139" i="3"/>
  <c r="CB139" i="3" s="1"/>
  <c r="BW277" i="3"/>
  <c r="CB277" i="3" s="1"/>
  <c r="BW245" i="3"/>
  <c r="CB245" i="3" s="1"/>
  <c r="BW183" i="3"/>
  <c r="CB183" i="3" s="1"/>
  <c r="BW248" i="3"/>
  <c r="CB248" i="3" s="1"/>
  <c r="BW92" i="3"/>
  <c r="CB92" i="3" s="1"/>
  <c r="BW211" i="3"/>
  <c r="CB211" i="3" s="1"/>
  <c r="BW141" i="3"/>
  <c r="CB141" i="3" s="1"/>
  <c r="BW116" i="3"/>
  <c r="CB116" i="3" s="1"/>
  <c r="BW264" i="3"/>
  <c r="CB264" i="3" s="1"/>
  <c r="BW81" i="3"/>
  <c r="CB81" i="3" s="1"/>
  <c r="BW189" i="3"/>
  <c r="CB189" i="3" s="1"/>
  <c r="BW237" i="3"/>
  <c r="CB237" i="3" s="1"/>
  <c r="BW67" i="3"/>
  <c r="CB67" i="3" s="1"/>
  <c r="BW40" i="3"/>
  <c r="CB40" i="3" s="1"/>
  <c r="BW20" i="3"/>
  <c r="CB20" i="3" s="1"/>
  <c r="BW13" i="3"/>
  <c r="CB13" i="3" s="1"/>
  <c r="BW63" i="3"/>
  <c r="CB63" i="3" s="1"/>
  <c r="BW53" i="3"/>
  <c r="CB53" i="3" s="1"/>
  <c r="BW290" i="3"/>
  <c r="CB290" i="3" s="1"/>
  <c r="BW329" i="3"/>
  <c r="CB329" i="3" s="1"/>
  <c r="BW114" i="3"/>
  <c r="CB114" i="3" s="1"/>
  <c r="BW196" i="3"/>
  <c r="CB196" i="3" s="1"/>
  <c r="BW175" i="3"/>
  <c r="CB175" i="3" s="1"/>
  <c r="BW318" i="3"/>
  <c r="CB318" i="3" s="1"/>
  <c r="BW254" i="3"/>
  <c r="CB254" i="3" s="1"/>
  <c r="BW285" i="3"/>
  <c r="CB285" i="3" s="1"/>
  <c r="BW191" i="3"/>
  <c r="CB191" i="3" s="1"/>
  <c r="BW325" i="3"/>
  <c r="CB325" i="3" s="1"/>
  <c r="BW132" i="3"/>
  <c r="CB132" i="3" s="1"/>
  <c r="BW106" i="3"/>
  <c r="CB106" i="3" s="1"/>
  <c r="BW303" i="3"/>
  <c r="CB303" i="3" s="1"/>
  <c r="BW255" i="3"/>
  <c r="CB255" i="3" s="1"/>
  <c r="BW263" i="3"/>
  <c r="CB263" i="3" s="1"/>
  <c r="BW80" i="3"/>
  <c r="CB80" i="3" s="1"/>
  <c r="BW340" i="3"/>
  <c r="CB340" i="3" s="1"/>
  <c r="BW79" i="3"/>
  <c r="CB79" i="3" s="1"/>
  <c r="BW273" i="3"/>
  <c r="CB273" i="3" s="1"/>
  <c r="BW104" i="3"/>
  <c r="CB104" i="3" s="1"/>
  <c r="BW205" i="3"/>
  <c r="CB205" i="3" s="1"/>
  <c r="BW77" i="3"/>
  <c r="CB77" i="3" s="1"/>
  <c r="BW130" i="3"/>
  <c r="CB130" i="3" s="1"/>
  <c r="BW295" i="3"/>
  <c r="CB295" i="3" s="1"/>
  <c r="BW84" i="3"/>
  <c r="CB84" i="3" s="1"/>
  <c r="BW12" i="3"/>
  <c r="CB12" i="3" s="1"/>
  <c r="BW30" i="3"/>
  <c r="CB30" i="3" s="1"/>
  <c r="BW19" i="3"/>
  <c r="CB19" i="3" s="1"/>
  <c r="BW47" i="3"/>
  <c r="CB47" i="3" s="1"/>
  <c r="BW28" i="3"/>
  <c r="CB28" i="3" s="1"/>
  <c r="BW326" i="3"/>
  <c r="CB326" i="3" s="1"/>
  <c r="BW150" i="3"/>
  <c r="CB150" i="3" s="1"/>
  <c r="BW86" i="3"/>
  <c r="CB86" i="3" s="1"/>
  <c r="BW279" i="3"/>
  <c r="CB279" i="3" s="1"/>
  <c r="BW115" i="3"/>
  <c r="CB115" i="3" s="1"/>
  <c r="BW352" i="3"/>
  <c r="CB352" i="3" s="1"/>
  <c r="BW129" i="3"/>
  <c r="CB129" i="3" s="1"/>
  <c r="BW131" i="3"/>
  <c r="CB131" i="3" s="1"/>
  <c r="BW85" i="3"/>
  <c r="CB85" i="3" s="1"/>
  <c r="BW234" i="3"/>
  <c r="CB234" i="3" s="1"/>
  <c r="BW172" i="3"/>
  <c r="CB172" i="3" s="1"/>
  <c r="BW324" i="3"/>
  <c r="CB324" i="3" s="1"/>
  <c r="BW97" i="3"/>
  <c r="CB97" i="3" s="1"/>
  <c r="BW241" i="3"/>
  <c r="CB241" i="3" s="1"/>
  <c r="BW197" i="3"/>
  <c r="CB197" i="3" s="1"/>
  <c r="BW313" i="3"/>
  <c r="CB313" i="3" s="1"/>
  <c r="BW70" i="3"/>
  <c r="CB70" i="3" s="1"/>
  <c r="BW268" i="3"/>
  <c r="CB268" i="3" s="1"/>
  <c r="BW117" i="3"/>
  <c r="CB117" i="3" s="1"/>
  <c r="BW185" i="3"/>
  <c r="CB185" i="3" s="1"/>
  <c r="BW300" i="3"/>
  <c r="CB300" i="3" s="1"/>
  <c r="BW173" i="3"/>
  <c r="CB173" i="3" s="1"/>
  <c r="BW121" i="3"/>
  <c r="CB121" i="3" s="1"/>
  <c r="BW259" i="3"/>
  <c r="CB259" i="3" s="1"/>
  <c r="BW344" i="3"/>
  <c r="CB344" i="3" s="1"/>
  <c r="BW66" i="3"/>
  <c r="BW26" i="3"/>
  <c r="CB26" i="3" s="1"/>
  <c r="BW60" i="3"/>
  <c r="CB60" i="3" s="1"/>
  <c r="BW51" i="3"/>
  <c r="CB51" i="3" s="1"/>
  <c r="BW43" i="3"/>
  <c r="BW50" i="3"/>
  <c r="CB50" i="3" s="1"/>
  <c r="BW351" i="3"/>
  <c r="CB351" i="3" s="1"/>
  <c r="BW298" i="3"/>
  <c r="CB298" i="3" s="1"/>
  <c r="BW102" i="3"/>
  <c r="CB102" i="3" s="1"/>
  <c r="BW171" i="3"/>
  <c r="CB171" i="3" s="1"/>
  <c r="BW96" i="3"/>
  <c r="CB96" i="3" s="1"/>
  <c r="BW345" i="3"/>
  <c r="CB345" i="3" s="1"/>
  <c r="BW307" i="3"/>
  <c r="CB307" i="3" s="1"/>
  <c r="BW243" i="3"/>
  <c r="CB243" i="3" s="1"/>
  <c r="BW105" i="3"/>
  <c r="CB105" i="3" s="1"/>
  <c r="BW226" i="3"/>
  <c r="CB226" i="3" s="1"/>
  <c r="BW101" i="3"/>
  <c r="CB101" i="3" s="1"/>
  <c r="BW310" i="3"/>
  <c r="CB310" i="3" s="1"/>
  <c r="BW88" i="3"/>
  <c r="CB88" i="3" s="1"/>
  <c r="BW338" i="3"/>
  <c r="CB338" i="3" s="1"/>
  <c r="BW236" i="3"/>
  <c r="CB236" i="3" s="1"/>
  <c r="BW230" i="3"/>
  <c r="CB230" i="3" s="1"/>
  <c r="BW153" i="3"/>
  <c r="CB153" i="3" s="1"/>
  <c r="BW219" i="3"/>
  <c r="CB219" i="3" s="1"/>
  <c r="BW120" i="3"/>
  <c r="CB120" i="3" s="1"/>
  <c r="BW294" i="3"/>
  <c r="CB294" i="3" s="1"/>
  <c r="BW217" i="3"/>
  <c r="CB217" i="3" s="1"/>
  <c r="BW158" i="3"/>
  <c r="CB158" i="3" s="1"/>
  <c r="CB43" i="3"/>
  <c r="BW275" i="3"/>
  <c r="CB275" i="3" s="1"/>
  <c r="BP4" i="3"/>
  <c r="BW48" i="3"/>
  <c r="CB48" i="3" s="1"/>
  <c r="BW14" i="3"/>
  <c r="CB14" i="3" s="1"/>
  <c r="BW22" i="3"/>
  <c r="CB22" i="3" s="1"/>
  <c r="BW16" i="3"/>
  <c r="CB16" i="3" s="1"/>
  <c r="BW134" i="3"/>
  <c r="CB134" i="3" s="1"/>
  <c r="BW181" i="3"/>
  <c r="CB181" i="3" s="1"/>
  <c r="BW83" i="3"/>
  <c r="CB83" i="3" s="1"/>
  <c r="BW354" i="3"/>
  <c r="CB354" i="3" s="1"/>
  <c r="BW112" i="3"/>
  <c r="CB112" i="3" s="1"/>
  <c r="BW311" i="3"/>
  <c r="CB311" i="3" s="1"/>
  <c r="BW103" i="3"/>
  <c r="CB103" i="3" s="1"/>
  <c r="BW143" i="3"/>
  <c r="CB143" i="3" s="1"/>
  <c r="BW98" i="3"/>
  <c r="CB98" i="3" s="1"/>
  <c r="BW269" i="3"/>
  <c r="CB269" i="3" s="1"/>
  <c r="BW110" i="3"/>
  <c r="CB110" i="3" s="1"/>
  <c r="BW333" i="3"/>
  <c r="CB333" i="3" s="1"/>
  <c r="BW111" i="3"/>
  <c r="CB111" i="3" s="1"/>
  <c r="BW242" i="3"/>
  <c r="CB242" i="3" s="1"/>
  <c r="BW214" i="3"/>
  <c r="CB214" i="3" s="1"/>
  <c r="BW159" i="3"/>
  <c r="CB159" i="3" s="1"/>
  <c r="BW198" i="3"/>
  <c r="CB198" i="3" s="1"/>
  <c r="BW304" i="3"/>
  <c r="CB304" i="3" s="1"/>
  <c r="BW249" i="3"/>
  <c r="CB249" i="3" s="1"/>
  <c r="BW319" i="3"/>
  <c r="CB319" i="3" s="1"/>
  <c r="BW238" i="3"/>
  <c r="CB238" i="3" s="1"/>
  <c r="BW357" i="3"/>
  <c r="CB357" i="3" s="1"/>
  <c r="BW323" i="3"/>
  <c r="CB323" i="3" s="1"/>
  <c r="BW165" i="3"/>
  <c r="CB165" i="3" s="1"/>
  <c r="BW168" i="3"/>
  <c r="CB168" i="3" s="1"/>
  <c r="BW65" i="3"/>
  <c r="CB65" i="3" s="1"/>
  <c r="BW33" i="3"/>
  <c r="CB33" i="3" s="1"/>
  <c r="BW25" i="3"/>
  <c r="CB25" i="3" s="1"/>
  <c r="BW17" i="3"/>
  <c r="CB17" i="3" s="1"/>
  <c r="BW44" i="3"/>
  <c r="CB44" i="3" s="1"/>
  <c r="BW296" i="3"/>
  <c r="CB296" i="3" s="1"/>
  <c r="BW355" i="3"/>
  <c r="CB355" i="3" s="1"/>
  <c r="BW82" i="3"/>
  <c r="CB82" i="3" s="1"/>
  <c r="BW152" i="3"/>
  <c r="CB152" i="3" s="1"/>
  <c r="BW89" i="3"/>
  <c r="CB89" i="3" s="1"/>
  <c r="BW320" i="3"/>
  <c r="CB320" i="3" s="1"/>
  <c r="BW74" i="3"/>
  <c r="CB74" i="3" s="1"/>
  <c r="BW252" i="3"/>
  <c r="CB252" i="3" s="1"/>
  <c r="BW308" i="3"/>
  <c r="CB308" i="3" s="1"/>
  <c r="BW156" i="3"/>
  <c r="CB156" i="3" s="1"/>
  <c r="BW201" i="3"/>
  <c r="CB201" i="3" s="1"/>
  <c r="BW229" i="3"/>
  <c r="CB229" i="3" s="1"/>
  <c r="BW90" i="3"/>
  <c r="CB90" i="3" s="1"/>
  <c r="BW157" i="3"/>
  <c r="CB157" i="3" s="1"/>
  <c r="BW346" i="3"/>
  <c r="CB346" i="3" s="1"/>
  <c r="BW327" i="3"/>
  <c r="CB327" i="3" s="1"/>
  <c r="BW213" i="3"/>
  <c r="CB213" i="3" s="1"/>
  <c r="BW180" i="3"/>
  <c r="CB180" i="3" s="1"/>
  <c r="BW188" i="3"/>
  <c r="CB188" i="3" s="1"/>
  <c r="BW316" i="3"/>
  <c r="CB316" i="3" s="1"/>
  <c r="BW223" i="3"/>
  <c r="CB223" i="3" s="1"/>
  <c r="BW57" i="3"/>
  <c r="CB57" i="3" s="1"/>
  <c r="BW24" i="3"/>
  <c r="CB24" i="3" s="1"/>
  <c r="BW10" i="3"/>
  <c r="CB10" i="3" s="1"/>
  <c r="BW293" i="3"/>
  <c r="CB293" i="3" s="1"/>
  <c r="BW9" i="3"/>
  <c r="BW306" i="3"/>
  <c r="CB306" i="3" s="1"/>
  <c r="BW144" i="3"/>
  <c r="CB144" i="3" s="1"/>
  <c r="BW100" i="3"/>
  <c r="CB100" i="3" s="1"/>
  <c r="BW216" i="3"/>
  <c r="CB216" i="3" s="1"/>
  <c r="BW282" i="3"/>
  <c r="CB282" i="3" s="1"/>
  <c r="BW235" i="3"/>
  <c r="CB235" i="3" s="1"/>
  <c r="BW75" i="3"/>
  <c r="BW317" i="3"/>
  <c r="CB317" i="3" s="1"/>
  <c r="BW167" i="3"/>
  <c r="CB167" i="3" s="1"/>
  <c r="BW239" i="3"/>
  <c r="CB239" i="3" s="1"/>
  <c r="BW309" i="3"/>
  <c r="CB309" i="3" s="1"/>
  <c r="BW169" i="3"/>
  <c r="CB169" i="3" s="1"/>
  <c r="BW227" i="3"/>
  <c r="CB227" i="3" s="1"/>
  <c r="BW251" i="3"/>
  <c r="CB251" i="3" s="1"/>
  <c r="BW68" i="3"/>
  <c r="CB68" i="3" s="1"/>
  <c r="BW250" i="3"/>
  <c r="CB250" i="3" s="1"/>
  <c r="BW154" i="3"/>
  <c r="CB154" i="3" s="1"/>
  <c r="BW253" i="3"/>
  <c r="CB253" i="3" s="1"/>
  <c r="BW288" i="3"/>
  <c r="CB288" i="3" s="1"/>
  <c r="BW136" i="3"/>
  <c r="CB136" i="3" s="1"/>
  <c r="BW222" i="3"/>
  <c r="CB222" i="3" s="1"/>
  <c r="BW359" i="3"/>
  <c r="CB359" i="3" s="1"/>
  <c r="BW225" i="3"/>
  <c r="CB225" i="3" s="1"/>
  <c r="BW231" i="3"/>
  <c r="CB231" i="3" s="1"/>
  <c r="BW336" i="3"/>
  <c r="CB336" i="3" s="1"/>
  <c r="BW11" i="3"/>
  <c r="CB11" i="3" s="1"/>
  <c r="BW38" i="3"/>
  <c r="CB38" i="3" s="1"/>
  <c r="BW15" i="3"/>
  <c r="CB15" i="3" s="1"/>
  <c r="BW42" i="3"/>
  <c r="CB42" i="3" s="1"/>
  <c r="BW45" i="3"/>
  <c r="CB45" i="3" s="1"/>
  <c r="BW46" i="3"/>
  <c r="CB46" i="3" s="1"/>
  <c r="BW192" i="3"/>
  <c r="CB192" i="3" s="1"/>
  <c r="BW284" i="3"/>
  <c r="CB284" i="3" s="1"/>
  <c r="BW176" i="3"/>
  <c r="CB176" i="3" s="1"/>
  <c r="BW224" i="3"/>
  <c r="CB224" i="3" s="1"/>
  <c r="BW244" i="3"/>
  <c r="CB244" i="3" s="1"/>
  <c r="BW246" i="3"/>
  <c r="CB246" i="3" s="1"/>
  <c r="BW119" i="3"/>
  <c r="CB119" i="3" s="1"/>
  <c r="BW266" i="3"/>
  <c r="CB266" i="3" s="1"/>
  <c r="BW215" i="3"/>
  <c r="CB215" i="3" s="1"/>
  <c r="BW283" i="3"/>
  <c r="CB283" i="3" s="1"/>
  <c r="BW182" i="3"/>
  <c r="CB182" i="3" s="1"/>
  <c r="BW281" i="3"/>
  <c r="CB281" i="3" s="1"/>
  <c r="BW240" i="3"/>
  <c r="CB240" i="3" s="1"/>
  <c r="BW272" i="3"/>
  <c r="CB272" i="3" s="1"/>
  <c r="BW71" i="3"/>
  <c r="BW133" i="3"/>
  <c r="BW332" i="3"/>
  <c r="CB332" i="3" s="1"/>
  <c r="BW233" i="3"/>
  <c r="CB233" i="3" s="1"/>
  <c r="BW163" i="3"/>
  <c r="CB163" i="3" s="1"/>
  <c r="BW330" i="3"/>
  <c r="CB330" i="3" s="1"/>
  <c r="BW221" i="3"/>
  <c r="CB221" i="3" s="1"/>
  <c r="BW206" i="3"/>
  <c r="CB206" i="3" s="1"/>
  <c r="BW339" i="3"/>
  <c r="CB339" i="3" s="1"/>
  <c r="BW187" i="3"/>
  <c r="CB187" i="3" s="1"/>
  <c r="BW260" i="3"/>
  <c r="CB260" i="3" s="1"/>
  <c r="BW32" i="3"/>
  <c r="CB32" i="3" s="1"/>
  <c r="BW35" i="3"/>
  <c r="CB35" i="3" s="1"/>
  <c r="BW58" i="3"/>
  <c r="CB58" i="3" s="1"/>
  <c r="BW52" i="3"/>
  <c r="CB52" i="3" s="1"/>
  <c r="BW6" i="3"/>
  <c r="CB6" i="3" s="1"/>
  <c r="BW5" i="3"/>
  <c r="CB5" i="3" s="1"/>
  <c r="BW218" i="3"/>
  <c r="CB218" i="3" s="1"/>
  <c r="BW93" i="3"/>
  <c r="CB93" i="3" s="1"/>
  <c r="BW321" i="3"/>
  <c r="CB321" i="3" s="1"/>
  <c r="BW177" i="3"/>
  <c r="CB177" i="3" s="1"/>
  <c r="BW137" i="3"/>
  <c r="CB137" i="3" s="1"/>
  <c r="BW301" i="3"/>
  <c r="CB301" i="3" s="1"/>
  <c r="BW232" i="3"/>
  <c r="CB232" i="3" s="1"/>
  <c r="BW287" i="3"/>
  <c r="CB287" i="3" s="1"/>
  <c r="BW202" i="3"/>
  <c r="CB202" i="3" s="1"/>
  <c r="BW170" i="3"/>
  <c r="CB170" i="3" s="1"/>
  <c r="BW194" i="3"/>
  <c r="CB194" i="3" s="1"/>
  <c r="BW178" i="3"/>
  <c r="CB178" i="3" s="1"/>
  <c r="BW124" i="3"/>
  <c r="CB124" i="3" s="1"/>
  <c r="BW348" i="3"/>
  <c r="CB348" i="3" s="1"/>
  <c r="BW347" i="3"/>
  <c r="CB347" i="3" s="1"/>
  <c r="BW78" i="3"/>
  <c r="CB78" i="3" s="1"/>
  <c r="BW314" i="3"/>
  <c r="CB314" i="3" s="1"/>
  <c r="BW160" i="3"/>
  <c r="CB160" i="3" s="1"/>
  <c r="BW186" i="3"/>
  <c r="CB186" i="3" s="1"/>
  <c r="BW113" i="3"/>
  <c r="CB113" i="3" s="1"/>
  <c r="BW247" i="3"/>
  <c r="CB247" i="3" s="1"/>
  <c r="BW280" i="3"/>
  <c r="CB280" i="3" s="1"/>
  <c r="BW360" i="3"/>
  <c r="CB360" i="3" s="1"/>
  <c r="BW358" i="3"/>
  <c r="CB358" i="3" s="1"/>
  <c r="BW18" i="3"/>
  <c r="CB18" i="3" s="1"/>
  <c r="BW31" i="3"/>
  <c r="CB31" i="3" s="1"/>
  <c r="BW59" i="3"/>
  <c r="CB59" i="3" s="1"/>
  <c r="BW49" i="3"/>
  <c r="CB49" i="3" s="1"/>
  <c r="CB7" i="3"/>
  <c r="BW162" i="3"/>
  <c r="CB162" i="3" s="1"/>
  <c r="BW94" i="3"/>
  <c r="CB94" i="3" s="1"/>
  <c r="BW220" i="3"/>
  <c r="CB220" i="3" s="1"/>
  <c r="BW209" i="3"/>
  <c r="BW322" i="3"/>
  <c r="CB322" i="3" s="1"/>
  <c r="BW274" i="3"/>
  <c r="CB274" i="3" s="1"/>
  <c r="BW228" i="3"/>
  <c r="CB228" i="3" s="1"/>
  <c r="BW164" i="3"/>
  <c r="CB164" i="3" s="1"/>
  <c r="BW362" i="3"/>
  <c r="CB362" i="3" s="1"/>
  <c r="BW212" i="3"/>
  <c r="CB212" i="3" s="1"/>
  <c r="BW140" i="3"/>
  <c r="CB140" i="3" s="1"/>
  <c r="BW350" i="3"/>
  <c r="CB350" i="3" s="1"/>
  <c r="BW161" i="3"/>
  <c r="CB161" i="3" s="1"/>
  <c r="BW151" i="3"/>
  <c r="CB151" i="3" s="1"/>
  <c r="BW155" i="3"/>
  <c r="CB155" i="3" s="1"/>
  <c r="BW76" i="3"/>
  <c r="CB76" i="3" s="1"/>
  <c r="BW174" i="3"/>
  <c r="CB174" i="3" s="1"/>
  <c r="BW331" i="3"/>
  <c r="CB331" i="3" s="1"/>
  <c r="BW299" i="3"/>
  <c r="CB299" i="3" s="1"/>
  <c r="BW109" i="3"/>
  <c r="CB109" i="3" s="1"/>
  <c r="BW270" i="3"/>
  <c r="CB270" i="3" s="1"/>
  <c r="BW363" i="3"/>
  <c r="CB363" i="3" s="1"/>
  <c r="BW145" i="3"/>
  <c r="CB145" i="3" s="1"/>
  <c r="BW108" i="3"/>
  <c r="CB108" i="3" s="1"/>
  <c r="BW126" i="3"/>
  <c r="BW286" i="3"/>
  <c r="CB286" i="3" s="1"/>
  <c r="BW343" i="3"/>
  <c r="CB343" i="3" s="1"/>
  <c r="BW149" i="3"/>
  <c r="CB149" i="3" s="1"/>
  <c r="BW356" i="3"/>
  <c r="CB356" i="3" s="1"/>
  <c r="CB8" i="3"/>
  <c r="CB66" i="3"/>
  <c r="BO88" i="3"/>
  <c r="BP285" i="3"/>
  <c r="BN59" i="3"/>
  <c r="BN131" i="3"/>
  <c r="BM212" i="3"/>
  <c r="BL25" i="3"/>
  <c r="BQ25" i="3" s="1"/>
  <c r="BO94" i="3"/>
  <c r="BO282" i="3"/>
  <c r="BN275" i="3"/>
  <c r="BP356" i="3"/>
  <c r="BN79" i="3"/>
  <c r="BO299" i="3"/>
  <c r="BN229" i="3"/>
  <c r="BO74" i="3"/>
  <c r="BL126" i="3"/>
  <c r="BO5" i="3"/>
  <c r="BM195" i="3"/>
  <c r="BL245" i="3"/>
  <c r="BO245" i="3"/>
  <c r="BN322" i="3"/>
  <c r="BN309" i="3"/>
  <c r="BN5" i="3"/>
  <c r="BO77" i="3"/>
  <c r="BM332" i="3"/>
  <c r="BP55" i="3"/>
  <c r="BN18" i="3"/>
  <c r="BN16" i="3"/>
  <c r="BM16" i="3"/>
  <c r="BP180" i="3"/>
  <c r="BM8" i="3"/>
  <c r="BN28" i="3"/>
  <c r="BP185" i="3"/>
  <c r="BL285" i="3"/>
  <c r="BP35" i="3"/>
  <c r="BM181" i="3"/>
  <c r="BO145" i="3"/>
  <c r="BO55" i="3"/>
  <c r="BP90" i="3"/>
  <c r="BO167" i="3"/>
  <c r="BO192" i="3"/>
  <c r="BN254" i="3"/>
  <c r="BO158" i="3"/>
  <c r="BP89" i="3"/>
  <c r="BL163" i="3"/>
  <c r="BO104" i="3"/>
  <c r="BM182" i="3"/>
  <c r="BO29" i="3"/>
  <c r="BP250" i="3"/>
  <c r="BN354" i="3"/>
  <c r="BO169" i="3"/>
  <c r="BL190" i="3"/>
  <c r="BN69" i="3"/>
  <c r="BP123" i="3"/>
  <c r="BP340" i="3"/>
  <c r="BM299" i="3"/>
  <c r="BO92" i="3"/>
  <c r="BL307" i="3"/>
  <c r="BO106" i="3"/>
  <c r="BP241" i="3"/>
  <c r="BO201" i="3"/>
  <c r="BN64" i="3"/>
  <c r="BN240" i="3"/>
  <c r="BM358" i="3"/>
  <c r="BM302" i="3"/>
  <c r="BL45" i="3"/>
  <c r="BL32" i="3"/>
  <c r="BL6" i="3"/>
  <c r="BP184" i="3"/>
  <c r="BO184" i="3"/>
  <c r="BM232" i="3"/>
  <c r="BP125" i="3"/>
  <c r="BL188" i="3"/>
  <c r="BN86" i="3"/>
  <c r="BM216" i="3"/>
  <c r="BM279" i="3"/>
  <c r="BO326" i="3"/>
  <c r="BL118" i="3"/>
  <c r="BN269" i="3"/>
  <c r="BN130" i="3"/>
  <c r="BN243" i="3"/>
  <c r="BP352" i="3"/>
  <c r="BO264" i="3"/>
  <c r="BO33" i="3"/>
  <c r="BP341" i="3"/>
  <c r="BN24" i="3"/>
  <c r="BL195" i="3"/>
  <c r="BO295" i="3"/>
  <c r="BN143" i="3"/>
  <c r="BO330" i="3"/>
  <c r="BP191" i="3"/>
  <c r="BL134" i="3"/>
  <c r="BP267" i="3"/>
  <c r="BL149" i="3"/>
  <c r="BM304" i="3"/>
  <c r="BN93" i="3"/>
  <c r="BP314" i="3"/>
  <c r="BM320" i="3"/>
  <c r="BM326" i="3"/>
  <c r="BO43" i="3"/>
  <c r="BL56" i="3"/>
  <c r="BO136" i="3"/>
  <c r="BM87" i="3"/>
  <c r="BP129" i="3"/>
  <c r="BP321" i="3"/>
  <c r="BL305" i="3"/>
  <c r="BM280" i="3"/>
  <c r="BO313" i="3"/>
  <c r="BO228" i="3"/>
  <c r="BM328" i="3"/>
  <c r="BP320" i="3"/>
  <c r="BN172" i="3"/>
  <c r="BL337" i="3"/>
  <c r="BP139" i="3"/>
  <c r="BM341" i="3"/>
  <c r="BP272" i="3"/>
  <c r="BM311" i="3"/>
  <c r="BO345" i="3"/>
  <c r="BM305" i="3"/>
  <c r="BN270" i="3"/>
  <c r="BN108" i="3"/>
  <c r="BM49" i="3"/>
  <c r="BL235" i="3"/>
  <c r="BP133" i="3"/>
  <c r="BM291" i="3"/>
  <c r="BL10" i="3"/>
  <c r="BM222" i="3"/>
  <c r="BM231" i="3"/>
  <c r="BO87" i="3"/>
  <c r="BP247" i="3"/>
  <c r="BO337" i="3"/>
  <c r="BP296" i="3"/>
  <c r="BL18" i="3"/>
  <c r="BN47" i="3"/>
  <c r="BN347" i="3"/>
  <c r="BO81" i="3"/>
  <c r="BP183" i="3"/>
  <c r="BP58" i="3"/>
  <c r="BM201" i="3"/>
  <c r="BM288" i="3"/>
  <c r="BP105" i="3"/>
  <c r="BP168" i="3"/>
  <c r="BM86" i="3"/>
  <c r="BL223" i="3"/>
  <c r="BP131" i="3"/>
  <c r="BP308" i="3"/>
  <c r="BP30" i="3"/>
  <c r="BL290" i="3"/>
  <c r="BO116" i="3"/>
  <c r="BP72" i="3"/>
  <c r="BM292" i="3"/>
  <c r="BP234" i="3"/>
  <c r="BP240" i="3"/>
  <c r="BN331" i="3"/>
  <c r="BL241" i="3"/>
  <c r="BO234" i="3"/>
  <c r="BL44" i="3"/>
  <c r="BO125" i="3"/>
  <c r="BM119" i="3"/>
  <c r="BN239" i="3"/>
  <c r="BP215" i="3"/>
  <c r="BO21" i="3"/>
  <c r="BP86" i="3"/>
  <c r="BN169" i="3"/>
  <c r="BO362" i="3"/>
  <c r="BN185" i="3"/>
  <c r="BL256" i="3"/>
  <c r="BL129" i="3"/>
  <c r="BO109" i="3"/>
  <c r="BN352" i="3"/>
  <c r="BL309" i="3"/>
  <c r="BL341" i="3"/>
  <c r="BL191" i="3"/>
  <c r="BN82" i="3"/>
  <c r="BM130" i="3"/>
  <c r="BO111" i="3"/>
  <c r="BN256" i="3"/>
  <c r="BL316" i="3"/>
  <c r="BP256" i="3"/>
  <c r="BP53" i="3"/>
  <c r="BO154" i="3"/>
  <c r="BL329" i="3"/>
  <c r="BP190" i="3"/>
  <c r="BN179" i="3"/>
  <c r="BM63" i="3"/>
  <c r="BO32" i="3"/>
  <c r="BM32" i="3"/>
  <c r="BN300" i="3"/>
  <c r="BN49" i="3"/>
  <c r="BN225" i="3"/>
  <c r="BL330" i="3"/>
  <c r="BN299" i="3"/>
  <c r="BP110" i="3"/>
  <c r="BM167" i="3"/>
  <c r="BN38" i="3"/>
  <c r="BN305" i="3"/>
  <c r="BO236" i="3"/>
  <c r="BN92" i="3"/>
  <c r="BM82" i="3"/>
  <c r="BM143" i="3"/>
  <c r="BN255" i="3"/>
  <c r="BO205" i="3"/>
  <c r="BM310" i="3"/>
  <c r="BO67" i="3"/>
  <c r="BO48" i="3"/>
  <c r="BO133" i="3"/>
  <c r="BN186" i="3"/>
  <c r="BP115" i="3"/>
  <c r="BL173" i="3"/>
  <c r="BN234" i="3"/>
  <c r="BN32" i="3"/>
  <c r="BP140" i="3"/>
  <c r="BO218" i="3"/>
  <c r="BM295" i="3"/>
  <c r="BP117" i="3"/>
  <c r="BP146" i="3"/>
  <c r="BT17" i="3"/>
  <c r="BY17" i="3" s="1"/>
  <c r="BT61" i="3"/>
  <c r="BY61" i="3" s="1"/>
  <c r="BT65" i="3"/>
  <c r="BY65" i="3" s="1"/>
  <c r="BT53" i="3"/>
  <c r="BY53" i="3" s="1"/>
  <c r="BT282" i="3"/>
  <c r="BY282" i="3" s="1"/>
  <c r="BT51" i="3"/>
  <c r="BY51" i="3" s="1"/>
  <c r="BT5" i="3"/>
  <c r="BY5" i="3" s="1"/>
  <c r="BT330" i="3"/>
  <c r="BY330" i="3" s="1"/>
  <c r="BT58" i="3"/>
  <c r="BY58" i="3" s="1"/>
  <c r="BT50" i="3"/>
  <c r="BY50" i="3" s="1"/>
  <c r="BT64" i="3"/>
  <c r="BY64" i="3" s="1"/>
  <c r="BT333" i="3"/>
  <c r="BY333" i="3" s="1"/>
  <c r="BT41" i="3"/>
  <c r="BT23" i="3"/>
  <c r="BY23" i="3" s="1"/>
  <c r="BT30" i="3"/>
  <c r="BY30" i="3" s="1"/>
  <c r="BT14" i="3"/>
  <c r="BY14" i="3" s="1"/>
  <c r="BT38" i="3"/>
  <c r="BY38" i="3" s="1"/>
  <c r="BT283" i="3"/>
  <c r="BY283" i="3" s="1"/>
  <c r="BM4" i="3"/>
  <c r="BT4" i="3"/>
  <c r="BY4" i="3" s="1"/>
  <c r="BT6" i="3"/>
  <c r="BY6" i="3" s="1"/>
  <c r="BT25" i="3"/>
  <c r="BY25" i="3" s="1"/>
  <c r="BT9" i="3"/>
  <c r="BT251" i="3"/>
  <c r="BY251" i="3" s="1"/>
  <c r="BT322" i="3"/>
  <c r="BY322" i="3" s="1"/>
  <c r="BT312" i="3"/>
  <c r="BY312" i="3" s="1"/>
  <c r="BT18" i="3"/>
  <c r="BT39" i="3"/>
  <c r="BY39" i="3" s="1"/>
  <c r="BT47" i="3"/>
  <c r="BY47" i="3" s="1"/>
  <c r="BT21" i="3"/>
  <c r="BY21" i="3" s="1"/>
  <c r="BT49" i="3"/>
  <c r="BY49" i="3" s="1"/>
  <c r="BT172" i="3"/>
  <c r="BY172" i="3" s="1"/>
  <c r="BT71" i="3"/>
  <c r="BY71" i="3" s="1"/>
  <c r="BT317" i="3"/>
  <c r="BY317" i="3" s="1"/>
  <c r="BT16" i="3"/>
  <c r="BT22" i="3"/>
  <c r="BY22" i="3" s="1"/>
  <c r="BT32" i="3"/>
  <c r="BY32" i="3" s="1"/>
  <c r="BT10" i="3"/>
  <c r="BT20" i="3"/>
  <c r="BY20" i="3" s="1"/>
  <c r="BT12" i="3"/>
  <c r="BY12" i="3" s="1"/>
  <c r="BT265" i="3"/>
  <c r="BY265" i="3" s="1"/>
  <c r="BT105" i="3"/>
  <c r="BY105" i="3" s="1"/>
  <c r="BT303" i="3"/>
  <c r="BY303" i="3" s="1"/>
  <c r="BT11" i="3"/>
  <c r="BY11" i="3" s="1"/>
  <c r="BT54" i="3"/>
  <c r="BY54" i="3" s="1"/>
  <c r="BT24" i="3"/>
  <c r="BT170" i="3"/>
  <c r="BY170" i="3" s="1"/>
  <c r="BT114" i="3"/>
  <c r="BY114" i="3" s="1"/>
  <c r="BT315" i="3"/>
  <c r="BY315" i="3" s="1"/>
  <c r="BT164" i="3"/>
  <c r="BY164" i="3" s="1"/>
  <c r="BT134" i="3"/>
  <c r="BY134" i="3" s="1"/>
  <c r="BT346" i="3"/>
  <c r="BY346" i="3" s="1"/>
  <c r="BT328" i="3"/>
  <c r="BY328" i="3" s="1"/>
  <c r="BT88" i="3"/>
  <c r="BY88" i="3" s="1"/>
  <c r="BT139" i="3"/>
  <c r="BY139" i="3" s="1"/>
  <c r="BT98" i="3"/>
  <c r="BY98" i="3" s="1"/>
  <c r="BT198" i="3"/>
  <c r="BY198" i="3" s="1"/>
  <c r="BT111" i="3"/>
  <c r="BY111" i="3" s="1"/>
  <c r="BT141" i="3"/>
  <c r="BY141" i="3" s="1"/>
  <c r="BT113" i="3"/>
  <c r="BY113" i="3" s="1"/>
  <c r="BT332" i="3"/>
  <c r="BY332" i="3" s="1"/>
  <c r="BT144" i="3"/>
  <c r="BY144" i="3" s="1"/>
  <c r="BT310" i="3"/>
  <c r="BY310" i="3" s="1"/>
  <c r="BT121" i="3"/>
  <c r="BY121" i="3" s="1"/>
  <c r="BT212" i="3"/>
  <c r="BY212" i="3" s="1"/>
  <c r="BT206" i="3"/>
  <c r="BY206" i="3" s="1"/>
  <c r="BT293" i="3"/>
  <c r="BY293" i="3" s="1"/>
  <c r="BT338" i="3"/>
  <c r="BY338" i="3" s="1"/>
  <c r="BT175" i="3"/>
  <c r="BY175" i="3" s="1"/>
  <c r="BT247" i="3"/>
  <c r="BY247" i="3" s="1"/>
  <c r="BT145" i="3"/>
  <c r="BY145" i="3" s="1"/>
  <c r="BT35" i="3"/>
  <c r="BY35" i="3" s="1"/>
  <c r="BT343" i="3"/>
  <c r="BY343" i="3" s="1"/>
  <c r="BT45" i="3"/>
  <c r="BY45" i="3" s="1"/>
  <c r="BT313" i="3"/>
  <c r="BY313" i="3" s="1"/>
  <c r="BT249" i="3"/>
  <c r="BY249" i="3" s="1"/>
  <c r="BT224" i="3"/>
  <c r="BY224" i="3" s="1"/>
  <c r="BT290" i="3"/>
  <c r="BY290" i="3" s="1"/>
  <c r="BT353" i="3"/>
  <c r="BY353" i="3" s="1"/>
  <c r="BT216" i="3"/>
  <c r="BY216" i="3" s="1"/>
  <c r="BT183" i="3"/>
  <c r="BY183" i="3" s="1"/>
  <c r="BT107" i="3"/>
  <c r="BY107" i="3" s="1"/>
  <c r="BT311" i="3"/>
  <c r="BY311" i="3" s="1"/>
  <c r="BT118" i="3"/>
  <c r="BY118" i="3" s="1"/>
  <c r="BT203" i="3"/>
  <c r="BY203" i="3" s="1"/>
  <c r="BT116" i="3"/>
  <c r="BY116" i="3" s="1"/>
  <c r="BT335" i="3"/>
  <c r="BY335" i="3" s="1"/>
  <c r="BT69" i="3"/>
  <c r="BY69" i="3" s="1"/>
  <c r="BT340" i="3"/>
  <c r="BY340" i="3" s="1"/>
  <c r="BT204" i="3"/>
  <c r="BY204" i="3" s="1"/>
  <c r="BT91" i="3"/>
  <c r="BY91" i="3" s="1"/>
  <c r="BT318" i="3"/>
  <c r="BY318" i="3" s="1"/>
  <c r="BT147" i="3"/>
  <c r="BY147" i="3" s="1"/>
  <c r="BT234" i="3"/>
  <c r="BY234" i="3" s="1"/>
  <c r="BT324" i="3"/>
  <c r="BY324" i="3" s="1"/>
  <c r="BT238" i="3"/>
  <c r="BY238" i="3" s="1"/>
  <c r="BT233" i="3"/>
  <c r="BY233" i="3" s="1"/>
  <c r="BT62" i="3"/>
  <c r="BY62" i="3" s="1"/>
  <c r="BT34" i="3"/>
  <c r="BY34" i="3" s="1"/>
  <c r="BT42" i="3"/>
  <c r="BY42" i="3" s="1"/>
  <c r="BT207" i="3"/>
  <c r="BY207" i="3" s="1"/>
  <c r="BT275" i="3"/>
  <c r="BY275" i="3" s="1"/>
  <c r="BT257" i="3"/>
  <c r="BY257" i="3" s="1"/>
  <c r="BT229" i="3"/>
  <c r="BY229" i="3" s="1"/>
  <c r="BT131" i="3"/>
  <c r="BY131" i="3" s="1"/>
  <c r="BT347" i="3"/>
  <c r="BY347" i="3" s="1"/>
  <c r="BT158" i="3"/>
  <c r="BY158" i="3" s="1"/>
  <c r="BT78" i="3"/>
  <c r="BY78" i="3" s="1"/>
  <c r="BT181" i="3"/>
  <c r="BY181" i="3" s="1"/>
  <c r="BT246" i="3"/>
  <c r="BY246" i="3" s="1"/>
  <c r="BT273" i="3"/>
  <c r="BY273" i="3" s="1"/>
  <c r="BT185" i="3"/>
  <c r="BY185" i="3" s="1"/>
  <c r="BT277" i="3"/>
  <c r="BY277" i="3" s="1"/>
  <c r="BT108" i="3"/>
  <c r="BY108" i="3" s="1"/>
  <c r="BT316" i="3"/>
  <c r="BY316" i="3" s="1"/>
  <c r="BT74" i="3"/>
  <c r="BY74" i="3" s="1"/>
  <c r="BT218" i="3"/>
  <c r="BY218" i="3" s="1"/>
  <c r="BT112" i="3"/>
  <c r="BY112" i="3" s="1"/>
  <c r="BT250" i="3"/>
  <c r="BY250" i="3" s="1"/>
  <c r="BT352" i="3"/>
  <c r="BY352" i="3" s="1"/>
  <c r="BT135" i="3"/>
  <c r="BY135" i="3" s="1"/>
  <c r="BT133" i="3"/>
  <c r="BY133" i="3" s="1"/>
  <c r="BT285" i="3"/>
  <c r="BY285" i="3" s="1"/>
  <c r="BT162" i="3"/>
  <c r="BY162" i="3" s="1"/>
  <c r="BT339" i="3"/>
  <c r="BY339" i="3" s="1"/>
  <c r="BT55" i="3"/>
  <c r="BY55" i="3" s="1"/>
  <c r="BT27" i="3"/>
  <c r="BY27" i="3" s="1"/>
  <c r="BT29" i="3"/>
  <c r="BY29" i="3" s="1"/>
  <c r="BT256" i="3"/>
  <c r="BY256" i="3" s="1"/>
  <c r="BT361" i="3"/>
  <c r="BY361" i="3" s="1"/>
  <c r="BT292" i="3"/>
  <c r="BY292" i="3" s="1"/>
  <c r="BT157" i="3"/>
  <c r="BY157" i="3" s="1"/>
  <c r="BT331" i="3"/>
  <c r="BY331" i="3" s="1"/>
  <c r="BT184" i="3"/>
  <c r="BY184" i="3" s="1"/>
  <c r="BT156" i="3"/>
  <c r="BY156" i="3" s="1"/>
  <c r="BT109" i="3"/>
  <c r="BY109" i="3" s="1"/>
  <c r="BT305" i="3"/>
  <c r="BY305" i="3" s="1"/>
  <c r="BT240" i="3"/>
  <c r="BY240" i="3" s="1"/>
  <c r="BT253" i="3"/>
  <c r="BY253" i="3" s="1"/>
  <c r="BT130" i="3"/>
  <c r="BY130" i="3" s="1"/>
  <c r="BT205" i="3"/>
  <c r="BY205" i="3" s="1"/>
  <c r="BT226" i="3"/>
  <c r="BY226" i="3" s="1"/>
  <c r="BT261" i="3"/>
  <c r="BY261" i="3" s="1"/>
  <c r="BT93" i="3"/>
  <c r="BY93" i="3" s="1"/>
  <c r="BT363" i="3"/>
  <c r="BT95" i="3"/>
  <c r="BY95" i="3" s="1"/>
  <c r="BT268" i="3"/>
  <c r="BY268" i="3" s="1"/>
  <c r="BT342" i="3"/>
  <c r="BY342" i="3" s="1"/>
  <c r="BT296" i="3"/>
  <c r="BY296" i="3" s="1"/>
  <c r="BT159" i="3"/>
  <c r="BY159" i="3" s="1"/>
  <c r="BT327" i="3"/>
  <c r="BY327" i="3" s="1"/>
  <c r="BT67" i="3"/>
  <c r="BY67" i="3" s="1"/>
  <c r="BT66" i="3"/>
  <c r="BY66" i="3" s="1"/>
  <c r="BT136" i="3"/>
  <c r="BY136" i="3" s="1"/>
  <c r="BT63" i="3"/>
  <c r="BY63" i="3" s="1"/>
  <c r="BT15" i="3"/>
  <c r="BY15" i="3" s="1"/>
  <c r="BT36" i="3"/>
  <c r="BT308" i="3"/>
  <c r="BY308" i="3" s="1"/>
  <c r="BT191" i="3"/>
  <c r="BY191" i="3" s="1"/>
  <c r="BT258" i="3"/>
  <c r="BY258" i="3" s="1"/>
  <c r="BT168" i="3"/>
  <c r="BY168" i="3" s="1"/>
  <c r="BT154" i="3"/>
  <c r="BY154" i="3" s="1"/>
  <c r="BT140" i="3"/>
  <c r="BY140" i="3" s="1"/>
  <c r="BT214" i="3"/>
  <c r="BY214" i="3" s="1"/>
  <c r="BT84" i="3"/>
  <c r="BY84" i="3" s="1"/>
  <c r="BT197" i="3"/>
  <c r="BY197" i="3" s="1"/>
  <c r="BT294" i="3"/>
  <c r="BY294" i="3" s="1"/>
  <c r="BT231" i="3"/>
  <c r="BY231" i="3" s="1"/>
  <c r="BT223" i="3"/>
  <c r="BY223" i="3" s="1"/>
  <c r="BT127" i="3"/>
  <c r="BY127" i="3" s="1"/>
  <c r="BT180" i="3"/>
  <c r="BY180" i="3" s="1"/>
  <c r="BT235" i="3"/>
  <c r="BY235" i="3" s="1"/>
  <c r="BT103" i="3"/>
  <c r="BY103" i="3" s="1"/>
  <c r="BT153" i="3"/>
  <c r="BY153" i="3" s="1"/>
  <c r="BT97" i="3"/>
  <c r="BY97" i="3" s="1"/>
  <c r="BT274" i="3"/>
  <c r="BY274" i="3" s="1"/>
  <c r="BT123" i="3"/>
  <c r="BY123" i="3" s="1"/>
  <c r="BT125" i="3"/>
  <c r="BY125" i="3" s="1"/>
  <c r="BT259" i="3"/>
  <c r="BY259" i="3" s="1"/>
  <c r="BT336" i="3"/>
  <c r="BY336" i="3" s="1"/>
  <c r="BT70" i="3"/>
  <c r="BT195" i="3"/>
  <c r="BY195" i="3" s="1"/>
  <c r="BT33" i="3"/>
  <c r="BY33" i="3" s="1"/>
  <c r="BT52" i="3"/>
  <c r="BY52" i="3" s="1"/>
  <c r="BT60" i="3"/>
  <c r="BY60" i="3" s="1"/>
  <c r="BT237" i="3"/>
  <c r="BY237" i="3" s="1"/>
  <c r="BT208" i="3"/>
  <c r="BY208" i="3" s="1"/>
  <c r="BT320" i="3"/>
  <c r="BY320" i="3" s="1"/>
  <c r="BT360" i="3"/>
  <c r="BY360" i="3" s="1"/>
  <c r="BT281" i="3"/>
  <c r="BY281" i="3" s="1"/>
  <c r="BT199" i="3"/>
  <c r="BY199" i="3" s="1"/>
  <c r="BT323" i="3"/>
  <c r="BY323" i="3" s="1"/>
  <c r="BT117" i="3"/>
  <c r="BY117" i="3" s="1"/>
  <c r="BT299" i="3"/>
  <c r="BY299" i="3" s="1"/>
  <c r="BT278" i="3"/>
  <c r="BY278" i="3" s="1"/>
  <c r="BT307" i="3"/>
  <c r="BY307" i="3" s="1"/>
  <c r="BT306" i="3"/>
  <c r="BY306" i="3" s="1"/>
  <c r="BT190" i="3"/>
  <c r="BY190" i="3" s="1"/>
  <c r="BT132" i="3"/>
  <c r="BY132" i="3" s="1"/>
  <c r="BT270" i="3"/>
  <c r="BY270" i="3" s="1"/>
  <c r="BT314" i="3"/>
  <c r="BY314" i="3" s="1"/>
  <c r="BT225" i="3"/>
  <c r="BY225" i="3" s="1"/>
  <c r="BT354" i="3"/>
  <c r="BY354" i="3" s="1"/>
  <c r="BT304" i="3"/>
  <c r="BY304" i="3" s="1"/>
  <c r="BT92" i="3"/>
  <c r="BY92" i="3" s="1"/>
  <c r="BT345" i="3"/>
  <c r="BY345" i="3" s="1"/>
  <c r="BT267" i="3"/>
  <c r="BY267" i="3" s="1"/>
  <c r="BT269" i="3"/>
  <c r="BY269" i="3" s="1"/>
  <c r="BT77" i="3"/>
  <c r="BY77" i="3" s="1"/>
  <c r="BT279" i="3"/>
  <c r="BY279" i="3" s="1"/>
  <c r="BT28" i="3"/>
  <c r="BY28" i="3" s="1"/>
  <c r="BT8" i="3"/>
  <c r="BY8" i="3" s="1"/>
  <c r="BT13" i="3"/>
  <c r="BY13" i="3" s="1"/>
  <c r="BT148" i="3"/>
  <c r="BT166" i="3"/>
  <c r="BY166" i="3" s="1"/>
  <c r="BT81" i="3"/>
  <c r="BY81" i="3" s="1"/>
  <c r="BT146" i="3"/>
  <c r="BY146" i="3" s="1"/>
  <c r="BT325" i="3"/>
  <c r="BY325" i="3" s="1"/>
  <c r="BT264" i="3"/>
  <c r="BY264" i="3" s="1"/>
  <c r="BT289" i="3"/>
  <c r="BY289" i="3" s="1"/>
  <c r="BT89" i="3"/>
  <c r="BY89" i="3" s="1"/>
  <c r="BT177" i="3"/>
  <c r="BY177" i="3" s="1"/>
  <c r="BT128" i="3"/>
  <c r="BY128" i="3" s="1"/>
  <c r="BT309" i="3"/>
  <c r="BY309" i="3" s="1"/>
  <c r="BT213" i="3"/>
  <c r="BY213" i="3" s="1"/>
  <c r="BT362" i="3"/>
  <c r="BY362" i="3" s="1"/>
  <c r="BT176" i="3"/>
  <c r="BY176" i="3" s="1"/>
  <c r="BT143" i="3"/>
  <c r="BY143" i="3" s="1"/>
  <c r="BT244" i="3"/>
  <c r="BY244" i="3" s="1"/>
  <c r="BT210" i="3"/>
  <c r="BY210" i="3" s="1"/>
  <c r="BT149" i="3"/>
  <c r="BY149" i="3" s="1"/>
  <c r="BT129" i="3"/>
  <c r="BY129" i="3" s="1"/>
  <c r="BT115" i="3"/>
  <c r="BY115" i="3" s="1"/>
  <c r="BT348" i="3"/>
  <c r="BY348" i="3" s="1"/>
  <c r="BT189" i="3"/>
  <c r="BY189" i="3" s="1"/>
  <c r="BT126" i="3"/>
  <c r="BY126" i="3" s="1"/>
  <c r="BT82" i="3"/>
  <c r="BY82" i="3" s="1"/>
  <c r="BT230" i="3"/>
  <c r="BY230" i="3" s="1"/>
  <c r="BT48" i="3"/>
  <c r="BY48" i="3" s="1"/>
  <c r="BT44" i="3"/>
  <c r="BY44" i="3" s="1"/>
  <c r="BT59" i="3"/>
  <c r="BY59" i="3" s="1"/>
  <c r="BT200" i="3"/>
  <c r="BY200" i="3" s="1"/>
  <c r="BT211" i="3"/>
  <c r="BY211" i="3" s="1"/>
  <c r="BT68" i="3"/>
  <c r="BY68" i="3" s="1"/>
  <c r="BT297" i="3"/>
  <c r="BY297" i="3" s="1"/>
  <c r="BT79" i="3"/>
  <c r="BY79" i="3" s="1"/>
  <c r="BT194" i="3"/>
  <c r="BY194" i="3" s="1"/>
  <c r="BT202" i="3"/>
  <c r="BY202" i="3" s="1"/>
  <c r="BT271" i="3"/>
  <c r="BY271" i="3" s="1"/>
  <c r="BT321" i="3"/>
  <c r="BY321" i="3" s="1"/>
  <c r="BT301" i="3"/>
  <c r="BY301" i="3" s="1"/>
  <c r="BT201" i="3"/>
  <c r="BY201" i="3" s="1"/>
  <c r="BT319" i="3"/>
  <c r="BY319" i="3" s="1"/>
  <c r="BT291" i="3"/>
  <c r="BY291" i="3" s="1"/>
  <c r="BT137" i="3"/>
  <c r="BY137" i="3" s="1"/>
  <c r="BT165" i="3"/>
  <c r="BY165" i="3" s="1"/>
  <c r="BT160" i="3"/>
  <c r="BY160" i="3" s="1"/>
  <c r="BT359" i="3"/>
  <c r="BY359" i="3" s="1"/>
  <c r="BT182" i="3"/>
  <c r="BT254" i="3"/>
  <c r="BY254" i="3" s="1"/>
  <c r="BT72" i="3"/>
  <c r="BY72" i="3" s="1"/>
  <c r="BT287" i="3"/>
  <c r="BY287" i="3" s="1"/>
  <c r="BT288" i="3"/>
  <c r="BY288" i="3" s="1"/>
  <c r="BT215" i="3"/>
  <c r="BY215" i="3" s="1"/>
  <c r="BT106" i="3"/>
  <c r="BY106" i="3" s="1"/>
  <c r="BT57" i="3"/>
  <c r="BY57" i="3" s="1"/>
  <c r="BT94" i="3"/>
  <c r="BY94" i="3" s="1"/>
  <c r="BT355" i="3"/>
  <c r="BY355" i="3" s="1"/>
  <c r="BT100" i="3"/>
  <c r="BY100" i="3" s="1"/>
  <c r="BT241" i="3"/>
  <c r="BY241" i="3" s="1"/>
  <c r="BT90" i="3"/>
  <c r="BY90" i="3" s="1"/>
  <c r="BT272" i="3"/>
  <c r="BY272" i="3" s="1"/>
  <c r="BT284" i="3"/>
  <c r="BY284" i="3" s="1"/>
  <c r="BT252" i="3"/>
  <c r="BY252" i="3" s="1"/>
  <c r="BT286" i="3"/>
  <c r="BY286" i="3" s="1"/>
  <c r="BT262" i="3"/>
  <c r="BY262" i="3" s="1"/>
  <c r="BT245" i="3"/>
  <c r="BY245" i="3" s="1"/>
  <c r="BT152" i="3"/>
  <c r="BY152" i="3" s="1"/>
  <c r="BT179" i="3"/>
  <c r="BY179" i="3" s="1"/>
  <c r="BT356" i="3"/>
  <c r="BY356" i="3" s="1"/>
  <c r="BT266" i="3"/>
  <c r="BY266" i="3" s="1"/>
  <c r="BT219" i="3"/>
  <c r="BY219" i="3" s="1"/>
  <c r="BT349" i="3"/>
  <c r="BY349" i="3" s="1"/>
  <c r="BT124" i="3"/>
  <c r="BY124" i="3" s="1"/>
  <c r="BT341" i="3"/>
  <c r="BY341" i="3" s="1"/>
  <c r="BT75" i="3"/>
  <c r="BT217" i="3"/>
  <c r="BY217" i="3" s="1"/>
  <c r="BT174" i="3"/>
  <c r="BY174" i="3" s="1"/>
  <c r="BT122" i="3"/>
  <c r="BY122" i="3" s="1"/>
  <c r="BT56" i="3"/>
  <c r="BY56" i="3" s="1"/>
  <c r="BT329" i="3"/>
  <c r="BY329" i="3" s="1"/>
  <c r="BT86" i="3"/>
  <c r="BY86" i="3" s="1"/>
  <c r="BT260" i="3"/>
  <c r="BY260" i="3" s="1"/>
  <c r="BT334" i="3"/>
  <c r="BY334" i="3" s="1"/>
  <c r="BT7" i="3"/>
  <c r="BT37" i="3"/>
  <c r="BY37" i="3" s="1"/>
  <c r="BT26" i="3"/>
  <c r="BY26" i="3" s="1"/>
  <c r="BT110" i="3"/>
  <c r="BY110" i="3" s="1"/>
  <c r="BT243" i="3"/>
  <c r="BY243" i="3" s="1"/>
  <c r="BT80" i="3"/>
  <c r="BT242" i="3"/>
  <c r="BY242" i="3" s="1"/>
  <c r="BT119" i="3"/>
  <c r="BY119" i="3" s="1"/>
  <c r="BT358" i="3"/>
  <c r="BY358" i="3" s="1"/>
  <c r="BT350" i="3"/>
  <c r="BY350" i="3" s="1"/>
  <c r="BT171" i="3"/>
  <c r="BY171" i="3" s="1"/>
  <c r="BT99" i="3"/>
  <c r="BY99" i="3" s="1"/>
  <c r="BT193" i="3"/>
  <c r="BY193" i="3" s="1"/>
  <c r="BT196" i="3"/>
  <c r="BY196" i="3" s="1"/>
  <c r="BT280" i="3"/>
  <c r="BY280" i="3" s="1"/>
  <c r="BT151" i="3"/>
  <c r="BY151" i="3" s="1"/>
  <c r="BT187" i="3"/>
  <c r="BY187" i="3" s="1"/>
  <c r="BT337" i="3"/>
  <c r="BT263" i="3"/>
  <c r="BY263" i="3" s="1"/>
  <c r="BT302" i="3"/>
  <c r="BY302" i="3" s="1"/>
  <c r="BT295" i="3"/>
  <c r="BY295" i="3" s="1"/>
  <c r="BT228" i="3"/>
  <c r="BY228" i="3" s="1"/>
  <c r="BT161" i="3"/>
  <c r="BY161" i="3" s="1"/>
  <c r="BT188" i="3"/>
  <c r="BY188" i="3" s="1"/>
  <c r="BT255" i="3"/>
  <c r="BY255" i="3" s="1"/>
  <c r="BT221" i="3"/>
  <c r="BY221" i="3" s="1"/>
  <c r="BT76" i="3"/>
  <c r="BY76" i="3" s="1"/>
  <c r="BT46" i="3"/>
  <c r="BY46" i="3" s="1"/>
  <c r="BT87" i="3"/>
  <c r="BY87" i="3" s="1"/>
  <c r="BT227" i="3"/>
  <c r="BY227" i="3" s="1"/>
  <c r="BT232" i="3"/>
  <c r="BY232" i="3" s="1"/>
  <c r="BT104" i="3"/>
  <c r="BY104" i="3" s="1"/>
  <c r="BT167" i="3"/>
  <c r="BY167" i="3" s="1"/>
  <c r="BT248" i="3"/>
  <c r="BY248" i="3" s="1"/>
  <c r="BT31" i="3"/>
  <c r="BY31" i="3" s="1"/>
  <c r="BT40" i="3"/>
  <c r="BY40" i="3" s="1"/>
  <c r="BT19" i="3"/>
  <c r="BY19" i="3" s="1"/>
  <c r="BT83" i="3"/>
  <c r="BY83" i="3" s="1"/>
  <c r="BT239" i="3"/>
  <c r="BT102" i="3"/>
  <c r="BY102" i="3" s="1"/>
  <c r="BT357" i="3"/>
  <c r="BY357" i="3" s="1"/>
  <c r="BT85" i="3"/>
  <c r="BY85" i="3" s="1"/>
  <c r="BT236" i="3"/>
  <c r="BY236" i="3" s="1"/>
  <c r="BT209" i="3"/>
  <c r="BY209" i="3" s="1"/>
  <c r="BT150" i="3"/>
  <c r="BY150" i="3" s="1"/>
  <c r="BT73" i="3"/>
  <c r="BY73" i="3" s="1"/>
  <c r="BT163" i="3"/>
  <c r="BY163" i="3" s="1"/>
  <c r="BT351" i="3"/>
  <c r="BY351" i="3" s="1"/>
  <c r="BT138" i="3"/>
  <c r="BT120" i="3"/>
  <c r="BY120" i="3" s="1"/>
  <c r="BT276" i="3"/>
  <c r="BY276" i="3" s="1"/>
  <c r="BT169" i="3"/>
  <c r="BT192" i="3"/>
  <c r="BY192" i="3" s="1"/>
  <c r="BT142" i="3"/>
  <c r="BY142" i="3" s="1"/>
  <c r="BT155" i="3"/>
  <c r="BY155" i="3" s="1"/>
  <c r="BT220" i="3"/>
  <c r="BY220" i="3" s="1"/>
  <c r="BT222" i="3"/>
  <c r="BY222" i="3" s="1"/>
  <c r="BT173" i="3"/>
  <c r="BY173" i="3" s="1"/>
  <c r="BT326" i="3"/>
  <c r="BY326" i="3" s="1"/>
  <c r="BT344" i="3"/>
  <c r="BY344" i="3" s="1"/>
  <c r="BT101" i="3"/>
  <c r="BY101" i="3" s="1"/>
  <c r="BT43" i="3"/>
  <c r="BY43" i="3" s="1"/>
  <c r="BT178" i="3"/>
  <c r="BY178" i="3" s="1"/>
  <c r="BT186" i="3"/>
  <c r="BY186" i="3" s="1"/>
  <c r="BT300" i="3"/>
  <c r="BY300" i="3" s="1"/>
  <c r="BT298" i="3"/>
  <c r="BY298" i="3" s="1"/>
  <c r="BT96" i="3"/>
  <c r="BY96" i="3" s="1"/>
  <c r="BY10" i="3"/>
  <c r="BY16" i="3"/>
  <c r="BY9" i="3"/>
  <c r="BY24" i="3"/>
  <c r="BL239" i="3"/>
  <c r="BL162" i="3"/>
  <c r="BL331" i="3"/>
  <c r="BM317" i="3"/>
  <c r="BO160" i="3"/>
  <c r="BN187" i="3"/>
  <c r="BM80" i="3"/>
  <c r="BO155" i="3"/>
  <c r="BN124" i="3"/>
  <c r="BO214" i="3"/>
  <c r="BL88" i="3"/>
  <c r="BN362" i="3"/>
  <c r="BL183" i="3"/>
  <c r="BN259" i="3"/>
  <c r="BP170" i="3"/>
  <c r="BP173" i="3"/>
  <c r="BM94" i="3"/>
  <c r="BP297" i="3"/>
  <c r="BO336" i="3"/>
  <c r="BM205" i="3"/>
  <c r="BO85" i="3"/>
  <c r="BM171" i="3"/>
  <c r="BL100" i="3"/>
  <c r="BN281" i="3"/>
  <c r="BO224" i="3"/>
  <c r="BP150" i="3"/>
  <c r="BM344" i="3"/>
  <c r="BN191" i="3"/>
  <c r="BP85" i="3"/>
  <c r="BM162" i="3"/>
  <c r="BO361" i="3"/>
  <c r="BO311" i="3"/>
  <c r="BO200" i="3"/>
  <c r="BO96" i="3"/>
  <c r="BN123" i="3"/>
  <c r="BM285" i="3"/>
  <c r="BM131" i="3"/>
  <c r="BO291" i="3"/>
  <c r="BP167" i="3"/>
  <c r="BM152" i="3"/>
  <c r="BP207" i="3"/>
  <c r="BN203" i="3"/>
  <c r="BN251" i="3"/>
  <c r="BP143" i="3"/>
  <c r="BN310" i="3"/>
  <c r="BL207" i="3"/>
  <c r="BO203" i="3"/>
  <c r="BP360" i="3"/>
  <c r="BM355" i="3"/>
  <c r="BP333" i="3"/>
  <c r="BN285" i="3"/>
  <c r="BM24" i="3"/>
  <c r="BN51" i="3"/>
  <c r="BN137" i="3"/>
  <c r="BM65" i="3"/>
  <c r="BN7" i="3"/>
  <c r="BM160" i="3"/>
  <c r="BL164" i="3"/>
  <c r="BP188" i="3"/>
  <c r="BN21" i="3"/>
  <c r="BN244" i="3"/>
  <c r="BP251" i="3"/>
  <c r="BM267" i="3"/>
  <c r="BO108" i="3"/>
  <c r="BO204" i="3"/>
  <c r="BN291" i="3"/>
  <c r="BO38" i="3"/>
  <c r="BP226" i="3"/>
  <c r="BM261" i="3"/>
  <c r="BL157" i="3"/>
  <c r="BN215" i="3"/>
  <c r="BL119" i="3"/>
  <c r="BL31" i="3"/>
  <c r="BN121" i="3"/>
  <c r="BO143" i="3"/>
  <c r="BL242" i="3"/>
  <c r="BO254" i="3"/>
  <c r="BN218" i="3"/>
  <c r="BM194" i="3"/>
  <c r="BO333" i="3"/>
  <c r="BM132" i="3"/>
  <c r="BN314" i="3"/>
  <c r="BN40" i="3"/>
  <c r="BP229" i="3"/>
  <c r="BN293" i="3"/>
  <c r="BP81" i="3"/>
  <c r="BO151" i="3"/>
  <c r="BP63" i="3"/>
  <c r="BN14" i="3"/>
  <c r="BL294" i="3"/>
  <c r="BN312" i="3"/>
  <c r="BN197" i="3"/>
  <c r="BO335" i="3"/>
  <c r="BO270" i="3"/>
  <c r="BM325" i="3"/>
  <c r="BM45" i="3"/>
  <c r="BP243" i="3"/>
  <c r="BM165" i="3"/>
  <c r="BP222" i="3"/>
  <c r="BO325" i="3"/>
  <c r="BO86" i="3"/>
  <c r="BO217" i="3"/>
  <c r="BM90" i="3"/>
  <c r="BL257" i="3"/>
  <c r="BO308" i="3"/>
  <c r="BN94" i="3"/>
  <c r="BM117" i="3"/>
  <c r="BP202" i="3"/>
  <c r="BM223" i="3"/>
  <c r="BN344" i="3"/>
  <c r="BN194" i="3"/>
  <c r="BP209" i="3"/>
  <c r="BL255" i="3"/>
  <c r="BP278" i="3"/>
  <c r="BP155" i="3"/>
  <c r="BL159" i="3"/>
  <c r="BP111" i="3"/>
  <c r="BN75" i="3"/>
  <c r="BL155" i="3"/>
  <c r="BM202" i="3"/>
  <c r="BO175" i="3"/>
  <c r="BO19" i="3"/>
  <c r="CG35" i="3"/>
  <c r="CI46" i="3"/>
  <c r="CN17" i="3"/>
  <c r="CJ25" i="3"/>
  <c r="CH6" i="3"/>
  <c r="CG5" i="3"/>
  <c r="CO63" i="3"/>
  <c r="CJ84" i="3"/>
  <c r="CF24" i="3"/>
  <c r="CG7" i="3"/>
  <c r="CJ69" i="3"/>
  <c r="CM44" i="3"/>
  <c r="CG95" i="3"/>
  <c r="CL49" i="3"/>
  <c r="CH16" i="3"/>
  <c r="CF92" i="3"/>
  <c r="CJ48" i="3"/>
  <c r="CM78" i="3"/>
  <c r="CM96" i="3"/>
  <c r="CK58" i="3"/>
  <c r="CN10" i="3"/>
  <c r="CG19" i="3"/>
  <c r="CL11" i="3"/>
  <c r="CI83" i="3"/>
  <c r="CJ21" i="3"/>
  <c r="CL40" i="3"/>
  <c r="CL24" i="3"/>
  <c r="CK83" i="3"/>
  <c r="CN76" i="3"/>
  <c r="CJ62" i="3"/>
  <c r="CI95" i="3"/>
  <c r="CG4" i="3"/>
  <c r="CF57" i="3"/>
  <c r="CG15" i="3"/>
  <c r="CF33" i="3"/>
  <c r="CK86" i="3"/>
  <c r="CG75" i="3"/>
  <c r="CO18" i="3"/>
  <c r="CF48" i="3"/>
  <c r="CN101" i="3"/>
  <c r="CJ83" i="3"/>
  <c r="CH103" i="3"/>
  <c r="CG10" i="3"/>
  <c r="CI60" i="3"/>
  <c r="CN25" i="3"/>
  <c r="CM11" i="3"/>
  <c r="CO32" i="3"/>
  <c r="CK101" i="3"/>
  <c r="CH79" i="3"/>
  <c r="CL55" i="3"/>
  <c r="CM30" i="3"/>
  <c r="CH73" i="3"/>
  <c r="CL31" i="3"/>
  <c r="CL88" i="3"/>
  <c r="CK84" i="3"/>
  <c r="CN63" i="3"/>
  <c r="CO94" i="3"/>
  <c r="CN24" i="3"/>
  <c r="CO51" i="3"/>
  <c r="CG46" i="3"/>
  <c r="CF13" i="3"/>
  <c r="CG73" i="3"/>
  <c r="CM67" i="3"/>
  <c r="CH49" i="3"/>
  <c r="CO44" i="3"/>
  <c r="CF25" i="3"/>
  <c r="CF29" i="3"/>
  <c r="CN35" i="3"/>
  <c r="CI81" i="3"/>
  <c r="CN54" i="3"/>
  <c r="CG76" i="3"/>
  <c r="CH23" i="3"/>
  <c r="CI21" i="3"/>
  <c r="CK91" i="3"/>
  <c r="CF90" i="3"/>
  <c r="CI15" i="3"/>
  <c r="CH98" i="3"/>
  <c r="CK88" i="3"/>
  <c r="CI78" i="3"/>
  <c r="CK46" i="3"/>
  <c r="CM83" i="3"/>
  <c r="CN98" i="3"/>
  <c r="CI25" i="3"/>
  <c r="CI34" i="3"/>
  <c r="CL38" i="3"/>
  <c r="CG78" i="3"/>
  <c r="CH67" i="3"/>
  <c r="CH30" i="3"/>
  <c r="CH95" i="3"/>
  <c r="CO88" i="3"/>
  <c r="CH46" i="3"/>
  <c r="CK94" i="3"/>
  <c r="CK93" i="3"/>
  <c r="CJ74" i="3"/>
  <c r="CL34" i="3"/>
  <c r="CL82" i="3"/>
  <c r="CG52" i="3"/>
  <c r="CG38" i="3"/>
  <c r="CI5" i="3"/>
  <c r="CG47" i="3"/>
  <c r="CO62" i="3"/>
  <c r="CI58" i="3"/>
  <c r="CG83" i="3"/>
  <c r="CI98" i="3"/>
  <c r="CN92" i="3"/>
  <c r="CF23" i="3"/>
  <c r="CO29" i="3"/>
  <c r="CN99" i="3"/>
  <c r="CF84" i="3"/>
  <c r="CH35" i="3"/>
  <c r="CF21" i="3"/>
  <c r="CN51" i="3"/>
  <c r="CH70" i="3"/>
  <c r="CL59" i="3"/>
  <c r="CH102" i="3"/>
  <c r="CM73" i="3"/>
  <c r="CH64" i="3"/>
  <c r="CM65" i="3"/>
  <c r="CF88" i="3"/>
  <c r="CN60" i="3"/>
  <c r="CG89" i="3"/>
  <c r="CO17" i="3"/>
  <c r="CN94" i="3"/>
  <c r="CK77" i="3"/>
  <c r="CG26" i="3"/>
  <c r="CK89" i="3"/>
  <c r="CL8" i="3"/>
  <c r="CJ20" i="3"/>
  <c r="CO9" i="3"/>
  <c r="CG16" i="3"/>
  <c r="CK57" i="3"/>
  <c r="CN83" i="3"/>
  <c r="CG81" i="3"/>
  <c r="CI67" i="3"/>
  <c r="CF49" i="3"/>
  <c r="CF8" i="3"/>
  <c r="CN28" i="3"/>
  <c r="CG6" i="3"/>
  <c r="CO38" i="3"/>
  <c r="CO73" i="3"/>
  <c r="CN71" i="3"/>
  <c r="CI63" i="3"/>
  <c r="CK99" i="3"/>
  <c r="CL19" i="3"/>
  <c r="CI64" i="3"/>
  <c r="CI91" i="3"/>
  <c r="CG64" i="3"/>
  <c r="CF71" i="3"/>
  <c r="CK25" i="3"/>
  <c r="CO27" i="3"/>
  <c r="CK55" i="3"/>
  <c r="CJ51" i="3"/>
  <c r="CF79" i="3"/>
  <c r="CM94" i="3"/>
  <c r="CK100" i="3"/>
  <c r="CG98" i="3"/>
  <c r="CH84" i="3"/>
  <c r="CN85" i="3"/>
  <c r="CM59" i="3"/>
  <c r="CF61" i="3"/>
  <c r="CI44" i="3"/>
  <c r="CN90" i="3"/>
  <c r="CO103" i="3"/>
  <c r="CK68" i="3"/>
  <c r="CI92" i="3"/>
  <c r="CJ49" i="3"/>
  <c r="CJ45" i="3"/>
  <c r="CJ14" i="3"/>
  <c r="CO93" i="3"/>
  <c r="CG36" i="3"/>
  <c r="CH44" i="3"/>
  <c r="CI48" i="3"/>
  <c r="CF35" i="3"/>
  <c r="CK33" i="3"/>
  <c r="CO79" i="3"/>
  <c r="CO8" i="3"/>
  <c r="CF96" i="3"/>
  <c r="CM55" i="3"/>
  <c r="CO14" i="3"/>
  <c r="CI100" i="3"/>
  <c r="CO66" i="3"/>
  <c r="CH52" i="3"/>
  <c r="CJ101" i="3"/>
  <c r="CK65" i="3"/>
  <c r="CI84" i="3"/>
  <c r="CI51" i="3"/>
  <c r="CJ50" i="3"/>
  <c r="CL20" i="3"/>
  <c r="CJ31" i="3"/>
  <c r="CO13" i="3"/>
  <c r="CJ42" i="3"/>
  <c r="CM79" i="3"/>
  <c r="CF58" i="3"/>
  <c r="CF97" i="3"/>
  <c r="CM42" i="3"/>
  <c r="CG71" i="3"/>
  <c r="CG25" i="3"/>
  <c r="CO67" i="3"/>
  <c r="CK85" i="3"/>
  <c r="CJ57" i="3"/>
  <c r="CN20" i="3"/>
  <c r="CF16" i="3"/>
  <c r="CK97" i="3"/>
  <c r="CJ60" i="3"/>
  <c r="CJ77" i="3"/>
  <c r="CK50" i="3"/>
  <c r="CF91" i="3"/>
  <c r="CI30" i="3"/>
  <c r="CF66" i="3"/>
  <c r="CO21" i="3"/>
  <c r="CI101" i="3"/>
  <c r="CH62" i="3"/>
  <c r="CF78" i="3"/>
  <c r="CO90" i="3"/>
  <c r="CL54" i="3"/>
  <c r="CL64" i="3"/>
  <c r="CF67" i="3"/>
  <c r="CL72" i="3"/>
  <c r="CH91" i="3"/>
  <c r="CM50" i="3"/>
  <c r="CI71" i="3"/>
  <c r="CG17" i="3"/>
  <c r="CG33" i="3"/>
  <c r="CM20" i="3"/>
  <c r="CH40" i="3"/>
  <c r="CN32" i="3"/>
  <c r="CO16" i="3"/>
  <c r="CI55" i="3"/>
  <c r="CI52" i="3"/>
  <c r="CI90" i="3"/>
  <c r="CN96" i="3"/>
  <c r="CH9" i="3"/>
  <c r="CI29" i="3"/>
  <c r="CH54" i="3"/>
  <c r="CH45" i="3"/>
  <c r="CI93" i="3"/>
  <c r="CN22" i="3"/>
  <c r="CI49" i="3"/>
  <c r="CI56" i="3"/>
  <c r="CN86" i="3"/>
  <c r="CI10" i="3"/>
  <c r="CG30" i="3"/>
  <c r="CN19" i="3"/>
  <c r="CI103" i="3"/>
  <c r="CH17" i="3"/>
  <c r="CG57" i="3"/>
  <c r="CL22" i="3"/>
  <c r="CJ10" i="3"/>
  <c r="CG63" i="3"/>
  <c r="CJ71" i="3"/>
  <c r="CL81" i="3"/>
  <c r="CG87" i="3"/>
  <c r="CK92" i="3"/>
  <c r="CF81" i="3"/>
  <c r="CJ40" i="3"/>
  <c r="CJ64" i="3"/>
  <c r="CO57" i="3"/>
  <c r="CL32" i="3"/>
  <c r="CN72" i="3"/>
  <c r="CI87" i="3"/>
  <c r="CL37" i="3"/>
  <c r="CH34" i="3"/>
  <c r="CO31" i="3"/>
  <c r="CL70" i="3"/>
  <c r="CN93" i="3"/>
  <c r="CJ55" i="3"/>
  <c r="CL63" i="3"/>
  <c r="CJ22" i="3"/>
  <c r="CM98" i="3"/>
  <c r="CM27" i="3"/>
  <c r="CK51" i="3"/>
  <c r="CG65" i="3"/>
  <c r="CF75" i="3"/>
  <c r="CF36" i="3"/>
  <c r="CN52" i="3"/>
  <c r="CN45" i="3"/>
  <c r="CG86" i="3"/>
  <c r="CF72" i="3"/>
  <c r="CF11" i="3"/>
  <c r="CH82" i="3"/>
  <c r="CH43" i="3"/>
  <c r="CJ18" i="3"/>
  <c r="CK42" i="3"/>
  <c r="CI70" i="3"/>
  <c r="CG59" i="3"/>
  <c r="CN43" i="3"/>
  <c r="CO69" i="3"/>
  <c r="CO43" i="3"/>
  <c r="CG48" i="3"/>
  <c r="CJ4" i="3"/>
  <c r="CI85" i="3"/>
  <c r="CH41" i="3"/>
  <c r="CL86" i="3"/>
  <c r="CM23" i="3"/>
  <c r="CM22" i="3"/>
  <c r="CF32" i="3"/>
  <c r="CH85" i="3"/>
  <c r="CF42" i="3"/>
  <c r="CH33" i="3"/>
  <c r="CJ78" i="3"/>
  <c r="CH42" i="3"/>
  <c r="CG69" i="3"/>
  <c r="CH86" i="3"/>
  <c r="CN56" i="3"/>
  <c r="CK36" i="3"/>
  <c r="CG29" i="3"/>
  <c r="CJ29" i="3"/>
  <c r="CF82" i="3"/>
  <c r="CL52" i="3"/>
  <c r="CN8" i="3"/>
  <c r="CJ26" i="3"/>
  <c r="CI65" i="3"/>
  <c r="CF27" i="3"/>
  <c r="CM39" i="3"/>
  <c r="CH81" i="3"/>
  <c r="CG62" i="3"/>
  <c r="CG42" i="3"/>
  <c r="CG72" i="3"/>
  <c r="CI96" i="3"/>
  <c r="CN15" i="3"/>
  <c r="CH80" i="3"/>
  <c r="CG12" i="3"/>
  <c r="CI42" i="3"/>
  <c r="CH39" i="3"/>
  <c r="CN34" i="3"/>
  <c r="CH74" i="3"/>
  <c r="CJ30" i="3"/>
  <c r="CI45" i="3"/>
  <c r="CN62" i="3"/>
  <c r="CI13" i="3"/>
  <c r="CK37" i="3"/>
  <c r="CH69" i="3"/>
  <c r="CK87" i="3"/>
  <c r="CM64" i="3"/>
  <c r="CJ68" i="3"/>
  <c r="CO85" i="3"/>
  <c r="CI40" i="3"/>
  <c r="CI54" i="3"/>
  <c r="CM13" i="3"/>
  <c r="CF44" i="3"/>
  <c r="CJ43" i="3"/>
  <c r="CH59" i="3"/>
  <c r="CL33" i="3"/>
  <c r="CO37" i="3"/>
  <c r="CH50" i="3"/>
  <c r="CO60" i="3"/>
  <c r="CO58" i="3"/>
  <c r="CJ85" i="3"/>
  <c r="CF20" i="3"/>
  <c r="CJ12" i="3"/>
  <c r="CL87" i="3"/>
  <c r="CO86" i="3"/>
  <c r="CH96" i="3"/>
  <c r="CI35" i="3"/>
  <c r="CH28" i="3"/>
  <c r="CH94" i="3"/>
  <c r="CO33" i="3"/>
  <c r="CK78" i="3"/>
  <c r="CM7" i="3"/>
  <c r="CG43" i="3"/>
  <c r="CI99" i="3"/>
  <c r="CJ8" i="3"/>
  <c r="CO39" i="3"/>
  <c r="CM24" i="3"/>
  <c r="CJ11" i="3"/>
  <c r="CG99" i="3"/>
  <c r="CM18" i="3"/>
  <c r="CO12" i="3"/>
  <c r="CM102" i="3"/>
  <c r="CN97" i="3"/>
  <c r="CN33" i="3"/>
  <c r="CH89" i="3"/>
  <c r="CH19" i="3"/>
  <c r="CI75" i="3"/>
  <c r="CI39" i="3"/>
  <c r="CJ33" i="3"/>
  <c r="CN29" i="3"/>
  <c r="CG51" i="3"/>
  <c r="CG39" i="3"/>
  <c r="CG90" i="3"/>
  <c r="CL69" i="3"/>
  <c r="CI80" i="3"/>
  <c r="CO96" i="3"/>
  <c r="CH55" i="3"/>
  <c r="CO34" i="3"/>
  <c r="CF89" i="3"/>
  <c r="CL36" i="3"/>
  <c r="CI61" i="3"/>
  <c r="CH90" i="3"/>
  <c r="CO56" i="3"/>
  <c r="CJ38" i="3"/>
  <c r="CF101" i="3"/>
  <c r="CM100" i="3"/>
  <c r="CI6" i="3"/>
  <c r="CL46" i="3"/>
  <c r="CJ44" i="3"/>
  <c r="CK27" i="3"/>
  <c r="CO84" i="3"/>
  <c r="CI7" i="3"/>
  <c r="CM8" i="3"/>
  <c r="CH75" i="3"/>
  <c r="CN84" i="3"/>
  <c r="CJ39" i="3"/>
  <c r="CN38" i="3"/>
  <c r="CM40" i="3"/>
  <c r="CJ53" i="3"/>
  <c r="CG66" i="3"/>
  <c r="CN44" i="3"/>
  <c r="CJ102" i="3"/>
  <c r="CO59" i="3"/>
  <c r="CO97" i="3"/>
  <c r="CL65" i="3"/>
  <c r="CO22" i="3"/>
  <c r="CF69" i="3"/>
  <c r="CF70" i="3"/>
  <c r="CM95" i="3"/>
  <c r="CK71" i="3"/>
  <c r="CH87" i="3"/>
  <c r="CN42" i="3"/>
  <c r="CI79" i="3"/>
  <c r="CJ13" i="3"/>
  <c r="CM52" i="3"/>
  <c r="CI32" i="3"/>
  <c r="CF45" i="3"/>
  <c r="CF55" i="3"/>
  <c r="CO4" i="3"/>
  <c r="CO78" i="3"/>
  <c r="CL73" i="3"/>
  <c r="CH51" i="3"/>
  <c r="CM62" i="3"/>
  <c r="CF54" i="3"/>
  <c r="CM89" i="3"/>
  <c r="CJ93" i="3"/>
  <c r="CN100" i="3"/>
  <c r="CL13" i="3"/>
  <c r="CM53" i="3"/>
  <c r="CF18" i="3"/>
  <c r="CK74" i="3"/>
  <c r="CN95" i="3"/>
  <c r="CM61" i="3"/>
  <c r="CO24" i="3"/>
  <c r="CM80" i="3"/>
  <c r="CJ70" i="3"/>
  <c r="CJ32" i="3"/>
  <c r="CK69" i="3"/>
  <c r="CK90" i="3"/>
  <c r="CF74" i="3"/>
  <c r="CF41" i="3"/>
  <c r="CM84" i="3"/>
  <c r="CJ46" i="3"/>
  <c r="CM29" i="3"/>
  <c r="CJ95" i="3"/>
  <c r="CK103" i="3"/>
  <c r="CG50" i="3"/>
  <c r="CG94" i="3"/>
  <c r="CJ80" i="3"/>
  <c r="CH14" i="3"/>
  <c r="CO53" i="3"/>
  <c r="CI26" i="3"/>
  <c r="CG37" i="3"/>
  <c r="CF50" i="3"/>
  <c r="CH25" i="3"/>
  <c r="CO20" i="3"/>
  <c r="CG23" i="3"/>
  <c r="CJ91" i="3"/>
  <c r="CH53" i="3"/>
  <c r="CG24" i="3"/>
  <c r="CL71" i="3"/>
  <c r="CN40" i="3"/>
  <c r="CO5" i="3"/>
  <c r="CJ67" i="3"/>
  <c r="CJ76" i="3"/>
  <c r="CL35" i="3"/>
  <c r="CM9" i="3"/>
  <c r="CO36" i="3"/>
  <c r="CO72" i="3"/>
  <c r="CL85" i="3"/>
  <c r="CI4" i="3"/>
  <c r="CN6" i="3"/>
  <c r="CL90" i="3"/>
  <c r="CG82" i="3"/>
  <c r="CM43" i="3"/>
  <c r="CK98" i="3"/>
  <c r="CF31" i="3"/>
  <c r="CL50" i="3"/>
  <c r="CJ75" i="3"/>
  <c r="CN41" i="3"/>
  <c r="CF38" i="3"/>
  <c r="CO81" i="3"/>
  <c r="CF99" i="3"/>
  <c r="CJ5" i="3"/>
  <c r="CM17" i="3"/>
  <c r="CH92" i="3"/>
  <c r="CG44" i="3"/>
  <c r="CN18" i="3"/>
  <c r="CF22" i="3"/>
  <c r="CG91" i="3"/>
  <c r="CG84" i="3"/>
  <c r="CF63" i="3"/>
  <c r="CL60" i="3"/>
  <c r="CK82" i="3"/>
  <c r="CI33" i="3"/>
  <c r="CJ99" i="3"/>
  <c r="CI50" i="3"/>
  <c r="CI89" i="3"/>
  <c r="CH10" i="3"/>
  <c r="CI82" i="3"/>
  <c r="CM56" i="3"/>
  <c r="CF60" i="3"/>
  <c r="CF5" i="3"/>
  <c r="CJ9" i="3"/>
  <c r="CJ36" i="3"/>
  <c r="CM5" i="3"/>
  <c r="CN57" i="3"/>
  <c r="CG27" i="3"/>
  <c r="CN66" i="3"/>
  <c r="CG53" i="3"/>
  <c r="CL53" i="3"/>
  <c r="CO19" i="3"/>
  <c r="CL5" i="3"/>
  <c r="CG103" i="3"/>
  <c r="CG14" i="3"/>
  <c r="CL57" i="3"/>
  <c r="CK66" i="3"/>
  <c r="CH61" i="3"/>
  <c r="CO65" i="3"/>
  <c r="CF86" i="3"/>
  <c r="CF52" i="3"/>
  <c r="CF53" i="3"/>
  <c r="CG96" i="3"/>
  <c r="CJ23" i="3"/>
  <c r="CN4" i="3"/>
  <c r="CK59" i="3"/>
  <c r="CJ28" i="3"/>
  <c r="CH100" i="3"/>
  <c r="CN88" i="3"/>
  <c r="CG18" i="3"/>
  <c r="CH4" i="3"/>
  <c r="CK20" i="3"/>
  <c r="CL12" i="3"/>
  <c r="CN81" i="3"/>
  <c r="CN5" i="3"/>
  <c r="CF14" i="3"/>
  <c r="CI88" i="3"/>
  <c r="CJ61" i="3"/>
  <c r="CM54" i="3"/>
  <c r="CI74" i="3"/>
  <c r="CH29" i="3"/>
  <c r="CI23" i="3"/>
  <c r="CH18" i="3"/>
  <c r="CH58" i="3"/>
  <c r="CK24" i="3"/>
  <c r="CN7" i="3"/>
  <c r="CG56" i="3"/>
  <c r="CO55" i="3"/>
  <c r="CO70" i="3"/>
  <c r="CF65" i="3"/>
  <c r="CI38" i="3"/>
  <c r="CH5" i="3"/>
  <c r="CL41" i="3"/>
  <c r="CI62" i="3"/>
  <c r="CF102" i="3"/>
  <c r="CG45" i="3"/>
  <c r="CH37" i="3"/>
  <c r="CI19" i="3"/>
  <c r="CK54" i="3"/>
  <c r="CH38" i="3"/>
  <c r="CG77" i="3"/>
  <c r="CF34" i="3"/>
  <c r="CF40" i="3"/>
  <c r="CK62" i="3"/>
  <c r="CN31" i="3"/>
  <c r="CN9" i="3"/>
  <c r="CJ97" i="3"/>
  <c r="CH72" i="3"/>
  <c r="CH76" i="3"/>
  <c r="CI31" i="3"/>
  <c r="CI41" i="3"/>
  <c r="CO76" i="3"/>
  <c r="CG8" i="3"/>
  <c r="CH8" i="3"/>
  <c r="CL6" i="3"/>
  <c r="CF68" i="3"/>
  <c r="CL42" i="3"/>
  <c r="CL83" i="3"/>
  <c r="CM46" i="3"/>
  <c r="CK79" i="3"/>
  <c r="CK96" i="3"/>
  <c r="CI57" i="3"/>
  <c r="CO50" i="3"/>
  <c r="CF39" i="3"/>
  <c r="CF46" i="3"/>
  <c r="CI72" i="3"/>
  <c r="CH63" i="3"/>
  <c r="CJ72" i="3"/>
  <c r="CK48" i="3"/>
  <c r="CJ79" i="3"/>
  <c r="CF103" i="3"/>
  <c r="CI9" i="3"/>
  <c r="CL61" i="3"/>
  <c r="CO68" i="3"/>
  <c r="CK22" i="3"/>
  <c r="CF26" i="3"/>
  <c r="CM60" i="3"/>
  <c r="CF76" i="3"/>
  <c r="CO77" i="3"/>
  <c r="CH101" i="3"/>
  <c r="CF9" i="3"/>
  <c r="CM26" i="3"/>
  <c r="CN21" i="3"/>
  <c r="CM28" i="3"/>
  <c r="CF56" i="3"/>
  <c r="CG92" i="3"/>
  <c r="CK26" i="3"/>
  <c r="CG74" i="3"/>
  <c r="CM86" i="3"/>
  <c r="CJ89" i="3"/>
  <c r="CN87" i="3"/>
  <c r="CJ88" i="3"/>
  <c r="CH36" i="3"/>
  <c r="CJ96" i="3"/>
  <c r="CF77" i="3"/>
  <c r="CL39" i="3"/>
  <c r="CM92" i="3"/>
  <c r="CI68" i="3"/>
  <c r="CJ73" i="3"/>
  <c r="CL4" i="3"/>
  <c r="CM63" i="3"/>
  <c r="CH68" i="3"/>
  <c r="CO89" i="3"/>
  <c r="CG31" i="3"/>
  <c r="CK72" i="3"/>
  <c r="CJ103" i="3"/>
  <c r="CI36" i="3"/>
  <c r="CK23" i="3"/>
  <c r="CL51" i="3"/>
  <c r="CO41" i="3"/>
  <c r="CM99" i="3"/>
  <c r="CJ66" i="3"/>
  <c r="CK80" i="3"/>
  <c r="CG21" i="3"/>
  <c r="CG55" i="3"/>
  <c r="CL47" i="3"/>
  <c r="CH47" i="3"/>
  <c r="CN36" i="3"/>
  <c r="CI16" i="3"/>
  <c r="CG70" i="3"/>
  <c r="CM90" i="3"/>
  <c r="CN65" i="3"/>
  <c r="CN23" i="3"/>
  <c r="CO40" i="3"/>
  <c r="CM4" i="3"/>
  <c r="CF17" i="3"/>
  <c r="CI11" i="3"/>
  <c r="CO95" i="3"/>
  <c r="CN70" i="3"/>
  <c r="CO11" i="3"/>
  <c r="CG20" i="3"/>
  <c r="CM58" i="3"/>
  <c r="CJ24" i="3"/>
  <c r="CN16" i="3"/>
  <c r="CN77" i="3"/>
  <c r="CH78" i="3"/>
  <c r="CF43" i="3"/>
  <c r="CL62" i="3"/>
  <c r="CG9" i="3"/>
  <c r="CI14" i="3"/>
  <c r="CO102" i="3"/>
  <c r="CH11" i="3"/>
  <c r="CN11" i="3"/>
  <c r="CJ59" i="3"/>
  <c r="CH71" i="3"/>
  <c r="CN69" i="3"/>
  <c r="CH88" i="3"/>
  <c r="CJ27" i="3"/>
  <c r="CN27" i="3"/>
  <c r="CO61" i="3"/>
  <c r="CG32" i="3"/>
  <c r="CN14" i="3"/>
  <c r="CH7" i="3"/>
  <c r="CO30" i="3"/>
  <c r="CJ52" i="3"/>
  <c r="CN78" i="3"/>
  <c r="CN67" i="3"/>
  <c r="CF15" i="3"/>
  <c r="CN91" i="3"/>
  <c r="CG100" i="3"/>
  <c r="CH56" i="3"/>
  <c r="CN13" i="3"/>
  <c r="CJ98" i="3"/>
  <c r="CM66" i="3"/>
  <c r="CN30" i="3"/>
  <c r="CM103" i="3"/>
  <c r="CG85" i="3"/>
  <c r="CO71" i="3"/>
  <c r="CF6" i="3"/>
  <c r="CH99" i="3"/>
  <c r="CM14" i="3"/>
  <c r="CH15" i="3"/>
  <c r="CG40" i="3"/>
  <c r="CF4" i="3"/>
  <c r="CF64" i="3"/>
  <c r="CO74" i="3"/>
  <c r="CL17" i="3"/>
  <c r="CI22" i="3"/>
  <c r="CH66" i="3"/>
  <c r="CF30" i="3"/>
  <c r="CK63" i="3"/>
  <c r="CL23" i="3"/>
  <c r="CO23" i="3"/>
  <c r="CI27" i="3"/>
  <c r="CF47" i="3"/>
  <c r="CM15" i="3"/>
  <c r="CH26" i="3"/>
  <c r="CK19" i="3"/>
  <c r="CJ34" i="3"/>
  <c r="CL14" i="3"/>
  <c r="CF93" i="3"/>
  <c r="CL48" i="3"/>
  <c r="CO28" i="3"/>
  <c r="CH13" i="3"/>
  <c r="CG28" i="3"/>
  <c r="CK35" i="3"/>
  <c r="CK64" i="3"/>
  <c r="CL75" i="3"/>
  <c r="CK21" i="3"/>
  <c r="CK95" i="3"/>
  <c r="CG101" i="3"/>
  <c r="CJ7" i="3"/>
  <c r="CI59" i="3"/>
  <c r="CO25" i="3"/>
  <c r="CI18" i="3"/>
  <c r="CH31" i="3"/>
  <c r="CH57" i="3"/>
  <c r="CF19" i="3"/>
  <c r="CG61" i="3"/>
  <c r="CJ56" i="3"/>
  <c r="CI8" i="3"/>
  <c r="CO101" i="3"/>
  <c r="CO7" i="3"/>
  <c r="CN12" i="3"/>
  <c r="CI12" i="3"/>
  <c r="CK47" i="3"/>
  <c r="CO54" i="3"/>
  <c r="CG34" i="3"/>
  <c r="CO75" i="3"/>
  <c r="CJ58" i="3"/>
  <c r="CJ100" i="3"/>
  <c r="CI73" i="3"/>
  <c r="CF100" i="3"/>
  <c r="CO35" i="3"/>
  <c r="CN103" i="3"/>
  <c r="CJ37" i="3"/>
  <c r="CH12" i="3"/>
  <c r="CH27" i="3"/>
  <c r="CL43" i="3"/>
  <c r="CG97" i="3"/>
  <c r="CO87" i="3"/>
  <c r="CJ94" i="3"/>
  <c r="CN39" i="3"/>
  <c r="CF87" i="3"/>
  <c r="CJ16" i="3"/>
  <c r="CK39" i="3"/>
  <c r="CI17" i="3"/>
  <c r="CG80" i="3"/>
  <c r="CM38" i="3"/>
  <c r="CL15" i="3"/>
  <c r="CL78" i="3"/>
  <c r="CK43" i="3"/>
  <c r="CL9" i="3"/>
  <c r="CI37" i="3"/>
  <c r="CN37" i="3"/>
  <c r="CL74" i="3"/>
  <c r="CM69" i="3"/>
  <c r="CN102" i="3"/>
  <c r="CI94" i="3"/>
  <c r="CM97" i="3"/>
  <c r="CM6" i="3"/>
  <c r="CN80" i="3"/>
  <c r="CM45" i="3"/>
  <c r="CM88" i="3"/>
  <c r="CN26" i="3"/>
  <c r="CM57" i="3"/>
  <c r="CM41" i="3"/>
  <c r="CN73" i="3"/>
  <c r="CL21" i="3"/>
  <c r="CK41" i="3"/>
  <c r="CH97" i="3"/>
  <c r="CI86" i="3"/>
  <c r="CI28" i="3"/>
  <c r="CG41" i="3"/>
  <c r="CJ82" i="3"/>
  <c r="CH32" i="3"/>
  <c r="CF62" i="3"/>
  <c r="CG54" i="3"/>
  <c r="CJ41" i="3"/>
  <c r="CI24" i="3"/>
  <c r="CH65" i="3"/>
  <c r="CJ54" i="3"/>
  <c r="CI53" i="3"/>
  <c r="CH93" i="3"/>
  <c r="CJ47" i="3"/>
  <c r="CI47" i="3"/>
  <c r="CG68" i="3"/>
  <c r="CF98" i="3"/>
  <c r="CO42" i="3"/>
  <c r="CK76" i="3"/>
  <c r="CH60" i="3"/>
  <c r="CJ15" i="3"/>
  <c r="CG67" i="3"/>
  <c r="CH20" i="3"/>
  <c r="CO100" i="3"/>
  <c r="CJ17" i="3"/>
  <c r="CM12" i="3"/>
  <c r="CG88" i="3"/>
  <c r="CH22" i="3"/>
  <c r="CM21" i="3"/>
  <c r="CG11" i="3"/>
  <c r="CM49" i="3"/>
  <c r="CM19" i="3"/>
  <c r="CJ6" i="3"/>
  <c r="CF73" i="3"/>
  <c r="CG79" i="3"/>
  <c r="CO52" i="3"/>
  <c r="CG58" i="3"/>
  <c r="CO10" i="3"/>
  <c r="CN89" i="3"/>
  <c r="CF94" i="3"/>
  <c r="CG60" i="3"/>
  <c r="CN49" i="3"/>
  <c r="CJ35" i="3"/>
  <c r="CH24" i="3"/>
  <c r="CI20" i="3"/>
  <c r="CK53" i="3"/>
  <c r="CI97" i="3"/>
  <c r="CL16" i="3"/>
  <c r="CK102" i="3"/>
  <c r="CK60" i="3"/>
  <c r="CM10" i="3"/>
  <c r="CL10" i="3"/>
  <c r="CG102" i="3"/>
  <c r="CK49" i="3"/>
  <c r="CK40" i="3"/>
  <c r="CK81" i="3"/>
  <c r="CH21" i="3"/>
  <c r="CF59" i="3"/>
  <c r="CK70" i="3"/>
  <c r="CK28" i="3"/>
  <c r="CF37" i="3"/>
  <c r="CK75" i="3"/>
  <c r="CG49" i="3"/>
  <c r="CG13" i="3"/>
  <c r="CI66" i="3"/>
  <c r="CL18" i="3"/>
  <c r="CI102" i="3"/>
  <c r="CK52" i="3"/>
  <c r="CM68" i="3"/>
  <c r="CF51" i="3"/>
  <c r="CN50" i="3"/>
  <c r="CH83" i="3"/>
  <c r="CL7" i="3"/>
  <c r="CN74" i="3"/>
  <c r="CF12" i="3"/>
  <c r="CN64" i="3"/>
  <c r="CO64" i="3"/>
  <c r="CI43" i="3"/>
  <c r="CM82" i="3"/>
  <c r="CJ86" i="3"/>
  <c r="CK34" i="3"/>
  <c r="CF83" i="3"/>
  <c r="CF28" i="3"/>
  <c r="CJ87" i="3"/>
  <c r="CO26" i="3"/>
  <c r="CF80" i="3"/>
  <c r="CN53" i="3"/>
  <c r="CM51" i="3"/>
  <c r="CG93" i="3"/>
  <c r="CF85" i="3"/>
  <c r="CK73" i="3"/>
  <c r="CM25" i="3"/>
  <c r="CO15" i="3"/>
  <c r="CM93" i="3"/>
  <c r="CJ81" i="3"/>
  <c r="CJ63" i="3"/>
  <c r="CG22" i="3"/>
  <c r="CJ19" i="3"/>
  <c r="CJ90" i="3"/>
  <c r="CM16" i="3"/>
  <c r="CH77" i="3"/>
  <c r="CM101" i="3"/>
  <c r="CN79" i="3"/>
  <c r="CF10" i="3"/>
  <c r="CK38" i="3"/>
  <c r="CJ65" i="3"/>
  <c r="CO6" i="3"/>
  <c r="CI76" i="3"/>
  <c r="CN55" i="3"/>
  <c r="CI77" i="3"/>
  <c r="CF95" i="3"/>
  <c r="CJ92" i="3"/>
  <c r="CF7" i="3"/>
  <c r="CI69" i="3"/>
  <c r="CH48" i="3"/>
  <c r="CM70" i="3"/>
  <c r="BQ159" i="3" l="1"/>
  <c r="BQ149" i="3"/>
  <c r="BQ316" i="3"/>
  <c r="BQ100" i="3"/>
  <c r="BQ257" i="3"/>
  <c r="I18" i="3"/>
  <c r="I17" i="3"/>
  <c r="I20" i="3"/>
  <c r="I22" i="3"/>
  <c r="I23" i="3"/>
  <c r="I19" i="3"/>
  <c r="I21" i="3"/>
  <c r="BQ98" i="3"/>
  <c r="BQ273" i="3"/>
  <c r="BQ119" i="3"/>
  <c r="S22" i="3"/>
  <c r="BQ6" i="3"/>
  <c r="BQ10" i="3"/>
  <c r="BQ56" i="3"/>
  <c r="BQ126" i="3"/>
  <c r="BQ235" i="3"/>
  <c r="BQ44" i="3"/>
  <c r="BQ118" i="3"/>
  <c r="BQ242" i="3"/>
  <c r="BQ331" i="3"/>
  <c r="BQ290" i="3"/>
  <c r="BQ31" i="3"/>
  <c r="BQ157" i="3"/>
  <c r="BQ163" i="3"/>
  <c r="BQ183" i="3"/>
  <c r="BQ294" i="3"/>
  <c r="BQ210" i="3"/>
  <c r="BQ134" i="3"/>
  <c r="BQ255" i="3"/>
  <c r="BQ307" i="3"/>
  <c r="BQ135" i="3"/>
  <c r="BQ162" i="3"/>
  <c r="BQ12" i="3"/>
  <c r="BQ363" i="3"/>
  <c r="BQ141" i="3"/>
  <c r="BQ239" i="3"/>
  <c r="BQ164" i="3"/>
  <c r="BQ88" i="3"/>
  <c r="BQ329" i="3"/>
  <c r="BQ330" i="3"/>
  <c r="BQ241" i="3"/>
  <c r="BQ148" i="3"/>
  <c r="BQ61" i="3"/>
  <c r="BQ359" i="3"/>
  <c r="S21" i="3"/>
  <c r="BQ97" i="3"/>
  <c r="BQ206" i="3"/>
  <c r="BQ324" i="3"/>
  <c r="BQ60" i="3"/>
  <c r="BQ166" i="3"/>
  <c r="BQ144" i="3"/>
  <c r="BQ103" i="3"/>
  <c r="BQ36" i="3"/>
  <c r="BQ17" i="3"/>
  <c r="BQ62" i="3"/>
  <c r="BQ353" i="3"/>
  <c r="BQ309" i="3"/>
  <c r="BQ195" i="3"/>
  <c r="BQ178" i="3"/>
  <c r="BQ284" i="3"/>
  <c r="BQ13" i="3"/>
  <c r="BQ305" i="3"/>
  <c r="BY337" i="3"/>
  <c r="BQ341" i="3"/>
  <c r="BQ190" i="3"/>
  <c r="BQ300" i="3"/>
  <c r="BQ73" i="3"/>
  <c r="BQ49" i="3"/>
  <c r="BQ265" i="3"/>
  <c r="BQ360" i="3"/>
  <c r="BQ156" i="3"/>
  <c r="BQ185" i="3"/>
  <c r="BQ160" i="3"/>
  <c r="BQ165" i="3"/>
  <c r="BQ48" i="3"/>
  <c r="BQ66" i="3"/>
  <c r="BQ208" i="3"/>
  <c r="BQ325" i="3"/>
  <c r="BQ125" i="3"/>
  <c r="BQ176" i="3"/>
  <c r="BQ343" i="3"/>
  <c r="BQ21" i="3"/>
  <c r="BQ76" i="3"/>
  <c r="BQ70" i="3"/>
  <c r="BQ227" i="3"/>
  <c r="BQ41" i="3"/>
  <c r="BQ92" i="3"/>
  <c r="BQ33" i="3"/>
  <c r="BQ275" i="3"/>
  <c r="BQ101" i="3"/>
  <c r="BQ38" i="3"/>
  <c r="BQ72" i="3"/>
  <c r="BQ152" i="3"/>
  <c r="BQ69" i="3"/>
  <c r="BQ170" i="3"/>
  <c r="BQ281" i="3"/>
  <c r="BQ247" i="3"/>
  <c r="BQ87" i="3"/>
  <c r="BQ313" i="3"/>
  <c r="BQ321" i="3"/>
  <c r="BQ161" i="3"/>
  <c r="BQ362" i="3"/>
  <c r="BQ358" i="3"/>
  <c r="BQ338" i="3"/>
  <c r="BQ312" i="3"/>
  <c r="BQ23" i="3"/>
  <c r="BQ334" i="3"/>
  <c r="BX9" i="3"/>
  <c r="BQ4" i="3"/>
  <c r="BQ199" i="3"/>
  <c r="BQ314" i="3"/>
  <c r="BQ228" i="3"/>
  <c r="BQ102" i="3"/>
  <c r="BQ283" i="3"/>
  <c r="S17" i="3"/>
  <c r="BY70" i="3"/>
  <c r="BQ243" i="3"/>
  <c r="BQ114" i="3"/>
  <c r="BQ75" i="3"/>
  <c r="BQ213" i="3"/>
  <c r="BQ276" i="3"/>
  <c r="BQ194" i="3"/>
  <c r="BQ20" i="3"/>
  <c r="BQ174" i="3"/>
  <c r="BQ30" i="3"/>
  <c r="BQ204" i="3"/>
  <c r="BZ113" i="3"/>
  <c r="BZ106" i="3"/>
  <c r="BQ339" i="3"/>
  <c r="BQ196" i="3"/>
  <c r="BQ120" i="3"/>
  <c r="BQ289" i="3"/>
  <c r="BQ200" i="3"/>
  <c r="BQ55" i="3"/>
  <c r="BQ350" i="3"/>
  <c r="S19" i="3"/>
  <c r="BY36" i="3"/>
  <c r="BQ18" i="3"/>
  <c r="BQ188" i="3"/>
  <c r="BQ335" i="3"/>
  <c r="BQ99" i="3"/>
  <c r="BQ130" i="3"/>
  <c r="BQ299" i="3"/>
  <c r="BQ94" i="3"/>
  <c r="BQ291" i="3"/>
  <c r="BQ315" i="3"/>
  <c r="BQ58" i="3"/>
  <c r="BQ140" i="3"/>
  <c r="BQ35" i="3"/>
  <c r="BQ110" i="3"/>
  <c r="BQ246" i="3"/>
  <c r="BQ288" i="3"/>
  <c r="BQ222" i="3"/>
  <c r="BQ111" i="3"/>
  <c r="BQ74" i="3"/>
  <c r="BQ90" i="3"/>
  <c r="BQ351" i="3"/>
  <c r="BQ57" i="3"/>
  <c r="BQ264" i="3"/>
  <c r="BQ169" i="3"/>
  <c r="BQ250" i="3"/>
  <c r="BQ91" i="3"/>
  <c r="CA126" i="3"/>
  <c r="BQ106" i="3"/>
  <c r="BQ116" i="3"/>
  <c r="BQ147" i="3"/>
  <c r="BQ356" i="3"/>
  <c r="BQ263" i="3"/>
  <c r="BQ271" i="3"/>
  <c r="BQ121" i="3"/>
  <c r="BQ65" i="3"/>
  <c r="BQ267" i="3"/>
  <c r="BQ155" i="3"/>
  <c r="BY169" i="3"/>
  <c r="BQ129" i="3"/>
  <c r="BQ223" i="3"/>
  <c r="BQ131" i="3"/>
  <c r="BQ29" i="3"/>
  <c r="BQ52" i="3"/>
  <c r="BQ215" i="3"/>
  <c r="BQ171" i="3"/>
  <c r="BQ77" i="3"/>
  <c r="BQ182" i="3"/>
  <c r="BQ11" i="3"/>
  <c r="BQ78" i="3"/>
  <c r="BQ220" i="3"/>
  <c r="BQ286" i="3"/>
  <c r="BQ128" i="3"/>
  <c r="BQ28" i="3"/>
  <c r="BQ304" i="3"/>
  <c r="BQ123" i="3"/>
  <c r="BQ355" i="3"/>
  <c r="BQ107" i="3"/>
  <c r="BQ81" i="3"/>
  <c r="BQ301" i="3"/>
  <c r="BQ344" i="3"/>
  <c r="BQ203" i="3"/>
  <c r="BQ266" i="3"/>
  <c r="BQ132" i="3"/>
  <c r="BX57" i="3"/>
  <c r="BQ277" i="3"/>
  <c r="BQ221" i="3"/>
  <c r="BQ336" i="3"/>
  <c r="BY239" i="3"/>
  <c r="BY363" i="3"/>
  <c r="BY41" i="3"/>
  <c r="BQ256" i="3"/>
  <c r="CB71" i="3"/>
  <c r="BQ146" i="3"/>
  <c r="BQ201" i="3"/>
  <c r="BQ225" i="3"/>
  <c r="BQ259" i="3"/>
  <c r="BQ326" i="3"/>
  <c r="BQ293" i="3"/>
  <c r="BZ99" i="3"/>
  <c r="BQ230" i="3"/>
  <c r="BQ179" i="3"/>
  <c r="BQ260" i="3"/>
  <c r="BQ346" i="3"/>
  <c r="BQ234" i="3"/>
  <c r="BQ105" i="3"/>
  <c r="BQ104" i="3"/>
  <c r="BQ86" i="3"/>
  <c r="BQ15" i="3"/>
  <c r="BQ138" i="3"/>
  <c r="BQ122" i="3"/>
  <c r="BQ186" i="3"/>
  <c r="BQ50" i="3"/>
  <c r="BQ207" i="3"/>
  <c r="BY75" i="3"/>
  <c r="BQ285" i="3"/>
  <c r="BQ327" i="3"/>
  <c r="BQ53" i="3"/>
  <c r="BQ168" i="3"/>
  <c r="BQ306" i="3"/>
  <c r="BQ175" i="3"/>
  <c r="BQ180" i="3"/>
  <c r="BQ328" i="3"/>
  <c r="BQ112" i="3"/>
  <c r="BQ136" i="3"/>
  <c r="BQ254" i="3"/>
  <c r="BQ272" i="3"/>
  <c r="BQ311" i="3"/>
  <c r="BQ154" i="3"/>
  <c r="BQ108" i="3"/>
  <c r="BZ315" i="3"/>
  <c r="BQ137" i="3"/>
  <c r="BQ237" i="3"/>
  <c r="BQ27" i="3"/>
  <c r="BQ320" i="3"/>
  <c r="BQ232" i="3"/>
  <c r="BQ233" i="3"/>
  <c r="BQ348" i="3"/>
  <c r="BQ244" i="3"/>
  <c r="BQ202" i="3"/>
  <c r="BQ193" i="3"/>
  <c r="BY7" i="3"/>
  <c r="CB195" i="3"/>
  <c r="BQ238" i="3"/>
  <c r="BQ71" i="3"/>
  <c r="BQ347" i="3"/>
  <c r="BQ308" i="3"/>
  <c r="BQ145" i="3"/>
  <c r="BQ248" i="3"/>
  <c r="BQ142" i="3"/>
  <c r="BQ217" i="3"/>
  <c r="BQ84" i="3"/>
  <c r="BQ295" i="3"/>
  <c r="BQ342" i="3"/>
  <c r="BQ153" i="3"/>
  <c r="BQ357" i="3"/>
  <c r="BQ318" i="3"/>
  <c r="BQ302" i="3"/>
  <c r="BQ8" i="3"/>
  <c r="BQ172" i="3"/>
  <c r="BQ39" i="3"/>
  <c r="BQ95" i="3"/>
  <c r="BQ59" i="3"/>
  <c r="BX86" i="3"/>
  <c r="BX20" i="3"/>
  <c r="BQ67" i="3"/>
  <c r="BQ332" i="3"/>
  <c r="BQ22" i="3"/>
  <c r="BQ9" i="3"/>
  <c r="BQ298" i="3"/>
  <c r="S23" i="3"/>
  <c r="BY80" i="3"/>
  <c r="CB126" i="3"/>
  <c r="CB133" i="3"/>
  <c r="BQ269" i="3"/>
  <c r="BQ282" i="3"/>
  <c r="BQ124" i="3"/>
  <c r="BQ340" i="3"/>
  <c r="BQ198" i="3"/>
  <c r="BQ14" i="3"/>
  <c r="BQ279" i="3"/>
  <c r="BQ151" i="3"/>
  <c r="BQ133" i="3"/>
  <c r="BQ197" i="3"/>
  <c r="BQ226" i="3"/>
  <c r="BZ86" i="3"/>
  <c r="BQ229" i="3"/>
  <c r="BQ317" i="3"/>
  <c r="BQ34" i="3"/>
  <c r="BQ253" i="3"/>
  <c r="BQ262" i="3"/>
  <c r="BQ64" i="3"/>
  <c r="BX4" i="3"/>
  <c r="BQ115" i="3"/>
  <c r="CA78" i="3"/>
  <c r="BQ287" i="3"/>
  <c r="BQ37" i="3"/>
  <c r="BQ297" i="3"/>
  <c r="BQ240" i="3"/>
  <c r="BQ63" i="3"/>
  <c r="BY148" i="3"/>
  <c r="BQ32" i="3"/>
  <c r="BQ245" i="3"/>
  <c r="BQ270" i="3"/>
  <c r="BQ79" i="3"/>
  <c r="BQ150" i="3"/>
  <c r="BQ54" i="3"/>
  <c r="BQ19" i="3"/>
  <c r="BZ8" i="3"/>
  <c r="BZ81" i="3"/>
  <c r="BZ18" i="3"/>
  <c r="BQ251" i="3"/>
  <c r="BQ214" i="3"/>
  <c r="BQ42" i="3"/>
  <c r="BQ352" i="3"/>
  <c r="BQ127" i="3"/>
  <c r="BQ274" i="3"/>
  <c r="BQ322" i="3"/>
  <c r="BQ167" i="3"/>
  <c r="BQ181" i="3"/>
  <c r="BQ268" i="3"/>
  <c r="BQ323" i="3"/>
  <c r="BQ189" i="3"/>
  <c r="BQ249" i="3"/>
  <c r="BQ83" i="3"/>
  <c r="BQ5" i="3"/>
  <c r="BQ45" i="3"/>
  <c r="CB62" i="3"/>
  <c r="BQ319" i="3"/>
  <c r="BQ361" i="3"/>
  <c r="BQ231" i="3"/>
  <c r="BQ40" i="3"/>
  <c r="BQ209" i="3"/>
  <c r="BQ236" i="3"/>
  <c r="BQ93" i="3"/>
  <c r="BQ280" i="3"/>
  <c r="BQ310" i="3"/>
  <c r="BQ258" i="3"/>
  <c r="BQ252" i="3"/>
  <c r="BQ205" i="3"/>
  <c r="BQ354" i="3"/>
  <c r="BQ333" i="3"/>
  <c r="BZ160" i="3"/>
  <c r="BQ192" i="3"/>
  <c r="BQ85" i="3"/>
  <c r="BQ184" i="3"/>
  <c r="BQ216" i="3"/>
  <c r="BQ82" i="3"/>
  <c r="BX41" i="3"/>
  <c r="CA49" i="3"/>
  <c r="CA14" i="3"/>
  <c r="BQ177" i="3"/>
  <c r="BQ139" i="3"/>
  <c r="BQ24" i="3"/>
  <c r="BQ211" i="3"/>
  <c r="BQ303" i="3"/>
  <c r="BQ109" i="3"/>
  <c r="BQ218" i="3"/>
  <c r="BQ292" i="3"/>
  <c r="S20" i="3"/>
  <c r="BY138" i="3"/>
  <c r="BY182" i="3"/>
  <c r="BY18" i="3"/>
  <c r="BQ173" i="3"/>
  <c r="BQ191" i="3"/>
  <c r="BQ337" i="3"/>
  <c r="CB9" i="3"/>
  <c r="CB209" i="3"/>
  <c r="CB75" i="3"/>
  <c r="BQ51" i="3"/>
  <c r="BQ143" i="3"/>
  <c r="BQ187" i="3"/>
  <c r="BQ43" i="3"/>
  <c r="BQ219" i="3"/>
  <c r="BQ212" i="3"/>
  <c r="BQ47" i="3"/>
  <c r="BQ7" i="3"/>
  <c r="BQ224" i="3"/>
  <c r="BQ26" i="3"/>
  <c r="BQ278" i="3"/>
  <c r="BQ80" i="3"/>
  <c r="BQ113" i="3"/>
  <c r="BQ96" i="3"/>
  <c r="BQ46" i="3"/>
  <c r="BQ117" i="3"/>
  <c r="BQ158" i="3"/>
  <c r="BZ209" i="3"/>
  <c r="BZ121" i="3"/>
  <c r="BZ240" i="3"/>
  <c r="BZ9" i="3"/>
  <c r="BQ261" i="3"/>
  <c r="BQ89" i="3"/>
  <c r="BQ16" i="3"/>
  <c r="BQ68" i="3"/>
  <c r="CA27" i="3"/>
  <c r="CA31" i="3"/>
  <c r="BQ296" i="3"/>
  <c r="BQ349" i="3"/>
  <c r="BQ345" i="3"/>
  <c r="S18" i="3"/>
  <c r="CK30" i="3"/>
  <c r="CM72" i="3"/>
  <c r="CL68" i="3"/>
  <c r="CK67" i="3"/>
  <c r="CL100" i="3"/>
  <c r="CM77" i="3"/>
  <c r="CO80" i="3"/>
  <c r="CL77" i="3"/>
  <c r="CK12" i="3"/>
  <c r="CK15" i="3"/>
  <c r="CL89" i="3"/>
  <c r="CO48" i="3"/>
  <c r="CM32" i="3"/>
  <c r="CL92" i="3"/>
  <c r="CM74" i="3"/>
  <c r="CO49" i="3"/>
  <c r="CK14" i="3"/>
  <c r="CM91" i="3"/>
  <c r="CL101" i="3"/>
  <c r="CL93" i="3"/>
  <c r="CK10" i="3"/>
  <c r="CM85" i="3"/>
  <c r="CK32" i="3"/>
  <c r="CL97" i="3"/>
  <c r="CN61" i="3"/>
  <c r="CN47" i="3"/>
  <c r="CM48" i="3"/>
  <c r="CL96" i="3"/>
  <c r="CL91" i="3"/>
  <c r="CL29" i="3"/>
  <c r="CL30" i="3"/>
  <c r="CL79" i="3"/>
  <c r="CK17" i="3"/>
  <c r="CK16" i="3"/>
  <c r="CL99" i="3"/>
  <c r="CL94" i="3"/>
  <c r="CL80" i="3"/>
  <c r="CL98" i="3"/>
  <c r="CN58" i="3"/>
  <c r="CL58" i="3"/>
  <c r="CL27" i="3"/>
  <c r="CO92" i="3"/>
  <c r="CO82" i="3"/>
  <c r="CK18" i="3"/>
  <c r="CL66" i="3"/>
  <c r="CM37" i="3"/>
  <c r="CL67" i="3"/>
  <c r="CL103" i="3"/>
  <c r="CN59" i="3"/>
  <c r="CM34" i="3"/>
  <c r="CK9" i="3"/>
  <c r="CK56" i="3"/>
  <c r="CO45" i="3"/>
  <c r="CN48" i="3"/>
  <c r="CO98" i="3"/>
  <c r="CM76" i="3"/>
  <c r="CM35" i="3"/>
  <c r="CL95" i="3"/>
  <c r="CM47" i="3"/>
  <c r="CL28" i="3"/>
  <c r="CK44" i="3"/>
  <c r="CK4" i="3"/>
  <c r="CL76" i="3"/>
  <c r="CL26" i="3"/>
  <c r="CM75" i="3"/>
  <c r="CO83" i="3"/>
  <c r="CK11" i="3"/>
  <c r="CK5" i="3"/>
  <c r="CL102" i="3"/>
  <c r="CK13" i="3"/>
  <c r="CO99" i="3"/>
  <c r="CO46" i="3"/>
  <c r="CM33" i="3"/>
  <c r="CO91" i="3"/>
  <c r="CK6" i="3"/>
  <c r="CK45" i="3"/>
  <c r="CL56" i="3"/>
  <c r="CK29" i="3"/>
  <c r="CL44" i="3"/>
  <c r="CN82" i="3"/>
  <c r="CN68" i="3"/>
  <c r="CM36" i="3"/>
  <c r="CO47" i="3"/>
  <c r="CM31" i="3"/>
  <c r="CL84" i="3"/>
  <c r="CK7" i="3"/>
  <c r="CM71" i="3"/>
  <c r="CL25" i="3"/>
  <c r="CK61" i="3"/>
  <c r="CK8" i="3"/>
  <c r="CM87" i="3"/>
  <c r="CK31" i="3"/>
  <c r="CN75" i="3"/>
  <c r="CN46" i="3"/>
  <c r="CM81" i="3"/>
  <c r="CL4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H3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不同付费层实力相当于非r的倍数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Y1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注意是战中的损失不是实际损失</t>
        </r>
      </text>
    </comment>
    <comment ref="AZ2" authorId="0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指伤亡，主力伤亡区分付费层，攻城队伍伤亡按0%计算，这里伤亡指损耗+负伤一起</t>
        </r>
      </text>
    </comment>
    <comment ref="F16" authorId="0" shapeId="0" xr:uid="{00000000-0006-0000-0500-000005000000}">
      <text>
        <r>
          <rPr>
            <b/>
            <sz val="9"/>
            <color indexed="81"/>
            <rFont val="宋体"/>
            <family val="3"/>
            <charset val="134"/>
          </rPr>
          <t>受到位置修正等影响</t>
        </r>
      </text>
    </comment>
    <comment ref="I16" authorId="0" shapeId="0" xr:uid="{00000000-0006-0000-0500-000006000000}">
      <text>
        <r>
          <rPr>
            <b/>
            <sz val="9"/>
            <color indexed="81"/>
            <rFont val="宋体"/>
            <family val="3"/>
            <charset val="134"/>
          </rPr>
          <t>特殊城池扩大至2倍，凸显特殊城池易守难攻的效果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N14" authorId="0" shapeId="0" xr:uid="{1C4861F5-4AD4-4D73-A1CE-332A8C3F3D9E}">
      <text>
        <r>
          <rPr>
            <b/>
            <sz val="9"/>
            <color indexed="81"/>
            <rFont val="宋体"/>
            <family val="3"/>
            <charset val="134"/>
          </rPr>
          <t>进攻占一半战斗</t>
        </r>
      </text>
    </comment>
    <comment ref="N15" authorId="0" shapeId="0" xr:uid="{61360D8D-330C-4F12-B401-944131C61B81}">
      <text>
        <r>
          <rPr>
            <b/>
            <sz val="9"/>
            <color indexed="81"/>
            <rFont val="宋体"/>
            <family val="3"/>
            <charset val="134"/>
          </rPr>
          <t>开军略驻守时生效的效果视为占总发生战斗的10%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作者</author>
  </authors>
  <commentList>
    <comment ref="AC3" authorId="0" shapeId="0" xr:uid="{00000000-0006-0000-0200-000001000000}">
      <text/>
    </comment>
    <comment ref="C29" authorId="1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战损修正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O8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指放到斜角时离最近攻打区域的距离</t>
        </r>
      </text>
    </comment>
    <comment ref="D16" authorId="0" shapeId="0" xr:uid="{00000000-0006-0000-0300-000002000000}">
      <text>
        <r>
          <rPr>
            <sz val="9"/>
            <color indexed="81"/>
            <rFont val="宋体"/>
            <family val="3"/>
            <charset val="134"/>
          </rPr>
          <t xml:space="preserve">天气会有影响，这里会调整为0.08
</t>
        </r>
      </text>
    </comment>
  </commentList>
</comments>
</file>

<file path=xl/sharedStrings.xml><?xml version="1.0" encoding="utf-8"?>
<sst xmlns="http://schemas.openxmlformats.org/spreadsheetml/2006/main" count="842" uniqueCount="482">
  <si>
    <t>基本信息</t>
    <phoneticPr fontId="2" type="noConversion"/>
  </si>
  <si>
    <t>消耗点</t>
    <phoneticPr fontId="2" type="noConversion"/>
  </si>
  <si>
    <t>消耗值</t>
    <phoneticPr fontId="2" type="noConversion"/>
  </si>
  <si>
    <t>攻打玩家城</t>
    <phoneticPr fontId="2" type="noConversion"/>
  </si>
  <si>
    <t>掠夺玩家城</t>
    <phoneticPr fontId="2" type="noConversion"/>
  </si>
  <si>
    <t>打野</t>
    <phoneticPr fontId="2" type="noConversion"/>
  </si>
  <si>
    <t>采集</t>
    <phoneticPr fontId="2" type="noConversion"/>
  </si>
  <si>
    <t>打NPC城</t>
    <phoneticPr fontId="2" type="noConversion"/>
  </si>
  <si>
    <t>疲劳值消耗</t>
    <phoneticPr fontId="2" type="noConversion"/>
  </si>
  <si>
    <t>非r</t>
  </si>
  <si>
    <t>小r</t>
  </si>
  <si>
    <t>中r</t>
  </si>
  <si>
    <t>大r</t>
  </si>
  <si>
    <t>超r</t>
  </si>
  <si>
    <t>非R</t>
    <phoneticPr fontId="2" type="noConversion"/>
  </si>
  <si>
    <t>小R</t>
    <phoneticPr fontId="2" type="noConversion"/>
  </si>
  <si>
    <t>中R</t>
    <phoneticPr fontId="2" type="noConversion"/>
  </si>
  <si>
    <t>大R</t>
    <phoneticPr fontId="2" type="noConversion"/>
  </si>
  <si>
    <t>超R</t>
    <phoneticPr fontId="2" type="noConversion"/>
  </si>
  <si>
    <t>战法效用</t>
    <phoneticPr fontId="2" type="noConversion"/>
  </si>
  <si>
    <t>技能效用</t>
    <phoneticPr fontId="2" type="noConversion"/>
  </si>
  <si>
    <t>基础技能加成</t>
  </si>
  <si>
    <t>天数</t>
    <phoneticPr fontId="2" type="noConversion"/>
  </si>
  <si>
    <t>非r</t>
    <phoneticPr fontId="2" type="noConversion"/>
  </si>
  <si>
    <t>辅助能力</t>
  </si>
  <si>
    <t>生存能力</t>
  </si>
  <si>
    <t>输出能力</t>
  </si>
  <si>
    <t>能力分配</t>
  </si>
  <si>
    <t>每秒攻城系数预估</t>
    <phoneticPr fontId="2" type="noConversion"/>
  </si>
  <si>
    <t>每秒攻城系数演算</t>
    <phoneticPr fontId="2" type="noConversion"/>
  </si>
  <si>
    <t>小r</t>
    <phoneticPr fontId="2" type="noConversion"/>
  </si>
  <si>
    <t>超r</t>
    <phoneticPr fontId="2" type="noConversion"/>
  </si>
  <si>
    <t>,</t>
    <phoneticPr fontId="2" type="noConversion"/>
  </si>
  <si>
    <t>非r</t>
    <phoneticPr fontId="2" type="noConversion"/>
  </si>
  <si>
    <t>小r</t>
    <phoneticPr fontId="2" type="noConversion"/>
  </si>
  <si>
    <t>中r</t>
    <phoneticPr fontId="2" type="noConversion"/>
  </si>
  <si>
    <t>大r</t>
    <phoneticPr fontId="2" type="noConversion"/>
  </si>
  <si>
    <t>超r</t>
    <phoneticPr fontId="2" type="noConversion"/>
  </si>
  <si>
    <t>中r</t>
    <phoneticPr fontId="2" type="noConversion"/>
  </si>
  <si>
    <t>中r</t>
    <phoneticPr fontId="2" type="noConversion"/>
  </si>
  <si>
    <t>超r</t>
    <phoneticPr fontId="2" type="noConversion"/>
  </si>
  <si>
    <t>每次标准战斗时长</t>
    <phoneticPr fontId="2" type="noConversion"/>
  </si>
  <si>
    <t>预估参与攻城队伍数</t>
    <phoneticPr fontId="2" type="noConversion"/>
  </si>
  <si>
    <t>每次战斗攻城时长</t>
    <phoneticPr fontId="2" type="noConversion"/>
  </si>
  <si>
    <t>恢复满标准时长</t>
    <phoneticPr fontId="2" type="noConversion"/>
  </si>
  <si>
    <t>疲劳降低移速</t>
    <phoneticPr fontId="2" type="noConversion"/>
  </si>
  <si>
    <t>基础值/秒</t>
    <phoneticPr fontId="2" type="noConversion"/>
  </si>
  <si>
    <t>每秒恢复情况</t>
    <phoneticPr fontId="2" type="noConversion"/>
  </si>
  <si>
    <t>军略影响</t>
    <phoneticPr fontId="2" type="noConversion"/>
  </si>
  <si>
    <t>消耗减少情况</t>
    <phoneticPr fontId="2" type="noConversion"/>
  </si>
  <si>
    <t>圣人主推</t>
    <phoneticPr fontId="2" type="noConversion"/>
  </si>
  <si>
    <t>上限情况</t>
    <phoneticPr fontId="2" type="noConversion"/>
  </si>
  <si>
    <t>基础值</t>
    <phoneticPr fontId="2" type="noConversion"/>
  </si>
  <si>
    <t>国建增加值</t>
    <phoneticPr fontId="2" type="noConversion"/>
  </si>
  <si>
    <t>每次战斗最大扣除比例</t>
    <phoneticPr fontId="2" type="noConversion"/>
  </si>
  <si>
    <t>对应参考城防值</t>
    <phoneticPr fontId="2" type="noConversion"/>
  </si>
  <si>
    <t>总计</t>
    <phoneticPr fontId="2" type="noConversion"/>
  </si>
  <si>
    <t>修正最终城防值</t>
    <phoneticPr fontId="2" type="noConversion"/>
  </si>
  <si>
    <t>一般城池</t>
    <phoneticPr fontId="2" type="noConversion"/>
  </si>
  <si>
    <t>特殊城池</t>
    <phoneticPr fontId="2" type="noConversion"/>
  </si>
  <si>
    <t>大殿等级</t>
  </si>
  <si>
    <t>大殿等级累积停留时间(天）</t>
  </si>
  <si>
    <t>大殿等级阶段停留时间（天）</t>
  </si>
  <si>
    <t>天数对应大殿等级</t>
    <phoneticPr fontId="2" type="noConversion"/>
  </si>
  <si>
    <t>非r</t>
    <phoneticPr fontId="2" type="noConversion"/>
  </si>
  <si>
    <t>小r</t>
    <phoneticPr fontId="2" type="noConversion"/>
  </si>
  <si>
    <t>中r</t>
    <phoneticPr fontId="2" type="noConversion"/>
  </si>
  <si>
    <t>大r</t>
    <phoneticPr fontId="2" type="noConversion"/>
  </si>
  <si>
    <t>超r</t>
    <phoneticPr fontId="2" type="noConversion"/>
  </si>
  <si>
    <t>预估投入的兵力/玩家*一次城战</t>
    <phoneticPr fontId="2" type="noConversion"/>
  </si>
  <si>
    <t>预估投入的兵力/军团*一次城战</t>
    <phoneticPr fontId="2" type="noConversion"/>
  </si>
  <si>
    <t>预估造成的城防伤害/军团*一次城战</t>
    <phoneticPr fontId="2" type="noConversion"/>
  </si>
  <si>
    <t>预估造成的城防伤害/单个玩家*一次城战</t>
    <phoneticPr fontId="2" type="noConversion"/>
  </si>
  <si>
    <t>士兵战损修正</t>
    <phoneticPr fontId="2" type="noConversion"/>
  </si>
  <si>
    <t>士兵模型修正</t>
    <phoneticPr fontId="2" type="noConversion"/>
  </si>
  <si>
    <t>城防值</t>
    <phoneticPr fontId="2" type="noConversion"/>
  </si>
  <si>
    <t>预估人数分布/单服</t>
    <phoneticPr fontId="2" type="noConversion"/>
  </si>
  <si>
    <t>天数</t>
    <phoneticPr fontId="2" type="noConversion"/>
  </si>
  <si>
    <t>非r</t>
    <phoneticPr fontId="2" type="noConversion"/>
  </si>
  <si>
    <t>小r</t>
    <phoneticPr fontId="2" type="noConversion"/>
  </si>
  <si>
    <t>中r</t>
    <phoneticPr fontId="2" type="noConversion"/>
  </si>
  <si>
    <t>大r</t>
    <phoneticPr fontId="2" type="noConversion"/>
  </si>
  <si>
    <t>超r</t>
    <phoneticPr fontId="2" type="noConversion"/>
  </si>
  <si>
    <t>预估人数分布比例/单服</t>
    <phoneticPr fontId="2" type="noConversion"/>
  </si>
  <si>
    <t>军团人数</t>
    <phoneticPr fontId="2" type="noConversion"/>
  </si>
  <si>
    <t>等级对应带兵数/单个武将</t>
    <phoneticPr fontId="2" type="noConversion"/>
  </si>
  <si>
    <t>非r</t>
    <phoneticPr fontId="2" type="noConversion"/>
  </si>
  <si>
    <t>小r</t>
    <phoneticPr fontId="2" type="noConversion"/>
  </si>
  <si>
    <t>大r</t>
    <phoneticPr fontId="2" type="noConversion"/>
  </si>
  <si>
    <t>超r</t>
    <phoneticPr fontId="2" type="noConversion"/>
  </si>
  <si>
    <t>天数对应带兵数/单个队伍</t>
    <phoneticPr fontId="2" type="noConversion"/>
  </si>
  <si>
    <t>预估投入的兵力/玩家*一次城战</t>
    <phoneticPr fontId="2" type="noConversion"/>
  </si>
  <si>
    <t>调整系数</t>
    <phoneticPr fontId="2" type="noConversion"/>
  </si>
  <si>
    <t>攻陷惩罚</t>
    <phoneticPr fontId="2" type="noConversion"/>
  </si>
  <si>
    <t>迁城cd</t>
    <phoneticPr fontId="2" type="noConversion"/>
  </si>
  <si>
    <t>调整系数</t>
    <phoneticPr fontId="2" type="noConversion"/>
  </si>
  <si>
    <t>天数</t>
    <phoneticPr fontId="2" type="noConversion"/>
  </si>
  <si>
    <t>天数对应匹配付费层非r实力数</t>
    <phoneticPr fontId="2" type="noConversion"/>
  </si>
  <si>
    <t>天数对应极限需求npc部队数</t>
    <phoneticPr fontId="2" type="noConversion"/>
  </si>
  <si>
    <t>总计实力数/军团</t>
    <phoneticPr fontId="2" type="noConversion"/>
  </si>
  <si>
    <t>武将</t>
    <phoneticPr fontId="2" type="noConversion"/>
  </si>
  <si>
    <t>士兵</t>
    <phoneticPr fontId="2" type="noConversion"/>
  </si>
  <si>
    <t>非R</t>
    <phoneticPr fontId="2" type="noConversion"/>
  </si>
  <si>
    <t>攻城值/单个武将</t>
    <phoneticPr fontId="2" type="noConversion"/>
  </si>
  <si>
    <t>攻城值/单个士兵</t>
    <phoneticPr fontId="2" type="noConversion"/>
  </si>
  <si>
    <t>攻城值/单将带兵</t>
    <phoneticPr fontId="2" type="noConversion"/>
  </si>
  <si>
    <t>非R</t>
    <phoneticPr fontId="2" type="noConversion"/>
  </si>
  <si>
    <t>小R</t>
    <phoneticPr fontId="2" type="noConversion"/>
  </si>
  <si>
    <t>中R</t>
    <phoneticPr fontId="2" type="noConversion"/>
  </si>
  <si>
    <t>超R</t>
    <phoneticPr fontId="2" type="noConversion"/>
  </si>
  <si>
    <t>大R</t>
    <phoneticPr fontId="2" type="noConversion"/>
  </si>
  <si>
    <t>超R</t>
    <phoneticPr fontId="2" type="noConversion"/>
  </si>
  <si>
    <t>武将</t>
    <phoneticPr fontId="2" type="noConversion"/>
  </si>
  <si>
    <t>士兵</t>
    <phoneticPr fontId="2" type="noConversion"/>
  </si>
  <si>
    <t>攻城值</t>
    <phoneticPr fontId="2" type="noConversion"/>
  </si>
  <si>
    <t>天数对应极限需求npc难度等级</t>
    <phoneticPr fontId="2" type="noConversion"/>
  </si>
  <si>
    <t>天数</t>
    <phoneticPr fontId="2" type="noConversion"/>
  </si>
  <si>
    <t>天数对应预估参与攻城队伍数</t>
    <phoneticPr fontId="2" type="noConversion"/>
  </si>
  <si>
    <t>每秒攻城伤害预估/单队伍</t>
    <phoneticPr fontId="2" type="noConversion"/>
  </si>
  <si>
    <t>设计思路：</t>
    <phoneticPr fontId="2" type="noConversion"/>
  </si>
  <si>
    <t>武将上下阵</t>
    <phoneticPr fontId="2" type="noConversion"/>
  </si>
  <si>
    <t>预估攻打npc次数/1次城战</t>
    <phoneticPr fontId="2" type="noConversion"/>
  </si>
  <si>
    <t>预估造成的城防伤害/单个玩家*一次战斗</t>
    <phoneticPr fontId="2" type="noConversion"/>
  </si>
  <si>
    <t>天数对应攻方部队实际战损率</t>
    <phoneticPr fontId="2" type="noConversion"/>
  </si>
  <si>
    <t>天数对应守方部队实际战损率</t>
    <phoneticPr fontId="2" type="noConversion"/>
  </si>
  <si>
    <t>攻城影响累积基础战损数</t>
    <phoneticPr fontId="2" type="noConversion"/>
  </si>
  <si>
    <t>攻城影响累积基础战伤数</t>
    <phoneticPr fontId="2" type="noConversion"/>
  </si>
  <si>
    <t>核心军团基础攻城次数/天</t>
    <phoneticPr fontId="2" type="noConversion"/>
  </si>
  <si>
    <t>等级</t>
    <phoneticPr fontId="2" type="noConversion"/>
  </si>
  <si>
    <t>定义等级累积停留天数（天）</t>
  </si>
  <si>
    <t>定义等级阶段停留天数（天）</t>
  </si>
  <si>
    <t>天数对应定义等级</t>
  </si>
  <si>
    <t>定义等级</t>
  </si>
  <si>
    <t>定义等级对应攻城影响累积战损数</t>
  </si>
  <si>
    <t>定义等级对应攻城影响累积战伤数</t>
  </si>
  <si>
    <t>疲劳值</t>
    <phoneticPr fontId="2" type="noConversion"/>
  </si>
  <si>
    <t>地图信息</t>
    <phoneticPr fontId="2" type="noConversion"/>
  </si>
  <si>
    <t>参考攻打区域标的的边长（格）</t>
    <phoneticPr fontId="2" type="noConversion"/>
  </si>
  <si>
    <t>玩家自身的边长（格）</t>
    <phoneticPr fontId="2" type="noConversion"/>
  </si>
  <si>
    <t>分布层次</t>
    <phoneticPr fontId="2" type="noConversion"/>
  </si>
  <si>
    <t>移速修正</t>
    <phoneticPr fontId="2" type="noConversion"/>
  </si>
  <si>
    <t>目标最短距离</t>
    <phoneticPr fontId="2" type="noConversion"/>
  </si>
  <si>
    <t>目标最长距离</t>
    <phoneticPr fontId="2" type="noConversion"/>
  </si>
  <si>
    <t>目标最短行动时长</t>
    <phoneticPr fontId="2" type="noConversion"/>
  </si>
  <si>
    <t>目标最长行动时长</t>
    <phoneticPr fontId="2" type="noConversion"/>
  </si>
  <si>
    <t>攻击缓冲时长（s）</t>
    <phoneticPr fontId="2" type="noConversion"/>
  </si>
  <si>
    <t>基础移动（秒/格）</t>
    <phoneticPr fontId="2" type="noConversion"/>
  </si>
  <si>
    <t>玩家容量</t>
    <phoneticPr fontId="2" type="noConversion"/>
  </si>
  <si>
    <t>平均行动时长</t>
    <phoneticPr fontId="2" type="noConversion"/>
  </si>
  <si>
    <t>玩家累积容量</t>
    <phoneticPr fontId="2" type="noConversion"/>
  </si>
  <si>
    <t>攻城的节奏信息(以第一层作为参考对象）</t>
    <phoneticPr fontId="2" type="noConversion"/>
  </si>
  <si>
    <t>人数调用信息</t>
    <phoneticPr fontId="2" type="noConversion"/>
  </si>
  <si>
    <t>当层攻城效率/人</t>
    <phoneticPr fontId="2" type="noConversion"/>
  </si>
  <si>
    <t>平均攻城效率/人</t>
    <phoneticPr fontId="2" type="noConversion"/>
  </si>
  <si>
    <t>攻打城墙平均次数/每个队伍</t>
    <phoneticPr fontId="2" type="noConversion"/>
  </si>
  <si>
    <t>攻打城墙时长</t>
    <phoneticPr fontId="2" type="noConversion"/>
  </si>
  <si>
    <t>攻打守军平均次数/主力队伍</t>
    <phoneticPr fontId="2" type="noConversion"/>
  </si>
  <si>
    <t>攻打守军时长</t>
    <phoneticPr fontId="2" type="noConversion"/>
  </si>
  <si>
    <t>高v会加速，故修正0.7倍</t>
    <phoneticPr fontId="2" type="noConversion"/>
  </si>
  <si>
    <t>攻打总时长</t>
    <phoneticPr fontId="2" type="noConversion"/>
  </si>
  <si>
    <t>参考攻打总时长</t>
    <phoneticPr fontId="2" type="noConversion"/>
  </si>
  <si>
    <t>标准时间</t>
    <phoneticPr fontId="2" type="noConversion"/>
  </si>
  <si>
    <t>难度修正</t>
    <phoneticPr fontId="2" type="noConversion"/>
  </si>
  <si>
    <t>位置修正</t>
    <phoneticPr fontId="2" type="noConversion"/>
  </si>
  <si>
    <t>组织度修正</t>
    <phoneticPr fontId="2" type="noConversion"/>
  </si>
  <si>
    <t>预估中r战中损失率</t>
    <phoneticPr fontId="2" type="noConversion"/>
  </si>
  <si>
    <t>城墙回血时间间隔</t>
    <phoneticPr fontId="2" type="noConversion"/>
  </si>
  <si>
    <t>城防回复匹配攻城玩家数</t>
    <phoneticPr fontId="2" type="noConversion"/>
  </si>
  <si>
    <t>军团人数</t>
    <phoneticPr fontId="2" type="noConversion"/>
  </si>
  <si>
    <t>一次攻城总回复城防值</t>
    <phoneticPr fontId="2" type="noConversion"/>
  </si>
  <si>
    <t>回复/总城防</t>
    <phoneticPr fontId="2" type="noConversion"/>
  </si>
  <si>
    <t>每次回复城防值</t>
    <phoneticPr fontId="2" type="noConversion"/>
  </si>
  <si>
    <t>守军回复时间间隔</t>
    <phoneticPr fontId="2" type="noConversion"/>
  </si>
  <si>
    <t>一次性回满</t>
    <phoneticPr fontId="2" type="noConversion"/>
  </si>
  <si>
    <t>游戏上线后防止数值变动，粘贴为数值</t>
    <phoneticPr fontId="2" type="noConversion"/>
  </si>
  <si>
    <t>游戏上线后防止数值变动，粘贴为数值</t>
  </si>
  <si>
    <t>配置内容</t>
    <phoneticPr fontId="2" type="noConversion"/>
  </si>
  <si>
    <t>配置字段</t>
    <phoneticPr fontId="2" type="noConversion"/>
  </si>
  <si>
    <t>说明</t>
    <phoneticPr fontId="2" type="noConversion"/>
  </si>
  <si>
    <t>地图分区</t>
    <phoneticPr fontId="2" type="noConversion"/>
  </si>
  <si>
    <t>建筑类型</t>
    <phoneticPr fontId="2" type="noConversion"/>
  </si>
  <si>
    <t>设计板块</t>
    <phoneticPr fontId="2" type="noConversion"/>
  </si>
  <si>
    <t>报名</t>
    <phoneticPr fontId="2" type="noConversion"/>
  </si>
  <si>
    <t>报名时间</t>
    <phoneticPr fontId="2" type="noConversion"/>
  </si>
  <si>
    <t>出生区域</t>
    <phoneticPr fontId="2" type="noConversion"/>
  </si>
  <si>
    <t>军团主城</t>
    <phoneticPr fontId="2" type="noConversion"/>
  </si>
  <si>
    <t>npc难度</t>
    <phoneticPr fontId="2" type="noConversion"/>
  </si>
  <si>
    <t>比赛时间</t>
    <phoneticPr fontId="2" type="noConversion"/>
  </si>
  <si>
    <t>哨站</t>
    <phoneticPr fontId="2" type="noConversion"/>
  </si>
  <si>
    <t>奖励</t>
    <phoneticPr fontId="2" type="noConversion"/>
  </si>
  <si>
    <t>赛季时间</t>
    <phoneticPr fontId="2" type="noConversion"/>
  </si>
  <si>
    <t>关卡</t>
    <phoneticPr fontId="2" type="noConversion"/>
  </si>
  <si>
    <t>征服点产出</t>
    <phoneticPr fontId="2" type="noConversion"/>
  </si>
  <si>
    <t>军团分组</t>
    <phoneticPr fontId="2" type="noConversion"/>
  </si>
  <si>
    <t>中型建筑区域</t>
    <phoneticPr fontId="2" type="noConversion"/>
  </si>
  <si>
    <t>营帐</t>
    <phoneticPr fontId="2" type="noConversion"/>
  </si>
  <si>
    <t>招募治疗</t>
    <phoneticPr fontId="2" type="noConversion"/>
  </si>
  <si>
    <t>建筑-中军帐</t>
    <phoneticPr fontId="2" type="noConversion"/>
  </si>
  <si>
    <t>根据服务器天数，分组调用不同的数据</t>
    <phoneticPr fontId="2" type="noConversion"/>
  </si>
  <si>
    <t>战略</t>
    <phoneticPr fontId="2" type="noConversion"/>
  </si>
  <si>
    <t>城防守军</t>
    <phoneticPr fontId="2" type="noConversion"/>
  </si>
  <si>
    <t>驿站</t>
    <phoneticPr fontId="2" type="noConversion"/>
  </si>
  <si>
    <t>解锁</t>
    <phoneticPr fontId="2" type="noConversion"/>
  </si>
  <si>
    <t>马场</t>
    <phoneticPr fontId="2" type="noConversion"/>
  </si>
  <si>
    <t>占领征服点</t>
    <phoneticPr fontId="2" type="noConversion"/>
  </si>
  <si>
    <t>首占征服点，占领时长征服点</t>
    <phoneticPr fontId="2" type="noConversion"/>
  </si>
  <si>
    <t>兵营</t>
    <phoneticPr fontId="2" type="noConversion"/>
  </si>
  <si>
    <t>建筑-营帐</t>
    <phoneticPr fontId="2" type="noConversion"/>
  </si>
  <si>
    <t>帅旗</t>
    <phoneticPr fontId="2" type="noConversion"/>
  </si>
  <si>
    <t>大型建筑区域</t>
    <phoneticPr fontId="2" type="noConversion"/>
  </si>
  <si>
    <t>中军帐</t>
    <phoneticPr fontId="2" type="noConversion"/>
  </si>
  <si>
    <t>建筑-哨站</t>
    <phoneticPr fontId="2" type="noConversion"/>
  </si>
  <si>
    <t>默认解锁</t>
    <phoneticPr fontId="2" type="noConversion"/>
  </si>
  <si>
    <t>特效-迁城</t>
    <phoneticPr fontId="2" type="noConversion"/>
  </si>
  <si>
    <t>特效-急行军</t>
    <phoneticPr fontId="2" type="noConversion"/>
  </si>
  <si>
    <t>特效-动员</t>
    <phoneticPr fontId="2" type="noConversion"/>
  </si>
  <si>
    <t>建筑-帅旗</t>
    <phoneticPr fontId="2" type="noConversion"/>
  </si>
  <si>
    <t>特效-征服</t>
    <phoneticPr fontId="2" type="noConversion"/>
  </si>
  <si>
    <t>获取征服点</t>
    <phoneticPr fontId="2" type="noConversion"/>
  </si>
  <si>
    <t>特效-战争</t>
    <phoneticPr fontId="2" type="noConversion"/>
  </si>
  <si>
    <t>万人敌</t>
    <phoneticPr fontId="2" type="noConversion"/>
  </si>
  <si>
    <t>评选</t>
    <phoneticPr fontId="2" type="noConversion"/>
  </si>
  <si>
    <t>击杀</t>
    <phoneticPr fontId="2" type="noConversion"/>
  </si>
  <si>
    <t>限时击杀获取征服点</t>
    <phoneticPr fontId="2" type="noConversion"/>
  </si>
  <si>
    <t>保护</t>
    <phoneticPr fontId="2" type="noConversion"/>
  </si>
  <si>
    <t>限时保护获取征服点</t>
    <phoneticPr fontId="2" type="noConversion"/>
  </si>
  <si>
    <t>迁城</t>
    <phoneticPr fontId="2" type="noConversion"/>
  </si>
  <si>
    <t>初始免费</t>
    <phoneticPr fontId="2" type="noConversion"/>
  </si>
  <si>
    <t>额外免费</t>
    <phoneticPr fontId="2" type="noConversion"/>
  </si>
  <si>
    <t>免费储存</t>
    <phoneticPr fontId="2" type="noConversion"/>
  </si>
  <si>
    <t>黄金迁城</t>
    <phoneticPr fontId="2" type="noConversion"/>
  </si>
  <si>
    <t>比赛兵营</t>
    <phoneticPr fontId="2" type="noConversion"/>
  </si>
  <si>
    <t>兵营容量</t>
    <phoneticPr fontId="2" type="noConversion"/>
  </si>
  <si>
    <t>调用主城兵营等级数据</t>
    <phoneticPr fontId="2" type="noConversion"/>
  </si>
  <si>
    <t>士兵招募</t>
    <phoneticPr fontId="2" type="noConversion"/>
  </si>
  <si>
    <t>消耗资源，单次招募上限，招募速度</t>
    <phoneticPr fontId="2" type="noConversion"/>
  </si>
  <si>
    <t>黄金加速</t>
    <phoneticPr fontId="2" type="noConversion"/>
  </si>
  <si>
    <t>黄金秒招募时间消耗，次数限制</t>
    <phoneticPr fontId="2" type="noConversion"/>
  </si>
  <si>
    <t>比赛医馆</t>
    <phoneticPr fontId="2" type="noConversion"/>
  </si>
  <si>
    <t>医馆容量</t>
    <phoneticPr fontId="2" type="noConversion"/>
  </si>
  <si>
    <t>调用主城医馆等级数据</t>
    <phoneticPr fontId="2" type="noConversion"/>
  </si>
  <si>
    <t>士兵治疗</t>
    <phoneticPr fontId="2" type="noConversion"/>
  </si>
  <si>
    <t>单次治疗上限，治疗速度</t>
    <phoneticPr fontId="2" type="noConversion"/>
  </si>
  <si>
    <t>黄金秒治疗时间消耗，次数有限</t>
    <phoneticPr fontId="2" type="noConversion"/>
  </si>
  <si>
    <t>战略点</t>
    <phoneticPr fontId="2" type="noConversion"/>
  </si>
  <si>
    <t>比赛开始获取值，调用军团等级</t>
    <phoneticPr fontId="2" type="noConversion"/>
  </si>
  <si>
    <t>战略-进攻</t>
    <phoneticPr fontId="2" type="noConversion"/>
  </si>
  <si>
    <t>限时士兵攻击提升，军团等级解锁</t>
    <phoneticPr fontId="2" type="noConversion"/>
  </si>
  <si>
    <t>战略-防守</t>
    <phoneticPr fontId="2" type="noConversion"/>
  </si>
  <si>
    <t>限时士兵免伤提升，战损降低，军团等级解锁</t>
    <phoneticPr fontId="2" type="noConversion"/>
  </si>
  <si>
    <t>战略-攻城</t>
    <phoneticPr fontId="2" type="noConversion"/>
  </si>
  <si>
    <t>限时士兵攻城值提升，军团等级解锁</t>
    <phoneticPr fontId="2" type="noConversion"/>
  </si>
  <si>
    <t>战略-行军</t>
    <phoneticPr fontId="2" type="noConversion"/>
  </si>
  <si>
    <t>限时行军速度提升，军团等级解锁</t>
    <phoneticPr fontId="2" type="noConversion"/>
  </si>
  <si>
    <t>单次比赛</t>
    <phoneticPr fontId="2" type="noConversion"/>
  </si>
  <si>
    <t>根据征服点名次发放奖励</t>
    <phoneticPr fontId="2" type="noConversion"/>
  </si>
  <si>
    <t>个人击杀</t>
    <phoneticPr fontId="2" type="noConversion"/>
  </si>
  <si>
    <t>单次比赛个人击杀排行榜奖励</t>
    <phoneticPr fontId="2" type="noConversion"/>
  </si>
  <si>
    <t>个人攻城</t>
    <phoneticPr fontId="2" type="noConversion"/>
  </si>
  <si>
    <t>单次比赛个人攻城排行榜奖励</t>
    <phoneticPr fontId="2" type="noConversion"/>
  </si>
  <si>
    <t>赛季奖励</t>
    <phoneticPr fontId="2" type="noConversion"/>
  </si>
  <si>
    <t>赛季积分排行榜奖励</t>
    <phoneticPr fontId="2" type="noConversion"/>
  </si>
  <si>
    <t>建筑类型</t>
    <phoneticPr fontId="2" type="noConversion"/>
  </si>
  <si>
    <t>建筑分区</t>
    <phoneticPr fontId="2" type="noConversion"/>
  </si>
  <si>
    <t>服务器天数</t>
    <phoneticPr fontId="2" type="noConversion"/>
  </si>
  <si>
    <t>难度天数</t>
    <phoneticPr fontId="2" type="noConversion"/>
  </si>
  <si>
    <t>进度阶段</t>
    <phoneticPr fontId="2" type="noConversion"/>
  </si>
  <si>
    <t>城防/回复/守军数调整系数</t>
    <phoneticPr fontId="2" type="noConversion"/>
  </si>
  <si>
    <t>城防回复</t>
    <phoneticPr fontId="2" type="noConversion"/>
  </si>
  <si>
    <t>NPC难度</t>
    <phoneticPr fontId="2" type="noConversion"/>
  </si>
  <si>
    <t>参考对象为默认所有玩家紧挨2*2城池攻打20分钟，引入位置修正等系数做最终难度设计</t>
    <phoneticPr fontId="2" type="noConversion"/>
  </si>
  <si>
    <t>军团演武开启需要服务器</t>
    <phoneticPr fontId="2" type="noConversion"/>
  </si>
  <si>
    <t>天</t>
    <phoneticPr fontId="2" type="noConversion"/>
  </si>
  <si>
    <t>军团演武每个赛季持续</t>
    <phoneticPr fontId="2" type="noConversion"/>
  </si>
  <si>
    <t>军团演武每个赛季会比赛</t>
    <phoneticPr fontId="2" type="noConversion"/>
  </si>
  <si>
    <t>次</t>
    <phoneticPr fontId="2" type="noConversion"/>
  </si>
  <si>
    <t>比赛分组</t>
    <phoneticPr fontId="2" type="noConversion"/>
  </si>
  <si>
    <t>诸侯组</t>
    <phoneticPr fontId="2" type="noConversion"/>
  </si>
  <si>
    <t>将军组</t>
    <phoneticPr fontId="2" type="noConversion"/>
  </si>
  <si>
    <t>新兵组</t>
    <phoneticPr fontId="2" type="noConversion"/>
  </si>
  <si>
    <t>分组对应城防/回复/守军数调整系数</t>
    <phoneticPr fontId="2" type="noConversion"/>
  </si>
  <si>
    <t>诸侯组</t>
    <phoneticPr fontId="2" type="noConversion"/>
  </si>
  <si>
    <t>将军组</t>
    <phoneticPr fontId="2" type="noConversion"/>
  </si>
  <si>
    <t>新兵组</t>
    <phoneticPr fontId="2" type="noConversion"/>
  </si>
  <si>
    <t>比赛分组对应军团数</t>
    <phoneticPr fontId="2" type="noConversion"/>
  </si>
  <si>
    <t>单次比赛胜负奖</t>
    <phoneticPr fontId="2" type="noConversion"/>
  </si>
  <si>
    <t>个人击杀排名奖</t>
    <phoneticPr fontId="2" type="noConversion"/>
  </si>
  <si>
    <t>个人攻城排名奖</t>
    <phoneticPr fontId="2" type="noConversion"/>
  </si>
  <si>
    <t>每个赛季非r层次总计获得奖励价值</t>
    <phoneticPr fontId="2" type="noConversion"/>
  </si>
  <si>
    <t>每个赛季超r层次总计获得奖励价值</t>
    <phoneticPr fontId="2" type="noConversion"/>
  </si>
  <si>
    <t>黄金</t>
    <phoneticPr fontId="2" type="noConversion"/>
  </si>
  <si>
    <t>单次比赛胜负奖占比</t>
    <phoneticPr fontId="2" type="noConversion"/>
  </si>
  <si>
    <t>个人击杀排名奖占比</t>
    <phoneticPr fontId="2" type="noConversion"/>
  </si>
  <si>
    <t>个人攻城排名奖占比</t>
    <phoneticPr fontId="2" type="noConversion"/>
  </si>
  <si>
    <t>赛季排名奖励占比</t>
    <phoneticPr fontId="2" type="noConversion"/>
  </si>
  <si>
    <t>奖励名次</t>
    <phoneticPr fontId="2" type="noConversion"/>
  </si>
  <si>
    <t>军团币</t>
    <phoneticPr fontId="2" type="noConversion"/>
  </si>
  <si>
    <t>奖励价值</t>
    <phoneticPr fontId="2" type="noConversion"/>
  </si>
  <si>
    <t>竞技币</t>
    <phoneticPr fontId="2" type="noConversion"/>
  </si>
  <si>
    <t>军团币</t>
    <phoneticPr fontId="2" type="noConversion"/>
  </si>
  <si>
    <t>国家币</t>
    <phoneticPr fontId="2" type="noConversion"/>
  </si>
  <si>
    <t>城防币</t>
    <phoneticPr fontId="2" type="noConversion"/>
  </si>
  <si>
    <t>黄金</t>
    <phoneticPr fontId="2" type="noConversion"/>
  </si>
  <si>
    <t>=</t>
    <phoneticPr fontId="2" type="noConversion"/>
  </si>
  <si>
    <t>单次比赛奖励对应数量</t>
    <phoneticPr fontId="2" type="noConversion"/>
  </si>
  <si>
    <t>天数对应玩家累计获得钻石</t>
    <phoneticPr fontId="2" type="noConversion"/>
  </si>
  <si>
    <t>非R</t>
  </si>
  <si>
    <t>小R</t>
  </si>
  <si>
    <t>中R</t>
  </si>
  <si>
    <t>大R</t>
  </si>
  <si>
    <t>超R</t>
  </si>
  <si>
    <t>对应玩家层次</t>
    <phoneticPr fontId="2" type="noConversion"/>
  </si>
  <si>
    <t>奖励名次上限</t>
    <phoneticPr fontId="2" type="noConversion"/>
  </si>
  <si>
    <t>奖励名次下限</t>
    <phoneticPr fontId="2" type="noConversion"/>
  </si>
  <si>
    <t>实际奖励统计</t>
    <phoneticPr fontId="2" type="noConversion"/>
  </si>
  <si>
    <t>实际占比统计</t>
    <phoneticPr fontId="2" type="noConversion"/>
  </si>
  <si>
    <t>宝物精华</t>
    <phoneticPr fontId="2" type="noConversion"/>
  </si>
  <si>
    <t>一贯刀币</t>
    <phoneticPr fontId="2" type="noConversion"/>
  </si>
  <si>
    <t>比赛奖励根据类型分为：单次比赛胜负奖、个人击杀排名奖、个人攻城排名奖、赛季排名奖励，非r各项奖励占比为：</t>
    <phoneticPr fontId="2" type="noConversion"/>
  </si>
  <si>
    <t>征服点为判定比赛胜负的唯一依据</t>
    <phoneticPr fontId="2" type="noConversion"/>
  </si>
  <si>
    <t>产出征服点的来源及比例为：</t>
    <phoneticPr fontId="2" type="noConversion"/>
  </si>
  <si>
    <t>建筑-中军帐</t>
  </si>
  <si>
    <t>建筑-营帐</t>
  </si>
  <si>
    <t>建筑-哨站</t>
  </si>
  <si>
    <t>建筑-帅旗</t>
  </si>
  <si>
    <t>万人敌</t>
  </si>
  <si>
    <t>建筑-中军帐*1</t>
    <phoneticPr fontId="2" type="noConversion"/>
  </si>
  <si>
    <t>建筑-营帐*3</t>
    <phoneticPr fontId="2" type="noConversion"/>
  </si>
  <si>
    <t>建筑-哨站*21</t>
    <phoneticPr fontId="2" type="noConversion"/>
  </si>
  <si>
    <t>建筑-驿站*2</t>
    <phoneticPr fontId="2" type="noConversion"/>
  </si>
  <si>
    <t>建筑-马场*2</t>
    <phoneticPr fontId="2" type="noConversion"/>
  </si>
  <si>
    <t>建筑-兵营*2</t>
    <phoneticPr fontId="2" type="noConversion"/>
  </si>
  <si>
    <t>建筑-关卡*3</t>
    <phoneticPr fontId="2" type="noConversion"/>
  </si>
  <si>
    <t>单次比赛极限产出征服点数量为</t>
    <phoneticPr fontId="2" type="noConversion"/>
  </si>
  <si>
    <t>常规产出征服点建筑首占产出占比</t>
    <phoneticPr fontId="2" type="noConversion"/>
  </si>
  <si>
    <t>常规产出征服点建筑持续产出占比</t>
    <phoneticPr fontId="2" type="noConversion"/>
  </si>
  <si>
    <t>单次产出耗时</t>
    <phoneticPr fontId="2" type="noConversion"/>
  </si>
  <si>
    <t>秒</t>
    <phoneticPr fontId="2" type="noConversion"/>
  </si>
  <si>
    <t>建筑帅旗单次刷新数量</t>
    <phoneticPr fontId="2" type="noConversion"/>
  </si>
  <si>
    <t>建筑帅旗刷新时间间隔</t>
    <phoneticPr fontId="2" type="noConversion"/>
  </si>
  <si>
    <t>个</t>
    <phoneticPr fontId="2" type="noConversion"/>
  </si>
  <si>
    <t>单次比赛总持续时长</t>
    <phoneticPr fontId="2" type="noConversion"/>
  </si>
  <si>
    <t>万人敌刷新时间间隔</t>
    <phoneticPr fontId="2" type="noConversion"/>
  </si>
  <si>
    <t>万人敌称号持续时间</t>
    <phoneticPr fontId="2" type="noConversion"/>
  </si>
  <si>
    <t>数量</t>
    <phoneticPr fontId="2" type="noConversion"/>
  </si>
  <si>
    <t>首占征服点</t>
    <phoneticPr fontId="2" type="noConversion"/>
  </si>
  <si>
    <t>单次产出征服点</t>
    <phoneticPr fontId="2" type="noConversion"/>
  </si>
  <si>
    <t>单次产出征服点优化值</t>
    <phoneticPr fontId="2" type="noConversion"/>
  </si>
  <si>
    <t>征服点极限产出</t>
    <phoneticPr fontId="2" type="noConversion"/>
  </si>
  <si>
    <t>首占征服点优化值</t>
    <phoneticPr fontId="2" type="noConversion"/>
  </si>
  <si>
    <t>征服点产出设计</t>
    <phoneticPr fontId="2" type="noConversion"/>
  </si>
  <si>
    <t>设计思路：</t>
    <phoneticPr fontId="2" type="noConversion"/>
  </si>
  <si>
    <t>战略-进攻</t>
  </si>
  <si>
    <t>战略-防守</t>
  </si>
  <si>
    <t>战略-攻城</t>
  </si>
  <si>
    <t>战略-行军</t>
  </si>
  <si>
    <t>比赛开始时军团获取初始战略点，与军团等级相关，后续不再获取</t>
    <phoneticPr fontId="2" type="noConversion"/>
  </si>
  <si>
    <t>战略的开启受军团等级影响，有以下战略</t>
    <phoneticPr fontId="2" type="noConversion"/>
  </si>
  <si>
    <t>使用后</t>
    <phoneticPr fontId="2" type="noConversion"/>
  </si>
  <si>
    <t>冷却时间</t>
    <phoneticPr fontId="2" type="noConversion"/>
  </si>
  <si>
    <t>分钟</t>
    <phoneticPr fontId="2" type="noConversion"/>
  </si>
  <si>
    <t>分钟内，军团玩家进攻时士兵攻击提升</t>
    <phoneticPr fontId="2" type="noConversion"/>
  </si>
  <si>
    <t>分钟内，军团玩家士兵攻城值提升</t>
    <phoneticPr fontId="2" type="noConversion"/>
  </si>
  <si>
    <t>分钟内，军团玩家行军速度提升</t>
    <phoneticPr fontId="2" type="noConversion"/>
  </si>
  <si>
    <t>战损降低</t>
    <phoneticPr fontId="2" type="noConversion"/>
  </si>
  <si>
    <t>攻城值降低</t>
    <phoneticPr fontId="2" type="noConversion"/>
  </si>
  <si>
    <t>军团等级</t>
    <phoneticPr fontId="2" type="noConversion"/>
  </si>
  <si>
    <t>初始战略点</t>
    <phoneticPr fontId="2" type="noConversion"/>
  </si>
  <si>
    <t>进攻</t>
  </si>
  <si>
    <t>防守</t>
  </si>
  <si>
    <t>攻城</t>
  </si>
  <si>
    <t>行军</t>
  </si>
  <si>
    <t>战略</t>
    <phoneticPr fontId="2" type="noConversion"/>
  </si>
  <si>
    <t>使用消耗战略点</t>
    <phoneticPr fontId="2" type="noConversion"/>
  </si>
  <si>
    <t>buff价值1</t>
    <phoneticPr fontId="2" type="noConversion"/>
  </si>
  <si>
    <t>buff价值2</t>
    <phoneticPr fontId="2" type="noConversion"/>
  </si>
  <si>
    <t>分钟内，军团玩家驻守时士兵免伤提升</t>
    <phoneticPr fontId="2" type="noConversion"/>
  </si>
  <si>
    <t>价值调整系数1</t>
    <phoneticPr fontId="2" type="noConversion"/>
  </si>
  <si>
    <t>价值调整系数2</t>
  </si>
  <si>
    <t>战略价值1</t>
    <phoneticPr fontId="2" type="noConversion"/>
  </si>
  <si>
    <t>战略价值2</t>
  </si>
  <si>
    <t>比赛持续时长总计为</t>
    <phoneticPr fontId="2" type="noConversion"/>
  </si>
  <si>
    <t>战略总价值</t>
    <phoneticPr fontId="2" type="noConversion"/>
  </si>
  <si>
    <t>兵营容量</t>
  </si>
  <si>
    <t>单次招募上限</t>
  </si>
  <si>
    <t>单次招募上限</t>
    <phoneticPr fontId="2" type="noConversion"/>
  </si>
  <si>
    <t>考虑到比赛中会高频率发生战斗，所以招募治疗相关相对于常规会有一定的提升，提升幅度如下：</t>
    <phoneticPr fontId="2" type="noConversion"/>
  </si>
  <si>
    <t>医馆容量</t>
  </si>
  <si>
    <t>单次治疗上限</t>
  </si>
  <si>
    <t>单次治疗上限</t>
    <phoneticPr fontId="2" type="noConversion"/>
  </si>
  <si>
    <t xml:space="preserve"> </t>
    <phoneticPr fontId="2" type="noConversion"/>
  </si>
  <si>
    <t>建筑等级</t>
    <phoneticPr fontId="2" type="noConversion"/>
  </si>
  <si>
    <t>基础兵营医馆数据</t>
    <phoneticPr fontId="2" type="noConversion"/>
  </si>
  <si>
    <t>招募数量/每小时</t>
  </si>
  <si>
    <t>招募数量/每小时</t>
    <phoneticPr fontId="2" type="noConversion"/>
  </si>
  <si>
    <t>治疗数量/每小时</t>
  </si>
  <si>
    <t>治疗数量/每小时</t>
    <phoneticPr fontId="2" type="noConversion"/>
  </si>
  <si>
    <t>比赛兵营医馆数据</t>
    <phoneticPr fontId="2" type="noConversion"/>
  </si>
  <si>
    <t>占领营帐数量*2or比赛进行时长*3600s</t>
    <phoneticPr fontId="2" type="noConversion"/>
  </si>
  <si>
    <t>中心圈层</t>
    <phoneticPr fontId="2" type="noConversion"/>
  </si>
  <si>
    <t>第二圈层+第一圈层</t>
    <phoneticPr fontId="2" type="noConversion"/>
  </si>
  <si>
    <t>圈层之前用山间隔起来</t>
    <phoneticPr fontId="2" type="noConversion"/>
  </si>
  <si>
    <t>关卡周围有山作为连接</t>
    <phoneticPr fontId="2" type="noConversion"/>
  </si>
  <si>
    <t>需要封死</t>
    <phoneticPr fontId="2" type="noConversion"/>
  </si>
  <si>
    <t>这里需要留口子，营帐和主城有连线关系</t>
    <phoneticPr fontId="2" type="noConversion"/>
  </si>
  <si>
    <t>每个营帐和主城对应地方那个都需要留口子</t>
    <phoneticPr fontId="2" type="noConversion"/>
  </si>
  <si>
    <t>占领哨站数量*3or比赛进行时长*900s</t>
    <phoneticPr fontId="2" type="noConversion"/>
  </si>
  <si>
    <t>占领哨站数量*6or比赛进行时长*3600s</t>
    <phoneticPr fontId="2" type="noConversion"/>
  </si>
  <si>
    <t>比赛进行时长多次随机刷新多个（征服点页签）</t>
    <phoneticPr fontId="2" type="noConversion"/>
  </si>
  <si>
    <t>比赛时间进度评选，评选间隔时长（征服点页签）</t>
    <phoneticPr fontId="2" type="noConversion"/>
  </si>
  <si>
    <t>前3次迁城免费</t>
    <phoneticPr fontId="2" type="noConversion"/>
  </si>
  <si>
    <t>每1800s获取1次免费迁城</t>
    <phoneticPr fontId="2" type="noConversion"/>
  </si>
  <si>
    <t>储存次数最大3次</t>
    <phoneticPr fontId="2" type="noConversion"/>
  </si>
  <si>
    <t>时间累计值</t>
    <phoneticPr fontId="2" type="noConversion"/>
  </si>
  <si>
    <t>消耗黄金累计值</t>
    <phoneticPr fontId="2" type="noConversion"/>
  </si>
  <si>
    <t>数据类型</t>
    <phoneticPr fontId="2" type="noConversion"/>
  </si>
  <si>
    <t>提升幅度</t>
    <phoneticPr fontId="2" type="noConversion"/>
  </si>
  <si>
    <t>玩家可以花费黄金秒招募或者治疗，随着消耗的时间不同，花费的黄金也不同，具体数量如下：</t>
    <phoneticPr fontId="2" type="noConversion"/>
  </si>
  <si>
    <t>单次治疗黄金秒消耗</t>
    <phoneticPr fontId="2" type="noConversion"/>
  </si>
  <si>
    <t>单次招募黄金秒消耗</t>
    <phoneticPr fontId="2" type="noConversion"/>
  </si>
  <si>
    <t>黄金秒招募次数</t>
    <phoneticPr fontId="2" type="noConversion"/>
  </si>
  <si>
    <t>黄金秒治疗次数</t>
    <phoneticPr fontId="2" type="noConversion"/>
  </si>
  <si>
    <t>由于付费玩家在比赛时会大量消耗黄金在迁城，秒招募治疗上，所以这一部分消耗需要补在排名奖励中</t>
    <phoneticPr fontId="2" type="noConversion"/>
  </si>
  <si>
    <t>黄金迁城</t>
    <phoneticPr fontId="2" type="noConversion"/>
  </si>
  <si>
    <t>根据不同玩家层次，预估花费黄金迁城，秒招募治疗次数如下：</t>
    <phoneticPr fontId="2" type="noConversion"/>
  </si>
  <si>
    <t>黄金迁城初次消耗</t>
    <phoneticPr fontId="2" type="noConversion"/>
  </si>
  <si>
    <t>黄金</t>
    <phoneticPr fontId="2" type="noConversion"/>
  </si>
  <si>
    <t>黄金，之后每次消耗提升</t>
    <phoneticPr fontId="2" type="noConversion"/>
  </si>
  <si>
    <t>初始消耗100金，之后每次迁城提升10金，最多使用黄金迁城50次</t>
    <phoneticPr fontId="2" type="noConversion"/>
  </si>
  <si>
    <t>单次黄金秒招募预估消耗</t>
    <phoneticPr fontId="2" type="noConversion"/>
  </si>
  <si>
    <t>单次黄金秒治疗预估消耗</t>
    <phoneticPr fontId="2" type="noConversion"/>
  </si>
  <si>
    <t>单个排名奖励超r层次最终奖励价值为</t>
    <phoneticPr fontId="2" type="noConversion"/>
  </si>
  <si>
    <t>非r</t>
    <phoneticPr fontId="2" type="noConversion"/>
  </si>
  <si>
    <t>奖励汇总</t>
    <phoneticPr fontId="2" type="noConversion"/>
  </si>
  <si>
    <t>定义等级</t>
    <phoneticPr fontId="2" type="noConversion"/>
  </si>
  <si>
    <t>诸侯组单次比赛奖励对应数量</t>
    <phoneticPr fontId="2" type="noConversion"/>
  </si>
  <si>
    <t>将军组单次比赛奖励对应数量</t>
    <phoneticPr fontId="2" type="noConversion"/>
  </si>
  <si>
    <t>新兵组单次比赛奖励对应数量</t>
    <phoneticPr fontId="2" type="noConversion"/>
  </si>
  <si>
    <t>随机橙色宝物碎片</t>
    <phoneticPr fontId="2" type="noConversion"/>
  </si>
  <si>
    <t>解锁时间</t>
    <phoneticPr fontId="2" type="noConversion"/>
  </si>
  <si>
    <t>中军帐</t>
  </si>
  <si>
    <t>营帐</t>
  </si>
  <si>
    <t>哨站</t>
  </si>
  <si>
    <t>驿站</t>
  </si>
  <si>
    <t>马场</t>
  </si>
  <si>
    <t>兵营</t>
  </si>
  <si>
    <t>关卡</t>
  </si>
  <si>
    <t>帅旗</t>
  </si>
  <si>
    <t>建筑类型</t>
    <phoneticPr fontId="2" type="noConversion"/>
  </si>
  <si>
    <t>占领哨站数量*3or比赛进行时长*1800s</t>
    <phoneticPr fontId="2" type="noConversion"/>
  </si>
  <si>
    <t>军团大营</t>
  </si>
  <si>
    <t>战略开启等级</t>
    <phoneticPr fontId="2" type="noConversion"/>
  </si>
  <si>
    <t>领奖条件：军团攻占一个哨塔</t>
    <phoneticPr fontId="2" type="noConversion"/>
  </si>
  <si>
    <t>产出征服点概率（帅旗分buff旗和征服点旗）</t>
    <phoneticPr fontId="2" type="noConversion"/>
  </si>
  <si>
    <t>玩家占领建筑兵营后可以使用民兵动员</t>
    <phoneticPr fontId="2" type="noConversion"/>
  </si>
  <si>
    <t>兵营等级之和</t>
    <phoneticPr fontId="2" type="noConversion"/>
  </si>
  <si>
    <t>招募民兵数量</t>
    <phoneticPr fontId="2" type="noConversion"/>
  </si>
  <si>
    <t>招募数量提升</t>
    <phoneticPr fontId="2" type="noConversion"/>
  </si>
  <si>
    <t>招募回复时间</t>
    <phoneticPr fontId="2" type="noConversion"/>
  </si>
  <si>
    <t>限时战斗buff，攻击提升30%&amp;生命提升30%&amp;防御提升500，持续5分钟</t>
    <phoneticPr fontId="2" type="noConversion"/>
  </si>
  <si>
    <t>免费迁城cd降低600s</t>
    <phoneticPr fontId="2" type="noConversion"/>
  </si>
  <si>
    <t>使用获取新兵，cd3600s</t>
    <phoneticPr fontId="2" type="noConversion"/>
  </si>
  <si>
    <t>行军速度提升50%</t>
    <phoneticPr fontId="2" type="noConversion"/>
  </si>
  <si>
    <t>偕作玉</t>
    <phoneticPr fontId="2" type="noConversion"/>
  </si>
  <si>
    <t>随机阵法宝箱</t>
    <phoneticPr fontId="2" type="noConversion"/>
  </si>
  <si>
    <t>道具</t>
    <phoneticPr fontId="2" type="noConversion"/>
  </si>
  <si>
    <t>权重</t>
    <phoneticPr fontId="2" type="noConversion"/>
  </si>
  <si>
    <t>价值</t>
    <phoneticPr fontId="2" type="noConversion"/>
  </si>
  <si>
    <t>鱼鳞阵</t>
  </si>
  <si>
    <t>锋矢阵</t>
  </si>
  <si>
    <t>云垂阵</t>
  </si>
  <si>
    <t>雁行阵</t>
  </si>
  <si>
    <t>偃月阵</t>
  </si>
  <si>
    <t>耀阳阵</t>
  </si>
  <si>
    <t>风扬阵</t>
  </si>
  <si>
    <t>奖池价值</t>
    <phoneticPr fontId="2" type="noConversion"/>
  </si>
  <si>
    <t>总价值</t>
    <phoneticPr fontId="2" type="noConversion"/>
  </si>
  <si>
    <t>随机阵法宝箱</t>
    <phoneticPr fontId="2" type="noConversion"/>
  </si>
  <si>
    <t>指定橙+宝物碎片</t>
    <phoneticPr fontId="2" type="noConversion"/>
  </si>
  <si>
    <t>指定橙色宝物碎片</t>
    <phoneticPr fontId="2" type="noConversion"/>
  </si>
  <si>
    <t>封一个宝箱，叫演武珍藏宝物宝箱，可以开出指定130宝物（宝箱先做，开不出来东西没关系，玩家不会马上拿到，宝物新做，有一个月的时间可以做）</t>
    <phoneticPr fontId="2" type="noConversion"/>
  </si>
  <si>
    <t>黄金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</si>
</sst>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_);[Red]\(0\)"/>
  </numFmts>
  <fonts count="12" x14ac:knownFonts="1">
    <font>
      <sz val="11"/>
      <color theme="1"/>
      <name val="等线"/>
      <family val="2"/>
      <scheme val="minor"/>
    </font>
    <font>
      <sz val="9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9"/>
      <color rgb="FFFF0000"/>
      <name val="等线"/>
      <family val="2"/>
      <scheme val="minor"/>
    </font>
    <font>
      <sz val="9"/>
      <color indexed="81"/>
      <name val="宋体"/>
      <family val="3"/>
      <charset val="134"/>
    </font>
    <font>
      <sz val="9"/>
      <color theme="0" tint="-0.249977111117893"/>
      <name val="等线"/>
      <family val="2"/>
      <scheme val="minor"/>
    </font>
    <font>
      <sz val="9"/>
      <color theme="0" tint="-0.249977111117893"/>
      <name val="等线"/>
      <family val="3"/>
      <charset val="134"/>
      <scheme val="minor"/>
    </font>
    <font>
      <sz val="9"/>
      <color rgb="FFFF0000"/>
      <name val="等线"/>
      <family val="3"/>
      <charset val="134"/>
      <scheme val="minor"/>
    </font>
    <font>
      <sz val="9"/>
      <name val="等线"/>
      <family val="2"/>
      <scheme val="minor"/>
    </font>
    <font>
      <sz val="24"/>
      <color theme="1"/>
      <name val="等线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4" fillId="0" borderId="1" xfId="0" applyFont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9" fontId="4" fillId="0" borderId="1" xfId="0" applyNumberFormat="1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9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" fillId="0" borderId="0" xfId="0" applyFont="1" applyAlignment="1"/>
    <xf numFmtId="0" fontId="1" fillId="0" borderId="0" xfId="0" applyFont="1" applyBorder="1" applyAlignme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1" fillId="0" borderId="0" xfId="0" applyFont="1" applyAlignment="1">
      <alignment horizontal="center" shrinkToFit="1"/>
    </xf>
    <xf numFmtId="0" fontId="1" fillId="0" borderId="0" xfId="0" applyFont="1" applyAlignment="1">
      <alignment shrinkToFit="1"/>
    </xf>
    <xf numFmtId="0" fontId="1" fillId="0" borderId="0" xfId="0" applyFont="1" applyAlignment="1">
      <alignment horizontal="left" shrinkToFi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" fillId="5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0" fillId="7" borderId="0" xfId="0" applyFill="1"/>
    <xf numFmtId="0" fontId="0" fillId="8" borderId="0" xfId="0" applyFill="1"/>
    <xf numFmtId="0" fontId="0" fillId="3" borderId="0" xfId="0" applyFill="1"/>
    <xf numFmtId="0" fontId="11" fillId="0" borderId="0" xfId="0" applyFont="1"/>
    <xf numFmtId="0" fontId="0" fillId="9" borderId="0" xfId="0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271896</xdr:colOff>
      <xdr:row>26</xdr:row>
      <xdr:rowOff>40822</xdr:rowOff>
    </xdr:from>
    <xdr:to>
      <xdr:col>28</xdr:col>
      <xdr:colOff>0</xdr:colOff>
      <xdr:row>28</xdr:row>
      <xdr:rowOff>163285</xdr:rowOff>
    </xdr:to>
    <xdr:sp macro="" textlink="">
      <xdr:nvSpPr>
        <xdr:cNvPr id="2" name="五角星 15">
          <a:extLst>
            <a:ext uri="{FF2B5EF4-FFF2-40B4-BE49-F238E27FC236}">
              <a16:creationId xmlns:a16="http://schemas.microsoft.com/office/drawing/2014/main" id="{15D8B45F-87B1-41CF-8330-D83B8381A832}"/>
            </a:ext>
          </a:extLst>
        </xdr:cNvPr>
        <xdr:cNvSpPr/>
      </xdr:nvSpPr>
      <xdr:spPr>
        <a:xfrm>
          <a:off x="8615796" y="6698797"/>
          <a:ext cx="833004" cy="674913"/>
        </a:xfrm>
        <a:prstGeom prst="star5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139784</xdr:colOff>
      <xdr:row>26</xdr:row>
      <xdr:rowOff>237253</xdr:rowOff>
    </xdr:from>
    <xdr:to>
      <xdr:col>29</xdr:col>
      <xdr:colOff>136513</xdr:colOff>
      <xdr:row>28</xdr:row>
      <xdr:rowOff>116643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1F8AB702-78AC-4086-BEB9-84865A5D9068}"/>
            </a:ext>
          </a:extLst>
        </xdr:cNvPr>
        <xdr:cNvSpPr txBox="1"/>
      </xdr:nvSpPr>
      <xdr:spPr>
        <a:xfrm>
          <a:off x="8207459" y="6895228"/>
          <a:ext cx="1654079" cy="431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200">
              <a:solidFill>
                <a:schemeClr val="bg1"/>
              </a:solidFill>
            </a:rPr>
            <a:t>中军帐</a:t>
          </a:r>
        </a:p>
      </xdr:txBody>
    </xdr:sp>
    <xdr:clientData/>
  </xdr:twoCellAnchor>
  <xdr:twoCellAnchor>
    <xdr:from>
      <xdr:col>24</xdr:col>
      <xdr:colOff>181099</xdr:colOff>
      <xdr:row>17</xdr:row>
      <xdr:rowOff>-1</xdr:rowOff>
    </xdr:from>
    <xdr:to>
      <xdr:col>28</xdr:col>
      <xdr:colOff>27214</xdr:colOff>
      <xdr:row>19</xdr:row>
      <xdr:rowOff>207818</xdr:rowOff>
    </xdr:to>
    <xdr:sp macro="" textlink="">
      <xdr:nvSpPr>
        <xdr:cNvPr id="4" name="流程图: 离页连接符 3">
          <a:extLst>
            <a:ext uri="{FF2B5EF4-FFF2-40B4-BE49-F238E27FC236}">
              <a16:creationId xmlns:a16="http://schemas.microsoft.com/office/drawing/2014/main" id="{C69F9BD0-0A82-4735-A815-10F842D623D3}"/>
            </a:ext>
          </a:extLst>
        </xdr:cNvPr>
        <xdr:cNvSpPr/>
      </xdr:nvSpPr>
      <xdr:spPr>
        <a:xfrm>
          <a:off x="8524999" y="4171949"/>
          <a:ext cx="951015" cy="760269"/>
        </a:xfrm>
        <a:prstGeom prst="flowChartOffpageConnector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143494</xdr:colOff>
      <xdr:row>17</xdr:row>
      <xdr:rowOff>84050</xdr:rowOff>
    </xdr:from>
    <xdr:to>
      <xdr:col>28</xdr:col>
      <xdr:colOff>130743</xdr:colOff>
      <xdr:row>19</xdr:row>
      <xdr:rowOff>173182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D915DBAD-D407-4B6B-BD94-B4957A3BAC86}"/>
            </a:ext>
          </a:extLst>
        </xdr:cNvPr>
        <xdr:cNvSpPr txBox="1"/>
      </xdr:nvSpPr>
      <xdr:spPr>
        <a:xfrm>
          <a:off x="8487394" y="4256000"/>
          <a:ext cx="1092149" cy="6415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800">
              <a:solidFill>
                <a:schemeClr val="bg1"/>
              </a:solidFill>
            </a:rPr>
            <a:t>营帐</a:t>
          </a:r>
        </a:p>
      </xdr:txBody>
    </xdr:sp>
    <xdr:clientData/>
  </xdr:twoCellAnchor>
  <xdr:twoCellAnchor>
    <xdr:from>
      <xdr:col>32</xdr:col>
      <xdr:colOff>99455</xdr:colOff>
      <xdr:row>33</xdr:row>
      <xdr:rowOff>11133</xdr:rowOff>
    </xdr:from>
    <xdr:to>
      <xdr:col>35</xdr:col>
      <xdr:colOff>212766</xdr:colOff>
      <xdr:row>35</xdr:row>
      <xdr:rowOff>214003</xdr:rowOff>
    </xdr:to>
    <xdr:sp macro="" textlink="">
      <xdr:nvSpPr>
        <xdr:cNvPr id="6" name="流程图: 离页连接符 5">
          <a:extLst>
            <a:ext uri="{FF2B5EF4-FFF2-40B4-BE49-F238E27FC236}">
              <a16:creationId xmlns:a16="http://schemas.microsoft.com/office/drawing/2014/main" id="{3D489447-A1B1-41B9-BA90-67A31D8F50B0}"/>
            </a:ext>
          </a:extLst>
        </xdr:cNvPr>
        <xdr:cNvSpPr/>
      </xdr:nvSpPr>
      <xdr:spPr>
        <a:xfrm>
          <a:off x="10653155" y="8602683"/>
          <a:ext cx="941986" cy="755320"/>
        </a:xfrm>
        <a:prstGeom prst="flowChartOffpageConnector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61850</xdr:colOff>
      <xdr:row>33</xdr:row>
      <xdr:rowOff>90236</xdr:rowOff>
    </xdr:from>
    <xdr:to>
      <xdr:col>36</xdr:col>
      <xdr:colOff>49100</xdr:colOff>
      <xdr:row>35</xdr:row>
      <xdr:rowOff>179367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9DE78E53-CBC1-441C-B382-57FCDC97B8E3}"/>
            </a:ext>
          </a:extLst>
        </xdr:cNvPr>
        <xdr:cNvSpPr txBox="1"/>
      </xdr:nvSpPr>
      <xdr:spPr>
        <a:xfrm>
          <a:off x="10615550" y="8681786"/>
          <a:ext cx="1092150" cy="6415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800">
              <a:solidFill>
                <a:schemeClr val="bg1"/>
              </a:solidFill>
            </a:rPr>
            <a:t>营帐</a:t>
          </a:r>
        </a:p>
      </xdr:txBody>
    </xdr:sp>
    <xdr:clientData/>
  </xdr:twoCellAnchor>
  <xdr:twoCellAnchor>
    <xdr:from>
      <xdr:col>15</xdr:col>
      <xdr:colOff>259276</xdr:colOff>
      <xdr:row>33</xdr:row>
      <xdr:rowOff>54677</xdr:rowOff>
    </xdr:from>
    <xdr:to>
      <xdr:col>19</xdr:col>
      <xdr:colOff>100444</xdr:colOff>
      <xdr:row>35</xdr:row>
      <xdr:rowOff>262495</xdr:rowOff>
    </xdr:to>
    <xdr:sp macro="" textlink="">
      <xdr:nvSpPr>
        <xdr:cNvPr id="8" name="流程图: 离页连接符 7">
          <a:extLst>
            <a:ext uri="{FF2B5EF4-FFF2-40B4-BE49-F238E27FC236}">
              <a16:creationId xmlns:a16="http://schemas.microsoft.com/office/drawing/2014/main" id="{6E14EB9F-7B48-47EA-9F87-0055607112FB}"/>
            </a:ext>
          </a:extLst>
        </xdr:cNvPr>
        <xdr:cNvSpPr/>
      </xdr:nvSpPr>
      <xdr:spPr>
        <a:xfrm>
          <a:off x="6040951" y="8646227"/>
          <a:ext cx="1022268" cy="760268"/>
        </a:xfrm>
        <a:prstGeom prst="flowChartOffpageConnector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221671</xdr:colOff>
      <xdr:row>33</xdr:row>
      <xdr:rowOff>138728</xdr:rowOff>
    </xdr:from>
    <xdr:to>
      <xdr:col>19</xdr:col>
      <xdr:colOff>208921</xdr:colOff>
      <xdr:row>35</xdr:row>
      <xdr:rowOff>227859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B9480A14-A704-4613-AA7A-1C2B910804C7}"/>
            </a:ext>
          </a:extLst>
        </xdr:cNvPr>
        <xdr:cNvSpPr txBox="1"/>
      </xdr:nvSpPr>
      <xdr:spPr>
        <a:xfrm>
          <a:off x="6003346" y="8730278"/>
          <a:ext cx="1168350" cy="6415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800">
              <a:solidFill>
                <a:schemeClr val="bg1"/>
              </a:solidFill>
            </a:rPr>
            <a:t>营帐</a:t>
          </a:r>
        </a:p>
      </xdr:txBody>
    </xdr:sp>
    <xdr:clientData/>
  </xdr:twoCellAnchor>
  <xdr:twoCellAnchor>
    <xdr:from>
      <xdr:col>24</xdr:col>
      <xdr:colOff>173181</xdr:colOff>
      <xdr:row>6</xdr:row>
      <xdr:rowOff>121227</xdr:rowOff>
    </xdr:from>
    <xdr:to>
      <xdr:col>29</xdr:col>
      <xdr:colOff>225135</xdr:colOff>
      <xdr:row>10</xdr:row>
      <xdr:rowOff>86590</xdr:rowOff>
    </xdr:to>
    <xdr:sp macro="" textlink="">
      <xdr:nvSpPr>
        <xdr:cNvPr id="10" name="正五边形 25">
          <a:extLst>
            <a:ext uri="{FF2B5EF4-FFF2-40B4-BE49-F238E27FC236}">
              <a16:creationId xmlns:a16="http://schemas.microsoft.com/office/drawing/2014/main" id="{A64C6C4C-DE1D-4640-8C34-4515CA363ED6}"/>
            </a:ext>
          </a:extLst>
        </xdr:cNvPr>
        <xdr:cNvSpPr/>
      </xdr:nvSpPr>
      <xdr:spPr>
        <a:xfrm>
          <a:off x="8517081" y="1254702"/>
          <a:ext cx="1433079" cy="1070263"/>
        </a:xfrm>
        <a:prstGeom prst="pentagon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/>
            <a:t>主城</a:t>
          </a:r>
        </a:p>
      </xdr:txBody>
    </xdr:sp>
    <xdr:clientData/>
  </xdr:twoCellAnchor>
  <xdr:twoCellAnchor>
    <xdr:from>
      <xdr:col>6</xdr:col>
      <xdr:colOff>173183</xdr:colOff>
      <xdr:row>39</xdr:row>
      <xdr:rowOff>242455</xdr:rowOff>
    </xdr:from>
    <xdr:to>
      <xdr:col>11</xdr:col>
      <xdr:colOff>225138</xdr:colOff>
      <xdr:row>43</xdr:row>
      <xdr:rowOff>207818</xdr:rowOff>
    </xdr:to>
    <xdr:sp macro="" textlink="">
      <xdr:nvSpPr>
        <xdr:cNvPr id="11" name="正五边形 26">
          <a:extLst>
            <a:ext uri="{FF2B5EF4-FFF2-40B4-BE49-F238E27FC236}">
              <a16:creationId xmlns:a16="http://schemas.microsoft.com/office/drawing/2014/main" id="{5A0199C6-5024-49E4-80DD-7569F9502462}"/>
            </a:ext>
          </a:extLst>
        </xdr:cNvPr>
        <xdr:cNvSpPr/>
      </xdr:nvSpPr>
      <xdr:spPr>
        <a:xfrm>
          <a:off x="3468833" y="10491355"/>
          <a:ext cx="1433080" cy="1070263"/>
        </a:xfrm>
        <a:prstGeom prst="pentagon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/>
            <a:t>主城</a:t>
          </a:r>
        </a:p>
      </xdr:txBody>
    </xdr:sp>
    <xdr:clientData/>
  </xdr:twoCellAnchor>
  <xdr:twoCellAnchor>
    <xdr:from>
      <xdr:col>42</xdr:col>
      <xdr:colOff>13855</xdr:colOff>
      <xdr:row>40</xdr:row>
      <xdr:rowOff>117763</xdr:rowOff>
    </xdr:from>
    <xdr:to>
      <xdr:col>47</xdr:col>
      <xdr:colOff>65810</xdr:colOff>
      <xdr:row>44</xdr:row>
      <xdr:rowOff>83126</xdr:rowOff>
    </xdr:to>
    <xdr:sp macro="" textlink="">
      <xdr:nvSpPr>
        <xdr:cNvPr id="12" name="正五边形 27">
          <a:extLst>
            <a:ext uri="{FF2B5EF4-FFF2-40B4-BE49-F238E27FC236}">
              <a16:creationId xmlns:a16="http://schemas.microsoft.com/office/drawing/2014/main" id="{637455F2-A57F-4528-BF13-5F72523D31D0}"/>
            </a:ext>
          </a:extLst>
        </xdr:cNvPr>
        <xdr:cNvSpPr/>
      </xdr:nvSpPr>
      <xdr:spPr>
        <a:xfrm>
          <a:off x="13329805" y="10642888"/>
          <a:ext cx="1433080" cy="1070263"/>
        </a:xfrm>
        <a:prstGeom prst="pentagon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/>
            <a:t>主城</a:t>
          </a:r>
          <a:r>
            <a:rPr lang="zh-CN" altLang="en-US" sz="201000"/>
            <a:t>城主城</a:t>
          </a:r>
        </a:p>
      </xdr:txBody>
    </xdr:sp>
    <xdr:clientData/>
  </xdr:twoCellAnchor>
  <xdr:twoCellAnchor>
    <xdr:from>
      <xdr:col>26</xdr:col>
      <xdr:colOff>103910</xdr:colOff>
      <xdr:row>42</xdr:row>
      <xdr:rowOff>0</xdr:rowOff>
    </xdr:from>
    <xdr:to>
      <xdr:col>26</xdr:col>
      <xdr:colOff>129886</xdr:colOff>
      <xdr:row>50</xdr:row>
      <xdr:rowOff>34636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81DCF079-F475-4D57-BEC6-C807DCDD0F58}"/>
            </a:ext>
          </a:extLst>
        </xdr:cNvPr>
        <xdr:cNvCxnSpPr>
          <a:stCxn id="20" idx="4"/>
        </xdr:cNvCxnSpPr>
      </xdr:nvCxnSpPr>
      <xdr:spPr>
        <a:xfrm flipH="1">
          <a:off x="9000260" y="11077575"/>
          <a:ext cx="25976" cy="2244436"/>
        </a:xfrm>
        <a:prstGeom prst="line">
          <a:avLst/>
        </a:prstGeom>
        <a:ln w="38100">
          <a:solidFill>
            <a:schemeClr val="accent6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38347</xdr:colOff>
      <xdr:row>45</xdr:row>
      <xdr:rowOff>134508</xdr:rowOff>
    </xdr:from>
    <xdr:to>
      <xdr:col>27</xdr:col>
      <xdr:colOff>159574</xdr:colOff>
      <xdr:row>48</xdr:row>
      <xdr:rowOff>11133</xdr:rowOff>
    </xdr:to>
    <xdr:sp macro="" textlink="">
      <xdr:nvSpPr>
        <xdr:cNvPr id="14" name="流程图: 磁盘 13">
          <a:extLst>
            <a:ext uri="{FF2B5EF4-FFF2-40B4-BE49-F238E27FC236}">
              <a16:creationId xmlns:a16="http://schemas.microsoft.com/office/drawing/2014/main" id="{D7F6C8D8-D7B3-4D80-8EB3-23AD695608D2}"/>
            </a:ext>
          </a:extLst>
        </xdr:cNvPr>
        <xdr:cNvSpPr/>
      </xdr:nvSpPr>
      <xdr:spPr>
        <a:xfrm>
          <a:off x="8658472" y="12040758"/>
          <a:ext cx="673677" cy="705300"/>
        </a:xfrm>
        <a:prstGeom prst="flowChartMagneticDisk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关卡</a:t>
          </a:r>
        </a:p>
      </xdr:txBody>
    </xdr:sp>
    <xdr:clientData/>
  </xdr:twoCellAnchor>
  <xdr:twoCellAnchor>
    <xdr:from>
      <xdr:col>40</xdr:col>
      <xdr:colOff>17318</xdr:colOff>
      <xdr:row>17</xdr:row>
      <xdr:rowOff>17318</xdr:rowOff>
    </xdr:from>
    <xdr:to>
      <xdr:col>49</xdr:col>
      <xdr:colOff>0</xdr:colOff>
      <xdr:row>21</xdr:row>
      <xdr:rowOff>103909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91FF300F-5BD6-4FD5-A8A2-252A700C4C17}"/>
            </a:ext>
          </a:extLst>
        </xdr:cNvPr>
        <xdr:cNvCxnSpPr/>
      </xdr:nvCxnSpPr>
      <xdr:spPr>
        <a:xfrm flipH="1">
          <a:off x="12780818" y="4189268"/>
          <a:ext cx="2468707" cy="1191491"/>
        </a:xfrm>
        <a:prstGeom prst="line">
          <a:avLst/>
        </a:prstGeom>
        <a:ln w="38100">
          <a:solidFill>
            <a:schemeClr val="accent6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34637</xdr:colOff>
      <xdr:row>17</xdr:row>
      <xdr:rowOff>190501</xdr:rowOff>
    </xdr:from>
    <xdr:to>
      <xdr:col>12</xdr:col>
      <xdr:colOff>173182</xdr:colOff>
      <xdr:row>22</xdr:row>
      <xdr:rowOff>17318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727ACE16-072A-43CD-8229-C9F94F913D91}"/>
            </a:ext>
          </a:extLst>
        </xdr:cNvPr>
        <xdr:cNvCxnSpPr/>
      </xdr:nvCxnSpPr>
      <xdr:spPr>
        <a:xfrm flipH="1" flipV="1">
          <a:off x="2777837" y="4362451"/>
          <a:ext cx="2348345" cy="1207942"/>
        </a:xfrm>
        <a:prstGeom prst="line">
          <a:avLst/>
        </a:prstGeom>
        <a:ln w="38100">
          <a:solidFill>
            <a:schemeClr val="accent6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155865</xdr:colOff>
      <xdr:row>17</xdr:row>
      <xdr:rowOff>103909</xdr:rowOff>
    </xdr:from>
    <xdr:to>
      <xdr:col>47</xdr:col>
      <xdr:colOff>1</xdr:colOff>
      <xdr:row>19</xdr:row>
      <xdr:rowOff>257624</xdr:rowOff>
    </xdr:to>
    <xdr:sp macro="" textlink="">
      <xdr:nvSpPr>
        <xdr:cNvPr id="17" name="流程图: 磁盘 16">
          <a:extLst>
            <a:ext uri="{FF2B5EF4-FFF2-40B4-BE49-F238E27FC236}">
              <a16:creationId xmlns:a16="http://schemas.microsoft.com/office/drawing/2014/main" id="{3063EF4F-6C9B-456C-9054-B1ABF792C42E}"/>
            </a:ext>
          </a:extLst>
        </xdr:cNvPr>
        <xdr:cNvSpPr/>
      </xdr:nvSpPr>
      <xdr:spPr>
        <a:xfrm>
          <a:off x="14024265" y="4275859"/>
          <a:ext cx="672811" cy="706165"/>
        </a:xfrm>
        <a:prstGeom prst="flowChartMagneticDisk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关卡</a:t>
          </a:r>
        </a:p>
      </xdr:txBody>
    </xdr:sp>
    <xdr:clientData/>
  </xdr:twoCellAnchor>
  <xdr:twoCellAnchor>
    <xdr:from>
      <xdr:col>6</xdr:col>
      <xdr:colOff>69273</xdr:colOff>
      <xdr:row>17</xdr:row>
      <xdr:rowOff>225136</xdr:rowOff>
    </xdr:from>
    <xdr:to>
      <xdr:col>8</xdr:col>
      <xdr:colOff>190500</xdr:colOff>
      <xdr:row>20</xdr:row>
      <xdr:rowOff>101760</xdr:rowOff>
    </xdr:to>
    <xdr:sp macro="" textlink="">
      <xdr:nvSpPr>
        <xdr:cNvPr id="18" name="流程图: 磁盘 17">
          <a:extLst>
            <a:ext uri="{FF2B5EF4-FFF2-40B4-BE49-F238E27FC236}">
              <a16:creationId xmlns:a16="http://schemas.microsoft.com/office/drawing/2014/main" id="{C7C6DA0F-1415-44F2-A29C-15F9C8171F1D}"/>
            </a:ext>
          </a:extLst>
        </xdr:cNvPr>
        <xdr:cNvSpPr/>
      </xdr:nvSpPr>
      <xdr:spPr>
        <a:xfrm>
          <a:off x="3364923" y="4397086"/>
          <a:ext cx="673677" cy="705299"/>
        </a:xfrm>
        <a:prstGeom prst="flowChartMagneticDisk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关卡</a:t>
          </a:r>
        </a:p>
      </xdr:txBody>
    </xdr:sp>
    <xdr:clientData/>
  </xdr:twoCellAnchor>
  <xdr:twoCellAnchor>
    <xdr:from>
      <xdr:col>19</xdr:col>
      <xdr:colOff>259773</xdr:colOff>
      <xdr:row>21</xdr:row>
      <xdr:rowOff>17319</xdr:rowOff>
    </xdr:from>
    <xdr:to>
      <xdr:col>33</xdr:col>
      <xdr:colOff>17318</xdr:colOff>
      <xdr:row>33</xdr:row>
      <xdr:rowOff>242454</xdr:rowOff>
    </xdr:to>
    <xdr:sp macro="" textlink="">
      <xdr:nvSpPr>
        <xdr:cNvPr id="19" name="椭圆 18">
          <a:extLst>
            <a:ext uri="{FF2B5EF4-FFF2-40B4-BE49-F238E27FC236}">
              <a16:creationId xmlns:a16="http://schemas.microsoft.com/office/drawing/2014/main" id="{6C3ADEEB-C6E0-4923-9862-E3BFEDC0AD29}"/>
            </a:ext>
          </a:extLst>
        </xdr:cNvPr>
        <xdr:cNvSpPr/>
      </xdr:nvSpPr>
      <xdr:spPr>
        <a:xfrm>
          <a:off x="7222548" y="5294169"/>
          <a:ext cx="3624695" cy="353983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242454</xdr:colOff>
      <xdr:row>12</xdr:row>
      <xdr:rowOff>225137</xdr:rowOff>
    </xdr:from>
    <xdr:to>
      <xdr:col>41</xdr:col>
      <xdr:colOff>17317</xdr:colOff>
      <xdr:row>42</xdr:row>
      <xdr:rowOff>0</xdr:rowOff>
    </xdr:to>
    <xdr:sp macro="" textlink="">
      <xdr:nvSpPr>
        <xdr:cNvPr id="20" name="椭圆 19">
          <a:extLst>
            <a:ext uri="{FF2B5EF4-FFF2-40B4-BE49-F238E27FC236}">
              <a16:creationId xmlns:a16="http://schemas.microsoft.com/office/drawing/2014/main" id="{FD4F3617-40A0-43F5-8348-6A5EAF98D7FC}"/>
            </a:ext>
          </a:extLst>
        </xdr:cNvPr>
        <xdr:cNvSpPr/>
      </xdr:nvSpPr>
      <xdr:spPr>
        <a:xfrm>
          <a:off x="4919229" y="3015962"/>
          <a:ext cx="8137813" cy="8061613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142875</xdr:colOff>
      <xdr:row>7</xdr:row>
      <xdr:rowOff>47624</xdr:rowOff>
    </xdr:from>
    <xdr:to>
      <xdr:col>49</xdr:col>
      <xdr:colOff>619125</xdr:colOff>
      <xdr:row>13</xdr:row>
      <xdr:rowOff>176214</xdr:rowOff>
    </xdr:to>
    <xdr:cxnSp macro="">
      <xdr:nvCxnSpPr>
        <xdr:cNvPr id="21" name="直接箭头连接符 20">
          <a:extLst>
            <a:ext uri="{FF2B5EF4-FFF2-40B4-BE49-F238E27FC236}">
              <a16:creationId xmlns:a16="http://schemas.microsoft.com/office/drawing/2014/main" id="{98CE1D1F-47AB-44AA-88ED-7C412D81E543}"/>
            </a:ext>
          </a:extLst>
        </xdr:cNvPr>
        <xdr:cNvCxnSpPr/>
      </xdr:nvCxnSpPr>
      <xdr:spPr>
        <a:xfrm flipV="1">
          <a:off x="10420350" y="1457324"/>
          <a:ext cx="5448300" cy="178594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142875</xdr:colOff>
      <xdr:row>7</xdr:row>
      <xdr:rowOff>166687</xdr:rowOff>
    </xdr:from>
    <xdr:to>
      <xdr:col>49</xdr:col>
      <xdr:colOff>595312</xdr:colOff>
      <xdr:row>22</xdr:row>
      <xdr:rowOff>80965</xdr:rowOff>
    </xdr:to>
    <xdr:cxnSp macro="">
      <xdr:nvCxnSpPr>
        <xdr:cNvPr id="22" name="直接箭头连接符 21">
          <a:extLst>
            <a:ext uri="{FF2B5EF4-FFF2-40B4-BE49-F238E27FC236}">
              <a16:creationId xmlns:a16="http://schemas.microsoft.com/office/drawing/2014/main" id="{C02D7740-846B-48A3-843D-20BAD92964DB}"/>
            </a:ext>
          </a:extLst>
        </xdr:cNvPr>
        <xdr:cNvCxnSpPr/>
      </xdr:nvCxnSpPr>
      <xdr:spPr>
        <a:xfrm flipV="1">
          <a:off x="9591675" y="1576387"/>
          <a:ext cx="6253162" cy="4057653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134470</xdr:colOff>
      <xdr:row>9</xdr:row>
      <xdr:rowOff>100853</xdr:rowOff>
    </xdr:from>
    <xdr:to>
      <xdr:col>49</xdr:col>
      <xdr:colOff>627529</xdr:colOff>
      <xdr:row>17</xdr:row>
      <xdr:rowOff>173414</xdr:rowOff>
    </xdr:to>
    <xdr:cxnSp macro="">
      <xdr:nvCxnSpPr>
        <xdr:cNvPr id="23" name="直接箭头连接符 22">
          <a:extLst>
            <a:ext uri="{FF2B5EF4-FFF2-40B4-BE49-F238E27FC236}">
              <a16:creationId xmlns:a16="http://schemas.microsoft.com/office/drawing/2014/main" id="{C6AF434D-02D5-4B11-90CE-76B05D49580C}"/>
            </a:ext>
          </a:extLst>
        </xdr:cNvPr>
        <xdr:cNvCxnSpPr/>
      </xdr:nvCxnSpPr>
      <xdr:spPr>
        <a:xfrm flipV="1">
          <a:off x="14831545" y="2063003"/>
          <a:ext cx="1045509" cy="2282361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100853</xdr:colOff>
      <xdr:row>22</xdr:row>
      <xdr:rowOff>156883</xdr:rowOff>
    </xdr:from>
    <xdr:to>
      <xdr:col>49</xdr:col>
      <xdr:colOff>593912</xdr:colOff>
      <xdr:row>37</xdr:row>
      <xdr:rowOff>50149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995EEFA2-8C3D-419B-8ED0-79AAA85FEA39}"/>
            </a:ext>
          </a:extLst>
        </xdr:cNvPr>
        <xdr:cNvCxnSpPr/>
      </xdr:nvCxnSpPr>
      <xdr:spPr>
        <a:xfrm flipV="1">
          <a:off x="12035678" y="5709958"/>
          <a:ext cx="3807759" cy="4036641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461817</xdr:colOff>
      <xdr:row>59</xdr:row>
      <xdr:rowOff>132773</xdr:rowOff>
    </xdr:from>
    <xdr:to>
      <xdr:col>28</xdr:col>
      <xdr:colOff>90904</xdr:colOff>
      <xdr:row>95</xdr:row>
      <xdr:rowOff>9007</xdr:rowOff>
    </xdr:to>
    <xdr:pic>
      <xdr:nvPicPr>
        <xdr:cNvPr id="25" name="图片 24">
          <a:extLst>
            <a:ext uri="{FF2B5EF4-FFF2-40B4-BE49-F238E27FC236}">
              <a16:creationId xmlns:a16="http://schemas.microsoft.com/office/drawing/2014/main" id="{B6AC34F7-2C4F-470F-A9AC-9AA4059E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9217" y="14963198"/>
          <a:ext cx="7020487" cy="639133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3.4999999999999978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3.4999999999999978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3.4999999999999978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3.4999999999999978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3.4999999999999978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3.4999999999999978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3.4999999999999978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3.4999999999999978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3.4999999999999978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3.4999999999999978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3.4999999999999978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3.4999999999999978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3.4999999999999978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3.4999999999999978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3.4999999999999978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3.4999999999999978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3.4999999999999978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3.4999999999999978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3.4999999999999978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3.4999999999999978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J104">
            <v>3.4999999999999978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J105">
            <v>3.4999999999999978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J106">
            <v>3.4999999999999978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J107">
            <v>3.4999999999999978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J108">
            <v>3.4999999999999978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J109">
            <v>3.4999999999999978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J110">
            <v>3.4999999999999978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J111">
            <v>3.4999999999999978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J112">
            <v>3.4999999999999978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J113">
            <v>3.4999999999999978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J114">
            <v>3.4999999999999978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J115">
            <v>3.4999999999999978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J116">
            <v>3.4999999999999978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J117">
            <v>3.4999999999999978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J118">
            <v>3.4999999999999978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J119">
            <v>3.4999999999999978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J120">
            <v>3.4999999999999978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J121">
            <v>3.4999999999999978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J122">
            <v>3.4999999999999978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J123">
            <v>3.4999999999999978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J124">
            <v>3.4999999999999978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J125">
            <v>3.4999999999999978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J126">
            <v>3.4999999999999978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J127">
            <v>3.4999999999999978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J128">
            <v>3.4999999999999978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J129">
            <v>3.4999999999999978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J130">
            <v>3.4999999999999978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J131">
            <v>3.4999999999999978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J132">
            <v>3.4999999999999978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J133">
            <v>3.4999999999999978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J134">
            <v>3.4999999999999978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J135">
            <v>3.4999999999999978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J136">
            <v>3.4999999999999978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J137">
            <v>3.4999999999999978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J138">
            <v>3.4999999999999978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J139">
            <v>3.4999999999999978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J140">
            <v>3.4999999999999978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J141">
            <v>3.4999999999999978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J142">
            <v>3.4999999999999978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J143">
            <v>3.4999999999999978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J144">
            <v>3.4999999999999978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J145">
            <v>3.4999999999999978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J146">
            <v>3.4999999999999978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J147">
            <v>3.4999999999999978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J148">
            <v>3.4999999999999978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J149">
            <v>3.4999999999999978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J150">
            <v>3.4999999999999978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J151">
            <v>3.4999999999999978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J152">
            <v>3.4999999999999978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J153">
            <v>3.4999999999999978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J154">
            <v>3.4999999999999978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J155">
            <v>3.4999999999999978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J156">
            <v>3.4999999999999978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J157">
            <v>3.4999999999999978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J158">
            <v>3.4999999999999978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J159">
            <v>3.4999999999999978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J160">
            <v>3.4999999999999978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J161">
            <v>3.4999999999999978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J162">
            <v>3.4999999999999978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J163">
            <v>3.4999999999999978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C6">
            <v>4138.8491835815348</v>
          </cell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</sheetData>
      <sheetData sheetId="8">
        <row r="6">
          <cell r="H6">
            <v>15</v>
          </cell>
        </row>
        <row r="22">
          <cell r="I22">
            <v>0.2</v>
          </cell>
        </row>
        <row r="23">
          <cell r="I23">
            <v>0.1</v>
          </cell>
        </row>
        <row r="24">
          <cell r="I24">
            <v>0.1</v>
          </cell>
        </row>
        <row r="25">
          <cell r="I25">
            <v>0.1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</row>
      </sheetData>
      <sheetData sheetId="12"/>
      <sheetData sheetId="13">
        <row r="6">
          <cell r="T6">
            <v>0</v>
          </cell>
        </row>
      </sheetData>
      <sheetData sheetId="14">
        <row r="6">
          <cell r="C6">
            <v>563347.17133977113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8101.9050560002579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1.9884843757322645E-6</v>
          </cell>
        </row>
      </sheetData>
      <sheetData sheetId="24">
        <row r="4">
          <cell r="K4">
            <v>1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  <row r="11">
          <cell r="H11">
            <v>0.17499999999999999</v>
          </cell>
          <cell r="I11">
            <v>0.17499999999999999</v>
          </cell>
          <cell r="J11">
            <v>0.17499999999999999</v>
          </cell>
          <cell r="K11">
            <v>0.17499999999999999</v>
          </cell>
          <cell r="L11">
            <v>0.17499999999999999</v>
          </cell>
          <cell r="M11">
            <v>0.125</v>
          </cell>
          <cell r="N11">
            <v>0.125</v>
          </cell>
          <cell r="O11">
            <v>0.125</v>
          </cell>
          <cell r="P11">
            <v>0.125</v>
          </cell>
          <cell r="Q11">
            <v>0.125</v>
          </cell>
        </row>
        <row r="12">
          <cell r="H12">
            <v>0.17499999999999999</v>
          </cell>
          <cell r="I12">
            <v>0.17499999999999999</v>
          </cell>
          <cell r="J12">
            <v>0.17499999999999999</v>
          </cell>
          <cell r="K12">
            <v>0.17499999999999999</v>
          </cell>
          <cell r="L12">
            <v>0.17499999999999999</v>
          </cell>
          <cell r="M12">
            <v>0.125</v>
          </cell>
          <cell r="N12">
            <v>0.125</v>
          </cell>
          <cell r="O12">
            <v>0.125</v>
          </cell>
          <cell r="P12">
            <v>0.125</v>
          </cell>
          <cell r="Q12">
            <v>0.125</v>
          </cell>
        </row>
        <row r="13">
          <cell r="H13">
            <v>0.17499999999999999</v>
          </cell>
          <cell r="I13">
            <v>0.17499999999999999</v>
          </cell>
          <cell r="J13">
            <v>0.17499999999999999</v>
          </cell>
          <cell r="K13">
            <v>0.17499999999999999</v>
          </cell>
          <cell r="L13">
            <v>0.17499999999999999</v>
          </cell>
          <cell r="M13">
            <v>0.125</v>
          </cell>
          <cell r="N13">
            <v>0.125</v>
          </cell>
          <cell r="O13">
            <v>0.125</v>
          </cell>
          <cell r="P13">
            <v>0.125</v>
          </cell>
          <cell r="Q13">
            <v>0.125</v>
          </cell>
        </row>
        <row r="14">
          <cell r="H14">
            <v>0.17499999999999999</v>
          </cell>
          <cell r="I14">
            <v>0.17499999999999999</v>
          </cell>
          <cell r="J14">
            <v>0.17499999999999999</v>
          </cell>
          <cell r="K14">
            <v>0.17499999999999999</v>
          </cell>
          <cell r="L14">
            <v>0.17499999999999999</v>
          </cell>
          <cell r="M14">
            <v>0.125</v>
          </cell>
          <cell r="N14">
            <v>0.125</v>
          </cell>
          <cell r="O14">
            <v>0.125</v>
          </cell>
          <cell r="P14">
            <v>0.125</v>
          </cell>
          <cell r="Q14">
            <v>0.125</v>
          </cell>
        </row>
        <row r="15">
          <cell r="H15">
            <v>0.17499999999999999</v>
          </cell>
          <cell r="I15">
            <v>0.17499999999999999</v>
          </cell>
          <cell r="J15">
            <v>0.17499999999999999</v>
          </cell>
          <cell r="K15">
            <v>0.17499999999999999</v>
          </cell>
          <cell r="L15">
            <v>0.17499999999999999</v>
          </cell>
          <cell r="M15">
            <v>0.125</v>
          </cell>
          <cell r="N15">
            <v>0.125</v>
          </cell>
          <cell r="O15">
            <v>0.125</v>
          </cell>
          <cell r="P15">
            <v>0.125</v>
          </cell>
          <cell r="Q15">
            <v>0.125</v>
          </cell>
        </row>
        <row r="16">
          <cell r="H16">
            <v>0.17499999999999999</v>
          </cell>
          <cell r="I16">
            <v>0.17499999999999999</v>
          </cell>
          <cell r="J16">
            <v>0.17499999999999999</v>
          </cell>
          <cell r="K16">
            <v>0.17499999999999999</v>
          </cell>
          <cell r="L16">
            <v>0.17499999999999999</v>
          </cell>
          <cell r="M16">
            <v>0.125</v>
          </cell>
          <cell r="N16">
            <v>0.125</v>
          </cell>
          <cell r="O16">
            <v>0.125</v>
          </cell>
          <cell r="P16">
            <v>0.125</v>
          </cell>
          <cell r="Q16">
            <v>0.125</v>
          </cell>
        </row>
        <row r="17">
          <cell r="H17">
            <v>0.17499999999999999</v>
          </cell>
          <cell r="I17">
            <v>0.17499999999999999</v>
          </cell>
          <cell r="J17">
            <v>0.17499999999999999</v>
          </cell>
          <cell r="K17">
            <v>0.17499999999999999</v>
          </cell>
          <cell r="L17">
            <v>0.17499999999999999</v>
          </cell>
          <cell r="M17">
            <v>0.125</v>
          </cell>
          <cell r="N17">
            <v>0.125</v>
          </cell>
          <cell r="O17">
            <v>0.125</v>
          </cell>
          <cell r="P17">
            <v>0.125</v>
          </cell>
          <cell r="Q17">
            <v>0.125</v>
          </cell>
        </row>
        <row r="18">
          <cell r="H18">
            <v>0.17499999999999999</v>
          </cell>
          <cell r="I18">
            <v>0.17499999999999999</v>
          </cell>
          <cell r="J18">
            <v>0.17499999999999999</v>
          </cell>
          <cell r="K18">
            <v>0.17499999999999999</v>
          </cell>
          <cell r="L18">
            <v>0.17499999999999999</v>
          </cell>
          <cell r="M18">
            <v>0.125</v>
          </cell>
          <cell r="N18">
            <v>0.125</v>
          </cell>
          <cell r="O18">
            <v>0.125</v>
          </cell>
          <cell r="P18">
            <v>0.125</v>
          </cell>
          <cell r="Q18">
            <v>0.125</v>
          </cell>
        </row>
        <row r="19">
          <cell r="H19">
            <v>0.17499999999999999</v>
          </cell>
          <cell r="I19">
            <v>0.17499999999999999</v>
          </cell>
          <cell r="J19">
            <v>0.17499999999999999</v>
          </cell>
          <cell r="K19">
            <v>0.17499999999999999</v>
          </cell>
          <cell r="L19">
            <v>0.17499999999999999</v>
          </cell>
          <cell r="M19">
            <v>0.125</v>
          </cell>
          <cell r="N19">
            <v>0.125</v>
          </cell>
          <cell r="O19">
            <v>0.125</v>
          </cell>
          <cell r="P19">
            <v>0.125</v>
          </cell>
          <cell r="Q19">
            <v>0.125</v>
          </cell>
        </row>
        <row r="20">
          <cell r="H20">
            <v>0.17499999999999999</v>
          </cell>
          <cell r="I20">
            <v>0.17499999999999999</v>
          </cell>
          <cell r="J20">
            <v>0.17499999999999999</v>
          </cell>
          <cell r="K20">
            <v>0.17499999999999999</v>
          </cell>
          <cell r="L20">
            <v>0.17499999999999999</v>
          </cell>
          <cell r="M20">
            <v>0.125</v>
          </cell>
          <cell r="N20">
            <v>0.125</v>
          </cell>
          <cell r="O20">
            <v>0.125</v>
          </cell>
          <cell r="P20">
            <v>0.125</v>
          </cell>
          <cell r="Q20">
            <v>0.125</v>
          </cell>
        </row>
        <row r="21">
          <cell r="H21">
            <v>0.17499999999999999</v>
          </cell>
          <cell r="I21">
            <v>0.17499999999999999</v>
          </cell>
          <cell r="J21">
            <v>0.17499999999999999</v>
          </cell>
          <cell r="K21">
            <v>0.17499999999999999</v>
          </cell>
          <cell r="L21">
            <v>0.17499999999999999</v>
          </cell>
          <cell r="M21">
            <v>0.125</v>
          </cell>
          <cell r="N21">
            <v>0.125</v>
          </cell>
          <cell r="O21">
            <v>0.125</v>
          </cell>
          <cell r="P21">
            <v>0.125</v>
          </cell>
          <cell r="Q21">
            <v>0.125</v>
          </cell>
        </row>
        <row r="22">
          <cell r="H22">
            <v>0.17499999999999999</v>
          </cell>
          <cell r="I22">
            <v>0.17499999999999999</v>
          </cell>
          <cell r="J22">
            <v>0.17499999999999999</v>
          </cell>
          <cell r="K22">
            <v>0.17499999999999999</v>
          </cell>
          <cell r="L22">
            <v>0.17499999999999999</v>
          </cell>
          <cell r="M22">
            <v>0.125</v>
          </cell>
          <cell r="N22">
            <v>0.125</v>
          </cell>
          <cell r="O22">
            <v>0.125</v>
          </cell>
          <cell r="P22">
            <v>0.125</v>
          </cell>
          <cell r="Q22">
            <v>0.125</v>
          </cell>
        </row>
        <row r="23">
          <cell r="H23">
            <v>0.17499999999999999</v>
          </cell>
          <cell r="I23">
            <v>0.17499999999999999</v>
          </cell>
          <cell r="J23">
            <v>0.17499999999999999</v>
          </cell>
          <cell r="K23">
            <v>0.17499999999999999</v>
          </cell>
          <cell r="L23">
            <v>0.17499999999999999</v>
          </cell>
          <cell r="M23">
            <v>0.125</v>
          </cell>
          <cell r="N23">
            <v>0.125</v>
          </cell>
          <cell r="O23">
            <v>0.125</v>
          </cell>
          <cell r="P23">
            <v>0.125</v>
          </cell>
          <cell r="Q23">
            <v>0.125</v>
          </cell>
        </row>
        <row r="24">
          <cell r="H24">
            <v>0.17499999999999999</v>
          </cell>
          <cell r="I24">
            <v>0.17499999999999999</v>
          </cell>
          <cell r="J24">
            <v>0.17499999999999999</v>
          </cell>
          <cell r="K24">
            <v>0.17499999999999999</v>
          </cell>
          <cell r="L24">
            <v>0.17499999999999999</v>
          </cell>
          <cell r="M24">
            <v>0.125</v>
          </cell>
          <cell r="N24">
            <v>0.125</v>
          </cell>
          <cell r="O24">
            <v>0.125</v>
          </cell>
          <cell r="P24">
            <v>0.125</v>
          </cell>
          <cell r="Q24">
            <v>0.125</v>
          </cell>
        </row>
        <row r="25">
          <cell r="H25">
            <v>0.17499999999999999</v>
          </cell>
          <cell r="I25">
            <v>0.17499999999999999</v>
          </cell>
          <cell r="J25">
            <v>0.17499999999999999</v>
          </cell>
          <cell r="K25">
            <v>0.17499999999999999</v>
          </cell>
          <cell r="L25">
            <v>0.17499999999999999</v>
          </cell>
          <cell r="M25">
            <v>0.125</v>
          </cell>
          <cell r="N25">
            <v>0.125</v>
          </cell>
          <cell r="O25">
            <v>0.125</v>
          </cell>
          <cell r="P25">
            <v>0.125</v>
          </cell>
          <cell r="Q25">
            <v>0.125</v>
          </cell>
        </row>
        <row r="26">
          <cell r="H26">
            <v>0.17499999999999999</v>
          </cell>
          <cell r="I26">
            <v>0.17499999999999999</v>
          </cell>
          <cell r="J26">
            <v>0.17499999999999999</v>
          </cell>
          <cell r="K26">
            <v>0.17499999999999999</v>
          </cell>
          <cell r="L26">
            <v>0.17499999999999999</v>
          </cell>
          <cell r="M26">
            <v>0.125</v>
          </cell>
          <cell r="N26">
            <v>0.125</v>
          </cell>
          <cell r="O26">
            <v>0.125</v>
          </cell>
          <cell r="P26">
            <v>0.125</v>
          </cell>
          <cell r="Q26">
            <v>0.125</v>
          </cell>
        </row>
        <row r="27">
          <cell r="H27">
            <v>0.17499999999999999</v>
          </cell>
          <cell r="I27">
            <v>0.17499999999999999</v>
          </cell>
          <cell r="J27">
            <v>0.17499999999999999</v>
          </cell>
          <cell r="K27">
            <v>0.17499999999999999</v>
          </cell>
          <cell r="L27">
            <v>0.17499999999999999</v>
          </cell>
          <cell r="M27">
            <v>0.125</v>
          </cell>
          <cell r="N27">
            <v>0.125</v>
          </cell>
          <cell r="O27">
            <v>0.125</v>
          </cell>
          <cell r="P27">
            <v>0.125</v>
          </cell>
          <cell r="Q27">
            <v>0.125</v>
          </cell>
        </row>
        <row r="28">
          <cell r="H28">
            <v>0.17499999999999999</v>
          </cell>
          <cell r="I28">
            <v>0.17499999999999999</v>
          </cell>
          <cell r="J28">
            <v>0.17499999999999999</v>
          </cell>
          <cell r="K28">
            <v>0.17499999999999999</v>
          </cell>
          <cell r="L28">
            <v>0.17499999999999999</v>
          </cell>
          <cell r="M28">
            <v>0.125</v>
          </cell>
          <cell r="N28">
            <v>0.125</v>
          </cell>
          <cell r="O28">
            <v>0.125</v>
          </cell>
          <cell r="P28">
            <v>0.125</v>
          </cell>
          <cell r="Q28">
            <v>0.125</v>
          </cell>
        </row>
        <row r="29">
          <cell r="H29">
            <v>0.17499999999999999</v>
          </cell>
          <cell r="I29">
            <v>0.17499999999999999</v>
          </cell>
          <cell r="J29">
            <v>0.17499999999999999</v>
          </cell>
          <cell r="K29">
            <v>0.17499999999999999</v>
          </cell>
          <cell r="L29">
            <v>0.17499999999999999</v>
          </cell>
          <cell r="M29">
            <v>0.125</v>
          </cell>
          <cell r="N29">
            <v>0.125</v>
          </cell>
          <cell r="O29">
            <v>0.125</v>
          </cell>
          <cell r="P29">
            <v>0.125</v>
          </cell>
          <cell r="Q29">
            <v>0.125</v>
          </cell>
        </row>
        <row r="30">
          <cell r="H30">
            <v>0.17499999999999999</v>
          </cell>
          <cell r="I30">
            <v>0.17499999999999999</v>
          </cell>
          <cell r="J30">
            <v>0.17499999999999999</v>
          </cell>
          <cell r="K30">
            <v>0.17499999999999999</v>
          </cell>
          <cell r="L30">
            <v>0.17499999999999999</v>
          </cell>
          <cell r="M30">
            <v>0.125</v>
          </cell>
          <cell r="N30">
            <v>0.125</v>
          </cell>
          <cell r="O30">
            <v>0.125</v>
          </cell>
          <cell r="P30">
            <v>0.125</v>
          </cell>
          <cell r="Q30">
            <v>0.125</v>
          </cell>
        </row>
        <row r="31">
          <cell r="H31">
            <v>0.17499999999999999</v>
          </cell>
          <cell r="I31">
            <v>0.17499999999999999</v>
          </cell>
          <cell r="J31">
            <v>0.17499999999999999</v>
          </cell>
          <cell r="K31">
            <v>0.17499999999999999</v>
          </cell>
          <cell r="L31">
            <v>0.17499999999999999</v>
          </cell>
          <cell r="M31">
            <v>0.125</v>
          </cell>
          <cell r="N31">
            <v>0.125</v>
          </cell>
          <cell r="O31">
            <v>0.125</v>
          </cell>
          <cell r="P31">
            <v>0.125</v>
          </cell>
          <cell r="Q31">
            <v>0.125</v>
          </cell>
        </row>
        <row r="32">
          <cell r="H32">
            <v>0.17499999999999999</v>
          </cell>
          <cell r="I32">
            <v>0.17499999999999999</v>
          </cell>
          <cell r="J32">
            <v>0.17499999999999999</v>
          </cell>
          <cell r="K32">
            <v>0.17499999999999999</v>
          </cell>
          <cell r="L32">
            <v>0.17499999999999999</v>
          </cell>
          <cell r="M32">
            <v>0.125</v>
          </cell>
          <cell r="N32">
            <v>0.125</v>
          </cell>
          <cell r="O32">
            <v>0.125</v>
          </cell>
          <cell r="P32">
            <v>0.125</v>
          </cell>
          <cell r="Q32">
            <v>0.125</v>
          </cell>
        </row>
        <row r="33">
          <cell r="H33">
            <v>0.17499999999999999</v>
          </cell>
          <cell r="I33">
            <v>0.17499999999999999</v>
          </cell>
          <cell r="J33">
            <v>0.17499999999999999</v>
          </cell>
          <cell r="K33">
            <v>0.17499999999999999</v>
          </cell>
          <cell r="L33">
            <v>0.17499999999999999</v>
          </cell>
          <cell r="M33">
            <v>0.125</v>
          </cell>
          <cell r="N33">
            <v>0.125</v>
          </cell>
          <cell r="O33">
            <v>0.125</v>
          </cell>
          <cell r="P33">
            <v>0.125</v>
          </cell>
          <cell r="Q33">
            <v>0.125</v>
          </cell>
        </row>
        <row r="34">
          <cell r="H34">
            <v>0.17499999999999999</v>
          </cell>
          <cell r="I34">
            <v>0.17499999999999999</v>
          </cell>
          <cell r="J34">
            <v>0.17499999999999999</v>
          </cell>
          <cell r="K34">
            <v>0.17499999999999999</v>
          </cell>
          <cell r="L34">
            <v>0.17499999999999999</v>
          </cell>
          <cell r="M34">
            <v>0.125</v>
          </cell>
          <cell r="N34">
            <v>0.125</v>
          </cell>
          <cell r="O34">
            <v>0.125</v>
          </cell>
          <cell r="P34">
            <v>0.125</v>
          </cell>
          <cell r="Q34">
            <v>0.125</v>
          </cell>
        </row>
        <row r="35">
          <cell r="H35">
            <v>0.17499999999999999</v>
          </cell>
          <cell r="I35">
            <v>0.17499999999999999</v>
          </cell>
          <cell r="J35">
            <v>0.17499999999999999</v>
          </cell>
          <cell r="K35">
            <v>0.17499999999999999</v>
          </cell>
          <cell r="L35">
            <v>0.17499999999999999</v>
          </cell>
          <cell r="M35">
            <v>0.125</v>
          </cell>
          <cell r="N35">
            <v>0.125</v>
          </cell>
          <cell r="O35">
            <v>0.125</v>
          </cell>
          <cell r="P35">
            <v>0.125</v>
          </cell>
          <cell r="Q35">
            <v>0.125</v>
          </cell>
        </row>
        <row r="36">
          <cell r="H36">
            <v>0.17499999999999999</v>
          </cell>
          <cell r="I36">
            <v>0.17499999999999999</v>
          </cell>
          <cell r="J36">
            <v>0.17499999999999999</v>
          </cell>
          <cell r="K36">
            <v>0.17499999999999999</v>
          </cell>
          <cell r="L36">
            <v>0.17499999999999999</v>
          </cell>
          <cell r="M36">
            <v>0.125</v>
          </cell>
          <cell r="N36">
            <v>0.125</v>
          </cell>
          <cell r="O36">
            <v>0.125</v>
          </cell>
          <cell r="P36">
            <v>0.125</v>
          </cell>
          <cell r="Q36">
            <v>0.125</v>
          </cell>
        </row>
        <row r="37">
          <cell r="H37">
            <v>0.17499999999999999</v>
          </cell>
          <cell r="I37">
            <v>0.17499999999999999</v>
          </cell>
          <cell r="J37">
            <v>0.17499999999999999</v>
          </cell>
          <cell r="K37">
            <v>0.17499999999999999</v>
          </cell>
          <cell r="L37">
            <v>0.17499999999999999</v>
          </cell>
          <cell r="M37">
            <v>0.125</v>
          </cell>
          <cell r="N37">
            <v>0.125</v>
          </cell>
          <cell r="O37">
            <v>0.125</v>
          </cell>
          <cell r="P37">
            <v>0.125</v>
          </cell>
          <cell r="Q37">
            <v>0.125</v>
          </cell>
        </row>
        <row r="38">
          <cell r="H38">
            <v>0.17499999999999999</v>
          </cell>
          <cell r="I38">
            <v>0.17499999999999999</v>
          </cell>
          <cell r="J38">
            <v>0.17499999999999999</v>
          </cell>
          <cell r="K38">
            <v>0.17499999999999999</v>
          </cell>
          <cell r="L38">
            <v>0.17499999999999999</v>
          </cell>
          <cell r="M38">
            <v>0.125</v>
          </cell>
          <cell r="N38">
            <v>0.125</v>
          </cell>
          <cell r="O38">
            <v>0.125</v>
          </cell>
          <cell r="P38">
            <v>0.125</v>
          </cell>
          <cell r="Q38">
            <v>0.125</v>
          </cell>
        </row>
        <row r="39">
          <cell r="H39">
            <v>0.17499999999999999</v>
          </cell>
          <cell r="I39">
            <v>0.17499999999999999</v>
          </cell>
          <cell r="J39">
            <v>0.17499999999999999</v>
          </cell>
          <cell r="K39">
            <v>0.17499999999999999</v>
          </cell>
          <cell r="L39">
            <v>0.17499999999999999</v>
          </cell>
          <cell r="M39">
            <v>0.125</v>
          </cell>
          <cell r="N39">
            <v>0.125</v>
          </cell>
          <cell r="O39">
            <v>0.125</v>
          </cell>
          <cell r="P39">
            <v>0.125</v>
          </cell>
          <cell r="Q39">
            <v>0.125</v>
          </cell>
        </row>
        <row r="40">
          <cell r="H40">
            <v>0.17499999999999999</v>
          </cell>
          <cell r="I40">
            <v>0.17499999999999999</v>
          </cell>
          <cell r="J40">
            <v>0.17499999999999999</v>
          </cell>
          <cell r="K40">
            <v>0.17499999999999999</v>
          </cell>
          <cell r="L40">
            <v>0.17499999999999999</v>
          </cell>
          <cell r="M40">
            <v>0.125</v>
          </cell>
          <cell r="N40">
            <v>0.125</v>
          </cell>
          <cell r="O40">
            <v>0.125</v>
          </cell>
          <cell r="P40">
            <v>0.125</v>
          </cell>
          <cell r="Q40">
            <v>0.125</v>
          </cell>
        </row>
        <row r="41">
          <cell r="H41">
            <v>0.17499999999999999</v>
          </cell>
          <cell r="I41">
            <v>0.17499999999999999</v>
          </cell>
          <cell r="J41">
            <v>0.17499999999999999</v>
          </cell>
          <cell r="K41">
            <v>0.17499999999999999</v>
          </cell>
          <cell r="L41">
            <v>0.17499999999999999</v>
          </cell>
          <cell r="M41">
            <v>0.125</v>
          </cell>
          <cell r="N41">
            <v>0.125</v>
          </cell>
          <cell r="O41">
            <v>0.125</v>
          </cell>
          <cell r="P41">
            <v>0.125</v>
          </cell>
          <cell r="Q41">
            <v>0.125</v>
          </cell>
        </row>
        <row r="42">
          <cell r="H42">
            <v>0.17499999999999999</v>
          </cell>
          <cell r="I42">
            <v>0.17499999999999999</v>
          </cell>
          <cell r="J42">
            <v>0.17499999999999999</v>
          </cell>
          <cell r="K42">
            <v>0.17499999999999999</v>
          </cell>
          <cell r="L42">
            <v>0.17499999999999999</v>
          </cell>
          <cell r="M42">
            <v>0.125</v>
          </cell>
          <cell r="N42">
            <v>0.125</v>
          </cell>
          <cell r="O42">
            <v>0.125</v>
          </cell>
          <cell r="P42">
            <v>0.125</v>
          </cell>
          <cell r="Q42">
            <v>0.125</v>
          </cell>
        </row>
        <row r="43">
          <cell r="H43">
            <v>0.17499999999999999</v>
          </cell>
          <cell r="I43">
            <v>0.17499999999999999</v>
          </cell>
          <cell r="J43">
            <v>0.17499999999999999</v>
          </cell>
          <cell r="K43">
            <v>0.17499999999999999</v>
          </cell>
          <cell r="L43">
            <v>0.17499999999999999</v>
          </cell>
          <cell r="M43">
            <v>0.125</v>
          </cell>
          <cell r="N43">
            <v>0.125</v>
          </cell>
          <cell r="O43">
            <v>0.125</v>
          </cell>
          <cell r="P43">
            <v>0.125</v>
          </cell>
          <cell r="Q43">
            <v>0.125</v>
          </cell>
        </row>
        <row r="44">
          <cell r="H44">
            <v>0.17499999999999999</v>
          </cell>
          <cell r="I44">
            <v>0.17499999999999999</v>
          </cell>
          <cell r="J44">
            <v>0.17499999999999999</v>
          </cell>
          <cell r="K44">
            <v>0.17499999999999999</v>
          </cell>
          <cell r="L44">
            <v>0.17499999999999999</v>
          </cell>
          <cell r="M44">
            <v>0.125</v>
          </cell>
          <cell r="N44">
            <v>0.125</v>
          </cell>
          <cell r="O44">
            <v>0.125</v>
          </cell>
          <cell r="P44">
            <v>0.125</v>
          </cell>
          <cell r="Q44">
            <v>0.125</v>
          </cell>
        </row>
        <row r="45">
          <cell r="H45">
            <v>0.17499999999999999</v>
          </cell>
          <cell r="I45">
            <v>0.17499999999999999</v>
          </cell>
          <cell r="J45">
            <v>0.17499999999999999</v>
          </cell>
          <cell r="K45">
            <v>0.17499999999999999</v>
          </cell>
          <cell r="L45">
            <v>0.17499999999999999</v>
          </cell>
          <cell r="M45">
            <v>0.125</v>
          </cell>
          <cell r="N45">
            <v>0.125</v>
          </cell>
          <cell r="O45">
            <v>0.125</v>
          </cell>
          <cell r="P45">
            <v>0.125</v>
          </cell>
          <cell r="Q45">
            <v>0.125</v>
          </cell>
        </row>
        <row r="46">
          <cell r="H46">
            <v>0.17499999999999999</v>
          </cell>
          <cell r="I46">
            <v>0.17499999999999999</v>
          </cell>
          <cell r="J46">
            <v>0.17499999999999999</v>
          </cell>
          <cell r="K46">
            <v>0.17499999999999999</v>
          </cell>
          <cell r="L46">
            <v>0.17499999999999999</v>
          </cell>
          <cell r="M46">
            <v>0.125</v>
          </cell>
          <cell r="N46">
            <v>0.125</v>
          </cell>
          <cell r="O46">
            <v>0.125</v>
          </cell>
          <cell r="P46">
            <v>0.125</v>
          </cell>
          <cell r="Q46">
            <v>0.125</v>
          </cell>
        </row>
        <row r="47">
          <cell r="H47">
            <v>0.17499999999999999</v>
          </cell>
          <cell r="I47">
            <v>0.17499999999999999</v>
          </cell>
          <cell r="J47">
            <v>0.17499999999999999</v>
          </cell>
          <cell r="K47">
            <v>0.17499999999999999</v>
          </cell>
          <cell r="L47">
            <v>0.17499999999999999</v>
          </cell>
          <cell r="M47">
            <v>0.125</v>
          </cell>
          <cell r="N47">
            <v>0.125</v>
          </cell>
          <cell r="O47">
            <v>0.125</v>
          </cell>
          <cell r="P47">
            <v>0.125</v>
          </cell>
          <cell r="Q47">
            <v>0.125</v>
          </cell>
        </row>
        <row r="48">
          <cell r="H48">
            <v>0.17499999999999999</v>
          </cell>
          <cell r="I48">
            <v>0.17499999999999999</v>
          </cell>
          <cell r="J48">
            <v>0.17499999999999999</v>
          </cell>
          <cell r="K48">
            <v>0.17499999999999999</v>
          </cell>
          <cell r="L48">
            <v>0.17499999999999999</v>
          </cell>
          <cell r="M48">
            <v>0.125</v>
          </cell>
          <cell r="N48">
            <v>0.125</v>
          </cell>
          <cell r="O48">
            <v>0.125</v>
          </cell>
          <cell r="P48">
            <v>0.125</v>
          </cell>
          <cell r="Q48">
            <v>0.125</v>
          </cell>
        </row>
        <row r="49">
          <cell r="H49">
            <v>0.17499999999999999</v>
          </cell>
          <cell r="I49">
            <v>0.17499999999999999</v>
          </cell>
          <cell r="J49">
            <v>0.17499999999999999</v>
          </cell>
          <cell r="K49">
            <v>0.17499999999999999</v>
          </cell>
          <cell r="L49">
            <v>0.17499999999999999</v>
          </cell>
          <cell r="M49">
            <v>0.125</v>
          </cell>
          <cell r="N49">
            <v>0.125</v>
          </cell>
          <cell r="O49">
            <v>0.125</v>
          </cell>
          <cell r="P49">
            <v>0.125</v>
          </cell>
          <cell r="Q49">
            <v>0.125</v>
          </cell>
        </row>
        <row r="50">
          <cell r="H50">
            <v>0.17499999999999999</v>
          </cell>
          <cell r="I50">
            <v>0.17499999999999999</v>
          </cell>
          <cell r="J50">
            <v>0.17499999999999999</v>
          </cell>
          <cell r="K50">
            <v>0.17499999999999999</v>
          </cell>
          <cell r="L50">
            <v>0.17499999999999999</v>
          </cell>
          <cell r="M50">
            <v>0.125</v>
          </cell>
          <cell r="N50">
            <v>0.125</v>
          </cell>
          <cell r="O50">
            <v>0.125</v>
          </cell>
          <cell r="P50">
            <v>0.125</v>
          </cell>
          <cell r="Q50">
            <v>0.125</v>
          </cell>
        </row>
        <row r="51">
          <cell r="H51">
            <v>0.17499999999999999</v>
          </cell>
          <cell r="I51">
            <v>0.17499999999999999</v>
          </cell>
          <cell r="J51">
            <v>0.17499999999999999</v>
          </cell>
          <cell r="K51">
            <v>0.17499999999999999</v>
          </cell>
          <cell r="L51">
            <v>0.17499999999999999</v>
          </cell>
          <cell r="M51">
            <v>0.125</v>
          </cell>
          <cell r="N51">
            <v>0.125</v>
          </cell>
          <cell r="O51">
            <v>0.125</v>
          </cell>
          <cell r="P51">
            <v>0.125</v>
          </cell>
          <cell r="Q51">
            <v>0.125</v>
          </cell>
        </row>
        <row r="52">
          <cell r="H52">
            <v>0.17499999999999999</v>
          </cell>
          <cell r="I52">
            <v>0.17499999999999999</v>
          </cell>
          <cell r="J52">
            <v>0.17499999999999999</v>
          </cell>
          <cell r="K52">
            <v>0.17499999999999999</v>
          </cell>
          <cell r="L52">
            <v>0.17499999999999999</v>
          </cell>
          <cell r="M52">
            <v>0.125</v>
          </cell>
          <cell r="N52">
            <v>0.125</v>
          </cell>
          <cell r="O52">
            <v>0.125</v>
          </cell>
          <cell r="P52">
            <v>0.125</v>
          </cell>
          <cell r="Q52">
            <v>0.125</v>
          </cell>
        </row>
        <row r="53">
          <cell r="H53">
            <v>0.17499999999999999</v>
          </cell>
          <cell r="I53">
            <v>0.17499999999999999</v>
          </cell>
          <cell r="J53">
            <v>0.17499999999999999</v>
          </cell>
          <cell r="K53">
            <v>0.17499999999999999</v>
          </cell>
          <cell r="L53">
            <v>0.17499999999999999</v>
          </cell>
          <cell r="M53">
            <v>0.125</v>
          </cell>
          <cell r="N53">
            <v>0.125</v>
          </cell>
          <cell r="O53">
            <v>0.125</v>
          </cell>
          <cell r="P53">
            <v>0.125</v>
          </cell>
          <cell r="Q53">
            <v>0.125</v>
          </cell>
        </row>
        <row r="54">
          <cell r="H54">
            <v>0.17499999999999999</v>
          </cell>
          <cell r="I54">
            <v>0.17499999999999999</v>
          </cell>
          <cell r="J54">
            <v>0.17499999999999999</v>
          </cell>
          <cell r="K54">
            <v>0.17499999999999999</v>
          </cell>
          <cell r="L54">
            <v>0.17499999999999999</v>
          </cell>
          <cell r="M54">
            <v>0.125</v>
          </cell>
          <cell r="N54">
            <v>0.125</v>
          </cell>
          <cell r="O54">
            <v>0.125</v>
          </cell>
          <cell r="P54">
            <v>0.125</v>
          </cell>
          <cell r="Q54">
            <v>0.125</v>
          </cell>
        </row>
        <row r="55">
          <cell r="H55">
            <v>0.17499999999999999</v>
          </cell>
          <cell r="I55">
            <v>0.17499999999999999</v>
          </cell>
          <cell r="J55">
            <v>0.17499999999999999</v>
          </cell>
          <cell r="K55">
            <v>0.17499999999999999</v>
          </cell>
          <cell r="L55">
            <v>0.17499999999999999</v>
          </cell>
          <cell r="M55">
            <v>0.125</v>
          </cell>
          <cell r="N55">
            <v>0.125</v>
          </cell>
          <cell r="O55">
            <v>0.125</v>
          </cell>
          <cell r="P55">
            <v>0.125</v>
          </cell>
          <cell r="Q55">
            <v>0.125</v>
          </cell>
        </row>
        <row r="56">
          <cell r="H56">
            <v>0.17499999999999999</v>
          </cell>
          <cell r="I56">
            <v>0.17499999999999999</v>
          </cell>
          <cell r="J56">
            <v>0.17499999999999999</v>
          </cell>
          <cell r="K56">
            <v>0.17499999999999999</v>
          </cell>
          <cell r="L56">
            <v>0.17499999999999999</v>
          </cell>
          <cell r="M56">
            <v>0.125</v>
          </cell>
          <cell r="N56">
            <v>0.125</v>
          </cell>
          <cell r="O56">
            <v>0.125</v>
          </cell>
          <cell r="P56">
            <v>0.125</v>
          </cell>
          <cell r="Q56">
            <v>0.125</v>
          </cell>
        </row>
        <row r="57">
          <cell r="H57">
            <v>0.17499999999999999</v>
          </cell>
          <cell r="I57">
            <v>0.17499999999999999</v>
          </cell>
          <cell r="J57">
            <v>0.17499999999999999</v>
          </cell>
          <cell r="K57">
            <v>0.17499999999999999</v>
          </cell>
          <cell r="L57">
            <v>0.17499999999999999</v>
          </cell>
          <cell r="M57">
            <v>0.125</v>
          </cell>
          <cell r="N57">
            <v>0.125</v>
          </cell>
          <cell r="O57">
            <v>0.125</v>
          </cell>
          <cell r="P57">
            <v>0.125</v>
          </cell>
          <cell r="Q57">
            <v>0.125</v>
          </cell>
        </row>
        <row r="58">
          <cell r="H58">
            <v>0.17499999999999999</v>
          </cell>
          <cell r="I58">
            <v>0.17499999999999999</v>
          </cell>
          <cell r="J58">
            <v>0.17499999999999999</v>
          </cell>
          <cell r="K58">
            <v>0.17499999999999999</v>
          </cell>
          <cell r="L58">
            <v>0.17499999999999999</v>
          </cell>
          <cell r="M58">
            <v>0.125</v>
          </cell>
          <cell r="N58">
            <v>0.125</v>
          </cell>
          <cell r="O58">
            <v>0.125</v>
          </cell>
          <cell r="P58">
            <v>0.125</v>
          </cell>
          <cell r="Q58">
            <v>0.125</v>
          </cell>
        </row>
        <row r="59">
          <cell r="H59">
            <v>0.17499999999999999</v>
          </cell>
          <cell r="I59">
            <v>0.17499999999999999</v>
          </cell>
          <cell r="J59">
            <v>0.17499999999999999</v>
          </cell>
          <cell r="K59">
            <v>0.17499999999999999</v>
          </cell>
          <cell r="L59">
            <v>0.17499999999999999</v>
          </cell>
          <cell r="M59">
            <v>0.125</v>
          </cell>
          <cell r="N59">
            <v>0.125</v>
          </cell>
          <cell r="O59">
            <v>0.125</v>
          </cell>
          <cell r="P59">
            <v>0.125</v>
          </cell>
          <cell r="Q59">
            <v>0.125</v>
          </cell>
        </row>
        <row r="60">
          <cell r="H60">
            <v>0.17499999999999999</v>
          </cell>
          <cell r="I60">
            <v>0.17499999999999999</v>
          </cell>
          <cell r="J60">
            <v>0.17499999999999999</v>
          </cell>
          <cell r="K60">
            <v>0.17499999999999999</v>
          </cell>
          <cell r="L60">
            <v>0.17499999999999999</v>
          </cell>
          <cell r="M60">
            <v>0.125</v>
          </cell>
          <cell r="N60">
            <v>0.125</v>
          </cell>
          <cell r="O60">
            <v>0.125</v>
          </cell>
          <cell r="P60">
            <v>0.125</v>
          </cell>
          <cell r="Q60">
            <v>0.125</v>
          </cell>
        </row>
        <row r="61">
          <cell r="H61">
            <v>0.17499999999999999</v>
          </cell>
          <cell r="I61">
            <v>0.17499999999999999</v>
          </cell>
          <cell r="J61">
            <v>0.17499999999999999</v>
          </cell>
          <cell r="K61">
            <v>0.17499999999999999</v>
          </cell>
          <cell r="L61">
            <v>0.17499999999999999</v>
          </cell>
          <cell r="M61">
            <v>0.125</v>
          </cell>
          <cell r="N61">
            <v>0.125</v>
          </cell>
          <cell r="O61">
            <v>0.125</v>
          </cell>
          <cell r="P61">
            <v>0.125</v>
          </cell>
          <cell r="Q61">
            <v>0.125</v>
          </cell>
        </row>
        <row r="62">
          <cell r="H62">
            <v>0.17499999999999999</v>
          </cell>
          <cell r="I62">
            <v>0.17499999999999999</v>
          </cell>
          <cell r="J62">
            <v>0.17499999999999999</v>
          </cell>
          <cell r="K62">
            <v>0.17499999999999999</v>
          </cell>
          <cell r="L62">
            <v>0.17499999999999999</v>
          </cell>
          <cell r="M62">
            <v>0.125</v>
          </cell>
          <cell r="N62">
            <v>0.125</v>
          </cell>
          <cell r="O62">
            <v>0.125</v>
          </cell>
          <cell r="P62">
            <v>0.125</v>
          </cell>
          <cell r="Q62">
            <v>0.125</v>
          </cell>
        </row>
        <row r="63">
          <cell r="H63">
            <v>0.17499999999999999</v>
          </cell>
          <cell r="I63">
            <v>0.17499999999999999</v>
          </cell>
          <cell r="J63">
            <v>0.17499999999999999</v>
          </cell>
          <cell r="K63">
            <v>0.17499999999999999</v>
          </cell>
          <cell r="L63">
            <v>0.17499999999999999</v>
          </cell>
          <cell r="M63">
            <v>0.125</v>
          </cell>
          <cell r="N63">
            <v>0.125</v>
          </cell>
          <cell r="O63">
            <v>0.125</v>
          </cell>
          <cell r="P63">
            <v>0.125</v>
          </cell>
          <cell r="Q63">
            <v>0.125</v>
          </cell>
        </row>
        <row r="64">
          <cell r="H64">
            <v>0.17499999999999999</v>
          </cell>
          <cell r="I64">
            <v>0.17499999999999999</v>
          </cell>
          <cell r="J64">
            <v>0.17499999999999999</v>
          </cell>
          <cell r="K64">
            <v>0.17499999999999999</v>
          </cell>
          <cell r="L64">
            <v>0.17499999999999999</v>
          </cell>
          <cell r="M64">
            <v>0.125</v>
          </cell>
          <cell r="N64">
            <v>0.125</v>
          </cell>
          <cell r="O64">
            <v>0.125</v>
          </cell>
          <cell r="P64">
            <v>0.125</v>
          </cell>
          <cell r="Q64">
            <v>0.125</v>
          </cell>
        </row>
        <row r="65">
          <cell r="H65">
            <v>0.17499999999999999</v>
          </cell>
          <cell r="I65">
            <v>0.17499999999999999</v>
          </cell>
          <cell r="J65">
            <v>0.17499999999999999</v>
          </cell>
          <cell r="K65">
            <v>0.17499999999999999</v>
          </cell>
          <cell r="L65">
            <v>0.17499999999999999</v>
          </cell>
          <cell r="M65">
            <v>0.125</v>
          </cell>
          <cell r="N65">
            <v>0.125</v>
          </cell>
          <cell r="O65">
            <v>0.125</v>
          </cell>
          <cell r="P65">
            <v>0.125</v>
          </cell>
          <cell r="Q65">
            <v>0.125</v>
          </cell>
        </row>
        <row r="66">
          <cell r="H66">
            <v>0.17499999999999999</v>
          </cell>
          <cell r="I66">
            <v>0.17499999999999999</v>
          </cell>
          <cell r="J66">
            <v>0.17499999999999999</v>
          </cell>
          <cell r="K66">
            <v>0.17499999999999999</v>
          </cell>
          <cell r="L66">
            <v>0.17499999999999999</v>
          </cell>
          <cell r="M66">
            <v>0.125</v>
          </cell>
          <cell r="N66">
            <v>0.125</v>
          </cell>
          <cell r="O66">
            <v>0.125</v>
          </cell>
          <cell r="P66">
            <v>0.125</v>
          </cell>
          <cell r="Q66">
            <v>0.125</v>
          </cell>
        </row>
        <row r="67">
          <cell r="H67">
            <v>0.17499999999999999</v>
          </cell>
          <cell r="I67">
            <v>0.17499999999999999</v>
          </cell>
          <cell r="J67">
            <v>0.17499999999999999</v>
          </cell>
          <cell r="K67">
            <v>0.17499999999999999</v>
          </cell>
          <cell r="L67">
            <v>0.17499999999999999</v>
          </cell>
          <cell r="M67">
            <v>0.125</v>
          </cell>
          <cell r="N67">
            <v>0.125</v>
          </cell>
          <cell r="O67">
            <v>0.125</v>
          </cell>
          <cell r="P67">
            <v>0.125</v>
          </cell>
          <cell r="Q67">
            <v>0.125</v>
          </cell>
        </row>
        <row r="68">
          <cell r="H68">
            <v>0.17499999999999999</v>
          </cell>
          <cell r="I68">
            <v>0.17499999999999999</v>
          </cell>
          <cell r="J68">
            <v>0.17499999999999999</v>
          </cell>
          <cell r="K68">
            <v>0.17499999999999999</v>
          </cell>
          <cell r="L68">
            <v>0.17499999999999999</v>
          </cell>
          <cell r="M68">
            <v>0.125</v>
          </cell>
          <cell r="N68">
            <v>0.125</v>
          </cell>
          <cell r="O68">
            <v>0.125</v>
          </cell>
          <cell r="P68">
            <v>0.125</v>
          </cell>
          <cell r="Q68">
            <v>0.125</v>
          </cell>
        </row>
        <row r="69">
          <cell r="H69">
            <v>0.17499999999999999</v>
          </cell>
          <cell r="I69">
            <v>0.17499999999999999</v>
          </cell>
          <cell r="J69">
            <v>0.17499999999999999</v>
          </cell>
          <cell r="K69">
            <v>0.17499999999999999</v>
          </cell>
          <cell r="L69">
            <v>0.17499999999999999</v>
          </cell>
          <cell r="M69">
            <v>0.125</v>
          </cell>
          <cell r="N69">
            <v>0.125</v>
          </cell>
          <cell r="O69">
            <v>0.125</v>
          </cell>
          <cell r="P69">
            <v>0.125</v>
          </cell>
          <cell r="Q69">
            <v>0.125</v>
          </cell>
        </row>
        <row r="70">
          <cell r="H70">
            <v>0.17499999999999999</v>
          </cell>
          <cell r="I70">
            <v>0.17499999999999999</v>
          </cell>
          <cell r="J70">
            <v>0.17499999999999999</v>
          </cell>
          <cell r="K70">
            <v>0.17499999999999999</v>
          </cell>
          <cell r="L70">
            <v>0.17499999999999999</v>
          </cell>
          <cell r="M70">
            <v>0.125</v>
          </cell>
          <cell r="N70">
            <v>0.125</v>
          </cell>
          <cell r="O70">
            <v>0.125</v>
          </cell>
          <cell r="P70">
            <v>0.125</v>
          </cell>
          <cell r="Q70">
            <v>0.125</v>
          </cell>
        </row>
        <row r="71">
          <cell r="H71">
            <v>0.17499999999999999</v>
          </cell>
          <cell r="I71">
            <v>0.17499999999999999</v>
          </cell>
          <cell r="J71">
            <v>0.17499999999999999</v>
          </cell>
          <cell r="K71">
            <v>0.17499999999999999</v>
          </cell>
          <cell r="L71">
            <v>0.17499999999999999</v>
          </cell>
          <cell r="M71">
            <v>0.125</v>
          </cell>
          <cell r="N71">
            <v>0.125</v>
          </cell>
          <cell r="O71">
            <v>0.125</v>
          </cell>
          <cell r="P71">
            <v>0.125</v>
          </cell>
          <cell r="Q71">
            <v>0.125</v>
          </cell>
        </row>
        <row r="72">
          <cell r="H72">
            <v>0.17499999999999999</v>
          </cell>
          <cell r="I72">
            <v>0.17499999999999999</v>
          </cell>
          <cell r="J72">
            <v>0.17499999999999999</v>
          </cell>
          <cell r="K72">
            <v>0.17499999999999999</v>
          </cell>
          <cell r="L72">
            <v>0.17499999999999999</v>
          </cell>
          <cell r="M72">
            <v>0.125</v>
          </cell>
          <cell r="N72">
            <v>0.125</v>
          </cell>
          <cell r="O72">
            <v>0.125</v>
          </cell>
          <cell r="P72">
            <v>0.125</v>
          </cell>
          <cell r="Q72">
            <v>0.125</v>
          </cell>
        </row>
        <row r="73">
          <cell r="H73">
            <v>0.17499999999999999</v>
          </cell>
          <cell r="I73">
            <v>0.17499999999999999</v>
          </cell>
          <cell r="J73">
            <v>0.17499999999999999</v>
          </cell>
          <cell r="K73">
            <v>0.17499999999999999</v>
          </cell>
          <cell r="L73">
            <v>0.17499999999999999</v>
          </cell>
          <cell r="M73">
            <v>0.125</v>
          </cell>
          <cell r="N73">
            <v>0.125</v>
          </cell>
          <cell r="O73">
            <v>0.125</v>
          </cell>
          <cell r="P73">
            <v>0.125</v>
          </cell>
          <cell r="Q73">
            <v>0.125</v>
          </cell>
        </row>
        <row r="74">
          <cell r="H74">
            <v>0.17499999999999999</v>
          </cell>
          <cell r="I74">
            <v>0.17499999999999999</v>
          </cell>
          <cell r="J74">
            <v>0.17499999999999999</v>
          </cell>
          <cell r="K74">
            <v>0.17499999999999999</v>
          </cell>
          <cell r="L74">
            <v>0.17499999999999999</v>
          </cell>
          <cell r="M74">
            <v>0.125</v>
          </cell>
          <cell r="N74">
            <v>0.125</v>
          </cell>
          <cell r="O74">
            <v>0.125</v>
          </cell>
          <cell r="P74">
            <v>0.125</v>
          </cell>
          <cell r="Q74">
            <v>0.125</v>
          </cell>
        </row>
        <row r="75">
          <cell r="H75">
            <v>0.17499999999999999</v>
          </cell>
          <cell r="I75">
            <v>0.17499999999999999</v>
          </cell>
          <cell r="J75">
            <v>0.17499999999999999</v>
          </cell>
          <cell r="K75">
            <v>0.17499999999999999</v>
          </cell>
          <cell r="L75">
            <v>0.17499999999999999</v>
          </cell>
          <cell r="M75">
            <v>0.125</v>
          </cell>
          <cell r="N75">
            <v>0.125</v>
          </cell>
          <cell r="O75">
            <v>0.125</v>
          </cell>
          <cell r="P75">
            <v>0.125</v>
          </cell>
          <cell r="Q75">
            <v>0.125</v>
          </cell>
        </row>
        <row r="76">
          <cell r="H76">
            <v>0.17499999999999999</v>
          </cell>
          <cell r="I76">
            <v>0.17499999999999999</v>
          </cell>
          <cell r="J76">
            <v>0.17499999999999999</v>
          </cell>
          <cell r="K76">
            <v>0.17499999999999999</v>
          </cell>
          <cell r="L76">
            <v>0.17499999999999999</v>
          </cell>
          <cell r="M76">
            <v>0.125</v>
          </cell>
          <cell r="N76">
            <v>0.125</v>
          </cell>
          <cell r="O76">
            <v>0.125</v>
          </cell>
          <cell r="P76">
            <v>0.125</v>
          </cell>
          <cell r="Q76">
            <v>0.125</v>
          </cell>
        </row>
        <row r="77">
          <cell r="H77">
            <v>0.17499999999999999</v>
          </cell>
          <cell r="I77">
            <v>0.17499999999999999</v>
          </cell>
          <cell r="J77">
            <v>0.17499999999999999</v>
          </cell>
          <cell r="K77">
            <v>0.17499999999999999</v>
          </cell>
          <cell r="L77">
            <v>0.17499999999999999</v>
          </cell>
          <cell r="M77">
            <v>0.125</v>
          </cell>
          <cell r="N77">
            <v>0.125</v>
          </cell>
          <cell r="O77">
            <v>0.125</v>
          </cell>
          <cell r="P77">
            <v>0.125</v>
          </cell>
          <cell r="Q77">
            <v>0.125</v>
          </cell>
        </row>
        <row r="78">
          <cell r="H78">
            <v>0.17499999999999999</v>
          </cell>
          <cell r="I78">
            <v>0.17499999999999999</v>
          </cell>
          <cell r="J78">
            <v>0.17499999999999999</v>
          </cell>
          <cell r="K78">
            <v>0.17499999999999999</v>
          </cell>
          <cell r="L78">
            <v>0.17499999999999999</v>
          </cell>
          <cell r="M78">
            <v>0.125</v>
          </cell>
          <cell r="N78">
            <v>0.125</v>
          </cell>
          <cell r="O78">
            <v>0.125</v>
          </cell>
          <cell r="P78">
            <v>0.125</v>
          </cell>
          <cell r="Q78">
            <v>0.125</v>
          </cell>
        </row>
        <row r="79">
          <cell r="H79">
            <v>0.17499999999999999</v>
          </cell>
          <cell r="I79">
            <v>0.17499999999999999</v>
          </cell>
          <cell r="J79">
            <v>0.17499999999999999</v>
          </cell>
          <cell r="K79">
            <v>0.17499999999999999</v>
          </cell>
          <cell r="L79">
            <v>0.17499999999999999</v>
          </cell>
          <cell r="M79">
            <v>0.125</v>
          </cell>
          <cell r="N79">
            <v>0.125</v>
          </cell>
          <cell r="O79">
            <v>0.125</v>
          </cell>
          <cell r="P79">
            <v>0.125</v>
          </cell>
          <cell r="Q79">
            <v>0.125</v>
          </cell>
        </row>
        <row r="80">
          <cell r="H80">
            <v>0.17499999999999999</v>
          </cell>
          <cell r="I80">
            <v>0.17499999999999999</v>
          </cell>
          <cell r="J80">
            <v>0.17499999999999999</v>
          </cell>
          <cell r="K80">
            <v>0.17499999999999999</v>
          </cell>
          <cell r="L80">
            <v>0.17499999999999999</v>
          </cell>
          <cell r="M80">
            <v>0.125</v>
          </cell>
          <cell r="N80">
            <v>0.125</v>
          </cell>
          <cell r="O80">
            <v>0.125</v>
          </cell>
          <cell r="P80">
            <v>0.125</v>
          </cell>
          <cell r="Q80">
            <v>0.125</v>
          </cell>
        </row>
        <row r="81">
          <cell r="H81">
            <v>0.17499999999999999</v>
          </cell>
          <cell r="I81">
            <v>0.17499999999999999</v>
          </cell>
          <cell r="J81">
            <v>0.17499999999999999</v>
          </cell>
          <cell r="K81">
            <v>0.17499999999999999</v>
          </cell>
          <cell r="L81">
            <v>0.17499999999999999</v>
          </cell>
          <cell r="M81">
            <v>0.125</v>
          </cell>
          <cell r="N81">
            <v>0.125</v>
          </cell>
          <cell r="O81">
            <v>0.125</v>
          </cell>
          <cell r="P81">
            <v>0.125</v>
          </cell>
          <cell r="Q81">
            <v>0.125</v>
          </cell>
        </row>
        <row r="82">
          <cell r="H82">
            <v>0.17499999999999999</v>
          </cell>
          <cell r="I82">
            <v>0.17499999999999999</v>
          </cell>
          <cell r="J82">
            <v>0.17499999999999999</v>
          </cell>
          <cell r="K82">
            <v>0.17499999999999999</v>
          </cell>
          <cell r="L82">
            <v>0.17499999999999999</v>
          </cell>
          <cell r="M82">
            <v>0.125</v>
          </cell>
          <cell r="N82">
            <v>0.125</v>
          </cell>
          <cell r="O82">
            <v>0.125</v>
          </cell>
          <cell r="P82">
            <v>0.125</v>
          </cell>
          <cell r="Q82">
            <v>0.125</v>
          </cell>
        </row>
        <row r="83">
          <cell r="H83">
            <v>0.17499999999999999</v>
          </cell>
          <cell r="I83">
            <v>0.17499999999999999</v>
          </cell>
          <cell r="J83">
            <v>0.17499999999999999</v>
          </cell>
          <cell r="K83">
            <v>0.17499999999999999</v>
          </cell>
          <cell r="L83">
            <v>0.17499999999999999</v>
          </cell>
          <cell r="M83">
            <v>0.125</v>
          </cell>
          <cell r="N83">
            <v>0.125</v>
          </cell>
          <cell r="O83">
            <v>0.125</v>
          </cell>
          <cell r="P83">
            <v>0.125</v>
          </cell>
          <cell r="Q83">
            <v>0.125</v>
          </cell>
        </row>
        <row r="84">
          <cell r="H84">
            <v>0.17499999999999999</v>
          </cell>
          <cell r="I84">
            <v>0.17499999999999999</v>
          </cell>
          <cell r="J84">
            <v>0.17499999999999999</v>
          </cell>
          <cell r="K84">
            <v>0.17499999999999999</v>
          </cell>
          <cell r="L84">
            <v>0.17499999999999999</v>
          </cell>
          <cell r="M84">
            <v>0.125</v>
          </cell>
          <cell r="N84">
            <v>0.125</v>
          </cell>
          <cell r="O84">
            <v>0.125</v>
          </cell>
          <cell r="P84">
            <v>0.125</v>
          </cell>
          <cell r="Q84">
            <v>0.125</v>
          </cell>
        </row>
        <row r="85">
          <cell r="H85">
            <v>0.17499999999999999</v>
          </cell>
          <cell r="I85">
            <v>0.17499999999999999</v>
          </cell>
          <cell r="J85">
            <v>0.17499999999999999</v>
          </cell>
          <cell r="K85">
            <v>0.17499999999999999</v>
          </cell>
          <cell r="L85">
            <v>0.17499999999999999</v>
          </cell>
          <cell r="M85">
            <v>0.125</v>
          </cell>
          <cell r="N85">
            <v>0.125</v>
          </cell>
          <cell r="O85">
            <v>0.125</v>
          </cell>
          <cell r="P85">
            <v>0.125</v>
          </cell>
          <cell r="Q85">
            <v>0.125</v>
          </cell>
        </row>
        <row r="86">
          <cell r="H86">
            <v>0.17499999999999999</v>
          </cell>
          <cell r="I86">
            <v>0.17499999999999999</v>
          </cell>
          <cell r="J86">
            <v>0.17499999999999999</v>
          </cell>
          <cell r="K86">
            <v>0.17499999999999999</v>
          </cell>
          <cell r="L86">
            <v>0.17499999999999999</v>
          </cell>
          <cell r="M86">
            <v>0.125</v>
          </cell>
          <cell r="N86">
            <v>0.125</v>
          </cell>
          <cell r="O86">
            <v>0.125</v>
          </cell>
          <cell r="P86">
            <v>0.125</v>
          </cell>
          <cell r="Q86">
            <v>0.125</v>
          </cell>
        </row>
        <row r="87">
          <cell r="H87">
            <v>0.17499999999999999</v>
          </cell>
          <cell r="I87">
            <v>0.17499999999999999</v>
          </cell>
          <cell r="J87">
            <v>0.17499999999999999</v>
          </cell>
          <cell r="K87">
            <v>0.17499999999999999</v>
          </cell>
          <cell r="L87">
            <v>0.17499999999999999</v>
          </cell>
          <cell r="M87">
            <v>0.125</v>
          </cell>
          <cell r="N87">
            <v>0.125</v>
          </cell>
          <cell r="O87">
            <v>0.125</v>
          </cell>
          <cell r="P87">
            <v>0.125</v>
          </cell>
          <cell r="Q87">
            <v>0.125</v>
          </cell>
        </row>
        <row r="88">
          <cell r="H88">
            <v>0.17499999999999999</v>
          </cell>
          <cell r="I88">
            <v>0.17499999999999999</v>
          </cell>
          <cell r="J88">
            <v>0.17499999999999999</v>
          </cell>
          <cell r="K88">
            <v>0.17499999999999999</v>
          </cell>
          <cell r="L88">
            <v>0.17499999999999999</v>
          </cell>
          <cell r="M88">
            <v>0.125</v>
          </cell>
          <cell r="N88">
            <v>0.125</v>
          </cell>
          <cell r="O88">
            <v>0.125</v>
          </cell>
          <cell r="P88">
            <v>0.125</v>
          </cell>
          <cell r="Q88">
            <v>0.125</v>
          </cell>
        </row>
        <row r="89">
          <cell r="H89">
            <v>0.17499999999999999</v>
          </cell>
          <cell r="I89">
            <v>0.17499999999999999</v>
          </cell>
          <cell r="J89">
            <v>0.17499999999999999</v>
          </cell>
          <cell r="K89">
            <v>0.17499999999999999</v>
          </cell>
          <cell r="L89">
            <v>0.17499999999999999</v>
          </cell>
          <cell r="M89">
            <v>0.125</v>
          </cell>
          <cell r="N89">
            <v>0.125</v>
          </cell>
          <cell r="O89">
            <v>0.125</v>
          </cell>
          <cell r="P89">
            <v>0.125</v>
          </cell>
          <cell r="Q89">
            <v>0.125</v>
          </cell>
        </row>
        <row r="90">
          <cell r="H90">
            <v>0.17499999999999999</v>
          </cell>
          <cell r="I90">
            <v>0.17499999999999999</v>
          </cell>
          <cell r="J90">
            <v>0.17499999999999999</v>
          </cell>
          <cell r="K90">
            <v>0.17499999999999999</v>
          </cell>
          <cell r="L90">
            <v>0.17499999999999999</v>
          </cell>
          <cell r="M90">
            <v>0.125</v>
          </cell>
          <cell r="N90">
            <v>0.125</v>
          </cell>
          <cell r="O90">
            <v>0.125</v>
          </cell>
          <cell r="P90">
            <v>0.125</v>
          </cell>
          <cell r="Q90">
            <v>0.125</v>
          </cell>
        </row>
        <row r="91">
          <cell r="H91">
            <v>0.17499999999999999</v>
          </cell>
          <cell r="I91">
            <v>0.17499999999999999</v>
          </cell>
          <cell r="J91">
            <v>0.17499999999999999</v>
          </cell>
          <cell r="K91">
            <v>0.17499999999999999</v>
          </cell>
          <cell r="L91">
            <v>0.17499999999999999</v>
          </cell>
          <cell r="M91">
            <v>0.125</v>
          </cell>
          <cell r="N91">
            <v>0.125</v>
          </cell>
          <cell r="O91">
            <v>0.125</v>
          </cell>
          <cell r="P91">
            <v>0.125</v>
          </cell>
          <cell r="Q91">
            <v>0.125</v>
          </cell>
        </row>
        <row r="92">
          <cell r="H92">
            <v>0.17499999999999999</v>
          </cell>
          <cell r="I92">
            <v>0.17499999999999999</v>
          </cell>
          <cell r="J92">
            <v>0.17499999999999999</v>
          </cell>
          <cell r="K92">
            <v>0.17499999999999999</v>
          </cell>
          <cell r="L92">
            <v>0.17499999999999999</v>
          </cell>
          <cell r="M92">
            <v>0.125</v>
          </cell>
          <cell r="N92">
            <v>0.125</v>
          </cell>
          <cell r="O92">
            <v>0.125</v>
          </cell>
          <cell r="P92">
            <v>0.125</v>
          </cell>
          <cell r="Q92">
            <v>0.125</v>
          </cell>
        </row>
        <row r="93">
          <cell r="H93">
            <v>0.17499999999999999</v>
          </cell>
          <cell r="I93">
            <v>0.17499999999999999</v>
          </cell>
          <cell r="J93">
            <v>0.17499999999999999</v>
          </cell>
          <cell r="K93">
            <v>0.17499999999999999</v>
          </cell>
          <cell r="L93">
            <v>0.17499999999999999</v>
          </cell>
          <cell r="M93">
            <v>0.125</v>
          </cell>
          <cell r="N93">
            <v>0.125</v>
          </cell>
          <cell r="O93">
            <v>0.125</v>
          </cell>
          <cell r="P93">
            <v>0.125</v>
          </cell>
          <cell r="Q93">
            <v>0.125</v>
          </cell>
        </row>
        <row r="94">
          <cell r="H94">
            <v>0.17499999999999999</v>
          </cell>
          <cell r="I94">
            <v>0.17499999999999999</v>
          </cell>
          <cell r="J94">
            <v>0.17499999999999999</v>
          </cell>
          <cell r="K94">
            <v>0.17499999999999999</v>
          </cell>
          <cell r="L94">
            <v>0.17499999999999999</v>
          </cell>
          <cell r="M94">
            <v>0.125</v>
          </cell>
          <cell r="N94">
            <v>0.125</v>
          </cell>
          <cell r="O94">
            <v>0.125</v>
          </cell>
          <cell r="P94">
            <v>0.125</v>
          </cell>
          <cell r="Q94">
            <v>0.125</v>
          </cell>
        </row>
        <row r="95">
          <cell r="H95">
            <v>0.17499999999999999</v>
          </cell>
          <cell r="I95">
            <v>0.17499999999999999</v>
          </cell>
          <cell r="J95">
            <v>0.17499999999999999</v>
          </cell>
          <cell r="K95">
            <v>0.17499999999999999</v>
          </cell>
          <cell r="L95">
            <v>0.17499999999999999</v>
          </cell>
          <cell r="M95">
            <v>0.125</v>
          </cell>
          <cell r="N95">
            <v>0.125</v>
          </cell>
          <cell r="O95">
            <v>0.125</v>
          </cell>
          <cell r="P95">
            <v>0.125</v>
          </cell>
          <cell r="Q95">
            <v>0.125</v>
          </cell>
        </row>
        <row r="96">
          <cell r="H96">
            <v>0.17499999999999999</v>
          </cell>
          <cell r="I96">
            <v>0.17499999999999999</v>
          </cell>
          <cell r="J96">
            <v>0.17499999999999999</v>
          </cell>
          <cell r="K96">
            <v>0.17499999999999999</v>
          </cell>
          <cell r="L96">
            <v>0.17499999999999999</v>
          </cell>
          <cell r="M96">
            <v>0.125</v>
          </cell>
          <cell r="N96">
            <v>0.125</v>
          </cell>
          <cell r="O96">
            <v>0.125</v>
          </cell>
          <cell r="P96">
            <v>0.125</v>
          </cell>
          <cell r="Q96">
            <v>0.125</v>
          </cell>
        </row>
        <row r="97">
          <cell r="H97">
            <v>0.17499999999999999</v>
          </cell>
          <cell r="I97">
            <v>0.17499999999999999</v>
          </cell>
          <cell r="J97">
            <v>0.17499999999999999</v>
          </cell>
          <cell r="K97">
            <v>0.17499999999999999</v>
          </cell>
          <cell r="L97">
            <v>0.17499999999999999</v>
          </cell>
          <cell r="M97">
            <v>0.125</v>
          </cell>
          <cell r="N97">
            <v>0.125</v>
          </cell>
          <cell r="O97">
            <v>0.125</v>
          </cell>
          <cell r="P97">
            <v>0.125</v>
          </cell>
          <cell r="Q97">
            <v>0.125</v>
          </cell>
        </row>
        <row r="98">
          <cell r="H98">
            <v>0.17499999999999999</v>
          </cell>
          <cell r="I98">
            <v>0.17499999999999999</v>
          </cell>
          <cell r="J98">
            <v>0.17499999999999999</v>
          </cell>
          <cell r="K98">
            <v>0.17499999999999999</v>
          </cell>
          <cell r="L98">
            <v>0.17499999999999999</v>
          </cell>
          <cell r="M98">
            <v>0.125</v>
          </cell>
          <cell r="N98">
            <v>0.125</v>
          </cell>
          <cell r="O98">
            <v>0.125</v>
          </cell>
          <cell r="P98">
            <v>0.125</v>
          </cell>
          <cell r="Q98">
            <v>0.125</v>
          </cell>
        </row>
        <row r="99">
          <cell r="H99">
            <v>0.17499999999999999</v>
          </cell>
          <cell r="I99">
            <v>0.17499999999999999</v>
          </cell>
          <cell r="J99">
            <v>0.17499999999999999</v>
          </cell>
          <cell r="K99">
            <v>0.17499999999999999</v>
          </cell>
          <cell r="L99">
            <v>0.17499999999999999</v>
          </cell>
          <cell r="M99">
            <v>0.125</v>
          </cell>
          <cell r="N99">
            <v>0.125</v>
          </cell>
          <cell r="O99">
            <v>0.125</v>
          </cell>
          <cell r="P99">
            <v>0.125</v>
          </cell>
          <cell r="Q99">
            <v>0.125</v>
          </cell>
        </row>
        <row r="100">
          <cell r="H100">
            <v>0.17499999999999999</v>
          </cell>
          <cell r="I100">
            <v>0.17499999999999999</v>
          </cell>
          <cell r="J100">
            <v>0.17499999999999999</v>
          </cell>
          <cell r="K100">
            <v>0.17499999999999999</v>
          </cell>
          <cell r="L100">
            <v>0.17499999999999999</v>
          </cell>
          <cell r="M100">
            <v>0.125</v>
          </cell>
          <cell r="N100">
            <v>0.125</v>
          </cell>
          <cell r="O100">
            <v>0.125</v>
          </cell>
          <cell r="P100">
            <v>0.125</v>
          </cell>
          <cell r="Q100">
            <v>0.125</v>
          </cell>
        </row>
        <row r="101">
          <cell r="H101">
            <v>0.17499999999999999</v>
          </cell>
          <cell r="I101">
            <v>0.17499999999999999</v>
          </cell>
          <cell r="J101">
            <v>0.17499999999999999</v>
          </cell>
          <cell r="K101">
            <v>0.17499999999999999</v>
          </cell>
          <cell r="L101">
            <v>0.17499999999999999</v>
          </cell>
          <cell r="M101">
            <v>0.125</v>
          </cell>
          <cell r="N101">
            <v>0.125</v>
          </cell>
          <cell r="O101">
            <v>0.125</v>
          </cell>
          <cell r="P101">
            <v>0.125</v>
          </cell>
          <cell r="Q101">
            <v>0.125</v>
          </cell>
        </row>
        <row r="102">
          <cell r="H102">
            <v>0.17499999999999999</v>
          </cell>
          <cell r="I102">
            <v>0.17499999999999999</v>
          </cell>
          <cell r="J102">
            <v>0.17499999999999999</v>
          </cell>
          <cell r="K102">
            <v>0.17499999999999999</v>
          </cell>
          <cell r="L102">
            <v>0.17499999999999999</v>
          </cell>
          <cell r="M102">
            <v>0.125</v>
          </cell>
          <cell r="N102">
            <v>0.125</v>
          </cell>
          <cell r="O102">
            <v>0.125</v>
          </cell>
          <cell r="P102">
            <v>0.125</v>
          </cell>
          <cell r="Q102">
            <v>0.125</v>
          </cell>
        </row>
        <row r="103">
          <cell r="H103">
            <v>0.17499999999999999</v>
          </cell>
          <cell r="I103">
            <v>0.17499999999999999</v>
          </cell>
          <cell r="J103">
            <v>0.17499999999999999</v>
          </cell>
          <cell r="K103">
            <v>0.17499999999999999</v>
          </cell>
          <cell r="L103">
            <v>0.17499999999999999</v>
          </cell>
          <cell r="M103">
            <v>0.125</v>
          </cell>
          <cell r="N103">
            <v>0.125</v>
          </cell>
          <cell r="O103">
            <v>0.125</v>
          </cell>
          <cell r="P103">
            <v>0.125</v>
          </cell>
          <cell r="Q103">
            <v>0.125</v>
          </cell>
        </row>
        <row r="104">
          <cell r="H104">
            <v>0.17499999999999999</v>
          </cell>
          <cell r="I104">
            <v>0.17499999999999999</v>
          </cell>
          <cell r="J104">
            <v>0.17499999999999999</v>
          </cell>
          <cell r="K104">
            <v>0.17499999999999999</v>
          </cell>
          <cell r="L104">
            <v>0.17499999999999999</v>
          </cell>
          <cell r="M104">
            <v>0.125</v>
          </cell>
          <cell r="N104">
            <v>0.125</v>
          </cell>
          <cell r="O104">
            <v>0.125</v>
          </cell>
          <cell r="P104">
            <v>0.125</v>
          </cell>
          <cell r="Q104">
            <v>0.125</v>
          </cell>
        </row>
        <row r="105">
          <cell r="H105">
            <v>0.17499999999999999</v>
          </cell>
          <cell r="I105">
            <v>0.17499999999999999</v>
          </cell>
          <cell r="J105">
            <v>0.17499999999999999</v>
          </cell>
          <cell r="K105">
            <v>0.17499999999999999</v>
          </cell>
          <cell r="L105">
            <v>0.17499999999999999</v>
          </cell>
          <cell r="M105">
            <v>0.125</v>
          </cell>
          <cell r="N105">
            <v>0.125</v>
          </cell>
          <cell r="O105">
            <v>0.125</v>
          </cell>
          <cell r="P105">
            <v>0.125</v>
          </cell>
          <cell r="Q105">
            <v>0.125</v>
          </cell>
        </row>
        <row r="106">
          <cell r="H106">
            <v>0.17499999999999999</v>
          </cell>
          <cell r="I106">
            <v>0.17499999999999999</v>
          </cell>
          <cell r="J106">
            <v>0.17499999999999999</v>
          </cell>
          <cell r="K106">
            <v>0.17499999999999999</v>
          </cell>
          <cell r="L106">
            <v>0.17499999999999999</v>
          </cell>
          <cell r="M106">
            <v>0.125</v>
          </cell>
          <cell r="N106">
            <v>0.125</v>
          </cell>
          <cell r="O106">
            <v>0.125</v>
          </cell>
          <cell r="P106">
            <v>0.125</v>
          </cell>
          <cell r="Q106">
            <v>0.125</v>
          </cell>
        </row>
        <row r="107">
          <cell r="H107">
            <v>0.17499999999999999</v>
          </cell>
          <cell r="I107">
            <v>0.17499999999999999</v>
          </cell>
          <cell r="J107">
            <v>0.17499999999999999</v>
          </cell>
          <cell r="K107">
            <v>0.17499999999999999</v>
          </cell>
          <cell r="L107">
            <v>0.17499999999999999</v>
          </cell>
          <cell r="M107">
            <v>0.125</v>
          </cell>
          <cell r="N107">
            <v>0.125</v>
          </cell>
          <cell r="O107">
            <v>0.125</v>
          </cell>
          <cell r="P107">
            <v>0.125</v>
          </cell>
          <cell r="Q107">
            <v>0.125</v>
          </cell>
        </row>
        <row r="108">
          <cell r="H108">
            <v>0.17499999999999999</v>
          </cell>
          <cell r="I108">
            <v>0.17499999999999999</v>
          </cell>
          <cell r="J108">
            <v>0.17499999999999999</v>
          </cell>
          <cell r="K108">
            <v>0.17499999999999999</v>
          </cell>
          <cell r="L108">
            <v>0.17499999999999999</v>
          </cell>
          <cell r="M108">
            <v>0.125</v>
          </cell>
          <cell r="N108">
            <v>0.125</v>
          </cell>
          <cell r="O108">
            <v>0.125</v>
          </cell>
          <cell r="P108">
            <v>0.125</v>
          </cell>
          <cell r="Q108">
            <v>0.125</v>
          </cell>
        </row>
        <row r="109">
          <cell r="H109">
            <v>0.17499999999999999</v>
          </cell>
          <cell r="I109">
            <v>0.17499999999999999</v>
          </cell>
          <cell r="J109">
            <v>0.17499999999999999</v>
          </cell>
          <cell r="K109">
            <v>0.17499999999999999</v>
          </cell>
          <cell r="L109">
            <v>0.17499999999999999</v>
          </cell>
          <cell r="M109">
            <v>0.125</v>
          </cell>
          <cell r="N109">
            <v>0.125</v>
          </cell>
          <cell r="O109">
            <v>0.125</v>
          </cell>
          <cell r="P109">
            <v>0.125</v>
          </cell>
          <cell r="Q109">
            <v>0.125</v>
          </cell>
        </row>
        <row r="110">
          <cell r="H110">
            <v>0.17499999999999999</v>
          </cell>
          <cell r="I110">
            <v>0.17499999999999999</v>
          </cell>
          <cell r="J110">
            <v>0.17499999999999999</v>
          </cell>
          <cell r="K110">
            <v>0.17499999999999999</v>
          </cell>
          <cell r="L110">
            <v>0.17499999999999999</v>
          </cell>
          <cell r="M110">
            <v>0.125</v>
          </cell>
          <cell r="N110">
            <v>0.125</v>
          </cell>
          <cell r="O110">
            <v>0.125</v>
          </cell>
          <cell r="P110">
            <v>0.125</v>
          </cell>
          <cell r="Q110">
            <v>0.125</v>
          </cell>
        </row>
        <row r="111">
          <cell r="H111">
            <v>0.17499999999999999</v>
          </cell>
          <cell r="I111">
            <v>0.17499999999999999</v>
          </cell>
          <cell r="J111">
            <v>0.17499999999999999</v>
          </cell>
          <cell r="K111">
            <v>0.17499999999999999</v>
          </cell>
          <cell r="L111">
            <v>0.17499999999999999</v>
          </cell>
          <cell r="M111">
            <v>0.125</v>
          </cell>
          <cell r="N111">
            <v>0.125</v>
          </cell>
          <cell r="O111">
            <v>0.125</v>
          </cell>
          <cell r="P111">
            <v>0.125</v>
          </cell>
          <cell r="Q111">
            <v>0.125</v>
          </cell>
        </row>
        <row r="112">
          <cell r="H112">
            <v>0.17499999999999999</v>
          </cell>
          <cell r="I112">
            <v>0.17499999999999999</v>
          </cell>
          <cell r="J112">
            <v>0.17499999999999999</v>
          </cell>
          <cell r="K112">
            <v>0.17499999999999999</v>
          </cell>
          <cell r="L112">
            <v>0.17499999999999999</v>
          </cell>
          <cell r="M112">
            <v>0.125</v>
          </cell>
          <cell r="N112">
            <v>0.125</v>
          </cell>
          <cell r="O112">
            <v>0.125</v>
          </cell>
          <cell r="P112">
            <v>0.125</v>
          </cell>
          <cell r="Q112">
            <v>0.125</v>
          </cell>
        </row>
        <row r="113">
          <cell r="H113">
            <v>0.17499999999999999</v>
          </cell>
          <cell r="I113">
            <v>0.17499999999999999</v>
          </cell>
          <cell r="J113">
            <v>0.17499999999999999</v>
          </cell>
          <cell r="K113">
            <v>0.17499999999999999</v>
          </cell>
          <cell r="L113">
            <v>0.17499999999999999</v>
          </cell>
          <cell r="M113">
            <v>0.125</v>
          </cell>
          <cell r="N113">
            <v>0.125</v>
          </cell>
          <cell r="O113">
            <v>0.125</v>
          </cell>
          <cell r="P113">
            <v>0.125</v>
          </cell>
          <cell r="Q113">
            <v>0.125</v>
          </cell>
        </row>
        <row r="114">
          <cell r="H114">
            <v>0.17499999999999999</v>
          </cell>
          <cell r="I114">
            <v>0.17499999999999999</v>
          </cell>
          <cell r="J114">
            <v>0.17499999999999999</v>
          </cell>
          <cell r="K114">
            <v>0.17499999999999999</v>
          </cell>
          <cell r="L114">
            <v>0.17499999999999999</v>
          </cell>
          <cell r="M114">
            <v>0.125</v>
          </cell>
          <cell r="N114">
            <v>0.125</v>
          </cell>
          <cell r="O114">
            <v>0.125</v>
          </cell>
          <cell r="P114">
            <v>0.125</v>
          </cell>
          <cell r="Q114">
            <v>0.125</v>
          </cell>
        </row>
        <row r="115">
          <cell r="H115">
            <v>0.17499999999999999</v>
          </cell>
          <cell r="I115">
            <v>0.17499999999999999</v>
          </cell>
          <cell r="J115">
            <v>0.17499999999999999</v>
          </cell>
          <cell r="K115">
            <v>0.17499999999999999</v>
          </cell>
          <cell r="L115">
            <v>0.17499999999999999</v>
          </cell>
          <cell r="M115">
            <v>0.125</v>
          </cell>
          <cell r="N115">
            <v>0.125</v>
          </cell>
          <cell r="O115">
            <v>0.125</v>
          </cell>
          <cell r="P115">
            <v>0.125</v>
          </cell>
          <cell r="Q115">
            <v>0.125</v>
          </cell>
        </row>
        <row r="116">
          <cell r="H116">
            <v>0.17499999999999999</v>
          </cell>
          <cell r="I116">
            <v>0.17499999999999999</v>
          </cell>
          <cell r="J116">
            <v>0.17499999999999999</v>
          </cell>
          <cell r="K116">
            <v>0.17499999999999999</v>
          </cell>
          <cell r="L116">
            <v>0.17499999999999999</v>
          </cell>
          <cell r="M116">
            <v>0.125</v>
          </cell>
          <cell r="N116">
            <v>0.125</v>
          </cell>
          <cell r="O116">
            <v>0.125</v>
          </cell>
          <cell r="P116">
            <v>0.125</v>
          </cell>
          <cell r="Q116">
            <v>0.125</v>
          </cell>
        </row>
        <row r="117">
          <cell r="H117">
            <v>0.17499999999999999</v>
          </cell>
          <cell r="I117">
            <v>0.17499999999999999</v>
          </cell>
          <cell r="J117">
            <v>0.17499999999999999</v>
          </cell>
          <cell r="K117">
            <v>0.17499999999999999</v>
          </cell>
          <cell r="L117">
            <v>0.17499999999999999</v>
          </cell>
          <cell r="M117">
            <v>0.125</v>
          </cell>
          <cell r="N117">
            <v>0.125</v>
          </cell>
          <cell r="O117">
            <v>0.125</v>
          </cell>
          <cell r="P117">
            <v>0.125</v>
          </cell>
          <cell r="Q117">
            <v>0.125</v>
          </cell>
        </row>
        <row r="118">
          <cell r="H118">
            <v>0.17499999999999999</v>
          </cell>
          <cell r="I118">
            <v>0.17499999999999999</v>
          </cell>
          <cell r="J118">
            <v>0.17499999999999999</v>
          </cell>
          <cell r="K118">
            <v>0.17499999999999999</v>
          </cell>
          <cell r="L118">
            <v>0.17499999999999999</v>
          </cell>
          <cell r="M118">
            <v>0.125</v>
          </cell>
          <cell r="N118">
            <v>0.125</v>
          </cell>
          <cell r="O118">
            <v>0.125</v>
          </cell>
          <cell r="P118">
            <v>0.125</v>
          </cell>
          <cell r="Q118">
            <v>0.125</v>
          </cell>
        </row>
        <row r="119">
          <cell r="H119">
            <v>0.17499999999999999</v>
          </cell>
          <cell r="I119">
            <v>0.17499999999999999</v>
          </cell>
          <cell r="J119">
            <v>0.17499999999999999</v>
          </cell>
          <cell r="K119">
            <v>0.17499999999999999</v>
          </cell>
          <cell r="L119">
            <v>0.17499999999999999</v>
          </cell>
          <cell r="M119">
            <v>0.125</v>
          </cell>
          <cell r="N119">
            <v>0.125</v>
          </cell>
          <cell r="O119">
            <v>0.125</v>
          </cell>
          <cell r="P119">
            <v>0.125</v>
          </cell>
          <cell r="Q119">
            <v>0.125</v>
          </cell>
        </row>
        <row r="120">
          <cell r="H120">
            <v>0.17499999999999999</v>
          </cell>
          <cell r="I120">
            <v>0.17499999999999999</v>
          </cell>
          <cell r="J120">
            <v>0.17499999999999999</v>
          </cell>
          <cell r="K120">
            <v>0.17499999999999999</v>
          </cell>
          <cell r="L120">
            <v>0.17499999999999999</v>
          </cell>
          <cell r="M120">
            <v>0.125</v>
          </cell>
          <cell r="N120">
            <v>0.125</v>
          </cell>
          <cell r="O120">
            <v>0.125</v>
          </cell>
          <cell r="P120">
            <v>0.125</v>
          </cell>
          <cell r="Q120">
            <v>0.125</v>
          </cell>
        </row>
        <row r="121">
          <cell r="H121">
            <v>0.17499999999999999</v>
          </cell>
          <cell r="I121">
            <v>0.17499999999999999</v>
          </cell>
          <cell r="J121">
            <v>0.17499999999999999</v>
          </cell>
          <cell r="K121">
            <v>0.17499999999999999</v>
          </cell>
          <cell r="L121">
            <v>0.17499999999999999</v>
          </cell>
          <cell r="M121">
            <v>0.125</v>
          </cell>
          <cell r="N121">
            <v>0.125</v>
          </cell>
          <cell r="O121">
            <v>0.125</v>
          </cell>
          <cell r="P121">
            <v>0.125</v>
          </cell>
          <cell r="Q121">
            <v>0.125</v>
          </cell>
        </row>
        <row r="122">
          <cell r="H122">
            <v>0.17499999999999999</v>
          </cell>
          <cell r="I122">
            <v>0.17499999999999999</v>
          </cell>
          <cell r="J122">
            <v>0.17499999999999999</v>
          </cell>
          <cell r="K122">
            <v>0.17499999999999999</v>
          </cell>
          <cell r="L122">
            <v>0.17499999999999999</v>
          </cell>
          <cell r="M122">
            <v>0.125</v>
          </cell>
          <cell r="N122">
            <v>0.125</v>
          </cell>
          <cell r="O122">
            <v>0.125</v>
          </cell>
          <cell r="P122">
            <v>0.125</v>
          </cell>
          <cell r="Q122">
            <v>0.125</v>
          </cell>
        </row>
        <row r="123">
          <cell r="H123">
            <v>0.17499999999999999</v>
          </cell>
          <cell r="I123">
            <v>0.17499999999999999</v>
          </cell>
          <cell r="J123">
            <v>0.17499999999999999</v>
          </cell>
          <cell r="K123">
            <v>0.17499999999999999</v>
          </cell>
          <cell r="L123">
            <v>0.17499999999999999</v>
          </cell>
          <cell r="M123">
            <v>0.125</v>
          </cell>
          <cell r="N123">
            <v>0.125</v>
          </cell>
          <cell r="O123">
            <v>0.125</v>
          </cell>
          <cell r="P123">
            <v>0.125</v>
          </cell>
          <cell r="Q123">
            <v>0.125</v>
          </cell>
        </row>
        <row r="124">
          <cell r="H124">
            <v>0.17499999999999999</v>
          </cell>
          <cell r="I124">
            <v>0.17499999999999999</v>
          </cell>
          <cell r="J124">
            <v>0.17499999999999999</v>
          </cell>
          <cell r="K124">
            <v>0.17499999999999999</v>
          </cell>
          <cell r="L124">
            <v>0.17499999999999999</v>
          </cell>
          <cell r="M124">
            <v>0.125</v>
          </cell>
          <cell r="N124">
            <v>0.125</v>
          </cell>
          <cell r="O124">
            <v>0.125</v>
          </cell>
          <cell r="P124">
            <v>0.125</v>
          </cell>
          <cell r="Q124">
            <v>0.125</v>
          </cell>
        </row>
        <row r="125">
          <cell r="H125">
            <v>0.17499999999999999</v>
          </cell>
          <cell r="I125">
            <v>0.17499999999999999</v>
          </cell>
          <cell r="J125">
            <v>0.17499999999999999</v>
          </cell>
          <cell r="K125">
            <v>0.17499999999999999</v>
          </cell>
          <cell r="L125">
            <v>0.17499999999999999</v>
          </cell>
          <cell r="M125">
            <v>0.125</v>
          </cell>
          <cell r="N125">
            <v>0.125</v>
          </cell>
          <cell r="O125">
            <v>0.125</v>
          </cell>
          <cell r="P125">
            <v>0.125</v>
          </cell>
          <cell r="Q125">
            <v>0.125</v>
          </cell>
        </row>
        <row r="126">
          <cell r="H126">
            <v>0.17499999999999999</v>
          </cell>
          <cell r="I126">
            <v>0.17499999999999999</v>
          </cell>
          <cell r="J126">
            <v>0.17499999999999999</v>
          </cell>
          <cell r="K126">
            <v>0.17499999999999999</v>
          </cell>
          <cell r="L126">
            <v>0.17499999999999999</v>
          </cell>
          <cell r="M126">
            <v>0.125</v>
          </cell>
          <cell r="N126">
            <v>0.125</v>
          </cell>
          <cell r="O126">
            <v>0.125</v>
          </cell>
          <cell r="P126">
            <v>0.125</v>
          </cell>
          <cell r="Q126">
            <v>0.125</v>
          </cell>
        </row>
        <row r="127">
          <cell r="H127">
            <v>0.17499999999999999</v>
          </cell>
          <cell r="I127">
            <v>0.17499999999999999</v>
          </cell>
          <cell r="J127">
            <v>0.17499999999999999</v>
          </cell>
          <cell r="K127">
            <v>0.17499999999999999</v>
          </cell>
          <cell r="L127">
            <v>0.17499999999999999</v>
          </cell>
          <cell r="M127">
            <v>0.125</v>
          </cell>
          <cell r="N127">
            <v>0.125</v>
          </cell>
          <cell r="O127">
            <v>0.125</v>
          </cell>
          <cell r="P127">
            <v>0.125</v>
          </cell>
          <cell r="Q127">
            <v>0.125</v>
          </cell>
        </row>
        <row r="128">
          <cell r="H128">
            <v>0.17499999999999999</v>
          </cell>
          <cell r="I128">
            <v>0.17499999999999999</v>
          </cell>
          <cell r="J128">
            <v>0.17499999999999999</v>
          </cell>
          <cell r="K128">
            <v>0.17499999999999999</v>
          </cell>
          <cell r="L128">
            <v>0.17499999999999999</v>
          </cell>
          <cell r="M128">
            <v>0.125</v>
          </cell>
          <cell r="N128">
            <v>0.125</v>
          </cell>
          <cell r="O128">
            <v>0.125</v>
          </cell>
          <cell r="P128">
            <v>0.125</v>
          </cell>
          <cell r="Q128">
            <v>0.125</v>
          </cell>
        </row>
        <row r="129">
          <cell r="H129">
            <v>0.17499999999999999</v>
          </cell>
          <cell r="I129">
            <v>0.17499999999999999</v>
          </cell>
          <cell r="J129">
            <v>0.17499999999999999</v>
          </cell>
          <cell r="K129">
            <v>0.17499999999999999</v>
          </cell>
          <cell r="L129">
            <v>0.17499999999999999</v>
          </cell>
          <cell r="M129">
            <v>0.125</v>
          </cell>
          <cell r="N129">
            <v>0.125</v>
          </cell>
          <cell r="O129">
            <v>0.125</v>
          </cell>
          <cell r="P129">
            <v>0.125</v>
          </cell>
          <cell r="Q129">
            <v>0.125</v>
          </cell>
        </row>
        <row r="130">
          <cell r="H130">
            <v>0.17499999999999999</v>
          </cell>
          <cell r="I130">
            <v>0.17499999999999999</v>
          </cell>
          <cell r="J130">
            <v>0.17499999999999999</v>
          </cell>
          <cell r="K130">
            <v>0.17499999999999999</v>
          </cell>
          <cell r="L130">
            <v>0.17499999999999999</v>
          </cell>
          <cell r="M130">
            <v>0.125</v>
          </cell>
          <cell r="N130">
            <v>0.125</v>
          </cell>
          <cell r="O130">
            <v>0.125</v>
          </cell>
          <cell r="P130">
            <v>0.125</v>
          </cell>
          <cell r="Q130">
            <v>0.125</v>
          </cell>
        </row>
        <row r="131">
          <cell r="H131">
            <v>0.17499999999999999</v>
          </cell>
          <cell r="I131">
            <v>0.17499999999999999</v>
          </cell>
          <cell r="J131">
            <v>0.17499999999999999</v>
          </cell>
          <cell r="K131">
            <v>0.17499999999999999</v>
          </cell>
          <cell r="L131">
            <v>0.17499999999999999</v>
          </cell>
          <cell r="M131">
            <v>0.125</v>
          </cell>
          <cell r="N131">
            <v>0.125</v>
          </cell>
          <cell r="O131">
            <v>0.125</v>
          </cell>
          <cell r="P131">
            <v>0.125</v>
          </cell>
          <cell r="Q131">
            <v>0.125</v>
          </cell>
        </row>
        <row r="132">
          <cell r="H132">
            <v>0.17499999999999999</v>
          </cell>
          <cell r="I132">
            <v>0.17499999999999999</v>
          </cell>
          <cell r="J132">
            <v>0.17499999999999999</v>
          </cell>
          <cell r="K132">
            <v>0.17499999999999999</v>
          </cell>
          <cell r="L132">
            <v>0.17499999999999999</v>
          </cell>
          <cell r="M132">
            <v>0.125</v>
          </cell>
          <cell r="N132">
            <v>0.125</v>
          </cell>
          <cell r="O132">
            <v>0.125</v>
          </cell>
          <cell r="P132">
            <v>0.125</v>
          </cell>
          <cell r="Q132">
            <v>0.125</v>
          </cell>
        </row>
        <row r="133">
          <cell r="H133">
            <v>0.17499999999999999</v>
          </cell>
          <cell r="I133">
            <v>0.17499999999999999</v>
          </cell>
          <cell r="J133">
            <v>0.17499999999999999</v>
          </cell>
          <cell r="K133">
            <v>0.17499999999999999</v>
          </cell>
          <cell r="L133">
            <v>0.17499999999999999</v>
          </cell>
          <cell r="M133">
            <v>0.125</v>
          </cell>
          <cell r="N133">
            <v>0.125</v>
          </cell>
          <cell r="O133">
            <v>0.125</v>
          </cell>
          <cell r="P133">
            <v>0.125</v>
          </cell>
          <cell r="Q133">
            <v>0.125</v>
          </cell>
        </row>
        <row r="134">
          <cell r="H134">
            <v>0.17499999999999999</v>
          </cell>
          <cell r="I134">
            <v>0.17499999999999999</v>
          </cell>
          <cell r="J134">
            <v>0.17499999999999999</v>
          </cell>
          <cell r="K134">
            <v>0.17499999999999999</v>
          </cell>
          <cell r="L134">
            <v>0.17499999999999999</v>
          </cell>
          <cell r="M134">
            <v>0.125</v>
          </cell>
          <cell r="N134">
            <v>0.125</v>
          </cell>
          <cell r="O134">
            <v>0.125</v>
          </cell>
          <cell r="P134">
            <v>0.125</v>
          </cell>
          <cell r="Q134">
            <v>0.125</v>
          </cell>
        </row>
        <row r="135">
          <cell r="H135">
            <v>0.17499999999999999</v>
          </cell>
          <cell r="I135">
            <v>0.17499999999999999</v>
          </cell>
          <cell r="J135">
            <v>0.17499999999999999</v>
          </cell>
          <cell r="K135">
            <v>0.17499999999999999</v>
          </cell>
          <cell r="L135">
            <v>0.17499999999999999</v>
          </cell>
          <cell r="M135">
            <v>0.125</v>
          </cell>
          <cell r="N135">
            <v>0.125</v>
          </cell>
          <cell r="O135">
            <v>0.125</v>
          </cell>
          <cell r="P135">
            <v>0.125</v>
          </cell>
          <cell r="Q135">
            <v>0.125</v>
          </cell>
        </row>
        <row r="136">
          <cell r="H136">
            <v>0.17499999999999999</v>
          </cell>
          <cell r="I136">
            <v>0.17499999999999999</v>
          </cell>
          <cell r="J136">
            <v>0.17499999999999999</v>
          </cell>
          <cell r="K136">
            <v>0.17499999999999999</v>
          </cell>
          <cell r="L136">
            <v>0.17499999999999999</v>
          </cell>
          <cell r="M136">
            <v>0.125</v>
          </cell>
          <cell r="N136">
            <v>0.125</v>
          </cell>
          <cell r="O136">
            <v>0.125</v>
          </cell>
          <cell r="P136">
            <v>0.125</v>
          </cell>
          <cell r="Q136">
            <v>0.125</v>
          </cell>
        </row>
        <row r="137">
          <cell r="H137">
            <v>0.17499999999999999</v>
          </cell>
          <cell r="I137">
            <v>0.17499999999999999</v>
          </cell>
          <cell r="J137">
            <v>0.17499999999999999</v>
          </cell>
          <cell r="K137">
            <v>0.17499999999999999</v>
          </cell>
          <cell r="L137">
            <v>0.17499999999999999</v>
          </cell>
          <cell r="M137">
            <v>0.125</v>
          </cell>
          <cell r="N137">
            <v>0.125</v>
          </cell>
          <cell r="O137">
            <v>0.125</v>
          </cell>
          <cell r="P137">
            <v>0.125</v>
          </cell>
          <cell r="Q137">
            <v>0.125</v>
          </cell>
        </row>
        <row r="138">
          <cell r="H138">
            <v>0.17499999999999999</v>
          </cell>
          <cell r="I138">
            <v>0.17499999999999999</v>
          </cell>
          <cell r="J138">
            <v>0.17499999999999999</v>
          </cell>
          <cell r="K138">
            <v>0.17499999999999999</v>
          </cell>
          <cell r="L138">
            <v>0.17499999999999999</v>
          </cell>
          <cell r="M138">
            <v>0.125</v>
          </cell>
          <cell r="N138">
            <v>0.125</v>
          </cell>
          <cell r="O138">
            <v>0.125</v>
          </cell>
          <cell r="P138">
            <v>0.125</v>
          </cell>
          <cell r="Q138">
            <v>0.125</v>
          </cell>
        </row>
        <row r="139">
          <cell r="H139">
            <v>0.17499999999999999</v>
          </cell>
          <cell r="I139">
            <v>0.17499999999999999</v>
          </cell>
          <cell r="J139">
            <v>0.17499999999999999</v>
          </cell>
          <cell r="K139">
            <v>0.17499999999999999</v>
          </cell>
          <cell r="L139">
            <v>0.17499999999999999</v>
          </cell>
          <cell r="M139">
            <v>0.125</v>
          </cell>
          <cell r="N139">
            <v>0.125</v>
          </cell>
          <cell r="O139">
            <v>0.125</v>
          </cell>
          <cell r="P139">
            <v>0.125</v>
          </cell>
          <cell r="Q139">
            <v>0.125</v>
          </cell>
        </row>
        <row r="140">
          <cell r="H140">
            <v>0.17499999999999999</v>
          </cell>
          <cell r="I140">
            <v>0.17499999999999999</v>
          </cell>
          <cell r="J140">
            <v>0.17499999999999999</v>
          </cell>
          <cell r="K140">
            <v>0.17499999999999999</v>
          </cell>
          <cell r="L140">
            <v>0.17499999999999999</v>
          </cell>
          <cell r="M140">
            <v>0.125</v>
          </cell>
          <cell r="N140">
            <v>0.125</v>
          </cell>
          <cell r="O140">
            <v>0.125</v>
          </cell>
          <cell r="P140">
            <v>0.125</v>
          </cell>
          <cell r="Q140">
            <v>0.125</v>
          </cell>
        </row>
        <row r="141">
          <cell r="H141">
            <v>0.17499999999999999</v>
          </cell>
          <cell r="I141">
            <v>0.17499999999999999</v>
          </cell>
          <cell r="J141">
            <v>0.17499999999999999</v>
          </cell>
          <cell r="K141">
            <v>0.17499999999999999</v>
          </cell>
          <cell r="L141">
            <v>0.17499999999999999</v>
          </cell>
          <cell r="M141">
            <v>0.125</v>
          </cell>
          <cell r="N141">
            <v>0.125</v>
          </cell>
          <cell r="O141">
            <v>0.125</v>
          </cell>
          <cell r="P141">
            <v>0.125</v>
          </cell>
          <cell r="Q141">
            <v>0.125</v>
          </cell>
        </row>
        <row r="142">
          <cell r="H142">
            <v>0.17499999999999999</v>
          </cell>
          <cell r="I142">
            <v>0.17499999999999999</v>
          </cell>
          <cell r="J142">
            <v>0.17499999999999999</v>
          </cell>
          <cell r="K142">
            <v>0.17499999999999999</v>
          </cell>
          <cell r="L142">
            <v>0.17499999999999999</v>
          </cell>
          <cell r="M142">
            <v>0.125</v>
          </cell>
          <cell r="N142">
            <v>0.125</v>
          </cell>
          <cell r="O142">
            <v>0.125</v>
          </cell>
          <cell r="P142">
            <v>0.125</v>
          </cell>
          <cell r="Q142">
            <v>0.125</v>
          </cell>
        </row>
        <row r="143">
          <cell r="H143">
            <v>0.17499999999999999</v>
          </cell>
          <cell r="I143">
            <v>0.17499999999999999</v>
          </cell>
          <cell r="J143">
            <v>0.17499999999999999</v>
          </cell>
          <cell r="K143">
            <v>0.17499999999999999</v>
          </cell>
          <cell r="L143">
            <v>0.17499999999999999</v>
          </cell>
          <cell r="M143">
            <v>0.125</v>
          </cell>
          <cell r="N143">
            <v>0.125</v>
          </cell>
          <cell r="O143">
            <v>0.125</v>
          </cell>
          <cell r="P143">
            <v>0.125</v>
          </cell>
          <cell r="Q143">
            <v>0.125</v>
          </cell>
        </row>
        <row r="144">
          <cell r="H144">
            <v>0.17499999999999999</v>
          </cell>
          <cell r="I144">
            <v>0.17499999999999999</v>
          </cell>
          <cell r="J144">
            <v>0.17499999999999999</v>
          </cell>
          <cell r="K144">
            <v>0.17499999999999999</v>
          </cell>
          <cell r="L144">
            <v>0.17499999999999999</v>
          </cell>
          <cell r="M144">
            <v>0.125</v>
          </cell>
          <cell r="N144">
            <v>0.125</v>
          </cell>
          <cell r="O144">
            <v>0.125</v>
          </cell>
          <cell r="P144">
            <v>0.125</v>
          </cell>
          <cell r="Q144">
            <v>0.125</v>
          </cell>
        </row>
        <row r="145">
          <cell r="H145">
            <v>0.17499999999999999</v>
          </cell>
          <cell r="I145">
            <v>0.17499999999999999</v>
          </cell>
          <cell r="J145">
            <v>0.17499999999999999</v>
          </cell>
          <cell r="K145">
            <v>0.17499999999999999</v>
          </cell>
          <cell r="L145">
            <v>0.17499999999999999</v>
          </cell>
          <cell r="M145">
            <v>0.125</v>
          </cell>
          <cell r="N145">
            <v>0.125</v>
          </cell>
          <cell r="O145">
            <v>0.125</v>
          </cell>
          <cell r="P145">
            <v>0.125</v>
          </cell>
          <cell r="Q145">
            <v>0.125</v>
          </cell>
        </row>
        <row r="146">
          <cell r="H146">
            <v>0.17499999999999999</v>
          </cell>
          <cell r="I146">
            <v>0.17499999999999999</v>
          </cell>
          <cell r="J146">
            <v>0.17499999999999999</v>
          </cell>
          <cell r="K146">
            <v>0.17499999999999999</v>
          </cell>
          <cell r="L146">
            <v>0.17499999999999999</v>
          </cell>
          <cell r="M146">
            <v>0.125</v>
          </cell>
          <cell r="N146">
            <v>0.125</v>
          </cell>
          <cell r="O146">
            <v>0.125</v>
          </cell>
          <cell r="P146">
            <v>0.125</v>
          </cell>
          <cell r="Q146">
            <v>0.125</v>
          </cell>
        </row>
        <row r="147">
          <cell r="H147">
            <v>0.17499999999999999</v>
          </cell>
          <cell r="I147">
            <v>0.17499999999999999</v>
          </cell>
          <cell r="J147">
            <v>0.17499999999999999</v>
          </cell>
          <cell r="K147">
            <v>0.17499999999999999</v>
          </cell>
          <cell r="L147">
            <v>0.17499999999999999</v>
          </cell>
          <cell r="M147">
            <v>0.125</v>
          </cell>
          <cell r="N147">
            <v>0.125</v>
          </cell>
          <cell r="O147">
            <v>0.125</v>
          </cell>
          <cell r="P147">
            <v>0.125</v>
          </cell>
          <cell r="Q147">
            <v>0.125</v>
          </cell>
        </row>
        <row r="148">
          <cell r="H148">
            <v>0.17499999999999999</v>
          </cell>
          <cell r="I148">
            <v>0.17499999999999999</v>
          </cell>
          <cell r="J148">
            <v>0.17499999999999999</v>
          </cell>
          <cell r="K148">
            <v>0.17499999999999999</v>
          </cell>
          <cell r="L148">
            <v>0.17499999999999999</v>
          </cell>
          <cell r="M148">
            <v>0.125</v>
          </cell>
          <cell r="N148">
            <v>0.125</v>
          </cell>
          <cell r="O148">
            <v>0.125</v>
          </cell>
          <cell r="P148">
            <v>0.125</v>
          </cell>
          <cell r="Q148">
            <v>0.125</v>
          </cell>
        </row>
        <row r="149">
          <cell r="H149">
            <v>0.17499999999999999</v>
          </cell>
          <cell r="I149">
            <v>0.17499999999999999</v>
          </cell>
          <cell r="J149">
            <v>0.17499999999999999</v>
          </cell>
          <cell r="K149">
            <v>0.17499999999999999</v>
          </cell>
          <cell r="L149">
            <v>0.17499999999999999</v>
          </cell>
          <cell r="M149">
            <v>0.125</v>
          </cell>
          <cell r="N149">
            <v>0.125</v>
          </cell>
          <cell r="O149">
            <v>0.125</v>
          </cell>
          <cell r="P149">
            <v>0.125</v>
          </cell>
          <cell r="Q149">
            <v>0.125</v>
          </cell>
        </row>
        <row r="150">
          <cell r="H150">
            <v>0.17499999999999999</v>
          </cell>
          <cell r="I150">
            <v>0.17499999999999999</v>
          </cell>
          <cell r="J150">
            <v>0.17499999999999999</v>
          </cell>
          <cell r="K150">
            <v>0.17499999999999999</v>
          </cell>
          <cell r="L150">
            <v>0.17499999999999999</v>
          </cell>
          <cell r="M150">
            <v>0.125</v>
          </cell>
          <cell r="N150">
            <v>0.125</v>
          </cell>
          <cell r="O150">
            <v>0.125</v>
          </cell>
          <cell r="P150">
            <v>0.125</v>
          </cell>
          <cell r="Q150">
            <v>0.125</v>
          </cell>
        </row>
        <row r="151">
          <cell r="H151">
            <v>0.17499999999999999</v>
          </cell>
          <cell r="I151">
            <v>0.17499999999999999</v>
          </cell>
          <cell r="J151">
            <v>0.17499999999999999</v>
          </cell>
          <cell r="K151">
            <v>0.17499999999999999</v>
          </cell>
          <cell r="L151">
            <v>0.17499999999999999</v>
          </cell>
          <cell r="M151">
            <v>0.125</v>
          </cell>
          <cell r="N151">
            <v>0.125</v>
          </cell>
          <cell r="O151">
            <v>0.125</v>
          </cell>
          <cell r="P151">
            <v>0.125</v>
          </cell>
          <cell r="Q151">
            <v>0.125</v>
          </cell>
        </row>
        <row r="152">
          <cell r="H152">
            <v>0.17499999999999999</v>
          </cell>
          <cell r="I152">
            <v>0.17499999999999999</v>
          </cell>
          <cell r="J152">
            <v>0.17499999999999999</v>
          </cell>
          <cell r="K152">
            <v>0.17499999999999999</v>
          </cell>
          <cell r="L152">
            <v>0.17499999999999999</v>
          </cell>
          <cell r="M152">
            <v>0.125</v>
          </cell>
          <cell r="N152">
            <v>0.125</v>
          </cell>
          <cell r="O152">
            <v>0.125</v>
          </cell>
          <cell r="P152">
            <v>0.125</v>
          </cell>
          <cell r="Q152">
            <v>0.125</v>
          </cell>
        </row>
        <row r="153">
          <cell r="H153">
            <v>0.17499999999999999</v>
          </cell>
          <cell r="I153">
            <v>0.17499999999999999</v>
          </cell>
          <cell r="J153">
            <v>0.17499999999999999</v>
          </cell>
          <cell r="K153">
            <v>0.17499999999999999</v>
          </cell>
          <cell r="L153">
            <v>0.17499999999999999</v>
          </cell>
          <cell r="M153">
            <v>0.125</v>
          </cell>
          <cell r="N153">
            <v>0.125</v>
          </cell>
          <cell r="O153">
            <v>0.125</v>
          </cell>
          <cell r="P153">
            <v>0.125</v>
          </cell>
          <cell r="Q153">
            <v>0.125</v>
          </cell>
        </row>
        <row r="154">
          <cell r="H154">
            <v>0.17499999999999999</v>
          </cell>
          <cell r="I154">
            <v>0.17499999999999999</v>
          </cell>
          <cell r="J154">
            <v>0.17499999999999999</v>
          </cell>
          <cell r="K154">
            <v>0.17499999999999999</v>
          </cell>
          <cell r="L154">
            <v>0.17499999999999999</v>
          </cell>
          <cell r="M154">
            <v>0.125</v>
          </cell>
          <cell r="N154">
            <v>0.125</v>
          </cell>
          <cell r="O154">
            <v>0.125</v>
          </cell>
          <cell r="P154">
            <v>0.125</v>
          </cell>
          <cell r="Q154">
            <v>0.125</v>
          </cell>
        </row>
        <row r="155">
          <cell r="H155">
            <v>0.17499999999999999</v>
          </cell>
          <cell r="I155">
            <v>0.17499999999999999</v>
          </cell>
          <cell r="J155">
            <v>0.17499999999999999</v>
          </cell>
          <cell r="K155">
            <v>0.17499999999999999</v>
          </cell>
          <cell r="L155">
            <v>0.17499999999999999</v>
          </cell>
          <cell r="M155">
            <v>0.125</v>
          </cell>
          <cell r="N155">
            <v>0.125</v>
          </cell>
          <cell r="O155">
            <v>0.125</v>
          </cell>
          <cell r="P155">
            <v>0.125</v>
          </cell>
          <cell r="Q155">
            <v>0.125</v>
          </cell>
        </row>
        <row r="156">
          <cell r="H156">
            <v>0.17499999999999999</v>
          </cell>
          <cell r="I156">
            <v>0.17499999999999999</v>
          </cell>
          <cell r="J156">
            <v>0.17499999999999999</v>
          </cell>
          <cell r="K156">
            <v>0.17499999999999999</v>
          </cell>
          <cell r="L156">
            <v>0.17499999999999999</v>
          </cell>
          <cell r="M156">
            <v>0.125</v>
          </cell>
          <cell r="N156">
            <v>0.125</v>
          </cell>
          <cell r="O156">
            <v>0.125</v>
          </cell>
          <cell r="P156">
            <v>0.125</v>
          </cell>
          <cell r="Q156">
            <v>0.125</v>
          </cell>
        </row>
        <row r="157">
          <cell r="H157">
            <v>0.17499999999999999</v>
          </cell>
          <cell r="I157">
            <v>0.17499999999999999</v>
          </cell>
          <cell r="J157">
            <v>0.17499999999999999</v>
          </cell>
          <cell r="K157">
            <v>0.17499999999999999</v>
          </cell>
          <cell r="L157">
            <v>0.17499999999999999</v>
          </cell>
          <cell r="M157">
            <v>0.125</v>
          </cell>
          <cell r="N157">
            <v>0.125</v>
          </cell>
          <cell r="O157">
            <v>0.125</v>
          </cell>
          <cell r="P157">
            <v>0.125</v>
          </cell>
          <cell r="Q157">
            <v>0.125</v>
          </cell>
        </row>
        <row r="158">
          <cell r="H158">
            <v>0.17499999999999999</v>
          </cell>
          <cell r="I158">
            <v>0.17499999999999999</v>
          </cell>
          <cell r="J158">
            <v>0.17499999999999999</v>
          </cell>
          <cell r="K158">
            <v>0.17499999999999999</v>
          </cell>
          <cell r="L158">
            <v>0.17499999999999999</v>
          </cell>
          <cell r="M158">
            <v>0.125</v>
          </cell>
          <cell r="N158">
            <v>0.125</v>
          </cell>
          <cell r="O158">
            <v>0.125</v>
          </cell>
          <cell r="P158">
            <v>0.125</v>
          </cell>
          <cell r="Q158">
            <v>0.125</v>
          </cell>
        </row>
        <row r="159">
          <cell r="H159">
            <v>0.17499999999999999</v>
          </cell>
          <cell r="I159">
            <v>0.17499999999999999</v>
          </cell>
          <cell r="J159">
            <v>0.17499999999999999</v>
          </cell>
          <cell r="K159">
            <v>0.17499999999999999</v>
          </cell>
          <cell r="L159">
            <v>0.17499999999999999</v>
          </cell>
          <cell r="M159">
            <v>0.125</v>
          </cell>
          <cell r="N159">
            <v>0.125</v>
          </cell>
          <cell r="O159">
            <v>0.125</v>
          </cell>
          <cell r="P159">
            <v>0.125</v>
          </cell>
          <cell r="Q159">
            <v>0.125</v>
          </cell>
        </row>
        <row r="160">
          <cell r="H160">
            <v>0.17499999999999999</v>
          </cell>
          <cell r="I160">
            <v>0.17499999999999999</v>
          </cell>
          <cell r="J160">
            <v>0.17499999999999999</v>
          </cell>
          <cell r="K160">
            <v>0.17499999999999999</v>
          </cell>
          <cell r="L160">
            <v>0.17499999999999999</v>
          </cell>
          <cell r="M160">
            <v>0.125</v>
          </cell>
          <cell r="N160">
            <v>0.125</v>
          </cell>
          <cell r="O160">
            <v>0.125</v>
          </cell>
          <cell r="P160">
            <v>0.125</v>
          </cell>
          <cell r="Q160">
            <v>0.125</v>
          </cell>
        </row>
        <row r="161">
          <cell r="H161">
            <v>0.17499999999999999</v>
          </cell>
          <cell r="I161">
            <v>0.17499999999999999</v>
          </cell>
          <cell r="J161">
            <v>0.17499999999999999</v>
          </cell>
          <cell r="K161">
            <v>0.17499999999999999</v>
          </cell>
          <cell r="L161">
            <v>0.17499999999999999</v>
          </cell>
          <cell r="M161">
            <v>0.125</v>
          </cell>
          <cell r="N161">
            <v>0.125</v>
          </cell>
          <cell r="O161">
            <v>0.125</v>
          </cell>
          <cell r="P161">
            <v>0.125</v>
          </cell>
          <cell r="Q161">
            <v>0.125</v>
          </cell>
        </row>
        <row r="162">
          <cell r="H162">
            <v>0.17499999999999999</v>
          </cell>
          <cell r="I162">
            <v>0.17499999999999999</v>
          </cell>
          <cell r="J162">
            <v>0.17499999999999999</v>
          </cell>
          <cell r="K162">
            <v>0.17499999999999999</v>
          </cell>
          <cell r="L162">
            <v>0.17499999999999999</v>
          </cell>
          <cell r="M162">
            <v>0.125</v>
          </cell>
          <cell r="N162">
            <v>0.125</v>
          </cell>
          <cell r="O162">
            <v>0.125</v>
          </cell>
          <cell r="P162">
            <v>0.125</v>
          </cell>
          <cell r="Q162">
            <v>0.125</v>
          </cell>
        </row>
        <row r="163">
          <cell r="H163">
            <v>0.17499999999999999</v>
          </cell>
          <cell r="I163">
            <v>0.17499999999999999</v>
          </cell>
          <cell r="J163">
            <v>0.17499999999999999</v>
          </cell>
          <cell r="K163">
            <v>0.17499999999999999</v>
          </cell>
          <cell r="L163">
            <v>0.17499999999999999</v>
          </cell>
          <cell r="M163">
            <v>0.125</v>
          </cell>
          <cell r="N163">
            <v>0.125</v>
          </cell>
          <cell r="O163">
            <v>0.125</v>
          </cell>
          <cell r="P163">
            <v>0.125</v>
          </cell>
          <cell r="Q163">
            <v>0.125</v>
          </cell>
        </row>
        <row r="164">
          <cell r="H164">
            <v>0.17499999999999999</v>
          </cell>
          <cell r="I164">
            <v>0.17499999999999999</v>
          </cell>
          <cell r="J164">
            <v>0.17499999999999999</v>
          </cell>
          <cell r="K164">
            <v>0.17499999999999999</v>
          </cell>
          <cell r="L164">
            <v>0.17499999999999999</v>
          </cell>
          <cell r="M164">
            <v>0.125</v>
          </cell>
          <cell r="N164">
            <v>0.125</v>
          </cell>
          <cell r="O164">
            <v>0.125</v>
          </cell>
          <cell r="P164">
            <v>0.125</v>
          </cell>
          <cell r="Q164">
            <v>0.125</v>
          </cell>
        </row>
        <row r="165">
          <cell r="H165">
            <v>0.17499999999999999</v>
          </cell>
          <cell r="I165">
            <v>0.17499999999999999</v>
          </cell>
          <cell r="J165">
            <v>0.17499999999999999</v>
          </cell>
          <cell r="K165">
            <v>0.17499999999999999</v>
          </cell>
          <cell r="L165">
            <v>0.17499999999999999</v>
          </cell>
          <cell r="M165">
            <v>0.125</v>
          </cell>
          <cell r="N165">
            <v>0.125</v>
          </cell>
          <cell r="O165">
            <v>0.125</v>
          </cell>
          <cell r="P165">
            <v>0.125</v>
          </cell>
          <cell r="Q165">
            <v>0.125</v>
          </cell>
        </row>
        <row r="166">
          <cell r="H166">
            <v>0.17499999999999999</v>
          </cell>
          <cell r="I166">
            <v>0.17499999999999999</v>
          </cell>
          <cell r="J166">
            <v>0.17499999999999999</v>
          </cell>
          <cell r="K166">
            <v>0.17499999999999999</v>
          </cell>
          <cell r="L166">
            <v>0.17499999999999999</v>
          </cell>
          <cell r="M166">
            <v>0.125</v>
          </cell>
          <cell r="N166">
            <v>0.125</v>
          </cell>
          <cell r="O166">
            <v>0.125</v>
          </cell>
          <cell r="P166">
            <v>0.125</v>
          </cell>
          <cell r="Q166">
            <v>0.125</v>
          </cell>
        </row>
        <row r="167">
          <cell r="H167">
            <v>0.17499999999999999</v>
          </cell>
          <cell r="I167">
            <v>0.17499999999999999</v>
          </cell>
          <cell r="J167">
            <v>0.17499999999999999</v>
          </cell>
          <cell r="K167">
            <v>0.17499999999999999</v>
          </cell>
          <cell r="L167">
            <v>0.17499999999999999</v>
          </cell>
          <cell r="M167">
            <v>0.125</v>
          </cell>
          <cell r="N167">
            <v>0.125</v>
          </cell>
          <cell r="O167">
            <v>0.125</v>
          </cell>
          <cell r="P167">
            <v>0.125</v>
          </cell>
          <cell r="Q167">
            <v>0.125</v>
          </cell>
        </row>
        <row r="168">
          <cell r="H168">
            <v>0.17499999999999999</v>
          </cell>
          <cell r="I168">
            <v>0.17499999999999999</v>
          </cell>
          <cell r="J168">
            <v>0.17499999999999999</v>
          </cell>
          <cell r="K168">
            <v>0.17499999999999999</v>
          </cell>
          <cell r="L168">
            <v>0.17499999999999999</v>
          </cell>
          <cell r="M168">
            <v>0.125</v>
          </cell>
          <cell r="N168">
            <v>0.125</v>
          </cell>
          <cell r="O168">
            <v>0.125</v>
          </cell>
          <cell r="P168">
            <v>0.125</v>
          </cell>
          <cell r="Q168">
            <v>0.125</v>
          </cell>
        </row>
        <row r="169">
          <cell r="H169">
            <v>0.17499999999999999</v>
          </cell>
          <cell r="I169">
            <v>0.17499999999999999</v>
          </cell>
          <cell r="J169">
            <v>0.17499999999999999</v>
          </cell>
          <cell r="K169">
            <v>0.17499999999999999</v>
          </cell>
          <cell r="L169">
            <v>0.17499999999999999</v>
          </cell>
          <cell r="M169">
            <v>0.125</v>
          </cell>
          <cell r="N169">
            <v>0.125</v>
          </cell>
          <cell r="O169">
            <v>0.125</v>
          </cell>
          <cell r="P169">
            <v>0.125</v>
          </cell>
          <cell r="Q169">
            <v>0.125</v>
          </cell>
        </row>
        <row r="170">
          <cell r="H170">
            <v>0.17499999999999999</v>
          </cell>
          <cell r="I170">
            <v>0.17499999999999999</v>
          </cell>
          <cell r="J170">
            <v>0.17499999999999999</v>
          </cell>
          <cell r="K170">
            <v>0.17499999999999999</v>
          </cell>
          <cell r="L170">
            <v>0.17499999999999999</v>
          </cell>
          <cell r="M170">
            <v>0.125</v>
          </cell>
          <cell r="N170">
            <v>0.125</v>
          </cell>
          <cell r="O170">
            <v>0.125</v>
          </cell>
          <cell r="P170">
            <v>0.125</v>
          </cell>
          <cell r="Q170">
            <v>0.125</v>
          </cell>
        </row>
      </sheetData>
      <sheetData sheetId="27">
        <row r="3">
          <cell r="J3">
            <v>10000</v>
          </cell>
          <cell r="R3">
            <v>1.1072667228331485</v>
          </cell>
        </row>
        <row r="4">
          <cell r="R4">
            <v>1.6128011754017901</v>
          </cell>
        </row>
        <row r="5">
          <cell r="R5">
            <v>1.5166033577059239</v>
          </cell>
        </row>
        <row r="6">
          <cell r="R6">
            <v>1.3466515656924485</v>
          </cell>
        </row>
        <row r="7">
          <cell r="R7">
            <v>1.1029457993613634</v>
          </cell>
        </row>
        <row r="8">
          <cell r="R8">
            <v>0.85924003303027807</v>
          </cell>
        </row>
        <row r="9">
          <cell r="R9">
            <v>0.68063540369644937</v>
          </cell>
        </row>
        <row r="10">
          <cell r="R10">
            <v>0.5996824798585052</v>
          </cell>
        </row>
        <row r="11">
          <cell r="R11">
            <v>0.51872955602056114</v>
          </cell>
        </row>
        <row r="12">
          <cell r="R12">
            <v>0.43777663218261703</v>
          </cell>
        </row>
        <row r="13">
          <cell r="R13">
            <v>0.35682370834467292</v>
          </cell>
        </row>
        <row r="14">
          <cell r="R14">
            <v>0.27587078450672881</v>
          </cell>
        </row>
        <row r="15">
          <cell r="R15">
            <v>0.2589056500568222</v>
          </cell>
        </row>
        <row r="16">
          <cell r="R16">
            <v>0.24194051560691562</v>
          </cell>
        </row>
        <row r="17">
          <cell r="R17">
            <v>0.22497538115700902</v>
          </cell>
        </row>
        <row r="18">
          <cell r="R18">
            <v>0.20801024670710244</v>
          </cell>
        </row>
        <row r="19">
          <cell r="R19">
            <v>0.19104511225719584</v>
          </cell>
        </row>
        <row r="20">
          <cell r="R20">
            <v>0.17407997780728923</v>
          </cell>
        </row>
        <row r="21">
          <cell r="R21">
            <v>0.15711484335738263</v>
          </cell>
        </row>
        <row r="22">
          <cell r="R22">
            <v>0.14014970890747605</v>
          </cell>
          <cell r="W22">
            <v>9000</v>
          </cell>
          <cell r="X22">
            <v>725.99999999999966</v>
          </cell>
          <cell r="Y22">
            <v>256</v>
          </cell>
          <cell r="Z22">
            <v>16</v>
          </cell>
          <cell r="AA22">
            <v>2</v>
          </cell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R23">
            <v>0.12318457445756945</v>
          </cell>
          <cell r="W23">
            <v>3454.304347826087</v>
          </cell>
          <cell r="X23">
            <v>426.60231884057947</v>
          </cell>
          <cell r="Y23">
            <v>109.22666666666666</v>
          </cell>
          <cell r="Z23">
            <v>8.5333333333333332</v>
          </cell>
          <cell r="AA23">
            <v>1.3333333333333335</v>
          </cell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R24">
            <v>0.11260837090827176</v>
          </cell>
          <cell r="W24">
            <v>2646.8869565217392</v>
          </cell>
          <cell r="X24">
            <v>450.24371014492726</v>
          </cell>
          <cell r="Y24">
            <v>92.842666666666659</v>
          </cell>
          <cell r="Z24">
            <v>8.533333333333335</v>
          </cell>
          <cell r="AA24">
            <v>1.4933333333333334</v>
          </cell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R25">
            <v>0.10842109825958293</v>
          </cell>
          <cell r="W25">
            <v>1897.7478260869568</v>
          </cell>
          <cell r="X25">
            <v>419.40417391304322</v>
          </cell>
          <cell r="Y25">
            <v>73.727999999999994</v>
          </cell>
          <cell r="Z25">
            <v>7.6800000000000015</v>
          </cell>
          <cell r="AA25">
            <v>1.4400000000000002</v>
          </cell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R26">
            <v>0.1042338256108941</v>
          </cell>
          <cell r="W26">
            <v>1640.6119565217396</v>
          </cell>
          <cell r="X26">
            <v>454.14504347826056</v>
          </cell>
          <cell r="Y26">
            <v>70.528000000000006</v>
          </cell>
          <cell r="Z26">
            <v>8.120000000000001</v>
          </cell>
          <cell r="AA26">
            <v>1.595</v>
          </cell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R27">
            <v>0.10004655296220527</v>
          </cell>
          <cell r="W27">
            <v>1399.8668478260872</v>
          </cell>
          <cell r="X27">
            <v>473.56315217391273</v>
          </cell>
          <cell r="Y27">
            <v>66.56</v>
          </cell>
          <cell r="Z27">
            <v>8.3200000000000021</v>
          </cell>
          <cell r="AA27">
            <v>1.6900000000000002</v>
          </cell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</row>
        <row r="28">
          <cell r="R28">
            <v>9.5859280313516454E-2</v>
          </cell>
          <cell r="W28">
            <v>1175.5125000000003</v>
          </cell>
          <cell r="X28">
            <v>477.65849999999961</v>
          </cell>
          <cell r="Y28">
            <v>61.823999999999984</v>
          </cell>
          <cell r="Z28">
            <v>8.2799999999999994</v>
          </cell>
          <cell r="AA28">
            <v>1.7249999999999999</v>
          </cell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</row>
        <row r="29">
          <cell r="R29">
            <v>9.1672007664827623E-2</v>
          </cell>
          <cell r="W29">
            <v>1005.1159713000645</v>
          </cell>
          <cell r="X29">
            <v>432.12471441422116</v>
          </cell>
          <cell r="Y29">
            <v>53.913600000000002</v>
          </cell>
          <cell r="Z29">
            <v>7.3028571428571434</v>
          </cell>
          <cell r="AA29">
            <v>1.5428571428571429</v>
          </cell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</row>
        <row r="30">
          <cell r="R30">
            <v>8.7484735016138793E-2</v>
          </cell>
          <cell r="W30">
            <v>959.81724113453504</v>
          </cell>
          <cell r="X30">
            <v>436.06866253893429</v>
          </cell>
          <cell r="Y30">
            <v>52.52242285714285</v>
          </cell>
          <cell r="Z30">
            <v>7.1941224489795923</v>
          </cell>
          <cell r="AA30">
            <v>1.5404081632653062</v>
          </cell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</row>
        <row r="31">
          <cell r="R31">
            <v>8.3297462367449976E-2</v>
          </cell>
          <cell r="W31">
            <v>915.49387161521304</v>
          </cell>
          <cell r="X31">
            <v>439.05435369090935</v>
          </cell>
          <cell r="Y31">
            <v>51.122468571428563</v>
          </cell>
          <cell r="Z31">
            <v>7.0795102040816325</v>
          </cell>
          <cell r="AA31">
            <v>1.5355102040816326</v>
          </cell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</row>
        <row r="32">
          <cell r="R32">
            <v>7.9110189718761131E-2</v>
          </cell>
          <cell r="W32">
            <v>872.14586274209864</v>
          </cell>
          <cell r="X32">
            <v>441.08178787014623</v>
          </cell>
          <cell r="Y32">
            <v>49.713737142857141</v>
          </cell>
          <cell r="Z32">
            <v>6.9590204081632665</v>
          </cell>
          <cell r="AA32">
            <v>1.5281632653061221</v>
          </cell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</row>
        <row r="33">
          <cell r="R33">
            <v>7.4922917070072315E-2</v>
          </cell>
          <cell r="W33">
            <v>829.77321451519163</v>
          </cell>
          <cell r="X33">
            <v>442.15096507664504</v>
          </cell>
          <cell r="Y33">
            <v>48.296228571428571</v>
          </cell>
          <cell r="Z33">
            <v>6.83265306122449</v>
          </cell>
          <cell r="AA33">
            <v>1.5183673469387753</v>
          </cell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</row>
        <row r="34">
          <cell r="R34">
            <v>7.0735644421383484E-2</v>
          </cell>
          <cell r="W34">
            <v>788.3759269344921</v>
          </cell>
          <cell r="X34">
            <v>442.26188531040566</v>
          </cell>
          <cell r="Y34">
            <v>46.869942857142846</v>
          </cell>
          <cell r="Z34">
            <v>6.7004081632653056</v>
          </cell>
          <cell r="AA34">
            <v>1.5061224489795915</v>
          </cell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R35">
            <v>6.6548371772694653E-2</v>
          </cell>
          <cell r="W35">
            <v>747.95400000000018</v>
          </cell>
          <cell r="X35">
            <v>441.41454857142821</v>
          </cell>
          <cell r="Y35">
            <v>45.434879999999993</v>
          </cell>
          <cell r="Z35">
            <v>6.5622857142857143</v>
          </cell>
          <cell r="AA35">
            <v>1.4914285714285711</v>
          </cell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R36">
            <v>6.236109912400583E-2</v>
          </cell>
          <cell r="W36">
            <v>717.28800940438896</v>
          </cell>
          <cell r="X36">
            <v>430.95539539561105</v>
          </cell>
          <cell r="Y36">
            <v>43.922995199999995</v>
          </cell>
          <cell r="Z36">
            <v>6.3756000000000013</v>
          </cell>
          <cell r="AA36">
            <v>1.458</v>
          </cell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R37">
            <v>5.8173826475317006E-2</v>
          </cell>
          <cell r="W37">
            <v>697.57158738244539</v>
          </cell>
          <cell r="X37">
            <v>426.63998701755457</v>
          </cell>
          <cell r="Y37">
            <v>43.061625600000006</v>
          </cell>
          <cell r="Z37">
            <v>6.2815500000000011</v>
          </cell>
          <cell r="AA37">
            <v>1.4452499999999999</v>
          </cell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R38">
            <v>5.3986553826628175E-2</v>
          </cell>
          <cell r="W38">
            <v>678.05826841692817</v>
          </cell>
          <cell r="X38">
            <v>422.12616038307186</v>
          </cell>
          <cell r="Y38">
            <v>42.197971199999998</v>
          </cell>
          <cell r="Z38">
            <v>6.1858500000000012</v>
          </cell>
          <cell r="AA38">
            <v>1.4317499999999999</v>
          </cell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R39">
            <v>4.9799281177939345E-2</v>
          </cell>
          <cell r="W39">
            <v>658.74805250783731</v>
          </cell>
          <cell r="X39">
            <v>417.4139154921628</v>
          </cell>
          <cell r="Y39">
            <v>41.332031999999998</v>
          </cell>
          <cell r="Z39">
            <v>6.0885000000000016</v>
          </cell>
          <cell r="AA39">
            <v>1.4174999999999998</v>
          </cell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R40">
            <v>4.7144401972964413E-2</v>
          </cell>
          <cell r="W40">
            <v>639.64093965517259</v>
          </cell>
          <cell r="X40">
            <v>412.50325234482733</v>
          </cell>
          <cell r="Y40">
            <v>40.463808000000007</v>
          </cell>
          <cell r="Z40">
            <v>5.9895000000000014</v>
          </cell>
          <cell r="AA40">
            <v>1.4024999999999999</v>
          </cell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R41">
            <v>4.6021916211703359E-2</v>
          </cell>
          <cell r="W41">
            <v>620.73692985893445</v>
          </cell>
          <cell r="X41">
            <v>407.39417094106557</v>
          </cell>
          <cell r="Y41">
            <v>39.593299200000004</v>
          </cell>
          <cell r="Z41">
            <v>5.8888500000000015</v>
          </cell>
          <cell r="AA41">
            <v>1.3867499999999999</v>
          </cell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R42">
            <v>4.4899430450442299E-2</v>
          </cell>
          <cell r="W42">
            <v>602.03602311912243</v>
          </cell>
          <cell r="X42">
            <v>402.08667128087751</v>
          </cell>
          <cell r="Y42">
            <v>38.720505599999996</v>
          </cell>
          <cell r="Z42">
            <v>5.786550000000001</v>
          </cell>
          <cell r="AA42">
            <v>1.37025</v>
          </cell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R43">
            <v>4.3776944689181238E-2</v>
          </cell>
          <cell r="W43">
            <v>583.53821943573701</v>
          </cell>
          <cell r="X43">
            <v>396.58075336426316</v>
          </cell>
          <cell r="Y43">
            <v>37.845427199999996</v>
          </cell>
          <cell r="Z43">
            <v>5.6826000000000016</v>
          </cell>
          <cell r="AA43">
            <v>1.353</v>
          </cell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R44">
            <v>4.2654458927920184E-2</v>
          </cell>
          <cell r="W44">
            <v>565.24351880877771</v>
          </cell>
          <cell r="X44">
            <v>390.87641719122234</v>
          </cell>
          <cell r="Y44">
            <v>36.968064000000005</v>
          </cell>
          <cell r="Z44">
            <v>5.5770000000000008</v>
          </cell>
          <cell r="AA44">
            <v>1.3349999999999997</v>
          </cell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R45">
            <v>4.1531973166659124E-2</v>
          </cell>
          <cell r="W45">
            <v>547.15192123824465</v>
          </cell>
          <cell r="X45">
            <v>384.97366276175529</v>
          </cell>
          <cell r="Y45">
            <v>36.088416000000002</v>
          </cell>
          <cell r="Z45">
            <v>5.4697500000000012</v>
          </cell>
          <cell r="AA45">
            <v>1.3162499999999999</v>
          </cell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R46">
            <v>4.040948740539807E-2</v>
          </cell>
          <cell r="W46">
            <v>529.26342672413818</v>
          </cell>
          <cell r="X46">
            <v>378.87249007586189</v>
          </cell>
          <cell r="Y46">
            <v>35.206483200000001</v>
          </cell>
          <cell r="Z46">
            <v>5.360850000000001</v>
          </cell>
          <cell r="AA46">
            <v>1.2967499999999998</v>
          </cell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R47">
            <v>3.928700164413701E-2</v>
          </cell>
          <cell r="W47">
            <v>511.57803526645785</v>
          </cell>
          <cell r="X47">
            <v>372.57289913354214</v>
          </cell>
          <cell r="Y47">
            <v>34.322265600000001</v>
          </cell>
          <cell r="Z47">
            <v>5.2503000000000011</v>
          </cell>
          <cell r="AA47">
            <v>1.2765</v>
          </cell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R48">
            <v>3.8164515882875956E-2</v>
          </cell>
          <cell r="W48">
            <v>494.09574686520398</v>
          </cell>
          <cell r="X48">
            <v>366.07488993479603</v>
          </cell>
          <cell r="Y48">
            <v>33.435763199999997</v>
          </cell>
          <cell r="Z48">
            <v>5.1381000000000014</v>
          </cell>
          <cell r="AA48">
            <v>1.2555000000000001</v>
          </cell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R49">
            <v>3.7042030121614895E-2</v>
          </cell>
          <cell r="W49">
            <v>476.81656152037635</v>
          </cell>
          <cell r="X49">
            <v>359.37846247962364</v>
          </cell>
          <cell r="Y49">
            <v>32.546976000000001</v>
          </cell>
          <cell r="Z49">
            <v>5.0242500000000012</v>
          </cell>
          <cell r="AA49">
            <v>1.2337499999999999</v>
          </cell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R50">
            <v>3.5919544360353842E-2</v>
          </cell>
          <cell r="W50">
            <v>459.74047923197509</v>
          </cell>
          <cell r="X50">
            <v>352.48361676802483</v>
          </cell>
          <cell r="Y50">
            <v>31.655904</v>
          </cell>
          <cell r="Z50">
            <v>4.9087500000000004</v>
          </cell>
          <cell r="AA50">
            <v>1.2112499999999997</v>
          </cell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R51">
            <v>3.4797058599092781E-2</v>
          </cell>
          <cell r="W51">
            <v>442.86750000000018</v>
          </cell>
          <cell r="X51">
            <v>345.39035279999985</v>
          </cell>
          <cell r="Y51">
            <v>30.7625472</v>
          </cell>
          <cell r="Z51">
            <v>4.7916000000000016</v>
          </cell>
          <cell r="AA51">
            <v>1.1879999999999999</v>
          </cell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R52">
            <v>3.3674572837831721E-2</v>
          </cell>
          <cell r="W52">
            <v>428.59553563636376</v>
          </cell>
          <cell r="X52">
            <v>335.7326606644362</v>
          </cell>
          <cell r="Y52">
            <v>29.850235699199999</v>
          </cell>
          <cell r="Z52">
            <v>4.6618880000000011</v>
          </cell>
          <cell r="AA52">
            <v>1.1596799999999998</v>
          </cell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R53">
            <v>3.2552087076570667E-2</v>
          </cell>
          <cell r="W53">
            <v>422.21262873667729</v>
          </cell>
          <cell r="X53">
            <v>332.18951514679861</v>
          </cell>
          <cell r="Y53">
            <v>29.483871013075863</v>
          </cell>
          <cell r="Z53">
            <v>4.6168926896551739</v>
          </cell>
          <cell r="AA53">
            <v>1.1522648275862069</v>
          </cell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R54">
            <v>3.1429601315309613E-2</v>
          </cell>
          <cell r="W54">
            <v>415.8517495203763</v>
          </cell>
          <cell r="X54">
            <v>328.62545543454775</v>
          </cell>
          <cell r="Y54">
            <v>29.116992010593101</v>
          </cell>
          <cell r="Z54">
            <v>4.5714968275862082</v>
          </cell>
          <cell r="AA54">
            <v>1.1446510344827585</v>
          </cell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R55">
            <v>3.0307115554048553E-2</v>
          </cell>
          <cell r="W55">
            <v>409.51289798746103</v>
          </cell>
          <cell r="X55">
            <v>325.04048152768388</v>
          </cell>
          <cell r="Y55">
            <v>28.749598691751729</v>
          </cell>
          <cell r="Z55">
            <v>4.5257004137931052</v>
          </cell>
          <cell r="AA55">
            <v>1.1368386206896552</v>
          </cell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R56">
            <v>2.9184629792787492E-2</v>
          </cell>
          <cell r="W56">
            <v>403.19607413793119</v>
          </cell>
          <cell r="X56">
            <v>321.43459342620673</v>
          </cell>
          <cell r="Y56">
            <v>28.381691056551727</v>
          </cell>
          <cell r="Z56">
            <v>4.4795034482758638</v>
          </cell>
          <cell r="AA56">
            <v>1.1288275862068964</v>
          </cell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R57">
            <v>2.8062144031526435E-2</v>
          </cell>
          <cell r="W57">
            <v>396.90127797178707</v>
          </cell>
          <cell r="X57">
            <v>317.80779113011653</v>
          </cell>
          <cell r="Y57">
            <v>28.013269104993107</v>
          </cell>
          <cell r="Z57">
            <v>4.432905931034484</v>
          </cell>
          <cell r="AA57">
            <v>1.1206179310344826</v>
          </cell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R58">
            <v>2.6939658270265378E-2</v>
          </cell>
          <cell r="W58">
            <v>390.62850948902832</v>
          </cell>
          <cell r="X58">
            <v>314.16007463941304</v>
          </cell>
          <cell r="Y58">
            <v>27.644332837075861</v>
          </cell>
          <cell r="Z58">
            <v>4.3859078620689669</v>
          </cell>
          <cell r="AA58">
            <v>1.1122096551724137</v>
          </cell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R59">
            <v>2.5817172509004321E-2</v>
          </cell>
          <cell r="W59">
            <v>384.37776868965534</v>
          </cell>
          <cell r="X59">
            <v>310.49144395409644</v>
          </cell>
          <cell r="Y59">
            <v>27.274882252800001</v>
          </cell>
          <cell r="Z59">
            <v>4.3385092413793123</v>
          </cell>
          <cell r="AA59">
            <v>1.1036027586206896</v>
          </cell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R60">
            <v>2.4694686747743264E-2</v>
          </cell>
          <cell r="W60">
            <v>378.14905557366779</v>
          </cell>
          <cell r="X60">
            <v>306.80189907416661</v>
          </cell>
          <cell r="Y60">
            <v>26.904917352165516</v>
          </cell>
          <cell r="Z60">
            <v>4.2907100689655175</v>
          </cell>
          <cell r="AA60">
            <v>1.0947972413793101</v>
          </cell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R61">
            <v>2.3572200986482206E-2</v>
          </cell>
          <cell r="W61">
            <v>371.94237014106602</v>
          </cell>
          <cell r="X61">
            <v>303.09143999962367</v>
          </cell>
          <cell r="Y61">
            <v>26.534438135172415</v>
          </cell>
          <cell r="Z61">
            <v>4.2425103448275872</v>
          </cell>
          <cell r="AA61">
            <v>1.0857931034482757</v>
          </cell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R62">
            <v>2.2449715225221149E-2</v>
          </cell>
          <cell r="W62">
            <v>365.75771239184962</v>
          </cell>
          <cell r="X62">
            <v>299.36006673046751</v>
          </cell>
          <cell r="Y62">
            <v>26.163444601820686</v>
          </cell>
          <cell r="Z62">
            <v>4.1939100689655175</v>
          </cell>
          <cell r="AA62">
            <v>1.076590344827586</v>
          </cell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R63">
            <v>2.1327229463960092E-2</v>
          </cell>
          <cell r="W63">
            <v>359.595082326019</v>
          </cell>
          <cell r="X63">
            <v>295.60777926669829</v>
          </cell>
          <cell r="Y63">
            <v>25.791936752110349</v>
          </cell>
          <cell r="Z63">
            <v>4.1449092413793123</v>
          </cell>
          <cell r="AA63">
            <v>1.0671889655172413</v>
          </cell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R64">
            <v>2.0204743702699032E-2</v>
          </cell>
          <cell r="W64">
            <v>353.45447994357386</v>
          </cell>
          <cell r="X64">
            <v>291.8345776083159</v>
          </cell>
          <cell r="Y64">
            <v>25.419914586041383</v>
          </cell>
          <cell r="Z64">
            <v>4.0955078620689669</v>
          </cell>
          <cell r="AA64">
            <v>1.0575889655172415</v>
          </cell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R65">
            <v>1.9082257941437978E-2</v>
          </cell>
          <cell r="W65">
            <v>347.33590524451427</v>
          </cell>
          <cell r="X65">
            <v>288.04046175532022</v>
          </cell>
          <cell r="Y65">
            <v>25.047378103613795</v>
          </cell>
          <cell r="Z65">
            <v>4.0457059310344841</v>
          </cell>
          <cell r="AA65">
            <v>1.047790344827586</v>
          </cell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R66">
            <v>0.14069839322353317</v>
          </cell>
          <cell r="W66">
            <v>341.23935822884027</v>
          </cell>
          <cell r="X66">
            <v>284.22543170771149</v>
          </cell>
          <cell r="Y66">
            <v>24.674327304827589</v>
          </cell>
          <cell r="Z66">
            <v>3.9955034482758638</v>
          </cell>
          <cell r="AA66">
            <v>1.0377931034482759</v>
          </cell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R67">
            <v>0.26231452850562836</v>
          </cell>
          <cell r="W67">
            <v>335.16483889655183</v>
          </cell>
          <cell r="X67">
            <v>280.38948746548954</v>
          </cell>
          <cell r="Y67">
            <v>24.300762189682757</v>
          </cell>
          <cell r="Z67">
            <v>3.9449004137931043</v>
          </cell>
          <cell r="AA67">
            <v>1.0275972413793102</v>
          </cell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R68">
            <v>0.3839306637877235</v>
          </cell>
          <cell r="W68">
            <v>329.11234724764904</v>
          </cell>
          <cell r="X68">
            <v>276.53262902865441</v>
          </cell>
          <cell r="Y68">
            <v>23.926682758179311</v>
          </cell>
          <cell r="Z68">
            <v>3.8938968275862083</v>
          </cell>
          <cell r="AA68">
            <v>1.0172027586206895</v>
          </cell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R69">
            <v>0.5055467990698187</v>
          </cell>
          <cell r="W69">
            <v>323.08188328213174</v>
          </cell>
          <cell r="X69">
            <v>272.65485639720612</v>
          </cell>
          <cell r="Y69">
            <v>23.552089010317239</v>
          </cell>
          <cell r="Z69">
            <v>3.842492689655173</v>
          </cell>
          <cell r="AA69">
            <v>1.0066096551724135</v>
          </cell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R70">
            <v>0.62716293435191395</v>
          </cell>
          <cell r="W70">
            <v>317.07344700000016</v>
          </cell>
          <cell r="X70">
            <v>268.75616957114471</v>
          </cell>
          <cell r="Y70">
            <v>23.176980946096556</v>
          </cell>
          <cell r="Z70">
            <v>3.7906880000000016</v>
          </cell>
          <cell r="AA70">
            <v>0.99581793103448268</v>
          </cell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R71">
            <v>0.74877906963400909</v>
          </cell>
          <cell r="W71">
            <v>311.08703840125401</v>
          </cell>
          <cell r="X71">
            <v>264.83656855047008</v>
          </cell>
          <cell r="Y71">
            <v>22.801358565517244</v>
          </cell>
          <cell r="Z71">
            <v>3.7384827586206906</v>
          </cell>
          <cell r="AA71">
            <v>0.98482758620689637</v>
          </cell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R72">
            <v>0.87039520491610434</v>
          </cell>
          <cell r="W72">
            <v>305.12265748589357</v>
          </cell>
          <cell r="X72">
            <v>260.89605333518233</v>
          </cell>
          <cell r="Y72">
            <v>22.425221868579314</v>
          </cell>
          <cell r="Z72">
            <v>3.6858769655172425</v>
          </cell>
          <cell r="AA72">
            <v>0.97363862068965512</v>
          </cell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R73">
            <v>0.99201134019819948</v>
          </cell>
          <cell r="W73">
            <v>299.18030425391862</v>
          </cell>
          <cell r="X73">
            <v>256.93462392528141</v>
          </cell>
          <cell r="Y73">
            <v>22.048570855282762</v>
          </cell>
          <cell r="Z73">
            <v>3.6328706206896562</v>
          </cell>
          <cell r="AA73">
            <v>0.96225103448275862</v>
          </cell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R74">
            <v>1.1136274754802946</v>
          </cell>
          <cell r="W74">
            <v>293.25997870532927</v>
          </cell>
          <cell r="X74">
            <v>252.95228032076727</v>
          </cell>
          <cell r="Y74">
            <v>21.671405525627588</v>
          </cell>
          <cell r="Z74">
            <v>3.5794637241379319</v>
          </cell>
          <cell r="AA74">
            <v>0.95066482758620674</v>
          </cell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R75">
            <v>1.2352436107623899</v>
          </cell>
          <cell r="W75">
            <v>287.36168084012553</v>
          </cell>
          <cell r="X75">
            <v>248.94902252164002</v>
          </cell>
          <cell r="Y75">
            <v>21.293725879613795</v>
          </cell>
          <cell r="Z75">
            <v>3.5256562758620702</v>
          </cell>
          <cell r="AA75">
            <v>0.93887999999999994</v>
          </cell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R76">
            <v>1.3568597460444851</v>
          </cell>
          <cell r="W76">
            <v>281.48541065830733</v>
          </cell>
          <cell r="X76">
            <v>244.92485052789957</v>
          </cell>
          <cell r="Y76">
            <v>20.915531917241378</v>
          </cell>
          <cell r="Z76">
            <v>3.4714482758620693</v>
          </cell>
          <cell r="AA76">
            <v>0.92689655172413765</v>
          </cell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R77">
            <v>1.4784758813265801</v>
          </cell>
          <cell r="W77">
            <v>275.63116815987473</v>
          </cell>
          <cell r="X77">
            <v>240.87976433954603</v>
          </cell>
          <cell r="Y77">
            <v>20.536823638510349</v>
          </cell>
          <cell r="Z77">
            <v>3.4168397241379327</v>
          </cell>
          <cell r="AA77">
            <v>0.91471448275862066</v>
          </cell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R78">
            <v>1.6000920166086754</v>
          </cell>
          <cell r="W78">
            <v>269.79895334482774</v>
          </cell>
          <cell r="X78">
            <v>236.81376395657921</v>
          </cell>
          <cell r="Y78">
            <v>20.157601043420691</v>
          </cell>
          <cell r="Z78">
            <v>3.361830620689656</v>
          </cell>
          <cell r="AA78">
            <v>0.90233379310344808</v>
          </cell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R79">
            <v>1.6128011754017901</v>
          </cell>
          <cell r="W79">
            <v>263.98876621316629</v>
          </cell>
          <cell r="X79">
            <v>232.7268493789993</v>
          </cell>
          <cell r="Y79">
            <v>19.777864131972418</v>
          </cell>
          <cell r="Z79">
            <v>3.3064209655172427</v>
          </cell>
          <cell r="AA79">
            <v>0.88975448275862057</v>
          </cell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R80">
            <v>1.5166033577059239</v>
          </cell>
          <cell r="W80">
            <v>258.20060676489038</v>
          </cell>
          <cell r="X80">
            <v>228.61902060680615</v>
          </cell>
          <cell r="Y80">
            <v>19.397612904165516</v>
          </cell>
          <cell r="Z80">
            <v>3.2506107586206903</v>
          </cell>
          <cell r="AA80">
            <v>0.87697655172413769</v>
          </cell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R81">
            <v>1.3466515656924483</v>
          </cell>
          <cell r="W81">
            <v>252.43447500000011</v>
          </cell>
          <cell r="X81">
            <v>224.4902776399999</v>
          </cell>
          <cell r="Y81">
            <v>19.016847360000003</v>
          </cell>
          <cell r="Z81">
            <v>3.1944000000000008</v>
          </cell>
          <cell r="AA81">
            <v>0.86399999999999988</v>
          </cell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R82">
            <v>1.1029457993613625</v>
          </cell>
          <cell r="W82">
            <v>251.17370503875009</v>
          </cell>
          <cell r="X82">
            <v>224.13955671684883</v>
          </cell>
          <cell r="Y82">
            <v>18.962934597734399</v>
          </cell>
          <cell r="Z82">
            <v>3.191711380000001</v>
          </cell>
          <cell r="AA82">
            <v>0.86542559999999991</v>
          </cell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R83">
            <v>0.85924003303027707</v>
          </cell>
          <cell r="W83">
            <v>249.91573990500015</v>
          </cell>
          <cell r="X83">
            <v>223.78617639568901</v>
          </cell>
          <cell r="Y83">
            <v>18.908958445977603</v>
          </cell>
          <cell r="Z83">
            <v>3.1889695200000014</v>
          </cell>
          <cell r="AA83">
            <v>0.86682239999999999</v>
          </cell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R84">
            <v>0.68063540369644893</v>
          </cell>
          <cell r="W84">
            <v>248.66057959875008</v>
          </cell>
          <cell r="X84">
            <v>223.43013667652031</v>
          </cell>
          <cell r="Y84">
            <v>18.854918904729601</v>
          </cell>
          <cell r="Z84">
            <v>3.1861744200000008</v>
          </cell>
          <cell r="AA84">
            <v>0.86819039999999992</v>
          </cell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R85">
            <v>0.59968247985850498</v>
          </cell>
          <cell r="W85">
            <v>247.40822412000006</v>
          </cell>
          <cell r="X85">
            <v>223.07143755934285</v>
          </cell>
          <cell r="Y85">
            <v>18.800815973990403</v>
          </cell>
          <cell r="Z85">
            <v>3.1833260800000005</v>
          </cell>
          <cell r="AA85">
            <v>0.8695295999999999</v>
          </cell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R86">
            <v>0.51872955602056092</v>
          </cell>
          <cell r="W86">
            <v>246.1586734687501</v>
          </cell>
          <cell r="X86">
            <v>222.7100790441566</v>
          </cell>
          <cell r="Y86">
            <v>18.746649653760002</v>
          </cell>
          <cell r="Z86">
            <v>3.1804245000000009</v>
          </cell>
          <cell r="AA86">
            <v>0.87083999999999984</v>
          </cell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R87">
            <v>0.43777663218261686</v>
          </cell>
          <cell r="W87">
            <v>244.91192764500008</v>
          </cell>
          <cell r="X87">
            <v>222.34606113096154</v>
          </cell>
          <cell r="Y87">
            <v>18.692419944038399</v>
          </cell>
          <cell r="Z87">
            <v>3.1774696800000006</v>
          </cell>
          <cell r="AA87">
            <v>0.87212159999999983</v>
          </cell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R88">
            <v>0.35682370834467286</v>
          </cell>
          <cell r="W88">
            <v>243.66798664875006</v>
          </cell>
          <cell r="X88">
            <v>221.97938381975766</v>
          </cell>
          <cell r="Y88">
            <v>18.638126844825603</v>
          </cell>
          <cell r="Z88">
            <v>3.1744616200000007</v>
          </cell>
          <cell r="AA88">
            <v>0.87337439999999977</v>
          </cell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R89">
            <v>0.27587078450672881</v>
          </cell>
          <cell r="W89">
            <v>242.42685048000007</v>
          </cell>
          <cell r="X89">
            <v>221.610047110545</v>
          </cell>
          <cell r="Y89">
            <v>18.583770356121605</v>
          </cell>
          <cell r="Z89">
            <v>3.1714003200000014</v>
          </cell>
          <cell r="AA89">
            <v>0.87459839999999989</v>
          </cell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R90">
            <v>0.2589056500568222</v>
          </cell>
          <cell r="W90">
            <v>241.18851913875008</v>
          </cell>
          <cell r="X90">
            <v>221.23805100332353</v>
          </cell>
          <cell r="Y90">
            <v>18.5293504779264</v>
          </cell>
          <cell r="Z90">
            <v>3.1682857800000011</v>
          </cell>
          <cell r="AA90">
            <v>0.87579359999999995</v>
          </cell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R91">
            <v>0.24194051560691562</v>
          </cell>
          <cell r="W91">
            <v>239.95299262500004</v>
          </cell>
          <cell r="X91">
            <v>220.86339549809324</v>
          </cell>
          <cell r="Y91">
            <v>18.474867210239999</v>
          </cell>
          <cell r="Z91">
            <v>3.165118000000001</v>
          </cell>
          <cell r="AA91">
            <v>0.87695999999999985</v>
          </cell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R92">
            <v>0.22497538115700902</v>
          </cell>
          <cell r="W92">
            <v>238.72027093875008</v>
          </cell>
          <cell r="X92">
            <v>220.4860805948542</v>
          </cell>
          <cell r="Y92">
            <v>18.420320553062403</v>
          </cell>
          <cell r="Z92">
            <v>3.1618969800000007</v>
          </cell>
          <cell r="AA92">
            <v>0.87809759999999992</v>
          </cell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R93">
            <v>0.20801024670710244</v>
          </cell>
          <cell r="W93">
            <v>237.49035408000006</v>
          </cell>
          <cell r="X93">
            <v>220.10610629360633</v>
          </cell>
          <cell r="Y93">
            <v>18.365710506393601</v>
          </cell>
          <cell r="Z93">
            <v>3.1586227200000008</v>
          </cell>
          <cell r="AA93">
            <v>0.87920639999999994</v>
          </cell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R94">
            <v>0.19104511225719584</v>
          </cell>
          <cell r="W94">
            <v>236.26324204875004</v>
          </cell>
          <cell r="X94">
            <v>219.72347259434966</v>
          </cell>
          <cell r="Y94">
            <v>18.311037070233599</v>
          </cell>
          <cell r="Z94">
            <v>3.1552952200000006</v>
          </cell>
          <cell r="AA94">
            <v>0.8802863999999998</v>
          </cell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R95">
            <v>0.17407997780728923</v>
          </cell>
          <cell r="W95">
            <v>235.03893484500006</v>
          </cell>
          <cell r="X95">
            <v>219.33817949708421</v>
          </cell>
          <cell r="Y95">
            <v>18.256300244582402</v>
          </cell>
          <cell r="Z95">
            <v>3.1519144800000012</v>
          </cell>
          <cell r="AA95">
            <v>0.88133759999999994</v>
          </cell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R96">
            <v>0.15711484335738263</v>
          </cell>
          <cell r="W96">
            <v>233.81743246875004</v>
          </cell>
          <cell r="X96">
            <v>218.95022700180996</v>
          </cell>
          <cell r="Y96">
            <v>18.201500029439998</v>
          </cell>
          <cell r="Z96">
            <v>3.1484805000000007</v>
          </cell>
          <cell r="AA96">
            <v>0.88235999999999981</v>
          </cell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R97">
            <v>0.14014970890747605</v>
          </cell>
          <cell r="W97">
            <v>232.59873492000003</v>
          </cell>
          <cell r="X97">
            <v>218.55961510852688</v>
          </cell>
          <cell r="Y97">
            <v>18.146636424806402</v>
          </cell>
          <cell r="Z97">
            <v>3.1449932800000009</v>
          </cell>
          <cell r="AA97">
            <v>0.88335359999999985</v>
          </cell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R98">
            <v>0.12318457445756945</v>
          </cell>
          <cell r="W98">
            <v>231.38284219875004</v>
          </cell>
          <cell r="X98">
            <v>218.16634381723503</v>
          </cell>
          <cell r="Y98">
            <v>18.0917094306816</v>
          </cell>
          <cell r="Z98">
            <v>3.1414528200000014</v>
          </cell>
          <cell r="AA98">
            <v>0.88431839999999995</v>
          </cell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R99">
            <v>0.11260837090827176</v>
          </cell>
          <cell r="W99">
            <v>230.16975430500003</v>
          </cell>
          <cell r="X99">
            <v>217.77041312793438</v>
          </cell>
          <cell r="Y99">
            <v>18.036719047065599</v>
          </cell>
          <cell r="Z99">
            <v>3.1378591200000008</v>
          </cell>
          <cell r="AA99">
            <v>0.88525439999999977</v>
          </cell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R100">
            <v>0.10842109825958293</v>
          </cell>
          <cell r="W100">
            <v>228.95947123875001</v>
          </cell>
          <cell r="X100">
            <v>217.37182304062489</v>
          </cell>
          <cell r="Y100">
            <v>17.981665273958399</v>
          </cell>
          <cell r="Z100">
            <v>3.1342121800000009</v>
          </cell>
          <cell r="AA100">
            <v>0.88616159999999988</v>
          </cell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R101">
            <v>0.1042338256108941</v>
          </cell>
          <cell r="W101">
            <v>227.75199300000003</v>
          </cell>
          <cell r="X101">
            <v>216.97057355530666</v>
          </cell>
          <cell r="Y101">
            <v>17.926548111360002</v>
          </cell>
          <cell r="Z101">
            <v>3.1305120000000008</v>
          </cell>
          <cell r="AA101">
            <v>0.88703999999999994</v>
          </cell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R102">
            <v>0.10004655296220527</v>
          </cell>
          <cell r="W102">
            <v>226.54731958875001</v>
          </cell>
          <cell r="X102">
            <v>216.56666467197957</v>
          </cell>
          <cell r="Y102">
            <v>17.8713675592704</v>
          </cell>
          <cell r="Z102">
            <v>3.1267585800000011</v>
          </cell>
          <cell r="AA102">
            <v>0.88788959999999983</v>
          </cell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R103">
            <v>9.5859280313516454E-2</v>
          </cell>
          <cell r="W103">
            <v>225.345451005</v>
          </cell>
          <cell r="X103">
            <v>216.1600963906437</v>
          </cell>
          <cell r="Y103">
            <v>17.816123617689598</v>
          </cell>
          <cell r="Z103">
            <v>3.1229519200000007</v>
          </cell>
          <cell r="AA103">
            <v>0.88871039999999979</v>
          </cell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R104">
            <v>9.1672007664827623E-2</v>
          </cell>
          <cell r="W104">
            <v>224.14638724875002</v>
          </cell>
          <cell r="X104">
            <v>215.75086871129903</v>
          </cell>
          <cell r="Y104">
            <v>17.760816286617601</v>
          </cell>
          <cell r="Z104">
            <v>3.119092020000001</v>
          </cell>
          <cell r="AA104">
            <v>0.88950239999999992</v>
          </cell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R105">
            <v>8.7484735016138793E-2</v>
          </cell>
          <cell r="W105">
            <v>222.95012832</v>
          </cell>
          <cell r="X105">
            <v>215.33898163394556</v>
          </cell>
          <cell r="Y105">
            <v>17.705445566054401</v>
          </cell>
          <cell r="Z105">
            <v>3.1151788800000011</v>
          </cell>
          <cell r="AA105">
            <v>0.89026559999999988</v>
          </cell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R106">
            <v>8.3297462367449976E-2</v>
          </cell>
          <cell r="W106">
            <v>221.75667421874999</v>
          </cell>
          <cell r="X106">
            <v>214.92443515858329</v>
          </cell>
          <cell r="Y106">
            <v>17.650011456000001</v>
          </cell>
          <cell r="Z106">
            <v>3.1112125000000006</v>
          </cell>
          <cell r="AA106">
            <v>0.8909999999999999</v>
          </cell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R107">
            <v>7.9110189718761131E-2</v>
          </cell>
          <cell r="W107">
            <v>220.56602494500001</v>
          </cell>
          <cell r="X107">
            <v>214.50722928521225</v>
          </cell>
          <cell r="Y107">
            <v>17.594513956454403</v>
          </cell>
          <cell r="Z107">
            <v>3.1071928800000013</v>
          </cell>
          <cell r="AA107">
            <v>0.89170559999999999</v>
          </cell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R108">
            <v>7.4922917070072315E-2</v>
          </cell>
          <cell r="W108">
            <v>219.37818049875</v>
          </cell>
          <cell r="X108">
            <v>214.08736401383237</v>
          </cell>
          <cell r="Y108">
            <v>17.538953067417602</v>
          </cell>
          <cell r="Z108">
            <v>3.1031200200000009</v>
          </cell>
          <cell r="AA108">
            <v>0.89238239999999991</v>
          </cell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R109">
            <v>7.0735644421383484E-2</v>
          </cell>
          <cell r="W109">
            <v>218.19314087999999</v>
          </cell>
          <cell r="X109">
            <v>213.66483934444372</v>
          </cell>
          <cell r="Y109">
            <v>17.483328788889601</v>
          </cell>
          <cell r="Z109">
            <v>3.0989939200000007</v>
          </cell>
          <cell r="AA109">
            <v>0.89303039999999978</v>
          </cell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R110">
            <v>6.6548371772694653E-2</v>
          </cell>
          <cell r="W110">
            <v>217.01090608874998</v>
          </cell>
          <cell r="X110">
            <v>213.23965527704627</v>
          </cell>
          <cell r="Y110">
            <v>17.427641120870401</v>
          </cell>
          <cell r="Z110">
            <v>3.0948145800000009</v>
          </cell>
          <cell r="AA110">
            <v>0.89364959999999993</v>
          </cell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R111">
            <v>6.236109912400583E-2</v>
          </cell>
          <cell r="W111">
            <v>215.83147612499999</v>
          </cell>
          <cell r="X111">
            <v>212.81181181163998</v>
          </cell>
          <cell r="Y111">
            <v>17.371890063360002</v>
          </cell>
          <cell r="Z111">
            <v>3.0905820000000008</v>
          </cell>
          <cell r="AA111">
            <v>0.89423999999999992</v>
          </cell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R112">
            <v>5.8173826475317006E-2</v>
          </cell>
          <cell r="W112">
            <v>214.23272445000001</v>
          </cell>
          <cell r="X112">
            <v>211.23542802044267</v>
          </cell>
          <cell r="Y112">
            <v>17.243209396224003</v>
          </cell>
          <cell r="Z112">
            <v>3.0676888000000009</v>
          </cell>
          <cell r="AA112">
            <v>0.88761599999999996</v>
          </cell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R113">
            <v>5.3986553826628175E-2</v>
          </cell>
          <cell r="W113">
            <v>212.63397277499999</v>
          </cell>
          <cell r="X113">
            <v>209.65904422924532</v>
          </cell>
          <cell r="Y113">
            <v>17.114528729088001</v>
          </cell>
          <cell r="Z113">
            <v>3.0447956000000009</v>
          </cell>
          <cell r="AA113">
            <v>0.88099199999999989</v>
          </cell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R114">
            <v>4.9799281177939345E-2</v>
          </cell>
          <cell r="W114">
            <v>211.03522109999997</v>
          </cell>
          <cell r="X114">
            <v>208.08266043804798</v>
          </cell>
          <cell r="Y114">
            <v>16.985848061952002</v>
          </cell>
          <cell r="Z114">
            <v>3.021902400000001</v>
          </cell>
          <cell r="AA114">
            <v>0.87436799999999992</v>
          </cell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R115">
            <v>4.7144401972964413E-2</v>
          </cell>
          <cell r="W115">
            <v>209.43646942499998</v>
          </cell>
          <cell r="X115">
            <v>206.50627664685067</v>
          </cell>
          <cell r="Y115">
            <v>16.857167394816003</v>
          </cell>
          <cell r="Z115">
            <v>2.999009200000001</v>
          </cell>
          <cell r="AA115">
            <v>0.86774399999999996</v>
          </cell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R116">
            <v>4.6021916211703359E-2</v>
          </cell>
          <cell r="W116">
            <v>207.83771775</v>
          </cell>
          <cell r="X116">
            <v>204.92989285565335</v>
          </cell>
          <cell r="Y116">
            <v>16.728486727680004</v>
          </cell>
          <cell r="Z116">
            <v>2.9761160000000011</v>
          </cell>
          <cell r="AA116">
            <v>0.86112</v>
          </cell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R117">
            <v>4.4899430450442299E-2</v>
          </cell>
          <cell r="W117">
            <v>206.23896607499995</v>
          </cell>
          <cell r="X117">
            <v>203.35350906445598</v>
          </cell>
          <cell r="Y117">
            <v>16.599806060543997</v>
          </cell>
          <cell r="Z117">
            <v>2.9532228000000003</v>
          </cell>
          <cell r="AA117">
            <v>0.85449599999999981</v>
          </cell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R118">
            <v>4.3776944689181238E-2</v>
          </cell>
          <cell r="W118">
            <v>204.64021439999996</v>
          </cell>
          <cell r="X118">
            <v>201.77712527325863</v>
          </cell>
          <cell r="Y118">
            <v>16.471125393407998</v>
          </cell>
          <cell r="Z118">
            <v>2.9303296000000008</v>
          </cell>
          <cell r="AA118">
            <v>0.84787199999999985</v>
          </cell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R119">
            <v>4.2654458927920184E-2</v>
          </cell>
          <cell r="W119">
            <v>203.04146272499997</v>
          </cell>
          <cell r="X119">
            <v>200.20074148206132</v>
          </cell>
          <cell r="Y119">
            <v>16.342444726271999</v>
          </cell>
          <cell r="Z119">
            <v>2.9074364000000008</v>
          </cell>
          <cell r="AA119">
            <v>0.84124799999999988</v>
          </cell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R120">
            <v>4.1531973166659124E-2</v>
          </cell>
          <cell r="W120">
            <v>201.44271104999999</v>
          </cell>
          <cell r="X120">
            <v>198.624357690864</v>
          </cell>
          <cell r="Y120">
            <v>16.213764059136</v>
          </cell>
          <cell r="Z120">
            <v>2.8845432000000009</v>
          </cell>
          <cell r="AA120">
            <v>0.83462399999999992</v>
          </cell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R121">
            <v>4.040948740539807E-2</v>
          </cell>
          <cell r="W121">
            <v>199.84395937499997</v>
          </cell>
          <cell r="X121">
            <v>197.04797389966663</v>
          </cell>
          <cell r="Y121">
            <v>16.085083391999998</v>
          </cell>
          <cell r="Z121">
            <v>2.8616500000000005</v>
          </cell>
          <cell r="AA121">
            <v>0.82799999999999985</v>
          </cell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R122">
            <v>3.928700164413701E-2</v>
          </cell>
          <cell r="W122">
            <v>198.24520769999998</v>
          </cell>
          <cell r="X122">
            <v>195.47159010846931</v>
          </cell>
          <cell r="Y122">
            <v>15.956402724864001</v>
          </cell>
          <cell r="Z122">
            <v>2.8387568000000005</v>
          </cell>
          <cell r="AA122">
            <v>0.82137599999999988</v>
          </cell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R123">
            <v>3.8164515882875956E-2</v>
          </cell>
          <cell r="W123">
            <v>196.64645602499999</v>
          </cell>
          <cell r="X123">
            <v>193.895206317272</v>
          </cell>
          <cell r="Y123">
            <v>15.827722057728002</v>
          </cell>
          <cell r="Z123">
            <v>2.8158636000000006</v>
          </cell>
          <cell r="AA123">
            <v>0.81475199999999992</v>
          </cell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R124">
            <v>3.7042030121614895E-2</v>
          </cell>
          <cell r="W124">
            <v>195.04770435</v>
          </cell>
          <cell r="X124">
            <v>192.31882252607468</v>
          </cell>
          <cell r="Y124">
            <v>15.699041390592001</v>
          </cell>
          <cell r="Z124">
            <v>2.7929704000000011</v>
          </cell>
          <cell r="AA124">
            <v>0.80812799999999996</v>
          </cell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R125">
            <v>3.5919544360353842E-2</v>
          </cell>
          <cell r="W125">
            <v>193.44895267499999</v>
          </cell>
          <cell r="X125">
            <v>190.74243873487731</v>
          </cell>
          <cell r="Y125">
            <v>15.570360723456</v>
          </cell>
          <cell r="Z125">
            <v>2.7700772000000007</v>
          </cell>
          <cell r="AA125">
            <v>0.80150399999999988</v>
          </cell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R126">
            <v>3.4797058599092781E-2</v>
          </cell>
          <cell r="W126">
            <v>191.850201</v>
          </cell>
          <cell r="X126">
            <v>189.16605494368</v>
          </cell>
          <cell r="Y126">
            <v>15.441680056320001</v>
          </cell>
          <cell r="Z126">
            <v>2.7471840000000007</v>
          </cell>
          <cell r="AA126">
            <v>0.79487999999999992</v>
          </cell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R127">
            <v>3.3674572837831721E-2</v>
          </cell>
          <cell r="W127">
            <v>190.25144932500001</v>
          </cell>
          <cell r="X127">
            <v>187.58967115248268</v>
          </cell>
          <cell r="Y127">
            <v>15.312999389184002</v>
          </cell>
          <cell r="Z127">
            <v>2.7242908000000008</v>
          </cell>
          <cell r="AA127">
            <v>0.78825599999999996</v>
          </cell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R128">
            <v>3.2552087076570667E-2</v>
          </cell>
          <cell r="W128">
            <v>188.65269764999996</v>
          </cell>
          <cell r="X128">
            <v>186.01328736128531</v>
          </cell>
          <cell r="Y128">
            <v>15.184318722047999</v>
          </cell>
          <cell r="Z128">
            <v>2.7013976000000008</v>
          </cell>
          <cell r="AA128">
            <v>0.78163199999999988</v>
          </cell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R129">
            <v>3.1429601315309613E-2</v>
          </cell>
          <cell r="W129">
            <v>187.05394597499998</v>
          </cell>
          <cell r="X129">
            <v>184.43690357008799</v>
          </cell>
          <cell r="Y129">
            <v>15.055638054912</v>
          </cell>
          <cell r="Z129">
            <v>2.6785044000000009</v>
          </cell>
          <cell r="AA129">
            <v>0.77500799999999992</v>
          </cell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R130">
            <v>3.0307115554048553E-2</v>
          </cell>
          <cell r="W130">
            <v>185.45519429999999</v>
          </cell>
          <cell r="X130">
            <v>182.86051977889068</v>
          </cell>
          <cell r="Y130">
            <v>14.926957387776001</v>
          </cell>
          <cell r="Z130">
            <v>2.6556112000000009</v>
          </cell>
          <cell r="AA130">
            <v>0.76838399999999996</v>
          </cell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R131">
            <v>2.9184629792787492E-2</v>
          </cell>
          <cell r="W131">
            <v>183.856442625</v>
          </cell>
          <cell r="X131">
            <v>181.28413598769336</v>
          </cell>
          <cell r="Y131">
            <v>14.798276720640002</v>
          </cell>
          <cell r="Z131">
            <v>2.632718000000001</v>
          </cell>
          <cell r="AA131">
            <v>0.76175999999999999</v>
          </cell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R132">
            <v>2.8062144031526435E-2</v>
          </cell>
          <cell r="W132">
            <v>182.25769094999998</v>
          </cell>
          <cell r="X132">
            <v>179.70775219649599</v>
          </cell>
          <cell r="Y132">
            <v>14.669596053504002</v>
          </cell>
          <cell r="Z132">
            <v>2.6098248000000006</v>
          </cell>
          <cell r="AA132">
            <v>0.75513599999999992</v>
          </cell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R133">
            <v>2.6939658270265378E-2</v>
          </cell>
          <cell r="W133">
            <v>180.65893927499999</v>
          </cell>
          <cell r="X133">
            <v>178.13136840529867</v>
          </cell>
          <cell r="Y133">
            <v>14.540915386368001</v>
          </cell>
          <cell r="Z133">
            <v>2.5869316000000007</v>
          </cell>
          <cell r="AA133">
            <v>0.74851199999999996</v>
          </cell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R134">
            <v>2.5817172509004321E-2</v>
          </cell>
          <cell r="W134">
            <v>179.06018760000001</v>
          </cell>
          <cell r="X134">
            <v>176.55498461410136</v>
          </cell>
          <cell r="Y134">
            <v>14.412234719232002</v>
          </cell>
          <cell r="Z134">
            <v>2.5640384000000012</v>
          </cell>
          <cell r="AA134">
            <v>0.74188799999999999</v>
          </cell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R135">
            <v>2.4694686747743264E-2</v>
          </cell>
          <cell r="W135">
            <v>177.46143592500002</v>
          </cell>
          <cell r="X135">
            <v>174.97860082290401</v>
          </cell>
          <cell r="Y135">
            <v>14.283554052096003</v>
          </cell>
          <cell r="Z135">
            <v>2.5411452000000012</v>
          </cell>
          <cell r="AA135">
            <v>0.73526400000000003</v>
          </cell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R136">
            <v>2.3572200986482206E-2</v>
          </cell>
          <cell r="W136">
            <v>175.86268425</v>
          </cell>
          <cell r="X136">
            <v>173.40221703170667</v>
          </cell>
          <cell r="Y136">
            <v>14.154873384960002</v>
          </cell>
          <cell r="Z136">
            <v>2.5182520000000008</v>
          </cell>
          <cell r="AA136">
            <v>0.72863999999999995</v>
          </cell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R137">
            <v>2.2449715225221149E-2</v>
          </cell>
          <cell r="W137">
            <v>174.26393257500001</v>
          </cell>
          <cell r="X137">
            <v>171.82583324050935</v>
          </cell>
          <cell r="Y137">
            <v>14.026192717824003</v>
          </cell>
          <cell r="Z137">
            <v>2.4953588000000009</v>
          </cell>
          <cell r="AA137">
            <v>0.72201599999999999</v>
          </cell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R138">
            <v>2.1327229463960092E-2</v>
          </cell>
          <cell r="W138">
            <v>172.66518090000002</v>
          </cell>
          <cell r="X138">
            <v>170.24944944931201</v>
          </cell>
          <cell r="Y138">
            <v>13.897512050688002</v>
          </cell>
          <cell r="Z138">
            <v>2.4724656000000009</v>
          </cell>
          <cell r="AA138">
            <v>0.71539200000000003</v>
          </cell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R139">
            <v>2.0204743702699032E-2</v>
          </cell>
          <cell r="W139">
            <v>171.06642922500001</v>
          </cell>
          <cell r="X139">
            <v>168.67306565811467</v>
          </cell>
          <cell r="Y139">
            <v>13.768831383552001</v>
          </cell>
          <cell r="Z139">
            <v>2.449572400000001</v>
          </cell>
          <cell r="AA139">
            <v>0.70876799999999995</v>
          </cell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R140">
            <v>1.9082257941437978E-2</v>
          </cell>
          <cell r="W140">
            <v>169.46767755000002</v>
          </cell>
          <cell r="X140">
            <v>167.09668186691735</v>
          </cell>
          <cell r="Y140">
            <v>13.640150716416002</v>
          </cell>
          <cell r="Z140">
            <v>2.426679200000001</v>
          </cell>
          <cell r="AA140">
            <v>0.70214399999999999</v>
          </cell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R141">
            <v>0.14069839322353317</v>
          </cell>
          <cell r="W141">
            <v>167.868925875</v>
          </cell>
          <cell r="X141">
            <v>165.52029807572004</v>
          </cell>
          <cell r="Y141">
            <v>13.511470049280003</v>
          </cell>
          <cell r="Z141">
            <v>2.4037860000000011</v>
          </cell>
          <cell r="AA141">
            <v>0.69552000000000003</v>
          </cell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R142">
            <v>0.26231452850562836</v>
          </cell>
          <cell r="W142">
            <v>167.06955003749997</v>
          </cell>
          <cell r="X142">
            <v>164.73210618012132</v>
          </cell>
          <cell r="Y142">
            <v>13.447129715712</v>
          </cell>
          <cell r="Z142">
            <v>2.3923394000000004</v>
          </cell>
          <cell r="AA142">
            <v>0.69220799999999982</v>
          </cell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R143">
            <v>0.3839306637877235</v>
          </cell>
          <cell r="W143">
            <v>166.27017420000001</v>
          </cell>
          <cell r="X143">
            <v>163.94391428452269</v>
          </cell>
          <cell r="Y143">
            <v>13.382789382144004</v>
          </cell>
          <cell r="Z143">
            <v>2.3808928000000011</v>
          </cell>
          <cell r="AA143">
            <v>0.68889600000000006</v>
          </cell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R144">
            <v>0.5055467990698187</v>
          </cell>
          <cell r="W144">
            <v>165.47079836250001</v>
          </cell>
          <cell r="X144">
            <v>163.15572238892403</v>
          </cell>
          <cell r="Y144">
            <v>13.318449048576003</v>
          </cell>
          <cell r="Z144">
            <v>2.3694462000000009</v>
          </cell>
          <cell r="AA144">
            <v>0.68558399999999997</v>
          </cell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R145">
            <v>0.62716293435191395</v>
          </cell>
          <cell r="W145">
            <v>164.67142252499997</v>
          </cell>
          <cell r="X145">
            <v>162.36753049332532</v>
          </cell>
          <cell r="Y145">
            <v>13.254108715008</v>
          </cell>
          <cell r="Z145">
            <v>2.3579996000000008</v>
          </cell>
          <cell r="AA145">
            <v>0.68227199999999988</v>
          </cell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R146">
            <v>0.74877906963400909</v>
          </cell>
          <cell r="W146">
            <v>163.87204668750002</v>
          </cell>
          <cell r="X146">
            <v>161.57933859772669</v>
          </cell>
          <cell r="Y146">
            <v>13.189768381440004</v>
          </cell>
          <cell r="Z146">
            <v>2.346553000000001</v>
          </cell>
          <cell r="AA146">
            <v>0.67896000000000001</v>
          </cell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R147">
            <v>0.87039520491610434</v>
          </cell>
          <cell r="W147">
            <v>163.07267084999998</v>
          </cell>
          <cell r="X147">
            <v>160.791146702128</v>
          </cell>
          <cell r="Y147">
            <v>13.125428047872001</v>
          </cell>
          <cell r="Z147">
            <v>2.3351064000000008</v>
          </cell>
          <cell r="AA147">
            <v>0.67564799999999992</v>
          </cell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R148">
            <v>0.99201134019819948</v>
          </cell>
          <cell r="W148">
            <v>162.27329501249997</v>
          </cell>
          <cell r="X148">
            <v>160.00295480652932</v>
          </cell>
          <cell r="Y148">
            <v>13.061087714304</v>
          </cell>
          <cell r="Z148">
            <v>2.3236598000000006</v>
          </cell>
          <cell r="AA148">
            <v>0.67233599999999982</v>
          </cell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R149">
            <v>1.1136274754802946</v>
          </cell>
          <cell r="W149">
            <v>161.47391917499999</v>
          </cell>
          <cell r="X149">
            <v>159.21476291093066</v>
          </cell>
          <cell r="Y149">
            <v>12.996747380736002</v>
          </cell>
          <cell r="Z149">
            <v>2.3122132000000009</v>
          </cell>
          <cell r="AA149">
            <v>0.66902399999999995</v>
          </cell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R150">
            <v>1.2352436107623899</v>
          </cell>
          <cell r="W150">
            <v>160.67454333749998</v>
          </cell>
          <cell r="X150">
            <v>158.426571015332</v>
          </cell>
          <cell r="Y150">
            <v>12.932407047168001</v>
          </cell>
          <cell r="Z150">
            <v>2.3007666000000007</v>
          </cell>
          <cell r="AA150">
            <v>0.66571199999999986</v>
          </cell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R151">
            <v>1.3568597460444851</v>
          </cell>
          <cell r="W151">
            <v>159.87516749999998</v>
          </cell>
          <cell r="X151">
            <v>157.63837911973332</v>
          </cell>
          <cell r="Y151">
            <v>12.868066713599999</v>
          </cell>
          <cell r="Z151">
            <v>2.2893200000000005</v>
          </cell>
          <cell r="AA151">
            <v>0.66239999999999988</v>
          </cell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R152">
            <v>1.4784758813265801</v>
          </cell>
          <cell r="W152">
            <v>159.0757916625</v>
          </cell>
          <cell r="X152">
            <v>156.85018722413469</v>
          </cell>
          <cell r="Y152">
            <v>12.803726380032002</v>
          </cell>
          <cell r="Z152">
            <v>2.2778734000000007</v>
          </cell>
          <cell r="AA152">
            <v>0.6590879999999999</v>
          </cell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R153">
            <v>1.6000920166086754</v>
          </cell>
          <cell r="W153">
            <v>158.27641582499999</v>
          </cell>
          <cell r="X153">
            <v>156.061995328536</v>
          </cell>
          <cell r="Y153">
            <v>12.739386046464</v>
          </cell>
          <cell r="Z153">
            <v>2.2664268000000005</v>
          </cell>
          <cell r="AA153">
            <v>0.65577599999999991</v>
          </cell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R154">
            <v>1.6128011754017901</v>
          </cell>
          <cell r="W154">
            <v>157.47703998749998</v>
          </cell>
          <cell r="X154">
            <v>155.27380343293731</v>
          </cell>
          <cell r="Y154">
            <v>12.675045712895999</v>
          </cell>
          <cell r="Z154">
            <v>2.2549802000000003</v>
          </cell>
          <cell r="AA154">
            <v>0.65246399999999982</v>
          </cell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R155">
            <v>1.5166033577059239</v>
          </cell>
          <cell r="W155">
            <v>156.67766415</v>
          </cell>
          <cell r="X155">
            <v>154.48561153733868</v>
          </cell>
          <cell r="Y155">
            <v>12.610705379328001</v>
          </cell>
          <cell r="Z155">
            <v>2.2435336000000006</v>
          </cell>
          <cell r="AA155">
            <v>0.64915199999999995</v>
          </cell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R156">
            <v>1.3466515656924483</v>
          </cell>
          <cell r="W156">
            <v>155.87828831249999</v>
          </cell>
          <cell r="X156">
            <v>153.69741964174</v>
          </cell>
          <cell r="Y156">
            <v>12.54636504576</v>
          </cell>
          <cell r="Z156">
            <v>2.2320870000000008</v>
          </cell>
          <cell r="AA156">
            <v>0.64583999999999986</v>
          </cell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R157">
            <v>1.1029457993613625</v>
          </cell>
          <cell r="W157">
            <v>155.07891247499998</v>
          </cell>
          <cell r="X157">
            <v>152.90922774614131</v>
          </cell>
          <cell r="Y157">
            <v>12.482024712192</v>
          </cell>
          <cell r="Z157">
            <v>2.2206404000000006</v>
          </cell>
          <cell r="AA157">
            <v>0.64252799999999988</v>
          </cell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R158">
            <v>0.85924003303027707</v>
          </cell>
          <cell r="W158">
            <v>154.2795366375</v>
          </cell>
          <cell r="X158">
            <v>152.12103585054268</v>
          </cell>
          <cell r="Y158">
            <v>12.417684378624001</v>
          </cell>
          <cell r="Z158">
            <v>2.2091938000000009</v>
          </cell>
          <cell r="AA158">
            <v>0.63921600000000001</v>
          </cell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R159">
            <v>0.68063540369644893</v>
          </cell>
          <cell r="W159">
            <v>153.48016079999999</v>
          </cell>
          <cell r="X159">
            <v>151.332843954944</v>
          </cell>
          <cell r="Y159">
            <v>12.353344045056001</v>
          </cell>
          <cell r="Z159">
            <v>2.1977472000000007</v>
          </cell>
          <cell r="AA159">
            <v>0.63590399999999991</v>
          </cell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R160">
            <v>0.59968247985850498</v>
          </cell>
          <cell r="W160">
            <v>152.68078496249998</v>
          </cell>
          <cell r="X160">
            <v>150.54465205934531</v>
          </cell>
          <cell r="Y160">
            <v>12.289003711488</v>
          </cell>
          <cell r="Z160">
            <v>2.1863006000000005</v>
          </cell>
          <cell r="AA160">
            <v>0.63259199999999982</v>
          </cell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R161">
            <v>0.51872955602056092</v>
          </cell>
          <cell r="W161">
            <v>151.881409125</v>
          </cell>
          <cell r="X161">
            <v>149.75646016374668</v>
          </cell>
          <cell r="Y161">
            <v>12.224663377920001</v>
          </cell>
          <cell r="Z161">
            <v>2.1748540000000007</v>
          </cell>
          <cell r="AA161">
            <v>0.62927999999999995</v>
          </cell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R162">
            <v>0.43777663218261686</v>
          </cell>
          <cell r="W162">
            <v>151.0820332875</v>
          </cell>
          <cell r="X162">
            <v>148.96826826814799</v>
          </cell>
          <cell r="Y162">
            <v>12.160323044352001</v>
          </cell>
          <cell r="Z162">
            <v>2.1634074000000005</v>
          </cell>
          <cell r="AA162">
            <v>0.62596799999999997</v>
          </cell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R163">
            <v>0.35682370834467286</v>
          </cell>
          <cell r="W163">
            <v>150.28265744999999</v>
          </cell>
          <cell r="X163">
            <v>148.18007637254931</v>
          </cell>
          <cell r="Y163">
            <v>12.095982710784</v>
          </cell>
          <cell r="Z163">
            <v>2.1519608000000003</v>
          </cell>
          <cell r="AA163">
            <v>0.62265599999999988</v>
          </cell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R164">
            <v>0.27587078450672881</v>
          </cell>
          <cell r="W164">
            <v>149.48328161249998</v>
          </cell>
          <cell r="X164">
            <v>147.39188447695065</v>
          </cell>
          <cell r="Y164">
            <v>12.031642377215999</v>
          </cell>
          <cell r="Z164">
            <v>2.1405142000000001</v>
          </cell>
          <cell r="AA164">
            <v>0.61934399999999989</v>
          </cell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R165">
            <v>0.2589056500568222</v>
          </cell>
          <cell r="W165">
            <v>148.683905775</v>
          </cell>
          <cell r="X165">
            <v>146.60369258135199</v>
          </cell>
          <cell r="Y165">
            <v>11.967302043648001</v>
          </cell>
          <cell r="Z165">
            <v>2.1290676000000004</v>
          </cell>
          <cell r="AA165">
            <v>0.61603199999999991</v>
          </cell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R166">
            <v>0.24194051560691562</v>
          </cell>
          <cell r="W166">
            <v>147.88452993749999</v>
          </cell>
          <cell r="X166">
            <v>145.81550068575331</v>
          </cell>
          <cell r="Y166">
            <v>11.90296171008</v>
          </cell>
          <cell r="Z166">
            <v>2.1176210000000006</v>
          </cell>
          <cell r="AA166">
            <v>0.61271999999999993</v>
          </cell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R167">
            <v>0.22497538115700902</v>
          </cell>
          <cell r="W167">
            <v>147.08515409999998</v>
          </cell>
          <cell r="X167">
            <v>145.02730879015465</v>
          </cell>
          <cell r="Y167">
            <v>11.838621376511998</v>
          </cell>
          <cell r="Z167">
            <v>2.1061744000000004</v>
          </cell>
          <cell r="AA167">
            <v>0.60940799999999984</v>
          </cell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R168">
            <v>0.20801024670710244</v>
          </cell>
          <cell r="W168">
            <v>146.2857782625</v>
          </cell>
          <cell r="X168">
            <v>144.23911689455599</v>
          </cell>
          <cell r="Y168">
            <v>11.774281042944001</v>
          </cell>
          <cell r="Z168">
            <v>2.0947278000000007</v>
          </cell>
          <cell r="AA168">
            <v>0.60609599999999997</v>
          </cell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R169">
            <v>0.19104511225719584</v>
          </cell>
          <cell r="W169">
            <v>145.48640242499999</v>
          </cell>
          <cell r="X169">
            <v>143.45092499895733</v>
          </cell>
          <cell r="Y169">
            <v>11.709940709375999</v>
          </cell>
          <cell r="Z169">
            <v>2.0832812000000005</v>
          </cell>
          <cell r="AA169">
            <v>0.60278399999999988</v>
          </cell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R170">
            <v>0.17407997780728923</v>
          </cell>
          <cell r="W170">
            <v>144.68702658749999</v>
          </cell>
          <cell r="X170">
            <v>142.66273310335865</v>
          </cell>
          <cell r="Y170">
            <v>11.645600375808</v>
          </cell>
          <cell r="Z170">
            <v>2.0718346000000003</v>
          </cell>
          <cell r="AA170">
            <v>0.59947199999999989</v>
          </cell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R171">
            <v>0.15711484335738263</v>
          </cell>
          <cell r="W171">
            <v>143.88765074999998</v>
          </cell>
          <cell r="X171">
            <v>141.87454120775999</v>
          </cell>
          <cell r="Y171">
            <v>11.58126004224</v>
          </cell>
          <cell r="Z171">
            <v>2.0603880000000006</v>
          </cell>
          <cell r="AA171">
            <v>0.59615999999999991</v>
          </cell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R172">
            <v>0.14014970890747605</v>
          </cell>
          <cell r="W172">
            <v>143.048306120625</v>
          </cell>
          <cell r="X172">
            <v>141.04693971738141</v>
          </cell>
          <cell r="Y172">
            <v>11.513702691993601</v>
          </cell>
          <cell r="Z172">
            <v>2.0483690700000006</v>
          </cell>
          <cell r="AA172">
            <v>0.59268239999999994</v>
          </cell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R173">
            <v>0.12318457445756945</v>
          </cell>
          <cell r="W173">
            <v>142.20896149124999</v>
          </cell>
          <cell r="X173">
            <v>140.21933822700279</v>
          </cell>
          <cell r="Y173">
            <v>11.446145341747201</v>
          </cell>
          <cell r="Z173">
            <v>2.0363501400000006</v>
          </cell>
          <cell r="AA173">
            <v>0.58920479999999997</v>
          </cell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R174">
            <v>0.11260837090827176</v>
          </cell>
          <cell r="W174">
            <v>141.36961686187499</v>
          </cell>
          <cell r="X174">
            <v>139.39173673662421</v>
          </cell>
          <cell r="Y174">
            <v>11.378587991500801</v>
          </cell>
          <cell r="Z174">
            <v>2.0243312100000006</v>
          </cell>
          <cell r="AA174">
            <v>0.58572719999999989</v>
          </cell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R175">
            <v>0.10842109825958293</v>
          </cell>
          <cell r="W175">
            <v>140.53027223249998</v>
          </cell>
          <cell r="X175">
            <v>138.5641352462456</v>
          </cell>
          <cell r="Y175">
            <v>11.311030641254401</v>
          </cell>
          <cell r="Z175">
            <v>2.0123122800000006</v>
          </cell>
          <cell r="AA175">
            <v>0.58224959999999992</v>
          </cell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R176">
            <v>0.1042338256108941</v>
          </cell>
          <cell r="W176">
            <v>139.690927603125</v>
          </cell>
          <cell r="X176">
            <v>137.73653375586699</v>
          </cell>
          <cell r="Y176">
            <v>11.243473291008</v>
          </cell>
          <cell r="Z176">
            <v>2.0002933500000006</v>
          </cell>
          <cell r="AA176">
            <v>0.57877199999999995</v>
          </cell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R177">
            <v>0.10004655296220527</v>
          </cell>
          <cell r="W177">
            <v>138.85158297375</v>
          </cell>
          <cell r="X177">
            <v>136.9089322654884</v>
          </cell>
          <cell r="Y177">
            <v>11.1759159407616</v>
          </cell>
          <cell r="Z177">
            <v>1.9882744200000007</v>
          </cell>
          <cell r="AA177">
            <v>0.57529439999999987</v>
          </cell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R178">
            <v>9.5859280313516454E-2</v>
          </cell>
          <cell r="W178">
            <v>138.01223834437499</v>
          </cell>
          <cell r="X178">
            <v>136.08133077510979</v>
          </cell>
          <cell r="Y178">
            <v>11.1083585905152</v>
          </cell>
          <cell r="Z178">
            <v>1.9762554900000007</v>
          </cell>
          <cell r="AA178">
            <v>0.5718167999999999</v>
          </cell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R179">
            <v>9.1672007664827623E-2</v>
          </cell>
          <cell r="W179">
            <v>137.17289371499996</v>
          </cell>
          <cell r="X179">
            <v>135.25372928473118</v>
          </cell>
          <cell r="Y179">
            <v>11.040801240268799</v>
          </cell>
          <cell r="Z179">
            <v>1.9642365600000002</v>
          </cell>
          <cell r="AA179">
            <v>0.56833919999999982</v>
          </cell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R180">
            <v>8.7484735016138793E-2</v>
          </cell>
          <cell r="W180">
            <v>136.33354908562498</v>
          </cell>
          <cell r="X180">
            <v>134.4261277943526</v>
          </cell>
          <cell r="Y180">
            <v>10.973243890022401</v>
          </cell>
          <cell r="Z180">
            <v>1.9522176300000005</v>
          </cell>
          <cell r="AA180">
            <v>0.56486159999999996</v>
          </cell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R181">
            <v>8.3297462367449976E-2</v>
          </cell>
          <cell r="W181">
            <v>135.49420445625</v>
          </cell>
          <cell r="X181">
            <v>133.59852630397398</v>
          </cell>
          <cell r="Y181">
            <v>10.905686539776001</v>
          </cell>
          <cell r="Z181">
            <v>1.9401987000000005</v>
          </cell>
          <cell r="AA181">
            <v>0.56138399999999988</v>
          </cell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R182">
            <v>7.9110189718761131E-2</v>
          </cell>
          <cell r="W182">
            <v>134.654859826875</v>
          </cell>
          <cell r="X182">
            <v>132.7709248135954</v>
          </cell>
          <cell r="Y182">
            <v>10.838129189529601</v>
          </cell>
          <cell r="Z182">
            <v>1.9281797700000005</v>
          </cell>
          <cell r="AA182">
            <v>0.55790639999999991</v>
          </cell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R183">
            <v>7.4922917070072315E-2</v>
          </cell>
          <cell r="W183">
            <v>133.81551519749999</v>
          </cell>
          <cell r="X183">
            <v>131.94332332321679</v>
          </cell>
          <cell r="Y183">
            <v>10.7705718392832</v>
          </cell>
          <cell r="Z183">
            <v>1.9161608400000005</v>
          </cell>
          <cell r="AA183">
            <v>0.55442879999999994</v>
          </cell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R184">
            <v>7.0735644421383484E-2</v>
          </cell>
          <cell r="W184">
            <v>132.97617056812499</v>
          </cell>
          <cell r="X184">
            <v>131.1157218328382</v>
          </cell>
          <cell r="Y184">
            <v>10.7030144890368</v>
          </cell>
          <cell r="Z184">
            <v>1.9041419100000005</v>
          </cell>
          <cell r="AA184">
            <v>0.55095119999999997</v>
          </cell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R185">
            <v>6.6548371772694653E-2</v>
          </cell>
          <cell r="W185">
            <v>132.13682593874998</v>
          </cell>
          <cell r="X185">
            <v>130.28812034245959</v>
          </cell>
          <cell r="Y185">
            <v>10.6354571387904</v>
          </cell>
          <cell r="Z185">
            <v>1.8921229800000006</v>
          </cell>
          <cell r="AA185">
            <v>0.54747359999999989</v>
          </cell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R186">
            <v>6.236109912400583E-2</v>
          </cell>
          <cell r="W186">
            <v>131.29748130937497</v>
          </cell>
          <cell r="X186">
            <v>129.46051885208098</v>
          </cell>
          <cell r="Y186">
            <v>10.567899788543999</v>
          </cell>
          <cell r="Z186">
            <v>1.8801040500000001</v>
          </cell>
          <cell r="AA186">
            <v>0.54399599999999981</v>
          </cell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R187">
            <v>5.8173826475317006E-2</v>
          </cell>
          <cell r="W187">
            <v>130.45813668</v>
          </cell>
          <cell r="X187">
            <v>128.6329173617024</v>
          </cell>
          <cell r="Y187">
            <v>10.500342438297601</v>
          </cell>
          <cell r="Z187">
            <v>1.8680851200000006</v>
          </cell>
          <cell r="AA187">
            <v>0.54051839999999995</v>
          </cell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R188">
            <v>5.3986553826628175E-2</v>
          </cell>
          <cell r="W188">
            <v>129.61879205062496</v>
          </cell>
          <cell r="X188">
            <v>127.80531587132377</v>
          </cell>
          <cell r="Y188">
            <v>10.432785088051197</v>
          </cell>
          <cell r="Z188">
            <v>1.8560661900000002</v>
          </cell>
          <cell r="AA188">
            <v>0.53704079999999976</v>
          </cell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R189">
            <v>4.9799281177939345E-2</v>
          </cell>
          <cell r="W189">
            <v>128.77944742124998</v>
          </cell>
          <cell r="X189">
            <v>126.9777143809452</v>
          </cell>
          <cell r="Y189">
            <v>10.365227737804801</v>
          </cell>
          <cell r="Z189">
            <v>1.8440472600000006</v>
          </cell>
          <cell r="AA189">
            <v>0.5335631999999999</v>
          </cell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R190">
            <v>4.7144401972964413E-2</v>
          </cell>
          <cell r="W190">
            <v>127.94010279187499</v>
          </cell>
          <cell r="X190">
            <v>126.1501128905666</v>
          </cell>
          <cell r="Y190">
            <v>10.2976703875584</v>
          </cell>
          <cell r="Z190">
            <v>1.8320283300000004</v>
          </cell>
          <cell r="AA190">
            <v>0.53008559999999993</v>
          </cell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R191">
            <v>4.6021916211703359E-2</v>
          </cell>
          <cell r="W191">
            <v>127.10075816249999</v>
          </cell>
          <cell r="X191">
            <v>125.32251140018799</v>
          </cell>
          <cell r="Y191">
            <v>10.230113037312</v>
          </cell>
          <cell r="Z191">
            <v>1.8200094000000004</v>
          </cell>
          <cell r="AA191">
            <v>0.52660799999999997</v>
          </cell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R192">
            <v>4.4899430450442299E-2</v>
          </cell>
          <cell r="W192">
            <v>126.26141353312499</v>
          </cell>
          <cell r="X192">
            <v>124.49490990980939</v>
          </cell>
          <cell r="Y192">
            <v>10.1625556870656</v>
          </cell>
          <cell r="Z192">
            <v>1.8079904700000005</v>
          </cell>
          <cell r="AA192">
            <v>0.52313039999999988</v>
          </cell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R193">
            <v>4.3776944689181238E-2</v>
          </cell>
          <cell r="W193">
            <v>125.42206890374999</v>
          </cell>
          <cell r="X193">
            <v>123.6673084194308</v>
          </cell>
          <cell r="Y193">
            <v>10.0949983368192</v>
          </cell>
          <cell r="Z193">
            <v>1.7959715400000005</v>
          </cell>
          <cell r="AA193">
            <v>0.51965279999999991</v>
          </cell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R194">
            <v>4.2654458927920184E-2</v>
          </cell>
          <cell r="W194">
            <v>124.582724274375</v>
          </cell>
          <cell r="X194">
            <v>122.8397069290522</v>
          </cell>
          <cell r="Y194">
            <v>10.027440986572801</v>
          </cell>
          <cell r="Z194">
            <v>1.7839526100000005</v>
          </cell>
          <cell r="AA194">
            <v>0.51617519999999995</v>
          </cell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R195">
            <v>4.1531973166659124E-2</v>
          </cell>
          <cell r="W195">
            <v>123.74337964499996</v>
          </cell>
          <cell r="X195">
            <v>122.01210543867357</v>
          </cell>
          <cell r="Y195">
            <v>9.9598836363263974</v>
          </cell>
          <cell r="Z195">
            <v>1.7719336800000001</v>
          </cell>
          <cell r="AA195">
            <v>0.51269759999999986</v>
          </cell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R196">
            <v>4.040948740539807E-2</v>
          </cell>
          <cell r="W196">
            <v>122.904035015625</v>
          </cell>
          <cell r="X196">
            <v>121.184503948295</v>
          </cell>
          <cell r="Y196">
            <v>9.8923262860800012</v>
          </cell>
          <cell r="Z196">
            <v>1.7599147500000005</v>
          </cell>
          <cell r="AA196">
            <v>0.50921999999999989</v>
          </cell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R197">
            <v>3.928700164413701E-2</v>
          </cell>
          <cell r="W197">
            <v>122.06469038624998</v>
          </cell>
          <cell r="X197">
            <v>120.35690245791638</v>
          </cell>
          <cell r="Y197">
            <v>9.8247689358335997</v>
          </cell>
          <cell r="Z197">
            <v>1.7478958200000003</v>
          </cell>
          <cell r="AA197">
            <v>0.50574239999999993</v>
          </cell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R198">
            <v>3.8164515882875956E-2</v>
          </cell>
          <cell r="W198">
            <v>121.22534575687499</v>
          </cell>
          <cell r="X198">
            <v>119.52930096753779</v>
          </cell>
          <cell r="Y198">
            <v>9.7572115855871999</v>
          </cell>
          <cell r="Z198">
            <v>1.7358768900000006</v>
          </cell>
          <cell r="AA198">
            <v>0.50226479999999996</v>
          </cell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R199">
            <v>3.7042030121614895E-2</v>
          </cell>
          <cell r="W199">
            <v>120.38600112749998</v>
          </cell>
          <cell r="X199">
            <v>118.70169947715918</v>
          </cell>
          <cell r="Y199">
            <v>9.6896542353408002</v>
          </cell>
          <cell r="Z199">
            <v>1.7238579600000004</v>
          </cell>
          <cell r="AA199">
            <v>0.49878719999999988</v>
          </cell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R200">
            <v>3.5919544360353842E-2</v>
          </cell>
          <cell r="W200">
            <v>119.54665649812497</v>
          </cell>
          <cell r="X200">
            <v>117.87409798678058</v>
          </cell>
          <cell r="Y200">
            <v>9.6220968850943986</v>
          </cell>
          <cell r="Z200">
            <v>1.7118390300000004</v>
          </cell>
          <cell r="AA200">
            <v>0.49530959999999985</v>
          </cell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R201">
            <v>3.4797058599092781E-2</v>
          </cell>
          <cell r="W201">
            <v>118.70731186874998</v>
          </cell>
          <cell r="X201">
            <v>117.04649649640199</v>
          </cell>
          <cell r="Y201">
            <v>9.5545395348479989</v>
          </cell>
          <cell r="Z201">
            <v>1.6998201000000004</v>
          </cell>
          <cell r="AA201">
            <v>0.49183199999999988</v>
          </cell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R202">
            <v>3.3674572837831721E-2</v>
          </cell>
          <cell r="W202">
            <v>118.01485254951561</v>
          </cell>
          <cell r="X202">
            <v>116.36372526683964</v>
          </cell>
          <cell r="Y202">
            <v>9.4988047208947197</v>
          </cell>
          <cell r="Z202">
            <v>1.6899044827500003</v>
          </cell>
          <cell r="AA202">
            <v>0.48896297999999988</v>
          </cell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R203">
            <v>3.2552087076570667E-2</v>
          </cell>
          <cell r="W203">
            <v>117.32239323028124</v>
          </cell>
          <cell r="X203">
            <v>115.6809540372773</v>
          </cell>
          <cell r="Y203">
            <v>9.4430699069414405</v>
          </cell>
          <cell r="Z203">
            <v>1.6799888655000004</v>
          </cell>
          <cell r="AA203">
            <v>0.48609395999999988</v>
          </cell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R204">
            <v>3.1429601315309613E-2</v>
          </cell>
          <cell r="W204">
            <v>116.62993391104686</v>
          </cell>
          <cell r="X204">
            <v>114.99818280771495</v>
          </cell>
          <cell r="Y204">
            <v>9.3873350929881596</v>
          </cell>
          <cell r="Z204">
            <v>1.6700732482500005</v>
          </cell>
          <cell r="AA204">
            <v>0.48322493999999994</v>
          </cell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R205">
            <v>3.0307115554048553E-2</v>
          </cell>
          <cell r="W205">
            <v>115.93747459181247</v>
          </cell>
          <cell r="X205">
            <v>114.31541157815261</v>
          </cell>
          <cell r="Y205">
            <v>9.3316002790348787</v>
          </cell>
          <cell r="Z205">
            <v>1.6601576310000001</v>
          </cell>
          <cell r="AA205">
            <v>0.48035591999999988</v>
          </cell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R206">
            <v>2.9184629792787492E-2</v>
          </cell>
          <cell r="W206">
            <v>115.2450152725781</v>
          </cell>
          <cell r="X206">
            <v>113.63264034859026</v>
          </cell>
          <cell r="Y206">
            <v>9.2758654650815995</v>
          </cell>
          <cell r="Z206">
            <v>1.6502420137500002</v>
          </cell>
          <cell r="AA206">
            <v>0.47748689999999988</v>
          </cell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R207">
            <v>2.8062144031526435E-2</v>
          </cell>
          <cell r="W207">
            <v>114.55255595334373</v>
          </cell>
          <cell r="X207">
            <v>112.94986911902792</v>
          </cell>
          <cell r="Y207">
            <v>9.2201306511283203</v>
          </cell>
          <cell r="Z207">
            <v>1.6403263965000003</v>
          </cell>
          <cell r="AA207">
            <v>0.47461787999999988</v>
          </cell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R208">
            <v>2.6939658270265378E-2</v>
          </cell>
          <cell r="W208">
            <v>113.86009663410934</v>
          </cell>
          <cell r="X208">
            <v>112.26709788946556</v>
          </cell>
          <cell r="Y208">
            <v>9.1643958371750394</v>
          </cell>
          <cell r="Z208">
            <v>1.6304107792500002</v>
          </cell>
          <cell r="AA208">
            <v>0.47174885999999983</v>
          </cell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R209">
            <v>2.5817172509004321E-2</v>
          </cell>
          <cell r="W209">
            <v>113.16763731487498</v>
          </cell>
          <cell r="X209">
            <v>111.58432665990323</v>
          </cell>
          <cell r="Y209">
            <v>9.1086610232217602</v>
          </cell>
          <cell r="Z209">
            <v>1.6204951620000003</v>
          </cell>
          <cell r="AA209">
            <v>0.46887983999999994</v>
          </cell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R210">
            <v>2.4694686747743264E-2</v>
          </cell>
          <cell r="W210">
            <v>112.47517799564061</v>
          </cell>
          <cell r="X210">
            <v>110.90155543034088</v>
          </cell>
          <cell r="Y210">
            <v>9.0529262092684792</v>
          </cell>
          <cell r="Z210">
            <v>1.6105795447500002</v>
          </cell>
          <cell r="AA210">
            <v>0.46601081999999988</v>
          </cell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R211">
            <v>2.3572200986482206E-2</v>
          </cell>
          <cell r="W211">
            <v>111.78271867640623</v>
          </cell>
          <cell r="X211">
            <v>110.21878420077853</v>
          </cell>
          <cell r="Y211">
            <v>8.9971913953152001</v>
          </cell>
          <cell r="Z211">
            <v>1.6006639275000003</v>
          </cell>
          <cell r="AA211">
            <v>0.46314179999999988</v>
          </cell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R212">
            <v>2.2449715225221149E-2</v>
          </cell>
          <cell r="W212">
            <v>111.09025935717186</v>
          </cell>
          <cell r="X212">
            <v>109.53601297121619</v>
          </cell>
          <cell r="Y212">
            <v>8.9414565813619191</v>
          </cell>
          <cell r="Z212">
            <v>1.5907483102500002</v>
          </cell>
          <cell r="AA212">
            <v>0.46027277999999988</v>
          </cell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R213">
            <v>2.1327229463960092E-2</v>
          </cell>
          <cell r="W213">
            <v>110.39780003793747</v>
          </cell>
          <cell r="X213">
            <v>108.85324174165383</v>
          </cell>
          <cell r="Y213">
            <v>8.8857217674086382</v>
          </cell>
          <cell r="Z213">
            <v>1.5808326930000001</v>
          </cell>
          <cell r="AA213">
            <v>0.45740375999999983</v>
          </cell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R214">
            <v>2.0204743702699032E-2</v>
          </cell>
          <cell r="W214">
            <v>109.70534071870311</v>
          </cell>
          <cell r="X214">
            <v>108.17047051209151</v>
          </cell>
          <cell r="Y214">
            <v>8.8299869534553608</v>
          </cell>
          <cell r="Z214">
            <v>1.5709170757500004</v>
          </cell>
          <cell r="AA214">
            <v>0.45453473999999994</v>
          </cell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R215">
            <v>1.9082257941437978E-2</v>
          </cell>
          <cell r="W215">
            <v>109.01288139946872</v>
          </cell>
          <cell r="X215">
            <v>107.48769928252915</v>
          </cell>
          <cell r="Y215">
            <v>8.7742521395020798</v>
          </cell>
          <cell r="Z215">
            <v>1.5610014585000003</v>
          </cell>
          <cell r="AA215">
            <v>0.45166571999999988</v>
          </cell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R216">
            <v>1.9082257941437978E-2</v>
          </cell>
          <cell r="W216">
            <v>108.32042208023435</v>
          </cell>
          <cell r="X216">
            <v>106.80492805296682</v>
          </cell>
          <cell r="Y216">
            <v>8.7185173255487989</v>
          </cell>
          <cell r="Z216">
            <v>1.5510858412500002</v>
          </cell>
          <cell r="AA216">
            <v>0.44879669999999988</v>
          </cell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R217">
            <v>1.9082257941437978E-2</v>
          </cell>
          <cell r="W217">
            <v>107.62796276099998</v>
          </cell>
          <cell r="X217">
            <v>106.12215682340447</v>
          </cell>
          <cell r="Y217">
            <v>8.6627825115955197</v>
          </cell>
          <cell r="Z217">
            <v>1.5411702240000003</v>
          </cell>
          <cell r="AA217">
            <v>0.44592767999999988</v>
          </cell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R218">
            <v>1.9082257941437978E-2</v>
          </cell>
          <cell r="W218">
            <v>106.93550344176559</v>
          </cell>
          <cell r="X218">
            <v>105.4393855938421</v>
          </cell>
          <cell r="Y218">
            <v>8.6070476976422388</v>
          </cell>
          <cell r="Z218">
            <v>1.5312546067500001</v>
          </cell>
          <cell r="AA218">
            <v>0.44305865999999983</v>
          </cell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R219">
            <v>1.9082257941437978E-2</v>
          </cell>
          <cell r="W219">
            <v>106.24304412253122</v>
          </cell>
          <cell r="X219">
            <v>104.75661436427977</v>
          </cell>
          <cell r="Y219">
            <v>8.5513128836889596</v>
          </cell>
          <cell r="Z219">
            <v>1.5213389895000002</v>
          </cell>
          <cell r="AA219">
            <v>0.44018963999999988</v>
          </cell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R220">
            <v>1.9082257941437978E-2</v>
          </cell>
          <cell r="W220">
            <v>105.55058480329686</v>
          </cell>
          <cell r="X220">
            <v>104.07384313471742</v>
          </cell>
          <cell r="Y220">
            <v>8.4955780697356786</v>
          </cell>
          <cell r="Z220">
            <v>1.5114233722500001</v>
          </cell>
          <cell r="AA220">
            <v>0.43732061999999988</v>
          </cell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R221">
            <v>1.9082257941437978E-2</v>
          </cell>
          <cell r="W221">
            <v>104.85812548406248</v>
          </cell>
          <cell r="X221">
            <v>103.39107190515509</v>
          </cell>
          <cell r="Y221">
            <v>8.4398432557823995</v>
          </cell>
          <cell r="Z221">
            <v>1.5015077550000002</v>
          </cell>
          <cell r="AA221">
            <v>0.43445159999999988</v>
          </cell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R222">
            <v>1.9082257941437978E-2</v>
          </cell>
          <cell r="W222">
            <v>104.16566616482811</v>
          </cell>
          <cell r="X222">
            <v>102.70830067559274</v>
          </cell>
          <cell r="Y222">
            <v>8.3841084418291203</v>
          </cell>
          <cell r="Z222">
            <v>1.4915921377500003</v>
          </cell>
          <cell r="AA222">
            <v>0.43158257999999988</v>
          </cell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R223">
            <v>1.9082257941437978E-2</v>
          </cell>
          <cell r="W223">
            <v>103.47320684559372</v>
          </cell>
          <cell r="X223">
            <v>102.02552944603039</v>
          </cell>
          <cell r="Y223">
            <v>8.3283736278758393</v>
          </cell>
          <cell r="Z223">
            <v>1.4816765205000002</v>
          </cell>
          <cell r="AA223">
            <v>0.42871355999999983</v>
          </cell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R224">
            <v>1.9082257941437978E-2</v>
          </cell>
          <cell r="W224">
            <v>102.78074752635935</v>
          </cell>
          <cell r="X224">
            <v>101.34275821646804</v>
          </cell>
          <cell r="Y224">
            <v>8.2726388139225584</v>
          </cell>
          <cell r="Z224">
            <v>1.4717609032500001</v>
          </cell>
          <cell r="AA224">
            <v>0.42584453999999988</v>
          </cell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R225">
            <v>1.9082257941437978E-2</v>
          </cell>
          <cell r="W225">
            <v>102.08828820712499</v>
          </cell>
          <cell r="X225">
            <v>100.65998698690572</v>
          </cell>
          <cell r="Y225">
            <v>8.216903999969281</v>
          </cell>
          <cell r="Z225">
            <v>1.4618452860000004</v>
          </cell>
          <cell r="AA225">
            <v>0.42297551999999994</v>
          </cell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R226">
            <v>1.9082257941437978E-2</v>
          </cell>
          <cell r="W226">
            <v>101.3958288878906</v>
          </cell>
          <cell r="X226">
            <v>99.977215757343359</v>
          </cell>
          <cell r="Y226">
            <v>8.1611691860160001</v>
          </cell>
          <cell r="Z226">
            <v>1.4519296687500003</v>
          </cell>
          <cell r="AA226">
            <v>0.42010649999999988</v>
          </cell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R227">
            <v>1.9082257941437978E-2</v>
          </cell>
          <cell r="W227">
            <v>100.70336956865623</v>
          </cell>
          <cell r="X227">
            <v>99.29444452778101</v>
          </cell>
          <cell r="Y227">
            <v>8.1054343720627191</v>
          </cell>
          <cell r="Z227">
            <v>1.4420140515000002</v>
          </cell>
          <cell r="AA227">
            <v>0.41723747999999988</v>
          </cell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R228">
            <v>1.9082257941437978E-2</v>
          </cell>
          <cell r="W228">
            <v>100.01091024942184</v>
          </cell>
          <cell r="X228">
            <v>98.611673298218662</v>
          </cell>
          <cell r="Y228">
            <v>8.0496995581094382</v>
          </cell>
          <cell r="Z228">
            <v>1.4320984342500001</v>
          </cell>
          <cell r="AA228">
            <v>0.41436845999999983</v>
          </cell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R229">
            <v>1.9082257941437978E-2</v>
          </cell>
          <cell r="W229">
            <v>99.318450930187481</v>
          </cell>
          <cell r="X229">
            <v>97.928902068656313</v>
          </cell>
          <cell r="Y229">
            <v>7.993964744156159</v>
          </cell>
          <cell r="Z229">
            <v>1.4221828170000002</v>
          </cell>
          <cell r="AA229">
            <v>0.41149943999999988</v>
          </cell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R230">
            <v>1.9082257941437978E-2</v>
          </cell>
          <cell r="W230">
            <v>98.625991610953093</v>
          </cell>
          <cell r="X230">
            <v>97.246130839093965</v>
          </cell>
          <cell r="Y230">
            <v>7.938229930202878</v>
          </cell>
          <cell r="Z230">
            <v>1.41226719975</v>
          </cell>
          <cell r="AA230">
            <v>0.40863041999999983</v>
          </cell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R231">
            <v>1.9082257941437978E-2</v>
          </cell>
          <cell r="W231">
            <v>97.933532291718734</v>
          </cell>
          <cell r="X231">
            <v>96.563359609531631</v>
          </cell>
          <cell r="Y231">
            <v>7.8824951162495989</v>
          </cell>
          <cell r="Z231">
            <v>1.4023515825000001</v>
          </cell>
          <cell r="AA231">
            <v>0.40576139999999988</v>
          </cell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R232">
            <v>1.9082257941437978E-2</v>
          </cell>
          <cell r="W232">
            <v>97.362253353350368</v>
          </cell>
          <cell r="X232">
            <v>96.00007334514271</v>
          </cell>
          <cell r="Y232">
            <v>7.8365138947381432</v>
          </cell>
          <cell r="Z232">
            <v>1.3941711982687504</v>
          </cell>
          <cell r="AA232">
            <v>0.40339445849999989</v>
          </cell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R233">
            <v>1.9082257941437978E-2</v>
          </cell>
          <cell r="W233">
            <v>96.790974414982003</v>
          </cell>
          <cell r="X233">
            <v>95.43678708075376</v>
          </cell>
          <cell r="Y233">
            <v>7.7905326732266866</v>
          </cell>
          <cell r="Z233">
            <v>1.3859908140375001</v>
          </cell>
          <cell r="AA233">
            <v>0.40102751699999983</v>
          </cell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R234">
            <v>1.9082257941437978E-2</v>
          </cell>
          <cell r="W234">
            <v>96.219695476613651</v>
          </cell>
          <cell r="X234">
            <v>94.873500816364825</v>
          </cell>
          <cell r="Y234">
            <v>7.744551451715231</v>
          </cell>
          <cell r="Z234">
            <v>1.3778104298062501</v>
          </cell>
          <cell r="AA234">
            <v>0.39866057549999989</v>
          </cell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R235">
            <v>1.9082257941437978E-2</v>
          </cell>
          <cell r="W235">
            <v>95.648416538245286</v>
          </cell>
          <cell r="X235">
            <v>94.310214551975889</v>
          </cell>
          <cell r="Y235">
            <v>7.6985702302037753</v>
          </cell>
          <cell r="Z235">
            <v>1.3696300455750001</v>
          </cell>
          <cell r="AA235">
            <v>0.39629363399999989</v>
          </cell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R236">
            <v>1.9082257941437978E-2</v>
          </cell>
          <cell r="W236">
            <v>95.07713759987692</v>
          </cell>
          <cell r="X236">
            <v>93.746928287586954</v>
          </cell>
          <cell r="Y236">
            <v>7.6525890086923187</v>
          </cell>
          <cell r="Z236">
            <v>1.3614496613437501</v>
          </cell>
          <cell r="AA236">
            <v>0.39392669249999984</v>
          </cell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R237">
            <v>1.9082257941437978E-2</v>
          </cell>
          <cell r="W237">
            <v>94.505858661508569</v>
          </cell>
          <cell r="X237">
            <v>93.183642023198018</v>
          </cell>
          <cell r="Y237">
            <v>7.6066077871808631</v>
          </cell>
          <cell r="Z237">
            <v>1.3532692771125001</v>
          </cell>
          <cell r="AA237">
            <v>0.39155975099999984</v>
          </cell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R238">
            <v>1.9082257941437978E-2</v>
          </cell>
          <cell r="W238">
            <v>93.934579723140203</v>
          </cell>
          <cell r="X238">
            <v>92.620355758809083</v>
          </cell>
          <cell r="Y238">
            <v>7.5606265656694065</v>
          </cell>
          <cell r="Z238">
            <v>1.3450888928812501</v>
          </cell>
          <cell r="AA238">
            <v>0.38919280949999985</v>
          </cell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R239">
            <v>1.9082257941437978E-2</v>
          </cell>
          <cell r="W239">
            <v>93.363300784771852</v>
          </cell>
          <cell r="X239">
            <v>92.057069494420162</v>
          </cell>
          <cell r="Y239">
            <v>7.5146453441579508</v>
          </cell>
          <cell r="Z239">
            <v>1.3369085086500001</v>
          </cell>
          <cell r="AA239">
            <v>0.38682586799999991</v>
          </cell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R240">
            <v>1.9082257941437978E-2</v>
          </cell>
          <cell r="W240">
            <v>92.792021846403486</v>
          </cell>
          <cell r="X240">
            <v>91.493783230031212</v>
          </cell>
          <cell r="Y240">
            <v>7.4686641226464943</v>
          </cell>
          <cell r="Z240">
            <v>1.3287281244187501</v>
          </cell>
          <cell r="AA240">
            <v>0.38445892649999985</v>
          </cell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R241">
            <v>1.9082257941437978E-2</v>
          </cell>
          <cell r="W241">
            <v>92.220742908035135</v>
          </cell>
          <cell r="X241">
            <v>90.930496965642277</v>
          </cell>
          <cell r="Y241">
            <v>7.4226829011350386</v>
          </cell>
          <cell r="Z241">
            <v>1.3205477401875001</v>
          </cell>
          <cell r="AA241">
            <v>0.38209198499999986</v>
          </cell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R242">
            <v>1.9082257941437978E-2</v>
          </cell>
          <cell r="W242">
            <v>91.649463969666769</v>
          </cell>
          <cell r="X242">
            <v>90.367210701253342</v>
          </cell>
          <cell r="Y242">
            <v>7.3767016796235829</v>
          </cell>
          <cell r="Z242">
            <v>1.3123673559562501</v>
          </cell>
          <cell r="AA242">
            <v>0.37972504349999986</v>
          </cell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R243">
            <v>1.9082257941437978E-2</v>
          </cell>
          <cell r="W243">
            <v>91.078185031298403</v>
          </cell>
          <cell r="X243">
            <v>89.803924436864406</v>
          </cell>
          <cell r="Y243">
            <v>7.3307204581121264</v>
          </cell>
          <cell r="Z243">
            <v>1.3041869717249999</v>
          </cell>
          <cell r="AA243">
            <v>0.37735810199999981</v>
          </cell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R244">
            <v>1.9082257941437978E-2</v>
          </cell>
          <cell r="W244">
            <v>90.506906092930052</v>
          </cell>
          <cell r="X244">
            <v>89.240638172475471</v>
          </cell>
          <cell r="Y244">
            <v>7.2847392366006707</v>
          </cell>
          <cell r="Z244">
            <v>1.2960065874937501</v>
          </cell>
          <cell r="AA244">
            <v>0.37499116049999986</v>
          </cell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R245">
            <v>1.9082257941437978E-2</v>
          </cell>
          <cell r="W245">
            <v>89.935627154561686</v>
          </cell>
          <cell r="X245">
            <v>88.677351908086536</v>
          </cell>
          <cell r="Y245">
            <v>7.2387580150892141</v>
          </cell>
          <cell r="Z245">
            <v>1.2878262032625001</v>
          </cell>
          <cell r="AA245">
            <v>0.37262421899999987</v>
          </cell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R246">
            <v>1.9082257941437978E-2</v>
          </cell>
          <cell r="W246">
            <v>89.364348216193335</v>
          </cell>
          <cell r="X246">
            <v>88.114065643697614</v>
          </cell>
          <cell r="Y246">
            <v>7.1927767935777585</v>
          </cell>
          <cell r="Z246">
            <v>1.2796458190312501</v>
          </cell>
          <cell r="AA246">
            <v>0.37025727749999987</v>
          </cell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R247">
            <v>1.9082257941437978E-2</v>
          </cell>
          <cell r="W247">
            <v>88.793069277824969</v>
          </cell>
          <cell r="X247">
            <v>87.550779379308665</v>
          </cell>
          <cell r="Y247">
            <v>7.1467955720663019</v>
          </cell>
          <cell r="Z247">
            <v>1.2714654347999998</v>
          </cell>
          <cell r="AA247">
            <v>0.36789033599999982</v>
          </cell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R248">
            <v>1.9082257941437978E-2</v>
          </cell>
          <cell r="W248">
            <v>88.221790339456604</v>
          </cell>
          <cell r="X248">
            <v>86.987493114919729</v>
          </cell>
          <cell r="Y248">
            <v>7.1008143505548462</v>
          </cell>
          <cell r="Z248">
            <v>1.2632850505687501</v>
          </cell>
          <cell r="AA248">
            <v>0.36552339449999982</v>
          </cell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R249">
            <v>1.9082257941437978E-2</v>
          </cell>
          <cell r="W249">
            <v>87.650511401088266</v>
          </cell>
          <cell r="X249">
            <v>86.424206850530823</v>
          </cell>
          <cell r="Y249">
            <v>7.0548331290433914</v>
          </cell>
          <cell r="Z249">
            <v>1.2551046663375003</v>
          </cell>
          <cell r="AA249">
            <v>0.36315645299999993</v>
          </cell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R250">
            <v>1.9082257941437978E-2</v>
          </cell>
          <cell r="W250">
            <v>87.079232462719887</v>
          </cell>
          <cell r="X250">
            <v>85.860920586141859</v>
          </cell>
          <cell r="Y250">
            <v>7.008851907531934</v>
          </cell>
          <cell r="Z250">
            <v>1.2469242821062498</v>
          </cell>
          <cell r="AA250">
            <v>0.36078951149999983</v>
          </cell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R251">
            <v>1.9082257941437978E-2</v>
          </cell>
          <cell r="W251">
            <v>86.507953524351535</v>
          </cell>
          <cell r="X251">
            <v>85.297634321752938</v>
          </cell>
          <cell r="Y251">
            <v>6.9628706860204792</v>
          </cell>
          <cell r="Z251">
            <v>1.2387438978750001</v>
          </cell>
          <cell r="AA251">
            <v>0.35842256999999988</v>
          </cell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R252">
            <v>1.9082257941437978E-2</v>
          </cell>
          <cell r="W252">
            <v>85.936674585983184</v>
          </cell>
          <cell r="X252">
            <v>84.734348057364002</v>
          </cell>
          <cell r="Y252">
            <v>6.9168894645090235</v>
          </cell>
          <cell r="Z252">
            <v>1.2305635136437501</v>
          </cell>
          <cell r="AA252">
            <v>0.35605562849999989</v>
          </cell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R253">
            <v>1.9082257941437978E-2</v>
          </cell>
          <cell r="W253">
            <v>85.365395647614818</v>
          </cell>
          <cell r="X253">
            <v>84.171061792975067</v>
          </cell>
          <cell r="Y253">
            <v>6.8709082429975661</v>
          </cell>
          <cell r="Z253">
            <v>1.2223831294125</v>
          </cell>
          <cell r="AA253">
            <v>0.35368868699999984</v>
          </cell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R254">
            <v>1.9082257941437978E-2</v>
          </cell>
          <cell r="W254">
            <v>84.794116709246453</v>
          </cell>
          <cell r="X254">
            <v>83.607775528586131</v>
          </cell>
          <cell r="Y254">
            <v>6.8249270214861104</v>
          </cell>
          <cell r="Z254">
            <v>1.21420274518125</v>
          </cell>
          <cell r="AA254">
            <v>0.35132174549999989</v>
          </cell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R255">
            <v>1.9082257941437978E-2</v>
          </cell>
          <cell r="W255">
            <v>84.222837770878101</v>
          </cell>
          <cell r="X255">
            <v>83.044489264197196</v>
          </cell>
          <cell r="Y255">
            <v>6.7789457999746547</v>
          </cell>
          <cell r="Z255">
            <v>1.20602236095</v>
          </cell>
          <cell r="AA255">
            <v>0.3489548039999999</v>
          </cell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R256">
            <v>1.9082257941437978E-2</v>
          </cell>
          <cell r="W256">
            <v>83.651558832509735</v>
          </cell>
          <cell r="X256">
            <v>82.481202999808261</v>
          </cell>
          <cell r="Y256">
            <v>6.7329645784631982</v>
          </cell>
          <cell r="Z256">
            <v>1.19784197671875</v>
          </cell>
          <cell r="AA256">
            <v>0.34658786249999984</v>
          </cell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R257">
            <v>1.9082257941437978E-2</v>
          </cell>
          <cell r="W257">
            <v>83.08027989414137</v>
          </cell>
          <cell r="X257">
            <v>81.917916735419325</v>
          </cell>
          <cell r="Y257">
            <v>6.6869833569517425</v>
          </cell>
          <cell r="Z257">
            <v>1.1896615924875</v>
          </cell>
          <cell r="AA257">
            <v>0.34422092099999985</v>
          </cell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R258">
            <v>1.9082257941437978E-2</v>
          </cell>
          <cell r="W258">
            <v>82.509000955773018</v>
          </cell>
          <cell r="X258">
            <v>81.35463047103039</v>
          </cell>
          <cell r="Y258">
            <v>6.6410021354402868</v>
          </cell>
          <cell r="Z258">
            <v>1.18148120825625</v>
          </cell>
          <cell r="AA258">
            <v>0.34185397949999985</v>
          </cell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R259">
            <v>1.9082257941437978E-2</v>
          </cell>
          <cell r="W259">
            <v>81.937722017404667</v>
          </cell>
          <cell r="X259">
            <v>80.791344206641455</v>
          </cell>
          <cell r="Y259">
            <v>6.5950209139288312</v>
          </cell>
          <cell r="Z259">
            <v>1.173300824025</v>
          </cell>
          <cell r="AA259">
            <v>0.33948703799999991</v>
          </cell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R260">
            <v>1.9082257941437978E-2</v>
          </cell>
          <cell r="W260">
            <v>81.366443079036301</v>
          </cell>
          <cell r="X260">
            <v>80.228057942252519</v>
          </cell>
          <cell r="Y260">
            <v>6.5490396924173737</v>
          </cell>
          <cell r="Z260">
            <v>1.16512043979375</v>
          </cell>
          <cell r="AA260">
            <v>0.33712009649999986</v>
          </cell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R261">
            <v>1.9082257941437978E-2</v>
          </cell>
          <cell r="W261">
            <v>80.795164140667936</v>
          </cell>
          <cell r="X261">
            <v>79.664771677863584</v>
          </cell>
          <cell r="Y261">
            <v>6.503058470905918</v>
          </cell>
          <cell r="Z261">
            <v>1.1569400555625</v>
          </cell>
          <cell r="AA261">
            <v>0.33475315499999986</v>
          </cell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R262">
            <v>1.9082257941437978E-2</v>
          </cell>
          <cell r="W262">
            <v>80.323859016514049</v>
          </cell>
          <cell r="X262">
            <v>79.200060509742727</v>
          </cell>
          <cell r="Y262">
            <v>6.4651239631589679</v>
          </cell>
          <cell r="Z262">
            <v>1.1501912385717188</v>
          </cell>
          <cell r="AA262">
            <v>0.33280042826249989</v>
          </cell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R263">
            <v>1.9082257941437978E-2</v>
          </cell>
          <cell r="W263">
            <v>79.852553892360135</v>
          </cell>
          <cell r="X263">
            <v>78.735349341621841</v>
          </cell>
          <cell r="Y263">
            <v>6.4271894554120159</v>
          </cell>
          <cell r="Z263">
            <v>1.1434424215809373</v>
          </cell>
          <cell r="AA263">
            <v>0.33084770152499982</v>
          </cell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R264">
            <v>1.9082257941437978E-2</v>
          </cell>
          <cell r="W264">
            <v>79.381248768206262</v>
          </cell>
          <cell r="X264">
            <v>78.270638173500984</v>
          </cell>
          <cell r="Y264">
            <v>6.3892549476650657</v>
          </cell>
          <cell r="Z264">
            <v>1.1366936045901563</v>
          </cell>
          <cell r="AA264">
            <v>0.32889497478749991</v>
          </cell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R265">
            <v>1.9082257941437978E-2</v>
          </cell>
          <cell r="W265">
            <v>78.909943644052362</v>
          </cell>
          <cell r="X265">
            <v>77.805927005380113</v>
          </cell>
          <cell r="Y265">
            <v>6.3513204399181138</v>
          </cell>
          <cell r="Z265">
            <v>1.1299447875993751</v>
          </cell>
          <cell r="AA265">
            <v>0.32694224804999988</v>
          </cell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R266">
            <v>1.9082257941437978E-2</v>
          </cell>
          <cell r="W266">
            <v>78.438638519898461</v>
          </cell>
          <cell r="X266">
            <v>77.341215837259227</v>
          </cell>
          <cell r="Y266">
            <v>6.3133859321711627</v>
          </cell>
          <cell r="Z266">
            <v>1.1231959706085937</v>
          </cell>
          <cell r="AA266">
            <v>0.32498952131249986</v>
          </cell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R267">
            <v>1.9082257941437978E-2</v>
          </cell>
          <cell r="W267">
            <v>77.967333395744561</v>
          </cell>
          <cell r="X267">
            <v>76.876504669138356</v>
          </cell>
          <cell r="Y267">
            <v>6.2754514244242108</v>
          </cell>
          <cell r="Z267">
            <v>1.1164471536178124</v>
          </cell>
          <cell r="AA267">
            <v>0.32303679457499984</v>
          </cell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R268">
            <v>1.9082257941437978E-2</v>
          </cell>
          <cell r="W268">
            <v>77.49602827159066</v>
          </cell>
          <cell r="X268">
            <v>76.411793501017485</v>
          </cell>
          <cell r="Y268">
            <v>6.2375169166772597</v>
          </cell>
          <cell r="Z268">
            <v>1.1096983366270312</v>
          </cell>
          <cell r="AA268">
            <v>0.32108406783749988</v>
          </cell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R269">
            <v>1.9082257941437978E-2</v>
          </cell>
          <cell r="W269">
            <v>77.02472314743676</v>
          </cell>
          <cell r="X269">
            <v>75.947082332896613</v>
          </cell>
          <cell r="Y269">
            <v>6.1995824089303087</v>
          </cell>
          <cell r="Z269">
            <v>1.10294951963625</v>
          </cell>
          <cell r="AA269">
            <v>0.31913134109999985</v>
          </cell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R270">
            <v>1.9082257941437978E-2</v>
          </cell>
          <cell r="W270">
            <v>76.553418023282873</v>
          </cell>
          <cell r="X270">
            <v>75.482371164775756</v>
          </cell>
          <cell r="Y270">
            <v>6.1616479011833585</v>
          </cell>
          <cell r="Z270">
            <v>1.0962007026454688</v>
          </cell>
          <cell r="AA270">
            <v>0.31717861436249989</v>
          </cell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R271">
            <v>1.9082257941437978E-2</v>
          </cell>
          <cell r="W271">
            <v>76.082112899128973</v>
          </cell>
          <cell r="X271">
            <v>75.017659996654871</v>
          </cell>
          <cell r="Y271">
            <v>6.1237133934364056</v>
          </cell>
          <cell r="Z271">
            <v>1.0894518856546873</v>
          </cell>
          <cell r="AA271">
            <v>0.31522588762499981</v>
          </cell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R272">
            <v>1.9082257941437978E-2</v>
          </cell>
          <cell r="W272">
            <v>75.610807774975086</v>
          </cell>
          <cell r="X272">
            <v>74.552948828534014</v>
          </cell>
          <cell r="Y272">
            <v>6.0857788856894555</v>
          </cell>
          <cell r="Z272">
            <v>1.0827030686639063</v>
          </cell>
          <cell r="AA272">
            <v>0.3132731608874999</v>
          </cell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R273">
            <v>1.9082257941437978E-2</v>
          </cell>
          <cell r="W273">
            <v>75.139502650821186</v>
          </cell>
          <cell r="X273">
            <v>74.088237660413128</v>
          </cell>
          <cell r="Y273">
            <v>6.0478443779425044</v>
          </cell>
          <cell r="Z273">
            <v>1.0759542516731251</v>
          </cell>
          <cell r="AA273">
            <v>0.31132043414999988</v>
          </cell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R274">
            <v>1.9082257941437978E-2</v>
          </cell>
          <cell r="W274">
            <v>74.668197526667285</v>
          </cell>
          <cell r="X274">
            <v>73.623526492292257</v>
          </cell>
          <cell r="Y274">
            <v>6.0099098701955525</v>
          </cell>
          <cell r="Z274">
            <v>1.0692054346823436</v>
          </cell>
          <cell r="AA274">
            <v>0.30936770741249986</v>
          </cell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R275">
            <v>1.9082257941437978E-2</v>
          </cell>
          <cell r="W275">
            <v>74.196892402513384</v>
          </cell>
          <cell r="X275">
            <v>73.158815324171385</v>
          </cell>
          <cell r="Y275">
            <v>5.9719753624486014</v>
          </cell>
          <cell r="Z275">
            <v>1.0624566176915624</v>
          </cell>
          <cell r="AA275">
            <v>0.30741498067499984</v>
          </cell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R276">
            <v>1.9082257941437978E-2</v>
          </cell>
          <cell r="W276">
            <v>73.725587278359484</v>
          </cell>
          <cell r="X276">
            <v>72.694104156050514</v>
          </cell>
          <cell r="Y276">
            <v>5.9340408547016503</v>
          </cell>
          <cell r="Z276">
            <v>1.0557078007007812</v>
          </cell>
          <cell r="AA276">
            <v>0.30546225393749982</v>
          </cell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R277">
            <v>1.9082257941437978E-2</v>
          </cell>
          <cell r="W277">
            <v>73.254282154205583</v>
          </cell>
          <cell r="X277">
            <v>72.229392987929643</v>
          </cell>
          <cell r="Y277">
            <v>5.8961063469546984</v>
          </cell>
          <cell r="Z277">
            <v>1.04895898371</v>
          </cell>
          <cell r="AA277">
            <v>0.30350952719999985</v>
          </cell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R278">
            <v>1.9082257941437978E-2</v>
          </cell>
          <cell r="W278">
            <v>72.782977030051711</v>
          </cell>
          <cell r="X278">
            <v>71.764681819808786</v>
          </cell>
          <cell r="Y278">
            <v>5.8581718392077482</v>
          </cell>
          <cell r="Z278">
            <v>1.0422101667192187</v>
          </cell>
          <cell r="AA278">
            <v>0.30155680046249989</v>
          </cell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R279">
            <v>1.9082257941437978E-2</v>
          </cell>
          <cell r="W279">
            <v>72.311671905897811</v>
          </cell>
          <cell r="X279">
            <v>71.299970651687914</v>
          </cell>
          <cell r="Y279">
            <v>5.8202373314607971</v>
          </cell>
          <cell r="Z279">
            <v>1.0354613497284375</v>
          </cell>
          <cell r="AA279">
            <v>0.29960407372499986</v>
          </cell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R280">
            <v>1.9082257941437978E-2</v>
          </cell>
          <cell r="W280">
            <v>71.84036678174391</v>
          </cell>
          <cell r="X280">
            <v>70.835259483567043</v>
          </cell>
          <cell r="Y280">
            <v>5.7823028237138452</v>
          </cell>
          <cell r="Z280">
            <v>1.0287125327376563</v>
          </cell>
          <cell r="AA280">
            <v>0.29765134698749984</v>
          </cell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R281">
            <v>1.9082257941437978E-2</v>
          </cell>
          <cell r="W281">
            <v>71.369061657590009</v>
          </cell>
          <cell r="X281">
            <v>70.370548315446158</v>
          </cell>
          <cell r="Y281">
            <v>5.7443683159668941</v>
          </cell>
          <cell r="Z281">
            <v>1.0219637157468748</v>
          </cell>
          <cell r="AA281">
            <v>0.29569862024999988</v>
          </cell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R282">
            <v>1.9082257941437978E-2</v>
          </cell>
          <cell r="W282">
            <v>70.897756533436109</v>
          </cell>
          <cell r="X282">
            <v>69.905837147325286</v>
          </cell>
          <cell r="Y282">
            <v>5.7064338082199431</v>
          </cell>
          <cell r="Z282">
            <v>1.0152148987560936</v>
          </cell>
          <cell r="AA282">
            <v>0.29374589351249986</v>
          </cell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R283">
            <v>1.9082257941437978E-2</v>
          </cell>
          <cell r="W283">
            <v>70.426451409282208</v>
          </cell>
          <cell r="X283">
            <v>69.441125979204415</v>
          </cell>
          <cell r="Y283">
            <v>5.6684993004729911</v>
          </cell>
          <cell r="Z283">
            <v>1.0084660817653124</v>
          </cell>
          <cell r="AA283">
            <v>0.29179316677499983</v>
          </cell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R284">
            <v>1.9082257941437978E-2</v>
          </cell>
          <cell r="W284">
            <v>69.955146285128308</v>
          </cell>
          <cell r="X284">
            <v>68.976414811083544</v>
          </cell>
          <cell r="Y284">
            <v>5.63056479272604</v>
          </cell>
          <cell r="Z284">
            <v>1.0017172647745312</v>
          </cell>
          <cell r="AA284">
            <v>0.28984044003749981</v>
          </cell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R285">
            <v>1.9082257941437978E-2</v>
          </cell>
          <cell r="W285">
            <v>69.483841160974421</v>
          </cell>
          <cell r="X285">
            <v>68.511703642962672</v>
          </cell>
          <cell r="Y285">
            <v>5.592630284979089</v>
          </cell>
          <cell r="Z285">
            <v>0.99496844778374982</v>
          </cell>
          <cell r="AA285">
            <v>0.28788771329999985</v>
          </cell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R286">
            <v>1.9082257941437978E-2</v>
          </cell>
          <cell r="W286">
            <v>69.012536036820535</v>
          </cell>
          <cell r="X286">
            <v>68.046992474841815</v>
          </cell>
          <cell r="Y286">
            <v>5.5546957772321388</v>
          </cell>
          <cell r="Z286">
            <v>0.98821963079296871</v>
          </cell>
          <cell r="AA286">
            <v>0.28593498656249988</v>
          </cell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R287">
            <v>1.9082257941437978E-2</v>
          </cell>
          <cell r="W287">
            <v>68.541230912666634</v>
          </cell>
          <cell r="X287">
            <v>67.582281306720944</v>
          </cell>
          <cell r="Y287">
            <v>5.5167612694851869</v>
          </cell>
          <cell r="Z287">
            <v>0.98147081380218748</v>
          </cell>
          <cell r="AA287">
            <v>0.28398225982499986</v>
          </cell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R288">
            <v>1.9082257941437978E-2</v>
          </cell>
          <cell r="W288">
            <v>68.069925788512734</v>
          </cell>
          <cell r="X288">
            <v>67.117570138600058</v>
          </cell>
          <cell r="Y288">
            <v>5.4788267617382358</v>
          </cell>
          <cell r="Z288">
            <v>0.97472199681140614</v>
          </cell>
          <cell r="AA288">
            <v>0.28202953308749984</v>
          </cell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R289">
            <v>1.9082257941437978E-2</v>
          </cell>
          <cell r="W289">
            <v>67.598620664358847</v>
          </cell>
          <cell r="X289">
            <v>66.652858970479201</v>
          </cell>
          <cell r="Y289">
            <v>5.4408922539912856</v>
          </cell>
          <cell r="Z289">
            <v>0.96797317982062503</v>
          </cell>
          <cell r="AA289">
            <v>0.28007680634999993</v>
          </cell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R290">
            <v>1.9082257941437978E-2</v>
          </cell>
          <cell r="W290">
            <v>67.127315540204947</v>
          </cell>
          <cell r="X290">
            <v>66.18814780235833</v>
          </cell>
          <cell r="Y290">
            <v>5.4029577462443346</v>
          </cell>
          <cell r="Z290">
            <v>0.9612243628298438</v>
          </cell>
          <cell r="AA290">
            <v>0.27812407961249991</v>
          </cell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R291">
            <v>1.9082257941437978E-2</v>
          </cell>
          <cell r="W291">
            <v>66.656010416051046</v>
          </cell>
          <cell r="X291">
            <v>65.723436634237459</v>
          </cell>
          <cell r="Y291">
            <v>5.3650232384973826</v>
          </cell>
          <cell r="Z291">
            <v>0.95447554583906247</v>
          </cell>
          <cell r="AA291">
            <v>0.27617135287499989</v>
          </cell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R292">
            <v>1.9082257941437978E-2</v>
          </cell>
          <cell r="W292">
            <v>66.267183688624087</v>
          </cell>
          <cell r="X292">
            <v>65.340049920537737</v>
          </cell>
          <cell r="Y292">
            <v>5.3337272696061477</v>
          </cell>
          <cell r="Z292">
            <v>0.94890777182166797</v>
          </cell>
          <cell r="AA292">
            <v>0.27456035331656237</v>
          </cell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R293">
            <v>1.9082257941437978E-2</v>
          </cell>
          <cell r="W293">
            <v>65.878356961197113</v>
          </cell>
          <cell r="X293">
            <v>64.956663206838016</v>
          </cell>
          <cell r="Y293">
            <v>5.3024313007149129</v>
          </cell>
          <cell r="Z293">
            <v>0.94333999780427336</v>
          </cell>
          <cell r="AA293">
            <v>0.27294935375812485</v>
          </cell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R294">
            <v>1.9082257941437978E-2</v>
          </cell>
          <cell r="W294">
            <v>65.489530233770154</v>
          </cell>
          <cell r="X294">
            <v>64.573276493138295</v>
          </cell>
          <cell r="Y294">
            <v>5.271135331823678</v>
          </cell>
          <cell r="Z294">
            <v>0.93777222378687886</v>
          </cell>
          <cell r="AA294">
            <v>0.27133835419968738</v>
          </cell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R295">
            <v>1.9082257941437978E-2</v>
          </cell>
          <cell r="W295">
            <v>65.10070350634318</v>
          </cell>
          <cell r="X295">
            <v>64.189889779438573</v>
          </cell>
          <cell r="Y295">
            <v>5.2398393629324431</v>
          </cell>
          <cell r="Z295">
            <v>0.93220444976948424</v>
          </cell>
          <cell r="AA295">
            <v>0.26972735464124986</v>
          </cell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R296">
            <v>1.9082257941437978E-2</v>
          </cell>
          <cell r="W296">
            <v>64.711876778916235</v>
          </cell>
          <cell r="X296">
            <v>63.806503065738866</v>
          </cell>
          <cell r="Y296">
            <v>5.2085433940412091</v>
          </cell>
          <cell r="Z296">
            <v>0.92663667575208986</v>
          </cell>
          <cell r="AA296">
            <v>0.2681163550828124</v>
          </cell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R297">
            <v>1.9082257941437978E-2</v>
          </cell>
          <cell r="W297">
            <v>64.323050051489261</v>
          </cell>
          <cell r="X297">
            <v>63.423116352039152</v>
          </cell>
          <cell r="Y297">
            <v>5.1772474251499743</v>
          </cell>
          <cell r="Z297">
            <v>0.92106890173469536</v>
          </cell>
          <cell r="AA297">
            <v>0.26650535552437488</v>
          </cell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R298">
            <v>1.9082257941437978E-2</v>
          </cell>
          <cell r="W298">
            <v>63.934223324062302</v>
          </cell>
          <cell r="X298">
            <v>63.039729638339431</v>
          </cell>
          <cell r="Y298">
            <v>5.1459514562587394</v>
          </cell>
          <cell r="Z298">
            <v>0.91550112771730074</v>
          </cell>
          <cell r="AA298">
            <v>0.26489435596593741</v>
          </cell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R299">
            <v>1.9082257941437978E-2</v>
          </cell>
          <cell r="W299">
            <v>63.545396596635335</v>
          </cell>
          <cell r="X299">
            <v>62.656342924639709</v>
          </cell>
          <cell r="Y299">
            <v>5.1146554873675045</v>
          </cell>
          <cell r="Z299">
            <v>0.90993335369990624</v>
          </cell>
          <cell r="AA299">
            <v>0.26328335640749989</v>
          </cell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R300">
            <v>1.9082257941437978E-2</v>
          </cell>
          <cell r="W300">
            <v>63.156569869208369</v>
          </cell>
          <cell r="X300">
            <v>62.272956210939988</v>
          </cell>
          <cell r="Y300">
            <v>5.0833595184762697</v>
          </cell>
          <cell r="Z300">
            <v>0.90436557968251163</v>
          </cell>
          <cell r="AA300">
            <v>0.26167235684906237</v>
          </cell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R301">
            <v>1.9082257941437978E-2</v>
          </cell>
          <cell r="W301">
            <v>62.767743141781402</v>
          </cell>
          <cell r="X301">
            <v>61.889569497240267</v>
          </cell>
          <cell r="Y301">
            <v>5.0520635495850348</v>
          </cell>
          <cell r="Z301">
            <v>0.89879780566511713</v>
          </cell>
          <cell r="AA301">
            <v>0.26006135729062485</v>
          </cell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R302">
            <v>1.9082257941437978E-2</v>
          </cell>
          <cell r="W302">
            <v>62.378916414354428</v>
          </cell>
          <cell r="X302">
            <v>61.506182783540545</v>
          </cell>
          <cell r="Y302">
            <v>5.0207675806937999</v>
          </cell>
          <cell r="Z302">
            <v>0.89323003164772252</v>
          </cell>
          <cell r="AA302">
            <v>0.25845035773218733</v>
          </cell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R303">
            <v>1.9082257941437978E-2</v>
          </cell>
          <cell r="W303">
            <v>61.990089686927462</v>
          </cell>
          <cell r="X303">
            <v>61.122796069840824</v>
          </cell>
          <cell r="Y303">
            <v>4.989471611802565</v>
          </cell>
          <cell r="Z303">
            <v>0.88766225763032791</v>
          </cell>
          <cell r="AA303">
            <v>0.25683935817374987</v>
          </cell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R304">
            <v>1.9082257941437978E-2</v>
          </cell>
          <cell r="W304">
            <v>61.601262959500495</v>
          </cell>
          <cell r="X304">
            <v>60.739409356141103</v>
          </cell>
          <cell r="Y304">
            <v>4.9581756429113302</v>
          </cell>
          <cell r="Z304">
            <v>0.88209448361293341</v>
          </cell>
          <cell r="AA304">
            <v>0.25522835861531235</v>
          </cell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R305">
            <v>1.9082257941437978E-2</v>
          </cell>
          <cell r="W305">
            <v>61.212436232073536</v>
          </cell>
          <cell r="X305">
            <v>60.356022642441388</v>
          </cell>
          <cell r="Y305">
            <v>4.9268796740200953</v>
          </cell>
          <cell r="Z305">
            <v>0.87652670959553891</v>
          </cell>
          <cell r="AA305">
            <v>0.25361735905687488</v>
          </cell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R306">
            <v>1.9082257941437978E-2</v>
          </cell>
          <cell r="W306">
            <v>60.823609504646569</v>
          </cell>
          <cell r="X306">
            <v>59.972635928741667</v>
          </cell>
          <cell r="Y306">
            <v>4.8955837051288604</v>
          </cell>
          <cell r="Z306">
            <v>0.87095893557814441</v>
          </cell>
          <cell r="AA306">
            <v>0.25200635949843736</v>
          </cell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R307">
            <v>1.9082257941437978E-2</v>
          </cell>
          <cell r="W307">
            <v>60.43478277721961</v>
          </cell>
          <cell r="X307">
            <v>59.589249215041953</v>
          </cell>
          <cell r="Y307">
            <v>4.8642877362376264</v>
          </cell>
          <cell r="Z307">
            <v>0.86539116156074991</v>
          </cell>
          <cell r="AA307">
            <v>0.25039535993999984</v>
          </cell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R308">
            <v>1.9082257941437978E-2</v>
          </cell>
          <cell r="W308">
            <v>60.04595604979265</v>
          </cell>
          <cell r="X308">
            <v>59.205862501342239</v>
          </cell>
          <cell r="Y308">
            <v>4.8329917673463925</v>
          </cell>
          <cell r="Z308">
            <v>0.85982338754335541</v>
          </cell>
          <cell r="AA308">
            <v>0.24878436038156237</v>
          </cell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R309">
            <v>1.9082257941437978E-2</v>
          </cell>
          <cell r="W309">
            <v>59.657129322365684</v>
          </cell>
          <cell r="X309">
            <v>58.822475787642524</v>
          </cell>
          <cell r="Y309">
            <v>4.8016957984551576</v>
          </cell>
          <cell r="Z309">
            <v>0.85425561352596091</v>
          </cell>
          <cell r="AA309">
            <v>0.24717336082312488</v>
          </cell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R310">
            <v>1.9082257941437978E-2</v>
          </cell>
          <cell r="W310">
            <v>59.268302594938717</v>
          </cell>
          <cell r="X310">
            <v>58.439089073942803</v>
          </cell>
          <cell r="Y310">
            <v>4.7703998295639227</v>
          </cell>
          <cell r="Z310">
            <v>0.8486878395085663</v>
          </cell>
          <cell r="AA310">
            <v>0.24556236126468736</v>
          </cell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R311">
            <v>1.9082257941437978E-2</v>
          </cell>
          <cell r="W311">
            <v>58.879475867511751</v>
          </cell>
          <cell r="X311">
            <v>58.055702360243082</v>
          </cell>
          <cell r="Y311">
            <v>4.739103860672687</v>
          </cell>
          <cell r="Z311">
            <v>0.8431200654911718</v>
          </cell>
          <cell r="AA311">
            <v>0.24395136170624987</v>
          </cell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R312">
            <v>1.9082257941437978E-2</v>
          </cell>
          <cell r="W312">
            <v>58.490649140084784</v>
          </cell>
          <cell r="X312">
            <v>57.67231564654336</v>
          </cell>
          <cell r="Y312">
            <v>4.7078078917814521</v>
          </cell>
          <cell r="Z312">
            <v>0.83755229147377719</v>
          </cell>
          <cell r="AA312">
            <v>0.24234036214781235</v>
          </cell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R313">
            <v>1.9082257941437978E-2</v>
          </cell>
          <cell r="W313">
            <v>58.101822412657825</v>
          </cell>
          <cell r="X313">
            <v>57.288928932843646</v>
          </cell>
          <cell r="Y313">
            <v>4.6765119228902181</v>
          </cell>
          <cell r="Z313">
            <v>0.83198451745638269</v>
          </cell>
          <cell r="AA313">
            <v>0.24072936258937488</v>
          </cell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R314">
            <v>1.9082257941437978E-2</v>
          </cell>
          <cell r="W314">
            <v>57.712995685230858</v>
          </cell>
          <cell r="X314">
            <v>56.905542219143925</v>
          </cell>
          <cell r="Y314">
            <v>4.6452159539989832</v>
          </cell>
          <cell r="Z314">
            <v>0.82641674343898819</v>
          </cell>
          <cell r="AA314">
            <v>0.23911836303093736</v>
          </cell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R315">
            <v>1.9082257941437978E-2</v>
          </cell>
          <cell r="W315">
            <v>57.324168957803892</v>
          </cell>
          <cell r="X315">
            <v>56.522155505444204</v>
          </cell>
          <cell r="Y315">
            <v>4.6139199851077484</v>
          </cell>
          <cell r="Z315">
            <v>0.82084896942159358</v>
          </cell>
          <cell r="AA315">
            <v>0.23750736347249984</v>
          </cell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R316">
            <v>1.9082257941437978E-2</v>
          </cell>
          <cell r="W316">
            <v>56.935342230376932</v>
          </cell>
          <cell r="X316">
            <v>56.138768791744489</v>
          </cell>
          <cell r="Y316">
            <v>4.5826240162165144</v>
          </cell>
          <cell r="Z316">
            <v>0.81528119540419919</v>
          </cell>
          <cell r="AA316">
            <v>0.23589636391406238</v>
          </cell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R317">
            <v>1.9082257941437978E-2</v>
          </cell>
          <cell r="W317">
            <v>56.546515502949966</v>
          </cell>
          <cell r="X317">
            <v>55.755382078044768</v>
          </cell>
          <cell r="Y317">
            <v>4.5513280473252786</v>
          </cell>
          <cell r="Z317">
            <v>0.80971342138680458</v>
          </cell>
          <cell r="AA317">
            <v>0.23428536435562486</v>
          </cell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R318">
            <v>1.9082257941437978E-2</v>
          </cell>
          <cell r="W318">
            <v>56.157688775523006</v>
          </cell>
          <cell r="X318">
            <v>55.371995364345054</v>
          </cell>
          <cell r="Y318">
            <v>4.5200320784340446</v>
          </cell>
          <cell r="Z318">
            <v>0.80414564736941008</v>
          </cell>
          <cell r="AA318">
            <v>0.23267436479718739</v>
          </cell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R319">
            <v>1.9082257941437978E-2</v>
          </cell>
          <cell r="W319">
            <v>55.76886204809604</v>
          </cell>
          <cell r="X319">
            <v>54.988608650645332</v>
          </cell>
          <cell r="Y319">
            <v>4.4887361095428098</v>
          </cell>
          <cell r="Z319">
            <v>0.79857787335201558</v>
          </cell>
          <cell r="AA319">
            <v>0.23106336523874987</v>
          </cell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R320">
            <v>1.9082257941437978E-2</v>
          </cell>
          <cell r="W320">
            <v>55.380035320669073</v>
          </cell>
          <cell r="X320">
            <v>54.605221936945611</v>
          </cell>
          <cell r="Y320">
            <v>4.4574401406515749</v>
          </cell>
          <cell r="Z320">
            <v>0.79301009933462097</v>
          </cell>
          <cell r="AA320">
            <v>0.22945236568031238</v>
          </cell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R321">
            <v>1.9082257941437978E-2</v>
          </cell>
          <cell r="W321">
            <v>54.991208593242106</v>
          </cell>
          <cell r="X321">
            <v>54.221835223245897</v>
          </cell>
          <cell r="Y321">
            <v>4.42614417176034</v>
          </cell>
          <cell r="Z321">
            <v>0.78744232531722647</v>
          </cell>
          <cell r="AA321">
            <v>0.22784136612187486</v>
          </cell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R322">
            <v>1.9082257941437978E-2</v>
          </cell>
          <cell r="W322">
            <v>54.670426543114864</v>
          </cell>
          <cell r="X322">
            <v>53.905541184443628</v>
          </cell>
          <cell r="Y322">
            <v>4.4003249974250709</v>
          </cell>
          <cell r="Z322">
            <v>0.78284891175287596</v>
          </cell>
          <cell r="AA322">
            <v>0.22651229148616392</v>
          </cell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R323">
            <v>1.9082257941437978E-2</v>
          </cell>
          <cell r="W323">
            <v>54.349644492987615</v>
          </cell>
          <cell r="X323">
            <v>53.589247145641359</v>
          </cell>
          <cell r="Y323">
            <v>4.3745058230898026</v>
          </cell>
          <cell r="Z323">
            <v>0.77825549818852546</v>
          </cell>
          <cell r="AA323">
            <v>0.22518321685045301</v>
          </cell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R324">
            <v>1.9082257941437978E-2</v>
          </cell>
          <cell r="W324">
            <v>54.02886244286038</v>
          </cell>
          <cell r="X324">
            <v>53.272953106839097</v>
          </cell>
          <cell r="Y324">
            <v>4.3486866487545344</v>
          </cell>
          <cell r="Z324">
            <v>0.77366208462417507</v>
          </cell>
          <cell r="AA324">
            <v>0.22385414221474209</v>
          </cell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R325">
            <v>1.9082257941437978E-2</v>
          </cell>
          <cell r="W325">
            <v>53.708080392733123</v>
          </cell>
          <cell r="X325">
            <v>52.956659068036821</v>
          </cell>
          <cell r="Y325">
            <v>4.3228674744192652</v>
          </cell>
          <cell r="Z325">
            <v>0.76906867105982446</v>
          </cell>
          <cell r="AA325">
            <v>0.22252506757903112</v>
          </cell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R326">
            <v>1.9082257941437978E-2</v>
          </cell>
          <cell r="W326">
            <v>53.387298342605881</v>
          </cell>
          <cell r="X326">
            <v>52.640365029234559</v>
          </cell>
          <cell r="Y326">
            <v>4.297048300083997</v>
          </cell>
          <cell r="Z326">
            <v>0.76447525749547396</v>
          </cell>
          <cell r="AA326">
            <v>0.22119599294332018</v>
          </cell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R327">
            <v>1.9082257941437978E-2</v>
          </cell>
          <cell r="W327">
            <v>53.066516292478632</v>
          </cell>
          <cell r="X327">
            <v>52.32407099043229</v>
          </cell>
          <cell r="Y327">
            <v>4.2712291257487278</v>
          </cell>
          <cell r="Z327">
            <v>0.75988184393112357</v>
          </cell>
          <cell r="AA327">
            <v>0.21986691830760924</v>
          </cell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R328">
            <v>1.9082257941437978E-2</v>
          </cell>
          <cell r="W328">
            <v>52.745734242351382</v>
          </cell>
          <cell r="X328">
            <v>52.007776951630014</v>
          </cell>
          <cell r="Y328">
            <v>4.2454099514134587</v>
          </cell>
          <cell r="Z328">
            <v>0.75528843036677296</v>
          </cell>
          <cell r="AA328">
            <v>0.2185378436718983</v>
          </cell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R329">
            <v>1.9082257941437978E-2</v>
          </cell>
          <cell r="W329">
            <v>52.424952192224147</v>
          </cell>
          <cell r="X329">
            <v>51.691482912827752</v>
          </cell>
          <cell r="Y329">
            <v>4.2195907770781913</v>
          </cell>
          <cell r="Z329">
            <v>0.75069501680242257</v>
          </cell>
          <cell r="AA329">
            <v>0.21720876903618738</v>
          </cell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R330">
            <v>1.9082257941437978E-2</v>
          </cell>
          <cell r="W330">
            <v>52.104170142096898</v>
          </cell>
          <cell r="X330">
            <v>51.37518887402549</v>
          </cell>
          <cell r="Y330">
            <v>4.1937716027429222</v>
          </cell>
          <cell r="Z330">
            <v>0.74610160323807206</v>
          </cell>
          <cell r="AA330">
            <v>0.21587969440047644</v>
          </cell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R331">
            <v>1.9082257941437978E-2</v>
          </cell>
          <cell r="W331">
            <v>51.783388091969655</v>
          </cell>
          <cell r="X331">
            <v>51.058894835223221</v>
          </cell>
          <cell r="Y331">
            <v>4.1679524284076539</v>
          </cell>
          <cell r="Z331">
            <v>0.74150818967372156</v>
          </cell>
          <cell r="AA331">
            <v>0.2145506197647655</v>
          </cell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R332">
            <v>1.9082257941437978E-2</v>
          </cell>
          <cell r="W332">
            <v>51.462606041842399</v>
          </cell>
          <cell r="X332">
            <v>50.742600796420945</v>
          </cell>
          <cell r="Y332">
            <v>4.1421332540723848</v>
          </cell>
          <cell r="Z332">
            <v>0.73691477610937095</v>
          </cell>
          <cell r="AA332">
            <v>0.21322154512905453</v>
          </cell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R333">
            <v>1.9082257941437978E-2</v>
          </cell>
          <cell r="W333">
            <v>51.141823991715157</v>
          </cell>
          <cell r="X333">
            <v>50.426306757618676</v>
          </cell>
          <cell r="Y333">
            <v>4.1163140797371156</v>
          </cell>
          <cell r="Z333">
            <v>0.73232136254502056</v>
          </cell>
          <cell r="AA333">
            <v>0.21189247049334362</v>
          </cell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R334">
            <v>1.9082257941437978E-2</v>
          </cell>
          <cell r="W334">
            <v>50.821041941587914</v>
          </cell>
          <cell r="X334">
            <v>50.110012718816414</v>
          </cell>
          <cell r="Y334">
            <v>4.0904949054018473</v>
          </cell>
          <cell r="Z334">
            <v>0.72772794898067017</v>
          </cell>
          <cell r="AA334">
            <v>0.2105633958576327</v>
          </cell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R335">
            <v>1.9082257941437978E-2</v>
          </cell>
          <cell r="W335">
            <v>50.500259891460672</v>
          </cell>
          <cell r="X335">
            <v>49.793718680014152</v>
          </cell>
          <cell r="Y335">
            <v>4.0646757310665791</v>
          </cell>
          <cell r="Z335">
            <v>0.72313453541631967</v>
          </cell>
          <cell r="AA335">
            <v>0.20923432122192176</v>
          </cell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R336">
            <v>1.9082257941437978E-2</v>
          </cell>
          <cell r="W336">
            <v>50.179477841333416</v>
          </cell>
          <cell r="X336">
            <v>49.477424641211876</v>
          </cell>
          <cell r="Y336">
            <v>4.0388565567313099</v>
          </cell>
          <cell r="Z336">
            <v>0.71854112185196906</v>
          </cell>
          <cell r="AA336">
            <v>0.20790524658621079</v>
          </cell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R337">
            <v>1.9082257941437978E-2</v>
          </cell>
          <cell r="W337">
            <v>49.858695791206173</v>
          </cell>
          <cell r="X337">
            <v>49.161130602409607</v>
          </cell>
          <cell r="Y337">
            <v>4.0130373823960417</v>
          </cell>
          <cell r="Z337">
            <v>0.71394770828761855</v>
          </cell>
          <cell r="AA337">
            <v>0.20657617195049985</v>
          </cell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R338">
            <v>1.9082257941437978E-2</v>
          </cell>
          <cell r="W338">
            <v>49.537913741078938</v>
          </cell>
          <cell r="X338">
            <v>48.844836563607345</v>
          </cell>
          <cell r="Y338">
            <v>3.987218208060773</v>
          </cell>
          <cell r="Z338">
            <v>0.70935429472326816</v>
          </cell>
          <cell r="AA338">
            <v>0.20524709731478896</v>
          </cell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R339">
            <v>1.9082257941437978E-2</v>
          </cell>
          <cell r="W339">
            <v>49.217131690951689</v>
          </cell>
          <cell r="X339">
            <v>48.528542524805076</v>
          </cell>
          <cell r="Y339">
            <v>3.9613990337255047</v>
          </cell>
          <cell r="Z339">
            <v>0.70476088115891766</v>
          </cell>
          <cell r="AA339">
            <v>0.20391802267907802</v>
          </cell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R340">
            <v>1.9082257941437978E-2</v>
          </cell>
          <cell r="W340">
            <v>48.89634964082444</v>
          </cell>
          <cell r="X340">
            <v>48.212248486002807</v>
          </cell>
          <cell r="Y340">
            <v>3.9355798593902356</v>
          </cell>
          <cell r="Z340">
            <v>0.70016746759456716</v>
          </cell>
          <cell r="AA340">
            <v>0.20258894804336705</v>
          </cell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R341">
            <v>1.9082257941437978E-2</v>
          </cell>
          <cell r="W341">
            <v>48.57556759069719</v>
          </cell>
          <cell r="X341">
            <v>47.895954447200538</v>
          </cell>
          <cell r="Y341">
            <v>3.9097606850549669</v>
          </cell>
          <cell r="Z341">
            <v>0.69557405403021666</v>
          </cell>
          <cell r="AA341">
            <v>0.20125987340765611</v>
          </cell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R342">
            <v>1.9082257941437978E-2</v>
          </cell>
          <cell r="W342">
            <v>48.254785540569948</v>
          </cell>
          <cell r="X342">
            <v>47.579660408398269</v>
          </cell>
          <cell r="Y342">
            <v>3.8839415107196982</v>
          </cell>
          <cell r="Z342">
            <v>0.69098064046586616</v>
          </cell>
          <cell r="AA342">
            <v>0.1999307987719452</v>
          </cell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R343">
            <v>1.9082257941437978E-2</v>
          </cell>
          <cell r="W343">
            <v>47.934003490442706</v>
          </cell>
          <cell r="X343">
            <v>47.263366369596007</v>
          </cell>
          <cell r="Y343">
            <v>3.8581223363844299</v>
          </cell>
          <cell r="Z343">
            <v>0.68638722690151577</v>
          </cell>
          <cell r="AA343">
            <v>0.19860172413623428</v>
          </cell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R344">
            <v>1.9082257941437978E-2</v>
          </cell>
          <cell r="W344">
            <v>47.613221440315456</v>
          </cell>
          <cell r="X344">
            <v>46.947072330793738</v>
          </cell>
          <cell r="Y344">
            <v>3.8323031620491608</v>
          </cell>
          <cell r="Z344">
            <v>0.68179381333716516</v>
          </cell>
          <cell r="AA344">
            <v>0.19727264950052331</v>
          </cell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R345">
            <v>1.9082257941437978E-2</v>
          </cell>
          <cell r="W345">
            <v>47.292439390188207</v>
          </cell>
          <cell r="X345">
            <v>46.630778291991469</v>
          </cell>
          <cell r="Y345">
            <v>3.8064839877138921</v>
          </cell>
          <cell r="Z345">
            <v>0.67720039977281465</v>
          </cell>
          <cell r="AA345">
            <v>0.19594357486481237</v>
          </cell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R346">
            <v>1.9082257941437978E-2</v>
          </cell>
          <cell r="W346">
            <v>46.971657340060965</v>
          </cell>
          <cell r="X346">
            <v>46.3144842531892</v>
          </cell>
          <cell r="Y346">
            <v>3.7806648133786234</v>
          </cell>
          <cell r="Z346">
            <v>0.67260698620846426</v>
          </cell>
          <cell r="AA346">
            <v>0.19461450022910143</v>
          </cell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R347">
            <v>1.9082257941437978E-2</v>
          </cell>
          <cell r="W347">
            <v>46.650875289933715</v>
          </cell>
          <cell r="X347">
            <v>45.998190214386923</v>
          </cell>
          <cell r="Y347">
            <v>3.7548456390433542</v>
          </cell>
          <cell r="Z347">
            <v>0.66801357264411365</v>
          </cell>
          <cell r="AA347">
            <v>0.19328542559339049</v>
          </cell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R348">
            <v>1.9082257941437978E-2</v>
          </cell>
          <cell r="W348">
            <v>46.330093239806473</v>
          </cell>
          <cell r="X348">
            <v>45.681896175584662</v>
          </cell>
          <cell r="Y348">
            <v>3.7290264647080864</v>
          </cell>
          <cell r="Z348">
            <v>0.66342015907976326</v>
          </cell>
          <cell r="AA348">
            <v>0.19195635095767957</v>
          </cell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R349">
            <v>1.9082257941437978E-2</v>
          </cell>
          <cell r="W349">
            <v>46.009311189679231</v>
          </cell>
          <cell r="X349">
            <v>45.3656021367824</v>
          </cell>
          <cell r="Y349">
            <v>3.7032072903728177</v>
          </cell>
          <cell r="Z349">
            <v>0.65882674551541276</v>
          </cell>
          <cell r="AA349">
            <v>0.19062727632196863</v>
          </cell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R350">
            <v>1.9082257941437978E-2</v>
          </cell>
          <cell r="W350">
            <v>45.688529139551981</v>
          </cell>
          <cell r="X350">
            <v>45.049308097980131</v>
          </cell>
          <cell r="Y350">
            <v>3.677388116037549</v>
          </cell>
          <cell r="Z350">
            <v>0.65423333195106226</v>
          </cell>
          <cell r="AA350">
            <v>0.18929820168625769</v>
          </cell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R351">
            <v>1.9082257941437978E-2</v>
          </cell>
          <cell r="W351">
            <v>45.367747089424732</v>
          </cell>
          <cell r="X351">
            <v>44.733014059177854</v>
          </cell>
          <cell r="Y351">
            <v>3.6515689417022799</v>
          </cell>
          <cell r="Z351">
            <v>0.64963991838671165</v>
          </cell>
          <cell r="AA351">
            <v>0.18796912705054672</v>
          </cell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R352">
            <v>1.9082257941437978E-2</v>
          </cell>
          <cell r="W352">
            <v>45.10310189806976</v>
          </cell>
          <cell r="X352">
            <v>44.47207147716599</v>
          </cell>
          <cell r="Y352">
            <v>3.6302681228756835</v>
          </cell>
          <cell r="Z352">
            <v>0.64585035219612263</v>
          </cell>
          <cell r="AA352">
            <v>0.18687264047608523</v>
          </cell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R353">
            <v>1.9082257941437978E-2</v>
          </cell>
          <cell r="W353">
            <v>44.83845670671478</v>
          </cell>
          <cell r="X353">
            <v>44.211128895154118</v>
          </cell>
          <cell r="Y353">
            <v>3.6089673040490871</v>
          </cell>
          <cell r="Z353">
            <v>0.6420607860055334</v>
          </cell>
          <cell r="AA353">
            <v>0.18577615390162369</v>
          </cell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R354">
            <v>1.9082257941437978E-2</v>
          </cell>
          <cell r="W354">
            <v>44.5738115153598</v>
          </cell>
          <cell r="X354">
            <v>43.950186313142247</v>
          </cell>
          <cell r="Y354">
            <v>3.5876664852224902</v>
          </cell>
          <cell r="Z354">
            <v>0.63827121981494428</v>
          </cell>
          <cell r="AA354">
            <v>0.18467966732716218</v>
          </cell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R355">
            <v>1.9082257941437978E-2</v>
          </cell>
          <cell r="W355">
            <v>44.309166324004821</v>
          </cell>
          <cell r="X355">
            <v>43.689243731130375</v>
          </cell>
          <cell r="Y355">
            <v>3.5663656663958934</v>
          </cell>
          <cell r="Z355">
            <v>0.63448165362435505</v>
          </cell>
          <cell r="AA355">
            <v>0.18358318075270064</v>
          </cell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R356">
            <v>1.9082257941437978E-2</v>
          </cell>
          <cell r="W356">
            <v>44.044521132649841</v>
          </cell>
          <cell r="X356">
            <v>43.428301149118496</v>
          </cell>
          <cell r="Y356">
            <v>3.5450648475692965</v>
          </cell>
          <cell r="Z356">
            <v>0.63069208743376592</v>
          </cell>
          <cell r="AA356">
            <v>0.18248669417823912</v>
          </cell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R357">
            <v>1.9082257941437978E-2</v>
          </cell>
          <cell r="W357">
            <v>43.779875941294868</v>
          </cell>
          <cell r="X357">
            <v>43.167358567106632</v>
          </cell>
          <cell r="Y357">
            <v>3.5237640287427006</v>
          </cell>
          <cell r="Z357">
            <v>0.6269025212431768</v>
          </cell>
          <cell r="AA357">
            <v>0.18139020760377761</v>
          </cell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R358">
            <v>1.9082257941437978E-2</v>
          </cell>
          <cell r="W358">
            <v>43.515230749939889</v>
          </cell>
          <cell r="X358">
            <v>42.90641598509476</v>
          </cell>
          <cell r="Y358">
            <v>3.5024632099161037</v>
          </cell>
          <cell r="Z358">
            <v>0.62311295505258768</v>
          </cell>
          <cell r="AA358">
            <v>0.1802937210293161</v>
          </cell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R359">
            <v>1.9082257941437978E-2</v>
          </cell>
          <cell r="W359">
            <v>43.250585558584909</v>
          </cell>
          <cell r="X359">
            <v>42.645473403082889</v>
          </cell>
          <cell r="Y359">
            <v>3.4811623910895069</v>
          </cell>
          <cell r="Z359">
            <v>0.61932338886199845</v>
          </cell>
          <cell r="AA359">
            <v>0.17919723445485455</v>
          </cell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R360">
            <v>1.9082257941437978E-2</v>
          </cell>
          <cell r="W360">
            <v>42.985940367229929</v>
          </cell>
          <cell r="X360">
            <v>42.384530821071017</v>
          </cell>
          <cell r="Y360">
            <v>3.45986157226291</v>
          </cell>
          <cell r="Z360">
            <v>0.61553382267140933</v>
          </cell>
          <cell r="AA360">
            <v>0.17810074788039301</v>
          </cell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R361">
            <v>1.9082257941437978E-2</v>
          </cell>
          <cell r="W361">
            <v>42.721295175874957</v>
          </cell>
          <cell r="X361">
            <v>42.123588239059153</v>
          </cell>
          <cell r="Y361">
            <v>3.4385607534363141</v>
          </cell>
          <cell r="Z361">
            <v>0.6117442564808202</v>
          </cell>
          <cell r="AA361">
            <v>0.17700426130593153</v>
          </cell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R362">
            <v>1.9082257941437978E-2</v>
          </cell>
          <cell r="W362">
            <v>42.456649984519977</v>
          </cell>
          <cell r="X362">
            <v>41.862645657047281</v>
          </cell>
          <cell r="Y362">
            <v>3.4172599346097172</v>
          </cell>
          <cell r="Z362">
            <v>0.60795469029023108</v>
          </cell>
          <cell r="AA362">
            <v>0.17590777473146998</v>
          </cell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W363">
            <v>42.192004793165005</v>
          </cell>
          <cell r="X363">
            <v>41.60170307503541</v>
          </cell>
          <cell r="Y363">
            <v>3.3959591157831204</v>
          </cell>
          <cell r="Z363">
            <v>0.60416512409964185</v>
          </cell>
          <cell r="AA363">
            <v>0.17481128815700847</v>
          </cell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W364">
            <v>41.927359601810025</v>
          </cell>
          <cell r="X364">
            <v>41.340760493023531</v>
          </cell>
          <cell r="Y364">
            <v>3.3746582969565235</v>
          </cell>
          <cell r="Z364">
            <v>0.60037555790905273</v>
          </cell>
          <cell r="AA364">
            <v>0.17371480158254693</v>
          </cell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W365">
            <v>41.662714410455045</v>
          </cell>
          <cell r="X365">
            <v>41.079817911011659</v>
          </cell>
          <cell r="Y365">
            <v>3.3533574781299267</v>
          </cell>
          <cell r="Z365">
            <v>0.59658599171846349</v>
          </cell>
          <cell r="AA365">
            <v>0.17261831500808542</v>
          </cell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W366">
            <v>41.398069219100073</v>
          </cell>
          <cell r="X366">
            <v>40.818875328999795</v>
          </cell>
          <cell r="Y366">
            <v>3.3320566593033307</v>
          </cell>
          <cell r="Z366">
            <v>0.59279642552787448</v>
          </cell>
          <cell r="AA366">
            <v>0.1715218284336239</v>
          </cell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W367">
            <v>41.133424027745093</v>
          </cell>
          <cell r="X367">
            <v>40.557932746987923</v>
          </cell>
          <cell r="Y367">
            <v>3.3107558404767339</v>
          </cell>
          <cell r="Z367">
            <v>0.58900685933728525</v>
          </cell>
          <cell r="AA367">
            <v>0.17042534185916239</v>
          </cell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W368">
            <v>40.868778836390113</v>
          </cell>
          <cell r="X368">
            <v>40.296990164976052</v>
          </cell>
          <cell r="Y368">
            <v>3.289455021650137</v>
          </cell>
          <cell r="Z368">
            <v>0.58521729314669613</v>
          </cell>
          <cell r="AA368">
            <v>0.16932885528470085</v>
          </cell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W369">
            <v>40.604133645035141</v>
          </cell>
          <cell r="X369">
            <v>40.036047582964187</v>
          </cell>
          <cell r="Y369">
            <v>3.2681542028235411</v>
          </cell>
          <cell r="Z369">
            <v>0.581427726956107</v>
          </cell>
          <cell r="AA369">
            <v>0.16823236871023936</v>
          </cell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W370">
            <v>40.339488453680161</v>
          </cell>
          <cell r="X370">
            <v>39.775105000952315</v>
          </cell>
          <cell r="Y370">
            <v>3.2468533839969442</v>
          </cell>
          <cell r="Z370">
            <v>0.57763816076551788</v>
          </cell>
          <cell r="AA370">
            <v>0.16713588213577782</v>
          </cell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W371">
            <v>40.074843262325182</v>
          </cell>
          <cell r="X371">
            <v>39.514162418940444</v>
          </cell>
          <cell r="Y371">
            <v>3.2255525651703474</v>
          </cell>
          <cell r="Z371">
            <v>0.57384859457492865</v>
          </cell>
          <cell r="AA371">
            <v>0.16603939556131628</v>
          </cell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W372">
            <v>39.810198070970202</v>
          </cell>
          <cell r="X372">
            <v>39.253219836928572</v>
          </cell>
          <cell r="Y372">
            <v>3.2042517463437505</v>
          </cell>
          <cell r="Z372">
            <v>0.57005902838433953</v>
          </cell>
          <cell r="AA372">
            <v>0.16494290898685476</v>
          </cell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W373">
            <v>39.545552879615222</v>
          </cell>
          <cell r="X373">
            <v>38.992277254916694</v>
          </cell>
          <cell r="Y373">
            <v>3.1829509275171537</v>
          </cell>
          <cell r="Z373">
            <v>0.56626946219375029</v>
          </cell>
          <cell r="AA373">
            <v>0.16384642241239322</v>
          </cell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W374">
            <v>39.280907688260243</v>
          </cell>
          <cell r="X374">
            <v>38.731334672904822</v>
          </cell>
          <cell r="Y374">
            <v>3.1616501086905573</v>
          </cell>
          <cell r="Z374">
            <v>0.56247989600316117</v>
          </cell>
          <cell r="AA374">
            <v>0.16274993583793171</v>
          </cell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W375">
            <v>39.01626249690527</v>
          </cell>
          <cell r="X375">
            <v>38.470392090892958</v>
          </cell>
          <cell r="Y375">
            <v>3.1403492898639609</v>
          </cell>
          <cell r="Z375">
            <v>0.55869032981257205</v>
          </cell>
          <cell r="AA375">
            <v>0.16165344926347019</v>
          </cell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W376">
            <v>38.751617305550283</v>
          </cell>
          <cell r="X376">
            <v>38.209449508881079</v>
          </cell>
          <cell r="Y376">
            <v>3.1190484710373636</v>
          </cell>
          <cell r="Z376">
            <v>0.55490076362198282</v>
          </cell>
          <cell r="AA376">
            <v>0.16055696268900865</v>
          </cell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W377">
            <v>38.486972114195311</v>
          </cell>
          <cell r="X377">
            <v>37.948506926869214</v>
          </cell>
          <cell r="Y377">
            <v>3.0977476522107672</v>
          </cell>
          <cell r="Z377">
            <v>0.5511111974313937</v>
          </cell>
          <cell r="AA377">
            <v>0.15946047611454714</v>
          </cell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W378">
            <v>38.222326922840338</v>
          </cell>
          <cell r="X378">
            <v>37.68756434485735</v>
          </cell>
          <cell r="Y378">
            <v>3.0764468333841712</v>
          </cell>
          <cell r="Z378">
            <v>0.54732163124080468</v>
          </cell>
          <cell r="AA378">
            <v>0.15836398954008565</v>
          </cell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W379">
            <v>37.957681731485359</v>
          </cell>
          <cell r="X379">
            <v>37.426621762845478</v>
          </cell>
          <cell r="Y379">
            <v>3.0551460145575744</v>
          </cell>
          <cell r="Z379">
            <v>0.54353206505021545</v>
          </cell>
          <cell r="AA379">
            <v>0.15726750296562411</v>
          </cell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W380">
            <v>37.693036540130379</v>
          </cell>
          <cell r="X380">
            <v>37.165679180833607</v>
          </cell>
          <cell r="Y380">
            <v>3.0338451957309776</v>
          </cell>
          <cell r="Z380">
            <v>0.53974249885962633</v>
          </cell>
          <cell r="AA380">
            <v>0.15617101639116257</v>
          </cell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W381">
            <v>37.428391348775406</v>
          </cell>
          <cell r="X381">
            <v>36.904736598821728</v>
          </cell>
          <cell r="Y381">
            <v>3.0125443769043807</v>
          </cell>
          <cell r="Z381">
            <v>0.5359529326690371</v>
          </cell>
          <cell r="AA381">
            <v>0.15507452981670106</v>
          </cell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W382">
            <v>37.210059065907544</v>
          </cell>
          <cell r="X382">
            <v>36.689458968661938</v>
          </cell>
          <cell r="Y382">
            <v>2.9949712013724388</v>
          </cell>
          <cell r="Z382">
            <v>0.53282654056180112</v>
          </cell>
          <cell r="AA382">
            <v>0.1541699283927703</v>
          </cell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W383">
            <v>36.991726783039688</v>
          </cell>
          <cell r="X383">
            <v>36.474181338502142</v>
          </cell>
          <cell r="Y383">
            <v>2.9773980258404964</v>
          </cell>
          <cell r="Z383">
            <v>0.52970014845456503</v>
          </cell>
          <cell r="AA383">
            <v>0.15326532696883952</v>
          </cell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W384">
            <v>36.773394500171825</v>
          </cell>
          <cell r="X384">
            <v>36.258903708342345</v>
          </cell>
          <cell r="Y384">
            <v>2.959824850308554</v>
          </cell>
          <cell r="Z384">
            <v>0.52657375634732895</v>
          </cell>
          <cell r="AA384">
            <v>0.15236072554490876</v>
          </cell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W385">
            <v>36.555062217303977</v>
          </cell>
          <cell r="X385">
            <v>36.043626078182555</v>
          </cell>
          <cell r="Y385">
            <v>2.9422516747766121</v>
          </cell>
          <cell r="Z385">
            <v>0.52344736424009297</v>
          </cell>
          <cell r="AA385">
            <v>0.15145612412097803</v>
          </cell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W386">
            <v>36.336729934436121</v>
          </cell>
          <cell r="X386">
            <v>35.828348448022766</v>
          </cell>
          <cell r="Y386">
            <v>2.9246784992446697</v>
          </cell>
          <cell r="Z386">
            <v>0.52032097213285688</v>
          </cell>
          <cell r="AA386">
            <v>0.15055152269704727</v>
          </cell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W387">
            <v>36.118397651568259</v>
          </cell>
          <cell r="X387">
            <v>35.613070817862969</v>
          </cell>
          <cell r="Y387">
            <v>2.9071053237127273</v>
          </cell>
          <cell r="Z387">
            <v>0.5171945800256208</v>
          </cell>
          <cell r="AA387">
            <v>0.14964692127311652</v>
          </cell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W388">
            <v>35.900065368700403</v>
          </cell>
          <cell r="X388">
            <v>35.397793187703172</v>
          </cell>
          <cell r="Y388">
            <v>2.889532148180785</v>
          </cell>
          <cell r="Z388">
            <v>0.51406818791838471</v>
          </cell>
          <cell r="AA388">
            <v>0.14874231984918573</v>
          </cell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W389">
            <v>35.681733085832555</v>
          </cell>
          <cell r="X389">
            <v>35.182515557543383</v>
          </cell>
          <cell r="Y389">
            <v>2.871958972648843</v>
          </cell>
          <cell r="Z389">
            <v>0.51094179581114874</v>
          </cell>
          <cell r="AA389">
            <v>0.147837718425255</v>
          </cell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W390">
            <v>35.463400802964692</v>
          </cell>
          <cell r="X390">
            <v>34.967237927383586</v>
          </cell>
          <cell r="Y390">
            <v>2.8543857971169007</v>
          </cell>
          <cell r="Z390">
            <v>0.50781540370391265</v>
          </cell>
          <cell r="AA390">
            <v>0.14693311700132425</v>
          </cell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W391">
            <v>35.245068520096837</v>
          </cell>
          <cell r="X391">
            <v>34.751960297223796</v>
          </cell>
          <cell r="Y391">
            <v>2.8368126215849583</v>
          </cell>
          <cell r="Z391">
            <v>0.50468901159667656</v>
          </cell>
          <cell r="AA391">
            <v>0.14602851557739349</v>
          </cell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W392">
            <v>35.026736237228974</v>
          </cell>
          <cell r="X392">
            <v>34.536682667063999</v>
          </cell>
          <cell r="Y392">
            <v>2.8192394460530159</v>
          </cell>
          <cell r="Z392">
            <v>0.50156261948944059</v>
          </cell>
          <cell r="AA392">
            <v>0.14512391415346271</v>
          </cell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W393">
            <v>34.808403954361125</v>
          </cell>
          <cell r="X393">
            <v>34.32140503690421</v>
          </cell>
          <cell r="Y393">
            <v>2.8016662705210744</v>
          </cell>
          <cell r="Z393">
            <v>0.49843622738220456</v>
          </cell>
          <cell r="AA393">
            <v>0.14421931272953198</v>
          </cell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W394">
            <v>34.59007167149327</v>
          </cell>
          <cell r="X394">
            <v>34.106127406744413</v>
          </cell>
          <cell r="Y394">
            <v>2.784093094989132</v>
          </cell>
          <cell r="Z394">
            <v>0.49530983527496847</v>
          </cell>
          <cell r="AA394">
            <v>0.14331471130560122</v>
          </cell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W395">
            <v>34.371739388625407</v>
          </cell>
          <cell r="X395">
            <v>33.890849776584623</v>
          </cell>
          <cell r="Y395">
            <v>2.7665199194571897</v>
          </cell>
          <cell r="Z395">
            <v>0.49218344316773244</v>
          </cell>
          <cell r="AA395">
            <v>0.14241010988167047</v>
          </cell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W396">
            <v>34.153407105757552</v>
          </cell>
          <cell r="X396">
            <v>33.675572146424827</v>
          </cell>
          <cell r="Y396">
            <v>2.7489467439252473</v>
          </cell>
          <cell r="Z396">
            <v>0.48905705106049635</v>
          </cell>
          <cell r="AA396">
            <v>0.14150550845773968</v>
          </cell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W397">
            <v>33.935074822889703</v>
          </cell>
          <cell r="X397">
            <v>33.460294516265037</v>
          </cell>
          <cell r="Y397">
            <v>2.7313735683933054</v>
          </cell>
          <cell r="Z397">
            <v>0.48593065895326037</v>
          </cell>
          <cell r="AA397">
            <v>0.14060090703380895</v>
          </cell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W398">
            <v>33.716742540021841</v>
          </cell>
          <cell r="X398">
            <v>33.24501688610524</v>
          </cell>
          <cell r="Y398">
            <v>2.713800392861363</v>
          </cell>
          <cell r="Z398">
            <v>0.48280426684602429</v>
          </cell>
          <cell r="AA398">
            <v>0.1396963056098782</v>
          </cell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W399">
            <v>33.498410257153985</v>
          </cell>
          <cell r="X399">
            <v>33.029739255945444</v>
          </cell>
          <cell r="Y399">
            <v>2.6962272173294206</v>
          </cell>
          <cell r="Z399">
            <v>0.4796778747387882</v>
          </cell>
          <cell r="AA399">
            <v>0.13879170418594744</v>
          </cell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W400">
            <v>33.280077974286122</v>
          </cell>
          <cell r="X400">
            <v>32.814461625785654</v>
          </cell>
          <cell r="Y400">
            <v>2.6786540417974782</v>
          </cell>
          <cell r="Z400">
            <v>0.47655148263155211</v>
          </cell>
          <cell r="AA400">
            <v>0.13788710276201668</v>
          </cell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W401">
            <v>33.061745691418274</v>
          </cell>
          <cell r="X401">
            <v>32.599183995625864</v>
          </cell>
          <cell r="Y401">
            <v>2.6610808662655367</v>
          </cell>
          <cell r="Z401">
            <v>0.47342509052431614</v>
          </cell>
          <cell r="AA401">
            <v>0.13698250133808593</v>
          </cell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W402">
            <v>32.843413408550418</v>
          </cell>
          <cell r="X402">
            <v>32.383906365466068</v>
          </cell>
          <cell r="Y402">
            <v>2.6435076907335944</v>
          </cell>
          <cell r="Z402">
            <v>0.47029869841708011</v>
          </cell>
          <cell r="AA402">
            <v>0.13607789991415517</v>
          </cell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W403">
            <v>32.625081125682556</v>
          </cell>
          <cell r="X403">
            <v>32.168628735306271</v>
          </cell>
          <cell r="Y403">
            <v>2.625934515201652</v>
          </cell>
          <cell r="Z403">
            <v>0.46717230630984402</v>
          </cell>
          <cell r="AA403">
            <v>0.13517329849022441</v>
          </cell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W404">
            <v>32.4067488428147</v>
          </cell>
          <cell r="X404">
            <v>31.953351105146478</v>
          </cell>
          <cell r="Y404">
            <v>2.6083613396697096</v>
          </cell>
          <cell r="Z404">
            <v>0.46404591420260793</v>
          </cell>
          <cell r="AA404">
            <v>0.13426869706629366</v>
          </cell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W405">
            <v>32.188416559946852</v>
          </cell>
          <cell r="X405">
            <v>31.738073474986692</v>
          </cell>
          <cell r="Y405">
            <v>2.5907881641377677</v>
          </cell>
          <cell r="Z405">
            <v>0.46091952209537196</v>
          </cell>
          <cell r="AA405">
            <v>0.1333640956423629</v>
          </cell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W406">
            <v>31.970084277078989</v>
          </cell>
          <cell r="X406">
            <v>31.522795844826895</v>
          </cell>
          <cell r="Y406">
            <v>2.5732149886058253</v>
          </cell>
          <cell r="Z406">
            <v>0.45779312998813587</v>
          </cell>
          <cell r="AA406">
            <v>0.13245949421843214</v>
          </cell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W407">
            <v>31.751751994211133</v>
          </cell>
          <cell r="X407">
            <v>31.307518214667098</v>
          </cell>
          <cell r="Y407">
            <v>2.5556418130738829</v>
          </cell>
          <cell r="Z407">
            <v>0.45466673788089984</v>
          </cell>
          <cell r="AA407">
            <v>0.13155489279450139</v>
          </cell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W408">
            <v>31.533419711343274</v>
          </cell>
          <cell r="X408">
            <v>31.092240584507305</v>
          </cell>
          <cell r="Y408">
            <v>2.5380686375419406</v>
          </cell>
          <cell r="Z408">
            <v>0.45154034577366375</v>
          </cell>
          <cell r="AA408">
            <v>0.13065029137057063</v>
          </cell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W409">
            <v>31.315087428475415</v>
          </cell>
          <cell r="X409">
            <v>30.876962954347508</v>
          </cell>
          <cell r="Y409">
            <v>2.5204954620099982</v>
          </cell>
          <cell r="Z409">
            <v>0.44841395366642767</v>
          </cell>
          <cell r="AA409">
            <v>0.12974568994663987</v>
          </cell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W410">
            <v>31.096755145607563</v>
          </cell>
          <cell r="X410">
            <v>30.661685324187722</v>
          </cell>
          <cell r="Y410">
            <v>2.5029222864780567</v>
          </cell>
          <cell r="Z410">
            <v>0.44528756155919169</v>
          </cell>
          <cell r="AA410">
            <v>0.12884108852270912</v>
          </cell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W411">
            <v>30.878422862739708</v>
          </cell>
          <cell r="X411">
            <v>30.446407694027926</v>
          </cell>
          <cell r="Y411">
            <v>2.4853491109461143</v>
          </cell>
          <cell r="Z411">
            <v>0.4421611694519556</v>
          </cell>
          <cell r="AA411">
            <v>0.12793648709877836</v>
          </cell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W412">
            <v>30.698298729373722</v>
          </cell>
          <cell r="X412">
            <v>30.268803649146093</v>
          </cell>
          <cell r="Y412">
            <v>2.4708512411322614</v>
          </cell>
          <cell r="Z412">
            <v>0.43958189596348585</v>
          </cell>
          <cell r="AA412">
            <v>0.12719019092403547</v>
          </cell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W413">
            <v>30.518174596007743</v>
          </cell>
          <cell r="X413">
            <v>30.091199604264265</v>
          </cell>
          <cell r="Y413">
            <v>2.4563533713184094</v>
          </cell>
          <cell r="Z413">
            <v>0.43700262247501614</v>
          </cell>
          <cell r="AA413">
            <v>0.1264438947492926</v>
          </cell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W414">
            <v>30.33805046264176</v>
          </cell>
          <cell r="X414">
            <v>29.913595559382436</v>
          </cell>
          <cell r="Y414">
            <v>2.4418555015045573</v>
          </cell>
          <cell r="Z414">
            <v>0.43442334898654639</v>
          </cell>
          <cell r="AA414">
            <v>0.12569759857454973</v>
          </cell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W415">
            <v>30.157926329275778</v>
          </cell>
          <cell r="X415">
            <v>29.735991514500608</v>
          </cell>
          <cell r="Y415">
            <v>2.4273576316907048</v>
          </cell>
          <cell r="Z415">
            <v>0.43184407549807663</v>
          </cell>
          <cell r="AA415">
            <v>0.12495130239980685</v>
          </cell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W416">
            <v>29.977802195909796</v>
          </cell>
          <cell r="X416">
            <v>29.558387469618779</v>
          </cell>
          <cell r="Y416">
            <v>2.4128597618768524</v>
          </cell>
          <cell r="Z416">
            <v>0.42926480200960693</v>
          </cell>
          <cell r="AA416">
            <v>0.12420500622506399</v>
          </cell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W417">
            <v>29.797678062543817</v>
          </cell>
          <cell r="X417">
            <v>29.380783424736951</v>
          </cell>
          <cell r="Y417">
            <v>2.3983618920630003</v>
          </cell>
          <cell r="Z417">
            <v>0.42668552852113717</v>
          </cell>
          <cell r="AA417">
            <v>0.12345871005032112</v>
          </cell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W418">
            <v>29.617553929177834</v>
          </cell>
          <cell r="X418">
            <v>29.203179379855118</v>
          </cell>
          <cell r="Y418">
            <v>2.3838640222491478</v>
          </cell>
          <cell r="Z418">
            <v>0.42410625503266741</v>
          </cell>
          <cell r="AA418">
            <v>0.12271241387557824</v>
          </cell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W419">
            <v>29.437429795811852</v>
          </cell>
          <cell r="X419">
            <v>29.02557533497329</v>
          </cell>
          <cell r="Y419">
            <v>2.3693661524352954</v>
          </cell>
          <cell r="Z419">
            <v>0.42152698154419771</v>
          </cell>
          <cell r="AA419">
            <v>0.12196611770083537</v>
          </cell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W420">
            <v>29.257305662445869</v>
          </cell>
          <cell r="X420">
            <v>28.847971290091458</v>
          </cell>
          <cell r="Y420">
            <v>2.3548682826214429</v>
          </cell>
          <cell r="Z420">
            <v>0.4189477080557279</v>
          </cell>
          <cell r="AA420">
            <v>0.12121982152609249</v>
          </cell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W421">
            <v>29.077181529079887</v>
          </cell>
          <cell r="X421">
            <v>28.670367245209629</v>
          </cell>
          <cell r="Y421">
            <v>2.3403704128075908</v>
          </cell>
          <cell r="Z421">
            <v>0.41636843456725819</v>
          </cell>
          <cell r="AA421">
            <v>0.12047352535134961</v>
          </cell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>
        <row r="4">
          <cell r="CM4">
            <v>24</v>
          </cell>
        </row>
      </sheetData>
      <sheetData sheetId="3">
        <row r="6">
          <cell r="AH6">
            <v>3.6851450885227148</v>
          </cell>
        </row>
      </sheetData>
      <sheetData sheetId="4">
        <row r="7">
          <cell r="H7">
            <v>1.0285714285714287</v>
          </cell>
        </row>
      </sheetData>
      <sheetData sheetId="5">
        <row r="4">
          <cell r="C4">
            <v>28800</v>
          </cell>
          <cell r="G4">
            <v>3500</v>
          </cell>
          <cell r="J4">
            <v>20000</v>
          </cell>
          <cell r="K4">
            <v>200</v>
          </cell>
        </row>
        <row r="5">
          <cell r="G5">
            <v>3500</v>
          </cell>
          <cell r="J5">
            <v>25000</v>
          </cell>
          <cell r="K5">
            <v>500</v>
          </cell>
        </row>
        <row r="6">
          <cell r="G6">
            <v>3500</v>
          </cell>
          <cell r="J6">
            <v>30000</v>
          </cell>
          <cell r="K6">
            <v>1000</v>
          </cell>
        </row>
        <row r="7">
          <cell r="G7">
            <v>3500</v>
          </cell>
          <cell r="J7">
            <v>35000</v>
          </cell>
          <cell r="K7">
            <v>2000</v>
          </cell>
        </row>
        <row r="8">
          <cell r="G8">
            <v>3500</v>
          </cell>
          <cell r="J8">
            <v>40000</v>
          </cell>
          <cell r="K8">
            <v>3000</v>
          </cell>
        </row>
        <row r="9">
          <cell r="G9">
            <v>3500</v>
          </cell>
          <cell r="J9">
            <v>45000</v>
          </cell>
          <cell r="K9">
            <v>4500</v>
          </cell>
        </row>
        <row r="10">
          <cell r="G10">
            <v>3500</v>
          </cell>
          <cell r="J10">
            <v>50000</v>
          </cell>
          <cell r="K10">
            <v>6500</v>
          </cell>
        </row>
        <row r="11">
          <cell r="G11">
            <v>3500</v>
          </cell>
          <cell r="J11">
            <v>60000</v>
          </cell>
          <cell r="K11">
            <v>9000</v>
          </cell>
        </row>
        <row r="12">
          <cell r="G12">
            <v>3500</v>
          </cell>
          <cell r="J12">
            <v>70000</v>
          </cell>
          <cell r="K12">
            <v>12000</v>
          </cell>
        </row>
        <row r="13">
          <cell r="G13">
            <v>3500</v>
          </cell>
          <cell r="J13">
            <v>80000</v>
          </cell>
          <cell r="K13">
            <v>15000</v>
          </cell>
        </row>
        <row r="14">
          <cell r="G14">
            <v>3500</v>
          </cell>
          <cell r="J14">
            <v>90000</v>
          </cell>
          <cell r="K14">
            <v>18000</v>
          </cell>
        </row>
        <row r="15">
          <cell r="G15">
            <v>3500</v>
          </cell>
          <cell r="J15">
            <v>100000</v>
          </cell>
          <cell r="K15">
            <v>21000</v>
          </cell>
        </row>
        <row r="16">
          <cell r="G16">
            <v>3500</v>
          </cell>
          <cell r="J16">
            <v>110000</v>
          </cell>
          <cell r="K16">
            <v>24000</v>
          </cell>
        </row>
        <row r="17">
          <cell r="G17">
            <v>3500</v>
          </cell>
          <cell r="J17">
            <v>120000</v>
          </cell>
          <cell r="K17">
            <v>27000</v>
          </cell>
        </row>
        <row r="18">
          <cell r="G18">
            <v>3500</v>
          </cell>
          <cell r="J18">
            <v>130000</v>
          </cell>
          <cell r="K18">
            <v>30000</v>
          </cell>
        </row>
        <row r="19">
          <cell r="G19">
            <v>3500</v>
          </cell>
          <cell r="J19">
            <v>140000</v>
          </cell>
          <cell r="K19">
            <v>33000</v>
          </cell>
        </row>
        <row r="20">
          <cell r="G20">
            <v>3500</v>
          </cell>
          <cell r="J20">
            <v>150000</v>
          </cell>
          <cell r="K20">
            <v>36000</v>
          </cell>
        </row>
        <row r="21">
          <cell r="G21">
            <v>3500</v>
          </cell>
          <cell r="J21">
            <v>160000</v>
          </cell>
          <cell r="K21">
            <v>39000</v>
          </cell>
        </row>
        <row r="22">
          <cell r="G22">
            <v>3500</v>
          </cell>
          <cell r="J22">
            <v>170000</v>
          </cell>
          <cell r="K22">
            <v>42000</v>
          </cell>
        </row>
        <row r="23">
          <cell r="G23">
            <v>3500</v>
          </cell>
          <cell r="J23">
            <v>180000</v>
          </cell>
          <cell r="K23">
            <v>45000</v>
          </cell>
        </row>
        <row r="24">
          <cell r="G24">
            <v>3500</v>
          </cell>
          <cell r="J24">
            <v>190000</v>
          </cell>
          <cell r="K24">
            <v>48000</v>
          </cell>
        </row>
        <row r="25">
          <cell r="G25">
            <v>3500</v>
          </cell>
          <cell r="J25">
            <v>200000</v>
          </cell>
          <cell r="K25">
            <v>51000</v>
          </cell>
        </row>
        <row r="26">
          <cell r="G26">
            <v>3500</v>
          </cell>
          <cell r="J26">
            <v>210000</v>
          </cell>
          <cell r="K26">
            <v>54000</v>
          </cell>
        </row>
        <row r="27">
          <cell r="G27">
            <v>3500</v>
          </cell>
          <cell r="J27">
            <v>220000</v>
          </cell>
          <cell r="K27">
            <v>57000</v>
          </cell>
        </row>
        <row r="28">
          <cell r="G28">
            <v>3500</v>
          </cell>
          <cell r="J28">
            <v>230000</v>
          </cell>
          <cell r="K28">
            <v>60000</v>
          </cell>
        </row>
        <row r="29">
          <cell r="G29">
            <v>3500</v>
          </cell>
          <cell r="J29">
            <v>240000</v>
          </cell>
          <cell r="K29">
            <v>63000</v>
          </cell>
        </row>
        <row r="30">
          <cell r="G30">
            <v>3500</v>
          </cell>
          <cell r="J30">
            <v>250000</v>
          </cell>
          <cell r="K30">
            <v>66000</v>
          </cell>
        </row>
        <row r="31">
          <cell r="G31">
            <v>3500</v>
          </cell>
          <cell r="J31">
            <v>260000</v>
          </cell>
          <cell r="K31">
            <v>69000</v>
          </cell>
        </row>
        <row r="32">
          <cell r="G32">
            <v>3500</v>
          </cell>
          <cell r="J32">
            <v>270000</v>
          </cell>
          <cell r="K32">
            <v>72000</v>
          </cell>
        </row>
        <row r="33">
          <cell r="G33">
            <v>3500</v>
          </cell>
          <cell r="J33">
            <v>280000</v>
          </cell>
          <cell r="K33">
            <v>75000</v>
          </cell>
        </row>
        <row r="38">
          <cell r="S38">
            <v>1</v>
          </cell>
          <cell r="U38">
            <v>1500</v>
          </cell>
        </row>
        <row r="39">
          <cell r="S39">
            <v>2</v>
          </cell>
          <cell r="U39">
            <v>1500</v>
          </cell>
        </row>
        <row r="40">
          <cell r="S40">
            <v>3</v>
          </cell>
          <cell r="U40">
            <v>1500</v>
          </cell>
        </row>
        <row r="41">
          <cell r="S41">
            <v>4</v>
          </cell>
          <cell r="U41">
            <v>1500</v>
          </cell>
        </row>
        <row r="42">
          <cell r="S42">
            <v>5</v>
          </cell>
          <cell r="U42">
            <v>1500</v>
          </cell>
        </row>
        <row r="43">
          <cell r="S43">
            <v>6</v>
          </cell>
          <cell r="U43">
            <v>1500</v>
          </cell>
        </row>
        <row r="44">
          <cell r="S44">
            <v>7</v>
          </cell>
          <cell r="U44">
            <v>1500</v>
          </cell>
        </row>
        <row r="45">
          <cell r="S45">
            <v>8</v>
          </cell>
          <cell r="U45">
            <v>1500</v>
          </cell>
        </row>
        <row r="46">
          <cell r="S46">
            <v>9</v>
          </cell>
          <cell r="U46">
            <v>1800</v>
          </cell>
        </row>
        <row r="47">
          <cell r="S47">
            <v>10</v>
          </cell>
          <cell r="U47">
            <v>1800</v>
          </cell>
        </row>
        <row r="48">
          <cell r="S48">
            <v>11</v>
          </cell>
          <cell r="U48">
            <v>1800</v>
          </cell>
        </row>
        <row r="49">
          <cell r="S49">
            <v>12</v>
          </cell>
          <cell r="U49">
            <v>1800</v>
          </cell>
        </row>
        <row r="50">
          <cell r="S50">
            <v>13</v>
          </cell>
          <cell r="U50">
            <v>1800</v>
          </cell>
        </row>
        <row r="51">
          <cell r="S51">
            <v>14</v>
          </cell>
          <cell r="U51">
            <v>1800</v>
          </cell>
        </row>
        <row r="52">
          <cell r="S52">
            <v>15</v>
          </cell>
          <cell r="U52">
            <v>1800</v>
          </cell>
        </row>
        <row r="53">
          <cell r="S53">
            <v>16</v>
          </cell>
          <cell r="U53">
            <v>1800</v>
          </cell>
        </row>
        <row r="54">
          <cell r="S54">
            <v>17</v>
          </cell>
          <cell r="U54">
            <v>2100</v>
          </cell>
        </row>
        <row r="55">
          <cell r="S55">
            <v>18</v>
          </cell>
          <cell r="U55">
            <v>2100</v>
          </cell>
        </row>
        <row r="56">
          <cell r="S56">
            <v>19</v>
          </cell>
          <cell r="U56">
            <v>2100</v>
          </cell>
        </row>
        <row r="57">
          <cell r="S57">
            <v>20</v>
          </cell>
          <cell r="U57">
            <v>2100</v>
          </cell>
        </row>
        <row r="58">
          <cell r="S58">
            <v>21</v>
          </cell>
          <cell r="U58">
            <v>2100</v>
          </cell>
        </row>
        <row r="59">
          <cell r="S59">
            <v>22</v>
          </cell>
          <cell r="U59">
            <v>2100</v>
          </cell>
        </row>
        <row r="60">
          <cell r="S60">
            <v>23</v>
          </cell>
          <cell r="U60">
            <v>2100</v>
          </cell>
        </row>
        <row r="61">
          <cell r="S61">
            <v>24</v>
          </cell>
          <cell r="U61">
            <v>2100</v>
          </cell>
        </row>
        <row r="62">
          <cell r="S62">
            <v>25</v>
          </cell>
          <cell r="U62">
            <v>2700</v>
          </cell>
        </row>
        <row r="63">
          <cell r="S63">
            <v>26</v>
          </cell>
          <cell r="U63">
            <v>2700</v>
          </cell>
        </row>
        <row r="64">
          <cell r="S64">
            <v>27</v>
          </cell>
          <cell r="U64">
            <v>2700</v>
          </cell>
        </row>
        <row r="65">
          <cell r="S65">
            <v>28</v>
          </cell>
          <cell r="U65">
            <v>2700</v>
          </cell>
        </row>
        <row r="66">
          <cell r="S66">
            <v>29</v>
          </cell>
          <cell r="U66">
            <v>2700</v>
          </cell>
        </row>
        <row r="67">
          <cell r="S67">
            <v>30</v>
          </cell>
          <cell r="U67">
            <v>2700</v>
          </cell>
        </row>
        <row r="68">
          <cell r="S68">
            <v>31</v>
          </cell>
          <cell r="U68">
            <v>2700</v>
          </cell>
        </row>
        <row r="69">
          <cell r="S69">
            <v>32</v>
          </cell>
          <cell r="U69">
            <v>2700</v>
          </cell>
        </row>
        <row r="70">
          <cell r="S70">
            <v>33</v>
          </cell>
          <cell r="U70">
            <v>3300</v>
          </cell>
        </row>
        <row r="71">
          <cell r="S71">
            <v>34</v>
          </cell>
          <cell r="U71">
            <v>3300</v>
          </cell>
        </row>
        <row r="72">
          <cell r="S72">
            <v>35</v>
          </cell>
          <cell r="U72">
            <v>3300</v>
          </cell>
        </row>
        <row r="73">
          <cell r="S73">
            <v>36</v>
          </cell>
          <cell r="U73">
            <v>3300</v>
          </cell>
        </row>
        <row r="74">
          <cell r="S74">
            <v>37</v>
          </cell>
          <cell r="U74">
            <v>3600</v>
          </cell>
        </row>
        <row r="75">
          <cell r="S75">
            <v>38</v>
          </cell>
          <cell r="U75">
            <v>4100</v>
          </cell>
        </row>
        <row r="76">
          <cell r="S76">
            <v>39</v>
          </cell>
          <cell r="U76">
            <v>4700</v>
          </cell>
        </row>
        <row r="77">
          <cell r="S77">
            <v>40</v>
          </cell>
          <cell r="U77">
            <v>5900</v>
          </cell>
        </row>
        <row r="78">
          <cell r="S78">
            <v>41</v>
          </cell>
          <cell r="U78">
            <v>6300</v>
          </cell>
        </row>
        <row r="79">
          <cell r="S79">
            <v>42</v>
          </cell>
          <cell r="U79">
            <v>6800</v>
          </cell>
        </row>
        <row r="80">
          <cell r="S80">
            <v>43</v>
          </cell>
          <cell r="U80">
            <v>7200</v>
          </cell>
        </row>
        <row r="81">
          <cell r="S81">
            <v>44</v>
          </cell>
          <cell r="U81">
            <v>8600</v>
          </cell>
        </row>
        <row r="82">
          <cell r="S82">
            <v>45</v>
          </cell>
          <cell r="U82">
            <v>9000</v>
          </cell>
        </row>
        <row r="83">
          <cell r="S83">
            <v>46</v>
          </cell>
          <cell r="U83">
            <v>9400</v>
          </cell>
        </row>
        <row r="84">
          <cell r="S84">
            <v>47</v>
          </cell>
          <cell r="U84">
            <v>9900</v>
          </cell>
        </row>
        <row r="85">
          <cell r="S85">
            <v>48</v>
          </cell>
          <cell r="U85">
            <v>11000</v>
          </cell>
        </row>
        <row r="86">
          <cell r="S86">
            <v>49</v>
          </cell>
          <cell r="U86">
            <v>12000</v>
          </cell>
        </row>
        <row r="87">
          <cell r="S87">
            <v>50</v>
          </cell>
          <cell r="U87">
            <v>12000</v>
          </cell>
        </row>
        <row r="88">
          <cell r="S88">
            <v>51</v>
          </cell>
          <cell r="U88">
            <v>13000</v>
          </cell>
        </row>
        <row r="89">
          <cell r="S89">
            <v>52</v>
          </cell>
          <cell r="U89">
            <v>14000</v>
          </cell>
        </row>
        <row r="90">
          <cell r="S90">
            <v>53</v>
          </cell>
          <cell r="U90">
            <v>14000</v>
          </cell>
        </row>
        <row r="91">
          <cell r="S91">
            <v>54</v>
          </cell>
          <cell r="U91">
            <v>15000</v>
          </cell>
        </row>
        <row r="92">
          <cell r="S92">
            <v>55</v>
          </cell>
          <cell r="U92">
            <v>15000</v>
          </cell>
        </row>
        <row r="93">
          <cell r="S93">
            <v>56</v>
          </cell>
          <cell r="U93">
            <v>17000</v>
          </cell>
        </row>
        <row r="94">
          <cell r="S94">
            <v>57</v>
          </cell>
          <cell r="U94">
            <v>17000</v>
          </cell>
        </row>
        <row r="95">
          <cell r="S95">
            <v>58</v>
          </cell>
          <cell r="U95">
            <v>17000</v>
          </cell>
        </row>
        <row r="96">
          <cell r="S96">
            <v>59</v>
          </cell>
          <cell r="U96">
            <v>18000</v>
          </cell>
        </row>
        <row r="97">
          <cell r="S97">
            <v>60</v>
          </cell>
          <cell r="U97">
            <v>19000</v>
          </cell>
        </row>
        <row r="98">
          <cell r="S98">
            <v>61</v>
          </cell>
          <cell r="U98">
            <v>20000</v>
          </cell>
        </row>
        <row r="99">
          <cell r="S99">
            <v>62</v>
          </cell>
          <cell r="U99">
            <v>20000</v>
          </cell>
        </row>
        <row r="100">
          <cell r="S100">
            <v>63</v>
          </cell>
          <cell r="U100">
            <v>21000</v>
          </cell>
        </row>
        <row r="101">
          <cell r="S101">
            <v>64</v>
          </cell>
          <cell r="U101">
            <v>22000</v>
          </cell>
        </row>
        <row r="102">
          <cell r="S102">
            <v>65</v>
          </cell>
          <cell r="U102">
            <v>22000</v>
          </cell>
        </row>
        <row r="103">
          <cell r="S103">
            <v>66</v>
          </cell>
          <cell r="U103">
            <v>23000</v>
          </cell>
        </row>
        <row r="104">
          <cell r="S104">
            <v>67</v>
          </cell>
          <cell r="U104">
            <v>23000</v>
          </cell>
        </row>
        <row r="105">
          <cell r="S105">
            <v>68</v>
          </cell>
          <cell r="U105">
            <v>25000</v>
          </cell>
        </row>
        <row r="106">
          <cell r="S106">
            <v>69</v>
          </cell>
          <cell r="U106">
            <v>25000</v>
          </cell>
        </row>
        <row r="107">
          <cell r="S107">
            <v>70</v>
          </cell>
          <cell r="U107">
            <v>25000</v>
          </cell>
        </row>
        <row r="108">
          <cell r="S108">
            <v>71</v>
          </cell>
          <cell r="U108">
            <v>26000</v>
          </cell>
        </row>
        <row r="109">
          <cell r="S109">
            <v>72</v>
          </cell>
          <cell r="U109">
            <v>27000</v>
          </cell>
        </row>
        <row r="110">
          <cell r="S110">
            <v>73</v>
          </cell>
          <cell r="U110">
            <v>28000</v>
          </cell>
        </row>
        <row r="111">
          <cell r="S111">
            <v>74</v>
          </cell>
          <cell r="U111">
            <v>28000</v>
          </cell>
        </row>
        <row r="112">
          <cell r="S112">
            <v>75</v>
          </cell>
          <cell r="U112">
            <v>29000</v>
          </cell>
        </row>
        <row r="113">
          <cell r="S113">
            <v>76</v>
          </cell>
          <cell r="U113">
            <v>30000</v>
          </cell>
        </row>
        <row r="114">
          <cell r="S114">
            <v>77</v>
          </cell>
          <cell r="U114">
            <v>30000</v>
          </cell>
        </row>
        <row r="115">
          <cell r="S115">
            <v>78</v>
          </cell>
          <cell r="U115">
            <v>31000</v>
          </cell>
        </row>
        <row r="116">
          <cell r="S116">
            <v>79</v>
          </cell>
          <cell r="U116">
            <v>31000</v>
          </cell>
        </row>
        <row r="117">
          <cell r="S117">
            <v>80</v>
          </cell>
          <cell r="U117">
            <v>32000</v>
          </cell>
        </row>
        <row r="118">
          <cell r="S118">
            <v>81</v>
          </cell>
          <cell r="U118">
            <v>32000</v>
          </cell>
        </row>
        <row r="119">
          <cell r="S119">
            <v>82</v>
          </cell>
          <cell r="U119">
            <v>32000</v>
          </cell>
        </row>
        <row r="120">
          <cell r="S120">
            <v>83</v>
          </cell>
          <cell r="U120">
            <v>32000</v>
          </cell>
        </row>
        <row r="121">
          <cell r="S121">
            <v>84</v>
          </cell>
          <cell r="U121">
            <v>32000</v>
          </cell>
        </row>
        <row r="122">
          <cell r="S122">
            <v>85</v>
          </cell>
          <cell r="U122">
            <v>32000</v>
          </cell>
        </row>
        <row r="123">
          <cell r="S123">
            <v>86</v>
          </cell>
          <cell r="U123">
            <v>32000</v>
          </cell>
        </row>
        <row r="124">
          <cell r="S124">
            <v>87</v>
          </cell>
          <cell r="U124">
            <v>32000</v>
          </cell>
        </row>
        <row r="125">
          <cell r="S125">
            <v>88</v>
          </cell>
          <cell r="U125">
            <v>32000</v>
          </cell>
        </row>
        <row r="126">
          <cell r="S126">
            <v>89</v>
          </cell>
          <cell r="U126">
            <v>32000</v>
          </cell>
        </row>
        <row r="127">
          <cell r="S127">
            <v>90</v>
          </cell>
          <cell r="U127">
            <v>32000</v>
          </cell>
        </row>
        <row r="128">
          <cell r="S128">
            <v>91</v>
          </cell>
          <cell r="U128">
            <v>32000</v>
          </cell>
        </row>
        <row r="129">
          <cell r="S129">
            <v>92</v>
          </cell>
          <cell r="U129">
            <v>32000</v>
          </cell>
        </row>
        <row r="130">
          <cell r="S130">
            <v>93</v>
          </cell>
          <cell r="U130">
            <v>32000</v>
          </cell>
        </row>
        <row r="131">
          <cell r="S131">
            <v>94</v>
          </cell>
          <cell r="U131">
            <v>32000</v>
          </cell>
        </row>
        <row r="132">
          <cell r="S132">
            <v>95</v>
          </cell>
          <cell r="U132">
            <v>32000</v>
          </cell>
        </row>
        <row r="133">
          <cell r="S133">
            <v>96</v>
          </cell>
          <cell r="U133">
            <v>32000</v>
          </cell>
        </row>
        <row r="134">
          <cell r="S134">
            <v>97</v>
          </cell>
          <cell r="U134">
            <v>32000</v>
          </cell>
        </row>
        <row r="135">
          <cell r="S135">
            <v>98</v>
          </cell>
          <cell r="U135">
            <v>32000</v>
          </cell>
        </row>
        <row r="136">
          <cell r="S136">
            <v>99</v>
          </cell>
          <cell r="U136">
            <v>32000</v>
          </cell>
        </row>
        <row r="137">
          <cell r="S137">
            <v>100</v>
          </cell>
          <cell r="U137">
            <v>32000</v>
          </cell>
        </row>
        <row r="138">
          <cell r="S138">
            <v>101</v>
          </cell>
          <cell r="U138">
            <v>32000</v>
          </cell>
        </row>
        <row r="139">
          <cell r="S139">
            <v>102</v>
          </cell>
          <cell r="U139">
            <v>32000</v>
          </cell>
        </row>
        <row r="140">
          <cell r="S140">
            <v>103</v>
          </cell>
          <cell r="U140">
            <v>32000</v>
          </cell>
        </row>
        <row r="141">
          <cell r="S141">
            <v>104</v>
          </cell>
          <cell r="U141">
            <v>32000</v>
          </cell>
        </row>
        <row r="142">
          <cell r="S142">
            <v>105</v>
          </cell>
          <cell r="U142">
            <v>32000</v>
          </cell>
        </row>
        <row r="143">
          <cell r="S143">
            <v>106</v>
          </cell>
          <cell r="U143">
            <v>32000</v>
          </cell>
        </row>
        <row r="144">
          <cell r="S144">
            <v>107</v>
          </cell>
          <cell r="U144">
            <v>32000</v>
          </cell>
        </row>
        <row r="145">
          <cell r="S145">
            <v>108</v>
          </cell>
          <cell r="U145">
            <v>32000</v>
          </cell>
        </row>
        <row r="146">
          <cell r="S146">
            <v>109</v>
          </cell>
          <cell r="U146">
            <v>32000</v>
          </cell>
        </row>
        <row r="147">
          <cell r="S147">
            <v>110</v>
          </cell>
          <cell r="U147">
            <v>32000</v>
          </cell>
        </row>
        <row r="148">
          <cell r="S148">
            <v>111</v>
          </cell>
          <cell r="U148">
            <v>32000</v>
          </cell>
        </row>
        <row r="149">
          <cell r="S149">
            <v>112</v>
          </cell>
          <cell r="U149">
            <v>32000</v>
          </cell>
        </row>
        <row r="150">
          <cell r="S150">
            <v>113</v>
          </cell>
          <cell r="U150">
            <v>32000</v>
          </cell>
        </row>
        <row r="151">
          <cell r="S151">
            <v>114</v>
          </cell>
          <cell r="U151">
            <v>32000</v>
          </cell>
        </row>
        <row r="152">
          <cell r="S152">
            <v>115</v>
          </cell>
          <cell r="U152">
            <v>32000</v>
          </cell>
        </row>
        <row r="153">
          <cell r="S153">
            <v>116</v>
          </cell>
          <cell r="U153">
            <v>32000</v>
          </cell>
        </row>
        <row r="154">
          <cell r="S154">
            <v>117</v>
          </cell>
          <cell r="U154">
            <v>32000</v>
          </cell>
        </row>
        <row r="155">
          <cell r="S155">
            <v>118</v>
          </cell>
          <cell r="U155">
            <v>32000</v>
          </cell>
        </row>
        <row r="156">
          <cell r="S156">
            <v>119</v>
          </cell>
          <cell r="U156">
            <v>32000</v>
          </cell>
        </row>
        <row r="157">
          <cell r="S157">
            <v>120</v>
          </cell>
          <cell r="U157">
            <v>32000</v>
          </cell>
        </row>
      </sheetData>
      <sheetData sheetId="6"/>
      <sheetData sheetId="7">
        <row r="4">
          <cell r="D4">
            <v>24000</v>
          </cell>
          <cell r="E4">
            <v>2000</v>
          </cell>
          <cell r="G4">
            <v>15000</v>
          </cell>
        </row>
        <row r="5">
          <cell r="D5">
            <v>24000</v>
          </cell>
          <cell r="E5">
            <v>2250</v>
          </cell>
          <cell r="G5">
            <v>19000</v>
          </cell>
        </row>
        <row r="6">
          <cell r="D6">
            <v>24000</v>
          </cell>
          <cell r="E6">
            <v>2500</v>
          </cell>
          <cell r="G6">
            <v>23000</v>
          </cell>
        </row>
        <row r="7">
          <cell r="D7">
            <v>24000</v>
          </cell>
          <cell r="E7">
            <v>2750</v>
          </cell>
          <cell r="G7">
            <v>26000</v>
          </cell>
        </row>
        <row r="8">
          <cell r="D8">
            <v>24000</v>
          </cell>
          <cell r="E8">
            <v>3000</v>
          </cell>
          <cell r="G8">
            <v>30000</v>
          </cell>
        </row>
        <row r="9">
          <cell r="D9">
            <v>24000</v>
          </cell>
          <cell r="E9">
            <v>4000</v>
          </cell>
          <cell r="G9">
            <v>36000</v>
          </cell>
        </row>
        <row r="10">
          <cell r="D10">
            <v>24000</v>
          </cell>
          <cell r="E10">
            <v>5000</v>
          </cell>
          <cell r="G10">
            <v>42000</v>
          </cell>
        </row>
        <row r="11">
          <cell r="D11">
            <v>24000</v>
          </cell>
          <cell r="E11">
            <v>6000</v>
          </cell>
          <cell r="G11">
            <v>48000</v>
          </cell>
        </row>
        <row r="12">
          <cell r="D12">
            <v>24000</v>
          </cell>
          <cell r="E12">
            <v>7000</v>
          </cell>
          <cell r="G12">
            <v>54000</v>
          </cell>
        </row>
        <row r="13">
          <cell r="D13">
            <v>24000</v>
          </cell>
          <cell r="E13">
            <v>8000</v>
          </cell>
          <cell r="G13">
            <v>60000</v>
          </cell>
        </row>
        <row r="14">
          <cell r="D14">
            <v>24000</v>
          </cell>
          <cell r="E14">
            <v>9800</v>
          </cell>
          <cell r="G14">
            <v>66000</v>
          </cell>
        </row>
        <row r="15">
          <cell r="D15">
            <v>24000</v>
          </cell>
          <cell r="E15">
            <v>11600</v>
          </cell>
          <cell r="G15">
            <v>72000</v>
          </cell>
        </row>
        <row r="16">
          <cell r="D16">
            <v>24000</v>
          </cell>
          <cell r="E16">
            <v>13400</v>
          </cell>
          <cell r="G16">
            <v>78000</v>
          </cell>
        </row>
        <row r="17">
          <cell r="D17">
            <v>24000</v>
          </cell>
          <cell r="E17">
            <v>15200</v>
          </cell>
          <cell r="G17">
            <v>84000</v>
          </cell>
        </row>
        <row r="18">
          <cell r="D18">
            <v>24000</v>
          </cell>
          <cell r="E18">
            <v>17000</v>
          </cell>
          <cell r="G18">
            <v>90000</v>
          </cell>
        </row>
        <row r="19">
          <cell r="D19">
            <v>24000</v>
          </cell>
          <cell r="E19">
            <v>19600</v>
          </cell>
          <cell r="G19">
            <v>102000</v>
          </cell>
        </row>
        <row r="20">
          <cell r="D20">
            <v>24000</v>
          </cell>
          <cell r="E20">
            <v>22200</v>
          </cell>
          <cell r="G20">
            <v>114000</v>
          </cell>
        </row>
        <row r="21">
          <cell r="D21">
            <v>24000</v>
          </cell>
          <cell r="E21">
            <v>24800</v>
          </cell>
          <cell r="G21">
            <v>126000</v>
          </cell>
        </row>
        <row r="22">
          <cell r="D22">
            <v>24000</v>
          </cell>
          <cell r="E22">
            <v>27400</v>
          </cell>
          <cell r="G22">
            <v>138000</v>
          </cell>
        </row>
        <row r="23">
          <cell r="D23">
            <v>24000</v>
          </cell>
          <cell r="E23">
            <v>30000</v>
          </cell>
          <cell r="G23">
            <v>150000</v>
          </cell>
        </row>
        <row r="24">
          <cell r="D24">
            <v>24000</v>
          </cell>
          <cell r="E24">
            <v>33400</v>
          </cell>
          <cell r="G24">
            <v>162000</v>
          </cell>
        </row>
        <row r="25">
          <cell r="D25">
            <v>24000</v>
          </cell>
          <cell r="E25">
            <v>36800</v>
          </cell>
          <cell r="G25">
            <v>174000</v>
          </cell>
        </row>
        <row r="26">
          <cell r="D26">
            <v>24000</v>
          </cell>
          <cell r="E26">
            <v>40200</v>
          </cell>
          <cell r="G26">
            <v>186000</v>
          </cell>
        </row>
        <row r="27">
          <cell r="D27">
            <v>24000</v>
          </cell>
          <cell r="E27">
            <v>43600</v>
          </cell>
          <cell r="G27">
            <v>198000</v>
          </cell>
        </row>
        <row r="28">
          <cell r="D28">
            <v>24000</v>
          </cell>
          <cell r="E28">
            <v>47000</v>
          </cell>
          <cell r="G28">
            <v>210000</v>
          </cell>
        </row>
        <row r="29">
          <cell r="D29">
            <v>24000</v>
          </cell>
          <cell r="E29">
            <v>51200</v>
          </cell>
          <cell r="G29">
            <v>222000</v>
          </cell>
        </row>
        <row r="30">
          <cell r="D30">
            <v>24000</v>
          </cell>
          <cell r="E30">
            <v>55400</v>
          </cell>
          <cell r="G30">
            <v>234000</v>
          </cell>
        </row>
        <row r="31">
          <cell r="D31">
            <v>24000</v>
          </cell>
          <cell r="E31">
            <v>59600</v>
          </cell>
          <cell r="G31">
            <v>246000</v>
          </cell>
        </row>
        <row r="32">
          <cell r="D32">
            <v>24000</v>
          </cell>
          <cell r="E32">
            <v>63800</v>
          </cell>
          <cell r="G32">
            <v>258000</v>
          </cell>
        </row>
        <row r="33">
          <cell r="D33">
            <v>24000</v>
          </cell>
          <cell r="E33">
            <v>68000</v>
          </cell>
          <cell r="G33">
            <v>270000</v>
          </cell>
        </row>
        <row r="34">
          <cell r="D34">
            <v>24000</v>
          </cell>
          <cell r="E34">
            <v>73000</v>
          </cell>
          <cell r="G34">
            <v>282000</v>
          </cell>
        </row>
        <row r="35">
          <cell r="D35">
            <v>24000</v>
          </cell>
          <cell r="E35">
            <v>78000</v>
          </cell>
          <cell r="G35">
            <v>294000</v>
          </cell>
        </row>
        <row r="36">
          <cell r="D36">
            <v>24000</v>
          </cell>
          <cell r="E36">
            <v>83000</v>
          </cell>
          <cell r="G36">
            <v>306000</v>
          </cell>
        </row>
        <row r="37">
          <cell r="D37">
            <v>24000</v>
          </cell>
          <cell r="E37">
            <v>88000</v>
          </cell>
          <cell r="G37">
            <v>318000</v>
          </cell>
        </row>
        <row r="38">
          <cell r="D38">
            <v>24000</v>
          </cell>
          <cell r="E38">
            <v>93000</v>
          </cell>
          <cell r="G38">
            <v>330000</v>
          </cell>
        </row>
        <row r="39">
          <cell r="D39">
            <v>24000</v>
          </cell>
          <cell r="E39">
            <v>98800</v>
          </cell>
          <cell r="G39">
            <v>342000</v>
          </cell>
        </row>
        <row r="40">
          <cell r="D40">
            <v>24000</v>
          </cell>
          <cell r="E40">
            <v>104600</v>
          </cell>
          <cell r="G40">
            <v>354000</v>
          </cell>
        </row>
        <row r="41">
          <cell r="D41">
            <v>24000</v>
          </cell>
          <cell r="E41">
            <v>110400</v>
          </cell>
          <cell r="G41">
            <v>366000</v>
          </cell>
        </row>
        <row r="42">
          <cell r="D42">
            <v>24000</v>
          </cell>
          <cell r="E42">
            <v>116200</v>
          </cell>
          <cell r="G42">
            <v>378000</v>
          </cell>
        </row>
        <row r="43">
          <cell r="D43">
            <v>24000</v>
          </cell>
          <cell r="E43">
            <v>122000</v>
          </cell>
          <cell r="G43">
            <v>390000</v>
          </cell>
        </row>
        <row r="44">
          <cell r="D44">
            <v>24000</v>
          </cell>
          <cell r="E44">
            <v>128600</v>
          </cell>
          <cell r="G44">
            <v>402000</v>
          </cell>
        </row>
        <row r="45">
          <cell r="D45">
            <v>24000</v>
          </cell>
          <cell r="E45">
            <v>135200</v>
          </cell>
          <cell r="G45">
            <v>414000</v>
          </cell>
        </row>
        <row r="46">
          <cell r="D46">
            <v>24000</v>
          </cell>
          <cell r="E46">
            <v>141800</v>
          </cell>
          <cell r="G46">
            <v>426000</v>
          </cell>
        </row>
        <row r="47">
          <cell r="D47">
            <v>24000</v>
          </cell>
          <cell r="E47">
            <v>148400</v>
          </cell>
          <cell r="G47">
            <v>438000</v>
          </cell>
        </row>
        <row r="48">
          <cell r="D48">
            <v>24000</v>
          </cell>
          <cell r="E48">
            <v>155000</v>
          </cell>
          <cell r="G48">
            <v>450000</v>
          </cell>
        </row>
        <row r="49">
          <cell r="D49">
            <v>24000</v>
          </cell>
          <cell r="E49">
            <v>162400</v>
          </cell>
          <cell r="G49">
            <v>462000</v>
          </cell>
        </row>
        <row r="50">
          <cell r="D50">
            <v>24000</v>
          </cell>
          <cell r="E50">
            <v>169800</v>
          </cell>
          <cell r="G50">
            <v>474000</v>
          </cell>
        </row>
        <row r="51">
          <cell r="D51">
            <v>24000</v>
          </cell>
          <cell r="E51">
            <v>177200</v>
          </cell>
          <cell r="G51">
            <v>486000</v>
          </cell>
        </row>
        <row r="52">
          <cell r="D52">
            <v>24000</v>
          </cell>
          <cell r="E52">
            <v>184600</v>
          </cell>
          <cell r="G52">
            <v>498000</v>
          </cell>
        </row>
        <row r="53">
          <cell r="D53">
            <v>24000</v>
          </cell>
          <cell r="E53">
            <v>192000</v>
          </cell>
          <cell r="G53">
            <v>510000</v>
          </cell>
        </row>
        <row r="54">
          <cell r="D54">
            <v>24000</v>
          </cell>
          <cell r="E54">
            <v>199400</v>
          </cell>
          <cell r="G54">
            <v>522000</v>
          </cell>
        </row>
        <row r="55">
          <cell r="D55">
            <v>24000</v>
          </cell>
          <cell r="E55">
            <v>206800</v>
          </cell>
          <cell r="G55">
            <v>534000</v>
          </cell>
        </row>
        <row r="56">
          <cell r="D56">
            <v>24000</v>
          </cell>
          <cell r="E56">
            <v>214200</v>
          </cell>
          <cell r="G56">
            <v>546000</v>
          </cell>
        </row>
        <row r="57">
          <cell r="D57">
            <v>24000</v>
          </cell>
          <cell r="E57">
            <v>221600</v>
          </cell>
          <cell r="G57">
            <v>558000</v>
          </cell>
        </row>
        <row r="58">
          <cell r="D58">
            <v>24000</v>
          </cell>
          <cell r="E58">
            <v>229000</v>
          </cell>
          <cell r="G58">
            <v>570000</v>
          </cell>
        </row>
        <row r="59">
          <cell r="D59">
            <v>24000</v>
          </cell>
          <cell r="E59">
            <v>236400</v>
          </cell>
          <cell r="G59">
            <v>582000</v>
          </cell>
        </row>
        <row r="60">
          <cell r="D60">
            <v>24000</v>
          </cell>
          <cell r="E60">
            <v>243800</v>
          </cell>
          <cell r="G60">
            <v>594000</v>
          </cell>
        </row>
        <row r="61">
          <cell r="D61">
            <v>24000</v>
          </cell>
          <cell r="E61">
            <v>251200</v>
          </cell>
          <cell r="G61">
            <v>606000</v>
          </cell>
        </row>
        <row r="62">
          <cell r="D62">
            <v>24000</v>
          </cell>
          <cell r="E62">
            <v>258600</v>
          </cell>
          <cell r="G62">
            <v>618000</v>
          </cell>
        </row>
        <row r="63">
          <cell r="D63">
            <v>24000</v>
          </cell>
          <cell r="E63">
            <v>266000</v>
          </cell>
          <cell r="G63">
            <v>630000</v>
          </cell>
        </row>
        <row r="64">
          <cell r="D64">
            <v>24000</v>
          </cell>
          <cell r="E64">
            <v>273400</v>
          </cell>
          <cell r="G64">
            <v>642000</v>
          </cell>
        </row>
        <row r="65">
          <cell r="D65">
            <v>24000</v>
          </cell>
          <cell r="E65">
            <v>280800</v>
          </cell>
          <cell r="G65">
            <v>654000</v>
          </cell>
        </row>
        <row r="66">
          <cell r="D66">
            <v>24000</v>
          </cell>
          <cell r="E66">
            <v>288200</v>
          </cell>
          <cell r="G66">
            <v>666000</v>
          </cell>
        </row>
        <row r="67">
          <cell r="D67">
            <v>24000</v>
          </cell>
          <cell r="E67">
            <v>295600</v>
          </cell>
          <cell r="G67">
            <v>678000</v>
          </cell>
        </row>
        <row r="68">
          <cell r="D68">
            <v>24000</v>
          </cell>
          <cell r="E68">
            <v>303000</v>
          </cell>
          <cell r="G68">
            <v>690000</v>
          </cell>
        </row>
        <row r="69">
          <cell r="D69">
            <v>24000</v>
          </cell>
          <cell r="E69">
            <v>310400</v>
          </cell>
          <cell r="G69">
            <v>702000</v>
          </cell>
        </row>
        <row r="70">
          <cell r="D70">
            <v>24000</v>
          </cell>
          <cell r="E70">
            <v>317800</v>
          </cell>
          <cell r="G70">
            <v>714000</v>
          </cell>
        </row>
        <row r="71">
          <cell r="D71">
            <v>24000</v>
          </cell>
          <cell r="E71">
            <v>325200</v>
          </cell>
          <cell r="G71">
            <v>726000</v>
          </cell>
        </row>
        <row r="72">
          <cell r="D72">
            <v>24000</v>
          </cell>
          <cell r="E72">
            <v>332600</v>
          </cell>
          <cell r="G72">
            <v>738000</v>
          </cell>
        </row>
        <row r="73">
          <cell r="D73">
            <v>24000</v>
          </cell>
          <cell r="E73">
            <v>340000</v>
          </cell>
          <cell r="G73">
            <v>750000</v>
          </cell>
        </row>
        <row r="74">
          <cell r="D74">
            <v>24000</v>
          </cell>
          <cell r="E74">
            <v>347400</v>
          </cell>
          <cell r="G74">
            <v>762000</v>
          </cell>
        </row>
        <row r="75">
          <cell r="D75">
            <v>24000</v>
          </cell>
          <cell r="E75">
            <v>354800</v>
          </cell>
          <cell r="G75">
            <v>774000</v>
          </cell>
        </row>
        <row r="76">
          <cell r="D76">
            <v>24000</v>
          </cell>
          <cell r="E76">
            <v>362200</v>
          </cell>
          <cell r="G76">
            <v>786000</v>
          </cell>
        </row>
        <row r="77">
          <cell r="D77">
            <v>24000</v>
          </cell>
          <cell r="E77">
            <v>369600</v>
          </cell>
          <cell r="G77">
            <v>798000</v>
          </cell>
        </row>
        <row r="78">
          <cell r="D78">
            <v>24000</v>
          </cell>
          <cell r="E78">
            <v>377000</v>
          </cell>
          <cell r="G78">
            <v>810000</v>
          </cell>
        </row>
        <row r="79">
          <cell r="D79">
            <v>24000</v>
          </cell>
          <cell r="E79">
            <v>384400</v>
          </cell>
          <cell r="G79">
            <v>822000</v>
          </cell>
        </row>
        <row r="80">
          <cell r="D80">
            <v>24000</v>
          </cell>
          <cell r="E80">
            <v>391800</v>
          </cell>
          <cell r="G80">
            <v>834000</v>
          </cell>
        </row>
        <row r="81">
          <cell r="D81">
            <v>24000</v>
          </cell>
          <cell r="E81">
            <v>399200</v>
          </cell>
          <cell r="G81">
            <v>846000</v>
          </cell>
        </row>
        <row r="82">
          <cell r="D82">
            <v>24000</v>
          </cell>
          <cell r="E82">
            <v>406600</v>
          </cell>
          <cell r="G82">
            <v>858000</v>
          </cell>
        </row>
        <row r="83">
          <cell r="D83">
            <v>24000</v>
          </cell>
          <cell r="E83">
            <v>414000</v>
          </cell>
          <cell r="G83">
            <v>870000</v>
          </cell>
        </row>
      </sheetData>
      <sheetData sheetId="8">
        <row r="5">
          <cell r="D5">
            <v>203.68514508852272</v>
          </cell>
        </row>
      </sheetData>
      <sheetData sheetId="9">
        <row r="22">
          <cell r="T22" t="str">
            <v/>
          </cell>
        </row>
      </sheetData>
      <sheetData sheetId="10">
        <row r="6">
          <cell r="E6">
            <v>100</v>
          </cell>
        </row>
      </sheetData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>
        <row r="4">
          <cell r="D4">
            <v>0</v>
          </cell>
          <cell r="M4">
            <v>63.333333333333336</v>
          </cell>
        </row>
        <row r="5">
          <cell r="M5">
            <v>65.904761904761898</v>
          </cell>
        </row>
        <row r="6">
          <cell r="M6">
            <v>67.714285714285708</v>
          </cell>
        </row>
        <row r="7">
          <cell r="M7">
            <v>69.166666666666671</v>
          </cell>
        </row>
        <row r="8">
          <cell r="M8">
            <v>70.444444444444443</v>
          </cell>
        </row>
        <row r="9">
          <cell r="M9">
            <v>71.555555555555557</v>
          </cell>
        </row>
        <row r="10">
          <cell r="M10">
            <v>72.545454545454547</v>
          </cell>
        </row>
        <row r="11">
          <cell r="M11">
            <v>73.454545454545453</v>
          </cell>
        </row>
        <row r="12">
          <cell r="M12">
            <v>74.303030303030297</v>
          </cell>
        </row>
        <row r="13">
          <cell r="M13">
            <v>75.060606060606062</v>
          </cell>
        </row>
        <row r="14">
          <cell r="M14">
            <v>75.818181818181813</v>
          </cell>
        </row>
        <row r="15">
          <cell r="M15">
            <v>76.974358974358978</v>
          </cell>
        </row>
        <row r="16">
          <cell r="M16">
            <v>78.256410256410248</v>
          </cell>
        </row>
        <row r="17">
          <cell r="M17">
            <v>79.538461538461533</v>
          </cell>
        </row>
        <row r="18">
          <cell r="M18">
            <v>80.35164835164835</v>
          </cell>
        </row>
        <row r="19">
          <cell r="M19">
            <v>80.901098901098905</v>
          </cell>
        </row>
        <row r="20">
          <cell r="M20">
            <v>81.450549450549445</v>
          </cell>
        </row>
        <row r="21">
          <cell r="M21">
            <v>82</v>
          </cell>
        </row>
        <row r="22">
          <cell r="M22">
            <v>82.476190476190482</v>
          </cell>
        </row>
        <row r="23">
          <cell r="M23">
            <v>82.952380952380949</v>
          </cell>
        </row>
        <row r="24">
          <cell r="M24">
            <v>83.428571428571431</v>
          </cell>
        </row>
        <row r="25">
          <cell r="M25">
            <v>83.904761904761898</v>
          </cell>
        </row>
        <row r="26">
          <cell r="M26">
            <v>84.333333333333329</v>
          </cell>
        </row>
        <row r="27">
          <cell r="M27">
            <v>84.75</v>
          </cell>
        </row>
        <row r="28">
          <cell r="M28">
            <v>85.166666666666671</v>
          </cell>
        </row>
        <row r="29">
          <cell r="M29">
            <v>85.583333333333329</v>
          </cell>
        </row>
        <row r="30">
          <cell r="M30">
            <v>86</v>
          </cell>
        </row>
        <row r="31">
          <cell r="M31">
            <v>86.367647058823522</v>
          </cell>
        </row>
        <row r="32">
          <cell r="M32">
            <v>86.735294117647058</v>
          </cell>
        </row>
        <row r="33">
          <cell r="M33">
            <v>87.10294117647058</v>
          </cell>
        </row>
        <row r="34">
          <cell r="M34">
            <v>87.470588235294116</v>
          </cell>
        </row>
        <row r="35">
          <cell r="M35">
            <v>87.838235294117652</v>
          </cell>
        </row>
        <row r="36">
          <cell r="M36">
            <v>88.183006535947712</v>
          </cell>
        </row>
        <row r="37">
          <cell r="M37">
            <v>88.509803921568633</v>
          </cell>
        </row>
        <row r="38">
          <cell r="M38">
            <v>88.83660130718954</v>
          </cell>
        </row>
        <row r="39">
          <cell r="M39">
            <v>89.16339869281046</v>
          </cell>
        </row>
        <row r="40">
          <cell r="M40">
            <v>89.490196078431367</v>
          </cell>
        </row>
        <row r="41">
          <cell r="M41">
            <v>89.816993464052288</v>
          </cell>
        </row>
        <row r="42">
          <cell r="M42">
            <v>90.128654970760238</v>
          </cell>
        </row>
        <row r="43">
          <cell r="M43">
            <v>90.421052631578945</v>
          </cell>
        </row>
        <row r="44">
          <cell r="M44">
            <v>90.713450292397667</v>
          </cell>
        </row>
        <row r="45">
          <cell r="M45">
            <v>91.005847953216374</v>
          </cell>
        </row>
        <row r="46">
          <cell r="M46">
            <v>91.298245614035082</v>
          </cell>
        </row>
        <row r="47">
          <cell r="M47">
            <v>91.590643274853804</v>
          </cell>
        </row>
        <row r="48">
          <cell r="M48">
            <v>91.883040935672511</v>
          </cell>
        </row>
        <row r="49">
          <cell r="M49">
            <v>92.15789473684211</v>
          </cell>
        </row>
        <row r="50">
          <cell r="M50">
            <v>92.421052631578945</v>
          </cell>
        </row>
        <row r="51">
          <cell r="M51">
            <v>92.684210526315795</v>
          </cell>
        </row>
        <row r="52">
          <cell r="M52">
            <v>92.94736842105263</v>
          </cell>
        </row>
        <row r="53">
          <cell r="M53">
            <v>93.21052631578948</v>
          </cell>
        </row>
        <row r="54">
          <cell r="M54">
            <v>93.473684210526315</v>
          </cell>
        </row>
        <row r="55">
          <cell r="M55">
            <v>93.736842105263165</v>
          </cell>
        </row>
        <row r="56">
          <cell r="M56">
            <v>94</v>
          </cell>
        </row>
        <row r="57">
          <cell r="M57">
            <v>94.238095238095241</v>
          </cell>
        </row>
        <row r="58">
          <cell r="M58">
            <v>94.476190476190482</v>
          </cell>
        </row>
        <row r="59">
          <cell r="M59">
            <v>94.714285714285708</v>
          </cell>
        </row>
        <row r="60">
          <cell r="M60">
            <v>94.952380952380949</v>
          </cell>
        </row>
        <row r="61">
          <cell r="M61">
            <v>95.19047619047619</v>
          </cell>
        </row>
        <row r="62">
          <cell r="M62">
            <v>95.428571428571431</v>
          </cell>
        </row>
        <row r="63">
          <cell r="M63">
            <v>95.666666666666671</v>
          </cell>
        </row>
        <row r="64">
          <cell r="M64">
            <v>95.904761904761898</v>
          </cell>
        </row>
        <row r="65">
          <cell r="M65">
            <v>96.129870129870127</v>
          </cell>
        </row>
        <row r="66">
          <cell r="M66">
            <v>96.34632034632034</v>
          </cell>
        </row>
        <row r="67">
          <cell r="M67">
            <v>96.562770562770567</v>
          </cell>
        </row>
        <row r="68">
          <cell r="M68">
            <v>96.779220779220779</v>
          </cell>
        </row>
        <row r="69">
          <cell r="M69">
            <v>96.995670995670991</v>
          </cell>
        </row>
        <row r="70">
          <cell r="M70">
            <v>97.212121212121218</v>
          </cell>
        </row>
        <row r="71">
          <cell r="M71">
            <v>97.428571428571431</v>
          </cell>
        </row>
        <row r="72">
          <cell r="M72">
            <v>97.645021645021643</v>
          </cell>
        </row>
        <row r="73">
          <cell r="M73">
            <v>97.861471861471856</v>
          </cell>
        </row>
        <row r="74">
          <cell r="M74">
            <v>98.071146245059282</v>
          </cell>
        </row>
        <row r="75">
          <cell r="M75">
            <v>98.268774703557312</v>
          </cell>
        </row>
        <row r="76">
          <cell r="M76">
            <v>98.466403162055329</v>
          </cell>
        </row>
        <row r="77">
          <cell r="M77">
            <v>98.664031620553359</v>
          </cell>
        </row>
        <row r="78">
          <cell r="M78">
            <v>98.861660079051376</v>
          </cell>
        </row>
        <row r="79">
          <cell r="M79">
            <v>99.059288537549406</v>
          </cell>
        </row>
        <row r="80">
          <cell r="M80">
            <v>99.256916996047437</v>
          </cell>
        </row>
        <row r="81">
          <cell r="M81">
            <v>99.454545454545453</v>
          </cell>
        </row>
        <row r="82">
          <cell r="M82">
            <v>99.652173913043484</v>
          </cell>
        </row>
        <row r="83">
          <cell r="M83">
            <v>99.8498023715415</v>
          </cell>
        </row>
        <row r="84">
          <cell r="M84">
            <v>100</v>
          </cell>
        </row>
        <row r="85">
          <cell r="M85">
            <v>100</v>
          </cell>
        </row>
        <row r="86">
          <cell r="M86">
            <v>100</v>
          </cell>
        </row>
        <row r="87">
          <cell r="M87">
            <v>100</v>
          </cell>
        </row>
        <row r="88">
          <cell r="M88">
            <v>100</v>
          </cell>
        </row>
        <row r="89">
          <cell r="M89">
            <v>100</v>
          </cell>
        </row>
        <row r="90">
          <cell r="M90">
            <v>100</v>
          </cell>
        </row>
        <row r="91">
          <cell r="M91">
            <v>100</v>
          </cell>
        </row>
        <row r="92">
          <cell r="M92">
            <v>100</v>
          </cell>
        </row>
        <row r="93">
          <cell r="M93">
            <v>100</v>
          </cell>
        </row>
        <row r="94">
          <cell r="M94">
            <v>100</v>
          </cell>
        </row>
        <row r="95">
          <cell r="M95">
            <v>100</v>
          </cell>
        </row>
        <row r="96">
          <cell r="M96">
            <v>100</v>
          </cell>
        </row>
        <row r="97">
          <cell r="M97">
            <v>100</v>
          </cell>
        </row>
        <row r="98">
          <cell r="M98">
            <v>100</v>
          </cell>
        </row>
        <row r="99">
          <cell r="M99">
            <v>100</v>
          </cell>
        </row>
        <row r="100">
          <cell r="M100">
            <v>100</v>
          </cell>
        </row>
        <row r="101">
          <cell r="M101">
            <v>100</v>
          </cell>
        </row>
        <row r="102">
          <cell r="M102">
            <v>100</v>
          </cell>
        </row>
        <row r="103">
          <cell r="M103">
            <v>100</v>
          </cell>
        </row>
        <row r="104">
          <cell r="M104">
            <v>100</v>
          </cell>
        </row>
        <row r="105">
          <cell r="M105">
            <v>100</v>
          </cell>
        </row>
        <row r="106">
          <cell r="M106">
            <v>100</v>
          </cell>
        </row>
        <row r="107">
          <cell r="M107">
            <v>100</v>
          </cell>
        </row>
        <row r="108">
          <cell r="M108">
            <v>100</v>
          </cell>
        </row>
        <row r="109">
          <cell r="M109">
            <v>100</v>
          </cell>
        </row>
        <row r="110">
          <cell r="M110">
            <v>100</v>
          </cell>
        </row>
        <row r="111">
          <cell r="M111">
            <v>100</v>
          </cell>
        </row>
        <row r="112">
          <cell r="M112">
            <v>100</v>
          </cell>
        </row>
        <row r="113">
          <cell r="M113">
            <v>100</v>
          </cell>
        </row>
        <row r="114">
          <cell r="M114">
            <v>100</v>
          </cell>
        </row>
        <row r="115">
          <cell r="M115">
            <v>100</v>
          </cell>
        </row>
        <row r="116">
          <cell r="M116">
            <v>100</v>
          </cell>
        </row>
        <row r="117">
          <cell r="M117">
            <v>100</v>
          </cell>
        </row>
        <row r="118">
          <cell r="M118">
            <v>100</v>
          </cell>
        </row>
        <row r="119">
          <cell r="M119">
            <v>100</v>
          </cell>
        </row>
        <row r="120">
          <cell r="M120">
            <v>100</v>
          </cell>
        </row>
        <row r="121">
          <cell r="M121">
            <v>100</v>
          </cell>
        </row>
        <row r="122">
          <cell r="M122">
            <v>100</v>
          </cell>
        </row>
        <row r="123">
          <cell r="M123">
            <v>100</v>
          </cell>
        </row>
        <row r="124">
          <cell r="M124">
            <v>100</v>
          </cell>
        </row>
        <row r="125">
          <cell r="M125">
            <v>100</v>
          </cell>
        </row>
        <row r="126">
          <cell r="M126">
            <v>100</v>
          </cell>
        </row>
        <row r="127">
          <cell r="M127">
            <v>100</v>
          </cell>
        </row>
        <row r="128">
          <cell r="M128">
            <v>100</v>
          </cell>
        </row>
        <row r="129">
          <cell r="M129">
            <v>100</v>
          </cell>
        </row>
        <row r="130">
          <cell r="M130">
            <v>100</v>
          </cell>
        </row>
        <row r="131">
          <cell r="M131">
            <v>100</v>
          </cell>
        </row>
        <row r="132">
          <cell r="M132">
            <v>100</v>
          </cell>
        </row>
        <row r="133">
          <cell r="M133">
            <v>100</v>
          </cell>
        </row>
        <row r="134">
          <cell r="M134">
            <v>100</v>
          </cell>
        </row>
        <row r="135">
          <cell r="M135">
            <v>100</v>
          </cell>
        </row>
        <row r="136">
          <cell r="M136">
            <v>100</v>
          </cell>
        </row>
        <row r="137">
          <cell r="M137">
            <v>100</v>
          </cell>
        </row>
        <row r="138">
          <cell r="M138">
            <v>100</v>
          </cell>
        </row>
        <row r="139">
          <cell r="M139">
            <v>100</v>
          </cell>
        </row>
        <row r="140">
          <cell r="M140">
            <v>100</v>
          </cell>
        </row>
        <row r="141">
          <cell r="M141">
            <v>100</v>
          </cell>
        </row>
        <row r="142">
          <cell r="M142">
            <v>100</v>
          </cell>
        </row>
        <row r="143">
          <cell r="M143">
            <v>100</v>
          </cell>
        </row>
        <row r="144">
          <cell r="M144">
            <v>100</v>
          </cell>
        </row>
        <row r="145">
          <cell r="M145">
            <v>100</v>
          </cell>
        </row>
        <row r="146">
          <cell r="M146">
            <v>100</v>
          </cell>
        </row>
        <row r="147">
          <cell r="M147">
            <v>100</v>
          </cell>
        </row>
        <row r="148">
          <cell r="M148">
            <v>100</v>
          </cell>
        </row>
        <row r="149">
          <cell r="M149">
            <v>100</v>
          </cell>
        </row>
        <row r="150">
          <cell r="M150">
            <v>100</v>
          </cell>
        </row>
        <row r="151">
          <cell r="M151">
            <v>100</v>
          </cell>
        </row>
        <row r="152">
          <cell r="M152">
            <v>100</v>
          </cell>
        </row>
        <row r="153">
          <cell r="M153">
            <v>100</v>
          </cell>
        </row>
        <row r="154">
          <cell r="M154">
            <v>100</v>
          </cell>
        </row>
        <row r="155">
          <cell r="M155">
            <v>100</v>
          </cell>
        </row>
        <row r="156">
          <cell r="M156">
            <v>100</v>
          </cell>
        </row>
        <row r="157">
          <cell r="M157">
            <v>100</v>
          </cell>
        </row>
        <row r="158">
          <cell r="M158">
            <v>100</v>
          </cell>
        </row>
        <row r="159">
          <cell r="M159">
            <v>100</v>
          </cell>
        </row>
        <row r="160">
          <cell r="M160">
            <v>100</v>
          </cell>
        </row>
        <row r="161">
          <cell r="M161">
            <v>100</v>
          </cell>
        </row>
        <row r="162">
          <cell r="M162">
            <v>100</v>
          </cell>
        </row>
        <row r="163">
          <cell r="M163">
            <v>100</v>
          </cell>
        </row>
        <row r="164">
          <cell r="M164">
            <v>100</v>
          </cell>
        </row>
        <row r="165">
          <cell r="M165">
            <v>100</v>
          </cell>
        </row>
        <row r="166">
          <cell r="M166">
            <v>100</v>
          </cell>
        </row>
        <row r="167">
          <cell r="M167">
            <v>100</v>
          </cell>
        </row>
        <row r="168">
          <cell r="M168">
            <v>100</v>
          </cell>
        </row>
        <row r="169">
          <cell r="M169">
            <v>100</v>
          </cell>
        </row>
        <row r="170">
          <cell r="M170">
            <v>100</v>
          </cell>
        </row>
        <row r="171">
          <cell r="M171">
            <v>100</v>
          </cell>
        </row>
        <row r="172">
          <cell r="M172">
            <v>100</v>
          </cell>
        </row>
        <row r="173">
          <cell r="M173">
            <v>100</v>
          </cell>
        </row>
        <row r="174">
          <cell r="M174">
            <v>100</v>
          </cell>
        </row>
        <row r="175">
          <cell r="M175">
            <v>100</v>
          </cell>
        </row>
        <row r="176">
          <cell r="M176">
            <v>100</v>
          </cell>
        </row>
        <row r="177">
          <cell r="M177">
            <v>100</v>
          </cell>
        </row>
        <row r="178">
          <cell r="M178">
            <v>100</v>
          </cell>
        </row>
        <row r="179">
          <cell r="M179">
            <v>100</v>
          </cell>
        </row>
        <row r="180">
          <cell r="M180">
            <v>100</v>
          </cell>
        </row>
        <row r="181">
          <cell r="M181">
            <v>100</v>
          </cell>
        </row>
        <row r="182">
          <cell r="M182">
            <v>100</v>
          </cell>
        </row>
        <row r="183">
          <cell r="M183">
            <v>100</v>
          </cell>
        </row>
        <row r="184">
          <cell r="M184">
            <v>100</v>
          </cell>
        </row>
        <row r="185">
          <cell r="M185">
            <v>100</v>
          </cell>
        </row>
        <row r="186">
          <cell r="M186">
            <v>100</v>
          </cell>
        </row>
        <row r="187">
          <cell r="M187">
            <v>100</v>
          </cell>
        </row>
        <row r="188">
          <cell r="M188">
            <v>100</v>
          </cell>
        </row>
        <row r="189">
          <cell r="M189">
            <v>100</v>
          </cell>
        </row>
        <row r="190">
          <cell r="M190">
            <v>100</v>
          </cell>
        </row>
        <row r="191">
          <cell r="M191">
            <v>100</v>
          </cell>
        </row>
        <row r="192">
          <cell r="M192">
            <v>100</v>
          </cell>
        </row>
        <row r="193">
          <cell r="M193">
            <v>100</v>
          </cell>
        </row>
        <row r="194">
          <cell r="M194">
            <v>100</v>
          </cell>
        </row>
        <row r="195">
          <cell r="M195">
            <v>100</v>
          </cell>
        </row>
        <row r="196">
          <cell r="M196">
            <v>100</v>
          </cell>
        </row>
        <row r="197">
          <cell r="M197">
            <v>100</v>
          </cell>
        </row>
        <row r="198">
          <cell r="M198">
            <v>100</v>
          </cell>
        </row>
        <row r="199">
          <cell r="M199">
            <v>100</v>
          </cell>
        </row>
        <row r="200">
          <cell r="M200">
            <v>100</v>
          </cell>
        </row>
        <row r="201">
          <cell r="M201">
            <v>100</v>
          </cell>
        </row>
        <row r="202">
          <cell r="M202">
            <v>100</v>
          </cell>
        </row>
        <row r="203">
          <cell r="M203">
            <v>100</v>
          </cell>
        </row>
        <row r="204">
          <cell r="M204">
            <v>100</v>
          </cell>
        </row>
        <row r="205">
          <cell r="M205">
            <v>100</v>
          </cell>
        </row>
        <row r="206">
          <cell r="M206">
            <v>100</v>
          </cell>
        </row>
        <row r="207">
          <cell r="M207">
            <v>100</v>
          </cell>
        </row>
        <row r="208">
          <cell r="M208">
            <v>100</v>
          </cell>
        </row>
        <row r="209">
          <cell r="M209">
            <v>100</v>
          </cell>
        </row>
        <row r="210">
          <cell r="M210">
            <v>100</v>
          </cell>
        </row>
        <row r="211">
          <cell r="M211">
            <v>100</v>
          </cell>
        </row>
        <row r="212">
          <cell r="M212">
            <v>100</v>
          </cell>
        </row>
        <row r="213">
          <cell r="M213">
            <v>100</v>
          </cell>
        </row>
        <row r="214">
          <cell r="M214">
            <v>100</v>
          </cell>
        </row>
        <row r="215">
          <cell r="M215">
            <v>100</v>
          </cell>
        </row>
        <row r="216">
          <cell r="M216">
            <v>100</v>
          </cell>
        </row>
        <row r="217">
          <cell r="M217">
            <v>100</v>
          </cell>
        </row>
        <row r="218">
          <cell r="M218">
            <v>100</v>
          </cell>
        </row>
        <row r="219">
          <cell r="M219">
            <v>100</v>
          </cell>
        </row>
        <row r="220">
          <cell r="M220">
            <v>100</v>
          </cell>
        </row>
        <row r="221">
          <cell r="M221">
            <v>100</v>
          </cell>
        </row>
        <row r="222">
          <cell r="M222">
            <v>100</v>
          </cell>
        </row>
        <row r="223">
          <cell r="M223">
            <v>100</v>
          </cell>
        </row>
        <row r="224">
          <cell r="M224">
            <v>100</v>
          </cell>
        </row>
        <row r="225">
          <cell r="M225">
            <v>100</v>
          </cell>
        </row>
        <row r="226">
          <cell r="M226">
            <v>100</v>
          </cell>
        </row>
        <row r="227">
          <cell r="M227">
            <v>100</v>
          </cell>
        </row>
        <row r="228">
          <cell r="M228">
            <v>100</v>
          </cell>
        </row>
        <row r="229">
          <cell r="M229">
            <v>100</v>
          </cell>
        </row>
        <row r="230">
          <cell r="M230">
            <v>100</v>
          </cell>
        </row>
        <row r="231">
          <cell r="M231">
            <v>100</v>
          </cell>
        </row>
        <row r="232">
          <cell r="M232">
            <v>100</v>
          </cell>
        </row>
        <row r="233">
          <cell r="M233">
            <v>100</v>
          </cell>
        </row>
        <row r="234">
          <cell r="M234">
            <v>100</v>
          </cell>
        </row>
        <row r="235">
          <cell r="M235">
            <v>100</v>
          </cell>
        </row>
        <row r="236">
          <cell r="M236">
            <v>100</v>
          </cell>
        </row>
        <row r="237">
          <cell r="M237">
            <v>100</v>
          </cell>
        </row>
        <row r="238">
          <cell r="M238">
            <v>100</v>
          </cell>
        </row>
        <row r="239">
          <cell r="M239">
            <v>100</v>
          </cell>
        </row>
        <row r="240">
          <cell r="M240">
            <v>100</v>
          </cell>
        </row>
        <row r="241">
          <cell r="M241">
            <v>100</v>
          </cell>
        </row>
        <row r="242">
          <cell r="M242">
            <v>100</v>
          </cell>
        </row>
        <row r="243">
          <cell r="M243">
            <v>100</v>
          </cell>
        </row>
        <row r="244">
          <cell r="M244">
            <v>100</v>
          </cell>
        </row>
        <row r="245">
          <cell r="M245">
            <v>100</v>
          </cell>
        </row>
        <row r="246">
          <cell r="M246">
            <v>100</v>
          </cell>
        </row>
        <row r="247">
          <cell r="M247">
            <v>100</v>
          </cell>
        </row>
        <row r="248">
          <cell r="M248">
            <v>100</v>
          </cell>
        </row>
        <row r="249">
          <cell r="M249">
            <v>100</v>
          </cell>
        </row>
        <row r="250">
          <cell r="M250">
            <v>100</v>
          </cell>
        </row>
        <row r="251">
          <cell r="M251">
            <v>100</v>
          </cell>
        </row>
        <row r="252">
          <cell r="M252">
            <v>100</v>
          </cell>
        </row>
        <row r="253">
          <cell r="M253">
            <v>100</v>
          </cell>
        </row>
        <row r="254">
          <cell r="M254">
            <v>100</v>
          </cell>
        </row>
        <row r="255">
          <cell r="M255">
            <v>100</v>
          </cell>
        </row>
        <row r="256">
          <cell r="M256">
            <v>100</v>
          </cell>
        </row>
        <row r="257">
          <cell r="M257">
            <v>100</v>
          </cell>
        </row>
        <row r="258">
          <cell r="M258">
            <v>100</v>
          </cell>
        </row>
        <row r="259">
          <cell r="M259">
            <v>100</v>
          </cell>
        </row>
        <row r="260">
          <cell r="M260">
            <v>100</v>
          </cell>
        </row>
        <row r="261">
          <cell r="M261">
            <v>100</v>
          </cell>
        </row>
        <row r="262">
          <cell r="M262">
            <v>100</v>
          </cell>
        </row>
        <row r="263">
          <cell r="M263">
            <v>100</v>
          </cell>
        </row>
        <row r="264">
          <cell r="M264">
            <v>100</v>
          </cell>
        </row>
        <row r="265">
          <cell r="M265">
            <v>100</v>
          </cell>
        </row>
        <row r="266">
          <cell r="M266">
            <v>100</v>
          </cell>
        </row>
        <row r="267">
          <cell r="M267">
            <v>100</v>
          </cell>
        </row>
        <row r="268">
          <cell r="M268">
            <v>100</v>
          </cell>
        </row>
        <row r="269">
          <cell r="M269">
            <v>100</v>
          </cell>
        </row>
        <row r="270">
          <cell r="M270">
            <v>100</v>
          </cell>
        </row>
        <row r="271">
          <cell r="M271">
            <v>100</v>
          </cell>
        </row>
        <row r="272">
          <cell r="M272">
            <v>100</v>
          </cell>
        </row>
        <row r="273">
          <cell r="M273">
            <v>100</v>
          </cell>
        </row>
        <row r="274">
          <cell r="M274">
            <v>100</v>
          </cell>
        </row>
        <row r="275">
          <cell r="M275">
            <v>100</v>
          </cell>
        </row>
        <row r="276">
          <cell r="M276">
            <v>100</v>
          </cell>
        </row>
        <row r="277">
          <cell r="M277">
            <v>100</v>
          </cell>
        </row>
        <row r="278">
          <cell r="M278">
            <v>100</v>
          </cell>
        </row>
        <row r="279">
          <cell r="M279">
            <v>100</v>
          </cell>
        </row>
        <row r="280">
          <cell r="M280">
            <v>100</v>
          </cell>
        </row>
        <row r="281">
          <cell r="M281">
            <v>100</v>
          </cell>
        </row>
        <row r="282">
          <cell r="M282">
            <v>100</v>
          </cell>
        </row>
        <row r="283">
          <cell r="M283">
            <v>100</v>
          </cell>
        </row>
        <row r="284">
          <cell r="M284">
            <v>100</v>
          </cell>
        </row>
        <row r="285">
          <cell r="M285">
            <v>100</v>
          </cell>
        </row>
        <row r="286">
          <cell r="M286">
            <v>100</v>
          </cell>
        </row>
        <row r="287">
          <cell r="M287">
            <v>100</v>
          </cell>
        </row>
        <row r="288">
          <cell r="M288">
            <v>100</v>
          </cell>
        </row>
        <row r="289">
          <cell r="M289">
            <v>100</v>
          </cell>
        </row>
        <row r="290">
          <cell r="M290">
            <v>100</v>
          </cell>
        </row>
        <row r="291">
          <cell r="M291">
            <v>100</v>
          </cell>
        </row>
        <row r="292">
          <cell r="M292">
            <v>100</v>
          </cell>
        </row>
        <row r="293">
          <cell r="M293">
            <v>100</v>
          </cell>
        </row>
        <row r="294">
          <cell r="M294">
            <v>100</v>
          </cell>
        </row>
        <row r="295">
          <cell r="M295">
            <v>100</v>
          </cell>
        </row>
        <row r="296">
          <cell r="M296">
            <v>100</v>
          </cell>
        </row>
        <row r="297">
          <cell r="M297">
            <v>100</v>
          </cell>
        </row>
        <row r="298">
          <cell r="M298">
            <v>100</v>
          </cell>
        </row>
        <row r="299">
          <cell r="M299">
            <v>100</v>
          </cell>
        </row>
        <row r="300">
          <cell r="M300">
            <v>100</v>
          </cell>
        </row>
        <row r="301">
          <cell r="M301">
            <v>100</v>
          </cell>
        </row>
        <row r="302">
          <cell r="M302">
            <v>100</v>
          </cell>
        </row>
        <row r="303">
          <cell r="M303">
            <v>100</v>
          </cell>
        </row>
        <row r="304">
          <cell r="M304">
            <v>100</v>
          </cell>
        </row>
        <row r="305">
          <cell r="M305">
            <v>100</v>
          </cell>
        </row>
        <row r="306">
          <cell r="M306">
            <v>100</v>
          </cell>
        </row>
        <row r="307">
          <cell r="M307">
            <v>100</v>
          </cell>
        </row>
        <row r="308">
          <cell r="M308">
            <v>100</v>
          </cell>
        </row>
        <row r="309">
          <cell r="M309">
            <v>100</v>
          </cell>
        </row>
        <row r="310">
          <cell r="M310">
            <v>100</v>
          </cell>
        </row>
        <row r="311">
          <cell r="M311">
            <v>100</v>
          </cell>
        </row>
        <row r="312">
          <cell r="M312">
            <v>100</v>
          </cell>
        </row>
        <row r="313">
          <cell r="M313">
            <v>100</v>
          </cell>
        </row>
        <row r="314">
          <cell r="M314">
            <v>100</v>
          </cell>
        </row>
        <row r="315">
          <cell r="M315">
            <v>100</v>
          </cell>
        </row>
        <row r="316">
          <cell r="M316">
            <v>100</v>
          </cell>
        </row>
        <row r="317">
          <cell r="M317">
            <v>100</v>
          </cell>
        </row>
        <row r="318">
          <cell r="M318">
            <v>100</v>
          </cell>
        </row>
        <row r="319">
          <cell r="M319">
            <v>100</v>
          </cell>
        </row>
        <row r="320">
          <cell r="M320">
            <v>100</v>
          </cell>
        </row>
        <row r="321">
          <cell r="M321">
            <v>100</v>
          </cell>
        </row>
        <row r="322">
          <cell r="M322">
            <v>100</v>
          </cell>
        </row>
        <row r="323">
          <cell r="M323">
            <v>100</v>
          </cell>
        </row>
        <row r="324">
          <cell r="M324">
            <v>100</v>
          </cell>
        </row>
        <row r="325">
          <cell r="M325">
            <v>100</v>
          </cell>
        </row>
        <row r="326">
          <cell r="M326">
            <v>100</v>
          </cell>
        </row>
        <row r="327">
          <cell r="M327">
            <v>100</v>
          </cell>
        </row>
        <row r="328">
          <cell r="M328">
            <v>100</v>
          </cell>
        </row>
        <row r="329">
          <cell r="M329">
            <v>100</v>
          </cell>
        </row>
        <row r="330">
          <cell r="M330">
            <v>100</v>
          </cell>
        </row>
        <row r="331">
          <cell r="M331">
            <v>100</v>
          </cell>
        </row>
        <row r="332">
          <cell r="M332">
            <v>100</v>
          </cell>
        </row>
        <row r="333">
          <cell r="M333">
            <v>100</v>
          </cell>
        </row>
        <row r="334">
          <cell r="M334">
            <v>100</v>
          </cell>
        </row>
        <row r="335">
          <cell r="M335">
            <v>100</v>
          </cell>
        </row>
        <row r="336">
          <cell r="M336">
            <v>100</v>
          </cell>
        </row>
        <row r="337">
          <cell r="M337">
            <v>100</v>
          </cell>
        </row>
        <row r="338">
          <cell r="M338">
            <v>100</v>
          </cell>
        </row>
        <row r="339">
          <cell r="M339">
            <v>100</v>
          </cell>
        </row>
        <row r="340">
          <cell r="M340">
            <v>100</v>
          </cell>
        </row>
        <row r="341">
          <cell r="M341">
            <v>100</v>
          </cell>
        </row>
        <row r="342">
          <cell r="M342">
            <v>100</v>
          </cell>
        </row>
        <row r="343">
          <cell r="M343">
            <v>100</v>
          </cell>
        </row>
        <row r="344">
          <cell r="M344">
            <v>100</v>
          </cell>
        </row>
        <row r="345">
          <cell r="M345">
            <v>100</v>
          </cell>
        </row>
        <row r="346">
          <cell r="M346">
            <v>100</v>
          </cell>
        </row>
        <row r="347">
          <cell r="M347">
            <v>100</v>
          </cell>
        </row>
        <row r="348">
          <cell r="M348">
            <v>100</v>
          </cell>
        </row>
        <row r="349">
          <cell r="M349">
            <v>100</v>
          </cell>
        </row>
        <row r="350">
          <cell r="M350">
            <v>100</v>
          </cell>
        </row>
        <row r="351">
          <cell r="M351">
            <v>100</v>
          </cell>
        </row>
        <row r="352">
          <cell r="M352">
            <v>100</v>
          </cell>
        </row>
        <row r="353">
          <cell r="M353">
            <v>100</v>
          </cell>
        </row>
        <row r="354">
          <cell r="M354">
            <v>100</v>
          </cell>
        </row>
        <row r="355">
          <cell r="M355">
            <v>100</v>
          </cell>
        </row>
        <row r="356">
          <cell r="M356">
            <v>100</v>
          </cell>
        </row>
        <row r="357">
          <cell r="M357">
            <v>100</v>
          </cell>
        </row>
        <row r="358">
          <cell r="M358">
            <v>100</v>
          </cell>
        </row>
        <row r="359">
          <cell r="M359">
            <v>100</v>
          </cell>
        </row>
        <row r="360">
          <cell r="M360">
            <v>100</v>
          </cell>
        </row>
        <row r="361">
          <cell r="M361">
            <v>100</v>
          </cell>
        </row>
        <row r="362">
          <cell r="M362">
            <v>100</v>
          </cell>
        </row>
        <row r="363">
          <cell r="M363">
            <v>100</v>
          </cell>
        </row>
        <row r="364">
          <cell r="M364">
            <v>100</v>
          </cell>
        </row>
        <row r="365">
          <cell r="M365">
            <v>100</v>
          </cell>
        </row>
        <row r="366">
          <cell r="M366">
            <v>100</v>
          </cell>
        </row>
        <row r="367">
          <cell r="M367">
            <v>100</v>
          </cell>
        </row>
        <row r="368">
          <cell r="M368">
            <v>100</v>
          </cell>
        </row>
        <row r="369">
          <cell r="M369">
            <v>100</v>
          </cell>
        </row>
        <row r="370">
          <cell r="M370">
            <v>100</v>
          </cell>
        </row>
        <row r="371">
          <cell r="M371">
            <v>100</v>
          </cell>
        </row>
        <row r="372">
          <cell r="M372">
            <v>100</v>
          </cell>
        </row>
        <row r="373">
          <cell r="M373">
            <v>100</v>
          </cell>
        </row>
        <row r="374">
          <cell r="M374">
            <v>100</v>
          </cell>
        </row>
        <row r="375">
          <cell r="M375">
            <v>100</v>
          </cell>
        </row>
        <row r="376">
          <cell r="M376">
            <v>100</v>
          </cell>
        </row>
        <row r="377">
          <cell r="M377">
            <v>100</v>
          </cell>
        </row>
        <row r="378">
          <cell r="M378">
            <v>100</v>
          </cell>
        </row>
        <row r="379">
          <cell r="M379">
            <v>100</v>
          </cell>
        </row>
        <row r="380">
          <cell r="M380">
            <v>100</v>
          </cell>
        </row>
        <row r="381">
          <cell r="M381">
            <v>100</v>
          </cell>
        </row>
        <row r="382">
          <cell r="M382">
            <v>100</v>
          </cell>
        </row>
        <row r="383">
          <cell r="M383">
            <v>100</v>
          </cell>
        </row>
        <row r="384">
          <cell r="M384">
            <v>100</v>
          </cell>
        </row>
        <row r="385">
          <cell r="M385">
            <v>100</v>
          </cell>
        </row>
        <row r="386">
          <cell r="M386">
            <v>100</v>
          </cell>
        </row>
        <row r="387">
          <cell r="M387">
            <v>100</v>
          </cell>
        </row>
        <row r="388">
          <cell r="M388">
            <v>100</v>
          </cell>
        </row>
        <row r="389">
          <cell r="M389">
            <v>100</v>
          </cell>
        </row>
        <row r="390">
          <cell r="M390">
            <v>100</v>
          </cell>
        </row>
        <row r="391">
          <cell r="M391">
            <v>100</v>
          </cell>
        </row>
        <row r="392">
          <cell r="M392">
            <v>100</v>
          </cell>
        </row>
        <row r="393">
          <cell r="M393">
            <v>100</v>
          </cell>
        </row>
        <row r="394">
          <cell r="M394">
            <v>100</v>
          </cell>
        </row>
        <row r="395">
          <cell r="M395">
            <v>100</v>
          </cell>
        </row>
        <row r="396">
          <cell r="M396">
            <v>100</v>
          </cell>
        </row>
        <row r="397">
          <cell r="M397">
            <v>100</v>
          </cell>
        </row>
        <row r="398">
          <cell r="M398">
            <v>100</v>
          </cell>
        </row>
        <row r="399">
          <cell r="M399">
            <v>100</v>
          </cell>
        </row>
        <row r="400">
          <cell r="M400">
            <v>100</v>
          </cell>
        </row>
        <row r="401">
          <cell r="M401">
            <v>100</v>
          </cell>
        </row>
        <row r="402">
          <cell r="M402">
            <v>100</v>
          </cell>
        </row>
        <row r="403">
          <cell r="M403">
            <v>100</v>
          </cell>
        </row>
      </sheetData>
      <sheetData sheetId="2"/>
      <sheetData sheetId="3">
        <row r="4">
          <cell r="C4">
            <v>1</v>
          </cell>
        </row>
      </sheetData>
      <sheetData sheetId="4">
        <row r="8">
          <cell r="E8">
            <v>400000</v>
          </cell>
        </row>
      </sheetData>
      <sheetData sheetId="5">
        <row r="4">
          <cell r="D4">
            <v>5000</v>
          </cell>
        </row>
      </sheetData>
      <sheetData sheetId="6">
        <row r="4">
          <cell r="F4">
            <v>150</v>
          </cell>
        </row>
      </sheetData>
      <sheetData sheetId="7">
        <row r="4">
          <cell r="F4">
            <v>225</v>
          </cell>
        </row>
      </sheetData>
      <sheetData sheetId="8">
        <row r="4">
          <cell r="F4">
            <v>300</v>
          </cell>
        </row>
      </sheetData>
      <sheetData sheetId="9">
        <row r="5">
          <cell r="BT5">
            <v>33.628180213811902</v>
          </cell>
        </row>
      </sheetData>
      <sheetData sheetId="10">
        <row r="6">
          <cell r="AD6">
            <v>600</v>
          </cell>
        </row>
      </sheetData>
      <sheetData sheetId="11"/>
      <sheetData sheetId="12">
        <row r="3">
          <cell r="S3">
            <v>100</v>
          </cell>
        </row>
      </sheetData>
      <sheetData sheetId="13">
        <row r="4">
          <cell r="K4">
            <v>0</v>
          </cell>
        </row>
      </sheetData>
      <sheetData sheetId="14"/>
      <sheetData sheetId="15">
        <row r="4">
          <cell r="C4">
            <v>0.12</v>
          </cell>
        </row>
      </sheetData>
      <sheetData sheetId="16">
        <row r="8">
          <cell r="P8">
            <v>2</v>
          </cell>
        </row>
      </sheetData>
      <sheetData sheetId="17">
        <row r="4">
          <cell r="V4">
            <v>120</v>
          </cell>
        </row>
      </sheetData>
      <sheetData sheetId="18"/>
      <sheetData sheetId="19">
        <row r="3">
          <cell r="H3" t="str">
            <v>活动开启对应军团等级</v>
          </cell>
        </row>
      </sheetData>
      <sheetData sheetId="20">
        <row r="6">
          <cell r="E6">
            <v>0</v>
          </cell>
        </row>
      </sheetData>
      <sheetData sheetId="21">
        <row r="6">
          <cell r="AL6">
            <v>0</v>
          </cell>
        </row>
      </sheetData>
      <sheetData sheetId="22">
        <row r="4">
          <cell r="CI4">
            <v>1</v>
          </cell>
        </row>
      </sheetData>
      <sheetData sheetId="23">
        <row r="5">
          <cell r="E5">
            <v>166.23764863790916</v>
          </cell>
        </row>
      </sheetData>
      <sheetData sheetId="24">
        <row r="3">
          <cell r="AL3" t="str">
            <v>仓库上限</v>
          </cell>
        </row>
      </sheetData>
      <sheetData sheetId="25">
        <row r="3">
          <cell r="AL3" t="str">
            <v>仓库上限</v>
          </cell>
        </row>
      </sheetData>
      <sheetData sheetId="26">
        <row r="3">
          <cell r="AL3" t="str">
            <v>仓库上限</v>
          </cell>
        </row>
      </sheetData>
      <sheetData sheetId="27">
        <row r="6">
          <cell r="E6">
            <v>12879.597209546238</v>
          </cell>
        </row>
      </sheetData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>
            <v>0.7</v>
          </cell>
        </row>
      </sheetData>
      <sheetData sheetId="11">
        <row r="5">
          <cell r="C5">
            <v>3.5</v>
          </cell>
          <cell r="AQ5">
            <v>8.6741016109045856E-3</v>
          </cell>
          <cell r="AR5">
            <v>0.99132589838909546</v>
          </cell>
        </row>
        <row r="6">
          <cell r="AQ6">
            <v>1.6981998222158685E-2</v>
          </cell>
          <cell r="AR6">
            <v>0.98301800177784127</v>
          </cell>
        </row>
        <row r="7">
          <cell r="AQ7">
            <v>2.4946401193931801E-2</v>
          </cell>
          <cell r="AR7">
            <v>0.97505359880606823</v>
          </cell>
        </row>
        <row r="8">
          <cell r="AQ8">
            <v>3.258818190153423E-2</v>
          </cell>
          <cell r="AR8">
            <v>0.96741181809846577</v>
          </cell>
        </row>
        <row r="9">
          <cell r="AQ9">
            <v>3.992655437169796E-2</v>
          </cell>
          <cell r="AR9">
            <v>0.96007344562830199</v>
          </cell>
        </row>
        <row r="10">
          <cell r="AQ10">
            <v>4.6979236588212729E-2</v>
          </cell>
          <cell r="AR10">
            <v>0.95302076341178732</v>
          </cell>
        </row>
        <row r="11">
          <cell r="AQ11">
            <v>5.3762593317903978E-2</v>
          </cell>
          <cell r="AR11">
            <v>0.94623740668209599</v>
          </cell>
        </row>
        <row r="12">
          <cell r="AQ12">
            <v>6.0291762880608273E-2</v>
          </cell>
          <cell r="AR12">
            <v>0.93970823711939178</v>
          </cell>
        </row>
        <row r="13">
          <cell r="AQ13">
            <v>6.6580769930204731E-2</v>
          </cell>
          <cell r="AR13">
            <v>0.93341923006979532</v>
          </cell>
        </row>
        <row r="14">
          <cell r="AQ14">
            <v>7.2642626015122669E-2</v>
          </cell>
          <cell r="AR14">
            <v>0.92735737398487739</v>
          </cell>
        </row>
        <row r="15">
          <cell r="AQ15">
            <v>7.5851751818608898E-2</v>
          </cell>
          <cell r="AR15">
            <v>0.92414824818139107</v>
          </cell>
        </row>
        <row r="16">
          <cell r="AQ16">
            <v>7.8966478592827141E-2</v>
          </cell>
          <cell r="AR16">
            <v>0.92103352140717287</v>
          </cell>
        </row>
        <row r="17">
          <cell r="AQ17">
            <v>8.1990911199480154E-2</v>
          </cell>
          <cell r="AR17">
            <v>0.91800908880051979</v>
          </cell>
        </row>
        <row r="18">
          <cell r="AQ18">
            <v>8.492891990541851E-2</v>
          </cell>
          <cell r="AR18">
            <v>0.9150710800945816</v>
          </cell>
        </row>
        <row r="19">
          <cell r="AQ19">
            <v>8.778415690557996E-2</v>
          </cell>
          <cell r="AR19">
            <v>0.91221584309442016</v>
          </cell>
        </row>
        <row r="20">
          <cell r="AQ20">
            <v>9.0560071468838765E-2</v>
          </cell>
          <cell r="AR20">
            <v>0.90943992853116129</v>
          </cell>
        </row>
        <row r="21">
          <cell r="AQ21">
            <v>9.3259923838830971E-2</v>
          </cell>
          <cell r="AR21">
            <v>0.90674007616116914</v>
          </cell>
        </row>
        <row r="22">
          <cell r="AQ22">
            <v>9.5886798007543517E-2</v>
          </cell>
          <cell r="AR22">
            <v>0.90411320199245659</v>
          </cell>
        </row>
        <row r="23">
          <cell r="AQ23">
            <v>9.8443613466888791E-2</v>
          </cell>
          <cell r="AR23">
            <v>0.90155638653311132</v>
          </cell>
        </row>
        <row r="24">
          <cell r="AQ24">
            <v>0.10093313603240914</v>
          </cell>
          <cell r="AR24">
            <v>0.89906686396759083</v>
          </cell>
        </row>
        <row r="25">
          <cell r="AQ25">
            <v>0.10314757853304653</v>
          </cell>
          <cell r="AR25">
            <v>0.89685242146695343</v>
          </cell>
        </row>
        <row r="26">
          <cell r="AQ26">
            <v>0.1052889065810715</v>
          </cell>
          <cell r="AR26">
            <v>0.8947110934189284</v>
          </cell>
        </row>
        <row r="27">
          <cell r="AQ27">
            <v>0.10737416690430815</v>
          </cell>
          <cell r="AR27">
            <v>0.89262583309569188</v>
          </cell>
        </row>
        <row r="28">
          <cell r="AQ28">
            <v>0.10940553313022811</v>
          </cell>
          <cell r="AR28">
            <v>0.89059446686977184</v>
          </cell>
        </row>
        <row r="29">
          <cell r="AQ29">
            <v>0.11138506796377518</v>
          </cell>
          <cell r="AR29">
            <v>0.88861493203622488</v>
          </cell>
        </row>
        <row r="30">
          <cell r="AQ30">
            <v>0.11331473017385195</v>
          </cell>
          <cell r="AR30">
            <v>0.88668526982614804</v>
          </cell>
        </row>
        <row r="31">
          <cell r="AQ31">
            <v>0.11519638105832078</v>
          </cell>
          <cell r="AR31">
            <v>0.88480361894167925</v>
          </cell>
        </row>
        <row r="32">
          <cell r="AQ32">
            <v>0.11703179043237283</v>
          </cell>
          <cell r="AR32">
            <v>0.88296820956762723</v>
          </cell>
        </row>
        <row r="33">
          <cell r="AQ33">
            <v>0.11882264218076442</v>
          </cell>
          <cell r="AR33">
            <v>0.88117735781923556</v>
          </cell>
        </row>
        <row r="34">
          <cell r="AQ34">
            <v>0.12057053941053358</v>
          </cell>
          <cell r="AR34">
            <v>0.87942946058946636</v>
          </cell>
        </row>
        <row r="35">
          <cell r="AQ35">
            <v>0.12227700923733832</v>
          </cell>
          <cell r="AR35">
            <v>0.87772299076266169</v>
          </cell>
        </row>
        <row r="36">
          <cell r="AQ36">
            <v>0.12394350723545393</v>
          </cell>
          <cell r="AR36">
            <v>0.87605649276454611</v>
          </cell>
        </row>
        <row r="37">
          <cell r="AQ37">
            <v>0.12557142157868409</v>
          </cell>
          <cell r="AR37">
            <v>0.87442857842131594</v>
          </cell>
        </row>
        <row r="38">
          <cell r="AQ38">
            <v>0.12716207689694575</v>
          </cell>
          <cell r="AR38">
            <v>0.8728379231030543</v>
          </cell>
        </row>
        <row r="39">
          <cell r="AQ39">
            <v>0.12871673787104598</v>
          </cell>
          <cell r="AR39">
            <v>0.87128326212895413</v>
          </cell>
        </row>
        <row r="40">
          <cell r="AQ40">
            <v>0.13023661258615485</v>
          </cell>
          <cell r="AR40">
            <v>0.86976338741384518</v>
          </cell>
        </row>
        <row r="41">
          <cell r="AQ41">
            <v>0.1317228556626622</v>
          </cell>
          <cell r="AR41">
            <v>0.86827714433733783</v>
          </cell>
        </row>
        <row r="42">
          <cell r="AQ42">
            <v>0.13317657118147086</v>
          </cell>
          <cell r="AR42">
            <v>0.86682342881852914</v>
          </cell>
        </row>
        <row r="43">
          <cell r="AQ43">
            <v>0.13459881541930196</v>
          </cell>
          <cell r="AR43">
            <v>0.86540118458069804</v>
          </cell>
        </row>
        <row r="44">
          <cell r="AQ44">
            <v>0.13599059940825431</v>
          </cell>
          <cell r="AR44">
            <v>0.86400940059174569</v>
          </cell>
        </row>
        <row r="45">
          <cell r="AQ45">
            <v>0.13735289133265111</v>
          </cell>
          <cell r="AR45">
            <v>0.86264710866734884</v>
          </cell>
        </row>
        <row r="46">
          <cell r="AQ46">
            <v>0.1386866187751162</v>
          </cell>
          <cell r="AR46">
            <v>0.86131338122488388</v>
          </cell>
        </row>
        <row r="47">
          <cell r="AQ47">
            <v>0.1399926708228291</v>
          </cell>
          <cell r="AR47">
            <v>0.86000732917717093</v>
          </cell>
        </row>
        <row r="48">
          <cell r="AQ48">
            <v>0.14127190004400939</v>
          </cell>
          <cell r="AR48">
            <v>0.85872809995599064</v>
          </cell>
        </row>
        <row r="49">
          <cell r="AQ49">
            <v>0.14252512434386375</v>
          </cell>
          <cell r="AR49">
            <v>0.85747487565613623</v>
          </cell>
        </row>
        <row r="50">
          <cell r="AQ50">
            <v>0.14375312870848567</v>
          </cell>
          <cell r="AR50">
            <v>0.85624687129151433</v>
          </cell>
        </row>
        <row r="51">
          <cell r="AQ51">
            <v>0.14495666684452074</v>
          </cell>
          <cell r="AR51">
            <v>0.85504333315547931</v>
          </cell>
        </row>
        <row r="52">
          <cell r="AQ52">
            <v>0.14567969384900936</v>
          </cell>
          <cell r="AR52">
            <v>0.85432030615099064</v>
          </cell>
        </row>
        <row r="53">
          <cell r="AQ53">
            <v>0.14626618881646436</v>
          </cell>
          <cell r="AR53">
            <v>0.85373381118353564</v>
          </cell>
        </row>
        <row r="54">
          <cell r="AQ54">
            <v>0.14689942290130714</v>
          </cell>
          <cell r="AR54">
            <v>0.8531005770986928</v>
          </cell>
        </row>
        <row r="55">
          <cell r="AQ55">
            <v>0.14758619605389514</v>
          </cell>
          <cell r="AR55">
            <v>0.85241380394610489</v>
          </cell>
        </row>
        <row r="56">
          <cell r="AQ56">
            <v>0.14825483269186207</v>
          </cell>
          <cell r="AR56">
            <v>0.85174516730813798</v>
          </cell>
        </row>
        <row r="57">
          <cell r="AQ57">
            <v>0.14890604188445403</v>
          </cell>
          <cell r="AR57">
            <v>0.85109395811554589</v>
          </cell>
        </row>
        <row r="58">
          <cell r="AQ58">
            <v>0.14952425308029688</v>
          </cell>
          <cell r="AR58">
            <v>0.85047574691970318</v>
          </cell>
        </row>
        <row r="59">
          <cell r="AQ59">
            <v>0.1501057936273362</v>
          </cell>
          <cell r="AR59">
            <v>0.84989420637266389</v>
          </cell>
        </row>
        <row r="60">
          <cell r="AQ60">
            <v>0.15067279561158428</v>
          </cell>
          <cell r="AR60">
            <v>0.84932720438841569</v>
          </cell>
        </row>
        <row r="61">
          <cell r="AQ61">
            <v>0.15122579750012632</v>
          </cell>
          <cell r="AR61">
            <v>0.84877420249987368</v>
          </cell>
        </row>
        <row r="62">
          <cell r="AQ62">
            <v>0.15176531149327382</v>
          </cell>
          <cell r="AR62">
            <v>0.84823468850672623</v>
          </cell>
        </row>
        <row r="63">
          <cell r="AQ63">
            <v>0.15229182510690564</v>
          </cell>
          <cell r="AR63">
            <v>0.84770817489309447</v>
          </cell>
        </row>
        <row r="64">
          <cell r="AQ64">
            <v>0.15280537870901131</v>
          </cell>
          <cell r="AR64">
            <v>0.84719462129098877</v>
          </cell>
        </row>
        <row r="65">
          <cell r="AQ65">
            <v>0.15330666968824355</v>
          </cell>
          <cell r="AR65">
            <v>0.84669333031175642</v>
          </cell>
        </row>
        <row r="66">
          <cell r="AQ66">
            <v>0.15379630337917105</v>
          </cell>
          <cell r="AR66">
            <v>0.84620369662082895</v>
          </cell>
        </row>
        <row r="67">
          <cell r="AQ67">
            <v>0.15427468173538927</v>
          </cell>
          <cell r="AR67">
            <v>0.84572531826461061</v>
          </cell>
        </row>
        <row r="68">
          <cell r="AQ68">
            <v>0.15474218844085816</v>
          </cell>
          <cell r="AR68">
            <v>0.84525781155914192</v>
          </cell>
        </row>
        <row r="69">
          <cell r="AQ69">
            <v>0.15519918993623141</v>
          </cell>
          <cell r="AR69">
            <v>0.8448008100637685</v>
          </cell>
        </row>
        <row r="70">
          <cell r="AQ70">
            <v>0.15567458196412445</v>
          </cell>
          <cell r="AR70">
            <v>0.84432541803587557</v>
          </cell>
        </row>
        <row r="71">
          <cell r="AQ71">
            <v>0.15614179875597478</v>
          </cell>
          <cell r="AR71">
            <v>0.84385820124402533</v>
          </cell>
        </row>
        <row r="72">
          <cell r="AQ72">
            <v>0.15659882682095749</v>
          </cell>
          <cell r="AR72">
            <v>0.84340117317904251</v>
          </cell>
        </row>
        <row r="73">
          <cell r="AQ73">
            <v>0.15704599584688769</v>
          </cell>
          <cell r="AR73">
            <v>0.84295400415311239</v>
          </cell>
        </row>
        <row r="74">
          <cell r="AQ74">
            <v>0.15750753920335028</v>
          </cell>
          <cell r="AR74">
            <v>0.84249246079664974</v>
          </cell>
        </row>
        <row r="75">
          <cell r="AQ75">
            <v>0.15775528661021687</v>
          </cell>
          <cell r="AR75">
            <v>0.84224471338978313</v>
          </cell>
        </row>
        <row r="76">
          <cell r="AQ76">
            <v>0.15780051754545085</v>
          </cell>
          <cell r="AR76">
            <v>0.84219948245454923</v>
          </cell>
        </row>
        <row r="77">
          <cell r="AQ77">
            <v>0.1578136943522831</v>
          </cell>
          <cell r="AR77">
            <v>0.8421863056477169</v>
          </cell>
        </row>
        <row r="78">
          <cell r="AQ78">
            <v>0.15780816719021618</v>
          </cell>
          <cell r="AR78">
            <v>0.84219183280978382</v>
          </cell>
        </row>
        <row r="79">
          <cell r="AQ79">
            <v>0.15780276707147056</v>
          </cell>
          <cell r="AR79">
            <v>0.84219723292852944</v>
          </cell>
        </row>
        <row r="80">
          <cell r="AQ80">
            <v>0.15779095366348422</v>
          </cell>
          <cell r="AR80">
            <v>0.84220904633651572</v>
          </cell>
        </row>
        <row r="81">
          <cell r="AQ81">
            <v>0.15777942709624582</v>
          </cell>
          <cell r="AR81">
            <v>0.84222057290375418</v>
          </cell>
        </row>
        <row r="82">
          <cell r="AQ82">
            <v>0.15775995000771981</v>
          </cell>
          <cell r="AR82">
            <v>0.84224004999228019</v>
          </cell>
        </row>
        <row r="83">
          <cell r="AQ83">
            <v>0.15768386065142045</v>
          </cell>
          <cell r="AR83">
            <v>0.84231613934857952</v>
          </cell>
        </row>
        <row r="84">
          <cell r="AQ84">
            <v>0.15760954253803008</v>
          </cell>
          <cell r="AR84">
            <v>0.84239045746196994</v>
          </cell>
        </row>
        <row r="85">
          <cell r="AQ85">
            <v>0.1575369345314197</v>
          </cell>
          <cell r="AR85">
            <v>0.8424630654685803</v>
          </cell>
        </row>
        <row r="86">
          <cell r="AQ86">
            <v>0.15746597827701969</v>
          </cell>
          <cell r="AR86">
            <v>0.84253402172298031</v>
          </cell>
        </row>
        <row r="87">
          <cell r="AQ87">
            <v>0.15739661804540517</v>
          </cell>
          <cell r="AR87">
            <v>0.84260338195459472</v>
          </cell>
        </row>
        <row r="88">
          <cell r="AQ88">
            <v>0.15732880058631915</v>
          </cell>
          <cell r="AR88">
            <v>0.84267119941368085</v>
          </cell>
        </row>
        <row r="89">
          <cell r="AQ89">
            <v>0.15726247499232893</v>
          </cell>
          <cell r="AR89">
            <v>0.84273752500767107</v>
          </cell>
        </row>
        <row r="90">
          <cell r="AQ90">
            <v>0.15719759257138308</v>
          </cell>
          <cell r="AR90">
            <v>0.8428024074286169</v>
          </cell>
        </row>
        <row r="91">
          <cell r="AQ91">
            <v>0.15713410672759745</v>
          </cell>
          <cell r="AR91">
            <v>0.84286589327240247</v>
          </cell>
        </row>
        <row r="92">
          <cell r="AQ92">
            <v>0.15707197284965771</v>
          </cell>
          <cell r="AR92">
            <v>0.84292802715034221</v>
          </cell>
        </row>
        <row r="93">
          <cell r="AQ93">
            <v>0.15701114820627624</v>
          </cell>
          <cell r="AR93">
            <v>0.84298885179372374</v>
          </cell>
        </row>
        <row r="94">
          <cell r="AQ94">
            <v>0.15695159184818858</v>
          </cell>
          <cell r="AR94">
            <v>0.84304840815181137</v>
          </cell>
        </row>
        <row r="95">
          <cell r="AQ95">
            <v>0.15689326451621743</v>
          </cell>
          <cell r="AR95">
            <v>0.84310673548378257</v>
          </cell>
        </row>
        <row r="96">
          <cell r="AQ96">
            <v>0.15683612855496989</v>
          </cell>
          <cell r="AR96">
            <v>0.84316387144503002</v>
          </cell>
        </row>
        <row r="97">
          <cell r="AQ97">
            <v>0.1566364779986027</v>
          </cell>
          <cell r="AR97">
            <v>0.8433635220013973</v>
          </cell>
        </row>
        <row r="98">
          <cell r="AQ98">
            <v>0.15596387836874043</v>
          </cell>
          <cell r="AR98">
            <v>0.84403612163125963</v>
          </cell>
        </row>
        <row r="99">
          <cell r="AQ99">
            <v>0.15530973946210302</v>
          </cell>
          <cell r="AR99">
            <v>0.84469026053789686</v>
          </cell>
        </row>
        <row r="100">
          <cell r="AQ100">
            <v>0.15467331153541236</v>
          </cell>
          <cell r="AR100">
            <v>0.84532668846458758</v>
          </cell>
        </row>
        <row r="101">
          <cell r="AQ101">
            <v>0.15405388490210337</v>
          </cell>
          <cell r="AR101">
            <v>0.84594611509789652</v>
          </cell>
        </row>
        <row r="102">
          <cell r="AQ102">
            <v>0.15345078729243497</v>
          </cell>
          <cell r="AR102">
            <v>0.846549212707565</v>
          </cell>
        </row>
        <row r="103">
          <cell r="AQ103">
            <v>0.1528633814196598</v>
          </cell>
          <cell r="AR103">
            <v>0.84713661858034017</v>
          </cell>
        </row>
        <row r="104">
          <cell r="AQ104">
            <v>0.15229106273372817</v>
          </cell>
          <cell r="AR104">
            <v>0.84770893726627183</v>
          </cell>
        </row>
      </sheetData>
      <sheetData sheetId="12">
        <row r="4">
          <cell r="D4">
            <v>1249.1935266914652</v>
          </cell>
          <cell r="E4">
            <v>1256.4030344854348</v>
          </cell>
          <cell r="F4">
            <v>1264.2533874166461</v>
          </cell>
          <cell r="G4">
            <v>1272.7882794717291</v>
          </cell>
          <cell r="H4">
            <v>1281.8766286907937</v>
          </cell>
        </row>
        <row r="5">
          <cell r="D5">
            <v>1418.8419488561699</v>
          </cell>
          <cell r="E5">
            <v>1430.067141301593</v>
          </cell>
          <cell r="F5">
            <v>1440.9032272336713</v>
          </cell>
          <cell r="G5">
            <v>1455.9075023815944</v>
          </cell>
          <cell r="H5">
            <v>1470.8776749654153</v>
          </cell>
        </row>
        <row r="6">
          <cell r="D6">
            <v>1553.8747529174316</v>
          </cell>
          <cell r="E6">
            <v>1568.8848630060143</v>
          </cell>
          <cell r="F6">
            <v>1583.7527718926308</v>
          </cell>
          <cell r="G6">
            <v>1605.3982079286131</v>
          </cell>
          <cell r="H6">
            <v>1625.3672601748178</v>
          </cell>
        </row>
        <row r="7">
          <cell r="D7">
            <v>1670.3608952873747</v>
          </cell>
          <cell r="E7">
            <v>1688.1131913936119</v>
          </cell>
          <cell r="F7">
            <v>1705.3730782166685</v>
          </cell>
          <cell r="G7">
            <v>1731.6442908689291</v>
          </cell>
          <cell r="H7">
            <v>1756.5440388880138</v>
          </cell>
        </row>
        <row r="8">
          <cell r="D8">
            <v>1773.6903721970216</v>
          </cell>
          <cell r="E8">
            <v>1794.087292315779</v>
          </cell>
          <cell r="F8">
            <v>1811.4994928361634</v>
          </cell>
          <cell r="G8">
            <v>1840.3283314489927</v>
          </cell>
          <cell r="H8">
            <v>1866.5134272468667</v>
          </cell>
        </row>
        <row r="9">
          <cell r="D9">
            <v>1867.310354464177</v>
          </cell>
          <cell r="E9">
            <v>1890.539935329901</v>
          </cell>
          <cell r="F9">
            <v>1910.1858368510848</v>
          </cell>
          <cell r="G9">
            <v>1941.7610659195982</v>
          </cell>
          <cell r="H9">
            <v>1970.860537727905</v>
          </cell>
        </row>
        <row r="10">
          <cell r="D10">
            <v>1956.5942072734199</v>
          </cell>
          <cell r="E10">
            <v>1980.6983194779477</v>
          </cell>
          <cell r="F10">
            <v>2002.1929321532725</v>
          </cell>
          <cell r="G10">
            <v>2039.3615978364692</v>
          </cell>
          <cell r="H10">
            <v>2070.0202818206913</v>
          </cell>
        </row>
        <row r="11">
          <cell r="D11">
            <v>2042.8089350706482</v>
          </cell>
          <cell r="E11">
            <v>2068.6957374632739</v>
          </cell>
          <cell r="F11">
            <v>2090.2569960802962</v>
          </cell>
          <cell r="G11">
            <v>2131.4568510209706</v>
          </cell>
          <cell r="H11">
            <v>2164.7938455804324</v>
          </cell>
        </row>
        <row r="12">
          <cell r="D12">
            <v>2131.7474405437429</v>
          </cell>
          <cell r="E12">
            <v>2161.6487760436739</v>
          </cell>
          <cell r="F12">
            <v>2184.4009959401383</v>
          </cell>
          <cell r="G12">
            <v>2229.6820642502544</v>
          </cell>
          <cell r="H12">
            <v>2267.0916745294362</v>
          </cell>
        </row>
        <row r="13">
          <cell r="D13">
            <v>2219.6493250964013</v>
          </cell>
          <cell r="E13">
            <v>2250.7260419981094</v>
          </cell>
          <cell r="F13">
            <v>2277.5238510918989</v>
          </cell>
          <cell r="G13">
            <v>2325.7086873291846</v>
          </cell>
          <cell r="H13">
            <v>2366.3540448486156</v>
          </cell>
        </row>
        <row r="14">
          <cell r="D14">
            <v>2304.7729331634296</v>
          </cell>
          <cell r="E14">
            <v>2336.8098330256125</v>
          </cell>
          <cell r="F14">
            <v>2374.4330976574001</v>
          </cell>
          <cell r="G14">
            <v>2416.9974059992542</v>
          </cell>
          <cell r="H14">
            <v>2464.7253897167893</v>
          </cell>
        </row>
        <row r="15">
          <cell r="D15">
            <v>2384.2132297048984</v>
          </cell>
          <cell r="E15">
            <v>2419.7943579612602</v>
          </cell>
          <cell r="F15">
            <v>2459.5232951964472</v>
          </cell>
          <cell r="G15">
            <v>2506.223932139796</v>
          </cell>
          <cell r="H15">
            <v>2556.5591764569513</v>
          </cell>
        </row>
        <row r="16">
          <cell r="D16">
            <v>2464.3190924164546</v>
          </cell>
          <cell r="E16">
            <v>2501.570411481659</v>
          </cell>
          <cell r="F16">
            <v>2545.537901279793</v>
          </cell>
          <cell r="G16">
            <v>2592.9987921274378</v>
          </cell>
          <cell r="H16">
            <v>2648.1817088938906</v>
          </cell>
        </row>
        <row r="17">
          <cell r="D17">
            <v>2540.9487920387801</v>
          </cell>
          <cell r="E17">
            <v>2580.095688557115</v>
          </cell>
          <cell r="F17">
            <v>2622.5291242595772</v>
          </cell>
          <cell r="G17">
            <v>2673.4528001908789</v>
          </cell>
          <cell r="H17">
            <v>2724.815402260052</v>
          </cell>
        </row>
        <row r="18">
          <cell r="D18">
            <v>2616.6658834916134</v>
          </cell>
          <cell r="E18">
            <v>2656.0415593263824</v>
          </cell>
          <cell r="F18">
            <v>2702.4897159472612</v>
          </cell>
          <cell r="G18">
            <v>2752.0787661421978</v>
          </cell>
          <cell r="H18">
            <v>2808.6655799493046</v>
          </cell>
        </row>
        <row r="19">
          <cell r="D19">
            <v>2691.4845624513546</v>
          </cell>
          <cell r="E19">
            <v>2732.3953663630509</v>
          </cell>
          <cell r="F19">
            <v>2778.3269964511292</v>
          </cell>
          <cell r="G19">
            <v>2832.3055450854918</v>
          </cell>
          <cell r="H19">
            <v>2893.6396297114957</v>
          </cell>
        </row>
        <row r="20">
          <cell r="D20">
            <v>2763.9606019664152</v>
          </cell>
          <cell r="E20">
            <v>2805.0302066190816</v>
          </cell>
          <cell r="F20">
            <v>2851.5846584296787</v>
          </cell>
          <cell r="G20">
            <v>2906.4198848718197</v>
          </cell>
          <cell r="H20">
            <v>2963.8393226762068</v>
          </cell>
        </row>
        <row r="21">
          <cell r="D21">
            <v>2837.1072726902107</v>
          </cell>
          <cell r="E21">
            <v>2879.0260811148701</v>
          </cell>
          <cell r="F21">
            <v>2928.9090226438066</v>
          </cell>
          <cell r="G21">
            <v>2984.0049562343138</v>
          </cell>
          <cell r="H21">
            <v>3042.8688718553117</v>
          </cell>
        </row>
        <row r="22">
          <cell r="D22">
            <v>2907.2441911687642</v>
          </cell>
          <cell r="E22">
            <v>2952.4360525554048</v>
          </cell>
          <cell r="F22">
            <v>3001.5787914321945</v>
          </cell>
          <cell r="G22">
            <v>3058.1687348051519</v>
          </cell>
          <cell r="H22">
            <v>3117.2191841608897</v>
          </cell>
        </row>
        <row r="23">
          <cell r="D23">
            <v>2978.8397947066123</v>
          </cell>
          <cell r="E23">
            <v>3022.0567635394318</v>
          </cell>
          <cell r="F23">
            <v>3072.1544339079664</v>
          </cell>
          <cell r="G23">
            <v>3128.4863983569076</v>
          </cell>
          <cell r="H23">
            <v>3190.4337291338857</v>
          </cell>
        </row>
        <row r="24">
          <cell r="D24">
            <v>3047.3487155583607</v>
          </cell>
          <cell r="E24">
            <v>3092.6194772754434</v>
          </cell>
          <cell r="F24">
            <v>3143.0803528855713</v>
          </cell>
          <cell r="G24">
            <v>3202.4940477843729</v>
          </cell>
          <cell r="H24">
            <v>3264.1473862851608</v>
          </cell>
        </row>
        <row r="25">
          <cell r="D25">
            <v>3117.4992861074707</v>
          </cell>
          <cell r="E25">
            <v>3162.2795653110925</v>
          </cell>
          <cell r="F25">
            <v>3215.6122636792888</v>
          </cell>
          <cell r="G25">
            <v>3273.736238230199</v>
          </cell>
          <cell r="H25">
            <v>3339.3055324260185</v>
          </cell>
        </row>
        <row r="26">
          <cell r="D26">
            <v>3184.9419791058081</v>
          </cell>
          <cell r="E26">
            <v>3231.2694466249868</v>
          </cell>
          <cell r="F26">
            <v>3282.9718771762273</v>
          </cell>
          <cell r="G26">
            <v>3344.0393983271229</v>
          </cell>
          <cell r="H26">
            <v>3405.0868314481486</v>
          </cell>
        </row>
        <row r="27">
          <cell r="D27">
            <v>3253.7411459307195</v>
          </cell>
          <cell r="E27">
            <v>3299.9728534552714</v>
          </cell>
          <cell r="F27">
            <v>3354.3744575465457</v>
          </cell>
          <cell r="G27">
            <v>3413.2690473143757</v>
          </cell>
          <cell r="H27">
            <v>3477.5914438033142</v>
          </cell>
        </row>
        <row r="28">
          <cell r="D28">
            <v>3320.561657309669</v>
          </cell>
          <cell r="E28">
            <v>3368.6727569248687</v>
          </cell>
          <cell r="F28">
            <v>3422.2159685304628</v>
          </cell>
          <cell r="G28">
            <v>3483.9833289691578</v>
          </cell>
          <cell r="H28">
            <v>3544.4273429748305</v>
          </cell>
        </row>
        <row r="29">
          <cell r="D29">
            <v>3388.0926419241737</v>
          </cell>
          <cell r="E29">
            <v>3435.9244188823618</v>
          </cell>
          <cell r="F29">
            <v>3490.6693001307258</v>
          </cell>
          <cell r="G29">
            <v>3549.8356957135043</v>
          </cell>
          <cell r="H29">
            <v>3614.0613536331493</v>
          </cell>
        </row>
        <row r="30">
          <cell r="D30">
            <v>3454.6416839245758</v>
          </cell>
          <cell r="E30">
            <v>3503.0530825071737</v>
          </cell>
          <cell r="F30">
            <v>3557.472326623385</v>
          </cell>
          <cell r="G30">
            <v>3618.1755925323187</v>
          </cell>
          <cell r="H30">
            <v>3680.4873230223789</v>
          </cell>
        </row>
        <row r="31">
          <cell r="D31">
            <v>3520.9789085251496</v>
          </cell>
          <cell r="E31">
            <v>3569.6432625118296</v>
          </cell>
          <cell r="F31">
            <v>3623.3320028260919</v>
          </cell>
          <cell r="G31">
            <v>3683.8424098785335</v>
          </cell>
          <cell r="H31">
            <v>3752.0448156730304</v>
          </cell>
        </row>
        <row r="32">
          <cell r="D32">
            <v>3587.5328404170023</v>
          </cell>
          <cell r="E32">
            <v>3636.151840648989</v>
          </cell>
          <cell r="F32">
            <v>3692.2544796364009</v>
          </cell>
          <cell r="G32">
            <v>3755.4718731192797</v>
          </cell>
          <cell r="H32">
            <v>3821.7361184365332</v>
          </cell>
        </row>
        <row r="33">
          <cell r="D33">
            <v>3652.7432338833255</v>
          </cell>
          <cell r="E33">
            <v>3703.3969730796721</v>
          </cell>
          <cell r="F33">
            <v>3759.0075277664141</v>
          </cell>
          <cell r="G33">
            <v>3821.8316384114387</v>
          </cell>
          <cell r="H33">
            <v>3891.5075841763833</v>
          </cell>
        </row>
        <row r="34">
          <cell r="D34">
            <v>3719.5189537639744</v>
          </cell>
          <cell r="E34">
            <v>3769.0285126353665</v>
          </cell>
          <cell r="F34">
            <v>3826.4669534623122</v>
          </cell>
          <cell r="G34">
            <v>3889.0108012583764</v>
          </cell>
          <cell r="H34">
            <v>3957.6288482572345</v>
          </cell>
        </row>
        <row r="35">
          <cell r="D35">
            <v>3783.6630202092224</v>
          </cell>
          <cell r="E35">
            <v>3836.370132315777</v>
          </cell>
          <cell r="F35">
            <v>3891.5240622314541</v>
          </cell>
          <cell r="G35">
            <v>3955.4131908524987</v>
          </cell>
          <cell r="H35">
            <v>4026.1220107826684</v>
          </cell>
        </row>
        <row r="36">
          <cell r="D36">
            <v>3850.8297311415272</v>
          </cell>
          <cell r="E36">
            <v>3899.0868763053822</v>
          </cell>
          <cell r="F36">
            <v>3957.3520379044335</v>
          </cell>
          <cell r="G36">
            <v>4020.925900972692</v>
          </cell>
          <cell r="H36">
            <v>4090.4062586103628</v>
          </cell>
        </row>
        <row r="37">
          <cell r="D37">
            <v>3913.962430455269</v>
          </cell>
          <cell r="E37">
            <v>3966.2932129146884</v>
          </cell>
          <cell r="F37">
            <v>4022.5526780322962</v>
          </cell>
          <cell r="G37">
            <v>4088.6582215718527</v>
          </cell>
          <cell r="H37">
            <v>4158.7144728338253</v>
          </cell>
        </row>
        <row r="38">
          <cell r="D38">
            <v>3980.1909129472951</v>
          </cell>
          <cell r="E38">
            <v>4030.5941741358338</v>
          </cell>
          <cell r="F38">
            <v>4091.0872039771339</v>
          </cell>
          <cell r="G38">
            <v>4154.191079838205</v>
          </cell>
          <cell r="H38">
            <v>4223.6246235371837</v>
          </cell>
        </row>
        <row r="39">
          <cell r="D39">
            <v>4043.8224722802161</v>
          </cell>
          <cell r="E39">
            <v>4097.4135482075872</v>
          </cell>
          <cell r="F39">
            <v>4154.2715250695746</v>
          </cell>
          <cell r="G39">
            <v>4219.9593475759102</v>
          </cell>
          <cell r="H39">
            <v>4286.631625084754</v>
          </cell>
        </row>
        <row r="40">
          <cell r="D40">
            <v>4109.020743671972</v>
          </cell>
          <cell r="E40">
            <v>4161.1453581089208</v>
          </cell>
          <cell r="F40">
            <v>4220.4599594946012</v>
          </cell>
          <cell r="G40">
            <v>4282.0408035249629</v>
          </cell>
          <cell r="H40">
            <v>4352.0389775920594</v>
          </cell>
        </row>
        <row r="41">
          <cell r="D41">
            <v>4173.3890826430224</v>
          </cell>
          <cell r="E41">
            <v>4225.8552007948474</v>
          </cell>
          <cell r="F41">
            <v>4282.8232260907926</v>
          </cell>
          <cell r="G41">
            <v>4347.2253230365786</v>
          </cell>
          <cell r="H41">
            <v>4415.5588848776533</v>
          </cell>
        </row>
        <row r="42">
          <cell r="D42">
            <v>4237.6063828071456</v>
          </cell>
          <cell r="E42">
            <v>4289.7083305655342</v>
          </cell>
          <cell r="F42">
            <v>4346.6006813599324</v>
          </cell>
          <cell r="G42">
            <v>4409.6883495694838</v>
          </cell>
          <cell r="H42">
            <v>4481.6418470149474</v>
          </cell>
        </row>
        <row r="43">
          <cell r="D43">
            <v>4302.7796402772656</v>
          </cell>
          <cell r="E43">
            <v>4352.671021168183</v>
          </cell>
          <cell r="F43">
            <v>4411.073205722515</v>
          </cell>
          <cell r="G43">
            <v>4476.3833570485103</v>
          </cell>
          <cell r="H43">
            <v>4546.8390277483559</v>
          </cell>
        </row>
        <row r="44">
          <cell r="D44">
            <v>4366.0612527540407</v>
          </cell>
          <cell r="E44">
            <v>4418.5909727083454</v>
          </cell>
          <cell r="F44">
            <v>4476.0585260415355</v>
          </cell>
          <cell r="G44">
            <v>4541.4646355865862</v>
          </cell>
          <cell r="H44">
            <v>4615.3470241147879</v>
          </cell>
        </row>
        <row r="45">
          <cell r="D45">
            <v>4432.088233338909</v>
          </cell>
          <cell r="E45">
            <v>4483.4650375663032</v>
          </cell>
          <cell r="F45">
            <v>4543.3393592464981</v>
          </cell>
          <cell r="G45">
            <v>4608.9161632421728</v>
          </cell>
          <cell r="H45">
            <v>4680.7063914299051</v>
          </cell>
        </row>
        <row r="46">
          <cell r="D46">
            <v>4494.4759493295178</v>
          </cell>
          <cell r="E46">
            <v>4549.9026312380975</v>
          </cell>
          <cell r="F46">
            <v>4607.2743465906497</v>
          </cell>
          <cell r="G46">
            <v>4672.8371965502056</v>
          </cell>
          <cell r="H46">
            <v>4746.4225263024609</v>
          </cell>
        </row>
        <row r="47">
          <cell r="D47">
            <v>4559.9059784657766</v>
          </cell>
          <cell r="E47">
            <v>4612.2429488480666</v>
          </cell>
          <cell r="F47">
            <v>4672.9679451959646</v>
          </cell>
          <cell r="G47">
            <v>4736.553928970714</v>
          </cell>
          <cell r="H47">
            <v>4808.3161594939065</v>
          </cell>
        </row>
        <row r="48">
          <cell r="D48">
            <v>4622.9224478524739</v>
          </cell>
          <cell r="E48">
            <v>4677.6809338257735</v>
          </cell>
          <cell r="F48">
            <v>4735.1960522840582</v>
          </cell>
          <cell r="G48">
            <v>4801.6236887917403</v>
          </cell>
          <cell r="H48">
            <v>4872.7767428124025</v>
          </cell>
        </row>
        <row r="49">
          <cell r="D49">
            <v>4687.4358926933264</v>
          </cell>
          <cell r="E49">
            <v>4740.7110785373725</v>
          </cell>
          <cell r="F49">
            <v>4800.1500340512757</v>
          </cell>
          <cell r="G49">
            <v>4864.1959062513097</v>
          </cell>
          <cell r="H49">
            <v>4934.1319778905254</v>
          </cell>
        </row>
        <row r="50">
          <cell r="D50">
            <v>4751.4575269515653</v>
          </cell>
          <cell r="E50">
            <v>4804.9456349782722</v>
          </cell>
          <cell r="F50">
            <v>4862.8427037480733</v>
          </cell>
          <cell r="G50">
            <v>4929.6355742175874</v>
          </cell>
          <cell r="H50">
            <v>4995.7589077576049</v>
          </cell>
        </row>
        <row r="51">
          <cell r="D51">
            <v>4815.0928982110609</v>
          </cell>
          <cell r="E51">
            <v>4868.6017902912299</v>
          </cell>
          <cell r="F51">
            <v>4927.1956904722538</v>
          </cell>
          <cell r="G51">
            <v>4989.5003378607553</v>
          </cell>
          <cell r="H51">
            <v>5058.4842711724432</v>
          </cell>
        </row>
        <row r="52">
          <cell r="D52">
            <v>4880.1255625879667</v>
          </cell>
          <cell r="E52">
            <v>4932.0606377192671</v>
          </cell>
          <cell r="F52">
            <v>4990.0336585588084</v>
          </cell>
          <cell r="G52">
            <v>5052.0892668144525</v>
          </cell>
          <cell r="H52">
            <v>5121.2459036550872</v>
          </cell>
        </row>
        <row r="53">
          <cell r="D53">
            <v>4942.9187213831892</v>
          </cell>
          <cell r="E53">
            <v>4997.4396490101244</v>
          </cell>
          <cell r="F53">
            <v>5052.2732396398733</v>
          </cell>
          <cell r="G53">
            <v>5115.4400792232045</v>
          </cell>
          <cell r="H53">
            <v>5187.9479362275724</v>
          </cell>
        </row>
        <row r="54">
          <cell r="D54">
            <v>5008.7832933580094</v>
          </cell>
          <cell r="E54">
            <v>5057.8003617690756</v>
          </cell>
          <cell r="F54">
            <v>5116.1058431778374</v>
          </cell>
          <cell r="G54">
            <v>5179.1861136941852</v>
          </cell>
          <cell r="H54">
            <v>5249.1926598102818</v>
          </cell>
        </row>
        <row r="55">
          <cell r="D55">
            <v>5070.9452382022582</v>
          </cell>
          <cell r="E55">
            <v>5123.7003907261933</v>
          </cell>
          <cell r="F55">
            <v>5180.3757225034651</v>
          </cell>
          <cell r="G55">
            <v>5245.4875618998367</v>
          </cell>
          <cell r="H55">
            <v>5314.3039941845373</v>
          </cell>
        </row>
        <row r="56">
          <cell r="D56">
            <v>5135.9430310817388</v>
          </cell>
          <cell r="E56">
            <v>5187.3698557428161</v>
          </cell>
          <cell r="F56">
            <v>5248.3145201793022</v>
          </cell>
          <cell r="G56">
            <v>5308.7424938353615</v>
          </cell>
          <cell r="H56">
            <v>5377.4966559784389</v>
          </cell>
        </row>
        <row r="57">
          <cell r="D57">
            <v>5199.1963103880526</v>
          </cell>
          <cell r="E57">
            <v>5253.2647261636957</v>
          </cell>
          <cell r="F57">
            <v>5309.5273053426445</v>
          </cell>
          <cell r="G57">
            <v>5373.139573989567</v>
          </cell>
          <cell r="H57">
            <v>5438.6702458597865</v>
          </cell>
        </row>
        <row r="58">
          <cell r="D58">
            <v>5263.360901484315</v>
          </cell>
          <cell r="E58">
            <v>5315.946827408321</v>
          </cell>
          <cell r="F58">
            <v>5372.8861415776682</v>
          </cell>
          <cell r="G58">
            <v>5433.6170958710936</v>
          </cell>
          <cell r="H58">
            <v>5501.9323824093135</v>
          </cell>
        </row>
        <row r="59">
          <cell r="D59">
            <v>5327.689290730219</v>
          </cell>
          <cell r="E59">
            <v>5378.6500470373412</v>
          </cell>
          <cell r="F59">
            <v>5435.242680354555</v>
          </cell>
          <cell r="G59">
            <v>5496.9671993596457</v>
          </cell>
          <cell r="H59">
            <v>5565.5098518625491</v>
          </cell>
        </row>
        <row r="60">
          <cell r="D60">
            <v>5391.052169328852</v>
          </cell>
          <cell r="E60">
            <v>5443.6006917064578</v>
          </cell>
          <cell r="F60">
            <v>5498.332188215918</v>
          </cell>
          <cell r="G60">
            <v>5560.8560867691785</v>
          </cell>
          <cell r="H60">
            <v>5632.8038378653764</v>
          </cell>
        </row>
        <row r="61">
          <cell r="D61">
            <v>5456.4362584006394</v>
          </cell>
          <cell r="E61">
            <v>5505.5333392643561</v>
          </cell>
          <cell r="F61">
            <v>5563.2313012164523</v>
          </cell>
          <cell r="G61">
            <v>5627.396776908311</v>
          </cell>
          <cell r="H61">
            <v>5696.5928362136156</v>
          </cell>
        </row>
        <row r="62">
          <cell r="D62">
            <v>5519.0270152469757</v>
          </cell>
          <cell r="E62">
            <v>5571.71226939807</v>
          </cell>
          <cell r="F62">
            <v>5629.0118732830306</v>
          </cell>
          <cell r="G62">
            <v>5693.3346855347099</v>
          </cell>
          <cell r="H62">
            <v>5764.8702736645391</v>
          </cell>
        </row>
        <row r="63">
          <cell r="D63">
            <v>5584.6746581842135</v>
          </cell>
          <cell r="E63">
            <v>5636.2275685369232</v>
          </cell>
          <cell r="F63">
            <v>5696.5833153381827</v>
          </cell>
          <cell r="G63">
            <v>5759.6861105963708</v>
          </cell>
          <cell r="H63">
            <v>5831.7758642742501</v>
          </cell>
        </row>
        <row r="64">
          <cell r="D64">
            <v>5649.948832484999</v>
          </cell>
          <cell r="E64">
            <v>5705.1121278937144</v>
          </cell>
          <cell r="F64">
            <v>5762.3226353203409</v>
          </cell>
          <cell r="G64">
            <v>5827.76487875979</v>
          </cell>
          <cell r="H64">
            <v>5899.9048700813719</v>
          </cell>
        </row>
        <row r="65">
          <cell r="D65">
            <v>5717.9946954767738</v>
          </cell>
          <cell r="E65">
            <v>5770.4595889192997</v>
          </cell>
          <cell r="F65">
            <v>5831.598744426452</v>
          </cell>
          <cell r="G65">
            <v>5895.2604065282285</v>
          </cell>
          <cell r="H65">
            <v>5968.9532424015661</v>
          </cell>
        </row>
        <row r="66">
          <cell r="D66">
            <v>5784.0586819184891</v>
          </cell>
          <cell r="E66">
            <v>5839.1430076047091</v>
          </cell>
          <cell r="F66">
            <v>5897.2329150700543</v>
          </cell>
          <cell r="G66">
            <v>5964.3685709059691</v>
          </cell>
          <cell r="H66">
            <v>6038.3046871454753</v>
          </cell>
        </row>
        <row r="67">
          <cell r="D67">
            <v>5851.6594496836879</v>
          </cell>
          <cell r="E67">
            <v>5905.3752318195029</v>
          </cell>
          <cell r="F67">
            <v>5966.6680815597847</v>
          </cell>
          <cell r="G67">
            <v>6031.9769456836293</v>
          </cell>
          <cell r="H67">
            <v>6104.2673018124933</v>
          </cell>
        </row>
        <row r="68">
          <cell r="D68">
            <v>5918.1858261446177</v>
          </cell>
          <cell r="E68">
            <v>5973.0182618345607</v>
          </cell>
          <cell r="F68">
            <v>6033.4433483033172</v>
          </cell>
          <cell r="G68">
            <v>6100.5747752571242</v>
          </cell>
          <cell r="H68">
            <v>6168.889626402015</v>
          </cell>
        </row>
        <row r="69">
          <cell r="D69">
            <v>5985.3500482504596</v>
          </cell>
          <cell r="E69">
            <v>6039.9957868613874</v>
          </cell>
          <cell r="F69">
            <v>6102.3795989405535</v>
          </cell>
          <cell r="G69">
            <v>6164.2486428831089</v>
          </cell>
          <cell r="H69">
            <v>6235.0881200683125</v>
          </cell>
        </row>
        <row r="70">
          <cell r="D70">
            <v>6052.3420039247139</v>
          </cell>
          <cell r="E70">
            <v>6107.8836653495255</v>
          </cell>
          <cell r="F70">
            <v>6166.6722334610458</v>
          </cell>
          <cell r="G70">
            <v>6230.8845309680837</v>
          </cell>
          <cell r="H70">
            <v>6300.4888716037349</v>
          </cell>
        </row>
        <row r="71">
          <cell r="D71">
            <v>6119.0779383138506</v>
          </cell>
          <cell r="E71">
            <v>6173.8919857187802</v>
          </cell>
          <cell r="F71">
            <v>6231.3229873395803</v>
          </cell>
          <cell r="G71">
            <v>6295.0201830884398</v>
          </cell>
          <cell r="H71">
            <v>6365.9720729358742</v>
          </cell>
        </row>
        <row r="72">
          <cell r="D72">
            <v>6186.536882419874</v>
          </cell>
          <cell r="E72">
            <v>6239.0086613900839</v>
          </cell>
          <cell r="F72">
            <v>6297.7349475328356</v>
          </cell>
          <cell r="G72">
            <v>6363.0671141986095</v>
          </cell>
          <cell r="H72">
            <v>6430.2363103332473</v>
          </cell>
        </row>
        <row r="73">
          <cell r="D73">
            <v>6252.8525141348637</v>
          </cell>
          <cell r="E73">
            <v>6306.7205562734362</v>
          </cell>
          <cell r="F73">
            <v>6366.000939224954</v>
          </cell>
          <cell r="G73">
            <v>6428.1700810460788</v>
          </cell>
          <cell r="H73">
            <v>6498.0332137364976</v>
          </cell>
        </row>
        <row r="74">
          <cell r="D74">
            <v>6320.7783723382399</v>
          </cell>
          <cell r="E74">
            <v>6373.7125609793566</v>
          </cell>
          <cell r="F74">
            <v>6432.7183381803452</v>
          </cell>
          <cell r="G74">
            <v>6495.3077749655904</v>
          </cell>
          <cell r="H74">
            <v>6563.6236620449563</v>
          </cell>
        </row>
        <row r="75">
          <cell r="D75">
            <v>6386.6814302636958</v>
          </cell>
          <cell r="E75">
            <v>6441.672781355448</v>
          </cell>
          <cell r="F75">
            <v>6497.8709261323856</v>
          </cell>
          <cell r="G75">
            <v>6560.486138479986</v>
          </cell>
          <cell r="H75">
            <v>6631.4746184152809</v>
          </cell>
        </row>
        <row r="76">
          <cell r="D76">
            <v>6455.0728962151661</v>
          </cell>
          <cell r="E76">
            <v>6506.0938373564059</v>
          </cell>
          <cell r="F76">
            <v>6564.2929396202453</v>
          </cell>
          <cell r="G76">
            <v>6627.0735222023523</v>
          </cell>
          <cell r="H76">
            <v>6696.121686962174</v>
          </cell>
        </row>
        <row r="77">
          <cell r="D77">
            <v>6520.5708681037622</v>
          </cell>
          <cell r="E77">
            <v>6574.4081480508385</v>
          </cell>
          <cell r="F77">
            <v>6631.2813526599875</v>
          </cell>
          <cell r="G77">
            <v>6694.5114997782593</v>
          </cell>
          <cell r="H77">
            <v>6765.431008359853</v>
          </cell>
        </row>
        <row r="78">
          <cell r="D78">
            <v>6589.3343869731825</v>
          </cell>
          <cell r="E78">
            <v>6640.3546986076808</v>
          </cell>
          <cell r="F78">
            <v>6699.9163240208773</v>
          </cell>
          <cell r="G78">
            <v>6762.0246163774536</v>
          </cell>
          <cell r="H78">
            <v>6832.414221187697</v>
          </cell>
        </row>
        <row r="79">
          <cell r="D79">
            <v>6654.5257628160962</v>
          </cell>
          <cell r="E79">
            <v>6709.0467569098701</v>
          </cell>
          <cell r="F79">
            <v>6765.5289501711122</v>
          </cell>
          <cell r="G79">
            <v>6829.9643027024376</v>
          </cell>
          <cell r="H79">
            <v>6902.948963772873</v>
          </cell>
        </row>
        <row r="80">
          <cell r="D80">
            <v>6722.8629024654092</v>
          </cell>
          <cell r="E80">
            <v>6774.6746949155558</v>
          </cell>
          <cell r="F80">
            <v>6834.7735983456605</v>
          </cell>
          <cell r="G80">
            <v>6897.6858376824393</v>
          </cell>
          <cell r="H80">
            <v>6967.1092241532115</v>
          </cell>
        </row>
        <row r="81">
          <cell r="D81">
            <v>6788.5499964596729</v>
          </cell>
          <cell r="E81">
            <v>6843.0502277742426</v>
          </cell>
          <cell r="F81">
            <v>6900.8869383463989</v>
          </cell>
          <cell r="G81">
            <v>6965.3317888009888</v>
          </cell>
          <cell r="H81">
            <v>7033.0400612131916</v>
          </cell>
        </row>
        <row r="82">
          <cell r="D82">
            <v>6856.4683073228825</v>
          </cell>
          <cell r="E82">
            <v>6909.3651798323854</v>
          </cell>
          <cell r="F82">
            <v>6970.3918944161269</v>
          </cell>
          <cell r="G82">
            <v>7029.6669566151886</v>
          </cell>
          <cell r="H82">
            <v>7098.4169788056379</v>
          </cell>
        </row>
        <row r="83">
          <cell r="D83">
            <v>6922.6465623783333</v>
          </cell>
          <cell r="E83">
            <v>6977.864099891106</v>
          </cell>
          <cell r="F83">
            <v>7033.5402391663247</v>
          </cell>
          <cell r="G83">
            <v>7095.9542756901392</v>
          </cell>
          <cell r="H83">
            <v>7163.2532092773636</v>
          </cell>
        </row>
        <row r="84">
          <cell r="D84">
            <v>6990.1533759886324</v>
          </cell>
          <cell r="E84">
            <v>7042.1339851414859</v>
          </cell>
          <cell r="F84">
            <v>7099.4311889804285</v>
          </cell>
          <cell r="G84">
            <v>7160.1665826971657</v>
          </cell>
          <cell r="H84">
            <v>7229.1499408717918</v>
          </cell>
        </row>
        <row r="85">
          <cell r="D85">
            <v>7056.8177050953855</v>
          </cell>
          <cell r="E85">
            <v>7108.9768933125815</v>
          </cell>
          <cell r="F85">
            <v>7164.874823510946</v>
          </cell>
          <cell r="G85">
            <v>7228.5765853689554</v>
          </cell>
          <cell r="H85">
            <v>7293.8352338376762</v>
          </cell>
        </row>
        <row r="86">
          <cell r="D86">
            <v>7123.9201449359607</v>
          </cell>
          <cell r="E86">
            <v>7176.132632872982</v>
          </cell>
          <cell r="F86">
            <v>7233.6037098586512</v>
          </cell>
          <cell r="G86">
            <v>7293.5350717115061</v>
          </cell>
          <cell r="H86">
            <v>7361.582013904168</v>
          </cell>
        </row>
        <row r="87">
          <cell r="D87">
            <v>7191.0650393413598</v>
          </cell>
          <cell r="E87">
            <v>7243.6179569673941</v>
          </cell>
          <cell r="F87">
            <v>7299.4068993376604</v>
          </cell>
          <cell r="G87">
            <v>7360.9233956913004</v>
          </cell>
          <cell r="H87">
            <v>7427.9255981153665</v>
          </cell>
        </row>
        <row r="88">
          <cell r="D88">
            <v>7257.7700307679652</v>
          </cell>
          <cell r="E88">
            <v>7309.7592678461178</v>
          </cell>
          <cell r="F88">
            <v>7365.5472167192656</v>
          </cell>
          <cell r="G88">
            <v>7427.3763930639598</v>
          </cell>
          <cell r="H88">
            <v>7496.3491154445537</v>
          </cell>
        </row>
        <row r="89">
          <cell r="D89">
            <v>7325.3896513009249</v>
          </cell>
          <cell r="E89">
            <v>7376.0748183577853</v>
          </cell>
          <cell r="F89">
            <v>7432.7116435634034</v>
          </cell>
          <cell r="G89">
            <v>7496.9826703325634</v>
          </cell>
          <cell r="H89">
            <v>7556.0909841064313</v>
          </cell>
        </row>
        <row r="90">
          <cell r="D90">
            <v>7391.703930648232</v>
          </cell>
          <cell r="E90">
            <v>7444.2913866891213</v>
          </cell>
          <cell r="F90">
            <v>7500.9766300257579</v>
          </cell>
          <cell r="G90">
            <v>7559.6256903639569</v>
          </cell>
          <cell r="H90">
            <v>7618.2526243554612</v>
          </cell>
        </row>
        <row r="91">
          <cell r="D91">
            <v>7459.7921847068637</v>
          </cell>
          <cell r="E91">
            <v>7511.829617379196</v>
          </cell>
          <cell r="F91">
            <v>7567.3016331799881</v>
          </cell>
          <cell r="G91">
            <v>7621.234347485708</v>
          </cell>
          <cell r="H91">
            <v>7679.6637451558699</v>
          </cell>
        </row>
        <row r="92">
          <cell r="D92">
            <v>7525.7223076748915</v>
          </cell>
          <cell r="E92">
            <v>7578.897495775007</v>
          </cell>
          <cell r="F92">
            <v>7627.9936789633921</v>
          </cell>
          <cell r="G92">
            <v>7683.4351188384899</v>
          </cell>
          <cell r="H92">
            <v>7739.4334927433802</v>
          </cell>
        </row>
        <row r="93">
          <cell r="D93">
            <v>7594.2729140195461</v>
          </cell>
          <cell r="E93">
            <v>7639.7214321439733</v>
          </cell>
          <cell r="F93">
            <v>7692.1192353066945</v>
          </cell>
          <cell r="G93">
            <v>7742.4371596694982</v>
          </cell>
          <cell r="H93">
            <v>7799.9355476740957</v>
          </cell>
        </row>
        <row r="94">
          <cell r="D94">
            <v>7659.8252634231749</v>
          </cell>
          <cell r="E94">
            <v>7708.542162617312</v>
          </cell>
          <cell r="F94">
            <v>7755.4959541611006</v>
          </cell>
          <cell r="G94">
            <v>7809.8721372753316</v>
          </cell>
          <cell r="H94">
            <v>7863.425055198697</v>
          </cell>
        </row>
        <row r="95">
          <cell r="D95">
            <v>7728.6470626701648</v>
          </cell>
          <cell r="E95">
            <v>7772.4285339835969</v>
          </cell>
          <cell r="F95">
            <v>7823.0950009437593</v>
          </cell>
          <cell r="G95">
            <v>7873.689666001048</v>
          </cell>
          <cell r="H95">
            <v>7928.4969997617018</v>
          </cell>
        </row>
        <row r="96">
          <cell r="D96">
            <v>7794.0125995524631</v>
          </cell>
          <cell r="E96">
            <v>7840.6595441868449</v>
          </cell>
          <cell r="F96">
            <v>7888.0310631705106</v>
          </cell>
          <cell r="G96">
            <v>7939.7988787201884</v>
          </cell>
          <cell r="H96">
            <v>7991.4208810757218</v>
          </cell>
        </row>
        <row r="97">
          <cell r="D97">
            <v>7862.436174456041</v>
          </cell>
          <cell r="E97">
            <v>7905.7869409358391</v>
          </cell>
          <cell r="F97">
            <v>7954.8076625951617</v>
          </cell>
          <cell r="G97">
            <v>8003.453010692896</v>
          </cell>
          <cell r="H97">
            <v>8056.4865346365668</v>
          </cell>
        </row>
        <row r="98">
          <cell r="D98">
            <v>7928.2838700936845</v>
          </cell>
          <cell r="E98">
            <v>7974.1452913721341</v>
          </cell>
          <cell r="F98">
            <v>8019.3273390033355</v>
          </cell>
          <cell r="G98">
            <v>8068.7185373346801</v>
          </cell>
          <cell r="H98">
            <v>8123.8289705589768</v>
          </cell>
        </row>
        <row r="99">
          <cell r="D99">
            <v>7996.3157135581278</v>
          </cell>
          <cell r="E99">
            <v>8039.0870529884769</v>
          </cell>
          <cell r="F99">
            <v>8084.579264850101</v>
          </cell>
          <cell r="G99">
            <v>8135.2362918407716</v>
          </cell>
          <cell r="H99">
            <v>8192.1316321108388</v>
          </cell>
        </row>
        <row r="100">
          <cell r="D100">
            <v>8062.6384257945538</v>
          </cell>
          <cell r="E100">
            <v>8105.6535794428019</v>
          </cell>
          <cell r="F100">
            <v>8153.232771226174</v>
          </cell>
          <cell r="G100">
            <v>8205.3890418266001</v>
          </cell>
          <cell r="H100">
            <v>8263.5165952675561</v>
          </cell>
        </row>
        <row r="101">
          <cell r="D101">
            <v>8130.2848669690393</v>
          </cell>
          <cell r="E101">
            <v>8174.3263351667183</v>
          </cell>
          <cell r="F101">
            <v>8223.4023573310569</v>
          </cell>
          <cell r="G101">
            <v>8276.5483052665913</v>
          </cell>
          <cell r="H101">
            <v>8335.5218110725364</v>
          </cell>
        </row>
        <row r="102">
          <cell r="D102">
            <v>8197.0754516970574</v>
          </cell>
          <cell r="E102">
            <v>8242.7153089140375</v>
          </cell>
          <cell r="F102">
            <v>8292.339753941611</v>
          </cell>
          <cell r="G102">
            <v>8346.3650287732689</v>
          </cell>
          <cell r="H102">
            <v>8400.7477093078123</v>
          </cell>
        </row>
        <row r="103">
          <cell r="D103">
            <v>8264.3426622219631</v>
          </cell>
          <cell r="E103">
            <v>8310.2428306858419</v>
          </cell>
          <cell r="F103">
            <v>8360.0042099102466</v>
          </cell>
          <cell r="G103">
            <v>8411.7844456964613</v>
          </cell>
          <cell r="H103">
            <v>8464.9127628067745</v>
          </cell>
        </row>
        <row r="104">
          <cell r="D104">
            <v>8331.5939989486415</v>
          </cell>
          <cell r="E104">
            <v>8377.6955934140733</v>
          </cell>
          <cell r="F104">
            <v>8426.5685304832405</v>
          </cell>
          <cell r="G104">
            <v>8475.197516897897</v>
          </cell>
          <cell r="H104">
            <v>8529.7353484420164</v>
          </cell>
        </row>
        <row r="105">
          <cell r="D105">
            <v>8398.4879988131961</v>
          </cell>
          <cell r="E105">
            <v>8443.9512739205456</v>
          </cell>
          <cell r="F105">
            <v>8489.4010346323121</v>
          </cell>
          <cell r="G105">
            <v>8539.9103008807124</v>
          </cell>
          <cell r="H105">
            <v>8594.459379380296</v>
          </cell>
        </row>
        <row r="106">
          <cell r="D106">
            <v>8466.1930117011798</v>
          </cell>
          <cell r="E106">
            <v>8508.3763667062649</v>
          </cell>
          <cell r="F106">
            <v>8555.8453389976094</v>
          </cell>
          <cell r="G106">
            <v>8605.4541998878703</v>
          </cell>
          <cell r="H106">
            <v>8662.0261567759662</v>
          </cell>
        </row>
        <row r="107">
          <cell r="D107">
            <v>8532.7196747503149</v>
          </cell>
          <cell r="E107">
            <v>8577.0023936067737</v>
          </cell>
          <cell r="F107">
            <v>8623.1533402271834</v>
          </cell>
          <cell r="G107">
            <v>8675.7233285169023</v>
          </cell>
          <cell r="H107">
            <v>8729.3396752318149</v>
          </cell>
        </row>
        <row r="108">
          <cell r="D108">
            <v>8600.8713498260877</v>
          </cell>
          <cell r="E108">
            <v>8643.6952996213076</v>
          </cell>
          <cell r="F108">
            <v>8692.869497085283</v>
          </cell>
          <cell r="G108">
            <v>8742.2396624597877</v>
          </cell>
          <cell r="H108">
            <v>8797.7862645108053</v>
          </cell>
        </row>
        <row r="109">
          <cell r="D109">
            <v>8667.0364089495706</v>
          </cell>
          <cell r="E109">
            <v>8712.9826574193867</v>
          </cell>
          <cell r="F109">
            <v>8758.5837231091937</v>
          </cell>
          <cell r="G109">
            <v>8810.8243903139846</v>
          </cell>
          <cell r="H109">
            <v>8861.2079069363081</v>
          </cell>
        </row>
        <row r="110">
          <cell r="D110">
            <v>8735.6278080669254</v>
          </cell>
          <cell r="E110">
            <v>8778.2847825450335</v>
          </cell>
          <cell r="F110">
            <v>8827.7987660046656</v>
          </cell>
          <cell r="G110">
            <v>8873.6970459928525</v>
          </cell>
          <cell r="H110">
            <v>8927.0102918190005</v>
          </cell>
        </row>
        <row r="111">
          <cell r="D111">
            <v>8801.4368600997659</v>
          </cell>
          <cell r="E111">
            <v>8847.1573149325668</v>
          </cell>
          <cell r="F111">
            <v>8890.3392312856377</v>
          </cell>
          <cell r="G111">
            <v>8939.7540390571448</v>
          </cell>
          <cell r="H111">
            <v>8991.663449571719</v>
          </cell>
        </row>
        <row r="112">
          <cell r="D112">
            <v>8870.4611321594093</v>
          </cell>
          <cell r="E112">
            <v>8910.5793781313914</v>
          </cell>
          <cell r="F112">
            <v>8956.4476422637272</v>
          </cell>
          <cell r="G112">
            <v>9004.1855520531826</v>
          </cell>
          <cell r="H112">
            <v>9059.5591141330715</v>
          </cell>
        </row>
        <row r="113">
          <cell r="D113">
            <v>8935.9196425189639</v>
          </cell>
          <cell r="E113">
            <v>8978.9188215849863</v>
          </cell>
          <cell r="F113">
            <v>9023.974283071977</v>
          </cell>
          <cell r="G113">
            <v>9073.9943614471813</v>
          </cell>
          <cell r="H113">
            <v>9127.3224714907938</v>
          </cell>
        </row>
        <row r="114">
          <cell r="D114">
            <v>9004.6408675687671</v>
          </cell>
          <cell r="E114">
            <v>9046.1287240722304</v>
          </cell>
          <cell r="F114">
            <v>9093.2224211633438</v>
          </cell>
          <cell r="G114">
            <v>9142.6839752914966</v>
          </cell>
          <cell r="H114">
            <v>9198.1867647056097</v>
          </cell>
        </row>
        <row r="115">
          <cell r="D115">
            <v>9070.4833394530542</v>
          </cell>
          <cell r="E115">
            <v>9114.6737906797462</v>
          </cell>
          <cell r="F115">
            <v>9160.4169527518316</v>
          </cell>
          <cell r="G115">
            <v>9211.3722358373288</v>
          </cell>
          <cell r="H115">
            <v>9262.5402417517616</v>
          </cell>
        </row>
        <row r="116">
          <cell r="D116">
            <v>9138.8345847910641</v>
          </cell>
          <cell r="E116">
            <v>9181.586561984117</v>
          </cell>
          <cell r="F116">
            <v>9228.7957794339563</v>
          </cell>
          <cell r="G116">
            <v>9276.8918714801857</v>
          </cell>
          <cell r="H116">
            <v>9327.9418699074558</v>
          </cell>
        </row>
        <row r="117">
          <cell r="D117">
            <v>9205.1265141991007</v>
          </cell>
          <cell r="E117">
            <v>9249.487602158224</v>
          </cell>
          <cell r="F117">
            <v>9294.3116472404508</v>
          </cell>
          <cell r="G117">
            <v>9341.5681191539097</v>
          </cell>
          <cell r="H117">
            <v>9392.8360857153821</v>
          </cell>
        </row>
        <row r="118">
          <cell r="D118">
            <v>9273.11336971315</v>
          </cell>
          <cell r="E118">
            <v>9314.6342765223671</v>
          </cell>
          <cell r="F118">
            <v>9358.3465384084921</v>
          </cell>
          <cell r="G118">
            <v>9405.9685532497842</v>
          </cell>
          <cell r="H118">
            <v>9457.0432709865909</v>
          </cell>
        </row>
        <row r="119">
          <cell r="D119">
            <v>9339.8477193800427</v>
          </cell>
          <cell r="E119">
            <v>9381.0597738310807</v>
          </cell>
          <cell r="F119">
            <v>9425.4284734329576</v>
          </cell>
          <cell r="G119">
            <v>9473.0528781601242</v>
          </cell>
          <cell r="H119">
            <v>9525.0055056035835</v>
          </cell>
        </row>
        <row r="120">
          <cell r="D120">
            <v>9407.4756475513695</v>
          </cell>
          <cell r="E120">
            <v>9448.858139758293</v>
          </cell>
          <cell r="F120">
            <v>9492.7597957455218</v>
          </cell>
          <cell r="G120">
            <v>9541.5741365011127</v>
          </cell>
          <cell r="H120">
            <v>9592.6729194306481</v>
          </cell>
        </row>
        <row r="121">
          <cell r="D121">
            <v>9474.645504649312</v>
          </cell>
          <cell r="E121">
            <v>9515.8825463840603</v>
          </cell>
          <cell r="F121">
            <v>9561.3208154410822</v>
          </cell>
          <cell r="G121">
            <v>9609.2126738180541</v>
          </cell>
          <cell r="H121">
            <v>9661.2208257096499</v>
          </cell>
        </row>
        <row r="122">
          <cell r="D122">
            <v>9541.9198446077917</v>
          </cell>
          <cell r="E122">
            <v>9584.3850498495958</v>
          </cell>
          <cell r="F122">
            <v>9628.7780384292182</v>
          </cell>
          <cell r="G122">
            <v>9678.1643983802387</v>
          </cell>
          <cell r="H122">
            <v>9725.4656492906943</v>
          </cell>
        </row>
        <row r="123">
          <cell r="D123">
            <v>9609.5184230627638</v>
          </cell>
          <cell r="E123">
            <v>9651.4335426471262</v>
          </cell>
          <cell r="F123">
            <v>9697.4598905166167</v>
          </cell>
          <cell r="G123">
            <v>9741.3314878136025</v>
          </cell>
          <cell r="H123">
            <v>9791.8752205023811</v>
          </cell>
        </row>
        <row r="124">
          <cell r="D124">
            <v>9676.4443944555514</v>
          </cell>
          <cell r="E124">
            <v>9718.9921244478937</v>
          </cell>
          <cell r="F124">
            <v>9760.4131448162898</v>
          </cell>
          <cell r="G124">
            <v>9807.383875587273</v>
          </cell>
          <cell r="H124">
            <v>9856.7913166257658</v>
          </cell>
        </row>
        <row r="125">
          <cell r="D125">
            <v>9744.4650363204728</v>
          </cell>
          <cell r="E125">
            <v>9783.4793164008734</v>
          </cell>
          <cell r="F125">
            <v>9827.522464183945</v>
          </cell>
          <cell r="G125">
            <v>9872.1609454055506</v>
          </cell>
          <cell r="H125">
            <v>9924.8748404290436</v>
          </cell>
        </row>
        <row r="126">
          <cell r="D126">
            <v>9811.0477430073333</v>
          </cell>
          <cell r="E126">
            <v>9852.4741214672613</v>
          </cell>
          <cell r="F126">
            <v>9894.7726095039707</v>
          </cell>
          <cell r="G126">
            <v>9943.3069314785971</v>
          </cell>
          <cell r="H126">
            <v>9993.175135493495</v>
          </cell>
        </row>
        <row r="127">
          <cell r="D127">
            <v>9879.4839190509247</v>
          </cell>
          <cell r="E127">
            <v>9919.5043356939605</v>
          </cell>
          <cell r="F127">
            <v>9964.7319695259612</v>
          </cell>
          <cell r="G127">
            <v>10010.915591206511</v>
          </cell>
          <cell r="H127">
            <v>10064.364412798423</v>
          </cell>
        </row>
        <row r="128">
          <cell r="D128">
            <v>9945.7283526381671</v>
          </cell>
          <cell r="E128">
            <v>9988.2764865924219</v>
          </cell>
          <cell r="F128">
            <v>10031.59903320772</v>
          </cell>
          <cell r="G128">
            <v>10080.480874312852</v>
          </cell>
          <cell r="H128">
            <v>10127.030576080153</v>
          </cell>
        </row>
        <row r="129">
          <cell r="D129">
            <v>10014.573662284723</v>
          </cell>
          <cell r="E129">
            <v>10054.946074184756</v>
          </cell>
          <cell r="F129">
            <v>10100.701474338126</v>
          </cell>
          <cell r="G129">
            <v>10144.15915745983</v>
          </cell>
          <cell r="H129">
            <v>10191.698817163728</v>
          </cell>
        </row>
        <row r="130">
          <cell r="D130">
            <v>10080.484705508437</v>
          </cell>
          <cell r="E130">
            <v>10123.755252011966</v>
          </cell>
          <cell r="F130">
            <v>10163.927642580593</v>
          </cell>
          <cell r="G130">
            <v>10207.918432479593</v>
          </cell>
          <cell r="H130">
            <v>10256.363111863811</v>
          </cell>
        </row>
        <row r="131">
          <cell r="D131">
            <v>10149.690943272972</v>
          </cell>
          <cell r="E131">
            <v>10186.642161836602</v>
          </cell>
          <cell r="F131">
            <v>10228.049353201317</v>
          </cell>
          <cell r="G131">
            <v>10272.420579027343</v>
          </cell>
          <cell r="H131">
            <v>10322.230506235781</v>
          </cell>
        </row>
        <row r="132">
          <cell r="D132">
            <v>10215.315306211396</v>
          </cell>
          <cell r="E132">
            <v>10254.874070546768</v>
          </cell>
          <cell r="F132">
            <v>10296.36426273693</v>
          </cell>
          <cell r="G132">
            <v>10342.004173493671</v>
          </cell>
          <cell r="H132">
            <v>10391.438486586627</v>
          </cell>
        </row>
        <row r="133">
          <cell r="D133">
            <v>10284.169345009299</v>
          </cell>
          <cell r="E133">
            <v>10322.395963319372</v>
          </cell>
          <cell r="F133">
            <v>10365.453667385293</v>
          </cell>
          <cell r="G133">
            <v>10411.47414391671</v>
          </cell>
          <cell r="H133">
            <v>10461.069740121369</v>
          </cell>
        </row>
        <row r="134">
          <cell r="D134">
            <v>10350.218683850997</v>
          </cell>
          <cell r="E134">
            <v>10390.679555384882</v>
          </cell>
          <cell r="F134">
            <v>10433.482422917481</v>
          </cell>
          <cell r="G134">
            <v>10480.261367048963</v>
          </cell>
          <cell r="H134">
            <v>10528.349317864413</v>
          </cell>
        </row>
        <row r="135">
          <cell r="D135">
            <v>10418.725533783756</v>
          </cell>
          <cell r="E135">
            <v>10458.209033612722</v>
          </cell>
          <cell r="F135">
            <v>10502.372210011868</v>
          </cell>
          <cell r="G135">
            <v>10547.428454475499</v>
          </cell>
          <cell r="H135">
            <v>10593.159540397482</v>
          </cell>
        </row>
        <row r="136">
          <cell r="D136">
            <v>10485.193393640169</v>
          </cell>
          <cell r="E136">
            <v>10526.375843787282</v>
          </cell>
          <cell r="F136">
            <v>10568.416857784301</v>
          </cell>
          <cell r="G136">
            <v>10611.001750564903</v>
          </cell>
          <cell r="H136">
            <v>10659.034382991296</v>
          </cell>
        </row>
        <row r="137">
          <cell r="D137">
            <v>10553.357958132943</v>
          </cell>
          <cell r="E137">
            <v>10591.904335866573</v>
          </cell>
          <cell r="F137">
            <v>10632.184008378683</v>
          </cell>
          <cell r="G137">
            <v>10676.989170278477</v>
          </cell>
          <cell r="H137">
            <v>10723.746273633435</v>
          </cell>
        </row>
        <row r="138">
          <cell r="D138">
            <v>10620.238018096192</v>
          </cell>
          <cell r="E138">
            <v>10658.300638407094</v>
          </cell>
          <cell r="F138">
            <v>10699.773107342662</v>
          </cell>
          <cell r="G138">
            <v>10743.454269294489</v>
          </cell>
          <cell r="H138">
            <v>10793.831295506459</v>
          </cell>
        </row>
        <row r="139">
          <cell r="D139">
            <v>10688.065096972121</v>
          </cell>
          <cell r="E139">
            <v>10726.767223275205</v>
          </cell>
          <cell r="F139">
            <v>10768.516295082965</v>
          </cell>
          <cell r="G139">
            <v>10814.69941335345</v>
          </cell>
          <cell r="H139">
            <v>10862.201443082113</v>
          </cell>
        </row>
        <row r="140">
          <cell r="D140">
            <v>10755.35116789837</v>
          </cell>
          <cell r="E140">
            <v>10794.47271689071</v>
          </cell>
          <cell r="F140">
            <v>10837.922051144531</v>
          </cell>
          <cell r="G140">
            <v>10882.016913289015</v>
          </cell>
          <cell r="H140">
            <v>10932.161070647198</v>
          </cell>
        </row>
        <row r="141">
          <cell r="D141">
            <v>10822.845460334433</v>
          </cell>
          <cell r="E141">
            <v>10862.773600181163</v>
          </cell>
          <cell r="F141">
            <v>10904.694445067988</v>
          </cell>
          <cell r="G141">
            <v>10951.645543180133</v>
          </cell>
          <cell r="H141">
            <v>10995.376603282679</v>
          </cell>
        </row>
        <row r="142">
          <cell r="D142">
            <v>10890.531482463473</v>
          </cell>
          <cell r="E142">
            <v>10929.711634638872</v>
          </cell>
          <cell r="F142">
            <v>10973.823552916361</v>
          </cell>
          <cell r="G142">
            <v>11014.775632169752</v>
          </cell>
          <cell r="H142">
            <v>11061.787672283759</v>
          </cell>
        </row>
        <row r="143">
          <cell r="D143">
            <v>10957.697589834352</v>
          </cell>
          <cell r="E143">
            <v>10998.073313452514</v>
          </cell>
          <cell r="F143">
            <v>11036.865319740711</v>
          </cell>
          <cell r="G143">
            <v>11080.50315546059</v>
          </cell>
          <cell r="H143">
            <v>11126.538424657385</v>
          </cell>
        </row>
        <row r="144">
          <cell r="D144">
            <v>11025.777630285997</v>
          </cell>
          <cell r="E144">
            <v>11062.568268990493</v>
          </cell>
          <cell r="F144">
            <v>11103.437692473757</v>
          </cell>
          <cell r="G144">
            <v>11146.221972498712</v>
          </cell>
          <cell r="H144">
            <v>11194.324622012195</v>
          </cell>
        </row>
        <row r="145">
          <cell r="D145">
            <v>11092.620058901943</v>
          </cell>
          <cell r="E145">
            <v>11131.773709759127</v>
          </cell>
          <cell r="F145">
            <v>11171.3599457823</v>
          </cell>
          <cell r="G145">
            <v>11216.212587489019</v>
          </cell>
          <cell r="H145">
            <v>11262.7870415328</v>
          </cell>
        </row>
        <row r="146">
          <cell r="D146">
            <v>11161.088309083296</v>
          </cell>
          <cell r="E146">
            <v>11198.438665440473</v>
          </cell>
          <cell r="F146">
            <v>11241.028334258455</v>
          </cell>
          <cell r="G146">
            <v>11284.368865338913</v>
          </cell>
          <cell r="H146">
            <v>11333.127000890931</v>
          </cell>
        </row>
        <row r="147">
          <cell r="D147">
            <v>11227.611472827422</v>
          </cell>
          <cell r="E147">
            <v>11267.642726495355</v>
          </cell>
          <cell r="F147">
            <v>11308.131233660075</v>
          </cell>
          <cell r="G147">
            <v>11353.781768653716</v>
          </cell>
          <cell r="H147">
            <v>11398.826079488364</v>
          </cell>
        </row>
        <row r="148">
          <cell r="D148">
            <v>11296.46224577941</v>
          </cell>
          <cell r="E148">
            <v>11334.525663222885</v>
          </cell>
          <cell r="F148">
            <v>11377.47106937299</v>
          </cell>
          <cell r="G148">
            <v>11419.478712463875</v>
          </cell>
          <cell r="H148">
            <v>11464.430099386973</v>
          </cell>
        </row>
        <row r="149">
          <cell r="D149">
            <v>11362.670468649558</v>
          </cell>
          <cell r="E149">
            <v>11403.293450531875</v>
          </cell>
          <cell r="F149">
            <v>11441.962550796872</v>
          </cell>
          <cell r="G149">
            <v>11484.074659052649</v>
          </cell>
          <cell r="H149">
            <v>11529.242541576048</v>
          </cell>
        </row>
        <row r="150">
          <cell r="D150">
            <v>11431.898196356453</v>
          </cell>
          <cell r="E150">
            <v>11467.307935688159</v>
          </cell>
          <cell r="F150">
            <v>11506.438780024771</v>
          </cell>
          <cell r="G150">
            <v>11548.048999455586</v>
          </cell>
          <cell r="H150">
            <v>11593.913679298557</v>
          </cell>
        </row>
        <row r="151">
          <cell r="D151">
            <v>11497.795714916256</v>
          </cell>
          <cell r="E151">
            <v>11535.74702933821</v>
          </cell>
          <cell r="F151">
            <v>11573.508981096798</v>
          </cell>
          <cell r="G151">
            <v>11615.294527136823</v>
          </cell>
          <cell r="H151">
            <v>11660.626382651499</v>
          </cell>
        </row>
        <row r="152">
          <cell r="D152">
            <v>11566.98745730492</v>
          </cell>
          <cell r="E152">
            <v>11602.727148234306</v>
          </cell>
          <cell r="F152">
            <v>11640.879832134375</v>
          </cell>
          <cell r="G152">
            <v>11682.597643451318</v>
          </cell>
          <cell r="H152">
            <v>11725.155966059401</v>
          </cell>
        </row>
        <row r="153">
          <cell r="D153">
            <v>11624.742579711263</v>
          </cell>
          <cell r="E153">
            <v>11664.185209293453</v>
          </cell>
          <cell r="F153">
            <v>11707.957050153447</v>
          </cell>
          <cell r="G153">
            <v>11748.618786344148</v>
          </cell>
          <cell r="H153">
            <v>11793.474252245403</v>
          </cell>
        </row>
        <row r="154">
          <cell r="D154">
            <v>11676.328822995258</v>
          </cell>
          <cell r="E154">
            <v>11713.950847308006</v>
          </cell>
          <cell r="F154">
            <v>11758.457867652043</v>
          </cell>
          <cell r="G154">
            <v>11804.511526652987</v>
          </cell>
          <cell r="H154">
            <v>11858.396875073729</v>
          </cell>
        </row>
        <row r="155">
          <cell r="D155">
            <v>11725.442568885095</v>
          </cell>
          <cell r="E155">
            <v>11763.867103695302</v>
          </cell>
          <cell r="F155">
            <v>11810.181406204985</v>
          </cell>
          <cell r="G155">
            <v>11860.867580422104</v>
          </cell>
          <cell r="H155">
            <v>11890</v>
          </cell>
        </row>
        <row r="156">
          <cell r="D156">
            <v>11776.704617727821</v>
          </cell>
          <cell r="E156">
            <v>11818.525743882194</v>
          </cell>
          <cell r="F156">
            <v>11865.275890824516</v>
          </cell>
          <cell r="G156">
            <v>11890</v>
          </cell>
          <cell r="H156">
            <v>11890</v>
          </cell>
        </row>
        <row r="157">
          <cell r="D157">
            <v>11823.556106724936</v>
          </cell>
          <cell r="E157">
            <v>11869.742879106872</v>
          </cell>
          <cell r="F157">
            <v>11890</v>
          </cell>
          <cell r="G157">
            <v>11890</v>
          </cell>
          <cell r="H157">
            <v>11890</v>
          </cell>
        </row>
        <row r="158">
          <cell r="D158">
            <v>11871.775179422561</v>
          </cell>
          <cell r="E158">
            <v>11890</v>
          </cell>
          <cell r="F158">
            <v>11890</v>
          </cell>
          <cell r="G158">
            <v>11890</v>
          </cell>
          <cell r="H158">
            <v>11890</v>
          </cell>
        </row>
        <row r="159">
          <cell r="D159">
            <v>11890</v>
          </cell>
          <cell r="E159">
            <v>11890</v>
          </cell>
          <cell r="F159">
            <v>11890</v>
          </cell>
          <cell r="G159">
            <v>11890</v>
          </cell>
          <cell r="H159">
            <v>11890</v>
          </cell>
        </row>
        <row r="160">
          <cell r="D160">
            <v>11890</v>
          </cell>
          <cell r="E160">
            <v>11890</v>
          </cell>
          <cell r="F160">
            <v>11890</v>
          </cell>
          <cell r="G160">
            <v>11890</v>
          </cell>
          <cell r="H160">
            <v>11890</v>
          </cell>
        </row>
        <row r="161">
          <cell r="D161">
            <v>11890</v>
          </cell>
          <cell r="E161">
            <v>11890</v>
          </cell>
          <cell r="F161">
            <v>11890</v>
          </cell>
          <cell r="G161">
            <v>11890</v>
          </cell>
          <cell r="H161">
            <v>11890</v>
          </cell>
        </row>
        <row r="162">
          <cell r="D162">
            <v>11890</v>
          </cell>
          <cell r="E162">
            <v>11890</v>
          </cell>
          <cell r="F162">
            <v>11890</v>
          </cell>
          <cell r="G162">
            <v>11890</v>
          </cell>
          <cell r="H162">
            <v>11890</v>
          </cell>
        </row>
        <row r="163">
          <cell r="D163">
            <v>11890</v>
          </cell>
          <cell r="E163">
            <v>11890</v>
          </cell>
          <cell r="F163">
            <v>11890</v>
          </cell>
          <cell r="G163">
            <v>11890</v>
          </cell>
          <cell r="H163">
            <v>11890</v>
          </cell>
        </row>
      </sheetData>
      <sheetData sheetId="13"/>
      <sheetData sheetId="14">
        <row r="7">
          <cell r="M7">
            <v>60</v>
          </cell>
        </row>
      </sheetData>
      <sheetData sheetId="15">
        <row r="7">
          <cell r="M7">
            <v>60</v>
          </cell>
        </row>
      </sheetData>
      <sheetData sheetId="16">
        <row r="7">
          <cell r="M7">
            <v>60</v>
          </cell>
        </row>
      </sheetData>
      <sheetData sheetId="17">
        <row r="7">
          <cell r="M7">
            <v>60</v>
          </cell>
        </row>
      </sheetData>
      <sheetData sheetId="18">
        <row r="7">
          <cell r="M7">
            <v>60</v>
          </cell>
        </row>
      </sheetData>
      <sheetData sheetId="19">
        <row r="7">
          <cell r="E7">
            <v>364332</v>
          </cell>
        </row>
      </sheetData>
      <sheetData sheetId="20"/>
      <sheetData sheetId="21"/>
      <sheetData sheetId="22"/>
      <sheetData sheetId="23"/>
      <sheetData sheetId="24"/>
      <sheetData sheetId="25">
        <row r="125">
          <cell r="Z125">
            <v>1.2991436626356212</v>
          </cell>
          <cell r="AE125">
            <v>1.9556471032137079</v>
          </cell>
          <cell r="AJ125">
            <v>3.887580699893761</v>
          </cell>
          <cell r="AO125">
            <v>9.2488091167648214</v>
          </cell>
        </row>
        <row r="126">
          <cell r="Z126">
            <v>1.2999033595788771</v>
          </cell>
          <cell r="AE126">
            <v>1.955850018404651</v>
          </cell>
          <cell r="AJ126">
            <v>3.8954876338434592</v>
          </cell>
          <cell r="AO126">
            <v>9.2165593564752335</v>
          </cell>
        </row>
        <row r="127">
          <cell r="Z127">
            <v>1.3006501011044669</v>
          </cell>
          <cell r="AE127">
            <v>1.9560494732011915</v>
          </cell>
          <cell r="AJ127">
            <v>3.9032597276668555</v>
          </cell>
          <cell r="AO127">
            <v>9.1848595643247908</v>
          </cell>
        </row>
        <row r="128">
          <cell r="Z128">
            <v>1.3013842158114501</v>
          </cell>
          <cell r="AE128">
            <v>1.9562455553721991</v>
          </cell>
          <cell r="AJ128">
            <v>3.9109004014264972</v>
          </cell>
          <cell r="AO128">
            <v>9.1536957910130443</v>
          </cell>
        </row>
        <row r="129">
          <cell r="Z129">
            <v>1.3021060212793429</v>
          </cell>
          <cell r="AE129">
            <v>1.9564383497432196</v>
          </cell>
          <cell r="AJ129">
            <v>3.9184129604934039</v>
          </cell>
          <cell r="AO129">
            <v>9.1230545550282187</v>
          </cell>
        </row>
        <row r="130">
          <cell r="Z130">
            <v>1.3028158245262034</v>
          </cell>
          <cell r="AE130">
            <v>1.9566279383188312</v>
          </cell>
          <cell r="AJ130">
            <v>3.9283269431097172</v>
          </cell>
          <cell r="AO130">
            <v>9.0942414629423034</v>
          </cell>
        </row>
        <row r="131">
          <cell r="Z131">
            <v>1.3035139224440497</v>
          </cell>
          <cell r="AE131">
            <v>1.9568144003989465</v>
          </cell>
          <cell r="AJ131">
            <v>3.9384013995375793</v>
          </cell>
          <cell r="AO131">
            <v>9.0662062363523557</v>
          </cell>
        </row>
        <row r="132">
          <cell r="Z132">
            <v>1.3042006022129196</v>
          </cell>
          <cell r="AE132">
            <v>1.9569978126894045</v>
          </cell>
          <cell r="AJ132">
            <v>3.9483110772984178</v>
          </cell>
          <cell r="AO132">
            <v>9.0386295563152874</v>
          </cell>
        </row>
        <row r="133">
          <cell r="Z133">
            <v>1.3049244506585882</v>
          </cell>
          <cell r="AE133">
            <v>1.9571782494071857</v>
          </cell>
          <cell r="AJ133">
            <v>3.9580599862998973</v>
          </cell>
          <cell r="AO133">
            <v>9.0115002640484203</v>
          </cell>
        </row>
        <row r="134">
          <cell r="Z134">
            <v>1.3053093846660186</v>
          </cell>
          <cell r="AE134">
            <v>1.9587400961081494</v>
          </cell>
          <cell r="AJ134">
            <v>3.9664550101584393</v>
          </cell>
          <cell r="AO134">
            <v>8.9820969417193197</v>
          </cell>
        </row>
        <row r="135">
          <cell r="Z135">
            <v>1.3056879467670712</v>
          </cell>
          <cell r="AE135">
            <v>1.9614850425864141</v>
          </cell>
          <cell r="AJ135">
            <v>3.9747110691423999</v>
          </cell>
          <cell r="AO135">
            <v>8.9531803397460621</v>
          </cell>
        </row>
        <row r="136">
          <cell r="Z136">
            <v>1.3060602938765991</v>
          </cell>
          <cell r="AE136">
            <v>1.9641849242812464</v>
          </cell>
          <cell r="AJ136">
            <v>3.9828315854070153</v>
          </cell>
          <cell r="AO136">
            <v>8.9247384721313257</v>
          </cell>
        </row>
        <row r="137">
          <cell r="Z137">
            <v>1.3064265777991462</v>
          </cell>
          <cell r="AE137">
            <v>1.9668408419244681</v>
          </cell>
          <cell r="AJ137">
            <v>3.9908198696568555</v>
          </cell>
          <cell r="AO137">
            <v>8.896443524755167</v>
          </cell>
        </row>
        <row r="138">
          <cell r="Z138">
            <v>1.3067869454353072</v>
          </cell>
          <cell r="AE138">
            <v>1.9694538606894485</v>
          </cell>
          <cell r="AJ138">
            <v>4.0034602255403628</v>
          </cell>
          <cell r="AO138">
            <v>8.8680952817867702</v>
          </cell>
        </row>
        <row r="139">
          <cell r="Z139">
            <v>1.3071415389781633</v>
          </cell>
          <cell r="AE139">
            <v>1.9720250116154692</v>
          </cell>
          <cell r="AJ139">
            <v>4.0224476240060207</v>
          </cell>
          <cell r="AO139">
            <v>8.8402012566323869</v>
          </cell>
        </row>
        <row r="140">
          <cell r="Z140">
            <v>1.3074904961003515</v>
          </cell>
          <cell r="AE140">
            <v>1.9745552929641625</v>
          </cell>
          <cell r="AJ140">
            <v>4.0411332094034638</v>
          </cell>
          <cell r="AO140">
            <v>8.8127506193034559</v>
          </cell>
        </row>
        <row r="141">
          <cell r="Z141">
            <v>1.3078339501322858</v>
          </cell>
          <cell r="AE141">
            <v>1.9770456715117828</v>
          </cell>
          <cell r="AJ141">
            <v>4.059524121168093</v>
          </cell>
          <cell r="AO141">
            <v>8.7857328813915245</v>
          </cell>
        </row>
        <row r="142">
          <cell r="Z142">
            <v>1.3079931697512177</v>
          </cell>
          <cell r="AE142">
            <v>1.9794970837808092</v>
          </cell>
          <cell r="AJ142">
            <v>4.0776272753176821</v>
          </cell>
          <cell r="AO142">
            <v>8.759137882706705</v>
          </cell>
        </row>
        <row r="143">
          <cell r="Z143">
            <v>1.3077404424621442</v>
          </cell>
          <cell r="AE143">
            <v>1.9813872644238431</v>
          </cell>
          <cell r="AJ143">
            <v>4.0945631043165198</v>
          </cell>
          <cell r="AO143">
            <v>8.7310659379867097</v>
          </cell>
        </row>
        <row r="144">
          <cell r="Z144">
            <v>1.3074271513922995</v>
          </cell>
          <cell r="AE144">
            <v>1.983049403400664</v>
          </cell>
          <cell r="AJ144">
            <v>4.1110278524848161</v>
          </cell>
          <cell r="AO144">
            <v>8.7030085519703793</v>
          </cell>
        </row>
        <row r="145">
          <cell r="Z145">
            <v>1.3071188105099687</v>
          </cell>
          <cell r="AE145">
            <v>1.9846852795809922</v>
          </cell>
          <cell r="AJ145">
            <v>4.1272324477197682</v>
          </cell>
          <cell r="AO145">
            <v>8.6722279399139737</v>
          </cell>
        </row>
        <row r="146">
          <cell r="Z146">
            <v>1.3068153034108676</v>
          </cell>
          <cell r="AE146">
            <v>1.9862955105378088</v>
          </cell>
          <cell r="AJ146">
            <v>4.1431830075505047</v>
          </cell>
          <cell r="AO146">
            <v>8.6390181690784384</v>
          </cell>
        </row>
        <row r="147">
          <cell r="Z147">
            <v>1.3065165173120064</v>
          </cell>
          <cell r="AE147">
            <v>1.9878806946316139</v>
          </cell>
          <cell r="AJ147">
            <v>4.1588348690279231</v>
          </cell>
          <cell r="AO147">
            <v>8.6063249704633318</v>
          </cell>
        </row>
        <row r="148">
          <cell r="Z148">
            <v>1.3062223429119595</v>
          </cell>
          <cell r="AE148">
            <v>1.9894414117517774</v>
          </cell>
          <cell r="AJ148">
            <v>4.1740859408354822</v>
          </cell>
          <cell r="AO148">
            <v>8.5741363842979119</v>
          </cell>
        </row>
        <row r="149">
          <cell r="Z149">
            <v>1.3059326742575479</v>
          </cell>
          <cell r="AE149">
            <v>1.9909782240238258</v>
          </cell>
          <cell r="AJ149">
            <v>4.1891034183866305</v>
          </cell>
          <cell r="AO149">
            <v>8.5424408171769919</v>
          </cell>
        </row>
        <row r="150">
          <cell r="Z150">
            <v>1.3056474086166063</v>
          </cell>
          <cell r="AE150">
            <v>1.9924916764844756</v>
          </cell>
          <cell r="AJ150">
            <v>4.2038926276908031</v>
          </cell>
          <cell r="AO150">
            <v>8.5112270281389026</v>
          </cell>
        </row>
        <row r="151">
          <cell r="Z151">
            <v>1.3053664463565067</v>
          </cell>
          <cell r="AE151">
            <v>1.9939822977261195</v>
          </cell>
          <cell r="AJ151">
            <v>4.218458734066183</v>
          </cell>
          <cell r="AO151">
            <v>8.4804841153735087</v>
          </cell>
        </row>
        <row r="152">
          <cell r="Z152">
            <v>1.3048703533358075</v>
          </cell>
          <cell r="AE152">
            <v>1.9954506005123558</v>
          </cell>
          <cell r="AJ152">
            <v>4.2328067481545988</v>
          </cell>
          <cell r="AO152">
            <v>8.4502015035272517</v>
          </cell>
        </row>
        <row r="153">
          <cell r="Z153">
            <v>1.304052241931424</v>
          </cell>
          <cell r="AE153">
            <v>1.9964701891217114</v>
          </cell>
          <cell r="AJ153">
            <v>4.2460078431904069</v>
          </cell>
          <cell r="AO153">
            <v>8.4185177166723424</v>
          </cell>
        </row>
        <row r="154">
          <cell r="Z154">
            <v>1.3032367288568323</v>
          </cell>
          <cell r="AE154">
            <v>1.9974729116553098</v>
          </cell>
          <cell r="AJ154">
            <v>4.2589764258593759</v>
          </cell>
          <cell r="AO154">
            <v>8.3871436648780673</v>
          </cell>
        </row>
        <row r="155">
          <cell r="Z155">
            <v>1.3024335153509772</v>
          </cell>
          <cell r="AE155">
            <v>1.9984605111269849</v>
          </cell>
          <cell r="AJ155">
            <v>4.2717494163558465</v>
          </cell>
          <cell r="AO155">
            <v>8.3553573211679755</v>
          </cell>
        </row>
        <row r="156">
          <cell r="Z156">
            <v>1.3016423252433058</v>
          </cell>
          <cell r="AE156">
            <v>1.999433327105097</v>
          </cell>
          <cell r="AJ156">
            <v>4.2843312064434445</v>
          </cell>
          <cell r="AO156">
            <v>8.324046791004891</v>
          </cell>
        </row>
        <row r="157">
          <cell r="Z157">
            <v>1.3008628905699011</v>
          </cell>
          <cell r="AE157">
            <v>2.0003916890674511</v>
          </cell>
          <cell r="AJ157">
            <v>4.2956261115787004</v>
          </cell>
          <cell r="AO157">
            <v>8.2932014699939494</v>
          </cell>
        </row>
        <row r="158">
          <cell r="Z158">
            <v>1.3000949512708955</v>
          </cell>
          <cell r="AE158">
            <v>2.0013359167733453</v>
          </cell>
          <cell r="AJ158">
            <v>4.3020335558381522</v>
          </cell>
          <cell r="AO158">
            <v>8.2628110665349173</v>
          </cell>
        </row>
        <row r="159">
          <cell r="Z159">
            <v>1.2993382549011783</v>
          </cell>
          <cell r="AE159">
            <v>2.002266320619277</v>
          </cell>
          <cell r="AJ159">
            <v>4.3083471926276422</v>
          </cell>
          <cell r="AO159">
            <v>8.2328655903736045</v>
          </cell>
        </row>
        <row r="160">
          <cell r="Z160">
            <v>1.2985925563537093</v>
          </cell>
          <cell r="AE160">
            <v>2.0031832019791418</v>
          </cell>
          <cell r="AJ160">
            <v>4.3145690670433039</v>
          </cell>
          <cell r="AO160">
            <v>8.2033553416524487</v>
          </cell>
        </row>
        <row r="161">
          <cell r="Z161">
            <v>1.2978576175948171</v>
          </cell>
          <cell r="AE161">
            <v>2.0040868535297007</v>
          </cell>
          <cell r="AJ161">
            <v>4.3207011651633156</v>
          </cell>
          <cell r="AO161">
            <v>8.1742709004350953</v>
          </cell>
        </row>
        <row r="162">
          <cell r="Z162">
            <v>1.2971451723611591</v>
          </cell>
          <cell r="AE162">
            <v>2.0049775595620676</v>
          </cell>
          <cell r="AJ162">
            <v>4.3267454161615939</v>
          </cell>
          <cell r="AO162">
            <v>8.1456031166811602</v>
          </cell>
        </row>
        <row r="163">
          <cell r="Z163">
            <v>1.296452082248011</v>
          </cell>
          <cell r="AE163">
            <v>2.0058139116500326</v>
          </cell>
          <cell r="AJ163">
            <v>4.3326136543752058</v>
          </cell>
          <cell r="AO163">
            <v>8.1171744103187073</v>
          </cell>
        </row>
        <row r="164">
          <cell r="Z164">
            <v>1.2957308890217965</v>
          </cell>
          <cell r="AE164">
            <v>2.0066328056201486</v>
          </cell>
          <cell r="AJ164">
            <v>4.3382718125821924</v>
          </cell>
          <cell r="AO164">
            <v>8.0889116465876789</v>
          </cell>
        </row>
        <row r="165">
          <cell r="Z165">
            <v>1.2950198803666308</v>
          </cell>
          <cell r="AE165">
            <v>2.0074561423163897</v>
          </cell>
          <cell r="AJ165">
            <v>4.34385006721803</v>
          </cell>
          <cell r="AO165">
            <v>8.0614037945244181</v>
          </cell>
        </row>
        <row r="166">
          <cell r="Z166">
            <v>1.2943188420579033</v>
          </cell>
          <cell r="AE166">
            <v>2.0082679335102838</v>
          </cell>
          <cell r="AJ166">
            <v>4.3493500989928178</v>
          </cell>
          <cell r="AO166">
            <v>8.0343887006370558</v>
          </cell>
        </row>
        <row r="167">
          <cell r="Z167">
            <v>1.2936275658372367</v>
          </cell>
          <cell r="AE167">
            <v>2.0090684203617144</v>
          </cell>
          <cell r="AJ167">
            <v>4.3547735418082603</v>
          </cell>
          <cell r="AO167">
            <v>8.0077497969267988</v>
          </cell>
        </row>
        <row r="168">
          <cell r="Z168">
            <v>1.2929458492062238</v>
          </cell>
          <cell r="AE168">
            <v>2.0098578373606109</v>
          </cell>
          <cell r="AJ168">
            <v>4.359351100089599</v>
          </cell>
          <cell r="AO168">
            <v>7.9814792799491983</v>
          </cell>
        </row>
        <row r="169">
          <cell r="Z169">
            <v>1.2922734952286585</v>
          </cell>
          <cell r="AE169">
            <v>2.0106364125559644</v>
          </cell>
          <cell r="AJ169">
            <v>4.3628121916551628</v>
          </cell>
          <cell r="AO169">
            <v>7.9555695606038421</v>
          </cell>
        </row>
        <row r="170">
          <cell r="Z170">
            <v>1.2916103123408584</v>
          </cell>
          <cell r="AE170">
            <v>2.0114043677754649</v>
          </cell>
          <cell r="AJ170">
            <v>4.3662260729973967</v>
          </cell>
          <cell r="AO170">
            <v>7.9300132568250605</v>
          </cell>
        </row>
        <row r="171">
          <cell r="Z171">
            <v>1.2909561141697035</v>
          </cell>
          <cell r="AE171">
            <v>2.0121619188362181</v>
          </cell>
          <cell r="AJ171">
            <v>4.3695937035133756</v>
          </cell>
          <cell r="AO171">
            <v>7.9048031865697608</v>
          </cell>
        </row>
        <row r="172">
          <cell r="Z172">
            <v>1.2903107193580143</v>
          </cell>
          <cell r="AE172">
            <v>2.0129092757469489</v>
          </cell>
          <cell r="AJ172">
            <v>4.3729160167794969</v>
          </cell>
          <cell r="AO172">
            <v>7.8799323610882714</v>
          </cell>
        </row>
        <row r="173">
          <cell r="Z173">
            <v>1.2896681992538692</v>
          </cell>
          <cell r="AE173">
            <v>2.0136466429021014</v>
          </cell>
          <cell r="AJ173">
            <v>4.3761939214143384</v>
          </cell>
          <cell r="AO173">
            <v>7.8553939784650906</v>
          </cell>
        </row>
        <row r="174">
          <cell r="Z174">
            <v>1.2888137655721279</v>
          </cell>
          <cell r="AE174">
            <v>2.0143701346158394</v>
          </cell>
          <cell r="AJ174">
            <v>4.379419421510435</v>
          </cell>
          <cell r="AO174">
            <v>7.8311655377191762</v>
          </cell>
        </row>
        <row r="175">
          <cell r="Z175">
            <v>1.2879480085506783</v>
          </cell>
          <cell r="AE175">
            <v>2.0152371323774898</v>
          </cell>
          <cell r="AJ175">
            <v>4.3825254712947066</v>
          </cell>
          <cell r="AO175">
            <v>7.8065465966070375</v>
          </cell>
        </row>
        <row r="176">
          <cell r="Z176">
            <v>1.2870936296262654</v>
          </cell>
          <cell r="AE176">
            <v>2.0166128305787026</v>
          </cell>
          <cell r="AJ176">
            <v>4.3855907002308969</v>
          </cell>
          <cell r="AO176">
            <v>7.7811222904134336</v>
          </cell>
        </row>
        <row r="177">
          <cell r="Z177">
            <v>1.2862504059605009</v>
          </cell>
          <cell r="AE177">
            <v>2.0179705668793844</v>
          </cell>
          <cell r="AJ177">
            <v>4.3886159077894273</v>
          </cell>
          <cell r="AO177">
            <v>7.7560299384657005</v>
          </cell>
        </row>
        <row r="178">
          <cell r="Z178">
            <v>1.2854181204962645</v>
          </cell>
          <cell r="AE178">
            <v>2.0193106907791325</v>
          </cell>
          <cell r="AJ178">
            <v>4.3916018726994395</v>
          </cell>
          <cell r="AO178">
            <v>7.7312630816547312</v>
          </cell>
        </row>
        <row r="179">
          <cell r="Z179">
            <v>1.2845965617714268</v>
          </cell>
          <cell r="AE179">
            <v>2.0206335427686373</v>
          </cell>
          <cell r="AJ179">
            <v>4.3943605674115034</v>
          </cell>
          <cell r="AO179">
            <v>7.7068154273652061</v>
          </cell>
        </row>
        <row r="180">
          <cell r="Z180">
            <v>1.2837855237397309</v>
          </cell>
          <cell r="AE180">
            <v>2.0219394546180971</v>
          </cell>
          <cell r="AJ180">
            <v>4.3889674663279905</v>
          </cell>
          <cell r="AO180">
            <v>7.6826808441453904</v>
          </cell>
        </row>
        <row r="181">
          <cell r="Z181">
            <v>1.2829848055985074</v>
          </cell>
          <cell r="AE181">
            <v>2.0232287496546251</v>
          </cell>
          <cell r="AJ181">
            <v>4.3836429886755806</v>
          </cell>
          <cell r="AO181">
            <v>7.6588533565804022</v>
          </cell>
        </row>
        <row r="182">
          <cell r="Z182">
            <v>1.2821942116229288</v>
          </cell>
          <cell r="AE182">
            <v>2.0245017430291306</v>
          </cell>
          <cell r="AJ182">
            <v>4.3783858329570045</v>
          </cell>
          <cell r="AO182">
            <v>7.635327140359947</v>
          </cell>
        </row>
        <row r="183">
          <cell r="Z183">
            <v>1.2814135510065057</v>
          </cell>
          <cell r="AE183">
            <v>2.02575874197314</v>
          </cell>
          <cell r="AJ183">
            <v>4.3731947303801197</v>
          </cell>
          <cell r="AO183">
            <v>7.6120965175319428</v>
          </cell>
        </row>
        <row r="184">
          <cell r="Z184">
            <v>1.2806426377075646</v>
          </cell>
          <cell r="AE184">
            <v>2.0270000460460067</v>
          </cell>
          <cell r="AJ184">
            <v>4.368068443837033</v>
          </cell>
          <cell r="AO184">
            <v>7.589155951933984</v>
          </cell>
        </row>
        <row r="185">
          <cell r="Z185">
            <v>1.279881290301434</v>
          </cell>
          <cell r="AE185">
            <v>2.028225947372905</v>
          </cell>
          <cell r="AJ185">
            <v>4.3630057669211979</v>
          </cell>
          <cell r="AO185">
            <v>7.566500044794811</v>
          </cell>
        </row>
        <row r="186">
          <cell r="Z186">
            <v>1.2801213404278404</v>
          </cell>
          <cell r="AE186">
            <v>2.0294367308740302</v>
          </cell>
          <cell r="AJ186">
            <v>4.3580055229809052</v>
          </cell>
          <cell r="AO186">
            <v>7.5431483370266861</v>
          </cell>
        </row>
        <row r="187">
          <cell r="Z187">
            <v>1.2805177491694328</v>
          </cell>
          <cell r="AE187">
            <v>2.030095647196438</v>
          </cell>
          <cell r="AJ187">
            <v>4.3531322171942737</v>
          </cell>
          <cell r="AO187">
            <v>7.5168051680511478</v>
          </cell>
        </row>
        <row r="188">
          <cell r="Z188">
            <v>1.2809097192824279</v>
          </cell>
          <cell r="AE188">
            <v>2.0304616554782275</v>
          </cell>
          <cell r="AJ188">
            <v>4.3483194178616467</v>
          </cell>
          <cell r="AO188">
            <v>7.4907843397127492</v>
          </cell>
        </row>
        <row r="189">
          <cell r="Z189">
            <v>1.2812969551038995</v>
          </cell>
          <cell r="AE189">
            <v>2.0308232430405582</v>
          </cell>
          <cell r="AJ189">
            <v>4.3435647484586433</v>
          </cell>
          <cell r="AO189">
            <v>7.4650777960173347</v>
          </cell>
        </row>
        <row r="190">
          <cell r="Z190">
            <v>1.2816795418915148</v>
          </cell>
          <cell r="AE190">
            <v>2.0311804894941217</v>
          </cell>
          <cell r="AJ190">
            <v>4.3388671621502466</v>
          </cell>
          <cell r="AO190">
            <v>7.439679877158146</v>
          </cell>
        </row>
        <row r="191">
          <cell r="Z191">
            <v>1.2820575628680002</v>
          </cell>
          <cell r="AE191">
            <v>2.0315334725494543</v>
          </cell>
          <cell r="AJ191">
            <v>4.3342256370874148</v>
          </cell>
          <cell r="AO191">
            <v>7.4145850584173001</v>
          </cell>
        </row>
        <row r="192">
          <cell r="Z192">
            <v>1.2824310992814962</v>
          </cell>
          <cell r="AE192">
            <v>2.0318822680732889</v>
          </cell>
          <cell r="AJ192">
            <v>4.3303386309558745</v>
          </cell>
          <cell r="AO192">
            <v>7.3897879461592932</v>
          </cell>
        </row>
        <row r="193">
          <cell r="Z193">
            <v>1.2828002304637744</v>
          </cell>
          <cell r="AE193">
            <v>2.03222695014292</v>
          </cell>
          <cell r="AJ193">
            <v>4.3274338970365926</v>
          </cell>
          <cell r="AO193">
            <v>7.365283273966269</v>
          </cell>
        </row>
        <row r="194">
          <cell r="Z194">
            <v>1.283165033886406</v>
          </cell>
          <cell r="AE194">
            <v>2.0325675910986498</v>
          </cell>
          <cell r="AJ194">
            <v>4.3245632187345064</v>
          </cell>
          <cell r="AO194">
            <v>7.3410658989092097</v>
          </cell>
        </row>
        <row r="195">
          <cell r="Z195">
            <v>1.283525585214969</v>
          </cell>
          <cell r="AE195">
            <v>2.0329042615944077</v>
          </cell>
          <cell r="AJ195">
            <v>4.321726000628856</v>
          </cell>
          <cell r="AO195">
            <v>7.3171307979495213</v>
          </cell>
        </row>
        <row r="196">
          <cell r="Z196">
            <v>1.2838819583613676</v>
          </cell>
          <cell r="AE196">
            <v>2.0332370306466006</v>
          </cell>
          <cell r="AJ196">
            <v>4.3189216610987247</v>
          </cell>
          <cell r="AO196">
            <v>7.293473064465708</v>
          </cell>
        </row>
        <row r="197">
          <cell r="Z197">
            <v>1.2842342255343462</v>
          </cell>
          <cell r="AE197">
            <v>2.0335659656812841</v>
          </cell>
          <cell r="AJ197">
            <v>4.3161496319255566</v>
          </cell>
          <cell r="AO197">
            <v>7.2700879049001124</v>
          </cell>
        </row>
        <row r="198">
          <cell r="Z198">
            <v>1.2845824572882656</v>
          </cell>
          <cell r="AE198">
            <v>2.033891132579706</v>
          </cell>
          <cell r="AJ198">
            <v>4.3134093579093156</v>
          </cell>
          <cell r="AO198">
            <v>7.2469706355208885</v>
          </cell>
        </row>
        <row r="199">
          <cell r="Z199">
            <v>1.2863171053604108</v>
          </cell>
          <cell r="AE199">
            <v>2.0340382680328544</v>
          </cell>
          <cell r="AJ199">
            <v>4.3107002964977879</v>
          </cell>
          <cell r="AO199">
            <v>7.2239124743881939</v>
          </cell>
        </row>
        <row r="200">
          <cell r="Z200">
            <v>1.2880855504732562</v>
          </cell>
          <cell r="AE200">
            <v>2.033812057606454</v>
          </cell>
          <cell r="AJ200">
            <v>4.3079937431895639</v>
          </cell>
          <cell r="AO200">
            <v>7.200594341023062</v>
          </cell>
        </row>
        <row r="201">
          <cell r="Z201">
            <v>1.2898339570611856</v>
          </cell>
          <cell r="AE201">
            <v>2.0335882408437165</v>
          </cell>
          <cell r="AJ201">
            <v>4.3053173739691246</v>
          </cell>
          <cell r="AO201">
            <v>7.1775385638135631</v>
          </cell>
        </row>
        <row r="202">
          <cell r="Z202">
            <v>1.2915627607765483</v>
          </cell>
          <cell r="AE202">
            <v>2.0333669334809721</v>
          </cell>
          <cell r="AJ202">
            <v>4.3026710117991822</v>
          </cell>
          <cell r="AO202">
            <v>7.1547412845219309</v>
          </cell>
        </row>
        <row r="203">
          <cell r="Z203">
            <v>1.2932722894582074</v>
          </cell>
          <cell r="AE203">
            <v>2.0331480935509596</v>
          </cell>
          <cell r="AJ203">
            <v>4.3000541548411739</v>
          </cell>
          <cell r="AO203">
            <v>7.1321981800234173</v>
          </cell>
        </row>
        <row r="204">
          <cell r="Z204">
            <v>1.294962863675174</v>
          </cell>
          <cell r="AE204">
            <v>2.032931680017048</v>
          </cell>
          <cell r="AJ204">
            <v>4.2974663123848531</v>
          </cell>
          <cell r="AO204">
            <v>7.1099050230589054</v>
          </cell>
        </row>
        <row r="205">
          <cell r="Z205">
            <v>1.2966347969270076</v>
          </cell>
          <cell r="AE205">
            <v>2.0327176527475777</v>
          </cell>
          <cell r="AJ205">
            <v>4.2949070045415123</v>
          </cell>
          <cell r="AO205">
            <v>7.0878576795922568</v>
          </cell>
        </row>
        <row r="206">
          <cell r="Z206">
            <v>1.2982883958376255</v>
          </cell>
          <cell r="AE206">
            <v>2.0325059724910539</v>
          </cell>
          <cell r="AJ206">
            <v>4.293012422606993</v>
          </cell>
          <cell r="AO206">
            <v>7.0660521062546326</v>
          </cell>
        </row>
        <row r="207">
          <cell r="Z207">
            <v>1.2999239603427695</v>
          </cell>
          <cell r="AE207">
            <v>2.0322966008521481</v>
          </cell>
          <cell r="AJ207">
            <v>4.2915510033235096</v>
          </cell>
          <cell r="AO207">
            <v>7.0444843478724009</v>
          </cell>
        </row>
        <row r="208">
          <cell r="Z208">
            <v>1.3015417838713719</v>
          </cell>
          <cell r="AE208">
            <v>2.0320895002684782</v>
          </cell>
          <cell r="AJ208">
            <v>4.2901054360624586</v>
          </cell>
          <cell r="AO208">
            <v>7.0231505350755059</v>
          </cell>
        </row>
        <row r="209">
          <cell r="Z209">
            <v>1.3031421535210528</v>
          </cell>
          <cell r="AE209">
            <v>2.031884633988148</v>
          </cell>
          <cell r="AJ209">
            <v>4.2886754642946761</v>
          </cell>
          <cell r="AO209">
            <v>7.0020468819832455</v>
          </cell>
        </row>
        <row r="210">
          <cell r="Z210">
            <v>1.304725350227967</v>
          </cell>
          <cell r="AE210">
            <v>2.0316819660479992</v>
          </cell>
          <cell r="AJ210">
            <v>4.2872608369964222</v>
          </cell>
          <cell r="AO210">
            <v>6.9811696839645316</v>
          </cell>
        </row>
        <row r="211">
          <cell r="Z211">
            <v>1.3062916489312122</v>
          </cell>
          <cell r="AE211">
            <v>2.0314814612525693</v>
          </cell>
          <cell r="AJ211">
            <v>4.2858613085024864</v>
          </cell>
          <cell r="AO211">
            <v>6.9605153154698867</v>
          </cell>
        </row>
        <row r="212">
          <cell r="Z212">
            <v>1.307841318732003</v>
          </cell>
          <cell r="AE212">
            <v>2.0312830851537154</v>
          </cell>
          <cell r="AJ212">
            <v>4.2844766383639605</v>
          </cell>
          <cell r="AO212">
            <v>6.9400802279324783</v>
          </cell>
        </row>
        <row r="213">
          <cell r="Z213">
            <v>1.3095122198237852</v>
          </cell>
          <cell r="AE213">
            <v>2.0308302338331443</v>
          </cell>
          <cell r="AJ213">
            <v>4.2831207885742462</v>
          </cell>
          <cell r="AO213">
            <v>6.9191331188788237</v>
          </cell>
        </row>
        <row r="214">
          <cell r="Z214">
            <v>1.3112408080791964</v>
          </cell>
          <cell r="AE214">
            <v>2.0303221381719569</v>
          </cell>
          <cell r="AJ214">
            <v>4.2819878010176939</v>
          </cell>
          <cell r="AO214">
            <v>6.8978292382299431</v>
          </cell>
        </row>
        <row r="215">
          <cell r="Z215">
            <v>1.3129515091176507</v>
          </cell>
          <cell r="AE215">
            <v>2.0298193002216776</v>
          </cell>
          <cell r="AJ215">
            <v>4.2808665374759096</v>
          </cell>
          <cell r="AO215">
            <v>6.8767458074967678</v>
          </cell>
        </row>
        <row r="216">
          <cell r="Z216">
            <v>1.3146445991520941</v>
          </cell>
          <cell r="AE216">
            <v>2.0293216387931641</v>
          </cell>
          <cell r="AJ216">
            <v>4.2797568169076134</v>
          </cell>
          <cell r="AO216">
            <v>6.8558794225096644</v>
          </cell>
        </row>
        <row r="217">
          <cell r="Z217">
            <v>1.3163203487375861</v>
          </cell>
          <cell r="AE217">
            <v>2.028829074360333</v>
          </cell>
          <cell r="AJ217">
            <v>4.2786584619799335</v>
          </cell>
          <cell r="AO217">
            <v>6.8352267488292924</v>
          </cell>
        </row>
        <row r="218">
          <cell r="Z218">
            <v>1.3179790229154285</v>
          </cell>
          <cell r="AE218">
            <v>2.0283415290177991</v>
          </cell>
          <cell r="AJ218">
            <v>4.2775712989739461</v>
          </cell>
          <cell r="AO218">
            <v>6.8147845199702717</v>
          </cell>
        </row>
        <row r="219">
          <cell r="Z219">
            <v>1.3196208813529131</v>
          </cell>
          <cell r="AE219">
            <v>2.0278589264397948</v>
          </cell>
          <cell r="AJ219">
            <v>4.2766956916841599</v>
          </cell>
          <cell r="AO219">
            <v>6.7945495356788772</v>
          </cell>
        </row>
        <row r="220">
          <cell r="Z220">
            <v>1.321246178478841</v>
          </cell>
          <cell r="AE220">
            <v>2.0273811918403379</v>
          </cell>
          <cell r="AJ220">
            <v>4.2761056287277821</v>
          </cell>
          <cell r="AO220">
            <v>6.77451866026286</v>
          </cell>
        </row>
        <row r="221">
          <cell r="Z221">
            <v>1.3228551636149581</v>
          </cell>
          <cell r="AE221">
            <v>2.0269082519345991</v>
          </cell>
          <cell r="AJ221">
            <v>4.2755214878276124</v>
          </cell>
          <cell r="AO221">
            <v>6.754688820971543</v>
          </cell>
        </row>
        <row r="222">
          <cell r="Z222">
            <v>1.3244480811034574</v>
          </cell>
          <cell r="AE222">
            <v>2.0264400349014204</v>
          </cell>
          <cell r="AJ222">
            <v>4.2749431802753897</v>
          </cell>
          <cell r="AO222">
            <v>6.7350570064244559</v>
          </cell>
        </row>
        <row r="223">
          <cell r="Z223">
            <v>1.3260251704306778</v>
          </cell>
          <cell r="AE223">
            <v>2.02597647034696</v>
          </cell>
          <cell r="AJ223">
            <v>4.2743706191257731</v>
          </cell>
          <cell r="AO223">
            <v>6.7156202650868098</v>
          </cell>
        </row>
        <row r="224">
          <cell r="Z224">
            <v>1.3275866663471327</v>
          </cell>
          <cell r="AE224">
            <v>2.0255174892694083</v>
          </cell>
          <cell r="AJ224">
            <v>4.2738037191527543</v>
          </cell>
          <cell r="AO224">
            <v>6.6963757037901921</v>
          </cell>
        </row>
        <row r="225">
          <cell r="Z225">
            <v>1.3291327989840009</v>
          </cell>
          <cell r="AE225">
            <v>2.0250630240247478</v>
          </cell>
          <cell r="AJ225">
            <v>4.2732423968073778</v>
          </cell>
          <cell r="AO225">
            <v>6.6773204862969244</v>
          </cell>
        </row>
        <row r="226">
          <cell r="Z226">
            <v>1.3306637939661878</v>
          </cell>
          <cell r="AE226">
            <v>2.024613008293521</v>
          </cell>
          <cell r="AJ226">
            <v>4.2726865701766785</v>
          </cell>
          <cell r="AO226">
            <v>6.658451831906592</v>
          </cell>
        </row>
        <row r="227">
          <cell r="Z227">
            <v>1.3321798725220906</v>
          </cell>
          <cell r="AE227">
            <v>2.0241673770485664</v>
          </cell>
          <cell r="AJ227">
            <v>4.2721361589438507</v>
          </cell>
          <cell r="AO227">
            <v>6.6397670141032945</v>
          </cell>
        </row>
        <row r="228">
          <cell r="Z228">
            <v>1.33400088417556</v>
          </cell>
          <cell r="AE228">
            <v>2.0237734513229517</v>
          </cell>
          <cell r="AJ228">
            <v>4.2715504642514306</v>
          </cell>
          <cell r="AO228">
            <v>6.6212003952642124</v>
          </cell>
        </row>
        <row r="229">
          <cell r="Z229">
            <v>1.3357567487467501</v>
          </cell>
          <cell r="AE229">
            <v>2.0233474068690533</v>
          </cell>
          <cell r="AJ229">
            <v>4.270720205019785</v>
          </cell>
          <cell r="AO229">
            <v>6.6021234214855591</v>
          </cell>
        </row>
        <row r="230">
          <cell r="Z230">
            <v>1.3374955170388665</v>
          </cell>
          <cell r="AE230">
            <v>2.0229255106706652</v>
          </cell>
          <cell r="AJ230">
            <v>4.269898029750741</v>
          </cell>
          <cell r="AO230">
            <v>6.5826960219387711</v>
          </cell>
        </row>
        <row r="231">
          <cell r="Z231">
            <v>1.3392174375335342</v>
          </cell>
          <cell r="AE231">
            <v>2.0225077024359965</v>
          </cell>
          <cell r="AJ231">
            <v>4.2690838209499518</v>
          </cell>
          <cell r="AO231">
            <v>6.5634568642031619</v>
          </cell>
        </row>
        <row r="232">
          <cell r="Z232">
            <v>1.3409227539202677</v>
          </cell>
          <cell r="AE232">
            <v>2.0220939230360182</v>
          </cell>
          <cell r="AJ232">
            <v>4.2682774633890128</v>
          </cell>
          <cell r="AO232">
            <v>6.5444032255159499</v>
          </cell>
        </row>
        <row r="233">
          <cell r="Z233">
            <v>1.342611705211443</v>
          </cell>
          <cell r="AE233">
            <v>2.0216841144765683</v>
          </cell>
          <cell r="AJ233">
            <v>4.2669281161850243</v>
          </cell>
          <cell r="AO233">
            <v>6.5255324353724395</v>
          </cell>
        </row>
        <row r="234">
          <cell r="Z234">
            <v>1.3442845258539686</v>
          </cell>
          <cell r="AE234">
            <v>2.0212782198712507</v>
          </cell>
          <cell r="AJ234">
            <v>4.2655874232849742</v>
          </cell>
          <cell r="AO234">
            <v>6.5068418742782415</v>
          </cell>
        </row>
        <row r="235">
          <cell r="Z235">
            <v>1.3459414458377781</v>
          </cell>
          <cell r="AE235">
            <v>2.0208761834151154</v>
          </cell>
          <cell r="AJ235">
            <v>4.2642594740704718</v>
          </cell>
          <cell r="AO235">
            <v>6.4883289725371212</v>
          </cell>
        </row>
        <row r="236">
          <cell r="Z236">
            <v>1.3475826908012409</v>
          </cell>
          <cell r="AE236">
            <v>2.0204779503590791</v>
          </cell>
          <cell r="AJ236">
            <v>4.2629440877021914</v>
          </cell>
          <cell r="AO236">
            <v>6.4699912090732292</v>
          </cell>
        </row>
        <row r="237">
          <cell r="Z237">
            <v>1.3492084821335963</v>
          </cell>
          <cell r="AE237">
            <v>2.0200834669850698</v>
          </cell>
          <cell r="AJ237">
            <v>4.2616410867462955</v>
          </cell>
          <cell r="AO237">
            <v>6.4518261102865919</v>
          </cell>
        </row>
        <row r="238">
          <cell r="Z238">
            <v>1.3508190370745052</v>
          </cell>
          <cell r="AE238">
            <v>2.0196926805818749</v>
          </cell>
          <cell r="AJ238">
            <v>4.2603502970946581</v>
          </cell>
          <cell r="AO238">
            <v>6.4338312489408009</v>
          </cell>
        </row>
        <row r="239">
          <cell r="Z239">
            <v>1.3524145688108209</v>
          </cell>
          <cell r="AE239">
            <v>2.0193055394216577</v>
          </cell>
          <cell r="AJ239">
            <v>4.2590715478872996</v>
          </cell>
          <cell r="AO239">
            <v>6.4160042430818098</v>
          </cell>
        </row>
        <row r="240">
          <cell r="Z240">
            <v>1.3539952865706595</v>
          </cell>
          <cell r="AE240">
            <v>2.0189219927371314</v>
          </cell>
          <cell r="AJ240">
            <v>4.257804671436995</v>
          </cell>
          <cell r="AO240">
            <v>6.3983427549868628</v>
          </cell>
        </row>
        <row r="241">
          <cell r="Z241">
            <v>1.3555613957148644</v>
          </cell>
          <cell r="AE241">
            <v>2.0185419906993687</v>
          </cell>
          <cell r="AJ241">
            <v>4.2565495031559726</v>
          </cell>
          <cell r="AO241">
            <v>6.3808444901425538</v>
          </cell>
        </row>
        <row r="242">
          <cell r="Z242">
            <v>1.3571130978259462</v>
          </cell>
          <cell r="AE242">
            <v>2.0181654843962198</v>
          </cell>
          <cell r="AJ242">
            <v>4.2553058814846256</v>
          </cell>
          <cell r="AO242">
            <v>6.3635071962510885</v>
          </cell>
        </row>
        <row r="243">
          <cell r="Z243">
            <v>1.3586131019565226</v>
          </cell>
          <cell r="AE243">
            <v>2.0177924258113258</v>
          </cell>
          <cell r="AJ243">
            <v>4.2540736478221977</v>
          </cell>
          <cell r="AO243">
            <v>6.3463286622638559</v>
          </cell>
        </row>
        <row r="244">
          <cell r="Z244">
            <v>1.3600879783779689</v>
          </cell>
          <cell r="AE244">
            <v>2.0177026375958649</v>
          </cell>
          <cell r="AJ244">
            <v>4.2528822298927222</v>
          </cell>
          <cell r="AO244">
            <v>6.3293507449775612</v>
          </cell>
        </row>
        <row r="245">
          <cell r="Z245">
            <v>1.3616057431551036</v>
          </cell>
          <cell r="AE245">
            <v>2.0177955924117179</v>
          </cell>
          <cell r="AJ245">
            <v>4.2518772618500371</v>
          </cell>
          <cell r="AO245">
            <v>6.3127874494184537</v>
          </cell>
        </row>
        <row r="246">
          <cell r="Z246">
            <v>1.363109942240937</v>
          </cell>
          <cell r="AE246">
            <v>2.0178877164029561</v>
          </cell>
          <cell r="AJ246">
            <v>4.2508812761519401</v>
          </cell>
          <cell r="AO246">
            <v>6.2963721956098651</v>
          </cell>
        </row>
        <row r="247">
          <cell r="Z247">
            <v>1.3646007567003089</v>
          </cell>
          <cell r="AE247">
            <v>2.0179790206588128</v>
          </cell>
          <cell r="AJ247">
            <v>4.250006558774734</v>
          </cell>
          <cell r="AO247">
            <v>6.280436412124569</v>
          </cell>
        </row>
        <row r="248">
          <cell r="Z248">
            <v>1.3660783643900378</v>
          </cell>
          <cell r="AE248">
            <v>2.0180695160720488</v>
          </cell>
          <cell r="AJ248">
            <v>4.2491900958191806</v>
          </cell>
          <cell r="AO248">
            <v>6.2648819836089169</v>
          </cell>
        </row>
        <row r="249">
          <cell r="Z249">
            <v>1.3675429400296577</v>
          </cell>
          <cell r="AE249">
            <v>2.0181592133432829</v>
          </cell>
          <cell r="AJ249">
            <v>4.248380833818401</v>
          </cell>
          <cell r="AO249">
            <v>6.2494647404187393</v>
          </cell>
        </row>
        <row r="250">
          <cell r="Z250">
            <v>1.3689946552702861</v>
          </cell>
          <cell r="AE250">
            <v>2.0182481229852094</v>
          </cell>
          <cell r="AJ250">
            <v>4.247578677925314</v>
          </cell>
          <cell r="AO250">
            <v>6.2341828756231008</v>
          </cell>
        </row>
        <row r="251">
          <cell r="Z251">
            <v>1.3704336787616909</v>
          </cell>
          <cell r="AE251">
            <v>2.0183362553267075</v>
          </cell>
          <cell r="AJ251">
            <v>4.2467835349512546</v>
          </cell>
          <cell r="AO251">
            <v>6.2190346138855714</v>
          </cell>
        </row>
        <row r="252">
          <cell r="Z252">
            <v>1.3718601762176037</v>
          </cell>
          <cell r="AE252">
            <v>2.0184236205168391</v>
          </cell>
          <cell r="AJ252">
            <v>4.2459953133298853</v>
          </cell>
          <cell r="AO252">
            <v>6.2040182107766926</v>
          </cell>
        </row>
        <row r="253">
          <cell r="Z253">
            <v>1.3732743104793332</v>
          </cell>
          <cell r="AE253">
            <v>2.0185102285287462</v>
          </cell>
          <cell r="AJ253">
            <v>4.2452139230820487</v>
          </cell>
          <cell r="AO253">
            <v>6.189131952104308</v>
          </cell>
        </row>
        <row r="254">
          <cell r="Z254">
            <v>1.3746762415777367</v>
          </cell>
          <cell r="AE254">
            <v>2.0185960891634469</v>
          </cell>
          <cell r="AJ254">
            <v>4.2444392757815228</v>
          </cell>
          <cell r="AO254">
            <v>6.1743741532612502</v>
          </cell>
        </row>
        <row r="255">
          <cell r="Z255">
            <v>1.3760661267935872</v>
          </cell>
          <cell r="AE255">
            <v>2.0186812120535302</v>
          </cell>
          <cell r="AJ255">
            <v>4.2436712845216613</v>
          </cell>
          <cell r="AO255">
            <v>6.1597431585898077</v>
          </cell>
        </row>
        <row r="256">
          <cell r="Z256">
            <v>1.3774441207163988</v>
          </cell>
          <cell r="AE256">
            <v>2.0187656066667614</v>
          </cell>
          <cell r="AJ256">
            <v>4.2429098638828995</v>
          </cell>
          <cell r="AO256">
            <v>6.145237340762546</v>
          </cell>
        </row>
        <row r="257">
          <cell r="Z257">
            <v>1.3788103753017413</v>
          </cell>
          <cell r="AE257">
            <v>2.0188492823095898</v>
          </cell>
          <cell r="AJ257">
            <v>4.2421549299010692</v>
          </cell>
          <cell r="AO257">
            <v>6.1308551001789251</v>
          </cell>
        </row>
        <row r="258">
          <cell r="Z258">
            <v>1.3801650399271028</v>
          </cell>
          <cell r="AE258">
            <v>2.018932248130572</v>
          </cell>
          <cell r="AJ258">
            <v>4.2414064000365492</v>
          </cell>
          <cell r="AO258">
            <v>6.1165948643772756</v>
          </cell>
        </row>
        <row r="259">
          <cell r="Z259">
            <v>1.3815082614463308</v>
          </cell>
          <cell r="AE259">
            <v>2.0190145131237061</v>
          </cell>
          <cell r="AJ259">
            <v>4.240664193144168</v>
          </cell>
          <cell r="AO259">
            <v>6.1024550874616903</v>
          </cell>
        </row>
        <row r="260">
          <cell r="Z260">
            <v>1.381864508662515</v>
          </cell>
          <cell r="AE260">
            <v>2.0191270480091688</v>
          </cell>
          <cell r="AJ260">
            <v>4.239928229443886</v>
          </cell>
          <cell r="AO260">
            <v>6.0884342495433597</v>
          </cell>
        </row>
        <row r="261">
          <cell r="Z261">
            <v>1.382044855837238</v>
          </cell>
          <cell r="AE261">
            <v>2.019586107976671</v>
          </cell>
          <cell r="AJ261">
            <v>4.2383275210698308</v>
          </cell>
          <cell r="AO261">
            <v>6.0745308561959614</v>
          </cell>
        </row>
        <row r="262">
          <cell r="Z262">
            <v>1.3816283068347275</v>
          </cell>
          <cell r="AE262">
            <v>2.0191712074199386</v>
          </cell>
          <cell r="AJ262">
            <v>4.2281239377445337</v>
          </cell>
          <cell r="AO262">
            <v>6.0581327772747615</v>
          </cell>
        </row>
        <row r="263">
          <cell r="Z263">
            <v>1.3812155722876265</v>
          </cell>
          <cell r="AE263">
            <v>2.0187601062233371</v>
          </cell>
          <cell r="AJ263">
            <v>4.2180137914779543</v>
          </cell>
          <cell r="AO263">
            <v>6.0418848601363546</v>
          </cell>
        </row>
        <row r="264">
          <cell r="Z264">
            <v>1.3808066000396901</v>
          </cell>
          <cell r="AE264">
            <v>2.0183527524370253</v>
          </cell>
          <cell r="AJ264">
            <v>4.2079958046759183</v>
          </cell>
          <cell r="AO264">
            <v>6.0258857533692503</v>
          </cell>
        </row>
        <row r="265">
          <cell r="Z265">
            <v>1.3804013388812266</v>
          </cell>
          <cell r="AE265">
            <v>2.0179490950539671</v>
          </cell>
          <cell r="AJ265">
            <v>4.1980687229305023</v>
          </cell>
          <cell r="AO265">
            <v>6.010059729756434</v>
          </cell>
        </row>
        <row r="266">
          <cell r="Z266">
            <v>1.3799997385277172</v>
          </cell>
          <cell r="AE266">
            <v>2.0175490839886403</v>
          </cell>
          <cell r="AJ266">
            <v>4.1882313144964201</v>
          </cell>
          <cell r="AO266">
            <v>5.9943766657745536</v>
          </cell>
        </row>
        <row r="267">
          <cell r="Z267">
            <v>1.3796017495990187</v>
          </cell>
          <cell r="AE267">
            <v>2.0171526700563169</v>
          </cell>
          <cell r="AJ267">
            <v>4.178482369781527</v>
          </cell>
          <cell r="AO267">
            <v>5.978834633058927</v>
          </cell>
        </row>
        <row r="268">
          <cell r="Z268">
            <v>1.3792073235991245</v>
          </cell>
          <cell r="AE268">
            <v>2.0167598049529083</v>
          </cell>
          <cell r="AJ268">
            <v>4.1688207008510201</v>
          </cell>
          <cell r="AO268">
            <v>5.9634317377715966</v>
          </cell>
        </row>
        <row r="269">
          <cell r="Z269">
            <v>1.3788164128964611</v>
          </cell>
          <cell r="AE269">
            <v>2.0163704412353374</v>
          </cell>
          <cell r="AJ269">
            <v>4.1592451409448872</v>
          </cell>
          <cell r="AO269">
            <v>5.9481661198320266</v>
          </cell>
        </row>
        <row r="270">
          <cell r="Z270">
            <v>1.3784289707047164</v>
          </cell>
          <cell r="AE270">
            <v>2.0159845323024435</v>
          </cell>
          <cell r="AJ270">
            <v>4.1497545440082009</v>
          </cell>
          <cell r="AO270">
            <v>5.933035952168292</v>
          </cell>
        </row>
        <row r="271">
          <cell r="Z271">
            <v>1.378044951064171</v>
          </cell>
          <cell r="AE271">
            <v>2.015602032376389</v>
          </cell>
          <cell r="AJ271">
            <v>4.140347784233863</v>
          </cell>
          <cell r="AO271">
            <v>5.9180394399881129</v>
          </cell>
        </row>
        <row r="272">
          <cell r="Z272">
            <v>1.377664308823525</v>
          </cell>
          <cell r="AE272">
            <v>2.0152228964845524</v>
          </cell>
          <cell r="AJ272">
            <v>4.1310237556174112</v>
          </cell>
          <cell r="AO272">
            <v>5.9031748200691023</v>
          </cell>
        </row>
        <row r="273">
          <cell r="Z273">
            <v>1.3772869996221995</v>
          </cell>
          <cell r="AE273">
            <v>2.0148470804419096</v>
          </cell>
          <cell r="AJ273">
            <v>4.121781371523527</v>
          </cell>
          <cell r="AO273">
            <v>5.8884403600676958</v>
          </cell>
        </row>
        <row r="274">
          <cell r="Z274">
            <v>1.3769129798731043</v>
          </cell>
          <cell r="AE274">
            <v>2.0144745408338598</v>
          </cell>
          <cell r="AJ274">
            <v>4.1126195642638681</v>
          </cell>
          <cell r="AO274">
            <v>5.8738343578461061</v>
          </cell>
        </row>
        <row r="275">
          <cell r="Z275">
            <v>1.3765422067458497</v>
          </cell>
          <cell r="AE275">
            <v>2.0141052349995108</v>
          </cell>
          <cell r="AJ275">
            <v>4.1035372846859062</v>
          </cell>
          <cell r="AO275">
            <v>5.8593551408168514</v>
          </cell>
        </row>
        <row r="276">
          <cell r="Z276">
            <v>1.3761746381504008</v>
          </cell>
          <cell r="AE276">
            <v>2.013739121015393</v>
          </cell>
          <cell r="AJ276">
            <v>4.0945335017724274</v>
          </cell>
          <cell r="AO276">
            <v>5.8450010653042561</v>
          </cell>
        </row>
        <row r="277">
          <cell r="Z277">
            <v>1.3758102327211439</v>
          </cell>
          <cell r="AE277">
            <v>2.0133761576795934</v>
          </cell>
          <cell r="AJ277">
            <v>4.0856072022513539</v>
          </cell>
          <cell r="AO277">
            <v>5.8307705159224286</v>
          </cell>
        </row>
        <row r="278">
          <cell r="Z278">
            <v>1.3753830823152562</v>
          </cell>
          <cell r="AE278">
            <v>2.0130163044963005</v>
          </cell>
          <cell r="AJ278">
            <v>4.0767573902156213</v>
          </cell>
          <cell r="AO278">
            <v>5.8166619049692496</v>
          </cell>
        </row>
        <row r="279">
          <cell r="Z279">
            <v>1.3748826772213527</v>
          </cell>
          <cell r="AE279">
            <v>2.0137147983812507</v>
          </cell>
          <cell r="AJ279">
            <v>4.0678249711403609</v>
          </cell>
          <cell r="AO279">
            <v>5.8026736718358549</v>
          </cell>
        </row>
        <row r="280">
          <cell r="Z280">
            <v>1.3741076220355846</v>
          </cell>
          <cell r="AE280">
            <v>2.0143164550304125</v>
          </cell>
          <cell r="AJ280">
            <v>4.0578941756445106</v>
          </cell>
          <cell r="AO280">
            <v>5.7876295718952813</v>
          </cell>
        </row>
        <row r="281">
          <cell r="Z281">
            <v>1.3731736863717341</v>
          </cell>
          <cell r="AE281">
            <v>2.0146696012712302</v>
          </cell>
          <cell r="AJ281">
            <v>4.0475628154381766</v>
          </cell>
          <cell r="AO281">
            <v>5.7714272476450379</v>
          </cell>
        </row>
        <row r="282">
          <cell r="Z282">
            <v>1.3722482119442967</v>
          </cell>
          <cell r="AE282">
            <v>2.0150195480905584</v>
          </cell>
          <cell r="AJ282">
            <v>4.0373250549138726</v>
          </cell>
          <cell r="AO282">
            <v>5.7552555545579187</v>
          </cell>
        </row>
        <row r="283">
          <cell r="Z283">
            <v>1.37133108428659</v>
          </cell>
          <cell r="AE283">
            <v>2.0153663387713356</v>
          </cell>
          <cell r="AJ283">
            <v>4.0271796278210674</v>
          </cell>
          <cell r="AO283">
            <v>5.7392297125006522</v>
          </cell>
        </row>
        <row r="284">
          <cell r="Z284">
            <v>1.3704221909873897</v>
          </cell>
          <cell r="AE284">
            <v>2.0157100158192738</v>
          </cell>
          <cell r="AJ284">
            <v>4.017125290647086</v>
          </cell>
          <cell r="AO284">
            <v>5.7233477572052474</v>
          </cell>
        </row>
        <row r="285">
          <cell r="Z285">
            <v>1.3695214216450038</v>
          </cell>
          <cell r="AE285">
            <v>2.0160506209802289</v>
          </cell>
          <cell r="AJ285">
            <v>4.0071608221090216</v>
          </cell>
          <cell r="AO285">
            <v>5.707607759518126</v>
          </cell>
        </row>
        <row r="286">
          <cell r="Z286">
            <v>1.3686286678225628</v>
          </cell>
          <cell r="AE286">
            <v>2.0163881952571017</v>
          </cell>
          <cell r="AJ286">
            <v>3.9972850226592049</v>
          </cell>
          <cell r="AO286">
            <v>5.69200782461896</v>
          </cell>
        </row>
        <row r="287">
          <cell r="Z287">
            <v>1.3677438230045071</v>
          </cell>
          <cell r="AE287">
            <v>2.0167227789262965</v>
          </cell>
          <cell r="AJ287">
            <v>3.9874967140038176</v>
          </cell>
          <cell r="AO287">
            <v>5.676546091260267</v>
          </cell>
        </row>
        <row r="288">
          <cell r="Z288">
            <v>1.3668667825542193</v>
          </cell>
          <cell r="AE288">
            <v>2.0170544115537372</v>
          </cell>
          <cell r="AJ288">
            <v>3.9777947386342363</v>
          </cell>
          <cell r="AO288">
            <v>5.661220731027119</v>
          </cell>
        </row>
        <row r="289">
          <cell r="Z289">
            <v>1.3659974436727769</v>
          </cell>
          <cell r="AE289">
            <v>2.017383132010468</v>
          </cell>
          <cell r="AJ289">
            <v>3.9681779593707414</v>
          </cell>
          <cell r="AO289">
            <v>5.646029947616368</v>
          </cell>
        </row>
        <row r="290">
          <cell r="Z290">
            <v>1.3651357053587843</v>
          </cell>
          <cell r="AE290">
            <v>2.0177089784878368</v>
          </cell>
          <cell r="AJ290">
            <v>3.9586452589181707</v>
          </cell>
          <cell r="AO290">
            <v>5.6309719761347665</v>
          </cell>
        </row>
        <row r="291">
          <cell r="Z291">
            <v>1.3642814683692546</v>
          </cell>
          <cell r="AE291">
            <v>2.0180319885122913</v>
          </cell>
          <cell r="AJ291">
            <v>3.9491955394331897</v>
          </cell>
          <cell r="AO291">
            <v>5.616045082415412</v>
          </cell>
        </row>
        <row r="292">
          <cell r="Z292">
            <v>1.3634346351815099</v>
          </cell>
          <cell r="AE292">
            <v>2.0183521989597843</v>
          </cell>
          <cell r="AJ292">
            <v>3.9398277221028191</v>
          </cell>
          <cell r="AO292">
            <v>5.6012475623519826</v>
          </cell>
        </row>
        <row r="293">
          <cell r="Z293">
            <v>1.3625951099560651</v>
          </cell>
          <cell r="AE293">
            <v>2.0186696460698075</v>
          </cell>
          <cell r="AJ293">
            <v>3.9305407467338576</v>
          </cell>
          <cell r="AO293">
            <v>5.5865777412501938</v>
          </cell>
        </row>
        <row r="294">
          <cell r="Z294">
            <v>1.3617627985004717</v>
          </cell>
          <cell r="AE294">
            <v>2.0189843654590645</v>
          </cell>
          <cell r="AJ294">
            <v>3.9213335713529029</v>
          </cell>
          <cell r="AO294">
            <v>5.5720339731959783</v>
          </cell>
        </row>
        <row r="295">
          <cell r="Z295">
            <v>1.3609376082340854</v>
          </cell>
          <cell r="AE295">
            <v>2.0192963921347906</v>
          </cell>
          <cell r="AJ295">
            <v>3.9122051718166322</v>
          </cell>
          <cell r="AO295">
            <v>5.5576146404398798</v>
          </cell>
        </row>
        <row r="296">
          <cell r="Z296">
            <v>1.3601194481537393</v>
          </cell>
          <cell r="AE296">
            <v>2.0196057605077358</v>
          </cell>
          <cell r="AJ296">
            <v>3.9031545414320443</v>
          </cell>
          <cell r="AO296">
            <v>5.5433181527971893</v>
          </cell>
        </row>
        <row r="297">
          <cell r="Z297">
            <v>1.3593082288002882</v>
          </cell>
          <cell r="AE297">
            <v>2.0199125044048132</v>
          </cell>
          <cell r="AJ297">
            <v>3.8941806905863672</v>
          </cell>
          <cell r="AO297">
            <v>5.5291429470633409</v>
          </cell>
        </row>
        <row r="298">
          <cell r="Z298">
            <v>1.3584063042337384</v>
          </cell>
          <cell r="AE298">
            <v>2.0202166570814315</v>
          </cell>
          <cell r="AJ298">
            <v>3.8851574948734795</v>
          </cell>
          <cell r="AO298">
            <v>5.5150874864441244</v>
          </cell>
        </row>
        <row r="299">
          <cell r="Z299">
            <v>1.3574779271046107</v>
          </cell>
          <cell r="AE299">
            <v>2.0214119876749841</v>
          </cell>
          <cell r="AJ299">
            <v>3.8760446471591834</v>
          </cell>
          <cell r="AO299">
            <v>5.5010573275753911</v>
          </cell>
        </row>
        <row r="300">
          <cell r="Z300">
            <v>1.3562718069907607</v>
          </cell>
          <cell r="AE300">
            <v>2.0227713853284417</v>
          </cell>
          <cell r="AJ300">
            <v>3.8661942315648936</v>
          </cell>
          <cell r="AO300">
            <v>5.4856895392999236</v>
          </cell>
        </row>
        <row r="301">
          <cell r="Z301">
            <v>1.3550559302899299</v>
          </cell>
          <cell r="AE301">
            <v>2.0240885269491122</v>
          </cell>
          <cell r="AJ301">
            <v>3.8563722537743192</v>
          </cell>
          <cell r="AO301">
            <v>5.470374304755091</v>
          </cell>
        </row>
        <row r="302">
          <cell r="Z302">
            <v>1.3538506910885888</v>
          </cell>
          <cell r="AE302">
            <v>2.0253941451206461</v>
          </cell>
          <cell r="AJ302">
            <v>3.8466362068052375</v>
          </cell>
          <cell r="AO302">
            <v>5.4551930606054571</v>
          </cell>
        </row>
        <row r="303">
          <cell r="Z303">
            <v>1.3526559503962157</v>
          </cell>
          <cell r="AE303">
            <v>2.0266883904094635</v>
          </cell>
          <cell r="AJ303">
            <v>3.8369849678778341</v>
          </cell>
          <cell r="AO303">
            <v>5.440144056120511</v>
          </cell>
        </row>
        <row r="304">
          <cell r="Z304">
            <v>1.3514715716332055</v>
          </cell>
          <cell r="AE304">
            <v>2.0279714107702724</v>
          </cell>
          <cell r="AJ304">
            <v>3.8274174336879221</v>
          </cell>
          <cell r="AO304">
            <v>5.4252255709377373</v>
          </cell>
        </row>
        <row r="305">
          <cell r="Z305">
            <v>1.3502974205788199</v>
          </cell>
          <cell r="AE305">
            <v>2.0292433516024544</v>
          </cell>
          <cell r="AJ305">
            <v>3.8179325199864946</v>
          </cell>
          <cell r="AO305">
            <v>5.410435914407028</v>
          </cell>
        </row>
        <row r="306">
          <cell r="Z306">
            <v>1.3491333653204827</v>
          </cell>
          <cell r="AE306">
            <v>2.030504355804994</v>
          </cell>
          <cell r="AJ306">
            <v>3.8085291611701129</v>
          </cell>
          <cell r="AO306">
            <v>5.3957734249519715</v>
          </cell>
        </row>
        <row r="307">
          <cell r="Z307">
            <v>1.3479792762043754</v>
          </cell>
          <cell r="AE307">
            <v>2.0317545638299928</v>
          </cell>
          <cell r="AJ307">
            <v>3.7992063098818165</v>
          </cell>
          <cell r="AO307">
            <v>5.3812364694475656</v>
          </cell>
        </row>
        <row r="308">
          <cell r="Z308">
            <v>1.3468350257872972</v>
          </cell>
          <cell r="AE308">
            <v>2.0329941137348255</v>
          </cell>
          <cell r="AJ308">
            <v>3.7899629366222456</v>
          </cell>
          <cell r="AO308">
            <v>5.3668234426138435</v>
          </cell>
        </row>
        <row r="309">
          <cell r="Z309">
            <v>1.3457004887897515</v>
          </cell>
          <cell r="AE309">
            <v>2.0342231412329568</v>
          </cell>
          <cell r="AJ309">
            <v>3.7807980293706578</v>
          </cell>
          <cell r="AO309">
            <v>5.3525327664249405</v>
          </cell>
        </row>
        <row r="310">
          <cell r="Z310">
            <v>1.3445755420502192</v>
          </cell>
          <cell r="AE310">
            <v>2.0354417797434761</v>
          </cell>
          <cell r="AJ310">
            <v>3.7717105932155657</v>
          </cell>
          <cell r="AO310">
            <v>5.3383628895331414</v>
          </cell>
        </row>
        <row r="311">
          <cell r="Z311">
            <v>1.3434600644805914</v>
          </cell>
          <cell r="AE311">
            <v>2.0366501604393781</v>
          </cell>
          <cell r="AJ311">
            <v>3.7626996499946932</v>
          </cell>
          <cell r="AO311">
            <v>5.324312286707479</v>
          </cell>
        </row>
        <row r="312">
          <cell r="Z312">
            <v>1.3423539370227187</v>
          </cell>
          <cell r="AE312">
            <v>2.0378484122946325</v>
          </cell>
          <cell r="AJ312">
            <v>3.7537642379439902</v>
          </cell>
          <cell r="AO312">
            <v>5.3103794582864499</v>
          </cell>
        </row>
        <row r="313">
          <cell r="Z313">
            <v>1.3412570426060497</v>
          </cell>
          <cell r="AE313">
            <v>2.0390366621300711</v>
          </cell>
          <cell r="AJ313">
            <v>3.7449034113554358</v>
          </cell>
          <cell r="AO313">
            <v>5.2965629296444243</v>
          </cell>
        </row>
        <row r="314">
          <cell r="Z314">
            <v>1.3401692661063285</v>
          </cell>
          <cell r="AE314">
            <v>2.0402150346581336</v>
          </cell>
          <cell r="AJ314">
            <v>3.7361162402433727</v>
          </cell>
          <cell r="AO314">
            <v>5.282861250671381</v>
          </cell>
        </row>
        <row r="315">
          <cell r="Z315">
            <v>1.339090494305313</v>
          </cell>
          <cell r="AE315">
            <v>2.041383652526501</v>
          </cell>
          <cell r="AJ315">
            <v>3.7274018100191317</v>
          </cell>
          <cell r="AO315">
            <v>5.2692729952655402</v>
          </cell>
        </row>
        <row r="316">
          <cell r="Z316">
            <v>1.3380206158514949</v>
          </cell>
          <cell r="AE316">
            <v>2.0425426363606509</v>
          </cell>
          <cell r="AJ316">
            <v>3.7187592211737033</v>
          </cell>
          <cell r="AO316">
            <v>5.2557967608385692</v>
          </cell>
        </row>
        <row r="317">
          <cell r="Z317">
            <v>1.3369595212217817</v>
          </cell>
          <cell r="AE317">
            <v>2.0436921048053627</v>
          </cell>
          <cell r="AJ317">
            <v>3.7101875889682181</v>
          </cell>
          <cell r="AO317">
            <v>5.2424311678329509</v>
          </cell>
        </row>
        <row r="318">
          <cell r="Z318">
            <v>1.3359226833208444</v>
          </cell>
          <cell r="AE318">
            <v>2.0448321745652058</v>
          </cell>
          <cell r="AJ318">
            <v>3.70168604313203</v>
          </cell>
          <cell r="AO318">
            <v>5.2291748592512075</v>
          </cell>
        </row>
        <row r="319">
          <cell r="Z319">
            <v>1.3349343467019243</v>
          </cell>
          <cell r="AE319">
            <v>2.0460681424015816</v>
          </cell>
          <cell r="AJ319">
            <v>3.6933939102231537</v>
          </cell>
          <cell r="AO319">
            <v>5.2158103660588822</v>
          </cell>
        </row>
        <row r="320">
          <cell r="Z320">
            <v>1.3339540257253402</v>
          </cell>
          <cell r="AE320">
            <v>2.0483075651963687</v>
          </cell>
          <cell r="AJ320">
            <v>3.6852423673360444</v>
          </cell>
          <cell r="AO320">
            <v>5.2022014784707347</v>
          </cell>
        </row>
        <row r="321">
          <cell r="Z321">
            <v>1.3328481676696484</v>
          </cell>
          <cell r="AE321">
            <v>2.0503236040184039</v>
          </cell>
          <cell r="AJ321">
            <v>3.676788518393717</v>
          </cell>
          <cell r="AO321">
            <v>5.1881830333048322</v>
          </cell>
        </row>
        <row r="322">
          <cell r="Z322">
            <v>1.3317236545758582</v>
          </cell>
          <cell r="AE322">
            <v>2.0522802288982991</v>
          </cell>
          <cell r="AJ322">
            <v>3.6683278572484141</v>
          </cell>
          <cell r="AO322">
            <v>5.1741722424276491</v>
          </cell>
        </row>
        <row r="323">
          <cell r="Z323">
            <v>1.3306084188891247</v>
          </cell>
          <cell r="AE323">
            <v>2.0542207113201236</v>
          </cell>
          <cell r="AJ323">
            <v>3.6599369978669558</v>
          </cell>
          <cell r="AO323">
            <v>5.1602770427435534</v>
          </cell>
        </row>
        <row r="324">
          <cell r="Z324">
            <v>1.329502346271036</v>
          </cell>
          <cell r="AE324">
            <v>2.0561452502298745</v>
          </cell>
          <cell r="AJ324">
            <v>3.6516150799849649</v>
          </cell>
          <cell r="AO324">
            <v>5.1464960096612407</v>
          </cell>
        </row>
        <row r="325">
          <cell r="Z325">
            <v>1.3284053242543634</v>
          </cell>
          <cell r="AE325">
            <v>2.0580540413177415</v>
          </cell>
          <cell r="AJ325">
            <v>3.6433612574165473</v>
          </cell>
          <cell r="AO325">
            <v>5.1328277419032684</v>
          </cell>
        </row>
        <row r="326">
          <cell r="Z326">
            <v>1.3273172422049357</v>
          </cell>
          <cell r="AE326">
            <v>2.0599472770844347</v>
          </cell>
          <cell r="AJ326">
            <v>3.6351746977674604</v>
          </cell>
          <cell r="AO326">
            <v>5.119270861031068</v>
          </cell>
        </row>
        <row r="327">
          <cell r="Z327">
            <v>1.3262379912844495</v>
          </cell>
          <cell r="AE327">
            <v>2.0618251469059024</v>
          </cell>
          <cell r="AJ327">
            <v>3.627054582155278</v>
          </cell>
          <cell r="AO327">
            <v>5.1058240109815305</v>
          </cell>
        </row>
        <row r="328">
          <cell r="Z328">
            <v>1.3251674644141742</v>
          </cell>
          <cell r="AE328">
            <v>2.0636878370964791</v>
          </cell>
          <cell r="AJ328">
            <v>3.6190001049363292</v>
          </cell>
          <cell r="AO328">
            <v>5.0924858576148333</v>
          </cell>
        </row>
        <row r="329">
          <cell r="Z329">
            <v>1.3241055562395376</v>
          </cell>
          <cell r="AE329">
            <v>2.0655355309705059</v>
          </cell>
          <cell r="AJ329">
            <v>3.6110104734392467</v>
          </cell>
          <cell r="AO329">
            <v>5.0792550882731815</v>
          </cell>
        </row>
        <row r="330">
          <cell r="Z330">
            <v>1.3230521630955629</v>
          </cell>
          <cell r="AE330">
            <v>2.0673684089024706</v>
          </cell>
          <cell r="AJ330">
            <v>3.6030849077049094</v>
          </cell>
          <cell r="AO330">
            <v>5.0661304113501711</v>
          </cell>
        </row>
        <row r="331">
          <cell r="Z331">
            <v>1.3220071829731326</v>
          </cell>
          <cell r="AE331">
            <v>2.0691866483857049</v>
          </cell>
          <cell r="AJ331">
            <v>3.5952226402326288</v>
          </cell>
          <cell r="AO331">
            <v>5.0531105558704672</v>
          </cell>
        </row>
        <row r="332">
          <cell r="Z332">
            <v>1.3209705154860596</v>
          </cell>
          <cell r="AE332">
            <v>2.0709904240896861</v>
          </cell>
          <cell r="AJ332">
            <v>3.5874229157323869</v>
          </cell>
          <cell r="AO332">
            <v>5.0401942710795087</v>
          </cell>
        </row>
        <row r="333">
          <cell r="Z333">
            <v>1.3199420618389381</v>
          </cell>
          <cell r="AE333">
            <v>2.0727799079159657</v>
          </cell>
          <cell r="AJ333">
            <v>3.5796849908829595</v>
          </cell>
          <cell r="AO333">
            <v>5.0273803260429712</v>
          </cell>
        </row>
        <row r="334">
          <cell r="Z334">
            <v>1.3189217247957592</v>
          </cell>
          <cell r="AE334">
            <v>2.0745552690527891</v>
          </cell>
          <cell r="AJ334">
            <v>3.5720081340957774</v>
          </cell>
          <cell r="AO334">
            <v>5.014667509255716</v>
          </cell>
        </row>
        <row r="335">
          <cell r="Z335">
            <v>1.3179094086492624</v>
          </cell>
          <cell r="AE335">
            <v>2.0763166740284125</v>
          </cell>
          <cell r="AJ335">
            <v>3.5643916252843413</v>
          </cell>
          <cell r="AO335">
            <v>5.0020546282599465</v>
          </cell>
        </row>
        <row r="336">
          <cell r="Z336">
            <v>1.3169050191910119</v>
          </cell>
          <cell r="AE336">
            <v>2.0780642867631776</v>
          </cell>
          <cell r="AJ336">
            <v>3.5568347556390716</v>
          </cell>
          <cell r="AO336">
            <v>4.9895405092723557</v>
          </cell>
        </row>
        <row r="337">
          <cell r="Z337">
            <v>1.315908463682169</v>
          </cell>
          <cell r="AE337">
            <v>2.0797982686203631</v>
          </cell>
          <cell r="AJ337">
            <v>3.5493368274074073</v>
          </cell>
          <cell r="AO337">
            <v>4.9771239968199827</v>
          </cell>
        </row>
        <row r="338">
          <cell r="Z338">
            <v>1.3149196508249474</v>
          </cell>
          <cell r="AE338">
            <v>2.0815187784558513</v>
          </cell>
          <cell r="AJ338">
            <v>3.5418971536790447</v>
          </cell>
          <cell r="AO338">
            <v>4.964803953384556</v>
          </cell>
        </row>
        <row r="339">
          <cell r="Z339">
            <v>1.313938490734732</v>
          </cell>
          <cell r="AE339">
            <v>2.0832957243635217</v>
          </cell>
          <cell r="AJ339">
            <v>3.5345088490510448</v>
          </cell>
          <cell r="AO339">
            <v>4.9525792590551072</v>
          </cell>
        </row>
        <row r="340">
          <cell r="Z340">
            <v>1.3129648949128407</v>
          </cell>
          <cell r="AE340">
            <v>2.0851643247825224</v>
          </cell>
          <cell r="AJ340">
            <v>3.5269186674084261</v>
          </cell>
          <cell r="AO340">
            <v>4.9404488111886078</v>
          </cell>
        </row>
        <row r="341">
          <cell r="Z341">
            <v>1.3121013899619809</v>
          </cell>
          <cell r="AE341">
            <v>2.0870185745171788</v>
          </cell>
          <cell r="AJ341">
            <v>3.5193867776829926</v>
          </cell>
          <cell r="AO341">
            <v>4.928411524078431</v>
          </cell>
        </row>
        <row r="342">
          <cell r="Z342">
            <v>1.3112446171308005</v>
          </cell>
          <cell r="AE342">
            <v>2.0888586382530656</v>
          </cell>
          <cell r="AJ342">
            <v>3.5119125109283895</v>
          </cell>
          <cell r="AO342">
            <v>4.915911681317044</v>
          </cell>
        </row>
        <row r="343">
          <cell r="Z343">
            <v>1.3105650158410564</v>
          </cell>
          <cell r="AE343">
            <v>2.0909569306269988</v>
          </cell>
          <cell r="AJ343">
            <v>3.5049515696322837</v>
          </cell>
          <cell r="AO343">
            <v>4.9040988718580607</v>
          </cell>
        </row>
        <row r="344">
          <cell r="Z344">
            <v>1.310545880072191</v>
          </cell>
          <cell r="AE344">
            <v>2.0940872077443293</v>
          </cell>
          <cell r="AJ344">
            <v>3.4997921372161951</v>
          </cell>
          <cell r="AO344">
            <v>4.8948208949114074</v>
          </cell>
        </row>
        <row r="345">
          <cell r="Z345">
            <v>1.3105268651985442</v>
          </cell>
          <cell r="AE345">
            <v>2.097197708518205</v>
          </cell>
          <cell r="AJ345">
            <v>3.4946653008622666</v>
          </cell>
          <cell r="AO345">
            <v>4.8856015340079324</v>
          </cell>
        </row>
        <row r="346">
          <cell r="Z346">
            <v>1.3105079700780435</v>
          </cell>
          <cell r="AE346">
            <v>2.1002886197717983</v>
          </cell>
          <cell r="AJ346">
            <v>3.4895707526420003</v>
          </cell>
          <cell r="AO346">
            <v>4.8764402354135656</v>
          </cell>
        </row>
        <row r="347">
          <cell r="Z347">
            <v>1.3104891935829561</v>
          </cell>
          <cell r="AE347">
            <v>2.1033601259824923</v>
          </cell>
          <cell r="AJ347">
            <v>3.4845081884933089</v>
          </cell>
          <cell r="AO347">
            <v>4.8673364523470326</v>
          </cell>
        </row>
        <row r="348">
          <cell r="Z348">
            <v>1.3104705345996641</v>
          </cell>
          <cell r="AE348">
            <v>2.106412409318585</v>
          </cell>
          <cell r="AJ348">
            <v>3.4794773081600185</v>
          </cell>
          <cell r="AO348">
            <v>4.8582896448710624</v>
          </cell>
        </row>
        <row r="349">
          <cell r="Z349">
            <v>1.3104519920284459</v>
          </cell>
          <cell r="AE349">
            <v>2.1094456496753051</v>
          </cell>
          <cell r="AJ349">
            <v>3.4744778151325146</v>
          </cell>
          <cell r="AO349">
            <v>4.8492992797856527</v>
          </cell>
        </row>
        <row r="350">
          <cell r="Z350">
            <v>1.3104335647832603</v>
          </cell>
          <cell r="AE350">
            <v>2.1124600247101548</v>
          </cell>
          <cell r="AJ350">
            <v>3.4695094165894775</v>
          </cell>
          <cell r="AO350">
            <v>4.8403648305233009</v>
          </cell>
        </row>
        <row r="351">
          <cell r="Z351">
            <v>1.3104152517915317</v>
          </cell>
          <cell r="AE351">
            <v>2.115455709877593</v>
          </cell>
          <cell r="AJ351">
            <v>3.4645718233407181</v>
          </cell>
          <cell r="AO351">
            <v>4.8314857770462005</v>
          </cell>
        </row>
        <row r="352">
          <cell r="Z352">
            <v>1.3103970519939447</v>
          </cell>
          <cell r="AE352">
            <v>2.1184328784630848</v>
          </cell>
          <cell r="AJ352">
            <v>3.4596647497710644</v>
          </cell>
          <cell r="AO352">
            <v>4.8226616057453402</v>
          </cell>
        </row>
        <row r="353">
          <cell r="Z353">
            <v>1.3103789643442398</v>
          </cell>
          <cell r="AE353">
            <v>2.1213917016165085</v>
          </cell>
          <cell r="AJ353">
            <v>3.4547879137852897</v>
          </cell>
          <cell r="AO353">
            <v>4.8138918093414702</v>
          </cell>
        </row>
        <row r="354">
          <cell r="Z354">
            <v>1.310360987809011</v>
          </cell>
          <cell r="AE354">
            <v>2.1243323483849581</v>
          </cell>
          <cell r="AJ354">
            <v>3.4499410367540508</v>
          </cell>
          <cell r="AO354">
            <v>4.8051758867878824</v>
          </cell>
        </row>
        <row r="355">
          <cell r="Z355">
            <v>1.3103431213675101</v>
          </cell>
          <cell r="AE355">
            <v>2.1272549857449357</v>
          </cell>
          <cell r="AJ355">
            <v>3.4451238434608271</v>
          </cell>
          <cell r="AO355">
            <v>4.7965133431749978</v>
          </cell>
        </row>
        <row r="356">
          <cell r="Z356">
            <v>1.3103253640114541</v>
          </cell>
          <cell r="AE356">
            <v>2.1301597786339586</v>
          </cell>
          <cell r="AJ356">
            <v>3.4403360620498225</v>
          </cell>
          <cell r="AO356">
            <v>4.7879036896366758</v>
          </cell>
        </row>
        <row r="357">
          <cell r="Z357">
            <v>1.3103077147448345</v>
          </cell>
          <cell r="AE357">
            <v>2.1330468899815864</v>
          </cell>
          <cell r="AJ357">
            <v>3.4355774239748302</v>
          </cell>
          <cell r="AO357">
            <v>4.7793464432582624</v>
          </cell>
        </row>
        <row r="358">
          <cell r="Z358">
            <v>1.3102901725837313</v>
          </cell>
          <cell r="AE358">
            <v>2.135916480739886</v>
          </cell>
          <cell r="AJ358">
            <v>3.4308476639490131</v>
          </cell>
          <cell r="AO358">
            <v>4.7708411269862845</v>
          </cell>
        </row>
        <row r="359">
          <cell r="Z359">
            <v>1.3102727365561309</v>
          </cell>
          <cell r="AE359">
            <v>2.1387687099133426</v>
          </cell>
          <cell r="AJ359">
            <v>3.4261465198956107</v>
          </cell>
          <cell r="AO359">
            <v>4.7623872695398042</v>
          </cell>
        </row>
        <row r="360">
          <cell r="Z360">
            <v>1.3102554057017455</v>
          </cell>
          <cell r="AE360">
            <v>2.1408928123465643</v>
          </cell>
          <cell r="AJ360">
            <v>3.4214737328995288</v>
          </cell>
          <cell r="AO360">
            <v>4.7539844053233695</v>
          </cell>
        </row>
        <row r="361">
          <cell r="Z361">
            <v>1.3102381790718372</v>
          </cell>
          <cell r="AE361">
            <v>2.1406929655926121</v>
          </cell>
          <cell r="AJ361">
            <v>3.4168290471598066</v>
          </cell>
          <cell r="AO361">
            <v>4.7456320743415317</v>
          </cell>
        </row>
        <row r="362">
          <cell r="Z362">
            <v>1.3102210557290452</v>
          </cell>
          <cell r="AE362">
            <v>2.1404943170762163</v>
          </cell>
          <cell r="AJ362">
            <v>3.412116200957183</v>
          </cell>
          <cell r="AO362">
            <v>4.7373298221149094</v>
          </cell>
        </row>
        <row r="363">
          <cell r="Z363">
            <v>1.3102040347472161</v>
          </cell>
          <cell r="AE363">
            <v>2.1402968560530313</v>
          </cell>
          <cell r="AJ363">
            <v>3.4072264775984946</v>
          </cell>
          <cell r="AO363">
            <v>4.7290771995977483</v>
          </cell>
        </row>
        <row r="364">
          <cell r="Z364">
            <v>1.3101871152112348</v>
          </cell>
          <cell r="AE364">
            <v>2.1401005719067854</v>
          </cell>
          <cell r="AJ364">
            <v>3.4023658972198332</v>
          </cell>
          <cell r="AO364">
            <v>4.7208737630969617</v>
          </cell>
        </row>
        <row r="365">
          <cell r="Z365">
            <v>1.3101386290259616</v>
          </cell>
          <cell r="AE365">
            <v>2.139905454147375</v>
          </cell>
          <cell r="AJ365">
            <v>3.3975342000550213</v>
          </cell>
          <cell r="AO365">
            <v>4.7127190741926128</v>
          </cell>
        </row>
        <row r="366">
          <cell r="Z366">
            <v>1.3100778746148916</v>
          </cell>
          <cell r="AE366">
            <v>2.1397114924090022</v>
          </cell>
          <cell r="AJ366">
            <v>3.3927311294159721</v>
          </cell>
          <cell r="AO366">
            <v>4.7046126996598101</v>
          </cell>
        </row>
      </sheetData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>
        <row r="83">
          <cell r="R83">
            <v>173.01749999999998</v>
          </cell>
        </row>
      </sheetData>
      <sheetData sheetId="1"/>
      <sheetData sheetId="2">
        <row r="6">
          <cell r="D6">
            <v>1.406564072186226E-2</v>
          </cell>
        </row>
        <row r="39">
          <cell r="E39">
            <v>724732.28840454796</v>
          </cell>
        </row>
        <row r="41">
          <cell r="E41">
            <v>47000.280805621056</v>
          </cell>
        </row>
        <row r="52">
          <cell r="E52">
            <v>467784.81865467585</v>
          </cell>
        </row>
        <row r="55">
          <cell r="E55">
            <v>427849.71495642333</v>
          </cell>
        </row>
        <row r="56">
          <cell r="E56">
            <v>45510.627173500856</v>
          </cell>
        </row>
      </sheetData>
      <sheetData sheetId="3">
        <row r="57">
          <cell r="C57" t="str">
            <v>木/石/铜/粮产量增加</v>
          </cell>
        </row>
      </sheetData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  <sheetName val="战法币兑换战法"/>
    </sheetNames>
    <sheetDataSet>
      <sheetData sheetId="0"/>
      <sheetData sheetId="1"/>
      <sheetData sheetId="2">
        <row r="16">
          <cell r="U16" t="str">
            <v>蓝</v>
          </cell>
        </row>
      </sheetData>
      <sheetData sheetId="3">
        <row r="6">
          <cell r="C6">
            <v>20</v>
          </cell>
        </row>
      </sheetData>
      <sheetData sheetId="4">
        <row r="4">
          <cell r="AE4">
            <v>0</v>
          </cell>
        </row>
        <row r="5">
          <cell r="Z5">
            <v>0</v>
          </cell>
        </row>
        <row r="6">
          <cell r="Z6">
            <v>0.32500000000000001</v>
          </cell>
        </row>
        <row r="7">
          <cell r="Z7">
            <v>0.37833333333333341</v>
          </cell>
        </row>
        <row r="8">
          <cell r="Z8">
            <v>0.51205113511749167</v>
          </cell>
        </row>
        <row r="9">
          <cell r="Z9">
            <v>0.79115905228634054</v>
          </cell>
        </row>
        <row r="10">
          <cell r="Z10">
            <v>0.81</v>
          </cell>
        </row>
        <row r="11">
          <cell r="Z11">
            <v>0.81</v>
          </cell>
        </row>
        <row r="12">
          <cell r="Z12">
            <v>0.8112561516495379</v>
          </cell>
        </row>
        <row r="13">
          <cell r="Z13">
            <v>0.88709060065370016</v>
          </cell>
        </row>
        <row r="14">
          <cell r="Z14">
            <v>0.99009515331101605</v>
          </cell>
        </row>
        <row r="15">
          <cell r="Z15">
            <v>1.0221000125722479</v>
          </cell>
        </row>
        <row r="16">
          <cell r="Z16">
            <v>1.0403407233966819</v>
          </cell>
        </row>
        <row r="17">
          <cell r="Z17">
            <v>1.0548888443778404</v>
          </cell>
        </row>
        <row r="18">
          <cell r="Z18">
            <v>1.06587376020602</v>
          </cell>
        </row>
        <row r="19">
          <cell r="Z19">
            <v>1.0703684311646091</v>
          </cell>
        </row>
        <row r="20">
          <cell r="Z20">
            <v>1.1158673637530967</v>
          </cell>
        </row>
        <row r="21">
          <cell r="Z21">
            <v>1.1611220870265304</v>
          </cell>
        </row>
        <row r="28">
          <cell r="Z28">
            <v>1.4615550869965401</v>
          </cell>
        </row>
        <row r="29">
          <cell r="Z29">
            <v>1.4879457480849447</v>
          </cell>
        </row>
        <row r="30">
          <cell r="Z30">
            <v>1.5136981814657482</v>
          </cell>
        </row>
        <row r="31">
          <cell r="Z31">
            <v>1.5400473097589689</v>
          </cell>
        </row>
        <row r="32">
          <cell r="Z32">
            <v>1.5654237317082715</v>
          </cell>
        </row>
        <row r="33">
          <cell r="Z33">
            <v>1.5857847998688976</v>
          </cell>
        </row>
        <row r="34">
          <cell r="Z34">
            <v>1.5954369281526646</v>
          </cell>
        </row>
        <row r="35">
          <cell r="Z35">
            <v>1.6049923703008346</v>
          </cell>
        </row>
        <row r="36">
          <cell r="Z36">
            <v>1.6144470437751151</v>
          </cell>
        </row>
        <row r="37">
          <cell r="Z37">
            <v>1.6239792287021342</v>
          </cell>
        </row>
        <row r="38">
          <cell r="Z38">
            <v>1.6334648423572438</v>
          </cell>
        </row>
        <row r="39">
          <cell r="Z39">
            <v>1.6429747517217501</v>
          </cell>
        </row>
        <row r="40">
          <cell r="Z40">
            <v>1.6524931781743997</v>
          </cell>
        </row>
        <row r="41">
          <cell r="Z41">
            <v>1.6620337738029327</v>
          </cell>
        </row>
        <row r="42">
          <cell r="Z42">
            <v>1.6715430318978477</v>
          </cell>
        </row>
        <row r="43">
          <cell r="Z43">
            <v>1.6809953413056986</v>
          </cell>
        </row>
        <row r="44">
          <cell r="Z44"/>
        </row>
        <row r="51">
          <cell r="Z51">
            <v>0.35166666666666674</v>
          </cell>
        </row>
        <row r="52">
          <cell r="Z52">
            <v>0.40500000000000003</v>
          </cell>
        </row>
        <row r="53">
          <cell r="Z53">
            <v>0.60999151935954088</v>
          </cell>
        </row>
        <row r="54">
          <cell r="Z54">
            <v>0.81</v>
          </cell>
        </row>
        <row r="55">
          <cell r="Z55">
            <v>0.81</v>
          </cell>
        </row>
        <row r="56">
          <cell r="Z56">
            <v>0.81</v>
          </cell>
        </row>
        <row r="57">
          <cell r="Z57">
            <v>0.84252466886159294</v>
          </cell>
        </row>
        <row r="58">
          <cell r="Z58">
            <v>0.93191560883040125</v>
          </cell>
        </row>
        <row r="59">
          <cell r="Z59">
            <v>1.0197735806413</v>
          </cell>
        </row>
        <row r="60">
          <cell r="Z60">
            <v>1.0612503962033124</v>
          </cell>
        </row>
        <row r="61">
          <cell r="Z61">
            <v>1.0813863128469392</v>
          </cell>
        </row>
        <row r="62">
          <cell r="Z62">
            <v>1.0858923204195865</v>
          </cell>
        </row>
        <row r="63">
          <cell r="Z63">
            <v>1.0653336349398141</v>
          </cell>
        </row>
        <row r="64">
          <cell r="Z64">
            <v>1.1137135180554212</v>
          </cell>
        </row>
        <row r="65">
          <cell r="Z65">
            <v>1.1687956720443766</v>
          </cell>
        </row>
        <row r="66">
          <cell r="Z66">
            <v>1.2238778260333321</v>
          </cell>
        </row>
        <row r="67">
          <cell r="Z67">
            <v>1.2732750390485903</v>
          </cell>
        </row>
        <row r="74">
          <cell r="Z74">
            <v>1.5922022440893728</v>
          </cell>
        </row>
        <row r="75">
          <cell r="Z75">
            <v>1.606634856145625</v>
          </cell>
        </row>
        <row r="76">
          <cell r="Z76">
            <v>1.6215490377336608</v>
          </cell>
        </row>
        <row r="77">
          <cell r="Z77">
            <v>1.6358777079002687</v>
          </cell>
        </row>
        <row r="78">
          <cell r="Z78">
            <v>1.6505762697172868</v>
          </cell>
        </row>
        <row r="79">
          <cell r="Z79">
            <v>1.6655862108431352</v>
          </cell>
        </row>
        <row r="80">
          <cell r="Z80">
            <v>1.679997613629042</v>
          </cell>
        </row>
        <row r="81">
          <cell r="Z81">
            <v>1.6946872810985842</v>
          </cell>
        </row>
        <row r="82">
          <cell r="Z82">
            <v>1.7090888092471099</v>
          </cell>
        </row>
        <row r="83">
          <cell r="Z83">
            <v>1.72</v>
          </cell>
        </row>
        <row r="84">
          <cell r="Z84">
            <v>1.72</v>
          </cell>
        </row>
        <row r="85">
          <cell r="Z85">
            <v>1.72</v>
          </cell>
        </row>
        <row r="86">
          <cell r="Z86">
            <v>1.72</v>
          </cell>
        </row>
        <row r="87">
          <cell r="Z87">
            <v>1.72</v>
          </cell>
        </row>
        <row r="88">
          <cell r="Z88">
            <v>1.72</v>
          </cell>
        </row>
        <row r="89">
          <cell r="Z89"/>
        </row>
        <row r="90">
          <cell r="Z90"/>
        </row>
        <row r="97">
          <cell r="Z97">
            <v>0.40500000000000003</v>
          </cell>
        </row>
        <row r="98">
          <cell r="Z98">
            <v>0.7348080048636132</v>
          </cell>
        </row>
        <row r="99">
          <cell r="Z99">
            <v>0.81</v>
          </cell>
        </row>
        <row r="100">
          <cell r="Z100">
            <v>0.81</v>
          </cell>
        </row>
        <row r="101">
          <cell r="Z101">
            <v>0.85595989431272146</v>
          </cell>
        </row>
        <row r="102">
          <cell r="Z102">
            <v>0.91605817168437653</v>
          </cell>
        </row>
        <row r="103">
          <cell r="Z103">
            <v>1.0082654478501722</v>
          </cell>
        </row>
        <row r="104">
          <cell r="Z104">
            <v>1.088758889269005</v>
          </cell>
        </row>
        <row r="105">
          <cell r="Z105">
            <v>1.1363701491060449</v>
          </cell>
        </row>
        <row r="106">
          <cell r="Z106">
            <v>1.1148687558975012</v>
          </cell>
        </row>
        <row r="107">
          <cell r="Z107">
            <v>1.0802041680570571</v>
          </cell>
        </row>
        <row r="108">
          <cell r="Z108">
            <v>1.1460405216700691</v>
          </cell>
        </row>
        <row r="109">
          <cell r="Z109">
            <v>1.2171644081484698</v>
          </cell>
        </row>
        <row r="110">
          <cell r="Z110">
            <v>1.2724673865175491</v>
          </cell>
        </row>
        <row r="111">
          <cell r="Z111">
            <v>1.3125149508188083</v>
          </cell>
        </row>
        <row r="112">
          <cell r="Z112">
            <v>1.3704645108772386</v>
          </cell>
        </row>
        <row r="113">
          <cell r="Z113">
            <v>1.4526286558947052</v>
          </cell>
        </row>
      </sheetData>
      <sheetData sheetId="5">
        <row r="4">
          <cell r="O4">
            <v>503.43259872276121</v>
          </cell>
        </row>
      </sheetData>
      <sheetData sheetId="6">
        <row r="4">
          <cell r="C4">
            <v>0.57999999999999996</v>
          </cell>
        </row>
      </sheetData>
      <sheetData sheetId="7">
        <row r="5">
          <cell r="F5">
            <v>1000</v>
          </cell>
        </row>
      </sheetData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1">
          <cell r="C1" t="str">
            <v>道具价值</v>
          </cell>
          <cell r="P1" t="str">
            <v>buff价值</v>
          </cell>
        </row>
        <row r="2">
          <cell r="F2" t="str">
            <v>（1-10天）</v>
          </cell>
          <cell r="G2" t="str">
            <v>(11-180天）</v>
          </cell>
          <cell r="H2" t="str">
            <v>（181~360天）</v>
          </cell>
          <cell r="I2" t="str">
            <v>（1-10天）</v>
          </cell>
          <cell r="J2" t="str">
            <v>(11-180天）</v>
          </cell>
          <cell r="K2" t="str">
            <v>（181~360天）</v>
          </cell>
        </row>
        <row r="3">
          <cell r="C3" t="str">
            <v>sid</v>
          </cell>
          <cell r="D3" t="str">
            <v>名称</v>
          </cell>
          <cell r="E3" t="str">
            <v>价格</v>
          </cell>
          <cell r="F3" t="str">
            <v>调整参数</v>
          </cell>
          <cell r="G3" t="str">
            <v>调整参数</v>
          </cell>
          <cell r="H3" t="str">
            <v>调整参数</v>
          </cell>
          <cell r="I3" t="str">
            <v>实际价格</v>
          </cell>
          <cell r="J3" t="str">
            <v>实际价格</v>
          </cell>
          <cell r="K3" t="str">
            <v>实际价格</v>
          </cell>
          <cell r="L3" t="str">
            <v>描述</v>
          </cell>
          <cell r="P3" t="str">
            <v>buff效果</v>
          </cell>
          <cell r="Q3" t="str">
            <v>单位价值（100%加成/天）</v>
          </cell>
        </row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6580.9143041563138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1304.381932837668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526.56698383615992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3919.2796718797345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5493.5213862222308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159.10603085818101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159.10603085818101</v>
          </cell>
        </row>
        <row r="13">
          <cell r="D13" t="str">
            <v>粮食</v>
          </cell>
          <cell r="E13">
            <v>1.5532286312592918E-4</v>
          </cell>
          <cell r="F13">
            <v>1</v>
          </cell>
          <cell r="G13">
            <v>1</v>
          </cell>
          <cell r="H13">
            <v>0.5</v>
          </cell>
          <cell r="I13">
            <v>1.5532286312592918E-4</v>
          </cell>
          <cell r="J13">
            <v>1.5532286312592918E-4</v>
          </cell>
          <cell r="K13">
            <v>7.7661431562964592E-5</v>
          </cell>
          <cell r="P13" t="str">
            <v>铜矿产出加速/天</v>
          </cell>
          <cell r="Q13">
            <v>159.10603085818101</v>
          </cell>
        </row>
        <row r="14">
          <cell r="D14" t="str">
            <v>木材</v>
          </cell>
          <cell r="E14">
            <v>1.5532286312592918E-4</v>
          </cell>
          <cell r="F14">
            <v>1</v>
          </cell>
          <cell r="G14">
            <v>1</v>
          </cell>
          <cell r="H14">
            <v>0.5</v>
          </cell>
          <cell r="I14">
            <v>1.5532286312592918E-4</v>
          </cell>
          <cell r="J14">
            <v>1.5532286312592918E-4</v>
          </cell>
          <cell r="K14">
            <v>7.7661431562964592E-5</v>
          </cell>
          <cell r="P14" t="str">
            <v>粮食产出加速/天</v>
          </cell>
          <cell r="Q14">
            <v>159.10603085818101</v>
          </cell>
        </row>
        <row r="15">
          <cell r="D15" t="str">
            <v>石料</v>
          </cell>
          <cell r="E15">
            <v>1.5532286312592918E-4</v>
          </cell>
          <cell r="F15">
            <v>1</v>
          </cell>
          <cell r="G15">
            <v>1</v>
          </cell>
          <cell r="H15">
            <v>0.5</v>
          </cell>
          <cell r="I15">
            <v>1.5532286312592918E-4</v>
          </cell>
          <cell r="J15">
            <v>1.5532286312592918E-4</v>
          </cell>
          <cell r="K15">
            <v>7.7661431562964592E-5</v>
          </cell>
          <cell r="P15" t="str">
            <v>铁矿产出加速/天</v>
          </cell>
          <cell r="Q15">
            <v>238.65904628727151</v>
          </cell>
        </row>
        <row r="16">
          <cell r="D16" t="str">
            <v>铜矿</v>
          </cell>
          <cell r="E16">
            <v>1.5532286312592918E-4</v>
          </cell>
          <cell r="F16">
            <v>1</v>
          </cell>
          <cell r="G16">
            <v>1</v>
          </cell>
          <cell r="H16">
            <v>0.5</v>
          </cell>
          <cell r="I16">
            <v>1.5532286312592918E-4</v>
          </cell>
          <cell r="J16">
            <v>1.5532286312592918E-4</v>
          </cell>
          <cell r="K16">
            <v>7.7661431562964592E-5</v>
          </cell>
          <cell r="P16" t="str">
            <v>刀币产出加速/天</v>
          </cell>
          <cell r="Q16">
            <v>364.00823995945541</v>
          </cell>
        </row>
        <row r="17">
          <cell r="D17" t="str">
            <v>铁矿</v>
          </cell>
          <cell r="E17">
            <v>3.5406130910130317E-4</v>
          </cell>
          <cell r="F17">
            <v>1</v>
          </cell>
          <cell r="G17">
            <v>1</v>
          </cell>
          <cell r="H17">
            <v>0.5</v>
          </cell>
          <cell r="I17">
            <v>3.5406130910130317E-4</v>
          </cell>
          <cell r="J17">
            <v>3.5406130910130317E-4</v>
          </cell>
          <cell r="K17">
            <v>1.7703065455065159E-4</v>
          </cell>
          <cell r="P17" t="str">
            <v>木材采集加速/天</v>
          </cell>
          <cell r="Q17">
            <v>180.80790910307581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180.80790910307581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180.80790910307581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180.80790910307581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271.21186365461375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20000</v>
          </cell>
          <cell r="F28">
            <v>1</v>
          </cell>
          <cell r="G28">
            <v>1</v>
          </cell>
          <cell r="H28">
            <v>1</v>
          </cell>
          <cell r="I28">
            <v>20000</v>
          </cell>
          <cell r="J28">
            <v>20000</v>
          </cell>
          <cell r="K28">
            <v>20000</v>
          </cell>
        </row>
        <row r="29">
          <cell r="D29" t="str">
            <v>神将点将令</v>
          </cell>
          <cell r="E29">
            <v>400</v>
          </cell>
          <cell r="F29">
            <v>1</v>
          </cell>
          <cell r="G29">
            <v>1</v>
          </cell>
          <cell r="H29">
            <v>1</v>
          </cell>
          <cell r="I29">
            <v>400</v>
          </cell>
          <cell r="J29">
            <v>400</v>
          </cell>
          <cell r="K29">
            <v>400</v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D65" t="str">
            <v>7天限时橙色皮肤</v>
          </cell>
          <cell r="E65">
            <v>16000</v>
          </cell>
          <cell r="F65">
            <v>0.2</v>
          </cell>
          <cell r="G65">
            <v>0.2</v>
          </cell>
          <cell r="H65">
            <v>0.2</v>
          </cell>
          <cell r="I65">
            <v>3200</v>
          </cell>
          <cell r="J65">
            <v>3200</v>
          </cell>
          <cell r="K65">
            <v>3200</v>
          </cell>
          <cell r="L65" t="str">
            <v>7天</v>
          </cell>
        </row>
        <row r="66">
          <cell r="D66" t="str">
            <v>30天限时橙色皮肤</v>
          </cell>
          <cell r="E66">
            <v>16000</v>
          </cell>
          <cell r="F66">
            <v>0.5</v>
          </cell>
          <cell r="G66">
            <v>0.5</v>
          </cell>
          <cell r="H66">
            <v>0.5</v>
          </cell>
          <cell r="I66">
            <v>8000</v>
          </cell>
          <cell r="J66">
            <v>8000</v>
          </cell>
          <cell r="K66">
            <v>8000</v>
          </cell>
          <cell r="L66" t="str">
            <v>30天</v>
          </cell>
        </row>
        <row r="67">
          <cell r="D67" t="str">
            <v>紫色外显</v>
          </cell>
          <cell r="E67">
            <v>6000</v>
          </cell>
          <cell r="F67">
            <v>0.75</v>
          </cell>
          <cell r="G67">
            <v>0.75</v>
          </cell>
          <cell r="H67">
            <v>0.75</v>
          </cell>
          <cell r="I67">
            <v>4500</v>
          </cell>
          <cell r="J67">
            <v>4500</v>
          </cell>
          <cell r="K67">
            <v>4500</v>
          </cell>
        </row>
        <row r="68">
          <cell r="D68" t="str">
            <v>橙色外显</v>
          </cell>
          <cell r="E68">
            <v>16000</v>
          </cell>
          <cell r="F68">
            <v>0.75</v>
          </cell>
          <cell r="G68">
            <v>0.75</v>
          </cell>
          <cell r="H68">
            <v>0.75</v>
          </cell>
          <cell r="I68">
            <v>12000</v>
          </cell>
          <cell r="J68">
            <v>12000</v>
          </cell>
          <cell r="K68">
            <v>12000</v>
          </cell>
        </row>
        <row r="69">
          <cell r="D69" t="str">
            <v>红色外显</v>
          </cell>
          <cell r="E69">
            <v>150000</v>
          </cell>
          <cell r="F69">
            <v>1.5</v>
          </cell>
          <cell r="G69">
            <v>1.5</v>
          </cell>
          <cell r="H69">
            <v>1.5</v>
          </cell>
          <cell r="I69">
            <v>225000</v>
          </cell>
          <cell r="J69">
            <v>225000</v>
          </cell>
          <cell r="K69">
            <v>225000</v>
          </cell>
        </row>
        <row r="70">
          <cell r="D70" t="str">
            <v>7天限时橙色外显</v>
          </cell>
          <cell r="E70">
            <v>16000</v>
          </cell>
          <cell r="F70">
            <v>0.15000000000000002</v>
          </cell>
          <cell r="G70">
            <v>0.15000000000000002</v>
          </cell>
          <cell r="H70">
            <v>0.15000000000000002</v>
          </cell>
          <cell r="I70">
            <v>2400.0000000000005</v>
          </cell>
          <cell r="J70">
            <v>2400.0000000000005</v>
          </cell>
          <cell r="K70">
            <v>2400.0000000000005</v>
          </cell>
          <cell r="L70" t="str">
            <v>7天</v>
          </cell>
        </row>
        <row r="71">
          <cell r="D71" t="str">
            <v>30天限时橙色外显</v>
          </cell>
          <cell r="E71">
            <v>16000</v>
          </cell>
          <cell r="F71">
            <v>0.375</v>
          </cell>
          <cell r="G71">
            <v>0.375</v>
          </cell>
          <cell r="H71">
            <v>0.375</v>
          </cell>
          <cell r="I71">
            <v>6000</v>
          </cell>
          <cell r="J71">
            <v>6000</v>
          </cell>
          <cell r="K71">
            <v>6000</v>
          </cell>
          <cell r="L71" t="str">
            <v>30天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I73" t="str">
            <v/>
          </cell>
          <cell r="J73" t="str">
            <v/>
          </cell>
          <cell r="K73" t="str">
            <v/>
          </cell>
        </row>
        <row r="74">
          <cell r="I74" t="str">
            <v/>
          </cell>
          <cell r="J74" t="str">
            <v/>
          </cell>
          <cell r="K74" t="str">
            <v/>
          </cell>
        </row>
        <row r="75">
          <cell r="D75" t="str">
            <v>将军印</v>
          </cell>
          <cell r="E75">
            <v>1000</v>
          </cell>
          <cell r="F75">
            <v>1</v>
          </cell>
          <cell r="G75">
            <v>1</v>
          </cell>
          <cell r="H75">
            <v>1</v>
          </cell>
          <cell r="I75">
            <v>1000</v>
          </cell>
          <cell r="J75">
            <v>1000</v>
          </cell>
          <cell r="K75">
            <v>1000</v>
          </cell>
        </row>
        <row r="76">
          <cell r="D76" t="str">
            <v>上将印</v>
          </cell>
          <cell r="E76">
            <v>2000</v>
          </cell>
          <cell r="F76">
            <v>1</v>
          </cell>
          <cell r="G76">
            <v>1</v>
          </cell>
          <cell r="H76">
            <v>1</v>
          </cell>
          <cell r="I76">
            <v>2000</v>
          </cell>
          <cell r="J76">
            <v>2000</v>
          </cell>
          <cell r="K76">
            <v>2000</v>
          </cell>
        </row>
        <row r="77">
          <cell r="D77" t="str">
            <v>统帅印</v>
          </cell>
          <cell r="E77">
            <v>8000</v>
          </cell>
          <cell r="F77">
            <v>1</v>
          </cell>
          <cell r="G77">
            <v>1</v>
          </cell>
          <cell r="H77">
            <v>1</v>
          </cell>
          <cell r="I77">
            <v>8000</v>
          </cell>
          <cell r="J77">
            <v>8000</v>
          </cell>
          <cell r="K77">
            <v>8000</v>
          </cell>
        </row>
        <row r="78">
          <cell r="D78" t="str">
            <v>将军印碎片</v>
          </cell>
          <cell r="E78">
            <v>33.333333333333336</v>
          </cell>
          <cell r="F78">
            <v>1</v>
          </cell>
          <cell r="G78">
            <v>1</v>
          </cell>
          <cell r="H78">
            <v>1</v>
          </cell>
          <cell r="I78">
            <v>33.333333333333336</v>
          </cell>
          <cell r="J78">
            <v>33.333333333333336</v>
          </cell>
          <cell r="K78">
            <v>33.333333333333336</v>
          </cell>
          <cell r="L78" t="str">
            <v>凑齐30个碎片可以合成1个将军印，可用于解锁武将的第四个特性</v>
          </cell>
        </row>
        <row r="79">
          <cell r="D79" t="str">
            <v>上将印碎片</v>
          </cell>
          <cell r="E79">
            <v>66.666666666666671</v>
          </cell>
          <cell r="F79">
            <v>1</v>
          </cell>
          <cell r="G79">
            <v>1</v>
          </cell>
          <cell r="H79">
            <v>1</v>
          </cell>
          <cell r="I79">
            <v>66.666666666666671</v>
          </cell>
          <cell r="J79">
            <v>66.666666666666671</v>
          </cell>
          <cell r="K79">
            <v>66.666666666666671</v>
          </cell>
          <cell r="L79" t="str">
            <v>凑齐30个碎片可以合成1个上将印，可用于升级武将的第四个特性</v>
          </cell>
        </row>
        <row r="80">
          <cell r="D80" t="str">
            <v>统帅印碎片</v>
          </cell>
          <cell r="E80">
            <v>266.66666666666669</v>
          </cell>
          <cell r="F80">
            <v>1</v>
          </cell>
          <cell r="G80">
            <v>1</v>
          </cell>
          <cell r="H80">
            <v>1</v>
          </cell>
          <cell r="I80">
            <v>266.66666666666669</v>
          </cell>
          <cell r="J80">
            <v>266.66666666666669</v>
          </cell>
          <cell r="K80">
            <v>266.66666666666669</v>
          </cell>
          <cell r="L80" t="str">
            <v>凑齐30个碎片可以合成1个统帅印，可用于升级武将的第四个特性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高级免战牌</v>
          </cell>
          <cell r="E82">
            <v>400</v>
          </cell>
          <cell r="F82">
            <v>1</v>
          </cell>
          <cell r="G82">
            <v>1</v>
          </cell>
          <cell r="H82">
            <v>1</v>
          </cell>
          <cell r="I82">
            <v>400</v>
          </cell>
          <cell r="J82">
            <v>400</v>
          </cell>
          <cell r="K82">
            <v>400</v>
          </cell>
        </row>
        <row r="83">
          <cell r="D83" t="str">
            <v>特级免战牌</v>
          </cell>
          <cell r="E83">
            <v>1500</v>
          </cell>
          <cell r="F83">
            <v>1</v>
          </cell>
          <cell r="G83">
            <v>1</v>
          </cell>
          <cell r="H83">
            <v>1</v>
          </cell>
          <cell r="I83">
            <v>1500</v>
          </cell>
          <cell r="J83">
            <v>1500</v>
          </cell>
          <cell r="K83">
            <v>1500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指定or任选紫色兵法碎片</v>
          </cell>
          <cell r="E85">
            <v>75</v>
          </cell>
          <cell r="F85">
            <v>1</v>
          </cell>
          <cell r="G85">
            <v>1</v>
          </cell>
          <cell r="H85">
            <v>1</v>
          </cell>
          <cell r="I85">
            <v>75</v>
          </cell>
          <cell r="J85">
            <v>75</v>
          </cell>
          <cell r="K85">
            <v>75</v>
          </cell>
        </row>
        <row r="86">
          <cell r="D86" t="str">
            <v>指定or任选橙色兵法碎片</v>
          </cell>
          <cell r="E86">
            <v>111.66666666666667</v>
          </cell>
          <cell r="F86">
            <v>1</v>
          </cell>
          <cell r="G86">
            <v>1</v>
          </cell>
          <cell r="H86">
            <v>1</v>
          </cell>
          <cell r="I86">
            <v>111.66666666666667</v>
          </cell>
          <cell r="J86">
            <v>111.66666666666667</v>
          </cell>
          <cell r="K86">
            <v>111.66666666666667</v>
          </cell>
        </row>
        <row r="87">
          <cell r="D87" t="str">
            <v>指定or任选橙+兵法碎片</v>
          </cell>
          <cell r="E87">
            <v>305.5</v>
          </cell>
          <cell r="F87">
            <v>1</v>
          </cell>
          <cell r="G87">
            <v>1</v>
          </cell>
          <cell r="H87">
            <v>1</v>
          </cell>
          <cell r="I87">
            <v>305.5</v>
          </cell>
          <cell r="J87">
            <v>305.5</v>
          </cell>
          <cell r="K87">
            <v>305.5</v>
          </cell>
        </row>
        <row r="88">
          <cell r="D88" t="str">
            <v>随机紫色兵法碎片</v>
          </cell>
          <cell r="E88">
            <v>50</v>
          </cell>
          <cell r="F88">
            <v>1</v>
          </cell>
          <cell r="G88">
            <v>1</v>
          </cell>
          <cell r="H88">
            <v>1</v>
          </cell>
          <cell r="I88">
            <v>50</v>
          </cell>
          <cell r="J88">
            <v>50</v>
          </cell>
          <cell r="K88">
            <v>50</v>
          </cell>
        </row>
        <row r="89">
          <cell r="D89" t="str">
            <v>随机橙色兵法碎片</v>
          </cell>
          <cell r="E89">
            <v>56</v>
          </cell>
          <cell r="F89">
            <v>1</v>
          </cell>
          <cell r="G89">
            <v>1</v>
          </cell>
          <cell r="H89">
            <v>1</v>
          </cell>
          <cell r="I89">
            <v>56</v>
          </cell>
          <cell r="J89">
            <v>56</v>
          </cell>
          <cell r="K89">
            <v>56</v>
          </cell>
        </row>
        <row r="90">
          <cell r="I90" t="str">
            <v/>
          </cell>
          <cell r="J90" t="str">
            <v/>
          </cell>
          <cell r="K90" t="str">
            <v/>
          </cell>
        </row>
        <row r="91">
          <cell r="D91" t="str">
            <v>红色装备自选碎片</v>
          </cell>
          <cell r="E91">
            <v>144</v>
          </cell>
          <cell r="F91">
            <v>1</v>
          </cell>
          <cell r="G91">
            <v>1</v>
          </cell>
          <cell r="H91">
            <v>1</v>
          </cell>
          <cell r="I91">
            <v>144</v>
          </cell>
          <cell r="J91">
            <v>144</v>
          </cell>
          <cell r="K91">
            <v>144</v>
          </cell>
        </row>
        <row r="92">
          <cell r="D92" t="str">
            <v>红+装备自选碎片</v>
          </cell>
          <cell r="E92">
            <v>288</v>
          </cell>
          <cell r="F92">
            <v>1.56</v>
          </cell>
          <cell r="G92">
            <v>1.56</v>
          </cell>
          <cell r="H92">
            <v>1.56</v>
          </cell>
          <cell r="I92">
            <v>449.28000000000003</v>
          </cell>
          <cell r="J92">
            <v>449.28000000000003</v>
          </cell>
          <cell r="K92">
            <v>449.28000000000003</v>
          </cell>
        </row>
        <row r="93"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随机蓝色阵法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随机紫色阵法</v>
          </cell>
          <cell r="E95">
            <v>1000</v>
          </cell>
          <cell r="F95">
            <v>1</v>
          </cell>
          <cell r="G95">
            <v>0.75</v>
          </cell>
          <cell r="H95">
            <v>0.5</v>
          </cell>
          <cell r="I95">
            <v>1000</v>
          </cell>
          <cell r="J95">
            <v>750</v>
          </cell>
          <cell r="K95">
            <v>500</v>
          </cell>
        </row>
        <row r="96">
          <cell r="D96" t="str">
            <v>随机橙色阵法</v>
          </cell>
          <cell r="E96">
            <v>5000</v>
          </cell>
          <cell r="F96">
            <v>1</v>
          </cell>
          <cell r="G96">
            <v>0.8</v>
          </cell>
          <cell r="H96">
            <v>0.5</v>
          </cell>
          <cell r="I96">
            <v>5000</v>
          </cell>
          <cell r="J96">
            <v>4000</v>
          </cell>
          <cell r="K96">
            <v>2500</v>
          </cell>
        </row>
        <row r="97">
          <cell r="D97" t="str">
            <v>随机红色阵法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随机紫色阵法碎片</v>
          </cell>
          <cell r="E99">
            <v>100</v>
          </cell>
          <cell r="F99">
            <v>1</v>
          </cell>
          <cell r="G99">
            <v>0.75</v>
          </cell>
          <cell r="H99">
            <v>0.5</v>
          </cell>
          <cell r="I99">
            <v>100</v>
          </cell>
          <cell r="J99">
            <v>75</v>
          </cell>
          <cell r="K99">
            <v>50</v>
          </cell>
        </row>
        <row r="100">
          <cell r="D100" t="str">
            <v>随机橙色阵法碎片</v>
          </cell>
          <cell r="E100">
            <v>166.66666666666666</v>
          </cell>
          <cell r="F100">
            <v>1</v>
          </cell>
          <cell r="G100">
            <v>0.8</v>
          </cell>
          <cell r="H100">
            <v>0.5</v>
          </cell>
          <cell r="I100">
            <v>166.66666666666666</v>
          </cell>
          <cell r="J100">
            <v>133.33333333333334</v>
          </cell>
          <cell r="K100">
            <v>83.333333333333329</v>
          </cell>
        </row>
        <row r="101">
          <cell r="D101" t="str">
            <v>随机红色阵法碎片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指定蓝色阵法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指定紫色阵法</v>
          </cell>
          <cell r="E104">
            <v>1000</v>
          </cell>
          <cell r="F104">
            <v>1.5</v>
          </cell>
          <cell r="G104">
            <v>1</v>
          </cell>
          <cell r="H104">
            <v>1</v>
          </cell>
          <cell r="I104">
            <v>1500</v>
          </cell>
          <cell r="J104">
            <v>1000</v>
          </cell>
          <cell r="K104">
            <v>1000</v>
          </cell>
        </row>
        <row r="105">
          <cell r="D105" t="str">
            <v>指定橙色阵法</v>
          </cell>
          <cell r="E105">
            <v>5000</v>
          </cell>
          <cell r="F105">
            <v>2</v>
          </cell>
          <cell r="G105">
            <v>1.5</v>
          </cell>
          <cell r="H105">
            <v>1</v>
          </cell>
          <cell r="I105">
            <v>10000</v>
          </cell>
          <cell r="J105">
            <v>7500</v>
          </cell>
          <cell r="K105">
            <v>5000</v>
          </cell>
        </row>
        <row r="106">
          <cell r="D106" t="str">
            <v>指定红色阵法</v>
          </cell>
          <cell r="E106">
            <v>25000</v>
          </cell>
          <cell r="F106">
            <v>2</v>
          </cell>
          <cell r="G106">
            <v>1.5</v>
          </cell>
          <cell r="H106">
            <v>1</v>
          </cell>
          <cell r="I106">
            <v>50000</v>
          </cell>
          <cell r="J106">
            <v>37500</v>
          </cell>
          <cell r="K106">
            <v>25000</v>
          </cell>
        </row>
        <row r="107">
          <cell r="F107">
            <v>1</v>
          </cell>
          <cell r="G107">
            <v>1</v>
          </cell>
          <cell r="H107">
            <v>1</v>
          </cell>
          <cell r="I107" t="str">
            <v/>
          </cell>
          <cell r="J107" t="str">
            <v/>
          </cell>
          <cell r="K107" t="str">
            <v/>
          </cell>
        </row>
        <row r="108">
          <cell r="D108" t="str">
            <v>指定紫色阵法碎片</v>
          </cell>
          <cell r="E108">
            <v>100</v>
          </cell>
          <cell r="F108">
            <v>1.5</v>
          </cell>
          <cell r="G108">
            <v>1</v>
          </cell>
          <cell r="H108">
            <v>1</v>
          </cell>
          <cell r="I108">
            <v>150</v>
          </cell>
          <cell r="J108">
            <v>100</v>
          </cell>
          <cell r="K108">
            <v>100</v>
          </cell>
        </row>
        <row r="109">
          <cell r="D109" t="str">
            <v>指定橙色阵法碎片</v>
          </cell>
          <cell r="E109">
            <v>166.66666666666666</v>
          </cell>
          <cell r="F109">
            <v>2</v>
          </cell>
          <cell r="G109">
            <v>1.5</v>
          </cell>
          <cell r="H109">
            <v>1</v>
          </cell>
          <cell r="I109">
            <v>333.33333333333331</v>
          </cell>
          <cell r="J109">
            <v>250</v>
          </cell>
          <cell r="K109">
            <v>166.66666666666666</v>
          </cell>
        </row>
        <row r="110">
          <cell r="D110" t="str">
            <v>指定红色阵法碎片</v>
          </cell>
          <cell r="E110">
            <v>500</v>
          </cell>
          <cell r="F110">
            <v>2</v>
          </cell>
          <cell r="G110">
            <v>1.5</v>
          </cell>
          <cell r="H110">
            <v>1</v>
          </cell>
          <cell r="I110">
            <v>1000</v>
          </cell>
          <cell r="J110">
            <v>750</v>
          </cell>
          <cell r="K110">
            <v>500</v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D112" t="str">
            <v>阵意</v>
          </cell>
          <cell r="E112">
            <v>100</v>
          </cell>
          <cell r="F112">
            <v>1</v>
          </cell>
          <cell r="G112">
            <v>1</v>
          </cell>
          <cell r="H112">
            <v>1</v>
          </cell>
          <cell r="I112">
            <v>100</v>
          </cell>
          <cell r="J112">
            <v>100</v>
          </cell>
          <cell r="K112">
            <v>100</v>
          </cell>
        </row>
        <row r="113">
          <cell r="D113" t="str">
            <v>阵法心得</v>
          </cell>
          <cell r="E113">
            <v>100</v>
          </cell>
          <cell r="F113">
            <v>1</v>
          </cell>
          <cell r="G113">
            <v>1</v>
          </cell>
          <cell r="H113">
            <v>1</v>
          </cell>
          <cell r="I113">
            <v>100</v>
          </cell>
          <cell r="J113">
            <v>100</v>
          </cell>
          <cell r="K113">
            <v>100</v>
          </cell>
        </row>
        <row r="114">
          <cell r="D114" t="str">
            <v>1级阵旗</v>
          </cell>
          <cell r="E114">
            <v>11</v>
          </cell>
          <cell r="F114">
            <v>1</v>
          </cell>
          <cell r="G114">
            <v>1</v>
          </cell>
          <cell r="H114">
            <v>1</v>
          </cell>
          <cell r="I114">
            <v>11</v>
          </cell>
          <cell r="J114">
            <v>11</v>
          </cell>
          <cell r="K114">
            <v>11</v>
          </cell>
        </row>
        <row r="115">
          <cell r="D115" t="str">
            <v>2级阵旗</v>
          </cell>
          <cell r="E115">
            <v>143</v>
          </cell>
          <cell r="F115">
            <v>1</v>
          </cell>
          <cell r="G115">
            <v>1</v>
          </cell>
          <cell r="H115">
            <v>1</v>
          </cell>
          <cell r="I115">
            <v>143</v>
          </cell>
          <cell r="J115">
            <v>143</v>
          </cell>
          <cell r="K115">
            <v>143</v>
          </cell>
        </row>
        <row r="116">
          <cell r="D116" t="str">
            <v>3级阵旗</v>
          </cell>
          <cell r="E116">
            <v>935</v>
          </cell>
          <cell r="F116">
            <v>1</v>
          </cell>
          <cell r="G116">
            <v>1</v>
          </cell>
          <cell r="H116">
            <v>1</v>
          </cell>
          <cell r="I116">
            <v>935</v>
          </cell>
          <cell r="J116">
            <v>935</v>
          </cell>
          <cell r="K116">
            <v>935</v>
          </cell>
        </row>
        <row r="117">
          <cell r="D117" t="str">
            <v>4级阵旗</v>
          </cell>
          <cell r="E117">
            <v>4895</v>
          </cell>
          <cell r="F117">
            <v>1</v>
          </cell>
          <cell r="G117">
            <v>1</v>
          </cell>
          <cell r="H117">
            <v>1</v>
          </cell>
          <cell r="I117">
            <v>4895</v>
          </cell>
          <cell r="J117">
            <v>4895</v>
          </cell>
          <cell r="K117">
            <v>4895</v>
          </cell>
        </row>
        <row r="118">
          <cell r="D118" t="str">
            <v>5级阵旗</v>
          </cell>
          <cell r="E118">
            <v>22495</v>
          </cell>
          <cell r="F118">
            <v>1</v>
          </cell>
          <cell r="G118">
            <v>1</v>
          </cell>
          <cell r="H118">
            <v>1</v>
          </cell>
          <cell r="I118">
            <v>22495</v>
          </cell>
          <cell r="J118">
            <v>22495</v>
          </cell>
          <cell r="K118">
            <v>22495</v>
          </cell>
        </row>
        <row r="119">
          <cell r="D119" t="str">
            <v>6级阵旗</v>
          </cell>
          <cell r="E119">
            <v>57695</v>
          </cell>
          <cell r="F119">
            <v>1</v>
          </cell>
          <cell r="G119">
            <v>1</v>
          </cell>
          <cell r="H119">
            <v>1</v>
          </cell>
          <cell r="I119">
            <v>57695</v>
          </cell>
          <cell r="J119">
            <v>57695</v>
          </cell>
          <cell r="K119">
            <v>57695</v>
          </cell>
        </row>
        <row r="120">
          <cell r="D120" t="str">
            <v>7级阵旗</v>
          </cell>
          <cell r="E120">
            <v>114895</v>
          </cell>
          <cell r="F120">
            <v>1</v>
          </cell>
          <cell r="G120">
            <v>1</v>
          </cell>
          <cell r="H120">
            <v>1</v>
          </cell>
          <cell r="I120">
            <v>114895</v>
          </cell>
          <cell r="J120">
            <v>114895</v>
          </cell>
          <cell r="K120">
            <v>114895</v>
          </cell>
        </row>
        <row r="121">
          <cell r="D121" t="str">
            <v>8级阵旗</v>
          </cell>
          <cell r="E121">
            <v>200695</v>
          </cell>
          <cell r="F121">
            <v>1</v>
          </cell>
          <cell r="G121">
            <v>1</v>
          </cell>
          <cell r="H121">
            <v>1</v>
          </cell>
          <cell r="I121">
            <v>200695</v>
          </cell>
          <cell r="J121">
            <v>200695</v>
          </cell>
          <cell r="K121">
            <v>200695</v>
          </cell>
        </row>
        <row r="122">
          <cell r="D122" t="str">
            <v>9级阵旗</v>
          </cell>
          <cell r="E122">
            <v>321695</v>
          </cell>
          <cell r="F122">
            <v>1</v>
          </cell>
          <cell r="G122">
            <v>1</v>
          </cell>
          <cell r="H122">
            <v>1</v>
          </cell>
          <cell r="I122">
            <v>321695</v>
          </cell>
          <cell r="J122">
            <v>321695</v>
          </cell>
          <cell r="K122">
            <v>321695</v>
          </cell>
        </row>
        <row r="123">
          <cell r="I123" t="str">
            <v/>
          </cell>
          <cell r="J123" t="str">
            <v/>
          </cell>
          <cell r="K123" t="str">
            <v/>
          </cell>
        </row>
        <row r="124">
          <cell r="I124" t="str">
            <v/>
          </cell>
          <cell r="J124" t="str">
            <v/>
          </cell>
          <cell r="K124" t="str">
            <v/>
          </cell>
        </row>
        <row r="125">
          <cell r="D125" t="str">
            <v>普通随机图纸</v>
          </cell>
          <cell r="E125">
            <v>50</v>
          </cell>
          <cell r="F125">
            <v>1</v>
          </cell>
          <cell r="G125">
            <v>0.2</v>
          </cell>
          <cell r="H125">
            <v>0.2</v>
          </cell>
          <cell r="I125" t="str">
            <v/>
          </cell>
          <cell r="J125" t="str">
            <v/>
          </cell>
          <cell r="K125" t="str">
            <v/>
          </cell>
        </row>
        <row r="126">
          <cell r="C126">
            <v>21001</v>
          </cell>
          <cell r="D126" t="str">
            <v>精良随机图纸</v>
          </cell>
          <cell r="E126">
            <v>190</v>
          </cell>
          <cell r="F126">
            <v>1</v>
          </cell>
          <cell r="G126">
            <v>0.2</v>
          </cell>
          <cell r="H126">
            <v>0.2</v>
          </cell>
          <cell r="I126">
            <v>190</v>
          </cell>
          <cell r="J126">
            <v>38</v>
          </cell>
          <cell r="K126">
            <v>38</v>
          </cell>
          <cell r="L126" t="str">
            <v>使用后获得10000安全粮食</v>
          </cell>
        </row>
        <row r="127">
          <cell r="C127">
            <v>21002</v>
          </cell>
          <cell r="D127" t="str">
            <v>优质随机图纸</v>
          </cell>
          <cell r="E127">
            <v>675</v>
          </cell>
          <cell r="F127">
            <v>1</v>
          </cell>
          <cell r="G127">
            <v>1</v>
          </cell>
          <cell r="H127">
            <v>0.18518518518518517</v>
          </cell>
          <cell r="I127">
            <v>675</v>
          </cell>
          <cell r="J127">
            <v>675</v>
          </cell>
          <cell r="K127">
            <v>125</v>
          </cell>
          <cell r="L127" t="str">
            <v>使用后获得50000安全粮食</v>
          </cell>
        </row>
        <row r="128">
          <cell r="C128">
            <v>21003</v>
          </cell>
          <cell r="D128" t="str">
            <v>珍稀随机图纸</v>
          </cell>
          <cell r="E128">
            <v>975</v>
          </cell>
          <cell r="F128">
            <v>1</v>
          </cell>
          <cell r="G128">
            <v>1</v>
          </cell>
          <cell r="H128">
            <v>1</v>
          </cell>
          <cell r="I128">
            <v>975</v>
          </cell>
          <cell r="J128">
            <v>975</v>
          </cell>
          <cell r="K128">
            <v>975</v>
          </cell>
          <cell r="L128" t="str">
            <v>使用后获得150000安全粮食</v>
          </cell>
        </row>
        <row r="129">
          <cell r="C129">
            <v>21004</v>
          </cell>
          <cell r="D129" t="str">
            <v>传世随机图纸</v>
          </cell>
          <cell r="E129">
            <v>2800</v>
          </cell>
          <cell r="F129">
            <v>1</v>
          </cell>
          <cell r="G129">
            <v>1</v>
          </cell>
          <cell r="H129">
            <v>1</v>
          </cell>
          <cell r="I129">
            <v>2800</v>
          </cell>
          <cell r="J129">
            <v>2800</v>
          </cell>
          <cell r="K129">
            <v>2800</v>
          </cell>
          <cell r="L129" t="str">
            <v>使用后获得500000安全粮食</v>
          </cell>
        </row>
        <row r="130">
          <cell r="C130">
            <v>21005</v>
          </cell>
          <cell r="D130" t="str">
            <v>传奇随机图纸</v>
          </cell>
          <cell r="E130">
            <v>4000</v>
          </cell>
          <cell r="F130">
            <v>1</v>
          </cell>
          <cell r="G130">
            <v>1</v>
          </cell>
          <cell r="H130">
            <v>1</v>
          </cell>
          <cell r="I130">
            <v>4000</v>
          </cell>
          <cell r="J130">
            <v>4000</v>
          </cell>
          <cell r="K130">
            <v>4000</v>
          </cell>
          <cell r="L130" t="str">
            <v>使用后获得10000安全木材</v>
          </cell>
        </row>
        <row r="131">
          <cell r="C131">
            <v>21006</v>
          </cell>
          <cell r="D131" t="str">
            <v>普通装备图纸</v>
          </cell>
          <cell r="E131">
            <v>50</v>
          </cell>
          <cell r="F131">
            <v>1</v>
          </cell>
          <cell r="G131">
            <v>0.2</v>
          </cell>
          <cell r="H131">
            <v>0.2</v>
          </cell>
          <cell r="I131">
            <v>50</v>
          </cell>
          <cell r="J131">
            <v>10</v>
          </cell>
          <cell r="K131">
            <v>10</v>
          </cell>
          <cell r="L131" t="str">
            <v>使用后获得50000安全木材</v>
          </cell>
        </row>
        <row r="132">
          <cell r="C132">
            <v>21007</v>
          </cell>
          <cell r="D132" t="str">
            <v>精良装备图纸</v>
          </cell>
          <cell r="E132">
            <v>310</v>
          </cell>
          <cell r="F132">
            <v>1</v>
          </cell>
          <cell r="G132">
            <v>0.2</v>
          </cell>
          <cell r="H132">
            <v>0.2</v>
          </cell>
          <cell r="I132">
            <v>310</v>
          </cell>
          <cell r="J132">
            <v>62</v>
          </cell>
          <cell r="K132">
            <v>62</v>
          </cell>
          <cell r="L132" t="str">
            <v>使用后获得150000安全木材</v>
          </cell>
        </row>
        <row r="133">
          <cell r="C133">
            <v>21008</v>
          </cell>
          <cell r="D133" t="str">
            <v>优质装备图纸</v>
          </cell>
          <cell r="E133">
            <v>1525</v>
          </cell>
          <cell r="F133">
            <v>1</v>
          </cell>
          <cell r="G133">
            <v>1</v>
          </cell>
          <cell r="H133">
            <v>0.18032786885245902</v>
          </cell>
          <cell r="I133">
            <v>1525</v>
          </cell>
          <cell r="J133">
            <v>1525</v>
          </cell>
          <cell r="K133">
            <v>275</v>
          </cell>
          <cell r="L133" t="str">
            <v>使用后获得500000安全木材</v>
          </cell>
        </row>
        <row r="134">
          <cell r="C134">
            <v>21009</v>
          </cell>
          <cell r="D134" t="str">
            <v>珍稀装备图纸</v>
          </cell>
          <cell r="E134">
            <v>2325</v>
          </cell>
          <cell r="F134">
            <v>1</v>
          </cell>
          <cell r="G134">
            <v>1</v>
          </cell>
          <cell r="H134">
            <v>1</v>
          </cell>
          <cell r="I134">
            <v>2325</v>
          </cell>
          <cell r="J134">
            <v>2325</v>
          </cell>
          <cell r="K134">
            <v>2325</v>
          </cell>
          <cell r="L134" t="str">
            <v>使用后获得10000安全石料</v>
          </cell>
        </row>
        <row r="135">
          <cell r="C135">
            <v>21010</v>
          </cell>
          <cell r="D135" t="str">
            <v>传世装备图纸</v>
          </cell>
          <cell r="E135">
            <v>5600</v>
          </cell>
          <cell r="F135">
            <v>1</v>
          </cell>
          <cell r="G135">
            <v>1</v>
          </cell>
          <cell r="H135">
            <v>1</v>
          </cell>
          <cell r="I135">
            <v>5600</v>
          </cell>
          <cell r="J135">
            <v>5600</v>
          </cell>
          <cell r="K135">
            <v>5600</v>
          </cell>
          <cell r="L135" t="str">
            <v>使用后获得50000安全石料</v>
          </cell>
        </row>
        <row r="136">
          <cell r="C136">
            <v>21011</v>
          </cell>
          <cell r="D136" t="str">
            <v>传奇装备图纸</v>
          </cell>
          <cell r="E136">
            <v>10400</v>
          </cell>
          <cell r="F136">
            <v>1</v>
          </cell>
          <cell r="G136">
            <v>1</v>
          </cell>
          <cell r="H136">
            <v>1</v>
          </cell>
          <cell r="I136">
            <v>10400</v>
          </cell>
          <cell r="J136">
            <v>10400</v>
          </cell>
          <cell r="K136">
            <v>10400</v>
          </cell>
          <cell r="L136" t="str">
            <v>使用后获得150000安全石料</v>
          </cell>
        </row>
        <row r="137">
          <cell r="C137">
            <v>21012</v>
          </cell>
          <cell r="D137" t="str">
            <v>一车石料</v>
          </cell>
          <cell r="E137">
            <v>100</v>
          </cell>
          <cell r="F137">
            <v>2</v>
          </cell>
          <cell r="G137">
            <v>1</v>
          </cell>
          <cell r="H137">
            <v>0.3</v>
          </cell>
          <cell r="I137" t="str">
            <v/>
          </cell>
          <cell r="J137" t="str">
            <v/>
          </cell>
          <cell r="K137" t="str">
            <v/>
          </cell>
          <cell r="L137" t="str">
            <v>使用后获得500000安全石料</v>
          </cell>
        </row>
        <row r="138">
          <cell r="C138">
            <v>21013</v>
          </cell>
          <cell r="D138" t="str">
            <v>残破磨石</v>
          </cell>
          <cell r="E138">
            <v>10</v>
          </cell>
          <cell r="F138">
            <v>1</v>
          </cell>
          <cell r="G138">
            <v>1</v>
          </cell>
          <cell r="H138">
            <v>1</v>
          </cell>
          <cell r="I138">
            <v>10</v>
          </cell>
          <cell r="J138">
            <v>10</v>
          </cell>
          <cell r="K138">
            <v>10</v>
          </cell>
          <cell r="L138" t="str">
            <v>使用后获得10000安全铁矿</v>
          </cell>
        </row>
        <row r="139">
          <cell r="C139">
            <v>21014</v>
          </cell>
          <cell r="D139" t="str">
            <v>普通磨石</v>
          </cell>
          <cell r="E139">
            <v>50</v>
          </cell>
          <cell r="F139">
            <v>1</v>
          </cell>
          <cell r="G139">
            <v>1</v>
          </cell>
          <cell r="H139">
            <v>1</v>
          </cell>
          <cell r="I139">
            <v>50</v>
          </cell>
          <cell r="J139">
            <v>50</v>
          </cell>
          <cell r="K139">
            <v>50</v>
          </cell>
          <cell r="L139" t="str">
            <v>使用后获得50000安全铁矿</v>
          </cell>
        </row>
        <row r="140">
          <cell r="C140">
            <v>21015</v>
          </cell>
          <cell r="D140" t="str">
            <v>精良磨石</v>
          </cell>
          <cell r="E140">
            <v>100</v>
          </cell>
          <cell r="F140">
            <v>1</v>
          </cell>
          <cell r="G140">
            <v>1</v>
          </cell>
          <cell r="H140">
            <v>1</v>
          </cell>
          <cell r="I140">
            <v>100</v>
          </cell>
          <cell r="J140">
            <v>100</v>
          </cell>
          <cell r="K140">
            <v>100</v>
          </cell>
          <cell r="L140" t="str">
            <v>使用后获得150000安全铁矿</v>
          </cell>
        </row>
        <row r="141">
          <cell r="C141">
            <v>21016</v>
          </cell>
          <cell r="D141" t="str">
            <v>优质磨石</v>
          </cell>
          <cell r="E141">
            <v>200</v>
          </cell>
          <cell r="F141">
            <v>1</v>
          </cell>
          <cell r="G141">
            <v>1</v>
          </cell>
          <cell r="H141">
            <v>1</v>
          </cell>
          <cell r="I141">
            <v>200</v>
          </cell>
          <cell r="J141">
            <v>200</v>
          </cell>
          <cell r="K141">
            <v>200</v>
          </cell>
          <cell r="L141" t="str">
            <v>使用后获得500000安全铁矿</v>
          </cell>
        </row>
        <row r="142">
          <cell r="C142">
            <v>21017</v>
          </cell>
          <cell r="D142" t="str">
            <v>传世磨石</v>
          </cell>
          <cell r="E142">
            <v>400</v>
          </cell>
          <cell r="F142">
            <v>1</v>
          </cell>
          <cell r="G142">
            <v>1</v>
          </cell>
          <cell r="H142">
            <v>1</v>
          </cell>
          <cell r="I142">
            <v>400</v>
          </cell>
          <cell r="J142">
            <v>400</v>
          </cell>
          <cell r="K142">
            <v>400</v>
          </cell>
          <cell r="L142" t="str">
            <v>使用后获得10000安全铜矿</v>
          </cell>
        </row>
        <row r="143">
          <cell r="C143">
            <v>21018</v>
          </cell>
          <cell r="D143" t="str">
            <v>一堆铜矿</v>
          </cell>
          <cell r="E143">
            <v>20</v>
          </cell>
          <cell r="F143">
            <v>1</v>
          </cell>
          <cell r="G143">
            <v>1</v>
          </cell>
          <cell r="H143">
            <v>0.3</v>
          </cell>
          <cell r="I143" t="str">
            <v/>
          </cell>
          <cell r="J143" t="str">
            <v/>
          </cell>
          <cell r="K143" t="str">
            <v/>
          </cell>
          <cell r="L143" t="str">
            <v>使用后获得50000安全铜矿</v>
          </cell>
        </row>
        <row r="144">
          <cell r="C144">
            <v>21019</v>
          </cell>
          <cell r="D144" t="str">
            <v>普通兵装材料</v>
          </cell>
          <cell r="E144">
            <v>10</v>
          </cell>
          <cell r="F144">
            <v>1</v>
          </cell>
          <cell r="G144">
            <v>0.2</v>
          </cell>
          <cell r="H144">
            <v>0.2</v>
          </cell>
          <cell r="I144">
            <v>10</v>
          </cell>
          <cell r="J144">
            <v>2</v>
          </cell>
          <cell r="K144">
            <v>2</v>
          </cell>
          <cell r="L144" t="str">
            <v>使用后获得150000安全铜矿</v>
          </cell>
        </row>
        <row r="145">
          <cell r="C145">
            <v>21020</v>
          </cell>
          <cell r="D145" t="str">
            <v>精良兵装材料</v>
          </cell>
          <cell r="E145">
            <v>19</v>
          </cell>
          <cell r="F145">
            <v>1</v>
          </cell>
          <cell r="G145">
            <v>0.19999999999999998</v>
          </cell>
          <cell r="H145">
            <v>0.19999999999999998</v>
          </cell>
          <cell r="I145">
            <v>19</v>
          </cell>
          <cell r="J145">
            <v>3.8</v>
          </cell>
          <cell r="K145">
            <v>3.8</v>
          </cell>
          <cell r="L145" t="str">
            <v>使用后获得500000安全铜矿</v>
          </cell>
        </row>
        <row r="146">
          <cell r="C146">
            <v>21021</v>
          </cell>
          <cell r="D146" t="str">
            <v>优质兵装材料</v>
          </cell>
          <cell r="E146">
            <v>22.5</v>
          </cell>
          <cell r="F146">
            <v>1</v>
          </cell>
          <cell r="G146">
            <v>1</v>
          </cell>
          <cell r="H146">
            <v>0.18533333333333332</v>
          </cell>
          <cell r="I146">
            <v>22.5</v>
          </cell>
          <cell r="J146">
            <v>22.5</v>
          </cell>
          <cell r="K146">
            <v>4.17</v>
          </cell>
          <cell r="L146" t="str">
            <v>使用后获得10000刀币</v>
          </cell>
        </row>
        <row r="147">
          <cell r="C147">
            <v>21022</v>
          </cell>
          <cell r="D147" t="str">
            <v>传世兵装材料</v>
          </cell>
          <cell r="E147">
            <v>56</v>
          </cell>
          <cell r="F147">
            <v>1</v>
          </cell>
          <cell r="G147">
            <v>1</v>
          </cell>
          <cell r="H147">
            <v>1</v>
          </cell>
          <cell r="I147">
            <v>56</v>
          </cell>
          <cell r="J147">
            <v>56</v>
          </cell>
          <cell r="K147">
            <v>56</v>
          </cell>
          <cell r="L147" t="str">
            <v>使用后获得50000刀币</v>
          </cell>
        </row>
        <row r="148">
          <cell r="C148">
            <v>21023</v>
          </cell>
          <cell r="D148" t="str">
            <v>一袋刀币</v>
          </cell>
          <cell r="E148">
            <v>300</v>
          </cell>
          <cell r="F148">
            <v>1.5</v>
          </cell>
          <cell r="G148">
            <v>1</v>
          </cell>
          <cell r="H148">
            <v>0.5</v>
          </cell>
          <cell r="I148" t="str">
            <v/>
          </cell>
          <cell r="J148" t="str">
            <v/>
          </cell>
          <cell r="K148" t="str">
            <v/>
          </cell>
          <cell r="L148" t="str">
            <v>使用后获得150000刀币</v>
          </cell>
        </row>
        <row r="149">
          <cell r="C149" t="str">
            <v/>
          </cell>
          <cell r="D149" t="str">
            <v>普通兵装</v>
          </cell>
          <cell r="E149">
            <v>100</v>
          </cell>
          <cell r="F149">
            <v>1</v>
          </cell>
          <cell r="G149">
            <v>0.2</v>
          </cell>
          <cell r="H149">
            <v>0.2</v>
          </cell>
          <cell r="I149">
            <v>100</v>
          </cell>
          <cell r="J149">
            <v>20</v>
          </cell>
          <cell r="K149">
            <v>20</v>
          </cell>
          <cell r="L149" t="str">
            <v>使用后获得500000刀币</v>
          </cell>
        </row>
        <row r="150">
          <cell r="C150">
            <v>21024</v>
          </cell>
          <cell r="D150" t="str">
            <v>精良兵装</v>
          </cell>
          <cell r="E150">
            <v>500</v>
          </cell>
          <cell r="F150">
            <v>1</v>
          </cell>
          <cell r="G150">
            <v>0.2</v>
          </cell>
          <cell r="H150">
            <v>0.2</v>
          </cell>
          <cell r="I150">
            <v>500</v>
          </cell>
          <cell r="J150">
            <v>100</v>
          </cell>
          <cell r="K150">
            <v>100</v>
          </cell>
          <cell r="L150" t="str">
            <v>使用后可选择获得10000资源(可选择资源类型：粮食、木材、石料和铜矿)</v>
          </cell>
        </row>
        <row r="151">
          <cell r="C151">
            <v>21025</v>
          </cell>
          <cell r="D151" t="str">
            <v>优质兵装</v>
          </cell>
          <cell r="E151">
            <v>2000</v>
          </cell>
          <cell r="F151">
            <v>1</v>
          </cell>
          <cell r="G151">
            <v>1</v>
          </cell>
          <cell r="H151">
            <v>0.2</v>
          </cell>
          <cell r="I151">
            <v>2000</v>
          </cell>
          <cell r="J151">
            <v>2000</v>
          </cell>
          <cell r="K151">
            <v>400</v>
          </cell>
          <cell r="L151" t="str">
            <v>使用后可选择获得50000资源(可选择资源类型：粮食、木材、石料和铜矿)</v>
          </cell>
        </row>
        <row r="152">
          <cell r="C152">
            <v>21026</v>
          </cell>
          <cell r="D152" t="str">
            <v>传奇优质兵装</v>
          </cell>
          <cell r="E152">
            <v>4000</v>
          </cell>
          <cell r="F152">
            <v>1</v>
          </cell>
          <cell r="G152">
            <v>1</v>
          </cell>
          <cell r="H152">
            <v>1</v>
          </cell>
          <cell r="I152">
            <v>4000</v>
          </cell>
          <cell r="J152">
            <v>4000</v>
          </cell>
          <cell r="K152">
            <v>4000</v>
          </cell>
          <cell r="L152" t="str">
            <v>使用后可选择获得150000资源(可选择资源类型：粮食、木材、石料和铜矿)</v>
          </cell>
        </row>
        <row r="153">
          <cell r="C153">
            <v>21027</v>
          </cell>
          <cell r="D153" t="str">
            <v>传世兵装</v>
          </cell>
          <cell r="E153">
            <v>6000</v>
          </cell>
          <cell r="F153">
            <v>1</v>
          </cell>
          <cell r="G153">
            <v>1</v>
          </cell>
          <cell r="H153">
            <v>1</v>
          </cell>
          <cell r="I153">
            <v>6000</v>
          </cell>
          <cell r="J153">
            <v>6000</v>
          </cell>
          <cell r="K153">
            <v>6000</v>
          </cell>
          <cell r="L153" t="str">
            <v>使用后可选择获得500000资源(可选择资源类型：粮食、木材、石料和铜矿)</v>
          </cell>
        </row>
        <row r="154">
          <cell r="C154">
            <v>21031</v>
          </cell>
          <cell r="D154" t="str">
            <v>传奇传世兵装</v>
          </cell>
          <cell r="E154">
            <v>30000</v>
          </cell>
          <cell r="F154">
            <v>1</v>
          </cell>
          <cell r="G154">
            <v>1</v>
          </cell>
          <cell r="H154">
            <v>1</v>
          </cell>
          <cell r="I154">
            <v>30000</v>
          </cell>
          <cell r="J154">
            <v>30000</v>
          </cell>
          <cell r="K154">
            <v>30000</v>
          </cell>
          <cell r="L154" t="str">
            <v>使用后直接获得10000粮食、木材、石料和铜矿</v>
          </cell>
        </row>
        <row r="155">
          <cell r="C155">
            <v>21032</v>
          </cell>
          <cell r="D155" t="str">
            <v>初级资源宝箱</v>
          </cell>
          <cell r="E155">
            <v>80</v>
          </cell>
          <cell r="F155">
            <v>1</v>
          </cell>
          <cell r="G155">
            <v>1</v>
          </cell>
          <cell r="H155">
            <v>0.3</v>
          </cell>
          <cell r="I155" t="str">
            <v/>
          </cell>
          <cell r="J155" t="str">
            <v/>
          </cell>
          <cell r="K155" t="str">
            <v/>
          </cell>
          <cell r="L155" t="str">
            <v>使用后直接获得50000粮食、木材、石料和铜矿</v>
          </cell>
        </row>
        <row r="156">
          <cell r="C156">
            <v>21033</v>
          </cell>
          <cell r="D156" t="str">
            <v>中级资源宝箱</v>
          </cell>
          <cell r="E156">
            <v>180</v>
          </cell>
          <cell r="F156">
            <v>1.333</v>
          </cell>
          <cell r="G156">
            <v>1</v>
          </cell>
          <cell r="H156">
            <v>0.3</v>
          </cell>
          <cell r="I156" t="str">
            <v/>
          </cell>
          <cell r="J156" t="str">
            <v/>
          </cell>
          <cell r="K156" t="str">
            <v/>
          </cell>
          <cell r="L156" t="str">
            <v>使用后直接获得150000粮食、木材、石料和铜矿</v>
          </cell>
        </row>
        <row r="157">
          <cell r="C157">
            <v>21034</v>
          </cell>
          <cell r="D157" t="str">
            <v>高级资源宝箱</v>
          </cell>
          <cell r="E157">
            <v>400</v>
          </cell>
          <cell r="F157">
            <v>2</v>
          </cell>
          <cell r="G157">
            <v>1</v>
          </cell>
          <cell r="H157">
            <v>0.3</v>
          </cell>
          <cell r="I157" t="str">
            <v/>
          </cell>
          <cell r="J157" t="str">
            <v/>
          </cell>
          <cell r="K157" t="str">
            <v/>
          </cell>
          <cell r="L157" t="str">
            <v>使用后直接获得500000粮食、木材、石料和铜矿</v>
          </cell>
        </row>
        <row r="158">
          <cell r="C158" t="str">
            <v/>
          </cell>
          <cell r="D158" t="str">
            <v/>
          </cell>
          <cell r="E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</row>
        <row r="159">
          <cell r="C159">
            <v>21061</v>
          </cell>
          <cell r="D159" t="str">
            <v>初级经验书</v>
          </cell>
          <cell r="E159">
            <v>2</v>
          </cell>
          <cell r="F159">
            <v>1</v>
          </cell>
          <cell r="G159">
            <v>1</v>
          </cell>
          <cell r="H159">
            <v>1</v>
          </cell>
          <cell r="I159">
            <v>2</v>
          </cell>
          <cell r="J159">
            <v>2</v>
          </cell>
          <cell r="K159">
            <v>2</v>
          </cell>
          <cell r="L159" t="str">
            <v>武将使用后获得200经验</v>
          </cell>
        </row>
        <row r="160">
          <cell r="C160">
            <v>21062</v>
          </cell>
          <cell r="D160" t="str">
            <v>中级经验书</v>
          </cell>
          <cell r="E160">
            <v>5</v>
          </cell>
          <cell r="F160">
            <v>1</v>
          </cell>
          <cell r="G160">
            <v>1</v>
          </cell>
          <cell r="H160">
            <v>1</v>
          </cell>
          <cell r="I160">
            <v>5</v>
          </cell>
          <cell r="J160">
            <v>5</v>
          </cell>
          <cell r="K160">
            <v>5</v>
          </cell>
          <cell r="L160" t="str">
            <v>武将使用后获得1000经验</v>
          </cell>
        </row>
        <row r="161">
          <cell r="C161">
            <v>21063</v>
          </cell>
          <cell r="D161" t="str">
            <v>高级经验书</v>
          </cell>
          <cell r="E161">
            <v>10</v>
          </cell>
          <cell r="F161">
            <v>1</v>
          </cell>
          <cell r="G161">
            <v>1</v>
          </cell>
          <cell r="H161">
            <v>1</v>
          </cell>
          <cell r="I161">
            <v>10</v>
          </cell>
          <cell r="J161">
            <v>10</v>
          </cell>
          <cell r="K161">
            <v>10</v>
          </cell>
          <cell r="L161" t="str">
            <v>武将使用后获得5000经验</v>
          </cell>
        </row>
        <row r="162">
          <cell r="C162">
            <v>21064</v>
          </cell>
          <cell r="D162" t="str">
            <v>特级经验书</v>
          </cell>
          <cell r="E162">
            <v>20</v>
          </cell>
          <cell r="F162">
            <v>2</v>
          </cell>
          <cell r="G162">
            <v>1</v>
          </cell>
          <cell r="H162">
            <v>1</v>
          </cell>
          <cell r="I162">
            <v>40</v>
          </cell>
          <cell r="J162">
            <v>20</v>
          </cell>
          <cell r="K162">
            <v>20</v>
          </cell>
          <cell r="L162" t="str">
            <v>武将使用后获得20000经验</v>
          </cell>
        </row>
        <row r="163">
          <cell r="C163">
            <v>21065</v>
          </cell>
          <cell r="D163" t="str">
            <v>超级经验书</v>
          </cell>
          <cell r="E163">
            <v>40</v>
          </cell>
          <cell r="F163">
            <v>5</v>
          </cell>
          <cell r="G163">
            <v>1</v>
          </cell>
          <cell r="H163">
            <v>1</v>
          </cell>
          <cell r="I163">
            <v>200</v>
          </cell>
          <cell r="J163">
            <v>40</v>
          </cell>
          <cell r="K163">
            <v>40</v>
          </cell>
          <cell r="L163" t="str">
            <v>武将使用后获得100000经验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>
            <v>1</v>
          </cell>
          <cell r="G164">
            <v>1</v>
          </cell>
          <cell r="H164">
            <v>0.3</v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</row>
        <row r="165">
          <cell r="C165">
            <v>21073</v>
          </cell>
          <cell r="D165" t="str">
            <v>1个行军令</v>
          </cell>
          <cell r="E165">
            <v>75</v>
          </cell>
          <cell r="F165">
            <v>1</v>
          </cell>
          <cell r="G165">
            <v>1</v>
          </cell>
          <cell r="H165">
            <v>1</v>
          </cell>
          <cell r="I165">
            <v>75</v>
          </cell>
          <cell r="J165">
            <v>75</v>
          </cell>
          <cell r="K165">
            <v>75</v>
          </cell>
          <cell r="L165" t="str">
            <v>使用后获得1个行军令</v>
          </cell>
        </row>
        <row r="166">
          <cell r="C166">
            <v>21074</v>
          </cell>
          <cell r="D166" t="str">
            <v>大捆行军令</v>
          </cell>
          <cell r="E166">
            <v>225</v>
          </cell>
          <cell r="F166">
            <v>1</v>
          </cell>
          <cell r="G166">
            <v>1</v>
          </cell>
          <cell r="H166">
            <v>1</v>
          </cell>
          <cell r="I166">
            <v>225</v>
          </cell>
          <cell r="J166">
            <v>225</v>
          </cell>
          <cell r="K166">
            <v>225</v>
          </cell>
          <cell r="L166" t="str">
            <v>使用后获得3个行军令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>
            <v>1</v>
          </cell>
          <cell r="G167">
            <v>1</v>
          </cell>
          <cell r="H167">
            <v>0.3</v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</row>
        <row r="168">
          <cell r="C168">
            <v>21081</v>
          </cell>
          <cell r="D168" t="str">
            <v>木材增产令</v>
          </cell>
          <cell r="E168">
            <v>35</v>
          </cell>
          <cell r="F168">
            <v>1</v>
          </cell>
          <cell r="G168">
            <v>1</v>
          </cell>
          <cell r="H168">
            <v>1</v>
          </cell>
          <cell r="I168">
            <v>35</v>
          </cell>
          <cell r="J168">
            <v>35</v>
          </cell>
          <cell r="K168">
            <v>35</v>
          </cell>
          <cell r="L168" t="str">
            <v>使用后伐木场产量提高50%，持续12小时</v>
          </cell>
        </row>
        <row r="169">
          <cell r="C169">
            <v>21082</v>
          </cell>
          <cell r="D169" t="str">
            <v>铁矿增产令</v>
          </cell>
          <cell r="E169">
            <v>50</v>
          </cell>
          <cell r="F169">
            <v>1</v>
          </cell>
          <cell r="G169">
            <v>1</v>
          </cell>
          <cell r="H169">
            <v>1</v>
          </cell>
          <cell r="I169">
            <v>50</v>
          </cell>
          <cell r="J169">
            <v>50</v>
          </cell>
          <cell r="K169">
            <v>50</v>
          </cell>
          <cell r="L169" t="str">
            <v>使用后冶炼厂产量提高50%，持续12小时</v>
          </cell>
        </row>
        <row r="170">
          <cell r="C170">
            <v>21083</v>
          </cell>
          <cell r="D170" t="str">
            <v>石料增产令</v>
          </cell>
          <cell r="E170">
            <v>35</v>
          </cell>
          <cell r="F170">
            <v>1</v>
          </cell>
          <cell r="G170">
            <v>1</v>
          </cell>
          <cell r="H170">
            <v>1</v>
          </cell>
          <cell r="I170">
            <v>35</v>
          </cell>
          <cell r="J170">
            <v>35</v>
          </cell>
          <cell r="K170">
            <v>35</v>
          </cell>
          <cell r="L170" t="str">
            <v>使用后采石场产量提高50%，持续12小时</v>
          </cell>
        </row>
        <row r="171">
          <cell r="C171">
            <v>21084</v>
          </cell>
          <cell r="D171" t="str">
            <v>粮食增产令</v>
          </cell>
          <cell r="E171">
            <v>35</v>
          </cell>
          <cell r="F171">
            <v>1</v>
          </cell>
          <cell r="G171">
            <v>1</v>
          </cell>
          <cell r="H171">
            <v>1</v>
          </cell>
          <cell r="I171">
            <v>35</v>
          </cell>
          <cell r="J171">
            <v>35</v>
          </cell>
          <cell r="K171">
            <v>35</v>
          </cell>
          <cell r="L171" t="str">
            <v>使用后农田产量提高50%，持续12小时</v>
          </cell>
        </row>
        <row r="172">
          <cell r="C172">
            <v>21085</v>
          </cell>
          <cell r="D172" t="str">
            <v>赋税增收令</v>
          </cell>
          <cell r="E172">
            <v>85</v>
          </cell>
          <cell r="F172">
            <v>1</v>
          </cell>
          <cell r="G172">
            <v>1</v>
          </cell>
          <cell r="H172">
            <v>1</v>
          </cell>
          <cell r="I172">
            <v>85</v>
          </cell>
          <cell r="J172">
            <v>85</v>
          </cell>
          <cell r="K172">
            <v>85</v>
          </cell>
          <cell r="L172" t="str">
            <v>使用后民居税收提高25%，持续12小时</v>
          </cell>
        </row>
        <row r="173">
          <cell r="C173">
            <v>21086</v>
          </cell>
          <cell r="D173" t="str">
            <v>铜矿增产令</v>
          </cell>
          <cell r="E173">
            <v>35</v>
          </cell>
          <cell r="F173">
            <v>1</v>
          </cell>
          <cell r="G173">
            <v>1</v>
          </cell>
          <cell r="H173">
            <v>1</v>
          </cell>
          <cell r="I173">
            <v>35</v>
          </cell>
          <cell r="J173">
            <v>35</v>
          </cell>
          <cell r="K173">
            <v>35</v>
          </cell>
          <cell r="L173" t="str">
            <v>使用后铜矿产量提高50%，持续12小时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>
            <v>2</v>
          </cell>
          <cell r="G174">
            <v>1</v>
          </cell>
          <cell r="H174">
            <v>0.3</v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</row>
        <row r="175">
          <cell r="C175">
            <v>21100</v>
          </cell>
          <cell r="D175" t="str">
            <v>免战牌</v>
          </cell>
          <cell r="E175">
            <v>100</v>
          </cell>
          <cell r="F175">
            <v>1</v>
          </cell>
          <cell r="G175">
            <v>1</v>
          </cell>
          <cell r="H175">
            <v>1</v>
          </cell>
          <cell r="I175">
            <v>100</v>
          </cell>
          <cell r="J175">
            <v>100</v>
          </cell>
          <cell r="K175">
            <v>100</v>
          </cell>
          <cell r="L175" t="str">
            <v>使用后城池不会遭受来自玩家的攻击，主动进攻玩家后失效，持续8小时</v>
          </cell>
        </row>
        <row r="176">
          <cell r="C176">
            <v>21101</v>
          </cell>
          <cell r="D176" t="str">
            <v>普通点将牌</v>
          </cell>
          <cell r="E176">
            <v>65</v>
          </cell>
          <cell r="F176">
            <v>1</v>
          </cell>
          <cell r="G176">
            <v>1</v>
          </cell>
          <cell r="H176">
            <v>1</v>
          </cell>
          <cell r="I176">
            <v>65</v>
          </cell>
          <cell r="J176">
            <v>65</v>
          </cell>
          <cell r="K176">
            <v>65</v>
          </cell>
          <cell r="L176" t="str">
            <v>点将台普通招募时消耗的令牌</v>
          </cell>
        </row>
        <row r="177">
          <cell r="C177">
            <v>21102</v>
          </cell>
          <cell r="D177" t="str">
            <v>高级点将牌</v>
          </cell>
          <cell r="E177">
            <v>240</v>
          </cell>
          <cell r="F177">
            <v>1</v>
          </cell>
          <cell r="G177">
            <v>1</v>
          </cell>
          <cell r="H177">
            <v>1</v>
          </cell>
          <cell r="I177">
            <v>240</v>
          </cell>
          <cell r="J177">
            <v>240</v>
          </cell>
          <cell r="K177">
            <v>240</v>
          </cell>
          <cell r="L177" t="str">
            <v>点将台高级招募时消耗的令牌</v>
          </cell>
        </row>
        <row r="178">
          <cell r="C178" t="str">
            <v/>
          </cell>
          <cell r="D178" t="str">
            <v>行军丸（旧版)</v>
          </cell>
          <cell r="E178" t="str">
            <v/>
          </cell>
          <cell r="F178">
            <v>2</v>
          </cell>
          <cell r="G178">
            <v>1</v>
          </cell>
          <cell r="H178">
            <v>0.3</v>
          </cell>
          <cell r="I178" t="str">
            <v/>
          </cell>
          <cell r="J178" t="str">
            <v/>
          </cell>
          <cell r="K178" t="str">
            <v/>
          </cell>
          <cell r="L178" t="str">
            <v>使用后每次可增加部队100%的行军速度</v>
          </cell>
        </row>
        <row r="179">
          <cell r="C179">
            <v>21104</v>
          </cell>
          <cell r="D179" t="str">
            <v>撤军令</v>
          </cell>
          <cell r="E179">
            <v>60</v>
          </cell>
          <cell r="F179">
            <v>1</v>
          </cell>
          <cell r="G179">
            <v>1</v>
          </cell>
          <cell r="H179">
            <v>1</v>
          </cell>
          <cell r="I179">
            <v>60</v>
          </cell>
          <cell r="J179">
            <v>60</v>
          </cell>
          <cell r="K179">
            <v>60</v>
          </cell>
          <cell r="L179" t="str">
            <v>使用后使一支出征队伍立即撤军回城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>
            <v>1</v>
          </cell>
          <cell r="G180">
            <v>1</v>
          </cell>
          <cell r="H180">
            <v>0.5</v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</row>
        <row r="181">
          <cell r="C181">
            <v>21110</v>
          </cell>
          <cell r="D181" t="str">
            <v>城建1分钟加速令</v>
          </cell>
          <cell r="E181">
            <v>2</v>
          </cell>
          <cell r="F181">
            <v>1</v>
          </cell>
          <cell r="G181">
            <v>1</v>
          </cell>
          <cell r="H181">
            <v>0.3</v>
          </cell>
          <cell r="I181">
            <v>2</v>
          </cell>
          <cell r="J181">
            <v>2</v>
          </cell>
          <cell r="K181">
            <v>0.6</v>
          </cell>
          <cell r="L181" t="str">
            <v>使用后城池建设加速1分钟</v>
          </cell>
        </row>
        <row r="182">
          <cell r="C182">
            <v>21111</v>
          </cell>
          <cell r="D182" t="str">
            <v>城建5分钟加速令</v>
          </cell>
          <cell r="E182">
            <v>8</v>
          </cell>
          <cell r="F182">
            <v>1</v>
          </cell>
          <cell r="G182">
            <v>1</v>
          </cell>
          <cell r="H182">
            <v>0.4</v>
          </cell>
          <cell r="I182">
            <v>8</v>
          </cell>
          <cell r="J182">
            <v>8</v>
          </cell>
          <cell r="K182">
            <v>3.2</v>
          </cell>
          <cell r="L182" t="str">
            <v>使用后城池建设加速5分钟</v>
          </cell>
        </row>
        <row r="183">
          <cell r="C183">
            <v>21112</v>
          </cell>
          <cell r="D183" t="str">
            <v>城建20分钟加速令</v>
          </cell>
          <cell r="E183">
            <v>20</v>
          </cell>
          <cell r="F183">
            <v>1</v>
          </cell>
          <cell r="G183">
            <v>1</v>
          </cell>
          <cell r="H183">
            <v>0.5</v>
          </cell>
          <cell r="I183">
            <v>20</v>
          </cell>
          <cell r="J183">
            <v>20</v>
          </cell>
          <cell r="K183">
            <v>10</v>
          </cell>
          <cell r="L183" t="str">
            <v>使用后城池建设加速20分钟</v>
          </cell>
        </row>
        <row r="184">
          <cell r="C184">
            <v>21113</v>
          </cell>
          <cell r="D184" t="str">
            <v>城建1小时加速令</v>
          </cell>
          <cell r="E184">
            <v>50</v>
          </cell>
          <cell r="F184">
            <v>1.2</v>
          </cell>
          <cell r="G184">
            <v>1</v>
          </cell>
          <cell r="H184">
            <v>0.6</v>
          </cell>
          <cell r="I184">
            <v>60</v>
          </cell>
          <cell r="J184">
            <v>50</v>
          </cell>
          <cell r="K184">
            <v>30</v>
          </cell>
          <cell r="L184" t="str">
            <v>使用后城池建设加速1小时</v>
          </cell>
        </row>
        <row r="185">
          <cell r="C185">
            <v>21114</v>
          </cell>
          <cell r="D185" t="str">
            <v>城建3小时加速令</v>
          </cell>
          <cell r="E185">
            <v>100</v>
          </cell>
          <cell r="F185">
            <v>1.8</v>
          </cell>
          <cell r="G185">
            <v>1</v>
          </cell>
          <cell r="H185">
            <v>0.8</v>
          </cell>
          <cell r="I185">
            <v>180</v>
          </cell>
          <cell r="J185">
            <v>100</v>
          </cell>
          <cell r="K185">
            <v>80</v>
          </cell>
          <cell r="L185" t="str">
            <v>使用后城池建设加速3小时</v>
          </cell>
        </row>
        <row r="186">
          <cell r="C186">
            <v>21135</v>
          </cell>
          <cell r="D186" t="str">
            <v>城建8小时加速令</v>
          </cell>
          <cell r="E186">
            <v>160</v>
          </cell>
          <cell r="F186">
            <v>3</v>
          </cell>
          <cell r="G186">
            <v>1</v>
          </cell>
          <cell r="H186">
            <v>1</v>
          </cell>
          <cell r="I186">
            <v>480</v>
          </cell>
          <cell r="J186">
            <v>160</v>
          </cell>
          <cell r="K186">
            <v>160</v>
          </cell>
          <cell r="L186" t="str">
            <v>使用后城池建设加速8小时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>
            <v>1</v>
          </cell>
          <cell r="G187">
            <v>1</v>
          </cell>
          <cell r="H187">
            <v>0.3</v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</row>
        <row r="188">
          <cell r="C188">
            <v>21115</v>
          </cell>
          <cell r="D188" t="str">
            <v>招募1分钟加速令</v>
          </cell>
          <cell r="E188">
            <v>2</v>
          </cell>
          <cell r="F188">
            <v>1</v>
          </cell>
          <cell r="G188">
            <v>1</v>
          </cell>
          <cell r="H188">
            <v>0.3</v>
          </cell>
          <cell r="I188">
            <v>2</v>
          </cell>
          <cell r="J188">
            <v>2</v>
          </cell>
          <cell r="K188">
            <v>0.6</v>
          </cell>
          <cell r="L188" t="str">
            <v>使用后士兵招募加速1分钟</v>
          </cell>
        </row>
        <row r="189">
          <cell r="C189">
            <v>21116</v>
          </cell>
          <cell r="D189" t="str">
            <v>招募5分钟加速令</v>
          </cell>
          <cell r="E189">
            <v>8</v>
          </cell>
          <cell r="F189">
            <v>1</v>
          </cell>
          <cell r="G189">
            <v>1</v>
          </cell>
          <cell r="H189">
            <v>0.4</v>
          </cell>
          <cell r="I189">
            <v>8</v>
          </cell>
          <cell r="J189">
            <v>8</v>
          </cell>
          <cell r="K189">
            <v>3.2</v>
          </cell>
          <cell r="L189" t="str">
            <v>使用后士兵招募加速5分钟</v>
          </cell>
        </row>
        <row r="190">
          <cell r="C190">
            <v>21117</v>
          </cell>
          <cell r="D190" t="str">
            <v>招募20分钟加速令</v>
          </cell>
          <cell r="E190">
            <v>20</v>
          </cell>
          <cell r="F190">
            <v>1</v>
          </cell>
          <cell r="G190">
            <v>1</v>
          </cell>
          <cell r="H190">
            <v>0.5</v>
          </cell>
          <cell r="I190">
            <v>20</v>
          </cell>
          <cell r="J190">
            <v>20</v>
          </cell>
          <cell r="K190">
            <v>10</v>
          </cell>
          <cell r="L190" t="str">
            <v>使用后士兵招募加速20分钟</v>
          </cell>
        </row>
        <row r="191">
          <cell r="C191">
            <v>21118</v>
          </cell>
          <cell r="D191" t="str">
            <v>招募1小时加速令</v>
          </cell>
          <cell r="E191">
            <v>50</v>
          </cell>
          <cell r="F191">
            <v>1.2</v>
          </cell>
          <cell r="G191">
            <v>1</v>
          </cell>
          <cell r="H191">
            <v>0.6</v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</row>
        <row r="192">
          <cell r="C192">
            <v>21119</v>
          </cell>
          <cell r="D192" t="str">
            <v>招募3小时加速令</v>
          </cell>
          <cell r="E192">
            <v>100</v>
          </cell>
          <cell r="F192">
            <v>1.8</v>
          </cell>
          <cell r="G192">
            <v>1</v>
          </cell>
          <cell r="H192">
            <v>0.8</v>
          </cell>
          <cell r="I192">
            <v>180</v>
          </cell>
          <cell r="J192">
            <v>100</v>
          </cell>
          <cell r="K192">
            <v>80</v>
          </cell>
          <cell r="L192" t="str">
            <v>使用后士兵招募加速3小时</v>
          </cell>
        </row>
        <row r="193">
          <cell r="C193">
            <v>21136</v>
          </cell>
          <cell r="D193" t="str">
            <v>招募8小时加速令</v>
          </cell>
          <cell r="E193">
            <v>160</v>
          </cell>
          <cell r="F193">
            <v>3</v>
          </cell>
          <cell r="G193">
            <v>1</v>
          </cell>
          <cell r="H193">
            <v>1</v>
          </cell>
          <cell r="I193">
            <v>480</v>
          </cell>
          <cell r="J193">
            <v>160</v>
          </cell>
          <cell r="K193">
            <v>160</v>
          </cell>
          <cell r="L193" t="str">
            <v>使用后士兵招募加速8小时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>
            <v>1</v>
          </cell>
          <cell r="G194">
            <v>1</v>
          </cell>
          <cell r="H194">
            <v>1</v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</row>
        <row r="195">
          <cell r="C195">
            <v>21120</v>
          </cell>
          <cell r="D195" t="str">
            <v>治疗1分钟加速令</v>
          </cell>
          <cell r="E195">
            <v>2</v>
          </cell>
          <cell r="F195">
            <v>1</v>
          </cell>
          <cell r="G195">
            <v>1</v>
          </cell>
          <cell r="H195">
            <v>0.3</v>
          </cell>
          <cell r="I195">
            <v>2</v>
          </cell>
          <cell r="J195">
            <v>2</v>
          </cell>
          <cell r="K195">
            <v>0.6</v>
          </cell>
          <cell r="L195" t="str">
            <v>使用后士兵治疗加速1分钟</v>
          </cell>
        </row>
        <row r="196">
          <cell r="C196">
            <v>21121</v>
          </cell>
          <cell r="D196" t="str">
            <v>治疗5分钟加速令</v>
          </cell>
          <cell r="E196">
            <v>8</v>
          </cell>
          <cell r="F196">
            <v>1</v>
          </cell>
          <cell r="G196">
            <v>1</v>
          </cell>
          <cell r="H196">
            <v>0.4</v>
          </cell>
          <cell r="I196">
            <v>8</v>
          </cell>
          <cell r="J196">
            <v>8</v>
          </cell>
          <cell r="K196">
            <v>3.2</v>
          </cell>
          <cell r="L196" t="str">
            <v>使用后士兵治疗加速5分钟</v>
          </cell>
        </row>
        <row r="197">
          <cell r="C197">
            <v>21122</v>
          </cell>
          <cell r="D197" t="str">
            <v>治疗20分钟加速令</v>
          </cell>
          <cell r="E197">
            <v>20</v>
          </cell>
          <cell r="F197">
            <v>1</v>
          </cell>
          <cell r="G197">
            <v>1</v>
          </cell>
          <cell r="H197">
            <v>0.5</v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</row>
        <row r="198">
          <cell r="C198">
            <v>21123</v>
          </cell>
          <cell r="D198" t="str">
            <v>治疗1小时加速令</v>
          </cell>
          <cell r="E198">
            <v>50</v>
          </cell>
          <cell r="F198">
            <v>1.2</v>
          </cell>
          <cell r="G198">
            <v>1</v>
          </cell>
          <cell r="H198">
            <v>0.6</v>
          </cell>
          <cell r="I198">
            <v>60</v>
          </cell>
          <cell r="J198">
            <v>50</v>
          </cell>
          <cell r="K198">
            <v>30</v>
          </cell>
          <cell r="L198" t="str">
            <v>使用后士兵治疗加速1小时</v>
          </cell>
        </row>
        <row r="199">
          <cell r="C199">
            <v>21124</v>
          </cell>
          <cell r="D199" t="str">
            <v>治疗3小时加速令</v>
          </cell>
          <cell r="E199">
            <v>100</v>
          </cell>
          <cell r="F199">
            <v>1.8</v>
          </cell>
          <cell r="G199">
            <v>1</v>
          </cell>
          <cell r="H199">
            <v>0.8</v>
          </cell>
          <cell r="I199">
            <v>180</v>
          </cell>
          <cell r="J199">
            <v>100</v>
          </cell>
          <cell r="K199">
            <v>80</v>
          </cell>
          <cell r="L199" t="str">
            <v>使用后士兵治疗加速3小时</v>
          </cell>
        </row>
        <row r="200">
          <cell r="C200">
            <v>21137</v>
          </cell>
          <cell r="D200" t="str">
            <v>治疗8小时加速令</v>
          </cell>
          <cell r="E200">
            <v>160</v>
          </cell>
          <cell r="F200">
            <v>3</v>
          </cell>
          <cell r="G200">
            <v>1</v>
          </cell>
          <cell r="H200">
            <v>1</v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>
            <v>1</v>
          </cell>
          <cell r="G201">
            <v>1</v>
          </cell>
          <cell r="H201">
            <v>1</v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</row>
        <row r="202">
          <cell r="C202">
            <v>21130</v>
          </cell>
          <cell r="D202" t="str">
            <v>训练1分钟加速令</v>
          </cell>
          <cell r="E202">
            <v>2</v>
          </cell>
          <cell r="F202">
            <v>1</v>
          </cell>
          <cell r="G202">
            <v>1</v>
          </cell>
          <cell r="H202">
            <v>0.3</v>
          </cell>
          <cell r="I202">
            <v>2</v>
          </cell>
          <cell r="J202">
            <v>2</v>
          </cell>
          <cell r="K202">
            <v>0.6</v>
          </cell>
          <cell r="L202" t="str">
            <v>使用后士兵训练加速1分钟</v>
          </cell>
        </row>
        <row r="203">
          <cell r="C203">
            <v>21131</v>
          </cell>
          <cell r="D203" t="str">
            <v>训练5分钟加速令</v>
          </cell>
          <cell r="E203">
            <v>8</v>
          </cell>
          <cell r="F203">
            <v>1</v>
          </cell>
          <cell r="G203">
            <v>1</v>
          </cell>
          <cell r="H203">
            <v>0.4</v>
          </cell>
          <cell r="I203">
            <v>8</v>
          </cell>
          <cell r="J203">
            <v>8</v>
          </cell>
          <cell r="K203">
            <v>3.2</v>
          </cell>
          <cell r="L203" t="str">
            <v>使用后士兵训练加速5分钟</v>
          </cell>
        </row>
        <row r="204">
          <cell r="C204">
            <v>21132</v>
          </cell>
          <cell r="D204" t="str">
            <v>训练20分钟加速令</v>
          </cell>
          <cell r="E204">
            <v>20</v>
          </cell>
          <cell r="F204">
            <v>1</v>
          </cell>
          <cell r="G204">
            <v>1</v>
          </cell>
          <cell r="H204">
            <v>0.5</v>
          </cell>
          <cell r="I204">
            <v>20</v>
          </cell>
          <cell r="J204">
            <v>20</v>
          </cell>
          <cell r="K204">
            <v>10</v>
          </cell>
          <cell r="L204" t="str">
            <v>使用后士兵训练加速20分钟</v>
          </cell>
        </row>
        <row r="205">
          <cell r="C205">
            <v>21133</v>
          </cell>
          <cell r="D205" t="str">
            <v>训练1小时加速令</v>
          </cell>
          <cell r="E205">
            <v>50</v>
          </cell>
          <cell r="F205">
            <v>1.2</v>
          </cell>
          <cell r="G205">
            <v>1</v>
          </cell>
          <cell r="H205">
            <v>0.6</v>
          </cell>
          <cell r="I205">
            <v>60</v>
          </cell>
          <cell r="J205">
            <v>50</v>
          </cell>
          <cell r="K205">
            <v>30</v>
          </cell>
          <cell r="L205" t="str">
            <v>使用后士兵训练加速1小时</v>
          </cell>
        </row>
        <row r="206">
          <cell r="C206">
            <v>21134</v>
          </cell>
          <cell r="D206" t="str">
            <v>训练3小时加速令</v>
          </cell>
          <cell r="E206">
            <v>100</v>
          </cell>
          <cell r="F206">
            <v>1.8</v>
          </cell>
          <cell r="G206">
            <v>1</v>
          </cell>
          <cell r="H206">
            <v>0.8</v>
          </cell>
          <cell r="I206">
            <v>180</v>
          </cell>
          <cell r="J206">
            <v>100</v>
          </cell>
          <cell r="K206">
            <v>80</v>
          </cell>
          <cell r="L206" t="str">
            <v>使用后士兵训练加速3小时</v>
          </cell>
        </row>
        <row r="207">
          <cell r="C207">
            <v>21139</v>
          </cell>
          <cell r="D207" t="str">
            <v>训练8小时加速令</v>
          </cell>
          <cell r="E207">
            <v>160</v>
          </cell>
          <cell r="F207">
            <v>3</v>
          </cell>
          <cell r="G207">
            <v>1</v>
          </cell>
          <cell r="H207">
            <v>1</v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>
            <v>1</v>
          </cell>
          <cell r="G208">
            <v>1</v>
          </cell>
          <cell r="H208">
            <v>1</v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</row>
        <row r="209">
          <cell r="C209">
            <v>21140</v>
          </cell>
          <cell r="D209" t="str">
            <v>圣人1分钟加速令</v>
          </cell>
          <cell r="E209">
            <v>2</v>
          </cell>
          <cell r="F209">
            <v>1</v>
          </cell>
          <cell r="G209">
            <v>1</v>
          </cell>
          <cell r="H209">
            <v>0.3</v>
          </cell>
          <cell r="I209">
            <v>2</v>
          </cell>
          <cell r="J209">
            <v>2</v>
          </cell>
          <cell r="K209">
            <v>0.6</v>
          </cell>
          <cell r="L209" t="str">
            <v>使用后士兵训练加速1分钟</v>
          </cell>
        </row>
        <row r="210">
          <cell r="C210">
            <v>21141</v>
          </cell>
          <cell r="D210" t="str">
            <v>圣人5分钟加速令</v>
          </cell>
          <cell r="E210">
            <v>8</v>
          </cell>
          <cell r="F210">
            <v>1</v>
          </cell>
          <cell r="G210">
            <v>1</v>
          </cell>
          <cell r="H210">
            <v>0.4</v>
          </cell>
          <cell r="I210">
            <v>8</v>
          </cell>
          <cell r="J210">
            <v>8</v>
          </cell>
          <cell r="K210">
            <v>3.2</v>
          </cell>
          <cell r="L210" t="str">
            <v>使用后士兵训练加速5分钟</v>
          </cell>
        </row>
        <row r="211">
          <cell r="C211">
            <v>21142</v>
          </cell>
          <cell r="D211" t="str">
            <v>圣人20分钟加速令</v>
          </cell>
          <cell r="E211">
            <v>20</v>
          </cell>
          <cell r="F211">
            <v>1</v>
          </cell>
          <cell r="G211">
            <v>1</v>
          </cell>
          <cell r="H211">
            <v>0.5</v>
          </cell>
          <cell r="I211" t="str">
            <v/>
          </cell>
          <cell r="J211" t="str">
            <v/>
          </cell>
          <cell r="K211" t="str">
            <v/>
          </cell>
          <cell r="L211" t="str">
            <v>使用后每次可增加部队100%的行军速度</v>
          </cell>
        </row>
        <row r="212">
          <cell r="C212">
            <v>21143</v>
          </cell>
          <cell r="D212" t="str">
            <v>圣人1小时加速令</v>
          </cell>
          <cell r="E212">
            <v>50</v>
          </cell>
          <cell r="F212">
            <v>1.2</v>
          </cell>
          <cell r="G212">
            <v>1</v>
          </cell>
          <cell r="H212">
            <v>0.6</v>
          </cell>
          <cell r="I212">
            <v>60</v>
          </cell>
          <cell r="J212">
            <v>50</v>
          </cell>
          <cell r="K212">
            <v>30</v>
          </cell>
          <cell r="L212" t="str">
            <v>使用后士兵训练加速1小时</v>
          </cell>
        </row>
        <row r="213">
          <cell r="C213">
            <v>21144</v>
          </cell>
          <cell r="D213" t="str">
            <v>圣人3小时加速令</v>
          </cell>
          <cell r="E213">
            <v>100</v>
          </cell>
          <cell r="F213">
            <v>1.8</v>
          </cell>
          <cell r="G213">
            <v>1</v>
          </cell>
          <cell r="H213">
            <v>0.8</v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</row>
        <row r="214">
          <cell r="C214">
            <v>21145</v>
          </cell>
          <cell r="D214" t="str">
            <v>圣人8小时加速令</v>
          </cell>
          <cell r="E214">
            <v>160</v>
          </cell>
          <cell r="F214">
            <v>3</v>
          </cell>
          <cell r="G214">
            <v>1</v>
          </cell>
          <cell r="H214">
            <v>1</v>
          </cell>
          <cell r="I214">
            <v>480</v>
          </cell>
          <cell r="J214">
            <v>160</v>
          </cell>
          <cell r="K214">
            <v>160</v>
          </cell>
          <cell r="L214" t="str">
            <v>使用后士兵训练加速8小时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>
            <v>1</v>
          </cell>
          <cell r="G215">
            <v>1</v>
          </cell>
          <cell r="H215">
            <v>0.4</v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</row>
        <row r="216">
          <cell r="C216">
            <v>21125</v>
          </cell>
          <cell r="D216" t="str">
            <v>通用1分钟加速令</v>
          </cell>
          <cell r="E216">
            <v>2</v>
          </cell>
          <cell r="F216">
            <v>1</v>
          </cell>
          <cell r="G216">
            <v>1</v>
          </cell>
          <cell r="H216">
            <v>0.3</v>
          </cell>
          <cell r="I216">
            <v>2</v>
          </cell>
          <cell r="J216">
            <v>2</v>
          </cell>
          <cell r="K216">
            <v>0.6</v>
          </cell>
          <cell r="L216" t="str">
            <v>使用后任意队列加速1分钟</v>
          </cell>
        </row>
        <row r="217">
          <cell r="C217">
            <v>21126</v>
          </cell>
          <cell r="D217" t="str">
            <v>通用5分钟加速令</v>
          </cell>
          <cell r="E217">
            <v>8</v>
          </cell>
          <cell r="F217">
            <v>1</v>
          </cell>
          <cell r="G217">
            <v>1</v>
          </cell>
          <cell r="H217">
            <v>0.4</v>
          </cell>
          <cell r="I217">
            <v>8</v>
          </cell>
          <cell r="J217">
            <v>8</v>
          </cell>
          <cell r="K217">
            <v>3.2</v>
          </cell>
          <cell r="L217" t="str">
            <v>使用后任意队列加速5分钟</v>
          </cell>
        </row>
        <row r="218">
          <cell r="C218">
            <v>21127</v>
          </cell>
          <cell r="D218" t="str">
            <v>通用20分钟加速令</v>
          </cell>
          <cell r="E218">
            <v>20</v>
          </cell>
          <cell r="F218">
            <v>1</v>
          </cell>
          <cell r="G218">
            <v>1</v>
          </cell>
          <cell r="H218">
            <v>0.5</v>
          </cell>
          <cell r="I218">
            <v>20</v>
          </cell>
          <cell r="J218">
            <v>20</v>
          </cell>
          <cell r="K218">
            <v>10</v>
          </cell>
          <cell r="L218" t="str">
            <v>使用后任意队列加速20分钟</v>
          </cell>
        </row>
        <row r="219">
          <cell r="C219">
            <v>21128</v>
          </cell>
          <cell r="D219" t="str">
            <v>通用1小时加速令</v>
          </cell>
          <cell r="E219">
            <v>50</v>
          </cell>
          <cell r="F219">
            <v>1.2</v>
          </cell>
          <cell r="G219">
            <v>1</v>
          </cell>
          <cell r="H219">
            <v>0.6</v>
          </cell>
          <cell r="I219">
            <v>60</v>
          </cell>
          <cell r="J219">
            <v>50</v>
          </cell>
          <cell r="K219">
            <v>30</v>
          </cell>
          <cell r="L219" t="str">
            <v>使用后任意队列加速1小时</v>
          </cell>
        </row>
        <row r="220">
          <cell r="C220">
            <v>21129</v>
          </cell>
          <cell r="D220" t="str">
            <v>通用3小时加速令</v>
          </cell>
          <cell r="E220">
            <v>100</v>
          </cell>
          <cell r="F220">
            <v>1.8</v>
          </cell>
          <cell r="G220">
            <v>1</v>
          </cell>
          <cell r="H220">
            <v>0.8</v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</row>
        <row r="221">
          <cell r="C221">
            <v>21138</v>
          </cell>
          <cell r="D221" t="str">
            <v>通用8小时加速令</v>
          </cell>
          <cell r="E221">
            <v>160</v>
          </cell>
          <cell r="F221">
            <v>3</v>
          </cell>
          <cell r="G221">
            <v>1</v>
          </cell>
          <cell r="H221">
            <v>1</v>
          </cell>
          <cell r="I221">
            <v>480</v>
          </cell>
          <cell r="J221">
            <v>160</v>
          </cell>
          <cell r="K221">
            <v>160</v>
          </cell>
          <cell r="L221" t="str">
            <v>使用后任意队列加速8小时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>
            <v>1</v>
          </cell>
          <cell r="G222">
            <v>1</v>
          </cell>
          <cell r="H222">
            <v>0.4</v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>
            <v>1</v>
          </cell>
          <cell r="G223">
            <v>1</v>
          </cell>
          <cell r="H223">
            <v>0.5</v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</row>
        <row r="224">
          <cell r="C224">
            <v>21150</v>
          </cell>
          <cell r="D224" t="str">
            <v>初级装备淬炼</v>
          </cell>
          <cell r="E224">
            <v>10</v>
          </cell>
          <cell r="F224">
            <v>1</v>
          </cell>
          <cell r="G224">
            <v>1</v>
          </cell>
          <cell r="H224">
            <v>0.3</v>
          </cell>
          <cell r="I224">
            <v>10</v>
          </cell>
          <cell r="J224">
            <v>10</v>
          </cell>
          <cell r="K224">
            <v>3</v>
          </cell>
          <cell r="L224" t="str">
            <v>装备使用后获得10经验</v>
          </cell>
        </row>
        <row r="225">
          <cell r="C225">
            <v>21151</v>
          </cell>
          <cell r="D225" t="str">
            <v>中级装备淬炼</v>
          </cell>
          <cell r="E225">
            <v>20</v>
          </cell>
          <cell r="F225">
            <v>1</v>
          </cell>
          <cell r="G225">
            <v>1</v>
          </cell>
          <cell r="H225">
            <v>0.3</v>
          </cell>
          <cell r="I225">
            <v>20</v>
          </cell>
          <cell r="J225">
            <v>20</v>
          </cell>
          <cell r="K225">
            <v>6</v>
          </cell>
          <cell r="L225" t="str">
            <v>装备使用后获得20经验</v>
          </cell>
        </row>
        <row r="226">
          <cell r="C226">
            <v>21152</v>
          </cell>
          <cell r="D226" t="str">
            <v>高级装备淬炼</v>
          </cell>
          <cell r="E226">
            <v>40</v>
          </cell>
          <cell r="F226">
            <v>1</v>
          </cell>
          <cell r="G226">
            <v>1</v>
          </cell>
          <cell r="H226">
            <v>0.3</v>
          </cell>
          <cell r="I226">
            <v>40</v>
          </cell>
          <cell r="J226">
            <v>40</v>
          </cell>
          <cell r="K226">
            <v>12</v>
          </cell>
          <cell r="L226" t="str">
            <v>装备使用后获得40经验</v>
          </cell>
        </row>
        <row r="227">
          <cell r="C227">
            <v>21153</v>
          </cell>
          <cell r="D227" t="str">
            <v>特级装备淬炼</v>
          </cell>
          <cell r="E227">
            <v>75</v>
          </cell>
          <cell r="F227">
            <v>1.25</v>
          </cell>
          <cell r="G227">
            <v>1</v>
          </cell>
          <cell r="H227">
            <v>0.3</v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</row>
        <row r="228">
          <cell r="C228">
            <v>21154</v>
          </cell>
          <cell r="D228" t="str">
            <v>超级装备淬炼</v>
          </cell>
          <cell r="E228">
            <v>150</v>
          </cell>
          <cell r="F228">
            <v>1.5</v>
          </cell>
          <cell r="G228">
            <v>1</v>
          </cell>
          <cell r="H228">
            <v>0.3</v>
          </cell>
          <cell r="I228">
            <v>225</v>
          </cell>
          <cell r="J228">
            <v>150</v>
          </cell>
          <cell r="K228">
            <v>45</v>
          </cell>
          <cell r="L228" t="str">
            <v>装备使用后获得150经验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>
            <v>1</v>
          </cell>
          <cell r="G229">
            <v>1</v>
          </cell>
          <cell r="H229">
            <v>0.4</v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</row>
        <row r="230">
          <cell r="C230">
            <v>21500</v>
          </cell>
          <cell r="D230" t="str">
            <v>随机迁城令</v>
          </cell>
          <cell r="E230">
            <v>100</v>
          </cell>
          <cell r="F230">
            <v>1</v>
          </cell>
          <cell r="G230">
            <v>1</v>
          </cell>
          <cell r="H230">
            <v>1</v>
          </cell>
          <cell r="I230">
            <v>100</v>
          </cell>
          <cell r="J230">
            <v>100</v>
          </cell>
          <cell r="K230">
            <v>100</v>
          </cell>
          <cell r="L230" t="str">
            <v>使用后城池迁移到随机位置</v>
          </cell>
        </row>
        <row r="231">
          <cell r="C231">
            <v>21501</v>
          </cell>
          <cell r="D231" t="str">
            <v>九州迁城令</v>
          </cell>
          <cell r="E231">
            <v>300</v>
          </cell>
          <cell r="F231">
            <v>1</v>
          </cell>
          <cell r="G231">
            <v>1</v>
          </cell>
          <cell r="H231">
            <v>1</v>
          </cell>
          <cell r="I231">
            <v>300</v>
          </cell>
          <cell r="J231">
            <v>300</v>
          </cell>
          <cell r="K231">
            <v>300</v>
          </cell>
          <cell r="L231" t="str">
            <v>使用后城池迁移到指定位置</v>
          </cell>
        </row>
        <row r="232">
          <cell r="C232">
            <v>21504</v>
          </cell>
          <cell r="D232" t="str">
            <v>国内迁城令</v>
          </cell>
          <cell r="E232">
            <v>100</v>
          </cell>
          <cell r="F232">
            <v>1</v>
          </cell>
          <cell r="G232">
            <v>1</v>
          </cell>
          <cell r="H232">
            <v>1</v>
          </cell>
          <cell r="I232">
            <v>100</v>
          </cell>
          <cell r="J232">
            <v>100</v>
          </cell>
          <cell r="K232">
            <v>100</v>
          </cell>
          <cell r="L232" t="str">
            <v>使用后城池迁移到国内指定位置</v>
          </cell>
        </row>
        <row r="233">
          <cell r="C233">
            <v>21502</v>
          </cell>
          <cell r="D233" t="str">
            <v>校武牌</v>
          </cell>
          <cell r="E233">
            <v>20</v>
          </cell>
          <cell r="F233">
            <v>1</v>
          </cell>
          <cell r="G233">
            <v>1</v>
          </cell>
          <cell r="H233">
            <v>1</v>
          </cell>
          <cell r="I233">
            <v>20</v>
          </cell>
          <cell r="J233">
            <v>20</v>
          </cell>
          <cell r="K233">
            <v>20</v>
          </cell>
          <cell r="L233" t="str">
            <v>使用后增加1次校场挑战机会</v>
          </cell>
        </row>
        <row r="234">
          <cell r="C234">
            <v>21503</v>
          </cell>
          <cell r="D234" t="str">
            <v>复仇令</v>
          </cell>
          <cell r="E234">
            <v>50</v>
          </cell>
          <cell r="F234">
            <v>1</v>
          </cell>
          <cell r="G234">
            <v>1</v>
          </cell>
          <cell r="H234">
            <v>1</v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>
            <v>1</v>
          </cell>
          <cell r="G235">
            <v>1</v>
          </cell>
          <cell r="H235">
            <v>0.3</v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</row>
        <row r="236">
          <cell r="C236">
            <v>26400</v>
          </cell>
          <cell r="D236" t="str">
            <v>步兵虎符</v>
          </cell>
          <cell r="E236">
            <v>200</v>
          </cell>
          <cell r="F236">
            <v>1</v>
          </cell>
          <cell r="G236">
            <v>1</v>
          </cell>
          <cell r="H236">
            <v>1</v>
          </cell>
          <cell r="I236">
            <v>200</v>
          </cell>
          <cell r="J236">
            <v>200</v>
          </cell>
          <cell r="K236">
            <v>200</v>
          </cell>
          <cell r="L236" t="str">
            <v>使用后立即获得10000步兵新兵</v>
          </cell>
        </row>
        <row r="237">
          <cell r="C237">
            <v>26401</v>
          </cell>
          <cell r="D237" t="str">
            <v>骑兵虎符</v>
          </cell>
          <cell r="E237">
            <v>200</v>
          </cell>
          <cell r="F237">
            <v>1</v>
          </cell>
          <cell r="G237">
            <v>1</v>
          </cell>
          <cell r="H237">
            <v>1</v>
          </cell>
          <cell r="I237">
            <v>200</v>
          </cell>
          <cell r="J237">
            <v>200</v>
          </cell>
          <cell r="K237">
            <v>200</v>
          </cell>
          <cell r="L237" t="str">
            <v>使用后立即获得10000骑兵新兵</v>
          </cell>
        </row>
        <row r="238">
          <cell r="C238">
            <v>26402</v>
          </cell>
          <cell r="D238" t="str">
            <v>弓箭虎符</v>
          </cell>
          <cell r="E238">
            <v>200</v>
          </cell>
          <cell r="F238">
            <v>1</v>
          </cell>
          <cell r="G238">
            <v>1</v>
          </cell>
          <cell r="H238">
            <v>1</v>
          </cell>
          <cell r="I238">
            <v>200</v>
          </cell>
          <cell r="J238">
            <v>200</v>
          </cell>
          <cell r="K238">
            <v>200</v>
          </cell>
          <cell r="L238" t="str">
            <v>使用后立即获得10000弓箭新兵</v>
          </cell>
        </row>
        <row r="239">
          <cell r="C239">
            <v>26403</v>
          </cell>
          <cell r="D239" t="str">
            <v>器械虎符</v>
          </cell>
          <cell r="E239">
            <v>200</v>
          </cell>
          <cell r="F239">
            <v>1</v>
          </cell>
          <cell r="G239">
            <v>1</v>
          </cell>
          <cell r="H239">
            <v>1</v>
          </cell>
          <cell r="I239">
            <v>200</v>
          </cell>
          <cell r="J239">
            <v>200</v>
          </cell>
          <cell r="K239">
            <v>200</v>
          </cell>
          <cell r="L239" t="str">
            <v>使用后立即获得10000器械兵新兵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>
            <v>3</v>
          </cell>
          <cell r="G240">
            <v>1</v>
          </cell>
          <cell r="H240">
            <v>1</v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</row>
        <row r="241">
          <cell r="C241">
            <v>26500</v>
          </cell>
          <cell r="D241" t="str">
            <v>兵法宝箱</v>
          </cell>
          <cell r="E241">
            <v>250</v>
          </cell>
          <cell r="F241">
            <v>1</v>
          </cell>
          <cell r="G241">
            <v>1</v>
          </cell>
          <cell r="H241">
            <v>1</v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</row>
        <row r="242">
          <cell r="C242">
            <v>26501</v>
          </cell>
          <cell r="D242" t="str">
            <v>蓝色兵法宝箱</v>
          </cell>
          <cell r="E242">
            <v>50</v>
          </cell>
          <cell r="F242">
            <v>1</v>
          </cell>
          <cell r="G242">
            <v>1</v>
          </cell>
          <cell r="H242">
            <v>1</v>
          </cell>
          <cell r="I242">
            <v>50</v>
          </cell>
          <cell r="J242">
            <v>50</v>
          </cell>
          <cell r="K242">
            <v>50</v>
          </cell>
          <cell r="L242" t="str">
            <v>使用后随机获得1个蓝色品质兵法</v>
          </cell>
        </row>
        <row r="243">
          <cell r="C243">
            <v>26502</v>
          </cell>
          <cell r="D243" t="str">
            <v>紫色兵法宝箱</v>
          </cell>
          <cell r="E243">
            <v>500</v>
          </cell>
          <cell r="F243">
            <v>1</v>
          </cell>
          <cell r="G243">
            <v>1</v>
          </cell>
          <cell r="H243">
            <v>1</v>
          </cell>
          <cell r="I243">
            <v>500</v>
          </cell>
          <cell r="J243">
            <v>500</v>
          </cell>
          <cell r="K243">
            <v>500</v>
          </cell>
          <cell r="L243" t="str">
            <v>使用后随机获得1个紫色品质兵法</v>
          </cell>
        </row>
        <row r="244">
          <cell r="C244">
            <v>26503</v>
          </cell>
          <cell r="D244" t="str">
            <v>橙色兵法宝箱</v>
          </cell>
          <cell r="E244">
            <v>1680</v>
          </cell>
          <cell r="F244">
            <v>1</v>
          </cell>
          <cell r="G244">
            <v>1</v>
          </cell>
          <cell r="H244">
            <v>1</v>
          </cell>
          <cell r="I244">
            <v>1680</v>
          </cell>
          <cell r="J244">
            <v>1680</v>
          </cell>
          <cell r="K244">
            <v>1680</v>
          </cell>
          <cell r="L244" t="str">
            <v>使用后随机获得1个橙色品质兵法</v>
          </cell>
        </row>
        <row r="245">
          <cell r="C245">
            <v>26504</v>
          </cell>
          <cell r="D245" t="str">
            <v>红色兵法宝箱</v>
          </cell>
          <cell r="E245">
            <v>14100</v>
          </cell>
          <cell r="F245">
            <v>1</v>
          </cell>
          <cell r="G245">
            <v>1</v>
          </cell>
          <cell r="H245">
            <v>1</v>
          </cell>
          <cell r="I245">
            <v>14100</v>
          </cell>
          <cell r="J245">
            <v>14100</v>
          </cell>
          <cell r="K245">
            <v>14100</v>
          </cell>
          <cell r="L245" t="str">
            <v>使用后随机获得1个红色品质兵法</v>
          </cell>
        </row>
        <row r="246">
          <cell r="C246" t="str">
            <v/>
          </cell>
          <cell r="D246" t="str">
            <v>指定or任选蓝色兵法</v>
          </cell>
          <cell r="E246">
            <v>35</v>
          </cell>
          <cell r="F246">
            <v>1</v>
          </cell>
          <cell r="G246">
            <v>1</v>
          </cell>
          <cell r="H246">
            <v>1</v>
          </cell>
          <cell r="I246">
            <v>35</v>
          </cell>
          <cell r="J246">
            <v>35</v>
          </cell>
          <cell r="K246">
            <v>35</v>
          </cell>
          <cell r="L246" t="str">
            <v/>
          </cell>
        </row>
        <row r="247">
          <cell r="C247" t="str">
            <v/>
          </cell>
          <cell r="D247" t="str">
            <v>指定or任选紫色兵法</v>
          </cell>
          <cell r="E247">
            <v>750</v>
          </cell>
          <cell r="F247">
            <v>1</v>
          </cell>
          <cell r="G247">
            <v>1</v>
          </cell>
          <cell r="H247">
            <v>1</v>
          </cell>
          <cell r="I247">
            <v>750</v>
          </cell>
          <cell r="J247">
            <v>750</v>
          </cell>
          <cell r="K247">
            <v>750</v>
          </cell>
          <cell r="L247" t="str">
            <v/>
          </cell>
        </row>
        <row r="248">
          <cell r="C248" t="str">
            <v/>
          </cell>
          <cell r="D248" t="str">
            <v>指定or任选橙色兵法</v>
          </cell>
          <cell r="E248">
            <v>3350</v>
          </cell>
          <cell r="F248">
            <v>1</v>
          </cell>
          <cell r="G248">
            <v>1</v>
          </cell>
          <cell r="H248">
            <v>1</v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</row>
        <row r="249">
          <cell r="C249" t="str">
            <v/>
          </cell>
          <cell r="D249" t="str">
            <v>指定or任选红色兵法</v>
          </cell>
          <cell r="E249">
            <v>9165</v>
          </cell>
          <cell r="F249">
            <v>1</v>
          </cell>
          <cell r="G249">
            <v>1</v>
          </cell>
          <cell r="H249">
            <v>1</v>
          </cell>
          <cell r="I249">
            <v>9165</v>
          </cell>
          <cell r="J249">
            <v>9165</v>
          </cell>
          <cell r="K249">
            <v>9165</v>
          </cell>
          <cell r="L249" t="str">
            <v/>
          </cell>
        </row>
        <row r="250">
          <cell r="C250">
            <v>26505</v>
          </cell>
          <cell r="D250" t="str">
            <v>兵家信物</v>
          </cell>
          <cell r="E250">
            <v>300</v>
          </cell>
          <cell r="F250">
            <v>1</v>
          </cell>
          <cell r="G250">
            <v>1</v>
          </cell>
          <cell r="H250">
            <v>1</v>
          </cell>
          <cell r="I250">
            <v>300</v>
          </cell>
          <cell r="J250">
            <v>300</v>
          </cell>
          <cell r="K250">
            <v>300</v>
          </cell>
          <cell r="L250" t="str">
            <v>抽取兵法时消耗的道具（赠送10个5分钟通用加速）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>
            <v>1</v>
          </cell>
          <cell r="G251">
            <v>1</v>
          </cell>
          <cell r="H251">
            <v>0.5</v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>
            <v>1.2</v>
          </cell>
          <cell r="G252">
            <v>1</v>
          </cell>
          <cell r="H252">
            <v>0.6</v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</row>
        <row r="253">
          <cell r="C253">
            <v>26520</v>
          </cell>
          <cell r="D253" t="str">
            <v>紫色兵法自选宝箱</v>
          </cell>
          <cell r="E253">
            <v>750</v>
          </cell>
          <cell r="F253">
            <v>1</v>
          </cell>
          <cell r="G253">
            <v>1</v>
          </cell>
          <cell r="H253">
            <v>1</v>
          </cell>
          <cell r="I253">
            <v>750</v>
          </cell>
          <cell r="J253">
            <v>750</v>
          </cell>
          <cell r="K253">
            <v>750</v>
          </cell>
          <cell r="L253" t="str">
            <v>使用后可选择一个紫色兵法。紫色兵法：攻其不备、出奇制胜、破军夺志</v>
          </cell>
        </row>
        <row r="254">
          <cell r="C254">
            <v>26521</v>
          </cell>
          <cell r="D254" t="str">
            <v>橙色兵法自选宝箱</v>
          </cell>
          <cell r="E254">
            <v>3350</v>
          </cell>
          <cell r="F254">
            <v>1</v>
          </cell>
          <cell r="G254">
            <v>1</v>
          </cell>
          <cell r="H254">
            <v>1</v>
          </cell>
          <cell r="I254">
            <v>3350</v>
          </cell>
          <cell r="J254">
            <v>3350</v>
          </cell>
          <cell r="K254">
            <v>3350</v>
          </cell>
          <cell r="L254" t="str">
            <v>使用后可选择一个橙色兵法。橙色兵法：援军秘策、养精蓄锐、退敌千里、奇佐鬼谋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</row>
        <row r="256">
          <cell r="C256">
            <v>26551</v>
          </cell>
          <cell r="D256" t="str">
            <v>虎符宝箱</v>
          </cell>
          <cell r="E256">
            <v>160</v>
          </cell>
          <cell r="F256">
            <v>1</v>
          </cell>
          <cell r="G256">
            <v>1</v>
          </cell>
          <cell r="H256">
            <v>1</v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</row>
        <row r="257">
          <cell r="C257">
            <v>26552</v>
          </cell>
          <cell r="D257" t="str">
            <v>1级贡品宝箱</v>
          </cell>
          <cell r="E257">
            <v>40</v>
          </cell>
          <cell r="F257">
            <v>1</v>
          </cell>
          <cell r="G257">
            <v>1</v>
          </cell>
          <cell r="H257">
            <v>1</v>
          </cell>
          <cell r="I257">
            <v>40</v>
          </cell>
          <cell r="J257">
            <v>40</v>
          </cell>
          <cell r="K257">
            <v>40</v>
          </cell>
          <cell r="L257" t="str">
            <v>使用后随机获得铜镜、陶罐中的1个贡品</v>
          </cell>
        </row>
        <row r="258">
          <cell r="C258">
            <v>26553</v>
          </cell>
          <cell r="D258" t="str">
            <v>2级贡品宝箱</v>
          </cell>
          <cell r="E258">
            <v>60</v>
          </cell>
          <cell r="F258">
            <v>1</v>
          </cell>
          <cell r="G258">
            <v>1</v>
          </cell>
          <cell r="H258">
            <v>1</v>
          </cell>
          <cell r="I258">
            <v>60</v>
          </cell>
          <cell r="J258">
            <v>60</v>
          </cell>
          <cell r="K258">
            <v>60</v>
          </cell>
          <cell r="L258" t="str">
            <v>使用后随机获得水晶杯、香鼎、铜壶中的1个贡品</v>
          </cell>
        </row>
        <row r="259">
          <cell r="C259">
            <v>26554</v>
          </cell>
          <cell r="D259" t="str">
            <v>3级贡品宝箱</v>
          </cell>
          <cell r="E259">
            <v>80</v>
          </cell>
          <cell r="F259">
            <v>1</v>
          </cell>
          <cell r="G259">
            <v>1</v>
          </cell>
          <cell r="H259">
            <v>1</v>
          </cell>
          <cell r="I259">
            <v>80</v>
          </cell>
          <cell r="J259">
            <v>80</v>
          </cell>
          <cell r="K259">
            <v>80</v>
          </cell>
          <cell r="L259" t="str">
            <v>使用后随机获得长颈壶、方陶皿、兽头觥、象形尊中的1个贡品</v>
          </cell>
        </row>
        <row r="260">
          <cell r="C260">
            <v>26555</v>
          </cell>
          <cell r="D260" t="str">
            <v>4级贡品宝箱</v>
          </cell>
          <cell r="E260">
            <v>100</v>
          </cell>
          <cell r="F260">
            <v>1</v>
          </cell>
          <cell r="G260">
            <v>1</v>
          </cell>
          <cell r="H260">
            <v>1</v>
          </cell>
          <cell r="I260">
            <v>100</v>
          </cell>
          <cell r="J260">
            <v>100</v>
          </cell>
          <cell r="K260">
            <v>100</v>
          </cell>
          <cell r="L260" t="str">
            <v>使用后随机获得冰鉴、螭首盉、三足爵、鎏金缶中的1个贡品</v>
          </cell>
        </row>
        <row r="261">
          <cell r="C261">
            <v>26556</v>
          </cell>
          <cell r="D261" t="str">
            <v>5级贡品宝箱</v>
          </cell>
          <cell r="E261">
            <v>120</v>
          </cell>
          <cell r="F261">
            <v>1</v>
          </cell>
          <cell r="G261">
            <v>1</v>
          </cell>
          <cell r="H261">
            <v>1</v>
          </cell>
          <cell r="I261">
            <v>120</v>
          </cell>
          <cell r="J261">
            <v>120</v>
          </cell>
          <cell r="K261">
            <v>120</v>
          </cell>
          <cell r="L261" t="str">
            <v>使用后随机获得锦瑟、编钟、石磬、瑶琴中的1个贡品</v>
          </cell>
        </row>
        <row r="262">
          <cell r="C262">
            <v>26557</v>
          </cell>
          <cell r="D262" t="str">
            <v>6级贡品宝箱</v>
          </cell>
          <cell r="E262">
            <v>140</v>
          </cell>
          <cell r="F262">
            <v>1</v>
          </cell>
          <cell r="G262">
            <v>1</v>
          </cell>
          <cell r="H262">
            <v>1</v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>
            <v>1</v>
          </cell>
          <cell r="G263">
            <v>1</v>
          </cell>
          <cell r="H263">
            <v>1</v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</row>
        <row r="264">
          <cell r="C264">
            <v>21251</v>
          </cell>
          <cell r="D264" t="str">
            <v>绿色装备宝箱</v>
          </cell>
          <cell r="E264">
            <v>35</v>
          </cell>
          <cell r="F264">
            <v>1</v>
          </cell>
          <cell r="G264">
            <v>1</v>
          </cell>
          <cell r="H264">
            <v>1</v>
          </cell>
          <cell r="I264">
            <v>35</v>
          </cell>
          <cell r="J264">
            <v>35</v>
          </cell>
          <cell r="K264">
            <v>35</v>
          </cell>
          <cell r="L264" t="str">
            <v>使用后随机获得1件品质为绿色的装备</v>
          </cell>
        </row>
        <row r="265">
          <cell r="C265">
            <v>21252</v>
          </cell>
          <cell r="D265" t="str">
            <v>蓝色装备宝箱</v>
          </cell>
          <cell r="E265">
            <v>75</v>
          </cell>
          <cell r="F265">
            <v>1</v>
          </cell>
          <cell r="G265">
            <v>1</v>
          </cell>
          <cell r="H265">
            <v>1</v>
          </cell>
          <cell r="I265">
            <v>75</v>
          </cell>
          <cell r="J265">
            <v>75</v>
          </cell>
          <cell r="K265">
            <v>75</v>
          </cell>
          <cell r="L265" t="str">
            <v>使用后随机获得1件品质为蓝色的装备</v>
          </cell>
        </row>
        <row r="266">
          <cell r="C266">
            <v>21253</v>
          </cell>
          <cell r="D266" t="str">
            <v>紫色装备宝箱</v>
          </cell>
          <cell r="E266">
            <v>150</v>
          </cell>
          <cell r="F266">
            <v>1</v>
          </cell>
          <cell r="G266">
            <v>1</v>
          </cell>
          <cell r="H266">
            <v>1</v>
          </cell>
          <cell r="I266">
            <v>150</v>
          </cell>
          <cell r="J266">
            <v>150</v>
          </cell>
          <cell r="K266">
            <v>150</v>
          </cell>
          <cell r="L266" t="str">
            <v>使用后随机获得1件品质为紫色的装备</v>
          </cell>
        </row>
        <row r="267">
          <cell r="C267">
            <v>21254</v>
          </cell>
          <cell r="D267" t="str">
            <v>橙色装备宝箱</v>
          </cell>
          <cell r="E267">
            <v>320</v>
          </cell>
          <cell r="F267">
            <v>1</v>
          </cell>
          <cell r="G267">
            <v>1</v>
          </cell>
          <cell r="H267">
            <v>1</v>
          </cell>
          <cell r="I267">
            <v>320</v>
          </cell>
          <cell r="J267">
            <v>320</v>
          </cell>
          <cell r="K267">
            <v>320</v>
          </cell>
          <cell r="L267" t="str">
            <v>使用后随机获得1件品质为橙色的装备</v>
          </cell>
        </row>
        <row r="268">
          <cell r="C268">
            <v>21255</v>
          </cell>
          <cell r="D268" t="str">
            <v>红色装备宝箱</v>
          </cell>
          <cell r="E268">
            <v>2400</v>
          </cell>
          <cell r="F268">
            <v>1</v>
          </cell>
          <cell r="G268">
            <v>1</v>
          </cell>
          <cell r="H268">
            <v>1</v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>
            <v>1</v>
          </cell>
          <cell r="G269">
            <v>1</v>
          </cell>
          <cell r="H269">
            <v>1</v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</row>
        <row r="270">
          <cell r="C270">
            <v>20052</v>
          </cell>
          <cell r="D270" t="str">
            <v>练军心得·觉</v>
          </cell>
          <cell r="E270">
            <v>40</v>
          </cell>
          <cell r="F270">
            <v>1</v>
          </cell>
          <cell r="G270">
            <v>1</v>
          </cell>
          <cell r="H270">
            <v>1</v>
          </cell>
          <cell r="I270">
            <v>40</v>
          </cell>
          <cell r="J270">
            <v>40</v>
          </cell>
          <cell r="K270">
            <v>40</v>
          </cell>
          <cell r="L270" t="str">
            <v>掌军之策，厉兵秣马，可用于武将觉醒</v>
          </cell>
        </row>
        <row r="271">
          <cell r="C271">
            <v>20053</v>
          </cell>
          <cell r="D271" t="str">
            <v>策论心得·觉</v>
          </cell>
          <cell r="E271">
            <v>40</v>
          </cell>
          <cell r="F271">
            <v>1</v>
          </cell>
          <cell r="G271">
            <v>1</v>
          </cell>
          <cell r="H271">
            <v>1</v>
          </cell>
          <cell r="I271">
            <v>40</v>
          </cell>
          <cell r="J271">
            <v>40</v>
          </cell>
          <cell r="K271">
            <v>40</v>
          </cell>
          <cell r="L271" t="str">
            <v>书山万卷，算无遗策，可用于武将觉醒</v>
          </cell>
        </row>
        <row r="272">
          <cell r="C272">
            <v>20054</v>
          </cell>
          <cell r="D272" t="str">
            <v>兵书心得·觉</v>
          </cell>
          <cell r="E272">
            <v>40</v>
          </cell>
          <cell r="F272">
            <v>1</v>
          </cell>
          <cell r="G272">
            <v>1</v>
          </cell>
          <cell r="H272">
            <v>1</v>
          </cell>
          <cell r="I272">
            <v>40</v>
          </cell>
          <cell r="J272">
            <v>40</v>
          </cell>
          <cell r="K272">
            <v>40</v>
          </cell>
          <cell r="L272" t="str">
            <v>千军万马，文韬武略，可用于武将觉醒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</row>
        <row r="274">
          <cell r="C274">
            <v>20055</v>
          </cell>
          <cell r="D274" t="str">
            <v>虎咬佩剑·觉</v>
          </cell>
          <cell r="E274">
            <v>60</v>
          </cell>
          <cell r="F274">
            <v>1</v>
          </cell>
          <cell r="G274">
            <v>1</v>
          </cell>
          <cell r="H274">
            <v>1</v>
          </cell>
          <cell r="I274">
            <v>60</v>
          </cell>
          <cell r="J274">
            <v>60</v>
          </cell>
          <cell r="K274">
            <v>60</v>
          </cell>
          <cell r="L274" t="str">
            <v>卧虎藏龙，剑及履及，可用于武将觉醒</v>
          </cell>
        </row>
        <row r="275">
          <cell r="C275">
            <v>20056</v>
          </cell>
          <cell r="D275" t="str">
            <v>灵蛇佩剑·觉</v>
          </cell>
          <cell r="E275">
            <v>60</v>
          </cell>
          <cell r="F275">
            <v>1</v>
          </cell>
          <cell r="G275">
            <v>1</v>
          </cell>
          <cell r="H275">
            <v>1</v>
          </cell>
          <cell r="I275">
            <v>60</v>
          </cell>
          <cell r="J275">
            <v>60</v>
          </cell>
          <cell r="K275">
            <v>60</v>
          </cell>
          <cell r="L275" t="str">
            <v>灵蛇之珠，剑态箫心，可用于武将觉醒</v>
          </cell>
        </row>
        <row r="276">
          <cell r="C276">
            <v>20057</v>
          </cell>
          <cell r="D276" t="str">
            <v>狼头佩剑·觉</v>
          </cell>
          <cell r="E276">
            <v>60</v>
          </cell>
          <cell r="F276">
            <v>1</v>
          </cell>
          <cell r="G276">
            <v>1</v>
          </cell>
          <cell r="H276">
            <v>1</v>
          </cell>
          <cell r="I276">
            <v>60</v>
          </cell>
          <cell r="J276">
            <v>60</v>
          </cell>
          <cell r="K276">
            <v>60</v>
          </cell>
          <cell r="L276" t="str">
            <v>封狼居胥，剑气纵横，可用于武将觉醒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>
            <v>1</v>
          </cell>
          <cell r="G277">
            <v>1</v>
          </cell>
          <cell r="H277">
            <v>1</v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</row>
        <row r="278">
          <cell r="C278">
            <v>20059</v>
          </cell>
          <cell r="D278" t="str">
            <v>勇之授印·觉</v>
          </cell>
          <cell r="E278">
            <v>80</v>
          </cell>
          <cell r="F278">
            <v>1</v>
          </cell>
          <cell r="G278">
            <v>1</v>
          </cell>
          <cell r="H278">
            <v>1</v>
          </cell>
          <cell r="I278">
            <v>80</v>
          </cell>
          <cell r="J278">
            <v>80</v>
          </cell>
          <cell r="K278">
            <v>80</v>
          </cell>
          <cell r="L278" t="str">
            <v>拔山盖世，气吞山河，可用于武将觉醒</v>
          </cell>
        </row>
        <row r="279">
          <cell r="C279">
            <v>20060</v>
          </cell>
          <cell r="D279" t="str">
            <v>谋之授印·觉</v>
          </cell>
          <cell r="E279">
            <v>80</v>
          </cell>
          <cell r="F279">
            <v>1</v>
          </cell>
          <cell r="G279">
            <v>1</v>
          </cell>
          <cell r="H279">
            <v>1</v>
          </cell>
          <cell r="I279">
            <v>80</v>
          </cell>
          <cell r="J279">
            <v>80</v>
          </cell>
          <cell r="K279">
            <v>80</v>
          </cell>
          <cell r="L279" t="str">
            <v>渊谋远略，运筹帷幄，可用于武将觉醒</v>
          </cell>
        </row>
        <row r="280">
          <cell r="C280">
            <v>20061</v>
          </cell>
          <cell r="D280" t="str">
            <v>御之授印·觉</v>
          </cell>
          <cell r="E280">
            <v>80</v>
          </cell>
          <cell r="F280">
            <v>1</v>
          </cell>
          <cell r="G280">
            <v>1</v>
          </cell>
          <cell r="H280">
            <v>1</v>
          </cell>
          <cell r="I280">
            <v>80</v>
          </cell>
          <cell r="J280">
            <v>80</v>
          </cell>
          <cell r="K280">
            <v>80</v>
          </cell>
          <cell r="L280" t="str">
            <v>御下有方，论功行赏，可用于武将觉醒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>
            <v>1</v>
          </cell>
          <cell r="G281">
            <v>1</v>
          </cell>
          <cell r="H281">
            <v>1</v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</row>
        <row r="282">
          <cell r="C282">
            <v>20064</v>
          </cell>
          <cell r="D282" t="str">
            <v>战阵精研·极</v>
          </cell>
          <cell r="E282">
            <v>100</v>
          </cell>
          <cell r="F282">
            <v>1</v>
          </cell>
          <cell r="G282">
            <v>1</v>
          </cell>
          <cell r="H282">
            <v>1</v>
          </cell>
          <cell r="I282">
            <v>100</v>
          </cell>
          <cell r="J282">
            <v>100</v>
          </cell>
          <cell r="K282">
            <v>100</v>
          </cell>
          <cell r="L282" t="str">
            <v>行兵布阵，勇往直前，可用于武将觉醒</v>
          </cell>
        </row>
        <row r="283">
          <cell r="C283">
            <v>20065</v>
          </cell>
          <cell r="D283" t="str">
            <v>谋略精研·极</v>
          </cell>
          <cell r="E283">
            <v>100</v>
          </cell>
          <cell r="F283">
            <v>1</v>
          </cell>
          <cell r="G283">
            <v>1</v>
          </cell>
          <cell r="H283">
            <v>1</v>
          </cell>
          <cell r="I283">
            <v>100</v>
          </cell>
          <cell r="J283">
            <v>100</v>
          </cell>
          <cell r="K283">
            <v>100</v>
          </cell>
          <cell r="L283" t="str">
            <v>目达耳通，上兵伐谋，可用于武将觉醒</v>
          </cell>
        </row>
        <row r="284">
          <cell r="C284">
            <v>20066</v>
          </cell>
          <cell r="D284" t="str">
            <v>御军精研·极</v>
          </cell>
          <cell r="E284">
            <v>100</v>
          </cell>
          <cell r="F284">
            <v>1</v>
          </cell>
          <cell r="G284">
            <v>1</v>
          </cell>
          <cell r="H284">
            <v>1</v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</row>
        <row r="286">
          <cell r="C286">
            <v>20070</v>
          </cell>
          <cell r="D286" t="str">
            <v>白虎白琥·极</v>
          </cell>
          <cell r="E286">
            <v>120</v>
          </cell>
          <cell r="F286">
            <v>1</v>
          </cell>
          <cell r="G286">
            <v>1</v>
          </cell>
          <cell r="H286">
            <v>1</v>
          </cell>
          <cell r="I286">
            <v>120</v>
          </cell>
          <cell r="J286">
            <v>120</v>
          </cell>
          <cell r="K286">
            <v>120</v>
          </cell>
          <cell r="L286" t="str">
            <v>形神兼备，虎啸龙吟，可用于武将觉醒</v>
          </cell>
        </row>
        <row r="287">
          <cell r="C287">
            <v>20071</v>
          </cell>
          <cell r="D287" t="str">
            <v>朱雀赤璋·极</v>
          </cell>
          <cell r="E287">
            <v>120</v>
          </cell>
          <cell r="F287">
            <v>1</v>
          </cell>
          <cell r="G287">
            <v>1</v>
          </cell>
          <cell r="H287">
            <v>1</v>
          </cell>
          <cell r="I287">
            <v>120</v>
          </cell>
          <cell r="J287">
            <v>120</v>
          </cell>
          <cell r="K287">
            <v>120</v>
          </cell>
          <cell r="L287" t="str">
            <v>烈火真金，朱雀玄武，可用于武将觉醒</v>
          </cell>
        </row>
        <row r="288">
          <cell r="C288">
            <v>20072</v>
          </cell>
          <cell r="D288" t="str">
            <v>青龙青圭·极</v>
          </cell>
          <cell r="E288">
            <v>120</v>
          </cell>
          <cell r="F288">
            <v>1</v>
          </cell>
          <cell r="G288">
            <v>1</v>
          </cell>
          <cell r="H288">
            <v>1</v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>
            <v>1</v>
          </cell>
          <cell r="G289">
            <v>1</v>
          </cell>
          <cell r="H289">
            <v>1</v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</row>
        <row r="290">
          <cell r="C290">
            <v>20077</v>
          </cell>
          <cell r="D290" t="str">
            <v>战将护符·极</v>
          </cell>
          <cell r="E290">
            <v>140</v>
          </cell>
          <cell r="F290">
            <v>1</v>
          </cell>
          <cell r="G290">
            <v>1</v>
          </cell>
          <cell r="H290">
            <v>1</v>
          </cell>
          <cell r="I290">
            <v>140</v>
          </cell>
          <cell r="J290">
            <v>140</v>
          </cell>
          <cell r="K290">
            <v>140</v>
          </cell>
          <cell r="L290" t="str">
            <v>王侯将相，功成名就，可用于武将觉醒</v>
          </cell>
        </row>
        <row r="291">
          <cell r="C291">
            <v>20078</v>
          </cell>
          <cell r="D291" t="str">
            <v>军师护符·极</v>
          </cell>
          <cell r="E291">
            <v>140</v>
          </cell>
          <cell r="F291">
            <v>1</v>
          </cell>
          <cell r="G291">
            <v>1</v>
          </cell>
          <cell r="H291">
            <v>1</v>
          </cell>
          <cell r="I291">
            <v>140</v>
          </cell>
          <cell r="J291">
            <v>140</v>
          </cell>
          <cell r="K291">
            <v>140</v>
          </cell>
          <cell r="L291" t="str">
            <v>神机妙算，才华横溢，可用于武将觉醒</v>
          </cell>
        </row>
        <row r="292">
          <cell r="C292">
            <v>20079</v>
          </cell>
          <cell r="D292" t="str">
            <v>统帅护符·极</v>
          </cell>
          <cell r="E292">
            <v>140</v>
          </cell>
          <cell r="F292">
            <v>1</v>
          </cell>
          <cell r="G292">
            <v>1</v>
          </cell>
          <cell r="H292">
            <v>1</v>
          </cell>
          <cell r="I292">
            <v>140</v>
          </cell>
          <cell r="J292">
            <v>140</v>
          </cell>
          <cell r="K292">
            <v>140</v>
          </cell>
          <cell r="L292" t="str">
            <v>号令如山，统帅三军，可用于武将觉醒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>
            <v>1</v>
          </cell>
          <cell r="G293">
            <v>1</v>
          </cell>
          <cell r="H293">
            <v>1</v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>
            <v>1</v>
          </cell>
          <cell r="G294">
            <v>1</v>
          </cell>
          <cell r="H294">
            <v>1</v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</row>
        <row r="295">
          <cell r="C295">
            <v>23001</v>
          </cell>
          <cell r="D295" t="str">
            <v>紫色步将自选宝箱</v>
          </cell>
          <cell r="E295">
            <v>600</v>
          </cell>
          <cell r="F295">
            <v>1</v>
          </cell>
          <cell r="G295">
            <v>1</v>
          </cell>
          <cell r="H295">
            <v>1</v>
          </cell>
          <cell r="I295">
            <v>600</v>
          </cell>
          <cell r="J295">
            <v>600</v>
          </cell>
          <cell r="K295">
            <v>600</v>
          </cell>
          <cell r="L295" t="str">
            <v>使用后选择获得一个紫色步将</v>
          </cell>
        </row>
        <row r="296">
          <cell r="C296">
            <v>23002</v>
          </cell>
          <cell r="D296" t="str">
            <v>橙色步将自选宝箱</v>
          </cell>
          <cell r="E296">
            <v>4800</v>
          </cell>
          <cell r="F296">
            <v>1</v>
          </cell>
          <cell r="G296">
            <v>1</v>
          </cell>
          <cell r="H296">
            <v>1</v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</row>
        <row r="297">
          <cell r="C297">
            <v>23003</v>
          </cell>
          <cell r="D297" t="str">
            <v>红色步将自选宝箱</v>
          </cell>
          <cell r="E297">
            <v>14400</v>
          </cell>
          <cell r="F297">
            <v>1</v>
          </cell>
          <cell r="G297">
            <v>1</v>
          </cell>
          <cell r="H297">
            <v>1</v>
          </cell>
          <cell r="I297">
            <v>14400</v>
          </cell>
          <cell r="J297">
            <v>14400</v>
          </cell>
          <cell r="K297">
            <v>14400</v>
          </cell>
          <cell r="L297" t="str">
            <v>使用后选择获得一个红色步将</v>
          </cell>
        </row>
        <row r="298">
          <cell r="C298">
            <v>23004</v>
          </cell>
          <cell r="D298" t="str">
            <v>紫色骑将自选宝箱</v>
          </cell>
          <cell r="E298">
            <v>600</v>
          </cell>
          <cell r="F298">
            <v>1</v>
          </cell>
          <cell r="G298">
            <v>1</v>
          </cell>
          <cell r="H298">
            <v>1</v>
          </cell>
          <cell r="I298">
            <v>600</v>
          </cell>
          <cell r="J298">
            <v>600</v>
          </cell>
          <cell r="K298">
            <v>600</v>
          </cell>
          <cell r="L298" t="str">
            <v>使用后选择获得一个紫色骑将</v>
          </cell>
        </row>
        <row r="299">
          <cell r="C299">
            <v>23005</v>
          </cell>
          <cell r="D299" t="str">
            <v>橙色骑将自选宝箱</v>
          </cell>
          <cell r="E299">
            <v>4800</v>
          </cell>
          <cell r="F299">
            <v>1</v>
          </cell>
          <cell r="G299">
            <v>1</v>
          </cell>
          <cell r="H299">
            <v>1</v>
          </cell>
          <cell r="I299">
            <v>4800</v>
          </cell>
          <cell r="J299">
            <v>4800</v>
          </cell>
          <cell r="K299">
            <v>4800</v>
          </cell>
          <cell r="L299" t="str">
            <v>使用后选择获得一个橙色骑将</v>
          </cell>
        </row>
        <row r="300">
          <cell r="C300">
            <v>23006</v>
          </cell>
          <cell r="D300" t="str">
            <v>红色骑将自选宝箱</v>
          </cell>
          <cell r="E300">
            <v>14400</v>
          </cell>
          <cell r="F300">
            <v>1</v>
          </cell>
          <cell r="G300">
            <v>1</v>
          </cell>
          <cell r="H300">
            <v>1</v>
          </cell>
          <cell r="I300">
            <v>14400</v>
          </cell>
          <cell r="J300">
            <v>14400</v>
          </cell>
          <cell r="K300">
            <v>14400</v>
          </cell>
          <cell r="L300" t="str">
            <v>使用后选择获得一个红色骑将</v>
          </cell>
        </row>
        <row r="301">
          <cell r="C301">
            <v>23007</v>
          </cell>
          <cell r="D301" t="str">
            <v>紫色弓将自选宝箱</v>
          </cell>
          <cell r="E301">
            <v>600</v>
          </cell>
          <cell r="F301">
            <v>1</v>
          </cell>
          <cell r="G301">
            <v>1</v>
          </cell>
          <cell r="H301">
            <v>1</v>
          </cell>
          <cell r="I301">
            <v>600</v>
          </cell>
          <cell r="J301">
            <v>600</v>
          </cell>
          <cell r="K301">
            <v>600</v>
          </cell>
          <cell r="L301" t="str">
            <v>使用后选择获得一个紫色弓将</v>
          </cell>
        </row>
        <row r="302">
          <cell r="C302">
            <v>23008</v>
          </cell>
          <cell r="D302" t="str">
            <v>橙色弓将自选宝箱</v>
          </cell>
          <cell r="E302">
            <v>4800</v>
          </cell>
          <cell r="F302">
            <v>1</v>
          </cell>
          <cell r="G302">
            <v>1</v>
          </cell>
          <cell r="H302">
            <v>1</v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</row>
        <row r="303">
          <cell r="C303">
            <v>23009</v>
          </cell>
          <cell r="D303" t="str">
            <v>红色弓将自选宝箱</v>
          </cell>
          <cell r="E303">
            <v>14400</v>
          </cell>
          <cell r="F303">
            <v>1</v>
          </cell>
          <cell r="G303">
            <v>1</v>
          </cell>
          <cell r="H303">
            <v>1</v>
          </cell>
          <cell r="I303">
            <v>14400</v>
          </cell>
          <cell r="J303">
            <v>14400</v>
          </cell>
          <cell r="K303">
            <v>14400</v>
          </cell>
          <cell r="L303" t="str">
            <v>使用后选择获得一个红色弓将</v>
          </cell>
        </row>
        <row r="304">
          <cell r="C304">
            <v>23010</v>
          </cell>
          <cell r="D304" t="str">
            <v>君主自选宝箱</v>
          </cell>
          <cell r="E304">
            <v>4800</v>
          </cell>
          <cell r="F304">
            <v>1</v>
          </cell>
          <cell r="G304">
            <v>1</v>
          </cell>
          <cell r="H304">
            <v>1</v>
          </cell>
          <cell r="I304">
            <v>4800</v>
          </cell>
          <cell r="J304">
            <v>4800</v>
          </cell>
          <cell r="K304">
            <v>4800</v>
          </cell>
          <cell r="L304" t="str">
            <v>使用后选择获得一个君主武将</v>
          </cell>
        </row>
        <row r="305">
          <cell r="C305">
            <v>23011</v>
          </cell>
          <cell r="D305" t="str">
            <v>紫色武将随机宝箱</v>
          </cell>
          <cell r="E305">
            <v>400</v>
          </cell>
          <cell r="F305">
            <v>1</v>
          </cell>
          <cell r="G305">
            <v>1</v>
          </cell>
          <cell r="H305">
            <v>1</v>
          </cell>
          <cell r="I305">
            <v>400</v>
          </cell>
          <cell r="J305">
            <v>400</v>
          </cell>
          <cell r="K305">
            <v>400</v>
          </cell>
          <cell r="L305" t="str">
            <v>使用后随机获得一个紫色武将</v>
          </cell>
        </row>
        <row r="306">
          <cell r="C306">
            <v>23012</v>
          </cell>
          <cell r="D306" t="str">
            <v>橙色武将随机宝箱</v>
          </cell>
          <cell r="E306">
            <v>1800</v>
          </cell>
          <cell r="F306">
            <v>1</v>
          </cell>
          <cell r="G306">
            <v>1</v>
          </cell>
          <cell r="H306">
            <v>1</v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</row>
        <row r="307">
          <cell r="C307">
            <v>23013</v>
          </cell>
          <cell r="D307" t="str">
            <v>红色武将随机宝箱</v>
          </cell>
          <cell r="E307">
            <v>14400</v>
          </cell>
          <cell r="F307">
            <v>1</v>
          </cell>
          <cell r="G307">
            <v>1</v>
          </cell>
          <cell r="H307">
            <v>1</v>
          </cell>
          <cell r="I307">
            <v>14400</v>
          </cell>
          <cell r="J307">
            <v>14400</v>
          </cell>
          <cell r="K307">
            <v>14400</v>
          </cell>
          <cell r="L307" t="str">
            <v>使用后随机获得一个红色武将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>
            <v>1</v>
          </cell>
          <cell r="G308">
            <v>1</v>
          </cell>
          <cell r="H308">
            <v>1</v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</row>
        <row r="309">
          <cell r="C309">
            <v>23014</v>
          </cell>
          <cell r="D309" t="str">
            <v>橙色武将自选宝箱碎片</v>
          </cell>
          <cell r="E309">
            <v>160</v>
          </cell>
          <cell r="F309">
            <v>1</v>
          </cell>
          <cell r="G309">
            <v>1</v>
          </cell>
          <cell r="H309">
            <v>1</v>
          </cell>
          <cell r="I309">
            <v>160</v>
          </cell>
          <cell r="J309">
            <v>160</v>
          </cell>
          <cell r="K309">
            <v>160</v>
          </cell>
          <cell r="L309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310">
          <cell r="C310">
            <v>23015</v>
          </cell>
          <cell r="D310" t="str">
            <v>橙色武将随机宝箱碎片</v>
          </cell>
          <cell r="E310">
            <v>60</v>
          </cell>
          <cell r="F310">
            <v>1</v>
          </cell>
          <cell r="G310">
            <v>1</v>
          </cell>
          <cell r="H310">
            <v>1</v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23016</v>
          </cell>
          <cell r="D311" t="str">
            <v>紫色武将随机宝箱碎片</v>
          </cell>
          <cell r="E311">
            <v>36</v>
          </cell>
          <cell r="F311">
            <v>1</v>
          </cell>
          <cell r="G311">
            <v>1</v>
          </cell>
          <cell r="H311">
            <v>1</v>
          </cell>
          <cell r="I311">
            <v>36</v>
          </cell>
          <cell r="J311">
            <v>36</v>
          </cell>
          <cell r="K311">
            <v>36</v>
          </cell>
          <cell r="L311" t="str">
            <v>集齐10个碎片可以合成，随机获得下列武将中的一个：\n聂荌、专诸、钟无艳、田忌、春申君、莫邪、孙叔敖、西门豹、暴鸢、秦开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>
            <v>1</v>
          </cell>
          <cell r="G312">
            <v>1</v>
          </cell>
          <cell r="H312">
            <v>1</v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</row>
        <row r="313">
          <cell r="C313" t="str">
            <v/>
          </cell>
          <cell r="D313" t="str">
            <v>指定绿色装备</v>
          </cell>
          <cell r="E313">
            <v>35</v>
          </cell>
          <cell r="F313">
            <v>1</v>
          </cell>
          <cell r="G313">
            <v>1</v>
          </cell>
          <cell r="H313">
            <v>1</v>
          </cell>
          <cell r="I313">
            <v>35</v>
          </cell>
          <cell r="J313">
            <v>35</v>
          </cell>
          <cell r="K313">
            <v>35</v>
          </cell>
          <cell r="L313">
            <v>1</v>
          </cell>
        </row>
        <row r="314">
          <cell r="C314" t="str">
            <v/>
          </cell>
          <cell r="D314" t="str">
            <v>指定蓝色装备</v>
          </cell>
          <cell r="E314">
            <v>120</v>
          </cell>
          <cell r="F314">
            <v>1</v>
          </cell>
          <cell r="G314">
            <v>1</v>
          </cell>
          <cell r="H314">
            <v>1</v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</row>
        <row r="315">
          <cell r="C315" t="str">
            <v/>
          </cell>
          <cell r="D315" t="str">
            <v>指定紫色装备</v>
          </cell>
          <cell r="E315">
            <v>300</v>
          </cell>
          <cell r="F315">
            <v>1</v>
          </cell>
          <cell r="G315">
            <v>1</v>
          </cell>
          <cell r="H315">
            <v>1</v>
          </cell>
          <cell r="I315">
            <v>300</v>
          </cell>
          <cell r="J315">
            <v>300</v>
          </cell>
          <cell r="K315">
            <v>300</v>
          </cell>
          <cell r="L315">
            <v>2</v>
          </cell>
        </row>
        <row r="316">
          <cell r="C316" t="str">
            <v/>
          </cell>
          <cell r="D316" t="str">
            <v>指定橙色装备</v>
          </cell>
          <cell r="E316">
            <v>800</v>
          </cell>
          <cell r="F316">
            <v>1</v>
          </cell>
          <cell r="G316">
            <v>1</v>
          </cell>
          <cell r="H316">
            <v>1</v>
          </cell>
          <cell r="I316">
            <v>800</v>
          </cell>
          <cell r="J316">
            <v>800</v>
          </cell>
          <cell r="K316">
            <v>800</v>
          </cell>
          <cell r="L316">
            <v>2.5</v>
          </cell>
        </row>
        <row r="317">
          <cell r="C317" t="str">
            <v/>
          </cell>
          <cell r="D317" t="str">
            <v>指定红色装备</v>
          </cell>
          <cell r="E317">
            <v>7200</v>
          </cell>
          <cell r="F317">
            <v>1</v>
          </cell>
          <cell r="G317">
            <v>1</v>
          </cell>
          <cell r="H317">
            <v>1</v>
          </cell>
          <cell r="I317">
            <v>7200</v>
          </cell>
          <cell r="J317">
            <v>7200</v>
          </cell>
          <cell r="K317">
            <v>7200</v>
          </cell>
          <cell r="L317">
            <v>3</v>
          </cell>
        </row>
        <row r="318">
          <cell r="C318" t="str">
            <v/>
          </cell>
          <cell r="D318" t="str">
            <v>指定红+装备</v>
          </cell>
          <cell r="E318">
            <v>14400</v>
          </cell>
          <cell r="F318">
            <v>1.56</v>
          </cell>
          <cell r="G318">
            <v>1.56</v>
          </cell>
          <cell r="H318">
            <v>1.56</v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23215</v>
          </cell>
          <cell r="D319" t="str">
            <v>紫色武力装备礼包</v>
          </cell>
          <cell r="E319" t="str">
            <v/>
          </cell>
          <cell r="F319">
            <v>1</v>
          </cell>
          <cell r="G319">
            <v>1</v>
          </cell>
          <cell r="H319">
            <v>1</v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</row>
        <row r="320">
          <cell r="C320">
            <v>23216</v>
          </cell>
          <cell r="D320" t="str">
            <v>紫色智力装备礼包</v>
          </cell>
          <cell r="E320" t="str">
            <v/>
          </cell>
          <cell r="F320">
            <v>1</v>
          </cell>
          <cell r="G320">
            <v>1</v>
          </cell>
          <cell r="H320">
            <v>1</v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</row>
        <row r="321">
          <cell r="C321">
            <v>23217</v>
          </cell>
          <cell r="D321" t="str">
            <v>橙色统率装备礼包</v>
          </cell>
          <cell r="E321" t="str">
            <v/>
          </cell>
          <cell r="F321">
            <v>1</v>
          </cell>
          <cell r="G321">
            <v>1</v>
          </cell>
          <cell r="H321">
            <v>1</v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</row>
        <row r="322">
          <cell r="C322">
            <v>23218</v>
          </cell>
          <cell r="D322" t="str">
            <v>橙色智力装备礼包</v>
          </cell>
          <cell r="E322" t="str">
            <v/>
          </cell>
          <cell r="F322">
            <v>1</v>
          </cell>
          <cell r="G322">
            <v>1</v>
          </cell>
          <cell r="H322">
            <v>1</v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</row>
        <row r="323">
          <cell r="C323">
            <v>23219</v>
          </cell>
          <cell r="D323" t="str">
            <v>橙色武力装备礼包</v>
          </cell>
          <cell r="E323" t="str">
            <v/>
          </cell>
          <cell r="F323">
            <v>1</v>
          </cell>
          <cell r="G323">
            <v>1</v>
          </cell>
          <cell r="H323">
            <v>1</v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</row>
        <row r="324">
          <cell r="C324">
            <v>22118</v>
          </cell>
          <cell r="D324" t="str">
            <v>负荆请罪武魂</v>
          </cell>
          <cell r="E324" t="str">
            <v/>
          </cell>
          <cell r="F324">
            <v>1</v>
          </cell>
          <cell r="G324">
            <v>1</v>
          </cell>
          <cell r="H324">
            <v>1</v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>
            <v>1</v>
          </cell>
          <cell r="G325">
            <v>1</v>
          </cell>
          <cell r="H325">
            <v>1</v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</row>
        <row r="326">
          <cell r="C326">
            <v>23348</v>
          </cell>
          <cell r="D326" t="str">
            <v>清剿令</v>
          </cell>
          <cell r="E326" t="str">
            <v/>
          </cell>
          <cell r="F326">
            <v>1</v>
          </cell>
          <cell r="G326">
            <v>1</v>
          </cell>
          <cell r="H326">
            <v>1</v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>
            <v>1</v>
          </cell>
          <cell r="G327">
            <v>1</v>
          </cell>
          <cell r="H327">
            <v>1</v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>
            <v>1</v>
          </cell>
          <cell r="G328">
            <v>1</v>
          </cell>
          <cell r="H328">
            <v>1</v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>
            <v>1</v>
          </cell>
          <cell r="G329">
            <v>1</v>
          </cell>
          <cell r="H329">
            <v>1</v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</row>
        <row r="330">
          <cell r="C330">
            <v>22116</v>
          </cell>
          <cell r="D330" t="str">
            <v>倾国倾城武魂</v>
          </cell>
          <cell r="E330" t="str">
            <v/>
          </cell>
          <cell r="F330">
            <v>1</v>
          </cell>
          <cell r="G330">
            <v>1</v>
          </cell>
          <cell r="H330">
            <v>1</v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>
            <v>22117</v>
          </cell>
          <cell r="D331" t="str">
            <v>墨行天下武魂</v>
          </cell>
          <cell r="E331" t="str">
            <v/>
          </cell>
          <cell r="F331">
            <v>1</v>
          </cell>
          <cell r="G331">
            <v>1</v>
          </cell>
          <cell r="H331">
            <v>1</v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</row>
        <row r="332">
          <cell r="C332">
            <v>23220</v>
          </cell>
          <cell r="D332" t="str">
            <v>红色统智装备礼包</v>
          </cell>
          <cell r="E332" t="str">
            <v/>
          </cell>
          <cell r="F332">
            <v>1</v>
          </cell>
          <cell r="G332">
            <v>1</v>
          </cell>
          <cell r="H332">
            <v>1</v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</row>
        <row r="333">
          <cell r="C333">
            <v>23221</v>
          </cell>
          <cell r="D333" t="str">
            <v>紫色兵法自选宝箱</v>
          </cell>
          <cell r="E333" t="str">
            <v/>
          </cell>
          <cell r="F333">
            <v>1</v>
          </cell>
          <cell r="G333">
            <v>1</v>
          </cell>
          <cell r="H333">
            <v>1</v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</row>
        <row r="334">
          <cell r="C334">
            <v>23222</v>
          </cell>
          <cell r="D334" t="str">
            <v>橙色兵法自选宝箱</v>
          </cell>
          <cell r="E334" t="str">
            <v/>
          </cell>
          <cell r="F334">
            <v>1</v>
          </cell>
          <cell r="G334">
            <v>1</v>
          </cell>
          <cell r="H334">
            <v>1</v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</row>
        <row r="335">
          <cell r="C335">
            <v>23364</v>
          </cell>
          <cell r="D335" t="str">
            <v>自选橙色兵法碎片</v>
          </cell>
          <cell r="E335" t="str">
            <v/>
          </cell>
          <cell r="F335">
            <v>1</v>
          </cell>
          <cell r="G335">
            <v>1</v>
          </cell>
          <cell r="H335">
            <v>1</v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>
            <v>23365</v>
          </cell>
          <cell r="D336" t="str">
            <v>自选紫色兵法碎片</v>
          </cell>
          <cell r="E336" t="str">
            <v/>
          </cell>
          <cell r="F336">
            <v>1</v>
          </cell>
          <cell r="G336">
            <v>1</v>
          </cell>
          <cell r="H336">
            <v>1</v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>
            <v>1</v>
          </cell>
          <cell r="G337">
            <v>1</v>
          </cell>
          <cell r="H337">
            <v>1</v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</row>
        <row r="338">
          <cell r="C338">
            <v>21075</v>
          </cell>
          <cell r="D338" t="str">
            <v>中级免战牌</v>
          </cell>
          <cell r="E338">
            <v>200</v>
          </cell>
          <cell r="F338">
            <v>1</v>
          </cell>
          <cell r="G338">
            <v>1</v>
          </cell>
          <cell r="H338">
            <v>1</v>
          </cell>
          <cell r="I338">
            <v>200</v>
          </cell>
          <cell r="J338">
            <v>200</v>
          </cell>
          <cell r="K338">
            <v>200</v>
          </cell>
          <cell r="L338" t="str">
            <v>使用后城池不会遭受来自其他玩家的攻击，主动进攻其他玩家后失效，持续12小时</v>
          </cell>
        </row>
        <row r="339">
          <cell r="C339">
            <v>21071</v>
          </cell>
          <cell r="D339" t="str">
            <v>高级免战牌</v>
          </cell>
          <cell r="E339">
            <v>500</v>
          </cell>
          <cell r="F339">
            <v>1</v>
          </cell>
          <cell r="G339">
            <v>1</v>
          </cell>
          <cell r="H339">
            <v>1</v>
          </cell>
          <cell r="I339">
            <v>500</v>
          </cell>
          <cell r="J339">
            <v>500</v>
          </cell>
          <cell r="K339">
            <v>500</v>
          </cell>
          <cell r="L339" t="str">
            <v>使用后城池不会遭受来自其他玩家的攻击，主动进攻其他玩家后失效，持续24小时</v>
          </cell>
        </row>
        <row r="340">
          <cell r="C340">
            <v>21072</v>
          </cell>
          <cell r="D340" t="str">
            <v>特级免战牌</v>
          </cell>
          <cell r="E340">
            <v>1800</v>
          </cell>
          <cell r="F340">
            <v>1</v>
          </cell>
          <cell r="G340">
            <v>1</v>
          </cell>
          <cell r="H340">
            <v>1</v>
          </cell>
          <cell r="I340">
            <v>1800</v>
          </cell>
          <cell r="J340">
            <v>1800</v>
          </cell>
          <cell r="K340">
            <v>1800</v>
          </cell>
          <cell r="L340" t="str">
            <v>使用后城池不会遭受来自其他玩家的攻击，主动进攻其他玩家后失效，持续72小时</v>
          </cell>
        </row>
        <row r="341">
          <cell r="C341">
            <v>90512</v>
          </cell>
          <cell r="D341" t="str">
            <v>文心</v>
          </cell>
          <cell r="E341" t="str">
            <v/>
          </cell>
          <cell r="F341">
            <v>1</v>
          </cell>
          <cell r="G341">
            <v>1</v>
          </cell>
          <cell r="H341">
            <v>1</v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</row>
        <row r="342">
          <cell r="C342">
            <v>23359</v>
          </cell>
          <cell r="D342" t="str">
            <v>宝鉴</v>
          </cell>
          <cell r="E342" t="str">
            <v/>
          </cell>
          <cell r="F342">
            <v>1</v>
          </cell>
          <cell r="G342">
            <v>1</v>
          </cell>
          <cell r="H342">
            <v>1</v>
          </cell>
          <cell r="I342" t="str">
            <v/>
          </cell>
          <cell r="J342" t="str">
            <v/>
          </cell>
          <cell r="K342" t="str">
            <v/>
          </cell>
          <cell r="L342" t="str">
            <v>持有宝鉴名册，可鉴天下珍宝</v>
          </cell>
        </row>
        <row r="343">
          <cell r="C343">
            <v>23526</v>
          </cell>
          <cell r="D343" t="str">
            <v>极品装备宝箱碎片</v>
          </cell>
          <cell r="E343" t="str">
            <v/>
          </cell>
          <cell r="F343">
            <v>1</v>
          </cell>
          <cell r="G343">
            <v>1</v>
          </cell>
          <cell r="H343">
            <v>1</v>
          </cell>
          <cell r="I343" t="str">
            <v/>
          </cell>
          <cell r="J343" t="str">
            <v/>
          </cell>
          <cell r="K343" t="str">
            <v/>
          </cell>
          <cell r="L343" t="str">
            <v>使用后可以获得一个极品红色装备宝箱</v>
          </cell>
        </row>
        <row r="344">
          <cell r="C344">
            <v>23527</v>
          </cell>
          <cell r="D344" t="str">
            <v>极品装备宝箱</v>
          </cell>
          <cell r="E344" t="str">
            <v/>
          </cell>
          <cell r="F344">
            <v>1</v>
          </cell>
          <cell r="G344">
            <v>1</v>
          </cell>
          <cell r="H344">
            <v>1</v>
          </cell>
          <cell r="I344" t="str">
            <v/>
          </cell>
          <cell r="J344" t="str">
            <v/>
          </cell>
          <cell r="K344" t="str">
            <v/>
          </cell>
          <cell r="L344" t="str">
            <v>使用后可以选择获得一件极品红色装备</v>
          </cell>
        </row>
        <row r="345">
          <cell r="C345">
            <v>23528</v>
          </cell>
          <cell r="D345" t="str">
            <v>极品统武装备宝箱</v>
          </cell>
          <cell r="E345" t="str">
            <v/>
          </cell>
          <cell r="F345">
            <v>1</v>
          </cell>
          <cell r="G345">
            <v>1</v>
          </cell>
          <cell r="H345">
            <v>1</v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</row>
        <row r="346">
          <cell r="C346">
            <v>23529</v>
          </cell>
          <cell r="D346" t="str">
            <v>极品统智装备宝箱</v>
          </cell>
          <cell r="E346" t="str">
            <v/>
          </cell>
          <cell r="F346">
            <v>1</v>
          </cell>
          <cell r="G346">
            <v>1</v>
          </cell>
          <cell r="H346">
            <v>1</v>
          </cell>
          <cell r="I346" t="str">
            <v/>
          </cell>
          <cell r="J346" t="str">
            <v/>
          </cell>
          <cell r="K346" t="str">
            <v/>
          </cell>
          <cell r="L346" t="str">
            <v>使用后获得墨霜广焱3件套装备</v>
          </cell>
        </row>
        <row r="347">
          <cell r="C347">
            <v>23530</v>
          </cell>
          <cell r="D347" t="str">
            <v>红色装备宝箱碎片</v>
          </cell>
          <cell r="E347" t="str">
            <v/>
          </cell>
          <cell r="F347">
            <v>1</v>
          </cell>
          <cell r="G347">
            <v>1</v>
          </cell>
          <cell r="H347">
            <v>1</v>
          </cell>
          <cell r="I347" t="str">
            <v/>
          </cell>
          <cell r="J347" t="str">
            <v/>
          </cell>
          <cell r="K347" t="str">
            <v/>
          </cell>
          <cell r="L347" t="str">
            <v>使用后可以获得一个红色装备宝箱</v>
          </cell>
        </row>
        <row r="348">
          <cell r="C348">
            <v>23531</v>
          </cell>
          <cell r="D348" t="str">
            <v>红色装备宝箱</v>
          </cell>
          <cell r="E348" t="str">
            <v/>
          </cell>
          <cell r="F348">
            <v>1</v>
          </cell>
          <cell r="G348">
            <v>1</v>
          </cell>
          <cell r="H348">
            <v>1</v>
          </cell>
          <cell r="I348" t="str">
            <v/>
          </cell>
          <cell r="J348" t="str">
            <v/>
          </cell>
          <cell r="K348" t="str">
            <v/>
          </cell>
          <cell r="L348" t="str">
            <v>使用后可以选择获得一件红色装备</v>
          </cell>
        </row>
        <row r="349">
          <cell r="C349">
            <v>23532</v>
          </cell>
          <cell r="D349" t="str">
            <v>抛砖引玉·极-残片</v>
          </cell>
          <cell r="E349" t="str">
            <v/>
          </cell>
          <cell r="F349">
            <v>1</v>
          </cell>
          <cell r="G349">
            <v>1</v>
          </cell>
          <cell r="H349">
            <v>1</v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</row>
        <row r="350">
          <cell r="C350">
            <v>23389</v>
          </cell>
          <cell r="D350" t="str">
            <v>秦阳陵虎符碎片</v>
          </cell>
          <cell r="E350" t="str">
            <v/>
          </cell>
          <cell r="F350">
            <v>1</v>
          </cell>
          <cell r="G350">
            <v>1</v>
          </cell>
          <cell r="H350">
            <v>1</v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</row>
        <row r="351">
          <cell r="C351">
            <v>180024</v>
          </cell>
          <cell r="D351" t="str">
            <v>高级盗贼</v>
          </cell>
          <cell r="E351" t="str">
            <v/>
          </cell>
          <cell r="F351">
            <v>1</v>
          </cell>
          <cell r="G351">
            <v>1</v>
          </cell>
          <cell r="H351">
            <v>1</v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</row>
        <row r="352">
          <cell r="C352">
            <v>180023</v>
          </cell>
          <cell r="D352" t="str">
            <v>高级间谍</v>
          </cell>
          <cell r="E352" t="str">
            <v/>
          </cell>
          <cell r="F352">
            <v>1</v>
          </cell>
          <cell r="G352">
            <v>1</v>
          </cell>
          <cell r="H352">
            <v>1</v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</row>
        <row r="353">
          <cell r="C353">
            <v>180022</v>
          </cell>
          <cell r="D353" t="str">
            <v>高级刺客</v>
          </cell>
          <cell r="E353" t="str">
            <v/>
          </cell>
          <cell r="F353">
            <v>1</v>
          </cell>
          <cell r="G353">
            <v>1</v>
          </cell>
          <cell r="H353">
            <v>1</v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</row>
        <row r="354">
          <cell r="C354">
            <v>23521</v>
          </cell>
          <cell r="D354" t="str">
            <v>将军印碎片</v>
          </cell>
          <cell r="E354" t="str">
            <v/>
          </cell>
          <cell r="F354">
            <v>1</v>
          </cell>
          <cell r="G354">
            <v>1</v>
          </cell>
          <cell r="H354">
            <v>1</v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</row>
        <row r="355">
          <cell r="C355">
            <v>23542</v>
          </cell>
          <cell r="D355" t="str">
            <v>十方装备宝箱碎片</v>
          </cell>
          <cell r="E355" t="str">
            <v/>
          </cell>
          <cell r="F355">
            <v>1</v>
          </cell>
          <cell r="G355">
            <v>1</v>
          </cell>
          <cell r="H355">
            <v>1</v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</row>
        <row r="356">
          <cell r="C356">
            <v>23543</v>
          </cell>
          <cell r="D356" t="str">
            <v>墨霜装备宝箱碎片</v>
          </cell>
          <cell r="E356" t="str">
            <v/>
          </cell>
          <cell r="F356">
            <v>1</v>
          </cell>
          <cell r="G356">
            <v>1</v>
          </cell>
          <cell r="H356">
            <v>1</v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>
            <v>1</v>
          </cell>
          <cell r="G357">
            <v>1</v>
          </cell>
          <cell r="H357">
            <v>1</v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</row>
        <row r="358">
          <cell r="C358">
            <v>23356</v>
          </cell>
          <cell r="D358" t="str">
            <v>紫色藏宝图</v>
          </cell>
          <cell r="E358">
            <v>300</v>
          </cell>
          <cell r="F358">
            <v>1</v>
          </cell>
          <cell r="G358">
            <v>1</v>
          </cell>
          <cell r="H358">
            <v>1</v>
          </cell>
          <cell r="I358">
            <v>300</v>
          </cell>
          <cell r="J358">
            <v>300</v>
          </cell>
          <cell r="K358">
            <v>300</v>
          </cell>
          <cell r="L358" t="str">
            <v/>
          </cell>
        </row>
        <row r="359">
          <cell r="C359">
            <v>23541</v>
          </cell>
          <cell r="D359" t="str">
            <v>宝物精华小宝箱</v>
          </cell>
          <cell r="E359">
            <v>100</v>
          </cell>
          <cell r="F359">
            <v>1</v>
          </cell>
          <cell r="G359">
            <v>1</v>
          </cell>
          <cell r="H359">
            <v>1</v>
          </cell>
          <cell r="I359">
            <v>100</v>
          </cell>
          <cell r="J359">
            <v>100</v>
          </cell>
          <cell r="K359">
            <v>100</v>
          </cell>
          <cell r="L359" t="str">
            <v/>
          </cell>
        </row>
        <row r="360">
          <cell r="C360">
            <v>23537</v>
          </cell>
          <cell r="D360" t="str">
            <v>文心宝箱</v>
          </cell>
          <cell r="E360">
            <v>200</v>
          </cell>
          <cell r="F360">
            <v>1</v>
          </cell>
          <cell r="G360">
            <v>1</v>
          </cell>
          <cell r="H360">
            <v>1</v>
          </cell>
          <cell r="I360">
            <v>200</v>
          </cell>
          <cell r="J360">
            <v>200</v>
          </cell>
          <cell r="K360">
            <v>200</v>
          </cell>
          <cell r="L360" t="str">
            <v/>
          </cell>
        </row>
        <row r="361">
          <cell r="C361">
            <v>23540</v>
          </cell>
          <cell r="D361" t="str">
            <v>500偕作玉宝箱</v>
          </cell>
          <cell r="E361">
            <v>500</v>
          </cell>
          <cell r="F361">
            <v>1</v>
          </cell>
          <cell r="G361">
            <v>1</v>
          </cell>
          <cell r="H361">
            <v>1</v>
          </cell>
          <cell r="I361">
            <v>500</v>
          </cell>
          <cell r="J361">
            <v>500</v>
          </cell>
          <cell r="K361">
            <v>500</v>
          </cell>
          <cell r="L361" t="str">
            <v/>
          </cell>
        </row>
        <row r="362">
          <cell r="C362">
            <v>90510</v>
          </cell>
          <cell r="D362" t="str">
            <v>偕作玉</v>
          </cell>
          <cell r="E362">
            <v>1</v>
          </cell>
          <cell r="F362">
            <v>1</v>
          </cell>
          <cell r="G362">
            <v>1</v>
          </cell>
          <cell r="H362">
            <v>1</v>
          </cell>
          <cell r="I362">
            <v>1</v>
          </cell>
          <cell r="J362">
            <v>1</v>
          </cell>
          <cell r="K362">
            <v>1</v>
          </cell>
          <cell r="L362" t="str">
            <v/>
          </cell>
        </row>
        <row r="363">
          <cell r="C363">
            <v>90512</v>
          </cell>
          <cell r="D363" t="str">
            <v>文心</v>
          </cell>
          <cell r="E363">
            <v>0.33333333333333331</v>
          </cell>
          <cell r="F363">
            <v>1</v>
          </cell>
          <cell r="G363">
            <v>1</v>
          </cell>
          <cell r="H363">
            <v>1</v>
          </cell>
          <cell r="I363">
            <v>0.33333333333333331</v>
          </cell>
          <cell r="J363">
            <v>0.33333333333333331</v>
          </cell>
          <cell r="K363">
            <v>0.33333333333333331</v>
          </cell>
          <cell r="L363" t="str">
            <v/>
          </cell>
        </row>
        <row r="364">
          <cell r="C364">
            <v>90513</v>
          </cell>
          <cell r="D364" t="str">
            <v>宝物精华</v>
          </cell>
          <cell r="E364">
            <v>100</v>
          </cell>
          <cell r="F364">
            <v>1</v>
          </cell>
          <cell r="G364">
            <v>1</v>
          </cell>
          <cell r="H364">
            <v>1</v>
          </cell>
          <cell r="I364">
            <v>100</v>
          </cell>
          <cell r="J364">
            <v>100</v>
          </cell>
          <cell r="K364">
            <v>100</v>
          </cell>
          <cell r="L364" t="str">
            <v/>
          </cell>
        </row>
        <row r="365">
          <cell r="C365">
            <v>23652</v>
          </cell>
          <cell r="D365" t="str">
            <v>流云装备宝箱碎片</v>
          </cell>
          <cell r="E365" t="str">
            <v/>
          </cell>
          <cell r="F365">
            <v>1</v>
          </cell>
          <cell r="G365">
            <v>1</v>
          </cell>
          <cell r="H365">
            <v>1</v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</row>
        <row r="366">
          <cell r="C366">
            <v>23658</v>
          </cell>
          <cell r="D366" t="str">
            <v>乱世王者碎片</v>
          </cell>
          <cell r="E366" t="str">
            <v/>
          </cell>
          <cell r="F366">
            <v>1</v>
          </cell>
          <cell r="G366">
            <v>1</v>
          </cell>
          <cell r="H366">
            <v>1</v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</row>
        <row r="367">
          <cell r="C367" t="str">
            <v/>
          </cell>
          <cell r="D367" t="str">
            <v/>
          </cell>
          <cell r="E367" t="str">
            <v/>
          </cell>
          <cell r="F367">
            <v>1</v>
          </cell>
          <cell r="G367">
            <v>1</v>
          </cell>
          <cell r="H367">
            <v>1</v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</row>
        <row r="368">
          <cell r="C368" t="str">
            <v/>
          </cell>
          <cell r="D368" t="str">
            <v/>
          </cell>
          <cell r="E368" t="str">
            <v/>
          </cell>
          <cell r="F368">
            <v>1</v>
          </cell>
          <cell r="G368">
            <v>1</v>
          </cell>
          <cell r="H368">
            <v>1</v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 t="str">
            <v/>
          </cell>
          <cell r="D369" t="str">
            <v/>
          </cell>
          <cell r="E369" t="str">
            <v/>
          </cell>
          <cell r="F369">
            <v>1</v>
          </cell>
          <cell r="G369">
            <v>1</v>
          </cell>
          <cell r="H369">
            <v>1</v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</row>
        <row r="370">
          <cell r="C370" t="str">
            <v/>
          </cell>
          <cell r="D370" t="str">
            <v/>
          </cell>
          <cell r="E370" t="str">
            <v/>
          </cell>
          <cell r="F370">
            <v>1</v>
          </cell>
          <cell r="G370">
            <v>1</v>
          </cell>
          <cell r="H370">
            <v>1</v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</row>
        <row r="371">
          <cell r="C371" t="str">
            <v/>
          </cell>
          <cell r="D371" t="str">
            <v/>
          </cell>
          <cell r="E371" t="str">
            <v/>
          </cell>
          <cell r="F371">
            <v>1</v>
          </cell>
          <cell r="G371">
            <v>1</v>
          </cell>
          <cell r="H371">
            <v>1</v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</row>
        <row r="372">
          <cell r="C372" t="str">
            <v/>
          </cell>
          <cell r="D372" t="str">
            <v/>
          </cell>
          <cell r="E372" t="str">
            <v/>
          </cell>
          <cell r="F372">
            <v>1</v>
          </cell>
          <cell r="G372">
            <v>1</v>
          </cell>
          <cell r="H372">
            <v>1</v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</row>
        <row r="373">
          <cell r="C373" t="str">
            <v/>
          </cell>
          <cell r="D373" t="str">
            <v/>
          </cell>
          <cell r="E373" t="str">
            <v/>
          </cell>
          <cell r="F373">
            <v>1</v>
          </cell>
          <cell r="G373">
            <v>1</v>
          </cell>
          <cell r="H373">
            <v>1</v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</row>
        <row r="374">
          <cell r="C374" t="str">
            <v/>
          </cell>
          <cell r="D374" t="str">
            <v/>
          </cell>
          <cell r="E374" t="str">
            <v/>
          </cell>
          <cell r="F374">
            <v>1</v>
          </cell>
          <cell r="G374">
            <v>1</v>
          </cell>
          <cell r="H374">
            <v>1</v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</row>
        <row r="375">
          <cell r="C375" t="str">
            <v/>
          </cell>
          <cell r="D375" t="str">
            <v/>
          </cell>
          <cell r="E375" t="str">
            <v/>
          </cell>
          <cell r="F375">
            <v>1</v>
          </cell>
          <cell r="G375">
            <v>1</v>
          </cell>
          <cell r="H375">
            <v>1</v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</row>
        <row r="376">
          <cell r="C376" t="str">
            <v/>
          </cell>
          <cell r="D376" t="str">
            <v/>
          </cell>
          <cell r="E376" t="str">
            <v/>
          </cell>
          <cell r="F376">
            <v>1</v>
          </cell>
          <cell r="G376">
            <v>1</v>
          </cell>
          <cell r="H376">
            <v>1</v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</row>
        <row r="377">
          <cell r="C377" t="str">
            <v/>
          </cell>
          <cell r="D377" t="str">
            <v/>
          </cell>
          <cell r="E377" t="str">
            <v/>
          </cell>
          <cell r="F377">
            <v>1</v>
          </cell>
          <cell r="G377">
            <v>1</v>
          </cell>
          <cell r="H377">
            <v>1</v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</row>
        <row r="378">
          <cell r="C378" t="str">
            <v/>
          </cell>
          <cell r="D378" t="str">
            <v/>
          </cell>
          <cell r="E378" t="str">
            <v/>
          </cell>
          <cell r="F378">
            <v>1</v>
          </cell>
          <cell r="G378">
            <v>1</v>
          </cell>
          <cell r="H378">
            <v>1</v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</row>
        <row r="379">
          <cell r="C379" t="str">
            <v/>
          </cell>
          <cell r="D379" t="str">
            <v/>
          </cell>
          <cell r="E379" t="str">
            <v/>
          </cell>
          <cell r="F379">
            <v>1</v>
          </cell>
          <cell r="G379">
            <v>1</v>
          </cell>
          <cell r="H379">
            <v>1</v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</row>
        <row r="380">
          <cell r="C380" t="str">
            <v/>
          </cell>
          <cell r="D380" t="str">
            <v/>
          </cell>
          <cell r="E380" t="str">
            <v/>
          </cell>
          <cell r="F380">
            <v>1</v>
          </cell>
          <cell r="G380">
            <v>1</v>
          </cell>
          <cell r="H380">
            <v>1</v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</row>
        <row r="381">
          <cell r="C381" t="str">
            <v/>
          </cell>
          <cell r="D381" t="str">
            <v/>
          </cell>
          <cell r="E381" t="str">
            <v/>
          </cell>
          <cell r="F381">
            <v>1</v>
          </cell>
          <cell r="G381">
            <v>1</v>
          </cell>
          <cell r="H381">
            <v>1</v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</row>
        <row r="382">
          <cell r="C382" t="str">
            <v/>
          </cell>
          <cell r="D382" t="str">
            <v/>
          </cell>
          <cell r="E382" t="str">
            <v/>
          </cell>
          <cell r="F382">
            <v>1</v>
          </cell>
          <cell r="G382">
            <v>1</v>
          </cell>
          <cell r="H382">
            <v>1</v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</row>
        <row r="383">
          <cell r="C383" t="str">
            <v/>
          </cell>
          <cell r="D383" t="str">
            <v/>
          </cell>
          <cell r="E383" t="str">
            <v/>
          </cell>
          <cell r="F383">
            <v>1</v>
          </cell>
          <cell r="G383">
            <v>1</v>
          </cell>
          <cell r="H383">
            <v>1</v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</row>
        <row r="384">
          <cell r="C384" t="str">
            <v/>
          </cell>
          <cell r="D384" t="str">
            <v/>
          </cell>
          <cell r="E384" t="str">
            <v/>
          </cell>
          <cell r="F384">
            <v>1</v>
          </cell>
          <cell r="G384">
            <v>1</v>
          </cell>
          <cell r="H384">
            <v>1</v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</row>
        <row r="385">
          <cell r="C385" t="str">
            <v/>
          </cell>
          <cell r="D385" t="str">
            <v/>
          </cell>
          <cell r="E385" t="str">
            <v/>
          </cell>
          <cell r="F385">
            <v>1</v>
          </cell>
          <cell r="G385">
            <v>1</v>
          </cell>
          <cell r="H385">
            <v>1</v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</row>
        <row r="386">
          <cell r="C386">
            <v>180022</v>
          </cell>
          <cell r="D386" t="str">
            <v>高级刺客</v>
          </cell>
          <cell r="E386" t="str">
            <v/>
          </cell>
          <cell r="F386">
            <v>1</v>
          </cell>
          <cell r="G386">
            <v>1</v>
          </cell>
          <cell r="H386">
            <v>1</v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</row>
        <row r="387">
          <cell r="C387">
            <v>23521</v>
          </cell>
          <cell r="D387" t="str">
            <v>将军印碎片</v>
          </cell>
          <cell r="E387" t="str">
            <v/>
          </cell>
          <cell r="F387">
            <v>1</v>
          </cell>
          <cell r="G387">
            <v>1</v>
          </cell>
          <cell r="H387">
            <v>1</v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</row>
        <row r="388">
          <cell r="C388">
            <v>23542</v>
          </cell>
          <cell r="D388" t="str">
            <v>十方装备宝箱碎片</v>
          </cell>
          <cell r="E388" t="str">
            <v/>
          </cell>
          <cell r="F388">
            <v>1</v>
          </cell>
          <cell r="G388">
            <v>1</v>
          </cell>
          <cell r="H388">
            <v>1</v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</row>
        <row r="389">
          <cell r="C389">
            <v>23543</v>
          </cell>
          <cell r="D389" t="str">
            <v>墨霜装备宝箱碎片</v>
          </cell>
          <cell r="E389" t="str">
            <v/>
          </cell>
          <cell r="F389">
            <v>1</v>
          </cell>
          <cell r="G389">
            <v>1</v>
          </cell>
          <cell r="H389">
            <v>1</v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</row>
        <row r="390">
          <cell r="C390" t="str">
            <v/>
          </cell>
          <cell r="D390" t="str">
            <v/>
          </cell>
          <cell r="E390" t="str">
            <v/>
          </cell>
          <cell r="F390">
            <v>1</v>
          </cell>
          <cell r="G390">
            <v>1</v>
          </cell>
          <cell r="H390">
            <v>1</v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</row>
        <row r="391">
          <cell r="C391">
            <v>23356</v>
          </cell>
          <cell r="D391" t="str">
            <v>紫色藏宝图</v>
          </cell>
          <cell r="E391">
            <v>300</v>
          </cell>
          <cell r="F391">
            <v>1</v>
          </cell>
          <cell r="G391">
            <v>1</v>
          </cell>
          <cell r="H391">
            <v>1</v>
          </cell>
          <cell r="I391">
            <v>300</v>
          </cell>
          <cell r="J391">
            <v>300</v>
          </cell>
          <cell r="K391">
            <v>300</v>
          </cell>
          <cell r="L391" t="str">
            <v/>
          </cell>
        </row>
        <row r="392">
          <cell r="C392">
            <v>23541</v>
          </cell>
          <cell r="D392" t="str">
            <v>宝物精华小宝箱</v>
          </cell>
          <cell r="E392">
            <v>100</v>
          </cell>
          <cell r="F392">
            <v>1</v>
          </cell>
          <cell r="G392">
            <v>1</v>
          </cell>
          <cell r="H392">
            <v>1</v>
          </cell>
          <cell r="I392">
            <v>100</v>
          </cell>
          <cell r="J392">
            <v>100</v>
          </cell>
          <cell r="K392">
            <v>100</v>
          </cell>
          <cell r="L392" t="str">
            <v/>
          </cell>
        </row>
        <row r="393">
          <cell r="C393">
            <v>23537</v>
          </cell>
          <cell r="D393" t="str">
            <v>文心宝箱</v>
          </cell>
          <cell r="E393">
            <v>200</v>
          </cell>
          <cell r="F393">
            <v>1</v>
          </cell>
          <cell r="G393">
            <v>1</v>
          </cell>
          <cell r="H393">
            <v>1</v>
          </cell>
          <cell r="I393">
            <v>200</v>
          </cell>
          <cell r="J393">
            <v>200</v>
          </cell>
          <cell r="K393">
            <v>200</v>
          </cell>
          <cell r="L393" t="str">
            <v/>
          </cell>
        </row>
        <row r="394">
          <cell r="C394">
            <v>23540</v>
          </cell>
          <cell r="D394" t="str">
            <v>500偕作玉宝箱</v>
          </cell>
          <cell r="E394">
            <v>500</v>
          </cell>
          <cell r="F394">
            <v>1</v>
          </cell>
          <cell r="G394">
            <v>1</v>
          </cell>
          <cell r="H394">
            <v>1</v>
          </cell>
          <cell r="I394">
            <v>500</v>
          </cell>
          <cell r="J394">
            <v>500</v>
          </cell>
          <cell r="K394">
            <v>500</v>
          </cell>
          <cell r="L394" t="str">
            <v/>
          </cell>
        </row>
        <row r="395">
          <cell r="C395">
            <v>90510</v>
          </cell>
          <cell r="D395" t="str">
            <v>偕作玉</v>
          </cell>
          <cell r="E395">
            <v>1</v>
          </cell>
          <cell r="F395">
            <v>1</v>
          </cell>
          <cell r="G395">
            <v>1</v>
          </cell>
          <cell r="H395">
            <v>1</v>
          </cell>
          <cell r="I395">
            <v>1</v>
          </cell>
          <cell r="J395">
            <v>1</v>
          </cell>
          <cell r="K395">
            <v>1</v>
          </cell>
          <cell r="L395" t="str">
            <v/>
          </cell>
        </row>
        <row r="396">
          <cell r="C396">
            <v>90512</v>
          </cell>
          <cell r="D396" t="str">
            <v>文心</v>
          </cell>
          <cell r="E396">
            <v>0.33333333333333331</v>
          </cell>
          <cell r="F396">
            <v>1</v>
          </cell>
          <cell r="G396">
            <v>1</v>
          </cell>
          <cell r="H396">
            <v>1</v>
          </cell>
          <cell r="I396">
            <v>0.33333333333333331</v>
          </cell>
          <cell r="J396">
            <v>0.33333333333333331</v>
          </cell>
          <cell r="K396">
            <v>0.33333333333333331</v>
          </cell>
          <cell r="L396" t="str">
            <v/>
          </cell>
        </row>
        <row r="397">
          <cell r="C397">
            <v>90513</v>
          </cell>
          <cell r="D397" t="str">
            <v>宝物精华</v>
          </cell>
          <cell r="E397">
            <v>100</v>
          </cell>
          <cell r="F397">
            <v>1</v>
          </cell>
          <cell r="G397">
            <v>1</v>
          </cell>
          <cell r="H397">
            <v>1</v>
          </cell>
          <cell r="I397">
            <v>100</v>
          </cell>
          <cell r="J397">
            <v>100</v>
          </cell>
          <cell r="K397">
            <v>100</v>
          </cell>
          <cell r="L397" t="str">
            <v/>
          </cell>
        </row>
        <row r="398">
          <cell r="C398">
            <v>23652</v>
          </cell>
          <cell r="D398" t="str">
            <v>流云装备宝箱碎片</v>
          </cell>
          <cell r="E398" t="str">
            <v/>
          </cell>
          <cell r="F398">
            <v>1</v>
          </cell>
          <cell r="G398">
            <v>1</v>
          </cell>
          <cell r="H398">
            <v>1</v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</row>
        <row r="399">
          <cell r="C399">
            <v>23658</v>
          </cell>
          <cell r="D399" t="str">
            <v>乱世王者碎片</v>
          </cell>
          <cell r="E399" t="str">
            <v/>
          </cell>
          <cell r="F399">
            <v>1</v>
          </cell>
          <cell r="G399">
            <v>1</v>
          </cell>
          <cell r="H399">
            <v>1</v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</row>
        <row r="400">
          <cell r="C400" t="str">
            <v/>
          </cell>
          <cell r="D400" t="str">
            <v/>
          </cell>
          <cell r="E400" t="str">
            <v/>
          </cell>
          <cell r="F400">
            <v>1</v>
          </cell>
          <cell r="G400">
            <v>1</v>
          </cell>
          <cell r="H400">
            <v>1</v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</row>
        <row r="401">
          <cell r="C401" t="str">
            <v/>
          </cell>
          <cell r="D401" t="str">
            <v/>
          </cell>
          <cell r="E401" t="str">
            <v/>
          </cell>
          <cell r="F401">
            <v>1</v>
          </cell>
          <cell r="G401">
            <v>1</v>
          </cell>
          <cell r="H401">
            <v>1</v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</row>
        <row r="402">
          <cell r="C402" t="str">
            <v/>
          </cell>
          <cell r="D402" t="str">
            <v/>
          </cell>
          <cell r="E402" t="str">
            <v/>
          </cell>
          <cell r="F402">
            <v>1</v>
          </cell>
          <cell r="G402">
            <v>1</v>
          </cell>
          <cell r="H402">
            <v>1</v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</row>
        <row r="403">
          <cell r="C403" t="str">
            <v/>
          </cell>
          <cell r="D403" t="str">
            <v/>
          </cell>
          <cell r="E403" t="str">
            <v/>
          </cell>
          <cell r="F403">
            <v>1</v>
          </cell>
          <cell r="G403">
            <v>1</v>
          </cell>
          <cell r="H403">
            <v>1</v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</row>
        <row r="404">
          <cell r="C404" t="str">
            <v/>
          </cell>
          <cell r="D404" t="str">
            <v/>
          </cell>
          <cell r="E404" t="str">
            <v/>
          </cell>
          <cell r="F404">
            <v>1</v>
          </cell>
          <cell r="G404">
            <v>1</v>
          </cell>
          <cell r="H404">
            <v>1</v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</row>
        <row r="405">
          <cell r="C405" t="str">
            <v/>
          </cell>
          <cell r="D405" t="str">
            <v/>
          </cell>
          <cell r="E405" t="str">
            <v/>
          </cell>
          <cell r="F405">
            <v>1</v>
          </cell>
          <cell r="G405">
            <v>1</v>
          </cell>
          <cell r="H405">
            <v>1</v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</row>
        <row r="406">
          <cell r="C406" t="str">
            <v/>
          </cell>
          <cell r="D406" t="str">
            <v/>
          </cell>
          <cell r="E406" t="str">
            <v/>
          </cell>
          <cell r="F406">
            <v>1</v>
          </cell>
          <cell r="G406">
            <v>1</v>
          </cell>
          <cell r="H406">
            <v>1</v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</row>
        <row r="407">
          <cell r="C407" t="str">
            <v/>
          </cell>
          <cell r="D407" t="str">
            <v/>
          </cell>
          <cell r="E407" t="str">
            <v/>
          </cell>
          <cell r="F407">
            <v>1</v>
          </cell>
          <cell r="G407">
            <v>1</v>
          </cell>
          <cell r="H407">
            <v>1</v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</row>
        <row r="408">
          <cell r="C408" t="str">
            <v/>
          </cell>
          <cell r="D408" t="str">
            <v/>
          </cell>
          <cell r="E408" t="str">
            <v/>
          </cell>
          <cell r="F408">
            <v>1</v>
          </cell>
          <cell r="G408">
            <v>1</v>
          </cell>
          <cell r="H408">
            <v>1</v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</row>
        <row r="409">
          <cell r="C409" t="str">
            <v/>
          </cell>
          <cell r="D409" t="str">
            <v/>
          </cell>
          <cell r="E409" t="str">
            <v/>
          </cell>
          <cell r="F409">
            <v>1</v>
          </cell>
          <cell r="G409">
            <v>1</v>
          </cell>
          <cell r="H409">
            <v>1</v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</row>
        <row r="410">
          <cell r="C410" t="str">
            <v/>
          </cell>
          <cell r="D410" t="str">
            <v/>
          </cell>
          <cell r="E410" t="str">
            <v/>
          </cell>
          <cell r="F410">
            <v>1</v>
          </cell>
          <cell r="G410">
            <v>1</v>
          </cell>
          <cell r="H410">
            <v>1</v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</row>
        <row r="411">
          <cell r="C411" t="str">
            <v/>
          </cell>
          <cell r="D411" t="str">
            <v/>
          </cell>
          <cell r="E411" t="str">
            <v/>
          </cell>
          <cell r="F411">
            <v>1</v>
          </cell>
          <cell r="G411">
            <v>1</v>
          </cell>
          <cell r="H411">
            <v>1</v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</row>
        <row r="412">
          <cell r="C412" t="str">
            <v/>
          </cell>
          <cell r="D412" t="str">
            <v/>
          </cell>
          <cell r="E412" t="str">
            <v/>
          </cell>
          <cell r="F412">
            <v>1</v>
          </cell>
          <cell r="G412">
            <v>1</v>
          </cell>
          <cell r="H412">
            <v>1</v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</row>
        <row r="413">
          <cell r="C413" t="str">
            <v/>
          </cell>
          <cell r="D413" t="str">
            <v/>
          </cell>
          <cell r="E413" t="str">
            <v/>
          </cell>
          <cell r="F413">
            <v>1</v>
          </cell>
          <cell r="G413">
            <v>1</v>
          </cell>
          <cell r="H413">
            <v>1</v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</row>
        <row r="414">
          <cell r="C414" t="str">
            <v/>
          </cell>
          <cell r="D414" t="str">
            <v/>
          </cell>
          <cell r="E414" t="str">
            <v/>
          </cell>
          <cell r="F414">
            <v>1</v>
          </cell>
          <cell r="G414">
            <v>1</v>
          </cell>
          <cell r="H414">
            <v>1</v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</row>
        <row r="415">
          <cell r="C415" t="str">
            <v/>
          </cell>
          <cell r="D415" t="str">
            <v/>
          </cell>
          <cell r="E415" t="str">
            <v/>
          </cell>
          <cell r="F415">
            <v>1</v>
          </cell>
          <cell r="G415">
            <v>1</v>
          </cell>
          <cell r="H415">
            <v>1</v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</row>
        <row r="416">
          <cell r="C416" t="str">
            <v/>
          </cell>
          <cell r="D416" t="str">
            <v/>
          </cell>
          <cell r="E416" t="str">
            <v/>
          </cell>
          <cell r="F416">
            <v>1</v>
          </cell>
          <cell r="G416">
            <v>1</v>
          </cell>
          <cell r="H416">
            <v>1</v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</row>
        <row r="417">
          <cell r="C417" t="str">
            <v/>
          </cell>
          <cell r="D417" t="str">
            <v/>
          </cell>
          <cell r="E417" t="str">
            <v/>
          </cell>
          <cell r="F417">
            <v>1</v>
          </cell>
          <cell r="G417">
            <v>1</v>
          </cell>
          <cell r="H417">
            <v>1</v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</row>
        <row r="418">
          <cell r="C418" t="str">
            <v/>
          </cell>
          <cell r="D418" t="str">
            <v/>
          </cell>
          <cell r="E418" t="str">
            <v/>
          </cell>
          <cell r="F418">
            <v>1</v>
          </cell>
          <cell r="G418">
            <v>1</v>
          </cell>
          <cell r="H418">
            <v>1</v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topLeftCell="A331" workbookViewId="0">
      <selection activeCell="G7" sqref="G7"/>
    </sheetView>
  </sheetViews>
  <sheetFormatPr defaultRowHeight="14.25" x14ac:dyDescent="0.2"/>
  <cols>
    <col min="2" max="2" width="10.5" bestFit="1" customWidth="1"/>
    <col min="3" max="3" width="9.75" style="11" bestFit="1" customWidth="1"/>
    <col min="4" max="4" width="9" style="11" bestFit="1" customWidth="1"/>
    <col min="5" max="22" width="9" style="11"/>
    <col min="24" max="24" width="3" style="28" customWidth="1"/>
    <col min="25" max="31" width="8.125" style="15"/>
    <col min="32" max="32" width="8.125" style="1"/>
    <col min="33" max="38" width="8.125" style="15"/>
    <col min="39" max="39" width="8.125" style="1"/>
    <col min="40" max="45" width="8.125" style="15"/>
  </cols>
  <sheetData>
    <row r="1" spans="2:45" x14ac:dyDescent="0.2">
      <c r="D1" s="11" t="s">
        <v>32</v>
      </c>
    </row>
    <row r="2" spans="2:45" x14ac:dyDescent="0.2">
      <c r="D2" s="141" t="s">
        <v>129</v>
      </c>
      <c r="E2" s="141"/>
      <c r="F2" s="141"/>
      <c r="G2" s="141"/>
      <c r="H2" s="141"/>
      <c r="K2" s="141" t="s">
        <v>130</v>
      </c>
      <c r="L2" s="141"/>
      <c r="M2" s="141"/>
      <c r="N2" s="141"/>
      <c r="O2" s="141"/>
      <c r="R2" s="141" t="s">
        <v>131</v>
      </c>
      <c r="S2" s="141"/>
      <c r="T2" s="141"/>
      <c r="U2" s="141"/>
      <c r="V2" s="141"/>
      <c r="AA2" s="141" t="s">
        <v>61</v>
      </c>
      <c r="AB2" s="141"/>
      <c r="AC2" s="141"/>
      <c r="AD2" s="141"/>
      <c r="AE2" s="141"/>
      <c r="AH2" s="141" t="s">
        <v>62</v>
      </c>
      <c r="AI2" s="141"/>
      <c r="AJ2" s="141"/>
      <c r="AK2" s="141"/>
      <c r="AL2" s="141"/>
      <c r="AO2" s="141" t="s">
        <v>63</v>
      </c>
      <c r="AP2" s="141"/>
      <c r="AQ2" s="141"/>
      <c r="AR2" s="141"/>
      <c r="AS2" s="141"/>
    </row>
    <row r="3" spans="2:45" x14ac:dyDescent="0.2">
      <c r="B3" s="71" t="str">
        <f>[1]节奏总纲!N3</f>
        <v>对应玩家等级</v>
      </c>
      <c r="C3" s="11" t="s">
        <v>132</v>
      </c>
      <c r="D3" s="11" t="s">
        <v>33</v>
      </c>
      <c r="E3" s="11" t="s">
        <v>34</v>
      </c>
      <c r="F3" s="11" t="s">
        <v>35</v>
      </c>
      <c r="G3" s="11" t="s">
        <v>36</v>
      </c>
      <c r="H3" s="11" t="s">
        <v>37</v>
      </c>
      <c r="J3" s="11" t="s">
        <v>132</v>
      </c>
      <c r="K3" s="11" t="s">
        <v>23</v>
      </c>
      <c r="L3" s="11" t="s">
        <v>30</v>
      </c>
      <c r="M3" s="11" t="s">
        <v>38</v>
      </c>
      <c r="N3" s="11" t="s">
        <v>36</v>
      </c>
      <c r="O3" s="11" t="s">
        <v>31</v>
      </c>
      <c r="Q3" s="11" t="s">
        <v>22</v>
      </c>
      <c r="R3" s="11" t="s">
        <v>23</v>
      </c>
      <c r="S3" s="11" t="s">
        <v>30</v>
      </c>
      <c r="T3" s="11" t="s">
        <v>39</v>
      </c>
      <c r="U3" s="11" t="s">
        <v>36</v>
      </c>
      <c r="V3" s="11" t="s">
        <v>40</v>
      </c>
      <c r="Z3" s="15" t="s">
        <v>60</v>
      </c>
      <c r="AA3" s="15" t="s">
        <v>64</v>
      </c>
      <c r="AB3" s="15" t="s">
        <v>65</v>
      </c>
      <c r="AC3" s="15" t="s">
        <v>66</v>
      </c>
      <c r="AD3" s="15" t="s">
        <v>67</v>
      </c>
      <c r="AE3" s="15" t="s">
        <v>68</v>
      </c>
      <c r="AG3" s="15" t="s">
        <v>60</v>
      </c>
      <c r="AH3" s="15" t="s">
        <v>64</v>
      </c>
      <c r="AI3" s="15" t="s">
        <v>65</v>
      </c>
      <c r="AJ3" s="15" t="s">
        <v>66</v>
      </c>
      <c r="AK3" s="15" t="s">
        <v>67</v>
      </c>
      <c r="AL3" s="15" t="s">
        <v>40</v>
      </c>
      <c r="AN3" s="15" t="s">
        <v>22</v>
      </c>
      <c r="AO3" s="15" t="s">
        <v>64</v>
      </c>
      <c r="AP3" s="15" t="s">
        <v>65</v>
      </c>
      <c r="AQ3" s="15" t="s">
        <v>66</v>
      </c>
      <c r="AR3" s="15" t="s">
        <v>67</v>
      </c>
      <c r="AS3" s="15" t="s">
        <v>68</v>
      </c>
    </row>
    <row r="4" spans="2:45" x14ac:dyDescent="0.2">
      <c r="B4" s="71">
        <f>[1]节奏总纲!N4</f>
        <v>2</v>
      </c>
      <c r="C4" s="11">
        <v>1</v>
      </c>
      <c r="D4" s="11">
        <f>[1]节奏总纲!P4</f>
        <v>7.1773462536293131E-2</v>
      </c>
      <c r="E4" s="11">
        <f>[1]节奏总纲!Q4</f>
        <v>5.9787294292732177E-2</v>
      </c>
      <c r="F4" s="11">
        <f>[1]节奏总纲!R4</f>
        <v>4.677476553490223E-2</v>
      </c>
      <c r="G4" s="11">
        <f>[1]节奏总纲!S4</f>
        <v>3.2585151991477081E-2</v>
      </c>
      <c r="H4" s="11">
        <f>[1]节奏总纲!T4</f>
        <v>1.7039020006115988E-2</v>
      </c>
      <c r="J4" s="11">
        <v>1</v>
      </c>
      <c r="K4" s="11">
        <f>[1]节奏总纲!W4</f>
        <v>7.1773462536293131E-2</v>
      </c>
      <c r="L4" s="11">
        <f>[1]节奏总纲!X4</f>
        <v>5.9787294292732177E-2</v>
      </c>
      <c r="M4" s="11">
        <f>[1]节奏总纲!Y4</f>
        <v>4.677476553490223E-2</v>
      </c>
      <c r="N4" s="11">
        <f>[1]节奏总纲!Z4</f>
        <v>3.2585151991477081E-2</v>
      </c>
      <c r="O4" s="11">
        <f>[1]节奏总纲!AA4</f>
        <v>1.7039020006115988E-2</v>
      </c>
      <c r="Q4" s="11">
        <v>1</v>
      </c>
      <c r="R4" s="11">
        <f>[1]节奏总纲!AD4</f>
        <v>10</v>
      </c>
      <c r="S4" s="11">
        <f>[1]节奏总纲!AE4</f>
        <v>11.148446722089302</v>
      </c>
      <c r="T4" s="11">
        <f>[1]节奏总纲!AF4</f>
        <v>12.761737853656415</v>
      </c>
      <c r="U4" s="11">
        <f>[1]节奏总纲!AG4</f>
        <v>15.452231935206081</v>
      </c>
      <c r="V4" s="11">
        <f>[1]节奏总纲!AH4</f>
        <v>21.291911942729964</v>
      </c>
      <c r="Z4" s="15">
        <v>1</v>
      </c>
      <c r="AA4" s="15">
        <f>[1]节奏总纲!AM4</f>
        <v>7.4349177498517554E-3</v>
      </c>
      <c r="AB4" s="15">
        <f>[1]节奏总纲!AN4</f>
        <v>5.947934199881405E-3</v>
      </c>
      <c r="AC4" s="15">
        <f>[1]节奏总纲!AO4</f>
        <v>4.4609506499110529E-3</v>
      </c>
      <c r="AD4" s="15">
        <f>[1]节奏总纲!AP4</f>
        <v>2.9739670999407025E-3</v>
      </c>
      <c r="AE4" s="15">
        <f>[1]节奏总纲!AQ4</f>
        <v>1.4869835499703513E-3</v>
      </c>
      <c r="AG4" s="15">
        <v>1</v>
      </c>
      <c r="AH4" s="15">
        <f>[1]节奏总纲!AT4</f>
        <v>7.4349177498517554E-3</v>
      </c>
      <c r="AI4" s="15">
        <f>[1]节奏总纲!AU4</f>
        <v>5.947934199881405E-3</v>
      </c>
      <c r="AJ4" s="15">
        <f>[1]节奏总纲!AV4</f>
        <v>4.4609506499110529E-3</v>
      </c>
      <c r="AK4" s="15">
        <f>[1]节奏总纲!AW4</f>
        <v>2.9739670999407025E-3</v>
      </c>
      <c r="AL4" s="15">
        <f>[1]节奏总纲!AX4</f>
        <v>1.4869835499703513E-3</v>
      </c>
      <c r="AM4" s="15"/>
      <c r="AN4" s="15">
        <v>1</v>
      </c>
      <c r="AO4" s="15">
        <f>[1]节奏总纲!BA4</f>
        <v>11.296493250964016</v>
      </c>
      <c r="AP4" s="15">
        <f>[1]节奏总纲!BB4</f>
        <v>12.361596792946616</v>
      </c>
      <c r="AQ4" s="15">
        <f>[1]节奏总纲!BC4</f>
        <v>13.798091195443488</v>
      </c>
      <c r="AR4" s="15">
        <f>[1]节奏总纲!BD4</f>
        <v>15.911635365458322</v>
      </c>
      <c r="AS4" s="15">
        <f>[1]节奏总纲!BE4</f>
        <v>19.707330185578734</v>
      </c>
    </row>
    <row r="5" spans="2:45" x14ac:dyDescent="0.2">
      <c r="B5" s="71">
        <f>[1]节奏总纲!N5</f>
        <v>4</v>
      </c>
      <c r="C5" s="11">
        <v>2</v>
      </c>
      <c r="D5" s="11">
        <f>[1]节奏总纲!P5</f>
        <v>0.1486983549970351</v>
      </c>
      <c r="E5" s="11">
        <f>[1]节奏总纲!Q5</f>
        <v>0.12505531655250651</v>
      </c>
      <c r="F5" s="11">
        <f>[1]节奏总纲!R5</f>
        <v>9.883979656652922E-2</v>
      </c>
      <c r="G5" s="11">
        <f>[1]节奏总纲!S5</f>
        <v>6.9828747506607683E-2</v>
      </c>
      <c r="H5" s="11">
        <f>[1]节奏总纲!T5</f>
        <v>3.7085369736260552E-2</v>
      </c>
      <c r="J5" s="11">
        <v>2</v>
      </c>
      <c r="K5" s="11">
        <f>[1]节奏总纲!W5</f>
        <v>7.6924892460741967E-2</v>
      </c>
      <c r="L5" s="11">
        <f>[1]节奏总纲!X5</f>
        <v>6.5268022259774336E-2</v>
      </c>
      <c r="M5" s="11">
        <f>[1]节奏总纲!Y5</f>
        <v>5.206503103162699E-2</v>
      </c>
      <c r="N5" s="11">
        <f>[1]节奏总纲!Z5</f>
        <v>3.7243595515130602E-2</v>
      </c>
      <c r="O5" s="11">
        <f>[1]节奏总纲!AA5</f>
        <v>2.0046349730144564E-2</v>
      </c>
      <c r="Q5" s="11">
        <v>2</v>
      </c>
      <c r="R5" s="11">
        <f>[1]节奏总纲!AD5</f>
        <v>15.845161563010114</v>
      </c>
      <c r="S5" s="11">
        <f>[1]节奏总纲!AE5</f>
        <v>17.271997130667014</v>
      </c>
      <c r="T5" s="11">
        <f>[1]节奏总纲!AF5</f>
        <v>19.263096801323076</v>
      </c>
      <c r="U5" s="11">
        <f>[1]节奏总纲!AG5</f>
        <v>22.536681597650272</v>
      </c>
      <c r="V5" s="11">
        <f>[1]节奏总纲!AH5</f>
        <v>29.386000042029625</v>
      </c>
      <c r="Z5" s="15">
        <v>2</v>
      </c>
      <c r="AA5" s="15">
        <f>[1]节奏总纲!AM5</f>
        <v>2.3963093307967063E-2</v>
      </c>
      <c r="AB5" s="15">
        <f>[1]节奏总纲!AN5</f>
        <v>1.9170474646373652E-2</v>
      </c>
      <c r="AC5" s="15">
        <f>[1]节奏总纲!AO5</f>
        <v>1.4377855984780237E-2</v>
      </c>
      <c r="AD5" s="15">
        <f>[1]节奏总纲!AP5</f>
        <v>9.5852373231868262E-3</v>
      </c>
      <c r="AE5" s="15">
        <f>[1]节奏总纲!AQ5</f>
        <v>4.7926186615934131E-3</v>
      </c>
      <c r="AG5" s="15">
        <v>2</v>
      </c>
      <c r="AH5" s="15">
        <f>[1]节奏总纲!AT5</f>
        <v>1.6528175558115307E-2</v>
      </c>
      <c r="AI5" s="15">
        <f>[1]节奏总纲!AU5</f>
        <v>1.3222540446492247E-2</v>
      </c>
      <c r="AJ5" s="15">
        <f>[1]节奏总纲!AV5</f>
        <v>9.9169053348691846E-3</v>
      </c>
      <c r="AK5" s="15">
        <f>[1]节奏总纲!AW5</f>
        <v>6.6112702232461237E-3</v>
      </c>
      <c r="AL5" s="15">
        <f>[1]节奏总纲!AX5</f>
        <v>3.3056351116230618E-3</v>
      </c>
      <c r="AM5" s="15"/>
      <c r="AN5" s="15">
        <v>2</v>
      </c>
      <c r="AO5" s="15">
        <f>[1]节奏总纲!BA5</f>
        <v>14.729965238833779</v>
      </c>
      <c r="AP5" s="15">
        <f>[1]节奏总纲!BB5</f>
        <v>15.911635365458322</v>
      </c>
      <c r="AQ5" s="15">
        <f>[1]节奏总纲!BC5</f>
        <v>17.448850811924295</v>
      </c>
      <c r="AR5" s="15">
        <f>[1]节奏总纲!BD5</f>
        <v>19.707330185578734</v>
      </c>
      <c r="AS5" s="15">
        <f>[1]节奏总纲!BE5</f>
        <v>23.710496742673982</v>
      </c>
    </row>
    <row r="6" spans="2:45" x14ac:dyDescent="0.2">
      <c r="B6" s="71">
        <f>[1]节奏总纲!N6</f>
        <v>6</v>
      </c>
      <c r="C6" s="11">
        <v>3</v>
      </c>
      <c r="D6" s="11">
        <f>[1]节奏总纲!P6</f>
        <v>0.23114441334491631</v>
      </c>
      <c r="E6" s="11">
        <f>[1]节奏总纲!Q6</f>
        <v>0.19582554698581309</v>
      </c>
      <c r="F6" s="11">
        <f>[1]节奏总纲!R6</f>
        <v>0.15616116565582547</v>
      </c>
      <c r="G6" s="11">
        <f>[1]节奏总纲!S6</f>
        <v>0.11120357726023924</v>
      </c>
      <c r="H6" s="11">
        <f>[1]节奏总纲!T6</f>
        <v>5.9380999788309005E-2</v>
      </c>
      <c r="J6" s="11">
        <v>3</v>
      </c>
      <c r="K6" s="11">
        <f>[1]节奏总纲!W6</f>
        <v>8.2446058347881213E-2</v>
      </c>
      <c r="L6" s="11">
        <f>[1]节奏总纲!X6</f>
        <v>7.0770230433306575E-2</v>
      </c>
      <c r="M6" s="11">
        <f>[1]节奏总纲!Y6</f>
        <v>5.7321369089296248E-2</v>
      </c>
      <c r="N6" s="11">
        <f>[1]节奏总纲!Z6</f>
        <v>4.1374829753631562E-2</v>
      </c>
      <c r="O6" s="11">
        <f>[1]节奏总纲!AA6</f>
        <v>2.2295630052048453E-2</v>
      </c>
      <c r="Q6" s="11">
        <v>3</v>
      </c>
      <c r="R6" s="11">
        <f>[1]节奏总纲!AD6</f>
        <v>20</v>
      </c>
      <c r="S6" s="11">
        <f>[1]节奏总纲!AE6</f>
        <v>21.543844702365945</v>
      </c>
      <c r="T6" s="11">
        <f>[1]节奏总纲!AF6</f>
        <v>23.734615677065324</v>
      </c>
      <c r="U6" s="11">
        <f>[1]节奏总纲!AG6</f>
        <v>27.324610510337703</v>
      </c>
      <c r="V6" s="11">
        <f>[1]节奏总纲!AH6</f>
        <v>34.517938607173015</v>
      </c>
      <c r="Z6" s="15">
        <v>3</v>
      </c>
      <c r="AA6" s="15">
        <f>[1]节奏总纲!AM6</f>
        <v>5.1571656651039799E-2</v>
      </c>
      <c r="AB6" s="15">
        <f>[1]节奏总纲!AN6</f>
        <v>4.1257325320831845E-2</v>
      </c>
      <c r="AC6" s="15">
        <f>[1]节奏总纲!AO6</f>
        <v>3.0942993990623877E-2</v>
      </c>
      <c r="AD6" s="15">
        <f>[1]节奏总纲!AP6</f>
        <v>2.0628662660415922E-2</v>
      </c>
      <c r="AE6" s="15">
        <f>[1]节奏总纲!AQ6</f>
        <v>1.0314331330207961E-2</v>
      </c>
      <c r="AG6" s="15">
        <v>3</v>
      </c>
      <c r="AH6" s="15">
        <f>[1]节奏总纲!AT6</f>
        <v>2.7608563343072736E-2</v>
      </c>
      <c r="AI6" s="15">
        <f>[1]节奏总纲!AU6</f>
        <v>2.2086850674458192E-2</v>
      </c>
      <c r="AJ6" s="15">
        <f>[1]节奏总纲!AV6</f>
        <v>1.6565138005843638E-2</v>
      </c>
      <c r="AK6" s="15">
        <f>[1]节奏总纲!AW6</f>
        <v>1.1043425337229096E-2</v>
      </c>
      <c r="AL6" s="15">
        <f>[1]节奏总纲!AX6</f>
        <v>5.5217126686145481E-3</v>
      </c>
      <c r="AM6" s="15"/>
      <c r="AN6" s="15">
        <v>3</v>
      </c>
      <c r="AO6" s="15">
        <f>[1]节奏总纲!BA6</f>
        <v>16.888397947066121</v>
      </c>
      <c r="AP6" s="15">
        <f>[1]节奏总纲!BB6</f>
        <v>18.108391417375849</v>
      </c>
      <c r="AQ6" s="15">
        <f>[1]节奏总纲!BC6</f>
        <v>19.707330185578734</v>
      </c>
      <c r="AR6" s="15">
        <f>[1]节奏总纲!BD6</f>
        <v>22.041972908628715</v>
      </c>
      <c r="AS6" s="15">
        <f>[1]节奏总纲!BE6</f>
        <v>26.127796402772656</v>
      </c>
    </row>
    <row r="7" spans="2:45" x14ac:dyDescent="0.2">
      <c r="B7" s="71">
        <f>[1]节奏总纲!N7</f>
        <v>8</v>
      </c>
      <c r="C7" s="11">
        <v>4</v>
      </c>
      <c r="D7" s="11">
        <f>[1]节奏总纲!P7</f>
        <v>0.3195079107728942</v>
      </c>
      <c r="E7" s="11">
        <f>[1]节奏总纲!Q7</f>
        <v>0.2719651336498875</v>
      </c>
      <c r="F7" s="11">
        <f>[1]节奏总纲!R7</f>
        <v>0.21816000147573214</v>
      </c>
      <c r="G7" s="11">
        <f>[1]节奏总纲!S7</f>
        <v>0.15607961441255883</v>
      </c>
      <c r="H7" s="11">
        <f>[1]节奏总纲!T7</f>
        <v>8.4062531324348461E-2</v>
      </c>
      <c r="J7" s="11">
        <v>4</v>
      </c>
      <c r="K7" s="11">
        <f>[1]节奏总纲!W7</f>
        <v>8.8363497427977888E-2</v>
      </c>
      <c r="L7" s="11">
        <f>[1]节奏总纲!X7</f>
        <v>7.6139586664074416E-2</v>
      </c>
      <c r="M7" s="11">
        <f>[1]节奏总纲!Y7</f>
        <v>6.1998835819906672E-2</v>
      </c>
      <c r="N7" s="11">
        <f>[1]节奏总纲!Z7</f>
        <v>4.4876037152319581E-2</v>
      </c>
      <c r="O7" s="11">
        <f>[1]节奏总纲!AA7</f>
        <v>2.4681531536039455E-2</v>
      </c>
      <c r="Q7" s="11">
        <v>4</v>
      </c>
      <c r="R7" s="11">
        <f>[1]节奏总纲!AD7</f>
        <v>23.213386604241784</v>
      </c>
      <c r="S7" s="11">
        <f>[1]节奏总纲!AE7</f>
        <v>24.836966034810484</v>
      </c>
      <c r="T7" s="11">
        <f>[1]节奏总纲!AF7</f>
        <v>27.155717181399513</v>
      </c>
      <c r="U7" s="11">
        <f>[1]节奏总纲!AG7</f>
        <v>30.831257561377125</v>
      </c>
      <c r="V7" s="11">
        <f>[1]节奏总纲!AH7</f>
        <v>38.431365705145346</v>
      </c>
      <c r="Z7" s="15">
        <v>4</v>
      </c>
      <c r="AA7" s="15">
        <f>[1]节奏总纲!AM7</f>
        <v>9.2637640824031031E-2</v>
      </c>
      <c r="AB7" s="15">
        <f>[1]节奏总纲!AN7</f>
        <v>7.4110112659224833E-2</v>
      </c>
      <c r="AC7" s="15">
        <f>[1]节奏总纲!AO7</f>
        <v>5.5582584494418615E-2</v>
      </c>
      <c r="AD7" s="15">
        <f>[1]节奏总纲!AP7</f>
        <v>3.7055056329612417E-2</v>
      </c>
      <c r="AE7" s="15">
        <f>[1]节奏总纲!AQ7</f>
        <v>1.8527528164806208E-2</v>
      </c>
      <c r="AG7" s="15">
        <v>4</v>
      </c>
      <c r="AH7" s="15">
        <f>[1]节奏总纲!AT7</f>
        <v>4.1065984172991232E-2</v>
      </c>
      <c r="AI7" s="15">
        <f>[1]节奏总纲!AU7</f>
        <v>3.2852787338392989E-2</v>
      </c>
      <c r="AJ7" s="15">
        <f>[1]节奏总纲!AV7</f>
        <v>2.4639590503794738E-2</v>
      </c>
      <c r="AK7" s="15">
        <f>[1]节奏总纲!AW7</f>
        <v>1.6426393669196494E-2</v>
      </c>
      <c r="AL7" s="15">
        <f>[1]节奏总纲!AX7</f>
        <v>8.2131968345982471E-3</v>
      </c>
      <c r="AM7" s="15"/>
      <c r="AN7" s="15">
        <v>4</v>
      </c>
      <c r="AO7" s="15">
        <f>[1]节奏总纲!BA7</f>
        <v>18.453550676044042</v>
      </c>
      <c r="AP7" s="15">
        <f>[1]节奏总纲!BB7</f>
        <v>19.707330185578734</v>
      </c>
      <c r="AQ7" s="15">
        <f>[1]节奏总纲!BC7</f>
        <v>21.34613466141565</v>
      </c>
      <c r="AR7" s="15">
        <f>[1]节奏总纲!BD7</f>
        <v>23.710496742673982</v>
      </c>
      <c r="AS7" s="15">
        <f>[1]节奏总纲!BE7</f>
        <v>27.863030247590562</v>
      </c>
    </row>
    <row r="8" spans="2:45" x14ac:dyDescent="0.2">
      <c r="B8" s="71">
        <f>[1]节奏总纲!N8</f>
        <v>10</v>
      </c>
      <c r="C8" s="11">
        <v>5</v>
      </c>
      <c r="D8" s="11">
        <f>[1]节奏总纲!P8</f>
        <v>0.41421356237309515</v>
      </c>
      <c r="E8" s="11">
        <f>[1]节奏总纲!Q8</f>
        <v>0.35241289886702937</v>
      </c>
      <c r="F8" s="11">
        <f>[1]节奏总纲!R8</f>
        <v>0.28315639123824782</v>
      </c>
      <c r="G8" s="11">
        <f>[1]节奏总纲!S8</f>
        <v>0.20296464556281663</v>
      </c>
      <c r="H8" s="11">
        <f>[1]节奏总纲!T8</f>
        <v>0.10951806589144637</v>
      </c>
      <c r="J8" s="11">
        <v>5</v>
      </c>
      <c r="K8" s="11">
        <f>[1]节奏总纲!W8</f>
        <v>9.4705651600200946E-2</v>
      </c>
      <c r="L8" s="11">
        <f>[1]节奏总纲!X8</f>
        <v>8.0447765217141864E-2</v>
      </c>
      <c r="M8" s="11">
        <f>[1]节奏总纲!Y8</f>
        <v>6.4996389762515677E-2</v>
      </c>
      <c r="N8" s="11">
        <f>[1]节奏总纲!Z8</f>
        <v>4.68850311502578E-2</v>
      </c>
      <c r="O8" s="11">
        <f>[1]节奏总纲!AA8</f>
        <v>2.5455534567097912E-2</v>
      </c>
      <c r="Q8" s="11">
        <v>5</v>
      </c>
      <c r="R8" s="11">
        <f>[1]节奏总纲!AD8</f>
        <v>25.845161563010112</v>
      </c>
      <c r="S8" s="11">
        <f>[1]节奏总纲!AE8</f>
        <v>27.525245270311611</v>
      </c>
      <c r="T8" s="11">
        <f>[1]节奏总纲!AF8</f>
        <v>29.892344464157688</v>
      </c>
      <c r="U8" s="11">
        <f>[1]节奏总纲!AG8</f>
        <v>33.672145166817529</v>
      </c>
      <c r="V8" s="11">
        <f>[1]节奏总纲!AH8</f>
        <v>41.359260538726978</v>
      </c>
      <c r="Z8" s="15">
        <v>5</v>
      </c>
      <c r="AA8" s="15">
        <f>[1]节奏总纲!AM8</f>
        <v>0.15</v>
      </c>
      <c r="AB8" s="15">
        <f>[1]节奏总纲!AN8</f>
        <v>0.12</v>
      </c>
      <c r="AC8" s="15">
        <f>[1]节奏总纲!AO8</f>
        <v>0.09</v>
      </c>
      <c r="AD8" s="15">
        <f>[1]节奏总纲!AP8</f>
        <v>0.06</v>
      </c>
      <c r="AE8" s="15">
        <f>[1]节奏总纲!AQ8</f>
        <v>0.03</v>
      </c>
      <c r="AG8" s="15">
        <v>5</v>
      </c>
      <c r="AH8" s="15">
        <f>[1]节奏总纲!AT8</f>
        <v>5.7362359175968963E-2</v>
      </c>
      <c r="AI8" s="15">
        <f>[1]节奏总纲!AU8</f>
        <v>4.5889887340775162E-2</v>
      </c>
      <c r="AJ8" s="15">
        <f>[1]节奏总纲!AV8</f>
        <v>3.4417415505581382E-2</v>
      </c>
      <c r="AK8" s="15">
        <f>[1]节奏总纲!AW8</f>
        <v>2.2944943670387581E-2</v>
      </c>
      <c r="AL8" s="15">
        <f>[1]节奏总纲!AX8</f>
        <v>1.1472471835193791E-2</v>
      </c>
      <c r="AM8" s="15"/>
      <c r="AN8" s="15">
        <v>5</v>
      </c>
      <c r="AO8" s="15">
        <f>[1]节奏总纲!BA8</f>
        <v>19.707330185578734</v>
      </c>
      <c r="AP8" s="15">
        <f>[1]节奏总纲!BB8</f>
        <v>20.993539484876777</v>
      </c>
      <c r="AQ8" s="15">
        <f>[1]节奏总纲!BC8</f>
        <v>22.639743033177162</v>
      </c>
      <c r="AR8" s="15">
        <f>[1]节奏总纲!BD8</f>
        <v>25.044229735272328</v>
      </c>
      <c r="AS8" s="15">
        <f>[1]节奏总纲!BE8</f>
        <v>29.216428548527322</v>
      </c>
    </row>
    <row r="9" spans="2:45" x14ac:dyDescent="0.2">
      <c r="B9" s="71">
        <f>[1]节奏总纲!N9</f>
        <v>12</v>
      </c>
      <c r="C9" s="11">
        <v>6</v>
      </c>
      <c r="D9" s="11">
        <f>[1]节奏总纲!P9</f>
        <v>0.51571656651039799</v>
      </c>
      <c r="E9" s="11">
        <f>[1]节奏总纲!Q9</f>
        <v>0.43939051466685908</v>
      </c>
      <c r="F9" s="11">
        <f>[1]节奏总纲!R9</f>
        <v>0.35336899137292471</v>
      </c>
      <c r="G9" s="11">
        <f>[1]节奏总纲!S9</f>
        <v>0.25440298225957936</v>
      </c>
      <c r="H9" s="11">
        <f>[1]节奏总纲!T9</f>
        <v>0.13836675479473978</v>
      </c>
      <c r="J9" s="11">
        <v>6</v>
      </c>
      <c r="K9" s="11">
        <f>[1]节奏总纲!W9</f>
        <v>0.10150300413730284</v>
      </c>
      <c r="L9" s="11">
        <f>[1]节奏总纲!X9</f>
        <v>8.6977615799829711E-2</v>
      </c>
      <c r="M9" s="11">
        <f>[1]节奏总纲!Y9</f>
        <v>7.0212600134676895E-2</v>
      </c>
      <c r="N9" s="11">
        <f>[1]节奏总纲!Z9</f>
        <v>5.1438336696762732E-2</v>
      </c>
      <c r="O9" s="11">
        <f>[1]节奏总纲!AA9</f>
        <v>2.884868890329341E-2</v>
      </c>
      <c r="Q9" s="11">
        <v>6</v>
      </c>
      <c r="R9" s="11">
        <f>[1]节奏总纲!AD9</f>
        <v>28.071211008105138</v>
      </c>
      <c r="S9" s="11">
        <f>[1]节奏总纲!AE9</f>
        <v>29.78183527117605</v>
      </c>
      <c r="T9" s="11">
        <f>[1]节奏总纲!AF9</f>
        <v>32.202183458664891</v>
      </c>
      <c r="U9" s="11">
        <f>[1]节奏总纲!AG9</f>
        <v>36.067019846099676</v>
      </c>
      <c r="V9" s="11">
        <f>[1]节奏总纲!AH9</f>
        <v>43.870275262019007</v>
      </c>
      <c r="Z9" s="15">
        <v>6</v>
      </c>
      <c r="AA9" s="15">
        <f>[1]节奏总纲!AM9</f>
        <v>0.22055744069899194</v>
      </c>
      <c r="AB9" s="15">
        <f>[1]节奏总纲!AN9</f>
        <v>0.17644595255919357</v>
      </c>
      <c r="AC9" s="15">
        <f>[1]节奏总纲!AO9</f>
        <v>0.13233446441939517</v>
      </c>
      <c r="AD9" s="15">
        <f>[1]节奏总纲!AP9</f>
        <v>8.8222976279596785E-2</v>
      </c>
      <c r="AE9" s="15">
        <f>[1]节奏总纲!AQ9</f>
        <v>4.4111488139798392E-2</v>
      </c>
      <c r="AG9" s="15">
        <v>6</v>
      </c>
      <c r="AH9" s="15">
        <f>[1]节奏总纲!AT9</f>
        <v>7.0557440698991947E-2</v>
      </c>
      <c r="AI9" s="15">
        <f>[1]节奏总纲!AU9</f>
        <v>5.6445952559193574E-2</v>
      </c>
      <c r="AJ9" s="15">
        <f>[1]节奏总纲!AV9</f>
        <v>4.2334464419395174E-2</v>
      </c>
      <c r="AK9" s="15">
        <f>[1]节奏总纲!AW9</f>
        <v>2.8222976279596787E-2</v>
      </c>
      <c r="AL9" s="15">
        <f>[1]节奏总纲!AX9</f>
        <v>1.4111488139798394E-2</v>
      </c>
      <c r="AM9" s="15"/>
      <c r="AN9" s="15">
        <v>6</v>
      </c>
      <c r="AO9" s="15">
        <f>[1]节奏总纲!BA9</f>
        <v>20.745154613657583</v>
      </c>
      <c r="AP9" s="15">
        <f>[1]节奏总纲!BB9</f>
        <v>22.041972908628715</v>
      </c>
      <c r="AQ9" s="15">
        <f>[1]节奏总纲!BC9</f>
        <v>23.710496742673982</v>
      </c>
      <c r="AR9" s="15">
        <f>[1]节奏总纲!BD9</f>
        <v>26.127796402772656</v>
      </c>
      <c r="AS9" s="15">
        <f>[1]节奏总纲!BE9</f>
        <v>30.329493925593439</v>
      </c>
    </row>
    <row r="10" spans="2:45" x14ac:dyDescent="0.2">
      <c r="B10" s="71">
        <f>[1]节奏总纲!N10</f>
        <v>14</v>
      </c>
      <c r="C10" s="11">
        <v>7</v>
      </c>
      <c r="D10" s="11">
        <f>[1]节奏总纲!P10</f>
        <v>0.62450479271247095</v>
      </c>
      <c r="E10" s="11">
        <f>[1]节奏总纲!Q10</f>
        <v>0.53413894920697635</v>
      </c>
      <c r="F10" s="11">
        <f>[1]节奏总纲!R10</f>
        <v>0.43072095553379119</v>
      </c>
      <c r="G10" s="11">
        <f>[1]节奏总纲!S10</f>
        <v>0.30950457526830061</v>
      </c>
      <c r="H10" s="11">
        <f>[1]节奏总纲!T10</f>
        <v>0.16699258157131475</v>
      </c>
      <c r="J10" s="11">
        <v>7</v>
      </c>
      <c r="K10" s="11">
        <f>[1]节奏总纲!W10</f>
        <v>0.10878822620207296</v>
      </c>
      <c r="L10" s="11">
        <f>[1]节奏总纲!X10</f>
        <v>9.4748434540117277E-2</v>
      </c>
      <c r="M10" s="11">
        <f>[1]节奏总纲!Y10</f>
        <v>7.7351964160866482E-2</v>
      </c>
      <c r="N10" s="11">
        <f>[1]节奏总纲!Z10</f>
        <v>5.510159300872125E-2</v>
      </c>
      <c r="O10" s="11">
        <f>[1]节奏总纲!AA10</f>
        <v>2.8625826776574964E-2</v>
      </c>
      <c r="Q10" s="11">
        <v>7</v>
      </c>
      <c r="R10" s="11">
        <f>[1]节奏总纲!AD10</f>
        <v>30</v>
      </c>
      <c r="S10" s="11">
        <f>[1]节奏总纲!AE10</f>
        <v>31.718819483847451</v>
      </c>
      <c r="T10" s="11">
        <f>[1]节奏总纲!AF10</f>
        <v>34.192155176139416</v>
      </c>
      <c r="U10" s="11">
        <f>[1]节奏总纲!AG10</f>
        <v>38.19822972207853</v>
      </c>
      <c r="V10" s="11">
        <f>[1]节奏总纲!AH10</f>
        <v>46.093186357957826</v>
      </c>
      <c r="Z10" s="15">
        <v>7</v>
      </c>
      <c r="AA10" s="15">
        <f>[1]节奏总纲!AM10</f>
        <v>0.31141300609369982</v>
      </c>
      <c r="AB10" s="15">
        <f>[1]节奏总纲!AN10</f>
        <v>0.24913040487495985</v>
      </c>
      <c r="AC10" s="15">
        <f>[1]节奏总纲!AO10</f>
        <v>0.18684780365621989</v>
      </c>
      <c r="AD10" s="15">
        <f>[1]节奏总纲!AP10</f>
        <v>0.12456520243747993</v>
      </c>
      <c r="AE10" s="15">
        <f>[1]节奏总纲!AQ10</f>
        <v>6.2282601218739964E-2</v>
      </c>
      <c r="AG10" s="15">
        <v>7</v>
      </c>
      <c r="AH10" s="15">
        <f>[1]节奏总纲!AT10</f>
        <v>9.0855565394707877E-2</v>
      </c>
      <c r="AI10" s="15">
        <f>[1]节奏总纲!AU10</f>
        <v>7.2684452315766285E-2</v>
      </c>
      <c r="AJ10" s="15">
        <f>[1]节奏总纲!AV10</f>
        <v>5.451333923682472E-2</v>
      </c>
      <c r="AK10" s="15">
        <f>[1]节奏总纲!AW10</f>
        <v>3.6342226157883142E-2</v>
      </c>
      <c r="AL10" s="15">
        <f>[1]节奏总纲!AX10</f>
        <v>1.8171113078941571E-2</v>
      </c>
      <c r="AM10" s="15"/>
      <c r="AN10" s="15">
        <v>7</v>
      </c>
      <c r="AO10" s="15">
        <f>[1]节奏总纲!BA10</f>
        <v>21.627432338833255</v>
      </c>
      <c r="AP10" s="15">
        <f>[1]节奏总纲!BB10</f>
        <v>22.938628095451385</v>
      </c>
      <c r="AQ10" s="15">
        <f>[1]节奏总纲!BC10</f>
        <v>24.619152272059132</v>
      </c>
      <c r="AR10" s="15">
        <f>[1]节奏总纲!BD10</f>
        <v>27.059707353051884</v>
      </c>
      <c r="AS10" s="15">
        <f>[1]节奏总纲!BE10</f>
        <v>31.280110398778046</v>
      </c>
    </row>
    <row r="11" spans="2:45" x14ac:dyDescent="0.2">
      <c r="B11" s="71">
        <f>[1]节奏总纲!N11</f>
        <v>16</v>
      </c>
      <c r="C11" s="11">
        <v>8</v>
      </c>
      <c r="D11" s="11">
        <f>[1]节奏总纲!P11</f>
        <v>0.74110112659224825</v>
      </c>
      <c r="E11" s="11">
        <f>[1]节奏总纲!Q11</f>
        <v>0.63089938906798093</v>
      </c>
      <c r="F11" s="11">
        <f>[1]节奏总纲!R11</f>
        <v>0.50550507844857251</v>
      </c>
      <c r="G11" s="11">
        <f>[1]节奏总纲!S11</f>
        <v>0.36195379022765406</v>
      </c>
      <c r="H11" s="11">
        <f>[1]节奏总纲!T11</f>
        <v>0.19579891764567198</v>
      </c>
      <c r="J11" s="11">
        <v>8</v>
      </c>
      <c r="K11" s="11">
        <f>[1]节奏总纲!W11</f>
        <v>0.1165963338797773</v>
      </c>
      <c r="L11" s="11">
        <f>[1]节奏总纲!X11</f>
        <v>9.6760439861004577E-2</v>
      </c>
      <c r="M11" s="11">
        <f>[1]节奏总纲!Y11</f>
        <v>7.4784122914781315E-2</v>
      </c>
      <c r="N11" s="11">
        <f>[1]节奏总纲!Z11</f>
        <v>5.2449214959353452E-2</v>
      </c>
      <c r="O11" s="11">
        <f>[1]节奏总纲!AA11</f>
        <v>2.8806336074357231E-2</v>
      </c>
      <c r="Q11" s="11">
        <v>8</v>
      </c>
      <c r="R11" s="11">
        <f>[1]节奏总纲!AD11</f>
        <v>31.691928656135214</v>
      </c>
      <c r="S11" s="11">
        <f>[1]节奏总纲!AE11</f>
        <v>33.465251056098396</v>
      </c>
      <c r="T11" s="11">
        <f>[1]节奏总纲!AF11</f>
        <v>35.930751746472978</v>
      </c>
      <c r="U11" s="11">
        <f>[1]节奏总纲!AG11</f>
        <v>39.998279638578282</v>
      </c>
      <c r="V11" s="11">
        <f>[1]节奏总纲!AH11</f>
        <v>48.067140183443534</v>
      </c>
      <c r="Z11" s="15">
        <v>8</v>
      </c>
      <c r="AA11" s="15">
        <f>[1]节奏总纲!AM11</f>
        <v>0.42660095793436714</v>
      </c>
      <c r="AB11" s="15">
        <f>[1]节奏总纲!AN11</f>
        <v>0.34128076634749371</v>
      </c>
      <c r="AC11" s="15">
        <f>[1]节奏总纲!AO11</f>
        <v>0.25596057476062029</v>
      </c>
      <c r="AD11" s="15">
        <f>[1]节奏总纲!AP11</f>
        <v>0.17064038317374686</v>
      </c>
      <c r="AE11" s="15">
        <f>[1]节奏总纲!AQ11</f>
        <v>8.5320191586873428E-2</v>
      </c>
      <c r="AG11" s="15">
        <v>8</v>
      </c>
      <c r="AH11" s="15">
        <f>[1]节奏总纲!AT11</f>
        <v>0.11518795184066732</v>
      </c>
      <c r="AI11" s="15">
        <f>[1]节奏总纲!AU11</f>
        <v>9.2150361472533859E-2</v>
      </c>
      <c r="AJ11" s="15">
        <f>[1]节奏总纲!AV11</f>
        <v>6.9112771104400395E-2</v>
      </c>
      <c r="AK11" s="15">
        <f>[1]节奏总纲!AW11</f>
        <v>4.607518073626693E-2</v>
      </c>
      <c r="AL11" s="15">
        <f>[1]节奏总纲!AX11</f>
        <v>2.3037590368133465E-2</v>
      </c>
      <c r="AM11" s="15"/>
      <c r="AN11" s="15">
        <v>8</v>
      </c>
      <c r="AO11" s="15">
        <f>[1]节奏总纲!BA11</f>
        <v>22.400634983357783</v>
      </c>
      <c r="AP11" s="15">
        <f>[1]节奏总纲!BB11</f>
        <v>23.710496742673982</v>
      </c>
      <c r="AQ11" s="15">
        <f>[1]节奏总纲!BC11</f>
        <v>25.412810862541733</v>
      </c>
      <c r="AR11" s="15">
        <f>[1]节奏总纲!BD11</f>
        <v>27.863030247590562</v>
      </c>
      <c r="AS11" s="15">
        <f>[1]节奏总纲!BE11</f>
        <v>32.113552950216736</v>
      </c>
    </row>
    <row r="12" spans="2:45" x14ac:dyDescent="0.2">
      <c r="B12" s="71">
        <f>[1]节奏总纲!N12</f>
        <v>18</v>
      </c>
      <c r="C12" s="11">
        <v>9</v>
      </c>
      <c r="D12" s="11">
        <f>[1]节奏总纲!P12</f>
        <v>0.86606598307361482</v>
      </c>
      <c r="E12" s="11">
        <f>[1]节奏总纲!Q12</f>
        <v>0.73702215159564621</v>
      </c>
      <c r="F12" s="11">
        <f>[1]节奏总纲!R12</f>
        <v>0.59282216541388932</v>
      </c>
      <c r="G12" s="11">
        <f>[1]节奏总纲!S12</f>
        <v>0.42766338244175101</v>
      </c>
      <c r="H12" s="11">
        <f>[1]节奏总纲!T12</f>
        <v>0.23193247026711403</v>
      </c>
      <c r="J12" s="11">
        <v>9</v>
      </c>
      <c r="K12" s="11">
        <f>[1]节奏总纲!W12</f>
        <v>0.12496485648136657</v>
      </c>
      <c r="L12" s="11">
        <f>[1]节奏总纲!X12</f>
        <v>0.10612276252766528</v>
      </c>
      <c r="M12" s="11">
        <f>[1]节奏总纲!Y12</f>
        <v>8.7317086965316815E-2</v>
      </c>
      <c r="N12" s="11">
        <f>[1]节奏总纲!Z12</f>
        <v>6.5709592214096946E-2</v>
      </c>
      <c r="O12" s="11">
        <f>[1]节奏总纲!AA12</f>
        <v>3.613355262144205E-2</v>
      </c>
      <c r="Q12" s="11">
        <v>9</v>
      </c>
      <c r="R12" s="11">
        <f>[1]节奏总纲!AD12</f>
        <v>33.213386604241784</v>
      </c>
      <c r="S12" s="11">
        <f>[1]节奏总纲!AE12</f>
        <v>34.992730785174565</v>
      </c>
      <c r="T12" s="11">
        <f>[1]节奏总纲!AF12</f>
        <v>37.510565846691456</v>
      </c>
      <c r="U12" s="11">
        <f>[1]节奏总纲!AG12</f>
        <v>41.534743419557365</v>
      </c>
      <c r="V12" s="11">
        <f>[1]节奏总纲!AH12</f>
        <v>49.706056771838036</v>
      </c>
      <c r="Z12" s="15">
        <v>9</v>
      </c>
      <c r="AA12" s="15">
        <f>[1]节奏总纲!AM12</f>
        <v>0.57090651823243421</v>
      </c>
      <c r="AB12" s="15">
        <f>[1]节奏总纲!AN12</f>
        <v>0.45672521458594739</v>
      </c>
      <c r="AC12" s="15">
        <f>[1]节奏总纲!AO12</f>
        <v>0.34254391093946052</v>
      </c>
      <c r="AD12" s="15">
        <f>[1]节奏总纲!AP12</f>
        <v>0.2283626072929737</v>
      </c>
      <c r="AE12" s="15">
        <f>[1]节奏总纲!AQ12</f>
        <v>0.11418130364648685</v>
      </c>
      <c r="AG12" s="15">
        <v>9</v>
      </c>
      <c r="AH12" s="15">
        <f>[1]节奏总纲!AT12</f>
        <v>0.14430556029806707</v>
      </c>
      <c r="AI12" s="15">
        <f>[1]节奏总纲!AU12</f>
        <v>0.11544444823845368</v>
      </c>
      <c r="AJ12" s="15">
        <f>[1]节奏总纲!AV12</f>
        <v>8.6583336178840231E-2</v>
      </c>
      <c r="AK12" s="15">
        <f>[1]节奏总纲!AW12</f>
        <v>5.7722224119226839E-2</v>
      </c>
      <c r="AL12" s="15">
        <f>[1]节奏总纲!AX12</f>
        <v>2.886111205961342E-2</v>
      </c>
      <c r="AM12" s="15"/>
      <c r="AN12" s="15">
        <v>9</v>
      </c>
      <c r="AO12" s="15">
        <f>[1]节奏总纲!BA12</f>
        <v>23.100336713798686</v>
      </c>
      <c r="AP12" s="15">
        <f>[1]节奏总纲!BB12</f>
        <v>24.402761517547276</v>
      </c>
      <c r="AQ12" s="15">
        <f>[1]节奏总纲!BC12</f>
        <v>26.127796402772656</v>
      </c>
      <c r="AR12" s="15">
        <f>[1]节奏总纲!BD12</f>
        <v>28.568390277483555</v>
      </c>
      <c r="AS12" s="15">
        <f>[1]节奏总纲!BE12</f>
        <v>32.842201900114915</v>
      </c>
    </row>
    <row r="13" spans="2:45" x14ac:dyDescent="0.2">
      <c r="B13" s="71">
        <f>[1]节奏总纲!N13</f>
        <v>20</v>
      </c>
      <c r="C13" s="11">
        <v>10</v>
      </c>
      <c r="D13" s="11">
        <f>[1]节奏总纲!P13</f>
        <v>1</v>
      </c>
      <c r="E13" s="11">
        <f>[1]节奏总纲!Q13</f>
        <v>0.8548</v>
      </c>
      <c r="F13" s="11">
        <f>[1]节奏总纲!R13</f>
        <v>0.6895</v>
      </c>
      <c r="G13" s="11">
        <f>[1]节奏总纲!S13</f>
        <v>0.49980000000000002</v>
      </c>
      <c r="H13" s="11">
        <f>[1]节奏总纲!T13</f>
        <v>0.2732</v>
      </c>
      <c r="J13" s="11">
        <v>10</v>
      </c>
      <c r="K13" s="11">
        <f>[1]节奏总纲!W13</f>
        <v>0.13393401692638518</v>
      </c>
      <c r="L13" s="11">
        <f>[1]节奏总纲!X13</f>
        <v>0.11777784840435379</v>
      </c>
      <c r="M13" s="11">
        <f>[1]节奏总纲!Y13</f>
        <v>9.6677834586110678E-2</v>
      </c>
      <c r="N13" s="11">
        <f>[1]节奏总纲!Z13</f>
        <v>7.2136617558249017E-2</v>
      </c>
      <c r="O13" s="11">
        <f>[1]节奏总纲!AA13</f>
        <v>4.1267529732885971E-2</v>
      </c>
      <c r="Q13" s="11">
        <v>10</v>
      </c>
      <c r="R13" s="11">
        <f>[1]节奏总纲!AD13</f>
        <v>34.585942742481357</v>
      </c>
      <c r="S13" s="11">
        <f>[1]节奏总纲!AE13</f>
        <v>36.36169634498642</v>
      </c>
      <c r="T13" s="11">
        <f>[1]节奏总纲!AF13</f>
        <v>38.977035507933373</v>
      </c>
      <c r="U13" s="11">
        <f>[1]节奏总纲!AG13</f>
        <v>42.970748198558951</v>
      </c>
      <c r="V13" s="11">
        <f>[1]节奏总纲!AH13</f>
        <v>51.212821897464167</v>
      </c>
      <c r="Z13" s="15">
        <v>10</v>
      </c>
      <c r="AA13" s="15">
        <f>[1]节奏总纲!AM13</f>
        <v>0.75</v>
      </c>
      <c r="AB13" s="15">
        <f>[1]节奏总纲!AN13</f>
        <v>0.60000000000000009</v>
      </c>
      <c r="AC13" s="15">
        <f>[1]节奏总纲!AO13</f>
        <v>0.44999999999999996</v>
      </c>
      <c r="AD13" s="15">
        <f>[1]节奏总纲!AP13</f>
        <v>0.30000000000000004</v>
      </c>
      <c r="AE13" s="15">
        <f>[1]节奏总纲!AQ13</f>
        <v>0.15000000000000002</v>
      </c>
      <c r="AG13" s="15">
        <v>10</v>
      </c>
      <c r="AH13" s="15">
        <f>[1]节奏总纲!AT13</f>
        <v>0.17909348176756579</v>
      </c>
      <c r="AI13" s="15">
        <f>[1]节奏总纲!AU13</f>
        <v>0.1432747854140527</v>
      </c>
      <c r="AJ13" s="15">
        <f>[1]节奏总纲!AV13</f>
        <v>0.10745608906053944</v>
      </c>
      <c r="AK13" s="15">
        <f>[1]节奏总纲!AW13</f>
        <v>7.1637392707026348E-2</v>
      </c>
      <c r="AL13" s="15">
        <f>[1]节奏总纲!AX13</f>
        <v>3.5818696353513174E-2</v>
      </c>
      <c r="AM13" s="15"/>
      <c r="AN13" s="15">
        <v>10</v>
      </c>
      <c r="AO13" s="15">
        <f>[1]节奏总纲!BA13</f>
        <v>23.710496742673982</v>
      </c>
      <c r="AP13" s="15">
        <f>[1]节奏总纲!BB13</f>
        <v>25.044229735272328</v>
      </c>
      <c r="AQ13" s="15">
        <f>[1]节奏总纲!BC13</f>
        <v>26.755953543357073</v>
      </c>
      <c r="AR13" s="15">
        <f>[1]节奏总纲!BD13</f>
        <v>29.216428548527322</v>
      </c>
      <c r="AS13" s="15">
        <f>[1]节奏总纲!BE13</f>
        <v>33.487933395889513</v>
      </c>
    </row>
    <row r="14" spans="2:45" x14ac:dyDescent="0.2">
      <c r="B14" s="71">
        <f>[1]节奏总纲!N14</f>
        <v>21</v>
      </c>
      <c r="C14" s="11">
        <v>11</v>
      </c>
      <c r="D14" s="11">
        <f>[1]节奏总纲!P14</f>
        <v>1.1435469250725863</v>
      </c>
      <c r="E14" s="11">
        <f>[1]节奏总纲!Q14</f>
        <v>0.98036277886472811</v>
      </c>
      <c r="F14" s="11">
        <f>[1]节奏总纲!R14</f>
        <v>0.79453640354043287</v>
      </c>
      <c r="G14" s="11">
        <f>[1]节奏总纲!S14</f>
        <v>0.57577587677404707</v>
      </c>
      <c r="H14" s="11">
        <f>[1]节奏总纲!T14</f>
        <v>0.31767733578516444</v>
      </c>
      <c r="J14" s="11">
        <v>11</v>
      </c>
      <c r="K14" s="11">
        <f>[1]节奏总纲!W14</f>
        <v>0.14354692507258626</v>
      </c>
      <c r="L14" s="11">
        <f>[1]节奏总纲!X14</f>
        <v>0.12556277886472811</v>
      </c>
      <c r="M14" s="11">
        <f>[1]节奏总纲!Y14</f>
        <v>0.10503640354043287</v>
      </c>
      <c r="N14" s="11">
        <f>[1]节奏总纲!Z14</f>
        <v>7.5975876774047046E-2</v>
      </c>
      <c r="O14" s="11">
        <f>[1]节奏总纲!AA14</f>
        <v>4.447733578516444E-2</v>
      </c>
      <c r="Q14" s="11">
        <v>11</v>
      </c>
      <c r="R14" s="11">
        <f>[1]节奏总纲!AD14</f>
        <v>35.845161563010116</v>
      </c>
      <c r="S14" s="11">
        <f>[1]节奏总纲!AE14</f>
        <v>37.6388925299823</v>
      </c>
      <c r="T14" s="11">
        <f>[1]节奏总纲!AF14</f>
        <v>40.259528204263837</v>
      </c>
      <c r="U14" s="11">
        <f>[1]节奏总纲!AG14</f>
        <v>44.288230531994081</v>
      </c>
      <c r="V14" s="11">
        <f>[1]节奏总纲!AH14</f>
        <v>52.559419343629337</v>
      </c>
      <c r="Z14" s="15">
        <v>11</v>
      </c>
      <c r="AA14" s="15">
        <f>[1]节奏总纲!AM14</f>
        <v>0.93464628919691628</v>
      </c>
      <c r="AB14" s="15">
        <f>[1]节奏总纲!AN14</f>
        <v>0.74771703135753309</v>
      </c>
      <c r="AC14" s="15">
        <f>[1]节奏总纲!AO14</f>
        <v>0.56078777351814979</v>
      </c>
      <c r="AD14" s="15">
        <f>[1]节奏总纲!AP14</f>
        <v>0.37385851567876655</v>
      </c>
      <c r="AE14" s="15">
        <f>[1]节奏总纲!AQ14</f>
        <v>0.18692925783938327</v>
      </c>
      <c r="AG14" s="15">
        <v>11</v>
      </c>
      <c r="AH14" s="15">
        <f>[1]节奏总纲!AT14</f>
        <v>0.18464628919691628</v>
      </c>
      <c r="AI14" s="15">
        <f>[1]节奏总纲!AU14</f>
        <v>0.147717031357533</v>
      </c>
      <c r="AJ14" s="15">
        <f>[1]节奏总纲!AV14</f>
        <v>0.11078777351814983</v>
      </c>
      <c r="AK14" s="15">
        <f>[1]节奏总纲!AW14</f>
        <v>7.3858515678766501E-2</v>
      </c>
      <c r="AL14" s="15">
        <f>[1]节奏总纲!AX14</f>
        <v>3.692925783938325E-2</v>
      </c>
      <c r="AM14" s="15"/>
      <c r="AN14" s="15">
        <v>11</v>
      </c>
      <c r="AO14" s="15">
        <f>[1]节奏总纲!BA14</f>
        <v>24.272927064840161</v>
      </c>
      <c r="AP14" s="15">
        <f>[1]节奏总纲!BB14</f>
        <v>25.597101426176433</v>
      </c>
      <c r="AQ14" s="15">
        <f>[1]节奏总纲!BC14</f>
        <v>27.327481651231444</v>
      </c>
      <c r="AR14" s="15">
        <f>[1]节奏总纲!BD14</f>
        <v>29.80118336305917</v>
      </c>
      <c r="AS14" s="15">
        <f>[1]节奏总纲!BE14</f>
        <v>34.09469189131628</v>
      </c>
    </row>
    <row r="15" spans="2:45" x14ac:dyDescent="0.2">
      <c r="B15" s="71">
        <f>[1]节奏总纲!N15</f>
        <v>22</v>
      </c>
      <c r="C15" s="11">
        <v>12</v>
      </c>
      <c r="D15" s="11">
        <f>[1]节奏总纲!P15</f>
        <v>1.2973967099940702</v>
      </c>
      <c r="E15" s="11">
        <f>[1]节奏总纲!Q15</f>
        <v>1.1126474184909145</v>
      </c>
      <c r="F15" s="11">
        <f>[1]节奏总纲!R15</f>
        <v>0.9058423829178599</v>
      </c>
      <c r="G15" s="11">
        <f>[1]节奏总纲!S15</f>
        <v>0.66219128078097333</v>
      </c>
      <c r="H15" s="11">
        <f>[1]节奏总纲!T15</f>
        <v>0.36560639287632896</v>
      </c>
      <c r="J15" s="11">
        <v>12</v>
      </c>
      <c r="K15" s="11">
        <f>[1]节奏总纲!W15</f>
        <v>0.15384978492148393</v>
      </c>
      <c r="L15" s="11">
        <f>[1]节奏总纲!X15</f>
        <v>0.13228463962618642</v>
      </c>
      <c r="M15" s="11">
        <f>[1]节奏总纲!Y15</f>
        <v>0.11130597937742703</v>
      </c>
      <c r="N15" s="11">
        <f>[1]节奏总纲!Z15</f>
        <v>8.6415404006926266E-2</v>
      </c>
      <c r="O15" s="11">
        <f>[1]节奏总纲!AA15</f>
        <v>4.7929057091164518E-2</v>
      </c>
      <c r="Q15" s="11">
        <v>12</v>
      </c>
      <c r="R15" s="11">
        <f>[1]节奏总纲!AD15</f>
        <v>37.004247194324648</v>
      </c>
      <c r="S15" s="11">
        <f>[1]节奏总纲!AE15</f>
        <v>38.827998824669805</v>
      </c>
      <c r="T15" s="11">
        <f>[1]节奏总纲!AF15</f>
        <v>41.408320762540754</v>
      </c>
      <c r="U15" s="11">
        <f>[1]节奏总纲!AG15</f>
        <v>45.500930067545958</v>
      </c>
      <c r="V15" s="11">
        <f>[1]节奏总纲!AH15</f>
        <v>53.855547243088772</v>
      </c>
      <c r="Z15" s="15">
        <v>12</v>
      </c>
      <c r="AA15" s="15">
        <f>[1]节奏总纲!AM15</f>
        <v>1.1550685436347259</v>
      </c>
      <c r="AB15" s="15">
        <f>[1]节奏总纲!AN15</f>
        <v>0.92405483490778073</v>
      </c>
      <c r="AC15" s="15">
        <f>[1]节奏总纲!AO15</f>
        <v>0.69304112618083547</v>
      </c>
      <c r="AD15" s="15">
        <f>[1]节奏总纲!AP15</f>
        <v>0.46202741745389037</v>
      </c>
      <c r="AE15" s="15">
        <f>[1]节奏总纲!AQ15</f>
        <v>0.23101370872694518</v>
      </c>
      <c r="AG15" s="15">
        <v>12</v>
      </c>
      <c r="AH15" s="15">
        <f>[1]节奏总纲!AT15</f>
        <v>0.22042225443780961</v>
      </c>
      <c r="AI15" s="15">
        <f>[1]节奏总纲!AU15</f>
        <v>0.17633780355024764</v>
      </c>
      <c r="AJ15" s="15">
        <f>[1]节奏总纲!AV15</f>
        <v>0.13225335266268567</v>
      </c>
      <c r="AK15" s="15">
        <f>[1]节奏总纲!AW15</f>
        <v>8.816890177512382E-2</v>
      </c>
      <c r="AL15" s="15">
        <f>[1]节奏总纲!AX15</f>
        <v>4.408445088756191E-2</v>
      </c>
      <c r="AM15" s="15"/>
      <c r="AN15" s="15">
        <v>12</v>
      </c>
      <c r="AO15" s="15">
        <f>[1]节奏总纲!BA15</f>
        <v>24.792264875668618</v>
      </c>
      <c r="AP15" s="15">
        <f>[1]节奏总纲!BB15</f>
        <v>26.127796402772656</v>
      </c>
      <c r="AQ15" s="15">
        <f>[1]节奏总纲!BC15</f>
        <v>27.863030247590562</v>
      </c>
      <c r="AR15" s="15">
        <f>[1]节奏总纲!BD15</f>
        <v>30.329493925593439</v>
      </c>
      <c r="AS15" s="15">
        <f>[1]节奏总纲!BE15</f>
        <v>34.627226072894942</v>
      </c>
    </row>
    <row r="16" spans="2:45" x14ac:dyDescent="0.2">
      <c r="B16" s="71">
        <f>[1]节奏总纲!N16</f>
        <v>23</v>
      </c>
      <c r="C16" s="11">
        <v>13</v>
      </c>
      <c r="D16" s="11">
        <f>[1]节奏总纲!P16</f>
        <v>1.4622888266898326</v>
      </c>
      <c r="E16" s="11">
        <f>[1]节奏总纲!Q16</f>
        <v>1.2628326307293396</v>
      </c>
      <c r="F16" s="11">
        <f>[1]节奏总纲!R16</f>
        <v>1.0294513339896421</v>
      </c>
      <c r="G16" s="11">
        <f>[1]节奏总纲!S16</f>
        <v>0.75556463675063656</v>
      </c>
      <c r="H16" s="11">
        <f>[1]节奏总纲!T16</f>
        <v>0.41865329108129906</v>
      </c>
      <c r="J16" s="11">
        <v>13</v>
      </c>
      <c r="K16" s="11">
        <f>[1]节奏总纲!W16</f>
        <v>0.16489211669576243</v>
      </c>
      <c r="L16" s="11">
        <f>[1]节奏总纲!X16</f>
        <v>0.15018521223842507</v>
      </c>
      <c r="M16" s="11">
        <f>[1]节奏总纲!Y16</f>
        <v>0.12360895107178216</v>
      </c>
      <c r="N16" s="11">
        <f>[1]节奏总纲!Z16</f>
        <v>9.337335596966323E-2</v>
      </c>
      <c r="O16" s="11">
        <f>[1]节奏总纲!AA16</f>
        <v>5.3046898204970105E-2</v>
      </c>
      <c r="Q16" s="11">
        <v>13</v>
      </c>
      <c r="R16" s="11">
        <f>[1]节奏总纲!AD16</f>
        <v>38.071211008105138</v>
      </c>
      <c r="S16" s="11">
        <f>[1]节奏总纲!AE16</f>
        <v>39.935302111946527</v>
      </c>
      <c r="T16" s="11">
        <f>[1]节奏总纲!AF16</f>
        <v>42.470214785133983</v>
      </c>
      <c r="U16" s="11">
        <f>[1]节奏总纲!AG16</f>
        <v>46.631096344914496</v>
      </c>
      <c r="V16" s="11">
        <f>[1]节奏总纲!AH16</f>
        <v>55.062101953238496</v>
      </c>
      <c r="Z16" s="15">
        <v>13</v>
      </c>
      <c r="AA16" s="15">
        <f>[1]节奏总纲!AM16</f>
        <v>1.417602554491646</v>
      </c>
      <c r="AB16" s="15">
        <f>[1]节奏总纲!AN16</f>
        <v>1.1340820435933168</v>
      </c>
      <c r="AC16" s="15">
        <f>[1]节奏总纲!AO16</f>
        <v>0.85056153269498758</v>
      </c>
      <c r="AD16" s="15">
        <f>[1]节奏总纲!AP16</f>
        <v>0.56704102179665838</v>
      </c>
      <c r="AE16" s="15">
        <f>[1]节奏总纲!AQ16</f>
        <v>0.28352051089832919</v>
      </c>
      <c r="AG16" s="15">
        <v>13</v>
      </c>
      <c r="AH16" s="15">
        <f>[1]节奏总纲!AT16</f>
        <v>0.26253401085692007</v>
      </c>
      <c r="AI16" s="15">
        <f>[1]节奏总纲!AU16</f>
        <v>0.21002720868553604</v>
      </c>
      <c r="AJ16" s="15">
        <f>[1]节奏总纲!AV16</f>
        <v>0.15752040651415211</v>
      </c>
      <c r="AK16" s="15">
        <f>[1]节奏总纲!AW16</f>
        <v>0.10501360434276802</v>
      </c>
      <c r="AL16" s="15">
        <f>[1]节奏总纲!AX16</f>
        <v>5.2506802171384009E-2</v>
      </c>
      <c r="AM16" s="15"/>
      <c r="AN16" s="15">
        <v>13</v>
      </c>
      <c r="AO16" s="15">
        <f>[1]节奏总纲!BA16</f>
        <v>25.265378411633971</v>
      </c>
      <c r="AP16" s="15">
        <f>[1]节奏总纲!BB16</f>
        <v>26.598914258210968</v>
      </c>
      <c r="AQ16" s="15">
        <f>[1]节奏总纲!BC16</f>
        <v>28.339982398803929</v>
      </c>
      <c r="AR16" s="15">
        <f>[1]节奏总纲!BD16</f>
        <v>30.828727146189561</v>
      </c>
      <c r="AS16" s="15">
        <f>[1]节奏总纲!BE16</f>
        <v>35.146386283795508</v>
      </c>
    </row>
    <row r="17" spans="2:45" x14ac:dyDescent="0.2">
      <c r="B17" s="71">
        <f>[1]节奏总纲!N17</f>
        <v>24</v>
      </c>
      <c r="C17" s="11">
        <v>14</v>
      </c>
      <c r="D17" s="11">
        <f>[1]节奏总纲!P17</f>
        <v>1.6390158215457884</v>
      </c>
      <c r="E17" s="11">
        <f>[1]节奏总纲!Q17</f>
        <v>1.4136511460832426</v>
      </c>
      <c r="F17" s="11">
        <f>[1]节奏总纲!R17</f>
        <v>1.1545227446968533</v>
      </c>
      <c r="G17" s="11">
        <f>[1]节奏总纲!S17</f>
        <v>0.84605996708193598</v>
      </c>
      <c r="H17" s="11">
        <f>[1]节奏总纲!T17</f>
        <v>0.46810291863347719</v>
      </c>
      <c r="J17" s="11">
        <v>14</v>
      </c>
      <c r="K17" s="11">
        <f>[1]节奏总纲!W17</f>
        <v>0.17672699485595578</v>
      </c>
      <c r="L17" s="11">
        <f>[1]节奏总纲!X17</f>
        <v>0.150818515353903</v>
      </c>
      <c r="M17" s="11">
        <f>[1]节奏总纲!Y17</f>
        <v>0.12507141070721128</v>
      </c>
      <c r="N17" s="11">
        <f>[1]节奏总纲!Z17</f>
        <v>9.0495330331299417E-2</v>
      </c>
      <c r="O17" s="11">
        <f>[1]节奏总纲!AA17</f>
        <v>4.9449627552178133E-2</v>
      </c>
      <c r="Q17" s="11">
        <v>14</v>
      </c>
      <c r="R17" s="11">
        <f>[1]节奏总纲!AD17</f>
        <v>39.066704614192943</v>
      </c>
      <c r="S17" s="11">
        <f>[1]节奏总纲!AE17</f>
        <v>40.935169244165145</v>
      </c>
      <c r="T17" s="11">
        <f>[1]节奏总纲!AF17</f>
        <v>43.484929789964411</v>
      </c>
      <c r="U17" s="11">
        <f>[1]节奏总纲!AG17</f>
        <v>47.711408234944486</v>
      </c>
      <c r="V17" s="11">
        <f>[1]节奏总纲!AH17</f>
        <v>56.165983112651688</v>
      </c>
      <c r="Z17" s="15">
        <v>14</v>
      </c>
      <c r="AA17" s="15">
        <f>[1]节奏总纲!AM17</f>
        <v>1.7296773068470075</v>
      </c>
      <c r="AB17" s="15">
        <f>[1]节奏总纲!AN17</f>
        <v>1.383741845477606</v>
      </c>
      <c r="AC17" s="15">
        <f>[1]节奏总纲!AO17</f>
        <v>1.0378063841082044</v>
      </c>
      <c r="AD17" s="15">
        <f>[1]节奏总纲!AP17</f>
        <v>0.69187092273880302</v>
      </c>
      <c r="AE17" s="15">
        <f>[1]节奏总纲!AQ17</f>
        <v>0.34593546136940151</v>
      </c>
      <c r="AG17" s="15">
        <v>14</v>
      </c>
      <c r="AH17" s="15">
        <f>[1]节奏总纲!AT17</f>
        <v>0.31207475235536153</v>
      </c>
      <c r="AI17" s="15">
        <f>[1]节奏总纲!AU17</f>
        <v>0.24965980188428927</v>
      </c>
      <c r="AJ17" s="15">
        <f>[1]节奏总纲!AV17</f>
        <v>0.18724485141321678</v>
      </c>
      <c r="AK17" s="15">
        <f>[1]节奏总纲!AW17</f>
        <v>0.12482990094214463</v>
      </c>
      <c r="AL17" s="15">
        <f>[1]节奏总纲!AX17</f>
        <v>6.2414950471072317E-2</v>
      </c>
      <c r="AM17" s="15"/>
      <c r="AN17" s="15">
        <v>14</v>
      </c>
      <c r="AO17" s="15">
        <f>[1]节奏总纲!BA17</f>
        <v>25.707675764357255</v>
      </c>
      <c r="AP17" s="15">
        <f>[1]节奏总纲!BB17</f>
        <v>27.059707353051884</v>
      </c>
      <c r="AQ17" s="15">
        <f>[1]节奏总纲!BC17</f>
        <v>28.796798156163181</v>
      </c>
      <c r="AR17" s="15">
        <f>[1]节奏总纲!BD17</f>
        <v>31.280110398778046</v>
      </c>
      <c r="AS17" s="15">
        <f>[1]节奏总纲!BE17</f>
        <v>35.634340563113874</v>
      </c>
    </row>
    <row r="18" spans="2:45" x14ac:dyDescent="0.2">
      <c r="B18" s="71">
        <f>[1]节奏总纲!N18</f>
        <v>25</v>
      </c>
      <c r="C18" s="11">
        <v>15</v>
      </c>
      <c r="D18" s="11">
        <f>[1]节奏总纲!P18</f>
        <v>1.8284271247461898</v>
      </c>
      <c r="E18" s="11">
        <f>[1]节奏总纲!Q18</f>
        <v>1.5793953503557587</v>
      </c>
      <c r="F18" s="11">
        <f>[1]节奏总纲!R18</f>
        <v>1.2928808199080308</v>
      </c>
      <c r="G18" s="11">
        <f>[1]节奏总纲!S18</f>
        <v>0.94895367774327255</v>
      </c>
      <c r="H18" s="11">
        <f>[1]节奏总纲!T18</f>
        <v>0.5271355400643265</v>
      </c>
      <c r="J18" s="11">
        <v>15</v>
      </c>
      <c r="K18" s="11">
        <f>[1]节奏总纲!W18</f>
        <v>0.18941130320040145</v>
      </c>
      <c r="L18" s="11">
        <f>[1]节奏总纲!X18</f>
        <v>0.16574420427251613</v>
      </c>
      <c r="M18" s="11">
        <f>[1]节奏总纲!Y18</f>
        <v>0.13835807521117749</v>
      </c>
      <c r="N18" s="11">
        <f>[1]节奏总纲!Z18</f>
        <v>0.10289371066133657</v>
      </c>
      <c r="O18" s="11">
        <f>[1]节奏总纲!AA18</f>
        <v>5.9032621430849308E-2</v>
      </c>
      <c r="Q18" s="11">
        <v>15</v>
      </c>
      <c r="R18" s="11">
        <f>[1]节奏总纲!AD18</f>
        <v>40</v>
      </c>
      <c r="S18" s="11">
        <f>[1]节奏总纲!AE18</f>
        <v>41.83669503626701</v>
      </c>
      <c r="T18" s="11">
        <f>[1]节奏总纲!AF18</f>
        <v>44.442238853326032</v>
      </c>
      <c r="U18" s="11">
        <f>[1]节奏总纲!AG18</f>
        <v>48.731413734867289</v>
      </c>
      <c r="V18" s="11">
        <f>[1]节奏总纲!AH18</f>
        <v>57.176846218996921</v>
      </c>
      <c r="Z18" s="15">
        <v>15</v>
      </c>
      <c r="AA18" s="15">
        <f>[1]节奏总纲!AM18</f>
        <v>2.1</v>
      </c>
      <c r="AB18" s="15">
        <f>[1]节奏总纲!AN18</f>
        <v>1.6800000000000002</v>
      </c>
      <c r="AC18" s="15">
        <f>[1]节奏总纲!AO18</f>
        <v>1.26</v>
      </c>
      <c r="AD18" s="15">
        <f>[1]节奏总纲!AP18</f>
        <v>0.84000000000000008</v>
      </c>
      <c r="AE18" s="15">
        <f>[1]节奏总纲!AQ18</f>
        <v>0.42000000000000004</v>
      </c>
      <c r="AG18" s="15">
        <v>15</v>
      </c>
      <c r="AH18" s="15">
        <f>[1]节奏总纲!AT18</f>
        <v>0.3703226931529926</v>
      </c>
      <c r="AI18" s="15">
        <f>[1]节奏总纲!AU18</f>
        <v>0.29625815452239412</v>
      </c>
      <c r="AJ18" s="15">
        <f>[1]节奏总纲!AV18</f>
        <v>0.22219361589179565</v>
      </c>
      <c r="AK18" s="15">
        <f>[1]节奏总纲!AW18</f>
        <v>0.14812907726119706</v>
      </c>
      <c r="AL18" s="15">
        <f>[1]节奏总纲!AX18</f>
        <v>7.4064538630598531E-2</v>
      </c>
      <c r="AM18" s="15"/>
      <c r="AN18" s="15">
        <v>15</v>
      </c>
      <c r="AO18" s="15">
        <f>[1]节奏总纲!BA18</f>
        <v>26.127796402772656</v>
      </c>
      <c r="AP18" s="15">
        <f>[1]节奏总纲!BB18</f>
        <v>27.461368800321225</v>
      </c>
      <c r="AQ18" s="15">
        <f>[1]节奏总纲!BC18</f>
        <v>29.216428548527322</v>
      </c>
      <c r="AR18" s="15">
        <f>[1]节奏总纲!BD18</f>
        <v>31.706504654507764</v>
      </c>
      <c r="AS18" s="15">
        <f>[1]节奏总纲!BE18</f>
        <v>36.105477566569242</v>
      </c>
    </row>
    <row r="19" spans="2:45" x14ac:dyDescent="0.2">
      <c r="B19" s="71">
        <f>[1]节奏总纲!N19</f>
        <v>26</v>
      </c>
      <c r="C19" s="11">
        <v>16</v>
      </c>
      <c r="D19" s="11">
        <f>[1]节奏总纲!P19</f>
        <v>2.031433133020796</v>
      </c>
      <c r="E19" s="11">
        <f>[1]节奏总纲!Q19</f>
        <v>1.7586116632561031</v>
      </c>
      <c r="F19" s="11">
        <f>[1]节奏总纲!R19</f>
        <v>1.4398798046851402</v>
      </c>
      <c r="G19" s="11">
        <f>[1]节奏总纲!S19</f>
        <v>1.0618300986299702</v>
      </c>
      <c r="H19" s="11">
        <f>[1]节奏总纲!T19</f>
        <v>0.59460047803518701</v>
      </c>
      <c r="J19" s="11">
        <v>16</v>
      </c>
      <c r="K19" s="11">
        <f>[1]节奏总纲!W19</f>
        <v>0.20300600827460613</v>
      </c>
      <c r="L19" s="11">
        <f>[1]节奏总纲!X19</f>
        <v>0.17921631290034434</v>
      </c>
      <c r="M19" s="11">
        <f>[1]节奏总纲!Y19</f>
        <v>0.14699898477710938</v>
      </c>
      <c r="N19" s="11">
        <f>[1]节奏总纲!Z19</f>
        <v>0.11287642088669769</v>
      </c>
      <c r="O19" s="11">
        <f>[1]节奏总纲!AA19</f>
        <v>6.7464937970860506E-2</v>
      </c>
      <c r="Q19" s="11">
        <v>16</v>
      </c>
      <c r="R19" s="11">
        <f>[1]节奏总纲!AD19</f>
        <v>40.870795385807064</v>
      </c>
      <c r="S19" s="11">
        <f>[1]节奏总纲!AE19</f>
        <v>42.707142308553742</v>
      </c>
      <c r="T19" s="11">
        <f>[1]节奏总纲!AF19</f>
        <v>45.343250058486468</v>
      </c>
      <c r="U19" s="11">
        <f>[1]节奏总纲!AG19</f>
        <v>49.654306534727205</v>
      </c>
      <c r="V19" s="11">
        <f>[1]节奏总纲!AH19</f>
        <v>58.12511610143563</v>
      </c>
      <c r="Z19" s="15">
        <v>16</v>
      </c>
      <c r="AA19" s="15">
        <f>[1]节奏总纲!AM19</f>
        <v>2.5387719203926467</v>
      </c>
      <c r="AB19" s="15">
        <f>[1]节奏总纲!AN19</f>
        <v>2.0310175363141174</v>
      </c>
      <c r="AC19" s="15">
        <f>[1]节奏总纲!AO19</f>
        <v>1.5232631522355879</v>
      </c>
      <c r="AD19" s="15">
        <f>[1]节奏总纲!AP19</f>
        <v>1.0155087681570587</v>
      </c>
      <c r="AE19" s="15">
        <f>[1]节奏总纲!AQ19</f>
        <v>0.50775438407852935</v>
      </c>
      <c r="AG19" s="15">
        <v>16</v>
      </c>
      <c r="AH19" s="15">
        <f>[1]节奏总纲!AT19</f>
        <v>0.43877192039264656</v>
      </c>
      <c r="AI19" s="15">
        <f>[1]节奏总纲!AU19</f>
        <v>0.35101753631411725</v>
      </c>
      <c r="AJ19" s="15">
        <f>[1]节奏总纲!AV19</f>
        <v>0.26326315223558794</v>
      </c>
      <c r="AK19" s="15">
        <f>[1]节奏总纲!AW19</f>
        <v>0.17550876815705863</v>
      </c>
      <c r="AL19" s="15">
        <f>[1]节奏总纲!AX19</f>
        <v>8.7754384078529313E-2</v>
      </c>
      <c r="AM19" s="15"/>
      <c r="AN19" s="15">
        <v>16</v>
      </c>
      <c r="AO19" s="15">
        <f>[1]节奏总纲!BA19</f>
        <v>26.504690687123308</v>
      </c>
      <c r="AP19" s="15">
        <f>[1]节奏总纲!BB19</f>
        <v>27.863030247590562</v>
      </c>
      <c r="AQ19" s="15">
        <f>[1]节奏总纲!BC19</f>
        <v>29.606265091548554</v>
      </c>
      <c r="AR19" s="15">
        <f>[1]节奏总纲!BD19</f>
        <v>32.113552950216736</v>
      </c>
      <c r="AS19" s="15">
        <f>[1]节奏总纲!BE19</f>
        <v>36.526331209747774</v>
      </c>
    </row>
    <row r="20" spans="2:45" x14ac:dyDescent="0.2">
      <c r="B20" s="71">
        <f>[1]节奏总纲!N20</f>
        <v>27</v>
      </c>
      <c r="C20" s="11">
        <v>17</v>
      </c>
      <c r="D20" s="11">
        <f>[1]节奏总纲!P20</f>
        <v>2.2490095854249419</v>
      </c>
      <c r="E20" s="11">
        <f>[1]节奏总纲!Q20</f>
        <v>1.9433691827656923</v>
      </c>
      <c r="F20" s="11">
        <f>[1]节奏总纲!R20</f>
        <v>1.5904995788125189</v>
      </c>
      <c r="G20" s="11">
        <f>[1]节奏总纲!S20</f>
        <v>1.1742079045503622</v>
      </c>
      <c r="H20" s="11">
        <f>[1]节奏总纲!T20</f>
        <v>0.65311238360740309</v>
      </c>
      <c r="J20" s="11">
        <v>17</v>
      </c>
      <c r="K20" s="11">
        <f>[1]节奏总纲!W20</f>
        <v>0.21757645240414591</v>
      </c>
      <c r="L20" s="11">
        <f>[1]节奏总纲!X20</f>
        <v>0.18475751950958919</v>
      </c>
      <c r="M20" s="11">
        <f>[1]节奏总纲!Y20</f>
        <v>0.1506197741273787</v>
      </c>
      <c r="N20" s="11">
        <f>[1]节奏总纲!Z20</f>
        <v>0.11237780592039193</v>
      </c>
      <c r="O20" s="11">
        <f>[1]节奏总纲!AA20</f>
        <v>5.8511905572216083E-2</v>
      </c>
      <c r="Q20" s="11">
        <v>17</v>
      </c>
      <c r="R20" s="11">
        <f>[1]节奏总纲!AD20</f>
        <v>41.691928656135218</v>
      </c>
      <c r="S20" s="11">
        <f>[1]节奏总纲!AE20</f>
        <v>43.535389560453282</v>
      </c>
      <c r="T20" s="11">
        <f>[1]节奏总纲!AF20</f>
        <v>46.195785611164197</v>
      </c>
      <c r="U20" s="11">
        <f>[1]节奏总纲!AG20</f>
        <v>50.510850036206186</v>
      </c>
      <c r="V20" s="11">
        <f>[1]节奏总纲!AH20</f>
        <v>58.996855914896834</v>
      </c>
      <c r="Z20" s="15">
        <v>17</v>
      </c>
      <c r="AA20" s="15">
        <f>[1]节奏总纲!AM20</f>
        <v>3.0579402515786085</v>
      </c>
      <c r="AB20" s="15">
        <f>[1]节奏总纲!AN20</f>
        <v>2.4463522012628869</v>
      </c>
      <c r="AC20" s="15">
        <f>[1]节奏总纲!AO20</f>
        <v>1.8347641509471651</v>
      </c>
      <c r="AD20" s="15">
        <f>[1]节奏总纲!AP20</f>
        <v>1.2231761006314434</v>
      </c>
      <c r="AE20" s="15">
        <f>[1]节奏总纲!AQ20</f>
        <v>0.61158805031572172</v>
      </c>
      <c r="AG20" s="15">
        <v>17</v>
      </c>
      <c r="AH20" s="15">
        <f>[1]节奏总纲!AT20</f>
        <v>0.51916833118596184</v>
      </c>
      <c r="AI20" s="15">
        <f>[1]节奏总纲!AU20</f>
        <v>0.41533466494876947</v>
      </c>
      <c r="AJ20" s="15">
        <f>[1]节奏总纲!AV20</f>
        <v>0.3115009987115771</v>
      </c>
      <c r="AK20" s="15">
        <f>[1]节奏总纲!AW20</f>
        <v>0.20766733247438474</v>
      </c>
      <c r="AL20" s="15">
        <f>[1]节奏总纲!AX20</f>
        <v>0.10383366623719237</v>
      </c>
      <c r="AM20" s="15"/>
      <c r="AN20" s="15">
        <v>17</v>
      </c>
      <c r="AO20" s="15">
        <f>[1]节奏总纲!BA20</f>
        <v>26.881584971473956</v>
      </c>
      <c r="AP20" s="15">
        <f>[1]节奏总纲!BB20</f>
        <v>28.225778459464117</v>
      </c>
      <c r="AQ20" s="15">
        <f>[1]节奏总纲!BC20</f>
        <v>29.996101634569786</v>
      </c>
      <c r="AR20" s="15">
        <f>[1]节奏总纲!BD20</f>
        <v>32.477877425165822</v>
      </c>
      <c r="AS20" s="15">
        <f>[1]节奏总纲!BE20</f>
        <v>36.947184852926306</v>
      </c>
    </row>
    <row r="21" spans="2:45" x14ac:dyDescent="0.2">
      <c r="B21" s="71">
        <f>[1]节奏总纲!N21</f>
        <v>28</v>
      </c>
      <c r="C21" s="11">
        <v>18</v>
      </c>
      <c r="D21" s="11">
        <f>[1]节奏总纲!P21</f>
        <v>2.4822022531844965</v>
      </c>
      <c r="E21" s="11">
        <f>[1]节奏总纲!Q21</f>
        <v>2.1515729130603214</v>
      </c>
      <c r="F21" s="11">
        <f>[1]节奏总纲!R21</f>
        <v>1.7690655458445907</v>
      </c>
      <c r="G21" s="11">
        <f>[1]节奏总纲!S21</f>
        <v>1.3066312660763189</v>
      </c>
      <c r="H21" s="11">
        <f>[1]节奏总纲!T21</f>
        <v>0.72554771860582834</v>
      </c>
      <c r="J21" s="11">
        <v>18</v>
      </c>
      <c r="K21" s="11">
        <f>[1]节奏总纲!W21</f>
        <v>0.23319266775955461</v>
      </c>
      <c r="L21" s="11">
        <f>[1]节奏总纲!X21</f>
        <v>0.20820373029462913</v>
      </c>
      <c r="M21" s="11">
        <f>[1]节奏总纲!Y21</f>
        <v>0.17856596703207184</v>
      </c>
      <c r="N21" s="11">
        <f>[1]节奏总纲!Z21</f>
        <v>0.13242336152595668</v>
      </c>
      <c r="O21" s="11">
        <f>[1]节奏总纲!AA21</f>
        <v>7.2435334998425249E-2</v>
      </c>
      <c r="Q21" s="11">
        <v>18</v>
      </c>
      <c r="R21" s="11">
        <f>[1]节奏总纲!AD21</f>
        <v>42.470630686057078</v>
      </c>
      <c r="S21" s="11">
        <f>[1]节奏总纲!AE21</f>
        <v>44.32123076997032</v>
      </c>
      <c r="T21" s="11">
        <f>[1]节奏总纲!AF21</f>
        <v>47.002405448181747</v>
      </c>
      <c r="U21" s="11">
        <f>[1]节奏总纲!AG21</f>
        <v>51.307235833425089</v>
      </c>
      <c r="V21" s="11">
        <f>[1]节奏总纲!AH21</f>
        <v>59.782901351568675</v>
      </c>
      <c r="Z21" s="15">
        <v>18</v>
      </c>
      <c r="AA21" s="15">
        <f>[1]节奏总纲!AM21</f>
        <v>3.671491735587451</v>
      </c>
      <c r="AB21" s="15">
        <f>[1]节奏总纲!AN21</f>
        <v>2.9371933884699608</v>
      </c>
      <c r="AC21" s="15">
        <f>[1]节奏总纲!AO21</f>
        <v>2.2028950413524706</v>
      </c>
      <c r="AD21" s="15">
        <f>[1]节奏总纲!AP21</f>
        <v>1.4685966942349804</v>
      </c>
      <c r="AE21" s="15">
        <f>[1]节奏总纲!AQ21</f>
        <v>0.7342983471174902</v>
      </c>
      <c r="AG21" s="15">
        <v>18</v>
      </c>
      <c r="AH21" s="15">
        <f>[1]节奏总纲!AT21</f>
        <v>0.61355148400884252</v>
      </c>
      <c r="AI21" s="15">
        <f>[1]节奏总纲!AU21</f>
        <v>0.49084118720707393</v>
      </c>
      <c r="AJ21" s="15">
        <f>[1]节奏总纲!AV21</f>
        <v>0.36813089040530556</v>
      </c>
      <c r="AK21" s="15">
        <f>[1]节奏总纲!AW21</f>
        <v>0.24542059360353696</v>
      </c>
      <c r="AL21" s="15">
        <f>[1]节奏总纲!AX21</f>
        <v>0.12271029680176848</v>
      </c>
      <c r="AM21" s="15"/>
      <c r="AN21" s="15">
        <v>18</v>
      </c>
      <c r="AO21" s="15">
        <f>[1]节奏总纲!BA21</f>
        <v>27.220371931959619</v>
      </c>
      <c r="AP21" s="15">
        <f>[1]节奏总纲!BB21</f>
        <v>28.568390277483555</v>
      </c>
      <c r="AQ21" s="15">
        <f>[1]节奏总纲!BC21</f>
        <v>30.329493925593439</v>
      </c>
      <c r="AR21" s="15">
        <f>[1]节奏总纲!BD21</f>
        <v>32.842201900114915</v>
      </c>
      <c r="AS21" s="15">
        <f>[1]节奏总纲!BE21</f>
        <v>37.317457773889828</v>
      </c>
    </row>
    <row r="22" spans="2:45" x14ac:dyDescent="0.2">
      <c r="B22" s="71">
        <f>[1]节奏总纲!N22</f>
        <v>29</v>
      </c>
      <c r="C22" s="11">
        <v>19</v>
      </c>
      <c r="D22" s="11">
        <f>[1]节奏总纲!P22</f>
        <v>2.7321319661472296</v>
      </c>
      <c r="E22" s="11">
        <f>[1]节奏总纲!Q22</f>
        <v>2.3734030389920986</v>
      </c>
      <c r="F22" s="11">
        <f>[1]节奏总纲!R22</f>
        <v>1.9510154370257367</v>
      </c>
      <c r="G22" s="11">
        <f>[1]节奏总纲!S22</f>
        <v>1.4395603329629754</v>
      </c>
      <c r="H22" s="11">
        <f>[1]节奏总纲!T22</f>
        <v>0.80270037165405606</v>
      </c>
      <c r="J22" s="11">
        <v>19</v>
      </c>
      <c r="K22" s="11">
        <f>[1]节奏总纲!W22</f>
        <v>0.24992971296273314</v>
      </c>
      <c r="L22" s="11">
        <f>[1]节奏总纲!X22</f>
        <v>0.2218301259317772</v>
      </c>
      <c r="M22" s="11">
        <f>[1]节奏总纲!Y22</f>
        <v>0.18194989118114591</v>
      </c>
      <c r="N22" s="11">
        <f>[1]节奏总纲!Z22</f>
        <v>0.13292906688665651</v>
      </c>
      <c r="O22" s="11">
        <f>[1]节奏总纲!AA22</f>
        <v>7.7152653048227715E-2</v>
      </c>
      <c r="Q22" s="11">
        <v>19</v>
      </c>
      <c r="R22" s="11">
        <f>[1]节奏总纲!AD22</f>
        <v>43.213386604241784</v>
      </c>
      <c r="S22" s="11">
        <f>[1]节奏总纲!AE22</f>
        <v>45.070782602372333</v>
      </c>
      <c r="T22" s="11">
        <f>[1]节奏总纲!AF22</f>
        <v>47.752799438858894</v>
      </c>
      <c r="U22" s="11">
        <f>[1]节奏总纲!AG22</f>
        <v>52.050057424983954</v>
      </c>
      <c r="V22" s="11">
        <f>[1]节奏总纲!AH22</f>
        <v>60.54585273688761</v>
      </c>
      <c r="Z22" s="15">
        <v>19</v>
      </c>
      <c r="AA22" s="15">
        <f>[1]节奏总纲!AM22</f>
        <v>4.3957950643309154</v>
      </c>
      <c r="AB22" s="15">
        <f>[1]节奏总纲!AN22</f>
        <v>3.5166360514647326</v>
      </c>
      <c r="AC22" s="15">
        <f>[1]节奏总纲!AO22</f>
        <v>2.6374770385985493</v>
      </c>
      <c r="AD22" s="15">
        <f>[1]节奏总纲!AP22</f>
        <v>1.7583180257323663</v>
      </c>
      <c r="AE22" s="15">
        <f>[1]节奏总纲!AQ22</f>
        <v>0.87915901286618314</v>
      </c>
      <c r="AG22" s="15">
        <v>19</v>
      </c>
      <c r="AH22" s="15">
        <f>[1]节奏总纲!AT22</f>
        <v>0.72430332874346437</v>
      </c>
      <c r="AI22" s="15">
        <f>[1]节奏总纲!AU22</f>
        <v>0.57944266299477176</v>
      </c>
      <c r="AJ22" s="15">
        <f>[1]节奏总纲!AV22</f>
        <v>0.43458199724607871</v>
      </c>
      <c r="AK22" s="15">
        <f>[1]节奏总纲!AW22</f>
        <v>0.28972133149738588</v>
      </c>
      <c r="AL22" s="15">
        <f>[1]节奏总纲!AX22</f>
        <v>0.14486066574869294</v>
      </c>
      <c r="AM22" s="15"/>
      <c r="AN22" s="15">
        <v>19</v>
      </c>
      <c r="AO22" s="15">
        <f>[1]节奏总纲!BA22</f>
        <v>27.541701089775092</v>
      </c>
      <c r="AP22" s="15">
        <f>[1]节奏总纲!BB22</f>
        <v>28.911002095502997</v>
      </c>
      <c r="AQ22" s="15">
        <f>[1]节奏总纲!BC22</f>
        <v>30.662316072657521</v>
      </c>
      <c r="AR22" s="15">
        <f>[1]节奏总纲!BD22</f>
        <v>33.176527924103851</v>
      </c>
      <c r="AS22" s="15">
        <f>[1]节奏总纲!BE22</f>
        <v>37.680472138177471</v>
      </c>
    </row>
    <row r="23" spans="2:45" x14ac:dyDescent="0.2">
      <c r="B23" s="71">
        <f>[1]节奏总纲!N23</f>
        <v>30</v>
      </c>
      <c r="C23" s="11">
        <v>20</v>
      </c>
      <c r="D23" s="11">
        <f>[1]节奏总纲!P23</f>
        <v>3</v>
      </c>
      <c r="E23" s="11">
        <f>[1]节奏总纲!Q23</f>
        <v>2.6036999999999999</v>
      </c>
      <c r="F23" s="11">
        <f>[1]节奏总纲!R23</f>
        <v>2.1372</v>
      </c>
      <c r="G23" s="11">
        <f>[1]节奏总纲!S23</f>
        <v>1.5800999999999998</v>
      </c>
      <c r="H23" s="11">
        <f>[1]节奏总纲!T23</f>
        <v>0.87990000000000002</v>
      </c>
      <c r="J23" s="11">
        <v>20</v>
      </c>
      <c r="K23" s="11">
        <f>[1]节奏总纲!W23</f>
        <v>0.26786803385277036</v>
      </c>
      <c r="L23" s="11">
        <f>[1]节奏总纲!X23</f>
        <v>0.23029696100790131</v>
      </c>
      <c r="M23" s="11">
        <f>[1]节奏总纲!Y23</f>
        <v>0.18618456297426333</v>
      </c>
      <c r="N23" s="11">
        <f>[1]节奏总纲!Z23</f>
        <v>0.14053966703702447</v>
      </c>
      <c r="O23" s="11">
        <f>[1]节奏总纲!AA23</f>
        <v>7.719962834594396E-2</v>
      </c>
      <c r="Q23" s="11">
        <v>20</v>
      </c>
      <c r="R23" s="11">
        <f>[1]节奏总纲!AD23</f>
        <v>43.920692243099523</v>
      </c>
      <c r="S23" s="11">
        <f>[1]节奏总纲!AE23</f>
        <v>45.780025086357675</v>
      </c>
      <c r="T23" s="11">
        <f>[1]节奏总纲!AF23</f>
        <v>48.482447528152484</v>
      </c>
      <c r="U23" s="11">
        <f>[1]节奏总纲!AG23</f>
        <v>52.769987980532711</v>
      </c>
      <c r="V23" s="11">
        <f>[1]节奏总纲!AH23</f>
        <v>61.261422558944936</v>
      </c>
      <c r="Z23" s="15">
        <v>20</v>
      </c>
      <c r="AA23" s="15">
        <f>[1]节奏总纲!AM23</f>
        <v>5.25</v>
      </c>
      <c r="AB23" s="15">
        <f>[1]节奏总纲!AN23</f>
        <v>4.2</v>
      </c>
      <c r="AC23" s="15">
        <f>[1]节奏总纲!AO23</f>
        <v>3.15</v>
      </c>
      <c r="AD23" s="15">
        <f>[1]节奏总纲!AP23</f>
        <v>2.1</v>
      </c>
      <c r="AE23" s="15">
        <f>[1]节奏总纲!AQ23</f>
        <v>1.05</v>
      </c>
      <c r="AG23" s="15">
        <v>20</v>
      </c>
      <c r="AH23" s="15">
        <f>[1]节奏总纲!AT23</f>
        <v>0.85420493566908462</v>
      </c>
      <c r="AI23" s="15">
        <f>[1]节奏总纲!AU23</f>
        <v>0.68336394853526761</v>
      </c>
      <c r="AJ23" s="15">
        <f>[1]节奏总纲!AV23</f>
        <v>0.51252296140145059</v>
      </c>
      <c r="AK23" s="15">
        <f>[1]节奏总纲!AW23</f>
        <v>0.3416819742676338</v>
      </c>
      <c r="AL23" s="15">
        <f>[1]节奏总纲!AX23</f>
        <v>0.1708409871338169</v>
      </c>
      <c r="AM23" s="15"/>
      <c r="AN23" s="15">
        <v>20</v>
      </c>
      <c r="AO23" s="15">
        <f>[1]节奏总纲!BA23</f>
        <v>27.863030247590562</v>
      </c>
      <c r="AP23" s="15">
        <f>[1]节奏总纲!BB23</f>
        <v>29.216428548527322</v>
      </c>
      <c r="AQ23" s="15">
        <f>[1]节奏总纲!BC23</f>
        <v>30.995138219721603</v>
      </c>
      <c r="AR23" s="15">
        <f>[1]节奏总纲!BD23</f>
        <v>33.487933395889513</v>
      </c>
      <c r="AS23" s="15">
        <f>[1]节奏总纲!BE23</f>
        <v>38.037513426486328</v>
      </c>
    </row>
    <row r="24" spans="2:45" x14ac:dyDescent="0.2">
      <c r="B24" s="71">
        <f>[1]节奏总纲!N24</f>
        <v>31</v>
      </c>
      <c r="C24" s="11">
        <v>21</v>
      </c>
      <c r="D24" s="11">
        <f>[1]节奏总纲!P24</f>
        <v>3.2870938501451725</v>
      </c>
      <c r="E24" s="11">
        <f>[1]节奏总纲!Q24</f>
        <v>2.8518826243859516</v>
      </c>
      <c r="F24" s="11">
        <f>[1]节奏总纲!R24</f>
        <v>2.3466562996186386</v>
      </c>
      <c r="G24" s="11">
        <f>[1]节奏总纲!S24</f>
        <v>1.7365716810316947</v>
      </c>
      <c r="H24" s="11">
        <f>[1]节奏总纲!T24</f>
        <v>0.97166494210291288</v>
      </c>
      <c r="J24" s="11">
        <v>21</v>
      </c>
      <c r="K24" s="11">
        <f>[1]节奏总纲!W24</f>
        <v>0.28709385014517252</v>
      </c>
      <c r="L24" s="11">
        <f>[1]节奏总纲!X24</f>
        <v>0.24818262438595173</v>
      </c>
      <c r="M24" s="11">
        <f>[1]节奏总纲!Y24</f>
        <v>0.20945629961863865</v>
      </c>
      <c r="N24" s="11">
        <f>[1]节奏总纲!Z24</f>
        <v>0.15647168103169484</v>
      </c>
      <c r="O24" s="11">
        <f>[1]节奏总纲!AA24</f>
        <v>9.1764942102912861E-2</v>
      </c>
      <c r="Q24" s="11">
        <v>21</v>
      </c>
      <c r="R24" s="11">
        <f>[1]节奏总纲!AD24</f>
        <v>44.585942742481357</v>
      </c>
      <c r="S24" s="11">
        <f>[1]节奏总纲!AE24</f>
        <v>46.455967430551723</v>
      </c>
      <c r="T24" s="11">
        <f>[1]节奏总纲!AF24</f>
        <v>49.18886033229559</v>
      </c>
      <c r="U24" s="11">
        <f>[1]节奏总纲!AG24</f>
        <v>53.471660769826336</v>
      </c>
      <c r="V24" s="11">
        <f>[1]节奏总纲!AH24</f>
        <v>61.918453772109508</v>
      </c>
      <c r="Z24" s="15">
        <v>21</v>
      </c>
      <c r="AA24" s="15">
        <f>[1]节奏总纲!AM24</f>
        <v>6.2565025247829205</v>
      </c>
      <c r="AB24" s="15">
        <f>[1]节奏总纲!AN24</f>
        <v>5.0052020198263367</v>
      </c>
      <c r="AC24" s="15">
        <f>[1]节奏总纲!AO24</f>
        <v>3.7539015148697521</v>
      </c>
      <c r="AD24" s="15">
        <f>[1]节奏总纲!AP24</f>
        <v>2.5026010099131684</v>
      </c>
      <c r="AE24" s="15">
        <f>[1]节奏总纲!AQ24</f>
        <v>1.2513005049565842</v>
      </c>
      <c r="AG24" s="15">
        <v>21</v>
      </c>
      <c r="AH24" s="15">
        <f>[1]节奏总纲!AT24</f>
        <v>1.0065025247829205</v>
      </c>
      <c r="AI24" s="15">
        <f>[1]节奏总纲!AU24</f>
        <v>0.80520201982633655</v>
      </c>
      <c r="AJ24" s="15">
        <f>[1]节奏总纲!AV24</f>
        <v>0.60390151486975219</v>
      </c>
      <c r="AK24" s="15">
        <f>[1]节奏总纲!AW24</f>
        <v>0.40260100991316827</v>
      </c>
      <c r="AL24" s="15">
        <f>[1]节奏总纲!AX24</f>
        <v>0.20130050495658414</v>
      </c>
      <c r="AM24" s="15"/>
      <c r="AN24" s="15">
        <v>21</v>
      </c>
      <c r="AO24" s="15">
        <f>[1]节奏总纲!BA24</f>
        <v>28.157256095860227</v>
      </c>
      <c r="AP24" s="15">
        <f>[1]节奏总纲!BB24</f>
        <v>29.508805955793246</v>
      </c>
      <c r="AQ24" s="15">
        <f>[1]节奏总纲!BC24</f>
        <v>31.280110398778046</v>
      </c>
      <c r="AR24" s="15">
        <f>[1]节奏总纲!BD24</f>
        <v>33.799338867675175</v>
      </c>
      <c r="AS24" s="15">
        <f>[1]节奏总纲!BE24</f>
        <v>38.35066605767593</v>
      </c>
    </row>
    <row r="25" spans="2:45" x14ac:dyDescent="0.2">
      <c r="B25" s="71">
        <f>[1]节奏总纲!N25</f>
        <v>32</v>
      </c>
      <c r="C25" s="11">
        <v>22</v>
      </c>
      <c r="D25" s="11">
        <f>[1]节奏总纲!P25</f>
        <v>3.5947934199881395</v>
      </c>
      <c r="E25" s="11">
        <f>[1]节奏总纲!Q25</f>
        <v>3.124234961311692</v>
      </c>
      <c r="F25" s="11">
        <f>[1]节奏总纲!R25</f>
        <v>2.5749505267375046</v>
      </c>
      <c r="G25" s="11">
        <f>[1]节奏总纲!S25</f>
        <v>1.9077568679877055</v>
      </c>
      <c r="H25" s="11">
        <f>[1]节奏总纲!T25</f>
        <v>1.0687320837624739</v>
      </c>
      <c r="J25" s="11">
        <v>22</v>
      </c>
      <c r="K25" s="11">
        <f>[1]节奏总纲!W25</f>
        <v>0.30769956984296698</v>
      </c>
      <c r="L25" s="11">
        <f>[1]节奏总纲!X25</f>
        <v>0.27235233692574035</v>
      </c>
      <c r="M25" s="11">
        <f>[1]节奏总纲!Y25</f>
        <v>0.22829422711886593</v>
      </c>
      <c r="N25" s="11">
        <f>[1]节奏总纲!Z25</f>
        <v>0.17118518695601082</v>
      </c>
      <c r="O25" s="11">
        <f>[1]节奏总纲!AA25</f>
        <v>9.7067141659560985E-2</v>
      </c>
      <c r="Q25" s="11">
        <v>22</v>
      </c>
      <c r="R25" s="11">
        <f>[1]节奏总纲!AD25</f>
        <v>45.229416240679988</v>
      </c>
      <c r="S25" s="11">
        <f>[1]节奏总纲!AE25</f>
        <v>47.110426931480873</v>
      </c>
      <c r="T25" s="11">
        <f>[1]节奏总纲!AF25</f>
        <v>49.861837738505173</v>
      </c>
      <c r="U25" s="11">
        <f>[1]节奏总纲!AG25</f>
        <v>54.15637358335789</v>
      </c>
      <c r="V25" s="11">
        <f>[1]节奏总纲!AH25</f>
        <v>62.555781631668886</v>
      </c>
      <c r="Z25" s="15">
        <v>22</v>
      </c>
      <c r="AA25" s="15">
        <f>[1]节奏总纲!AM25</f>
        <v>7.4414868317755332</v>
      </c>
      <c r="AB25" s="15">
        <f>[1]节奏总纲!AN25</f>
        <v>5.9531894654204267</v>
      </c>
      <c r="AC25" s="15">
        <f>[1]节奏总纲!AO25</f>
        <v>4.4648920990653194</v>
      </c>
      <c r="AD25" s="15">
        <f>[1]节奏总纲!AP25</f>
        <v>2.9765947327102134</v>
      </c>
      <c r="AE25" s="15">
        <f>[1]节奏总纲!AQ25</f>
        <v>1.4882973663551067</v>
      </c>
      <c r="AG25" s="15">
        <v>22</v>
      </c>
      <c r="AH25" s="15">
        <f>[1]节奏总纲!AT25</f>
        <v>1.1849843069926127</v>
      </c>
      <c r="AI25" s="15">
        <f>[1]节奏总纲!AU25</f>
        <v>0.94798744559408998</v>
      </c>
      <c r="AJ25" s="15">
        <f>[1]节奏总纲!AV25</f>
        <v>0.71099058419556727</v>
      </c>
      <c r="AK25" s="15">
        <f>[1]节奏总纲!AW25</f>
        <v>0.47399372279704499</v>
      </c>
      <c r="AL25" s="15">
        <f>[1]节奏总纲!AX25</f>
        <v>0.2369968613985225</v>
      </c>
      <c r="AM25" s="15"/>
      <c r="AN25" s="15">
        <v>22</v>
      </c>
      <c r="AO25" s="15">
        <f>[1]节奏总纲!BA25</f>
        <v>28.431345550275779</v>
      </c>
      <c r="AP25" s="15">
        <f>[1]节奏总纲!BB25</f>
        <v>29.80118336305917</v>
      </c>
      <c r="AQ25" s="15">
        <f>[1]节奏总纲!BC25</f>
        <v>31.564373235931193</v>
      </c>
      <c r="AR25" s="15">
        <f>[1]节奏总纲!BD25</f>
        <v>34.09469189131628</v>
      </c>
      <c r="AS25" s="15">
        <f>[1]节奏总纲!BE25</f>
        <v>38.663818688865533</v>
      </c>
    </row>
    <row r="26" spans="2:45" x14ac:dyDescent="0.2">
      <c r="B26" s="71">
        <f>[1]节奏总纲!N26</f>
        <v>33</v>
      </c>
      <c r="C26" s="11">
        <v>23</v>
      </c>
      <c r="D26" s="11">
        <f>[1]节奏总纲!P26</f>
        <v>3.9245776533796644</v>
      </c>
      <c r="E26" s="11">
        <f>[1]节奏总纲!Q26</f>
        <v>3.4081032341949005</v>
      </c>
      <c r="F26" s="11">
        <f>[1]节奏总纲!R26</f>
        <v>2.8064654799317976</v>
      </c>
      <c r="G26" s="11">
        <f>[1]节奏总纲!S26</f>
        <v>2.0796336985258841</v>
      </c>
      <c r="H26" s="11">
        <f>[1]节奏总纲!T26</f>
        <v>1.1608900698697047</v>
      </c>
      <c r="J26" s="11">
        <v>23</v>
      </c>
      <c r="K26" s="11">
        <f>[1]节奏总纲!W26</f>
        <v>0.32978423339152485</v>
      </c>
      <c r="L26" s="11">
        <f>[1]节奏总纲!X26</f>
        <v>0.28386827288320848</v>
      </c>
      <c r="M26" s="11">
        <f>[1]节奏总纲!Y26</f>
        <v>0.23151495319429305</v>
      </c>
      <c r="N26" s="11">
        <f>[1]节奏总纲!Z26</f>
        <v>0.17187683053817859</v>
      </c>
      <c r="O26" s="11">
        <f>[1]节奏总纲!AA26</f>
        <v>9.2157986107230805E-2</v>
      </c>
      <c r="Q26" s="11">
        <v>23</v>
      </c>
      <c r="R26" s="11">
        <f>[1]节奏总纲!AD26</f>
        <v>45.845161563010116</v>
      </c>
      <c r="S26" s="11">
        <f>[1]节奏总纲!AE26</f>
        <v>47.734594805743399</v>
      </c>
      <c r="T26" s="11">
        <f>[1]节奏总纲!AF26</f>
        <v>50.503430607741265</v>
      </c>
      <c r="U26" s="11">
        <f>[1]节奏总纲!AG26</f>
        <v>54.814188287451351</v>
      </c>
      <c r="V26" s="11">
        <f>[1]节奏总纲!AH26</f>
        <v>63.182677965405439</v>
      </c>
      <c r="Z26" s="15">
        <v>23</v>
      </c>
      <c r="AA26" s="15">
        <f>[1]节奏总纲!AM26</f>
        <v>8.8355567243832152</v>
      </c>
      <c r="AB26" s="15">
        <f>[1]节奏总纲!AN26</f>
        <v>7.0684453795065725</v>
      </c>
      <c r="AC26" s="15">
        <f>[1]节奏总纲!AO26</f>
        <v>5.3013340346299289</v>
      </c>
      <c r="AD26" s="15">
        <f>[1]节奏总纲!AP26</f>
        <v>3.5342226897532862</v>
      </c>
      <c r="AE26" s="15">
        <f>[1]节奏总纲!AQ26</f>
        <v>1.7671113448766431</v>
      </c>
      <c r="AG26" s="15">
        <v>23</v>
      </c>
      <c r="AH26" s="15">
        <f>[1]节奏总纲!AT26</f>
        <v>1.394069892607682</v>
      </c>
      <c r="AI26" s="15">
        <f>[1]节奏总纲!AU26</f>
        <v>1.1152559140861458</v>
      </c>
      <c r="AJ26" s="15">
        <f>[1]节奏总纲!AV26</f>
        <v>0.83644193556460955</v>
      </c>
      <c r="AK26" s="15">
        <f>[1]节奏总纲!AW26</f>
        <v>0.55762795704307289</v>
      </c>
      <c r="AL26" s="15">
        <f>[1]节奏总纲!AX26</f>
        <v>0.27881397852153644</v>
      </c>
      <c r="AM26" s="15"/>
      <c r="AN26" s="15">
        <v>23</v>
      </c>
      <c r="AO26" s="15">
        <f>[1]节奏总纲!BA26</f>
        <v>28.705435004691331</v>
      </c>
      <c r="AP26" s="15">
        <f>[1]节奏总纲!BB26</f>
        <v>30.079877315295377</v>
      </c>
      <c r="AQ26" s="15">
        <f>[1]节奏总纲!BC26</f>
        <v>31.848636073084339</v>
      </c>
      <c r="AR26" s="15">
        <f>[1]节奏总纲!BD26</f>
        <v>34.360958982105608</v>
      </c>
      <c r="AS26" s="15">
        <f>[1]节奏总纲!BE26</f>
        <v>38.976971320055128</v>
      </c>
    </row>
    <row r="27" spans="2:45" x14ac:dyDescent="0.2">
      <c r="B27" s="71">
        <f>[1]节奏总纲!N27</f>
        <v>34</v>
      </c>
      <c r="C27" s="11">
        <v>24</v>
      </c>
      <c r="D27" s="11">
        <f>[1]节奏总纲!P27</f>
        <v>4.2780316430915768</v>
      </c>
      <c r="E27" s="11">
        <f>[1]节奏总纲!Q27</f>
        <v>3.7214597263253628</v>
      </c>
      <c r="F27" s="11">
        <f>[1]节奏总纲!R27</f>
        <v>3.0699155070825155</v>
      </c>
      <c r="G27" s="11">
        <f>[1]节奏总纲!S27</f>
        <v>2.2742016214674821</v>
      </c>
      <c r="H27" s="11">
        <f>[1]节奏总纲!T27</f>
        <v>1.2692919885052709</v>
      </c>
      <c r="J27" s="11">
        <v>24</v>
      </c>
      <c r="K27" s="11">
        <f>[1]节奏总纲!W27</f>
        <v>0.35345398971191244</v>
      </c>
      <c r="L27" s="11">
        <f>[1]节奏总纲!X27</f>
        <v>0.31335649213046235</v>
      </c>
      <c r="M27" s="11">
        <f>[1]节奏总纲!Y27</f>
        <v>0.26345002715071786</v>
      </c>
      <c r="N27" s="11">
        <f>[1]节奏总纲!Z27</f>
        <v>0.19456792294159797</v>
      </c>
      <c r="O27" s="11">
        <f>[1]节奏总纲!AA27</f>
        <v>0.10840191863556625</v>
      </c>
      <c r="Q27" s="11">
        <v>24</v>
      </c>
      <c r="R27" s="11">
        <f>[1]节奏总纲!AD27</f>
        <v>46.430041330048923</v>
      </c>
      <c r="S27" s="11">
        <f>[1]节奏总纲!AE27</f>
        <v>48.330142263709867</v>
      </c>
      <c r="T27" s="11">
        <f>[1]节奏总纲!AF27</f>
        <v>51.118578408701396</v>
      </c>
      <c r="U27" s="11">
        <f>[1]节奏总纲!AG27</f>
        <v>55.44072585486321</v>
      </c>
      <c r="V27" s="11">
        <f>[1]节奏总纲!AH27</f>
        <v>63.791742872142052</v>
      </c>
      <c r="Z27" s="15">
        <v>24</v>
      </c>
      <c r="AA27" s="15">
        <f>[1]节奏总纲!AM27</f>
        <v>10.47447102993563</v>
      </c>
      <c r="AB27" s="15">
        <f>[1]节奏总纲!AN27</f>
        <v>8.3795768239485042</v>
      </c>
      <c r="AC27" s="15">
        <f>[1]节奏总纲!AO27</f>
        <v>6.2846826179613782</v>
      </c>
      <c r="AD27" s="15">
        <f>[1]节奏总纲!AP27</f>
        <v>4.1897884119742521</v>
      </c>
      <c r="AE27" s="15">
        <f>[1]节奏总纲!AQ27</f>
        <v>2.0948942059871261</v>
      </c>
      <c r="AG27" s="15">
        <v>24</v>
      </c>
      <c r="AH27" s="15">
        <f>[1]节奏总纲!AT27</f>
        <v>1.6389143055524151</v>
      </c>
      <c r="AI27" s="15">
        <f>[1]节奏总纲!AU27</f>
        <v>1.3111314444419317</v>
      </c>
      <c r="AJ27" s="15">
        <f>[1]节奏总纲!AV27</f>
        <v>0.98334858333144926</v>
      </c>
      <c r="AK27" s="15">
        <f>[1]节奏总纲!AW27</f>
        <v>0.65556572222096587</v>
      </c>
      <c r="AL27" s="15">
        <f>[1]节奏总纲!AX27</f>
        <v>0.32778286111048294</v>
      </c>
      <c r="AM27" s="15"/>
      <c r="AN27" s="15">
        <v>24</v>
      </c>
      <c r="AO27" s="15">
        <f>[1]节奏总纲!BA27</f>
        <v>28.979524459106884</v>
      </c>
      <c r="AP27" s="15">
        <f>[1]节奏总纲!BB27</f>
        <v>30.329493925593439</v>
      </c>
      <c r="AQ27" s="15">
        <f>[1]节奏总纲!BC27</f>
        <v>32.113552950216736</v>
      </c>
      <c r="AR27" s="15">
        <f>[1]节奏总纲!BD27</f>
        <v>34.627226072894942</v>
      </c>
      <c r="AS27" s="15">
        <f>[1]节奏总纲!BE27</f>
        <v>39.250296194358178</v>
      </c>
    </row>
    <row r="28" spans="2:45" x14ac:dyDescent="0.2">
      <c r="B28" s="71">
        <f>[1]节奏总纲!N28</f>
        <v>35</v>
      </c>
      <c r="C28" s="11">
        <v>25</v>
      </c>
      <c r="D28" s="11">
        <f>[1]节奏总纲!P28</f>
        <v>4.6568542494923806</v>
      </c>
      <c r="E28" s="11">
        <f>[1]节奏总纲!Q28</f>
        <v>4.054257309608067</v>
      </c>
      <c r="F28" s="11">
        <f>[1]节奏总纲!R28</f>
        <v>3.3445527219854276</v>
      </c>
      <c r="G28" s="11">
        <f>[1]节奏总纲!S28</f>
        <v>2.478377831579845</v>
      </c>
      <c r="H28" s="11">
        <f>[1]节奏总纲!T28</f>
        <v>1.3802915995495415</v>
      </c>
      <c r="J28" s="11">
        <v>25</v>
      </c>
      <c r="K28" s="11">
        <f>[1]节奏总纲!W28</f>
        <v>0.37882260640080379</v>
      </c>
      <c r="L28" s="11">
        <f>[1]节奏总纲!X28</f>
        <v>0.33279758328270415</v>
      </c>
      <c r="M28" s="11">
        <f>[1]节奏总纲!Y28</f>
        <v>0.27463721490291215</v>
      </c>
      <c r="N28" s="11">
        <f>[1]节奏总纲!Z28</f>
        <v>0.20417621011236298</v>
      </c>
      <c r="O28" s="11">
        <f>[1]节奏总纲!AA28</f>
        <v>0.11099961104427059</v>
      </c>
      <c r="Q28" s="11">
        <v>25</v>
      </c>
      <c r="R28" s="11">
        <f>[1]节奏总纲!AD28</f>
        <v>47.004247194324648</v>
      </c>
      <c r="S28" s="11">
        <f>[1]节奏总纲!AE28</f>
        <v>48.904516930942819</v>
      </c>
      <c r="T28" s="11">
        <f>[1]节奏总纲!AF28</f>
        <v>51.667220029142385</v>
      </c>
      <c r="U28" s="11">
        <f>[1]节奏总纲!AG28</f>
        <v>56.05100027504308</v>
      </c>
      <c r="V28" s="11">
        <f>[1]节奏总纲!AH28</f>
        <v>64.398425477456215</v>
      </c>
      <c r="Z28" s="15">
        <v>25</v>
      </c>
      <c r="AA28" s="15">
        <f>[1]节奏总纲!AM28</f>
        <v>12.4</v>
      </c>
      <c r="AB28" s="15">
        <f>[1]节奏总纲!AN28</f>
        <v>9.9200000000000017</v>
      </c>
      <c r="AC28" s="15">
        <f>[1]节奏总纲!AO28</f>
        <v>7.4399999999999995</v>
      </c>
      <c r="AD28" s="15">
        <f>[1]节奏总纲!AP28</f>
        <v>4.9600000000000009</v>
      </c>
      <c r="AE28" s="15">
        <f>[1]节奏总纲!AQ28</f>
        <v>2.4800000000000004</v>
      </c>
      <c r="AG28" s="15">
        <v>25</v>
      </c>
      <c r="AH28" s="15">
        <f>[1]节奏总纲!AT28</f>
        <v>1.9255289700643701</v>
      </c>
      <c r="AI28" s="15">
        <f>[1]节奏总纲!AU28</f>
        <v>1.5404231760514975</v>
      </c>
      <c r="AJ28" s="15">
        <f>[1]节奏总纲!AV28</f>
        <v>1.1553173820386213</v>
      </c>
      <c r="AK28" s="15">
        <f>[1]节奏总纲!AW28</f>
        <v>0.77021158802574874</v>
      </c>
      <c r="AL28" s="15">
        <f>[1]节奏总纲!AX28</f>
        <v>0.38510579401287437</v>
      </c>
      <c r="AM28" s="15"/>
      <c r="AN28" s="15">
        <v>25</v>
      </c>
      <c r="AO28" s="15">
        <f>[1]节奏总纲!BA28</f>
        <v>29.216428548527322</v>
      </c>
      <c r="AP28" s="15">
        <f>[1]节奏总纲!BB28</f>
        <v>30.579110535891502</v>
      </c>
      <c r="AQ28" s="15">
        <f>[1]节奏总纲!BC28</f>
        <v>32.356435933516131</v>
      </c>
      <c r="AR28" s="15">
        <f>[1]节奏总纲!BD28</f>
        <v>34.893493163684269</v>
      </c>
      <c r="AS28" s="15">
        <f>[1]节奏总纲!BE28</f>
        <v>39.520459727922798</v>
      </c>
    </row>
    <row r="29" spans="2:45" x14ac:dyDescent="0.2">
      <c r="B29" s="71">
        <f>[1]节奏总纲!N29</f>
        <v>36</v>
      </c>
      <c r="C29" s="11">
        <v>26</v>
      </c>
      <c r="D29" s="11">
        <f>[1]节奏总纲!P29</f>
        <v>5.062866266041592</v>
      </c>
      <c r="E29" s="11">
        <f>[1]节奏总纲!Q29</f>
        <v>4.408743944469018</v>
      </c>
      <c r="F29" s="11">
        <f>[1]节奏总纲!R29</f>
        <v>3.63716312552428</v>
      </c>
      <c r="G29" s="11">
        <f>[1]节奏总纲!S29</f>
        <v>2.6914197070277099</v>
      </c>
      <c r="H29" s="11">
        <f>[1]节奏总纲!T29</f>
        <v>1.4996209880015197</v>
      </c>
      <c r="J29" s="11">
        <v>26</v>
      </c>
      <c r="K29" s="11">
        <f>[1]节奏总纲!W29</f>
        <v>0.40601201654921137</v>
      </c>
      <c r="L29" s="11">
        <f>[1]节奏总纲!X29</f>
        <v>0.354486634860951</v>
      </c>
      <c r="M29" s="11">
        <f>[1]节奏总纲!Y29</f>
        <v>0.29261040353885237</v>
      </c>
      <c r="N29" s="11">
        <f>[1]节奏总纲!Z29</f>
        <v>0.2130418754478649</v>
      </c>
      <c r="O29" s="11">
        <f>[1]节奏总纲!AA29</f>
        <v>0.11932938845197816</v>
      </c>
      <c r="Q29" s="11">
        <v>26</v>
      </c>
      <c r="R29" s="11">
        <f>[1]节奏总纲!AD29</f>
        <v>47.540284631526092</v>
      </c>
      <c r="S29" s="11">
        <f>[1]节奏总纲!AE29</f>
        <v>49.446133440059114</v>
      </c>
      <c r="T29" s="11">
        <f>[1]节奏总纲!AF29</f>
        <v>52.199341027338768</v>
      </c>
      <c r="U29" s="11">
        <f>[1]节奏总纲!AG29</f>
        <v>56.621068614050692</v>
      </c>
      <c r="V29" s="11">
        <f>[1]节奏总纲!AH29</f>
        <v>65.00344105132713</v>
      </c>
      <c r="Z29" s="15">
        <v>26</v>
      </c>
      <c r="AA29" s="15">
        <f>[1]节奏总纲!AM29</f>
        <v>14.6609224175611</v>
      </c>
      <c r="AB29" s="15">
        <f>[1]节奏总纲!AN29</f>
        <v>11.72873793404888</v>
      </c>
      <c r="AC29" s="15">
        <f>[1]节奏总纲!AO29</f>
        <v>8.7965534505366598</v>
      </c>
      <c r="AD29" s="15">
        <f>[1]节奏总纲!AP29</f>
        <v>5.8643689670244399</v>
      </c>
      <c r="AE29" s="15">
        <f>[1]节奏总纲!AQ29</f>
        <v>2.9321844835122199</v>
      </c>
      <c r="AG29" s="15">
        <v>26</v>
      </c>
      <c r="AH29" s="15">
        <f>[1]节奏总纲!AT29</f>
        <v>2.2609224175610994</v>
      </c>
      <c r="AI29" s="15">
        <f>[1]节奏总纲!AU29</f>
        <v>1.8087379340488781</v>
      </c>
      <c r="AJ29" s="15">
        <f>[1]节奏总纲!AV29</f>
        <v>1.3565534505366603</v>
      </c>
      <c r="AK29" s="15">
        <f>[1]节奏总纲!AW29</f>
        <v>0.90436896702443903</v>
      </c>
      <c r="AL29" s="15">
        <f>[1]节奏总纲!AX29</f>
        <v>0.45218448351221951</v>
      </c>
      <c r="AM29" s="15"/>
      <c r="AN29" s="15">
        <v>26</v>
      </c>
      <c r="AO29" s="15">
        <f>[1]节奏总纲!BA29</f>
        <v>29.45033047434006</v>
      </c>
      <c r="AP29" s="15">
        <f>[1]节奏总纲!BB29</f>
        <v>30.828727146189561</v>
      </c>
      <c r="AQ29" s="15">
        <f>[1]节奏总纲!BC29</f>
        <v>32.59931891681552</v>
      </c>
      <c r="AR29" s="15">
        <f>[1]节奏总纲!BD29</f>
        <v>35.146386283795508</v>
      </c>
      <c r="AS29" s="15">
        <f>[1]节奏总纲!BE29</f>
        <v>39.790623261487418</v>
      </c>
    </row>
    <row r="30" spans="2:45" x14ac:dyDescent="0.2">
      <c r="B30" s="71">
        <f>[1]节奏总纲!N30</f>
        <v>37</v>
      </c>
      <c r="C30" s="11">
        <v>27</v>
      </c>
      <c r="D30" s="11">
        <f>[1]节奏总纲!P30</f>
        <v>5.4980191708498847</v>
      </c>
      <c r="E30" s="11">
        <f>[1]节奏总纲!Q30</f>
        <v>4.7882248958931646</v>
      </c>
      <c r="F30" s="11">
        <f>[1]节奏总纲!R30</f>
        <v>3.9492271704214725</v>
      </c>
      <c r="G30" s="11">
        <f>[1]节奏总纲!S30</f>
        <v>2.9205477835554587</v>
      </c>
      <c r="H30" s="11">
        <f>[1]节奏总纲!T30</f>
        <v>1.6290630803228208</v>
      </c>
      <c r="J30" s="11">
        <v>27</v>
      </c>
      <c r="K30" s="11">
        <f>[1]节奏总纲!W30</f>
        <v>0.43515290480829272</v>
      </c>
      <c r="L30" s="11">
        <f>[1]节奏总纲!X30</f>
        <v>0.37948095142414662</v>
      </c>
      <c r="M30" s="11">
        <f>[1]节奏总纲!Y30</f>
        <v>0.31206404489719253</v>
      </c>
      <c r="N30" s="11">
        <f>[1]节奏总纲!Z30</f>
        <v>0.2291280765277488</v>
      </c>
      <c r="O30" s="11">
        <f>[1]节奏总纲!AA30</f>
        <v>0.12944209232130111</v>
      </c>
      <c r="Q30" s="11">
        <v>27</v>
      </c>
      <c r="R30" s="11">
        <f>[1]节奏总纲!AD30</f>
        <v>48.071211008105138</v>
      </c>
      <c r="S30" s="11">
        <f>[1]节奏总纲!AE30</f>
        <v>49.981218513907905</v>
      </c>
      <c r="T30" s="11">
        <f>[1]节奏总纲!AF30</f>
        <v>52.705993248660157</v>
      </c>
      <c r="U30" s="11">
        <f>[1]节奏总纲!AG30</f>
        <v>57.175765669822162</v>
      </c>
      <c r="V30" s="11">
        <f>[1]节奏总纲!AH30</f>
        <v>65.541743280100334</v>
      </c>
      <c r="Z30" s="15">
        <v>27</v>
      </c>
      <c r="AA30" s="15">
        <f>[1]节奏总纲!AM30</f>
        <v>17.314186320787698</v>
      </c>
      <c r="AB30" s="15">
        <f>[1]节奏总纲!AN30</f>
        <v>13.851349056630159</v>
      </c>
      <c r="AC30" s="15">
        <f>[1]节奏总纲!AO30</f>
        <v>10.388511792472618</v>
      </c>
      <c r="AD30" s="15">
        <f>[1]节奏总纲!AP30</f>
        <v>6.9256745283150796</v>
      </c>
      <c r="AE30" s="15">
        <f>[1]节奏总纲!AQ30</f>
        <v>3.4628372641575398</v>
      </c>
      <c r="AG30" s="15">
        <v>27</v>
      </c>
      <c r="AH30" s="15">
        <f>[1]节奏总纲!AT30</f>
        <v>2.6532639032265983</v>
      </c>
      <c r="AI30" s="15">
        <f>[1]节奏总纲!AU30</f>
        <v>2.1226111225812794</v>
      </c>
      <c r="AJ30" s="15">
        <f>[1]节奏总纲!AV30</f>
        <v>1.5919583419359586</v>
      </c>
      <c r="AK30" s="15">
        <f>[1]节奏总纲!AW30</f>
        <v>1.0613055612906397</v>
      </c>
      <c r="AL30" s="15">
        <f>[1]节奏总纲!AX30</f>
        <v>0.53065278064531984</v>
      </c>
      <c r="AM30" s="15"/>
      <c r="AN30" s="15">
        <v>27</v>
      </c>
      <c r="AO30" s="15">
        <f>[1]节奏总纲!BA30</f>
        <v>29.684232400152801</v>
      </c>
      <c r="AP30" s="15">
        <f>[1]节奏总纲!BB30</f>
        <v>31.066913270913183</v>
      </c>
      <c r="AQ30" s="15">
        <f>[1]节奏总纲!BC30</f>
        <v>32.842201900114915</v>
      </c>
      <c r="AR30" s="15">
        <f>[1]节奏总纲!BD30</f>
        <v>35.390363423454687</v>
      </c>
      <c r="AS30" s="15">
        <f>[1]节奏总纲!BE30</f>
        <v>40.052446592012309</v>
      </c>
    </row>
    <row r="31" spans="2:45" x14ac:dyDescent="0.2">
      <c r="B31" s="71">
        <f>[1]节奏总纲!N31</f>
        <v>38</v>
      </c>
      <c r="C31" s="11">
        <v>28</v>
      </c>
      <c r="D31" s="11">
        <f>[1]节奏总纲!P31</f>
        <v>5.9644045063689921</v>
      </c>
      <c r="E31" s="11">
        <f>[1]节奏总纲!Q31</f>
        <v>5.1914176823435705</v>
      </c>
      <c r="F31" s="11">
        <f>[1]节奏总纲!R31</f>
        <v>4.2752851501652938</v>
      </c>
      <c r="G31" s="11">
        <f>[1]节奏总纲!S31</f>
        <v>3.1653094715300236</v>
      </c>
      <c r="H31" s="11">
        <f>[1]节奏总纲!T31</f>
        <v>1.7738139001941382</v>
      </c>
      <c r="J31" s="11">
        <v>28</v>
      </c>
      <c r="K31" s="11">
        <f>[1]节奏总纲!W31</f>
        <v>0.46638533551910744</v>
      </c>
      <c r="L31" s="11">
        <f>[1]节奏总纲!X31</f>
        <v>0.4031927864504059</v>
      </c>
      <c r="M31" s="11">
        <f>[1]节奏总纲!Y31</f>
        <v>0.32605797974382122</v>
      </c>
      <c r="N31" s="11">
        <f>[1]节奏总纲!Z31</f>
        <v>0.24476168797456488</v>
      </c>
      <c r="O31" s="11">
        <f>[1]节奏总纲!AA31</f>
        <v>0.14475081987131744</v>
      </c>
      <c r="Q31" s="11">
        <v>28</v>
      </c>
      <c r="R31" s="11">
        <f>[1]节奏总纲!AD31</f>
        <v>48.571351621712928</v>
      </c>
      <c r="S31" s="11">
        <f>[1]节奏总纲!AE31</f>
        <v>50.509688493127967</v>
      </c>
      <c r="T31" s="11">
        <f>[1]节奏总纲!AF31</f>
        <v>53.212684955585161</v>
      </c>
      <c r="U31" s="11">
        <f>[1]节奏总纲!AG31</f>
        <v>57.699988965458331</v>
      </c>
      <c r="V31" s="11">
        <f>[1]节奏总纲!AH31</f>
        <v>66.076345334947405</v>
      </c>
      <c r="Z31" s="15">
        <v>28</v>
      </c>
      <c r="AA31" s="15">
        <f>[1]节奏总纲!AM31</f>
        <v>20.42625995518307</v>
      </c>
      <c r="AB31" s="15">
        <f>[1]节奏总纲!AN31</f>
        <v>16.341007964146456</v>
      </c>
      <c r="AC31" s="15">
        <f>[1]节奏总纲!AO31</f>
        <v>12.255755973109842</v>
      </c>
      <c r="AD31" s="15">
        <f>[1]节奏总纲!AP31</f>
        <v>8.1705039820732281</v>
      </c>
      <c r="AE31" s="15">
        <f>[1]节奏总纲!AQ31</f>
        <v>4.0852519910366141</v>
      </c>
      <c r="AG31" s="15">
        <v>28</v>
      </c>
      <c r="AH31" s="15">
        <f>[1]节奏总纲!AT31</f>
        <v>3.1120736343953723</v>
      </c>
      <c r="AI31" s="15">
        <f>[1]节奏总纲!AU31</f>
        <v>2.4896589075162971</v>
      </c>
      <c r="AJ31" s="15">
        <f>[1]节奏总纲!AV31</f>
        <v>1.8672441806372237</v>
      </c>
      <c r="AK31" s="15">
        <f>[1]节奏总纲!AW31</f>
        <v>1.2448294537581486</v>
      </c>
      <c r="AL31" s="15">
        <f>[1]节奏总纲!AX31</f>
        <v>0.62241472687907429</v>
      </c>
      <c r="AM31" s="15"/>
      <c r="AN31" s="15">
        <v>28</v>
      </c>
      <c r="AO31" s="15">
        <f>[1]节奏总纲!BA31</f>
        <v>29.918134325965539</v>
      </c>
      <c r="AP31" s="15">
        <f>[1]节奏总纲!BB31</f>
        <v>31.280110398778046</v>
      </c>
      <c r="AQ31" s="15">
        <f>[1]节奏总纲!BC31</f>
        <v>33.072726100175295</v>
      </c>
      <c r="AR31" s="15">
        <f>[1]节奏总纲!BD31</f>
        <v>35.634340563113874</v>
      </c>
      <c r="AS31" s="15">
        <f>[1]节奏总纲!BE31</f>
        <v>40.28554255651148</v>
      </c>
    </row>
    <row r="32" spans="2:45" x14ac:dyDescent="0.2">
      <c r="B32" s="71">
        <f>[1]节奏总纲!N32</f>
        <v>39</v>
      </c>
      <c r="C32" s="11">
        <v>29</v>
      </c>
      <c r="D32" s="11">
        <f>[1]节奏总纲!P32</f>
        <v>6.4642639322944575</v>
      </c>
      <c r="E32" s="11">
        <f>[1]节奏总纲!Q32</f>
        <v>5.6323131642081607</v>
      </c>
      <c r="F32" s="11">
        <f>[1]节奏总纲!R32</f>
        <v>4.6510378992858623</v>
      </c>
      <c r="G32" s="11">
        <f>[1]节奏总纲!S32</f>
        <v>3.4532097926316991</v>
      </c>
      <c r="H32" s="11">
        <f>[1]节奏总纲!T32</f>
        <v>1.9366934741154194</v>
      </c>
      <c r="J32" s="11">
        <v>29</v>
      </c>
      <c r="K32" s="11">
        <f>[1]节奏总纲!W32</f>
        <v>0.49985942592546539</v>
      </c>
      <c r="L32" s="11">
        <f>[1]节奏总纲!X32</f>
        <v>0.44089548186459027</v>
      </c>
      <c r="M32" s="11">
        <f>[1]节奏总纲!Y32</f>
        <v>0.37575274912056855</v>
      </c>
      <c r="N32" s="11">
        <f>[1]节奏总纲!Z32</f>
        <v>0.28790032110167552</v>
      </c>
      <c r="O32" s="11">
        <f>[1]节奏总纲!AA32</f>
        <v>0.16287957392128116</v>
      </c>
      <c r="Q32" s="11">
        <v>29</v>
      </c>
      <c r="R32" s="11">
        <f>[1]节奏总纲!AD32</f>
        <v>49.066704614192936</v>
      </c>
      <c r="S32" s="11">
        <f>[1]节奏总纲!AE32</f>
        <v>51.033341828534468</v>
      </c>
      <c r="T32" s="11">
        <f>[1]节奏总纲!AF32</f>
        <v>53.719431255885922</v>
      </c>
      <c r="U32" s="11">
        <f>[1]节奏总纲!AG32</f>
        <v>58.210135614815364</v>
      </c>
      <c r="V32" s="11">
        <f>[1]节奏总纲!AH32</f>
        <v>66.589764070576265</v>
      </c>
      <c r="Z32" s="15">
        <v>29</v>
      </c>
      <c r="AA32" s="15">
        <f>[1]节奏总纲!AM32</f>
        <v>24.074703862418847</v>
      </c>
      <c r="AB32" s="15">
        <f>[1]节奏总纲!AN32</f>
        <v>19.259763089935078</v>
      </c>
      <c r="AC32" s="15">
        <f>[1]节奏总纲!AO32</f>
        <v>14.444822317451308</v>
      </c>
      <c r="AD32" s="15">
        <f>[1]节奏总纲!AP32</f>
        <v>9.6298815449675388</v>
      </c>
      <c r="AE32" s="15">
        <f>[1]节奏总纲!AQ32</f>
        <v>4.8149407724837694</v>
      </c>
      <c r="AG32" s="15">
        <v>29</v>
      </c>
      <c r="AH32" s="15">
        <f>[1]节奏总纲!AT32</f>
        <v>3.6484439072357766</v>
      </c>
      <c r="AI32" s="15">
        <f>[1]节奏总纲!AU32</f>
        <v>2.9187551257886213</v>
      </c>
      <c r="AJ32" s="15">
        <f>[1]节奏总纲!AV32</f>
        <v>2.189066344341466</v>
      </c>
      <c r="AK32" s="15">
        <f>[1]节奏总纲!AW32</f>
        <v>1.4593775628943106</v>
      </c>
      <c r="AL32" s="15">
        <f>[1]节奏总纲!AX32</f>
        <v>0.72968878144715532</v>
      </c>
      <c r="AM32" s="15"/>
      <c r="AN32" s="15">
        <v>29</v>
      </c>
      <c r="AO32" s="15">
        <f>[1]节奏总纲!BA32</f>
        <v>30.12980063735499</v>
      </c>
      <c r="AP32" s="15">
        <f>[1]节奏总纲!BB32</f>
        <v>31.493307526642905</v>
      </c>
      <c r="AQ32" s="15">
        <f>[1]节奏总纲!BC32</f>
        <v>33.280329748032408</v>
      </c>
      <c r="AR32" s="15">
        <f>[1]节奏总纲!BD32</f>
        <v>35.878317702773053</v>
      </c>
      <c r="AS32" s="15">
        <f>[1]节奏总纲!BE32</f>
        <v>40.518638521010644</v>
      </c>
    </row>
    <row r="33" spans="2:45" x14ac:dyDescent="0.2">
      <c r="B33" s="71">
        <f>[1]节奏总纲!N33</f>
        <v>40</v>
      </c>
      <c r="C33" s="11">
        <v>30</v>
      </c>
      <c r="D33" s="11">
        <f>[1]节奏总纲!P33</f>
        <v>7</v>
      </c>
      <c r="E33" s="11">
        <f>[1]节奏总纲!Q33</f>
        <v>6.1025999999999998</v>
      </c>
      <c r="F33" s="11">
        <f>[1]节奏总纲!R33</f>
        <v>5.0421000000000005</v>
      </c>
      <c r="G33" s="11">
        <f>[1]节奏总纲!S33</f>
        <v>3.7428999999999997</v>
      </c>
      <c r="H33" s="11">
        <f>[1]节奏总纲!T33</f>
        <v>2.1006999999999998</v>
      </c>
      <c r="J33" s="11">
        <v>30</v>
      </c>
      <c r="K33" s="11">
        <f>[1]节奏总纲!W33</f>
        <v>0.5357360677055425</v>
      </c>
      <c r="L33" s="11">
        <f>[1]节奏总纲!X33</f>
        <v>0.47028683579183905</v>
      </c>
      <c r="M33" s="11">
        <f>[1]节奏总纲!Y33</f>
        <v>0.39106210071413816</v>
      </c>
      <c r="N33" s="11">
        <f>[1]节奏总纲!Z33</f>
        <v>0.28969020736830053</v>
      </c>
      <c r="O33" s="11">
        <f>[1]节奏总纲!AA33</f>
        <v>0.16400652588458042</v>
      </c>
      <c r="Q33" s="11">
        <v>30</v>
      </c>
      <c r="R33" s="11">
        <f>[1]节奏总纲!AD33</f>
        <v>49.533352307096472</v>
      </c>
      <c r="S33" s="11">
        <f>[1]节奏总纲!AE33</f>
        <v>51.497823295559343</v>
      </c>
      <c r="T33" s="11">
        <f>[1]节奏总纲!AF33</f>
        <v>54.213705787583436</v>
      </c>
      <c r="U33" s="11">
        <f>[1]节奏总纲!AG33</f>
        <v>58.701446767877648</v>
      </c>
      <c r="V33" s="11">
        <f>[1]节奏总纲!AH33</f>
        <v>67.097551508592701</v>
      </c>
      <c r="Z33" s="15">
        <v>30</v>
      </c>
      <c r="AA33" s="15">
        <f>[1]节奏总纲!AM33</f>
        <v>28.35</v>
      </c>
      <c r="AB33" s="15">
        <f>[1]节奏总纲!AN33</f>
        <v>22.680000000000003</v>
      </c>
      <c r="AC33" s="15">
        <f>[1]节奏总纲!AO33</f>
        <v>17.010000000000002</v>
      </c>
      <c r="AD33" s="15">
        <f>[1]节奏总纲!AP33</f>
        <v>11.340000000000002</v>
      </c>
      <c r="AE33" s="15">
        <f>[1]节奏总纲!AQ33</f>
        <v>5.6700000000000008</v>
      </c>
      <c r="AG33" s="15">
        <v>30</v>
      </c>
      <c r="AH33" s="15">
        <f>[1]节奏总纲!AT33</f>
        <v>4.2752961375811545</v>
      </c>
      <c r="AI33" s="15">
        <f>[1]节奏总纲!AU33</f>
        <v>3.4202369100649257</v>
      </c>
      <c r="AJ33" s="15">
        <f>[1]节奏总纲!AV33</f>
        <v>2.5651776825486934</v>
      </c>
      <c r="AK33" s="15">
        <f>[1]节奏总纲!AW33</f>
        <v>1.7101184550324628</v>
      </c>
      <c r="AL33" s="15">
        <f>[1]节奏总纲!AX33</f>
        <v>0.85505922751623142</v>
      </c>
      <c r="AM33" s="15"/>
      <c r="AN33" s="15">
        <v>30</v>
      </c>
      <c r="AO33" s="15">
        <f>[1]节奏总纲!BA33</f>
        <v>30.329493925593439</v>
      </c>
      <c r="AP33" s="15">
        <f>[1]节奏总纲!BB33</f>
        <v>31.706504654507764</v>
      </c>
      <c r="AQ33" s="15">
        <f>[1]节奏总纲!BC33</f>
        <v>33.487933395889513</v>
      </c>
      <c r="AR33" s="15">
        <f>[1]节奏总纲!BD33</f>
        <v>36.105477566569242</v>
      </c>
      <c r="AS33" s="15">
        <f>[1]节奏总纲!BE33</f>
        <v>40.751734485509814</v>
      </c>
    </row>
    <row r="34" spans="2:45" x14ac:dyDescent="0.2">
      <c r="B34" s="71">
        <f>[1]节奏总纲!N34</f>
        <v>41</v>
      </c>
      <c r="C34" s="11">
        <v>31</v>
      </c>
      <c r="D34" s="11">
        <f>[1]节奏总纲!P34</f>
        <v>7.5741877002903433</v>
      </c>
      <c r="E34" s="11">
        <f>[1]节奏总纲!Q34</f>
        <v>6.6115084435834408</v>
      </c>
      <c r="F34" s="11">
        <f>[1]节奏总纲!R34</f>
        <v>5.4632615882194253</v>
      </c>
      <c r="G34" s="11">
        <f>[1]节奏总纲!S34</f>
        <v>4.052190419655334</v>
      </c>
      <c r="H34" s="11">
        <f>[1]节奏总纲!T34</f>
        <v>2.2783156602473356</v>
      </c>
      <c r="J34" s="11">
        <v>31</v>
      </c>
      <c r="K34" s="11">
        <f>[1]节奏总纲!W34</f>
        <v>0.57418770029034327</v>
      </c>
      <c r="L34" s="11">
        <f>[1]节奏总纲!X34</f>
        <v>0.50890844358344101</v>
      </c>
      <c r="M34" s="11">
        <f>[1]节奏总纲!Y34</f>
        <v>0.42116158821942484</v>
      </c>
      <c r="N34" s="11">
        <f>[1]节奏总纲!Z34</f>
        <v>0.30929041965533433</v>
      </c>
      <c r="O34" s="11">
        <f>[1]节奏总纲!AA34</f>
        <v>0.17761566024733577</v>
      </c>
      <c r="Q34" s="11">
        <v>31</v>
      </c>
      <c r="R34" s="11">
        <f>[1]节奏总纲!AD34</f>
        <v>50</v>
      </c>
      <c r="S34" s="11">
        <f>[1]节奏总纲!AE34</f>
        <v>51.96230476258421</v>
      </c>
      <c r="T34" s="11">
        <f>[1]节奏总纲!AF34</f>
        <v>54.692509339255828</v>
      </c>
      <c r="U34" s="11">
        <f>[1]节奏总纲!AG34</f>
        <v>59.178112178215827</v>
      </c>
      <c r="V34" s="11">
        <f>[1]节奏总纲!AH34</f>
        <v>67.582949939226467</v>
      </c>
      <c r="Z34" s="15">
        <v>31</v>
      </c>
      <c r="AA34" s="15">
        <f>[1]节奏总纲!AM34</f>
        <v>33.357679571112705</v>
      </c>
      <c r="AB34" s="15">
        <f>[1]节奏总纲!AN34</f>
        <v>26.686143656890167</v>
      </c>
      <c r="AC34" s="15">
        <f>[1]节奏总纲!AO34</f>
        <v>20.014607742667621</v>
      </c>
      <c r="AD34" s="15">
        <f>[1]节奏总纲!AP34</f>
        <v>13.343071828445083</v>
      </c>
      <c r="AE34" s="15">
        <f>[1]节奏总纲!AQ34</f>
        <v>6.6715359142225417</v>
      </c>
      <c r="AG34" s="15">
        <v>31</v>
      </c>
      <c r="AH34" s="15">
        <f>[1]节奏总纲!AT34</f>
        <v>5.0076795711127033</v>
      </c>
      <c r="AI34" s="15">
        <f>[1]节奏总纲!AU34</f>
        <v>4.0061436568901634</v>
      </c>
      <c r="AJ34" s="15">
        <f>[1]节奏总纲!AV34</f>
        <v>3.0046077426676199</v>
      </c>
      <c r="AK34" s="15">
        <f>[1]节奏总纲!AW34</f>
        <v>2.0030718284450817</v>
      </c>
      <c r="AL34" s="15">
        <f>[1]节奏总纲!AX34</f>
        <v>1.0015359142225408</v>
      </c>
      <c r="AM34" s="15"/>
      <c r="AN34" s="15">
        <v>31</v>
      </c>
      <c r="AO34" s="15">
        <f>[1]节奏总纲!BA34</f>
        <v>30.529187213831889</v>
      </c>
      <c r="AP34" s="15">
        <f>[1]节奏总纲!BB34</f>
        <v>31.919701782372627</v>
      </c>
      <c r="AQ34" s="15">
        <f>[1]节奏总纲!BC34</f>
        <v>33.695537043746626</v>
      </c>
      <c r="AR34" s="15">
        <f>[1]节奏总纲!BD34</f>
        <v>36.315904388158508</v>
      </c>
      <c r="AS34" s="15">
        <f>[1]节奏总纲!BE34</f>
        <v>40.984830450008978</v>
      </c>
    </row>
    <row r="35" spans="2:45" x14ac:dyDescent="0.2">
      <c r="B35" s="71">
        <f>[1]节奏总纲!N35</f>
        <v>42</v>
      </c>
      <c r="C35" s="11">
        <v>32</v>
      </c>
      <c r="D35" s="11">
        <f>[1]节奏总纲!P35</f>
        <v>8.189586839976279</v>
      </c>
      <c r="E35" s="11">
        <f>[1]节奏总纲!Q35</f>
        <v>7.1519661873512845</v>
      </c>
      <c r="F35" s="11">
        <f>[1]节奏总纲!R35</f>
        <v>5.906330028990892</v>
      </c>
      <c r="G35" s="11">
        <f>[1]节奏总纲!S35</f>
        <v>4.3855237528072974</v>
      </c>
      <c r="H35" s="11">
        <f>[1]节奏总纲!T35</f>
        <v>2.46506563883286</v>
      </c>
      <c r="J35" s="11">
        <v>32</v>
      </c>
      <c r="K35" s="11">
        <f>[1]节奏总纲!W35</f>
        <v>0.61539913968593574</v>
      </c>
      <c r="L35" s="11">
        <f>[1]节奏总纲!X35</f>
        <v>0.54045774376784372</v>
      </c>
      <c r="M35" s="11">
        <f>[1]节奏总纲!Y35</f>
        <v>0.44306844077146668</v>
      </c>
      <c r="N35" s="11">
        <f>[1]节奏总纲!Z35</f>
        <v>0.33333333315196345</v>
      </c>
      <c r="O35" s="11">
        <f>[1]节奏总纲!AA35</f>
        <v>0.18674997858552445</v>
      </c>
      <c r="Q35" s="11">
        <v>32</v>
      </c>
      <c r="R35" s="11">
        <f>[1]节奏总纲!AD35</f>
        <v>50.435397692903535</v>
      </c>
      <c r="S35" s="11">
        <f>[1]节奏总纲!AE35</f>
        <v>52.391506955233744</v>
      </c>
      <c r="T35" s="11">
        <f>[1]节奏总纲!AF35</f>
        <v>55.159275389027101</v>
      </c>
      <c r="U35" s="11">
        <f>[1]节奏总纲!AG35</f>
        <v>59.632093520341421</v>
      </c>
      <c r="V35" s="11">
        <f>[1]节奏总纲!AH35</f>
        <v>68.063981730538742</v>
      </c>
      <c r="Z35" s="15">
        <v>32</v>
      </c>
      <c r="AA35" s="15">
        <f>[1]节奏总纲!AM35</f>
        <v>39.220797956048642</v>
      </c>
      <c r="AB35" s="15">
        <f>[1]节奏总纲!AN35</f>
        <v>31.376638364838914</v>
      </c>
      <c r="AC35" s="15">
        <f>[1]节奏总纲!AO35</f>
        <v>23.532478773629183</v>
      </c>
      <c r="AD35" s="15">
        <f>[1]节奏总纲!AP35</f>
        <v>15.688319182419457</v>
      </c>
      <c r="AE35" s="15">
        <f>[1]节奏总纲!AQ35</f>
        <v>7.8441595912097286</v>
      </c>
      <c r="AG35" s="15">
        <v>32</v>
      </c>
      <c r="AH35" s="15">
        <f>[1]节奏总纲!AT35</f>
        <v>5.8631183849359374</v>
      </c>
      <c r="AI35" s="15">
        <f>[1]节奏总纲!AU35</f>
        <v>4.6904947079487478</v>
      </c>
      <c r="AJ35" s="15">
        <f>[1]节奏总纲!AV35</f>
        <v>3.5178710309615617</v>
      </c>
      <c r="AK35" s="15">
        <f>[1]节奏总纲!AW35</f>
        <v>2.3452473539743739</v>
      </c>
      <c r="AL35" s="15">
        <f>[1]节奏总纲!AX35</f>
        <v>1.1726236769871869</v>
      </c>
      <c r="AM35" s="15"/>
      <c r="AN35" s="15">
        <v>32</v>
      </c>
      <c r="AO35" s="15">
        <f>[1]节奏总纲!BA35</f>
        <v>30.728880502070336</v>
      </c>
      <c r="AP35" s="15">
        <f>[1]节奏总纲!BB35</f>
        <v>32.113552950216736</v>
      </c>
      <c r="AQ35" s="15">
        <f>[1]节奏总纲!BC35</f>
        <v>33.903140691603731</v>
      </c>
      <c r="AR35" s="15">
        <f>[1]节奏总纲!BD35</f>
        <v>36.526331209747774</v>
      </c>
      <c r="AS35" s="15">
        <f>[1]节奏总纲!BE35</f>
        <v>41.188041754455355</v>
      </c>
    </row>
    <row r="36" spans="2:45" x14ac:dyDescent="0.2">
      <c r="B36" s="71">
        <f>[1]节奏总纲!N36</f>
        <v>43</v>
      </c>
      <c r="C36" s="11">
        <v>33</v>
      </c>
      <c r="D36" s="11">
        <f>[1]节奏总纲!P36</f>
        <v>8.8491553067593287</v>
      </c>
      <c r="E36" s="11">
        <f>[1]节奏总纲!Q36</f>
        <v>7.7120388498407557</v>
      </c>
      <c r="F36" s="11">
        <f>[1]节奏总纲!R36</f>
        <v>6.3696219898053652</v>
      </c>
      <c r="G36" s="11">
        <f>[1]节奏总纲!S36</f>
        <v>4.736067920177593</v>
      </c>
      <c r="H36" s="11">
        <f>[1]节奏总纲!T36</f>
        <v>2.6627108318038819</v>
      </c>
      <c r="J36" s="11">
        <v>33</v>
      </c>
      <c r="K36" s="11">
        <f>[1]节奏总纲!W36</f>
        <v>0.6595684667830497</v>
      </c>
      <c r="L36" s="11">
        <f>[1]节奏总纲!X36</f>
        <v>0.56007266248947118</v>
      </c>
      <c r="M36" s="11">
        <f>[1]节奏总纲!Y36</f>
        <v>0.46329196081447321</v>
      </c>
      <c r="N36" s="11">
        <f>[1]节奏总纲!Z36</f>
        <v>0.35054416737029559</v>
      </c>
      <c r="O36" s="11">
        <f>[1]节奏总纲!AA36</f>
        <v>0.1976451929710219</v>
      </c>
      <c r="Q36" s="11">
        <v>33</v>
      </c>
      <c r="R36" s="11">
        <f>[1]节奏总纲!AD36</f>
        <v>50.870795385807064</v>
      </c>
      <c r="S36" s="11">
        <f>[1]节奏总纲!AE36</f>
        <v>52.81759316022675</v>
      </c>
      <c r="T36" s="11">
        <f>[1]节奏总纲!AF36</f>
        <v>55.604435245632025</v>
      </c>
      <c r="U36" s="11">
        <f>[1]节奏总纲!AG36</f>
        <v>60.078368706270226</v>
      </c>
      <c r="V36" s="11">
        <f>[1]节奏总纲!AH36</f>
        <v>68.518369035696878</v>
      </c>
      <c r="Z36" s="15">
        <v>33</v>
      </c>
      <c r="AA36" s="15">
        <f>[1]节奏总纲!AM36</f>
        <v>46.082812923199413</v>
      </c>
      <c r="AB36" s="15">
        <f>[1]节奏总纲!AN36</f>
        <v>36.866250338559531</v>
      </c>
      <c r="AC36" s="15">
        <f>[1]节奏总纲!AO36</f>
        <v>27.649687753919647</v>
      </c>
      <c r="AD36" s="15">
        <f>[1]节奏总纲!AP36</f>
        <v>18.433125169279766</v>
      </c>
      <c r="AE36" s="15">
        <f>[1]节奏总纲!AQ36</f>
        <v>9.2165625846398829</v>
      </c>
      <c r="AG36" s="15">
        <v>33</v>
      </c>
      <c r="AH36" s="15">
        <f>[1]节奏总纲!AT36</f>
        <v>6.8620149671507704</v>
      </c>
      <c r="AI36" s="15">
        <f>[1]节奏总纲!AU36</f>
        <v>5.489611973720617</v>
      </c>
      <c r="AJ36" s="15">
        <f>[1]节奏总纲!AV36</f>
        <v>4.1172089802904637</v>
      </c>
      <c r="AK36" s="15">
        <f>[1]节奏总纲!AW36</f>
        <v>2.7448059868603085</v>
      </c>
      <c r="AL36" s="15">
        <f>[1]节奏总纲!AX36</f>
        <v>1.3724029934301543</v>
      </c>
      <c r="AM36" s="15"/>
      <c r="AN36" s="15">
        <v>33</v>
      </c>
      <c r="AO36" s="15">
        <f>[1]节奏总纲!BA36</f>
        <v>30.928573790308786</v>
      </c>
      <c r="AP36" s="15">
        <f>[1]节奏总纲!BB36</f>
        <v>32.295715187691279</v>
      </c>
      <c r="AQ36" s="15">
        <f>[1]节奏总纲!BC36</f>
        <v>34.09469189131628</v>
      </c>
      <c r="AR36" s="15">
        <f>[1]节奏总纲!BD36</f>
        <v>36.73675803133704</v>
      </c>
      <c r="AS36" s="15">
        <f>[1]节奏总纲!BE36</f>
        <v>41.389172829914081</v>
      </c>
    </row>
    <row r="37" spans="2:45" x14ac:dyDescent="0.2">
      <c r="B37" s="71">
        <f>[1]节奏总纲!N37</f>
        <v>44</v>
      </c>
      <c r="C37" s="11">
        <v>34</v>
      </c>
      <c r="D37" s="11">
        <f>[1]节奏总纲!P37</f>
        <v>9.5560632861831518</v>
      </c>
      <c r="E37" s="11">
        <f>[1]节奏总纲!Q37</f>
        <v>8.3309759728944712</v>
      </c>
      <c r="F37" s="11">
        <f>[1]节奏总纲!R37</f>
        <v>6.8918328419952886</v>
      </c>
      <c r="G37" s="11">
        <f>[1]节奏总纲!S37</f>
        <v>5.1287391656944967</v>
      </c>
      <c r="H37" s="11">
        <f>[1]节奏总纲!T37</f>
        <v>2.8811530807842201</v>
      </c>
      <c r="J37" s="11">
        <v>34</v>
      </c>
      <c r="K37" s="11">
        <f>[1]节奏总纲!W37</f>
        <v>0.70690797942382311</v>
      </c>
      <c r="L37" s="11">
        <f>[1]节奏总纲!X37</f>
        <v>0.61893712305371551</v>
      </c>
      <c r="M37" s="11">
        <f>[1]节奏总纲!Y37</f>
        <v>0.52221085218992336</v>
      </c>
      <c r="N37" s="11">
        <f>[1]节奏总纲!Z37</f>
        <v>0.39267124551690369</v>
      </c>
      <c r="O37" s="11">
        <f>[1]节奏总纲!AA37</f>
        <v>0.21844224898033815</v>
      </c>
      <c r="Q37" s="11">
        <v>34</v>
      </c>
      <c r="R37" s="11">
        <f>[1]节奏总纲!AD37</f>
        <v>51.285688244217212</v>
      </c>
      <c r="S37" s="11">
        <f>[1]节奏总纲!AE37</f>
        <v>53.226994578658328</v>
      </c>
      <c r="T37" s="11">
        <f>[1]节奏总纲!AF37</f>
        <v>56.045896281048073</v>
      </c>
      <c r="U37" s="11">
        <f>[1]节奏总纲!AG37</f>
        <v>60.491705764657482</v>
      </c>
      <c r="V37" s="11">
        <f>[1]节奏总纲!AH37</f>
        <v>68.972756340855</v>
      </c>
      <c r="Z37" s="15">
        <v>34</v>
      </c>
      <c r="AA37" s="15">
        <f>[1]节奏总纲!AM37</f>
        <v>54.110931329932889</v>
      </c>
      <c r="AB37" s="15">
        <f>[1]节奏总纲!AN37</f>
        <v>43.288745063946315</v>
      </c>
      <c r="AC37" s="15">
        <f>[1]节奏总纲!AO37</f>
        <v>32.466558797959735</v>
      </c>
      <c r="AD37" s="15">
        <f>[1]节奏总纲!AP37</f>
        <v>21.644372531973158</v>
      </c>
      <c r="AE37" s="15">
        <f>[1]节奏总纲!AQ37</f>
        <v>10.822186265986579</v>
      </c>
      <c r="AG37" s="15">
        <v>34</v>
      </c>
      <c r="AH37" s="15">
        <f>[1]节奏总纲!AT37</f>
        <v>8.0281184067334763</v>
      </c>
      <c r="AI37" s="15">
        <f>[1]节奏总纲!AU37</f>
        <v>6.4224947253867839</v>
      </c>
      <c r="AJ37" s="15">
        <f>[1]节奏总纲!AV37</f>
        <v>4.8168710440400879</v>
      </c>
      <c r="AK37" s="15">
        <f>[1]节奏总纲!AW37</f>
        <v>3.2112473626933919</v>
      </c>
      <c r="AL37" s="15">
        <f>[1]节奏总纲!AX37</f>
        <v>1.605623681346696</v>
      </c>
      <c r="AM37" s="15"/>
      <c r="AN37" s="15">
        <v>34</v>
      </c>
      <c r="AO37" s="15">
        <f>[1]节奏总纲!BA37</f>
        <v>31.109552696486158</v>
      </c>
      <c r="AP37" s="15">
        <f>[1]节奏总纲!BB37</f>
        <v>32.477877425165822</v>
      </c>
      <c r="AQ37" s="15">
        <f>[1]节奏总纲!BC37</f>
        <v>34.272203285175834</v>
      </c>
      <c r="AR37" s="15">
        <f>[1]节奏总纲!BD37</f>
        <v>36.947184852926306</v>
      </c>
      <c r="AS37" s="15">
        <f>[1]节奏总纲!BE37</f>
        <v>41.590303905372799</v>
      </c>
    </row>
    <row r="38" spans="2:45" x14ac:dyDescent="0.2">
      <c r="B38" s="71">
        <f>[1]节奏总纲!N38</f>
        <v>45</v>
      </c>
      <c r="C38" s="11">
        <v>35</v>
      </c>
      <c r="D38" s="11">
        <f>[1]节奏总纲!P38</f>
        <v>10.313708498984759</v>
      </c>
      <c r="E38" s="11">
        <f>[1]节奏总纲!Q38</f>
        <v>9.0048988904635934</v>
      </c>
      <c r="F38" s="11">
        <f>[1]节奏总纲!R38</f>
        <v>7.4547485030661838</v>
      </c>
      <c r="G38" s="11">
        <f>[1]节奏总纲!S38</f>
        <v>5.5405242056546129</v>
      </c>
      <c r="H38" s="11">
        <f>[1]节奏总纲!T38</f>
        <v>3.1106144832938032</v>
      </c>
      <c r="J38" s="11">
        <v>35</v>
      </c>
      <c r="K38" s="11">
        <f>[1]节奏总纲!W38</f>
        <v>0.75764521280160757</v>
      </c>
      <c r="L38" s="11">
        <f>[1]节奏总纲!X38</f>
        <v>0.67392291756912215</v>
      </c>
      <c r="M38" s="11">
        <f>[1]节奏总纲!Y38</f>
        <v>0.56291566107089519</v>
      </c>
      <c r="N38" s="11">
        <f>[1]节奏总纲!Z38</f>
        <v>0.41178503996011617</v>
      </c>
      <c r="O38" s="11">
        <f>[1]节奏总纲!AA38</f>
        <v>0.22946140250958313</v>
      </c>
      <c r="Q38" s="11">
        <v>35</v>
      </c>
      <c r="R38" s="11">
        <f>[1]节奏总纲!AD38</f>
        <v>51.691928656135211</v>
      </c>
      <c r="S38" s="11">
        <f>[1]节奏总纲!AE38</f>
        <v>53.623906555539456</v>
      </c>
      <c r="T38" s="11">
        <f>[1]节奏总纲!AF38</f>
        <v>56.457855949816349</v>
      </c>
      <c r="U38" s="11">
        <f>[1]节奏总纲!AG38</f>
        <v>60.905042823044738</v>
      </c>
      <c r="V38" s="11">
        <f>[1]节奏总纲!AH38</f>
        <v>69.385288338144662</v>
      </c>
      <c r="Z38" s="15">
        <v>35</v>
      </c>
      <c r="AA38" s="15">
        <f>[1]节奏总纲!AM38</f>
        <v>63.5</v>
      </c>
      <c r="AB38" s="15">
        <f>[1]节奏总纲!AN38</f>
        <v>50.800000000000004</v>
      </c>
      <c r="AC38" s="15">
        <f>[1]节奏总纲!AO38</f>
        <v>38.1</v>
      </c>
      <c r="AD38" s="15">
        <f>[1]节奏总纲!AP38</f>
        <v>25.400000000000002</v>
      </c>
      <c r="AE38" s="15">
        <f>[1]节奏总纲!AQ38</f>
        <v>12.700000000000001</v>
      </c>
      <c r="AG38" s="15">
        <v>35</v>
      </c>
      <c r="AH38" s="15">
        <f>[1]节奏总纲!AT38</f>
        <v>9.3890686700671111</v>
      </c>
      <c r="AI38" s="15">
        <f>[1]节奏总纲!AU38</f>
        <v>7.5112549360536889</v>
      </c>
      <c r="AJ38" s="15">
        <f>[1]节奏总纲!AV38</f>
        <v>5.6334412020402667</v>
      </c>
      <c r="AK38" s="15">
        <f>[1]节奏总纲!AW38</f>
        <v>3.7556274680268444</v>
      </c>
      <c r="AL38" s="15">
        <f>[1]节奏总纲!AX38</f>
        <v>1.8778137340134222</v>
      </c>
      <c r="AM38" s="15"/>
      <c r="AN38" s="15">
        <v>35</v>
      </c>
      <c r="AO38" s="15">
        <f>[1]节奏总纲!BA38</f>
        <v>31.280110398778046</v>
      </c>
      <c r="AP38" s="15">
        <f>[1]节奏总纲!BB38</f>
        <v>32.660039662640372</v>
      </c>
      <c r="AQ38" s="15">
        <f>[1]节奏总纲!BC38</f>
        <v>34.449714679035388</v>
      </c>
      <c r="AR38" s="15">
        <f>[1]节奏总纲!BD38</f>
        <v>37.135950591746003</v>
      </c>
      <c r="AS38" s="15">
        <f>[1]节奏总纲!BE38</f>
        <v>41.791434980831518</v>
      </c>
    </row>
    <row r="39" spans="2:45" x14ac:dyDescent="0.2">
      <c r="B39" s="71">
        <f>[1]节奏总纲!N39</f>
        <v>46</v>
      </c>
      <c r="C39" s="11">
        <v>36</v>
      </c>
      <c r="D39" s="11">
        <f>[1]节奏总纲!P39</f>
        <v>11.125732532083184</v>
      </c>
      <c r="E39" s="11">
        <f>[1]节奏总纲!Q39</f>
        <v>9.7261153795471191</v>
      </c>
      <c r="F39" s="11">
        <f>[1]节奏总纲!R39</f>
        <v>8.0405669009365166</v>
      </c>
      <c r="G39" s="11">
        <f>[1]节奏总纲!S39</f>
        <v>5.9700680767158358</v>
      </c>
      <c r="H39" s="11">
        <f>[1]节奏总纲!T39</f>
        <v>3.3388323328781633</v>
      </c>
      <c r="J39" s="11">
        <v>36</v>
      </c>
      <c r="K39" s="11">
        <f>[1]节奏总纲!W39</f>
        <v>0.81202403309842452</v>
      </c>
      <c r="L39" s="11">
        <f>[1]节奏总纲!X39</f>
        <v>0.72121648908352576</v>
      </c>
      <c r="M39" s="11">
        <f>[1]节奏总纲!Y39</f>
        <v>0.58581839787033285</v>
      </c>
      <c r="N39" s="11">
        <f>[1]节奏总纲!Z39</f>
        <v>0.42954387106122294</v>
      </c>
      <c r="O39" s="11">
        <f>[1]节奏总纲!AA39</f>
        <v>0.22821784958436009</v>
      </c>
      <c r="Q39" s="11">
        <v>36</v>
      </c>
      <c r="R39" s="11">
        <f>[1]节奏总纲!AD39</f>
        <v>52.091594979242075</v>
      </c>
      <c r="S39" s="11">
        <f>[1]节奏总纲!AE39</f>
        <v>54.020289560649204</v>
      </c>
      <c r="T39" s="11">
        <f>[1]节奏总纲!AF39</f>
        <v>56.869815618584624</v>
      </c>
      <c r="U39" s="11">
        <f>[1]节奏总纲!AG39</f>
        <v>61.294362422865476</v>
      </c>
      <c r="V39" s="11">
        <f>[1]节奏总纲!AH39</f>
        <v>69.795150761037945</v>
      </c>
      <c r="Z39" s="15">
        <v>36</v>
      </c>
      <c r="AA39" s="15">
        <f>[1]节奏总纲!AM39</f>
        <v>73.746861667008318</v>
      </c>
      <c r="AB39" s="15">
        <f>[1]节奏总纲!AN39</f>
        <v>58.997489333606659</v>
      </c>
      <c r="AC39" s="15">
        <f>[1]节奏总纲!AO39</f>
        <v>44.248117000204992</v>
      </c>
      <c r="AD39" s="15">
        <f>[1]节奏总纲!AP39</f>
        <v>29.498744666803329</v>
      </c>
      <c r="AE39" s="15">
        <f>[1]节奏总纲!AQ39</f>
        <v>14.749372333401665</v>
      </c>
      <c r="AG39" s="15">
        <v>36</v>
      </c>
      <c r="AH39" s="15">
        <f>[1]节奏总纲!AT39</f>
        <v>10.246861667008318</v>
      </c>
      <c r="AI39" s="15">
        <f>[1]节奏总纲!AU39</f>
        <v>8.1974893336066543</v>
      </c>
      <c r="AJ39" s="15">
        <f>[1]节奏总纲!AV39</f>
        <v>6.1481170002049907</v>
      </c>
      <c r="AK39" s="15">
        <f>[1]节奏总纲!AW39</f>
        <v>4.0987446668033272</v>
      </c>
      <c r="AL39" s="15">
        <f>[1]节奏总纲!AX39</f>
        <v>2.0493723334016636</v>
      </c>
      <c r="AM39" s="15"/>
      <c r="AN39" s="15">
        <v>36</v>
      </c>
      <c r="AO39" s="15">
        <f>[1]节奏总纲!BA39</f>
        <v>31.450668101069933</v>
      </c>
      <c r="AP39" s="15">
        <f>[1]节奏总纲!BB39</f>
        <v>32.842201900114915</v>
      </c>
      <c r="AQ39" s="15">
        <f>[1]节奏总纲!BC39</f>
        <v>34.627226072894942</v>
      </c>
      <c r="AR39" s="15">
        <f>[1]节奏总纲!BD39</f>
        <v>37.317457773889828</v>
      </c>
      <c r="AS39" s="15">
        <f>[1]节奏总纲!BE39</f>
        <v>41.992566056290244</v>
      </c>
    </row>
    <row r="40" spans="2:45" x14ac:dyDescent="0.2">
      <c r="B40" s="71">
        <f>[1]节奏总纲!N40</f>
        <v>47</v>
      </c>
      <c r="C40" s="11">
        <v>37</v>
      </c>
      <c r="D40" s="11">
        <f>[1]节奏总纲!P40</f>
        <v>11.996038341699768</v>
      </c>
      <c r="E40" s="11">
        <f>[1]节奏总纲!Q40</f>
        <v>10.483337906811427</v>
      </c>
      <c r="F40" s="11">
        <f>[1]节奏总纲!R40</f>
        <v>8.6671377018780831</v>
      </c>
      <c r="G40" s="11">
        <f>[1]节奏总纲!S40</f>
        <v>6.4166809089752066</v>
      </c>
      <c r="H40" s="11">
        <f>[1]节奏总纲!T40</f>
        <v>3.6000111063441</v>
      </c>
      <c r="J40" s="11">
        <v>37</v>
      </c>
      <c r="K40" s="11">
        <f>[1]节奏总纲!W40</f>
        <v>0.87030580961658366</v>
      </c>
      <c r="L40" s="11">
        <f>[1]节奏总纲!X40</f>
        <v>0.75722252726430739</v>
      </c>
      <c r="M40" s="11">
        <f>[1]节奏总纲!Y40</f>
        <v>0.62657080094156647</v>
      </c>
      <c r="N40" s="11">
        <f>[1]节奏总纲!Z40</f>
        <v>0.44661283225937076</v>
      </c>
      <c r="O40" s="11">
        <f>[1]节奏总纲!AA40</f>
        <v>0.26117877346593676</v>
      </c>
      <c r="Q40" s="11">
        <v>37</v>
      </c>
      <c r="R40" s="11">
        <f>[1]节奏总纲!AD40</f>
        <v>52.470630686057078</v>
      </c>
      <c r="S40" s="11">
        <f>[1]节奏总纲!AE40</f>
        <v>54.407116521581436</v>
      </c>
      <c r="T40" s="11">
        <f>[1]节奏总纲!AF40</f>
        <v>57.263329041432932</v>
      </c>
      <c r="U40" s="11">
        <f>[1]节奏总纲!AG40</f>
        <v>61.676518787205197</v>
      </c>
      <c r="V40" s="11">
        <f>[1]节奏总纲!AH40</f>
        <v>70.190427169053478</v>
      </c>
      <c r="Z40" s="15">
        <v>37</v>
      </c>
      <c r="AA40" s="15">
        <f>[1]节奏总纲!AM40</f>
        <v>85.62747641525452</v>
      </c>
      <c r="AB40" s="15">
        <f>[1]节奏总纲!AN40</f>
        <v>68.501981132203625</v>
      </c>
      <c r="AC40" s="15">
        <f>[1]节奏总纲!AO40</f>
        <v>51.376485849152708</v>
      </c>
      <c r="AD40" s="15">
        <f>[1]节奏总纲!AP40</f>
        <v>34.250990566101812</v>
      </c>
      <c r="AE40" s="15">
        <f>[1]节奏总纲!AQ40</f>
        <v>17.125495283050906</v>
      </c>
      <c r="AG40" s="15">
        <v>37</v>
      </c>
      <c r="AH40" s="15">
        <f>[1]节奏总纲!AT40</f>
        <v>11.880614748246202</v>
      </c>
      <c r="AI40" s="15">
        <f>[1]节奏总纲!AU40</f>
        <v>9.5044917985969661</v>
      </c>
      <c r="AJ40" s="15">
        <f>[1]节奏总纲!AV40</f>
        <v>7.1283688489477157</v>
      </c>
      <c r="AK40" s="15">
        <f>[1]节奏总纲!AW40</f>
        <v>4.7522458992984831</v>
      </c>
      <c r="AL40" s="15">
        <f>[1]节奏总纲!AX40</f>
        <v>2.3761229496492415</v>
      </c>
      <c r="AM40" s="15"/>
      <c r="AN40" s="15">
        <v>37</v>
      </c>
      <c r="AO40" s="15">
        <f>[1]节奏总纲!BA40</f>
        <v>31.621225803361821</v>
      </c>
      <c r="AP40" s="15">
        <f>[1]节奏总纲!BB40</f>
        <v>33.02082518821102</v>
      </c>
      <c r="AQ40" s="15">
        <f>[1]节奏总纲!BC40</f>
        <v>34.804737466754489</v>
      </c>
      <c r="AR40" s="15">
        <f>[1]节奏总纲!BD40</f>
        <v>37.498964956033646</v>
      </c>
      <c r="AS40" s="15">
        <f>[1]节奏总纲!BE40</f>
        <v>42.167148737437564</v>
      </c>
    </row>
    <row r="41" spans="2:45" x14ac:dyDescent="0.2">
      <c r="B41" s="71">
        <f>[1]节奏总纲!N41</f>
        <v>48</v>
      </c>
      <c r="C41" s="11">
        <v>38</v>
      </c>
      <c r="D41" s="11">
        <f>[1]节奏总纲!P41</f>
        <v>12.928809012737984</v>
      </c>
      <c r="E41" s="11">
        <f>[1]节奏总纲!Q41</f>
        <v>11.292021791725356</v>
      </c>
      <c r="F41" s="11">
        <f>[1]节奏总纲!R41</f>
        <v>9.3190855363815395</v>
      </c>
      <c r="G41" s="11">
        <f>[1]节奏总纲!S41</f>
        <v>6.8962267273944402</v>
      </c>
      <c r="H41" s="11">
        <f>[1]节奏总纲!T41</f>
        <v>3.8708854184137524</v>
      </c>
      <c r="J41" s="11">
        <v>38</v>
      </c>
      <c r="K41" s="11">
        <f>[1]节奏总纲!W41</f>
        <v>0.93277067103821665</v>
      </c>
      <c r="L41" s="11">
        <f>[1]节奏总纲!X41</f>
        <v>0.80868388491392906</v>
      </c>
      <c r="M41" s="11">
        <f>[1]节奏总纲!Y41</f>
        <v>0.65194783450345639</v>
      </c>
      <c r="N41" s="11">
        <f>[1]节奏总纲!Z41</f>
        <v>0.4795458184192336</v>
      </c>
      <c r="O41" s="11">
        <f>[1]节奏总纲!AA41</f>
        <v>0.2708743120696524</v>
      </c>
      <c r="Q41" s="11">
        <v>38</v>
      </c>
      <c r="R41" s="11">
        <f>[1]节奏总纲!AD41</f>
        <v>52.849666392872081</v>
      </c>
      <c r="S41" s="11">
        <f>[1]节奏总纲!AE41</f>
        <v>54.793943482513676</v>
      </c>
      <c r="T41" s="11">
        <f>[1]节奏总纲!AF41</f>
        <v>57.64832002380362</v>
      </c>
      <c r="U41" s="11">
        <f>[1]节奏总纲!AG41</f>
        <v>62.054222259937362</v>
      </c>
      <c r="V41" s="11">
        <f>[1]节奏总纲!AH41</f>
        <v>70.571129226337533</v>
      </c>
      <c r="Z41" s="15">
        <v>38</v>
      </c>
      <c r="AA41" s="15">
        <f>[1]节奏总纲!AM41</f>
        <v>99.401036064365428</v>
      </c>
      <c r="AB41" s="15">
        <f>[1]节奏总纲!AN41</f>
        <v>79.520828851492354</v>
      </c>
      <c r="AC41" s="15">
        <f>[1]节奏总纲!AO41</f>
        <v>59.640621638619251</v>
      </c>
      <c r="AD41" s="15">
        <f>[1]节奏总纲!AP41</f>
        <v>39.760414425746177</v>
      </c>
      <c r="AE41" s="15">
        <f>[1]节奏总纲!AQ41</f>
        <v>19.880207212873088</v>
      </c>
      <c r="AG41" s="15">
        <v>38</v>
      </c>
      <c r="AH41" s="15">
        <f>[1]节奏总纲!AT41</f>
        <v>13.773559649110908</v>
      </c>
      <c r="AI41" s="15">
        <f>[1]节奏总纲!AU41</f>
        <v>11.018847719288729</v>
      </c>
      <c r="AJ41" s="15">
        <f>[1]节奏总纲!AV41</f>
        <v>8.2641357894665433</v>
      </c>
      <c r="AK41" s="15">
        <f>[1]节奏总纲!AW41</f>
        <v>5.5094238596443645</v>
      </c>
      <c r="AL41" s="15">
        <f>[1]节奏总纲!AX41</f>
        <v>2.7547119298221823</v>
      </c>
      <c r="AM41" s="15"/>
      <c r="AN41" s="15">
        <v>38</v>
      </c>
      <c r="AO41" s="15">
        <f>[1]节奏总纲!BA41</f>
        <v>31.791783505653711</v>
      </c>
      <c r="AP41" s="15">
        <f>[1]节奏总纲!BB41</f>
        <v>33.176527924103851</v>
      </c>
      <c r="AQ41" s="15">
        <f>[1]节奏总纲!BC41</f>
        <v>34.982248860614042</v>
      </c>
      <c r="AR41" s="15">
        <f>[1]节奏总纲!BD41</f>
        <v>37.680472138177471</v>
      </c>
      <c r="AS41" s="15">
        <f>[1]节奏总纲!BE41</f>
        <v>42.340712512072891</v>
      </c>
    </row>
    <row r="42" spans="2:45" x14ac:dyDescent="0.2">
      <c r="B42" s="71">
        <f>[1]节奏总纲!N42</f>
        <v>49</v>
      </c>
      <c r="C42" s="11">
        <v>39</v>
      </c>
      <c r="D42" s="11">
        <f>[1]节奏总纲!P42</f>
        <v>13.928527864588917</v>
      </c>
      <c r="E42" s="11">
        <f>[1]节奏总纲!Q42</f>
        <v>12.147069150707994</v>
      </c>
      <c r="F42" s="11">
        <f>[1]节奏总纲!R42</f>
        <v>10.016004387425889</v>
      </c>
      <c r="G42" s="11">
        <f>[1]节奏总纲!S42</f>
        <v>7.4197267934665154</v>
      </c>
      <c r="H42" s="11">
        <f>[1]节奏总纲!T42</f>
        <v>4.1702012426579218</v>
      </c>
      <c r="J42" s="11">
        <v>39</v>
      </c>
      <c r="K42" s="11">
        <f>[1]节奏总纲!W42</f>
        <v>0.99971885185093257</v>
      </c>
      <c r="L42" s="11">
        <f>[1]节奏总纲!X42</f>
        <v>0.85504735898263817</v>
      </c>
      <c r="M42" s="11">
        <f>[1]节奏总纲!Y42</f>
        <v>0.69691885104434981</v>
      </c>
      <c r="N42" s="11">
        <f>[1]节奏总纲!Z42</f>
        <v>0.52350006607207522</v>
      </c>
      <c r="O42" s="11">
        <f>[1]节奏总纲!AA42</f>
        <v>0.29931582424416936</v>
      </c>
      <c r="Q42" s="11">
        <v>39</v>
      </c>
      <c r="R42" s="11">
        <f>[1]节奏总纲!AD42</f>
        <v>53.213386604241784</v>
      </c>
      <c r="S42" s="11">
        <f>[1]节奏总纲!AE42</f>
        <v>55.170390866416149</v>
      </c>
      <c r="T42" s="11">
        <f>[1]节奏总纲!AF42</f>
        <v>58.030740707238266</v>
      </c>
      <c r="U42" s="11">
        <f>[1]节奏总纲!AG42</f>
        <v>62.407376554018477</v>
      </c>
      <c r="V42" s="11">
        <f>[1]节奏总纲!AH42</f>
        <v>70.951831283621587</v>
      </c>
      <c r="Z42" s="15">
        <v>39</v>
      </c>
      <c r="AA42" s="15">
        <f>[1]节奏总纲!AM42</f>
        <v>115.36769098598003</v>
      </c>
      <c r="AB42" s="15">
        <f>[1]节奏总纲!AN42</f>
        <v>92.294152788784032</v>
      </c>
      <c r="AC42" s="15">
        <f>[1]节奏总纲!AO42</f>
        <v>69.220614591588017</v>
      </c>
      <c r="AD42" s="15">
        <f>[1]节奏总纲!AP42</f>
        <v>46.147076394392016</v>
      </c>
      <c r="AE42" s="15">
        <f>[1]节奏总纲!AQ42</f>
        <v>23.073538197196008</v>
      </c>
      <c r="AG42" s="15">
        <v>39</v>
      </c>
      <c r="AH42" s="15">
        <f>[1]节奏总纲!AT42</f>
        <v>15.966654921614605</v>
      </c>
      <c r="AI42" s="15">
        <f>[1]节奏总纲!AU42</f>
        <v>12.773323937291678</v>
      </c>
      <c r="AJ42" s="15">
        <f>[1]节奏总纲!AV42</f>
        <v>9.579992952968766</v>
      </c>
      <c r="AK42" s="15">
        <f>[1]节奏总纲!AW42</f>
        <v>6.3866619686458392</v>
      </c>
      <c r="AL42" s="15">
        <f>[1]节奏总纲!AX42</f>
        <v>3.1933309843229196</v>
      </c>
      <c r="AM42" s="15"/>
      <c r="AN42" s="15">
        <v>39</v>
      </c>
      <c r="AO42" s="15">
        <f>[1]节奏总纲!BA42</f>
        <v>31.962341207945599</v>
      </c>
      <c r="AP42" s="15">
        <f>[1]节奏总纲!BB42</f>
        <v>33.332230659996682</v>
      </c>
      <c r="AQ42" s="15">
        <f>[1]节奏总纲!BC42</f>
        <v>35.146386283795508</v>
      </c>
      <c r="AR42" s="15">
        <f>[1]节奏总纲!BD42</f>
        <v>37.861979320321296</v>
      </c>
      <c r="AS42" s="15">
        <f>[1]节奏总纲!BE42</f>
        <v>42.51427628670821</v>
      </c>
    </row>
    <row r="43" spans="2:45" x14ac:dyDescent="0.2">
      <c r="B43" s="71">
        <f>[1]节奏总纲!N43</f>
        <v>50</v>
      </c>
      <c r="C43" s="11">
        <v>40</v>
      </c>
      <c r="D43" s="11">
        <f>[1]节奏总纲!P43</f>
        <v>15</v>
      </c>
      <c r="E43" s="11">
        <f>[1]节奏总纲!Q43</f>
        <v>13.059000000000001</v>
      </c>
      <c r="F43" s="11">
        <f>[1]节奏总纲!R43</f>
        <v>10.782</v>
      </c>
      <c r="G43" s="11">
        <f>[1]节奏总纲!S43</f>
        <v>8.0009999999999994</v>
      </c>
      <c r="H43" s="11">
        <f>[1]节奏总纲!T43</f>
        <v>4.5</v>
      </c>
      <c r="J43" s="11">
        <v>40</v>
      </c>
      <c r="K43" s="11">
        <f>[1]节奏总纲!W43</f>
        <v>1.0714721354110832</v>
      </c>
      <c r="L43" s="11">
        <f>[1]节奏总纲!X43</f>
        <v>0.9119308492920073</v>
      </c>
      <c r="M43" s="11">
        <f>[1]节奏总纲!Y43</f>
        <v>0.76599561257411075</v>
      </c>
      <c r="N43" s="11">
        <f>[1]节奏总纲!Z43</f>
        <v>0.58127320653348402</v>
      </c>
      <c r="O43" s="11">
        <f>[1]节奏总纲!AA43</f>
        <v>0.3297987573420782</v>
      </c>
      <c r="Q43" s="11">
        <v>40</v>
      </c>
      <c r="R43" s="11">
        <f>[1]节奏总纲!AD43</f>
        <v>53.567039423670657</v>
      </c>
      <c r="S43" s="11">
        <f>[1]节奏总纲!AE43</f>
        <v>55.535006783542492</v>
      </c>
      <c r="T43" s="11">
        <f>[1]节奏总纲!AF43</f>
        <v>58.38602553461638</v>
      </c>
      <c r="U43" s="11">
        <f>[1]节奏总纲!AG43</f>
        <v>62.760530848099599</v>
      </c>
      <c r="V43" s="11">
        <f>[1]节奏总纲!AH43</f>
        <v>71.315281959371688</v>
      </c>
      <c r="Z43" s="15">
        <v>40</v>
      </c>
      <c r="AA43" s="15">
        <f>[1]节奏总纲!AM43</f>
        <v>133.875</v>
      </c>
      <c r="AB43" s="15">
        <f>[1]节奏总纲!AN43</f>
        <v>107.10000000000001</v>
      </c>
      <c r="AC43" s="15">
        <f>[1]节奏总纲!AO43</f>
        <v>80.325000000000003</v>
      </c>
      <c r="AD43" s="15">
        <f>[1]节奏总纲!AP43</f>
        <v>53.550000000000004</v>
      </c>
      <c r="AE43" s="15">
        <f>[1]节奏总纲!AQ43</f>
        <v>26.775000000000002</v>
      </c>
      <c r="AG43" s="15">
        <v>40</v>
      </c>
      <c r="AH43" s="15">
        <f>[1]节奏总纲!AT43</f>
        <v>18.507309014019967</v>
      </c>
      <c r="AI43" s="15">
        <f>[1]节奏总纲!AU43</f>
        <v>14.805847211215976</v>
      </c>
      <c r="AJ43" s="15">
        <f>[1]节奏总纲!AV43</f>
        <v>11.104385408411986</v>
      </c>
      <c r="AK43" s="15">
        <f>[1]节奏总纲!AW43</f>
        <v>7.4029236056079881</v>
      </c>
      <c r="AL43" s="15">
        <f>[1]节奏总纲!AX43</f>
        <v>3.7014618028039941</v>
      </c>
      <c r="AM43" s="15"/>
      <c r="AN43" s="15">
        <v>40</v>
      </c>
      <c r="AO43" s="15">
        <f>[1]节奏总纲!BA43</f>
        <v>32.113552950216736</v>
      </c>
      <c r="AP43" s="15">
        <f>[1]节奏总纲!BB43</f>
        <v>33.487933395889513</v>
      </c>
      <c r="AQ43" s="15">
        <f>[1]节奏总纲!BC43</f>
        <v>35.309037710234961</v>
      </c>
      <c r="AR43" s="15">
        <f>[1]节奏总纲!BD43</f>
        <v>38.037513426486328</v>
      </c>
      <c r="AS43" s="15">
        <f>[1]节奏总纲!BE43</f>
        <v>42.687840061343536</v>
      </c>
    </row>
    <row r="44" spans="2:45" x14ac:dyDescent="0.2">
      <c r="B44" s="71">
        <f>[1]节奏总纲!N44</f>
        <v>51</v>
      </c>
      <c r="C44" s="11">
        <v>41</v>
      </c>
      <c r="D44" s="11">
        <f>[1]节奏总纲!P44</f>
        <v>16.148375400580683</v>
      </c>
      <c r="E44" s="11">
        <f>[1]节奏总纲!Q44</f>
        <v>14.065234973905774</v>
      </c>
      <c r="F44" s="11">
        <f>[1]节奏总纲!R44</f>
        <v>11.621985775797917</v>
      </c>
      <c r="G44" s="11">
        <f>[1]节奏总纲!S44</f>
        <v>8.6296918140703163</v>
      </c>
      <c r="H44" s="11">
        <f>[1]节奏总纲!T44</f>
        <v>4.8606609955747855</v>
      </c>
      <c r="J44" s="11">
        <v>41</v>
      </c>
      <c r="K44" s="11">
        <f>[1]节奏总纲!W44</f>
        <v>1.148375400580683</v>
      </c>
      <c r="L44" s="11">
        <f>[1]节奏总纲!X44</f>
        <v>1.006234973905773</v>
      </c>
      <c r="M44" s="11">
        <f>[1]节奏总纲!Y44</f>
        <v>0.839985775797917</v>
      </c>
      <c r="N44" s="11">
        <f>[1]节奏总纲!Z44</f>
        <v>0.62869181407031682</v>
      </c>
      <c r="O44" s="11">
        <f>[1]节奏总纲!AA44</f>
        <v>0.36066099557478548</v>
      </c>
      <c r="Q44" s="11">
        <v>41</v>
      </c>
      <c r="R44" s="11">
        <f>[1]节奏总纲!AD44</f>
        <v>53.920692243099523</v>
      </c>
      <c r="S44" s="11">
        <f>[1]节奏总纲!AE44</f>
        <v>55.899622700668843</v>
      </c>
      <c r="T44" s="11">
        <f>[1]节奏总纲!AF44</f>
        <v>58.741310361994486</v>
      </c>
      <c r="U44" s="11">
        <f>[1]节奏总纲!AG44</f>
        <v>63.10587219844583</v>
      </c>
      <c r="V44" s="11">
        <f>[1]节奏总纲!AH44</f>
        <v>71.676233707038421</v>
      </c>
      <c r="Z44" s="15">
        <v>41</v>
      </c>
      <c r="AA44" s="15">
        <f>[1]节奏总纲!AM44</f>
        <v>155.32539280599755</v>
      </c>
      <c r="AB44" s="15">
        <f>[1]节奏总纲!AN44</f>
        <v>124.26031424479805</v>
      </c>
      <c r="AC44" s="15">
        <f>[1]节奏总纲!AO44</f>
        <v>93.195235683598526</v>
      </c>
      <c r="AD44" s="15">
        <f>[1]节奏总纲!AP44</f>
        <v>62.130157122399027</v>
      </c>
      <c r="AE44" s="15">
        <f>[1]节奏总纲!AQ44</f>
        <v>31.065078561199513</v>
      </c>
      <c r="AG44" s="15">
        <v>41</v>
      </c>
      <c r="AH44" s="15">
        <f>[1]节奏总纲!AT44</f>
        <v>21.450392805997552</v>
      </c>
      <c r="AI44" s="15">
        <f>[1]节奏总纲!AU44</f>
        <v>17.160314244798045</v>
      </c>
      <c r="AJ44" s="15">
        <f>[1]节奏总纲!AV44</f>
        <v>12.870235683598523</v>
      </c>
      <c r="AK44" s="15">
        <f>[1]节奏总纲!AW44</f>
        <v>8.5801571223990223</v>
      </c>
      <c r="AL44" s="15">
        <f>[1]节奏总纲!AX44</f>
        <v>4.2900785611995111</v>
      </c>
      <c r="AM44" s="15"/>
      <c r="AN44" s="15">
        <v>41</v>
      </c>
      <c r="AO44" s="15">
        <f>[1]节奏总纲!BA44</f>
        <v>32.259282740196369</v>
      </c>
      <c r="AP44" s="15">
        <f>[1]节奏总纲!BB44</f>
        <v>33.643636131782344</v>
      </c>
      <c r="AQ44" s="15">
        <f>[1]节奏总纲!BC44</f>
        <v>35.471689136674414</v>
      </c>
      <c r="AR44" s="15">
        <f>[1]节奏总纲!BD44</f>
        <v>38.194089742081125</v>
      </c>
      <c r="AS44" s="15">
        <f>[1]节奏总纲!BE44</f>
        <v>42.861403835978855</v>
      </c>
    </row>
    <row r="45" spans="2:45" x14ac:dyDescent="0.2">
      <c r="B45" s="71">
        <f>[1]节奏总纲!N45</f>
        <v>52</v>
      </c>
      <c r="C45" s="11">
        <v>42</v>
      </c>
      <c r="D45" s="11">
        <f>[1]节奏总纲!P45</f>
        <v>17.379173679952558</v>
      </c>
      <c r="E45" s="11">
        <f>[1]节奏总纲!Q45</f>
        <v>15.182446126806555</v>
      </c>
      <c r="F45" s="11">
        <f>[1]节奏总纲!R45</f>
        <v>12.547763396925747</v>
      </c>
      <c r="G45" s="11">
        <f>[1]节奏总纲!S45</f>
        <v>9.3221887619265527</v>
      </c>
      <c r="H45" s="11">
        <f>[1]节奏总纲!T45</f>
        <v>5.2485104513456724</v>
      </c>
      <c r="J45" s="11">
        <v>42</v>
      </c>
      <c r="K45" s="11">
        <f>[1]节奏总纲!W45</f>
        <v>1.230798279371875</v>
      </c>
      <c r="L45" s="11">
        <f>[1]节奏总纲!X45</f>
        <v>1.1172111529007811</v>
      </c>
      <c r="M45" s="11">
        <f>[1]节奏总纲!Y45</f>
        <v>0.92577762112783013</v>
      </c>
      <c r="N45" s="11">
        <f>[1]节奏总纲!Z45</f>
        <v>0.69249694785623639</v>
      </c>
      <c r="O45" s="11">
        <f>[1]节奏总纲!AA45</f>
        <v>0.38784945577088692</v>
      </c>
      <c r="Q45" s="11">
        <v>42</v>
      </c>
      <c r="R45" s="11">
        <f>[1]节奏总纲!AD45</f>
        <v>54.255972994404218</v>
      </c>
      <c r="S45" s="11">
        <f>[1]节奏总纲!AE45</f>
        <v>56.238779717153008</v>
      </c>
      <c r="T45" s="11">
        <f>[1]节奏总纲!AF45</f>
        <v>59.09095196730258</v>
      </c>
      <c r="U45" s="11">
        <f>[1]节奏总纲!AG45</f>
        <v>63.434756173851497</v>
      </c>
      <c r="V45" s="11">
        <f>[1]节奏总纲!AH45</f>
        <v>72.034562459436771</v>
      </c>
      <c r="Z45" s="15">
        <v>42</v>
      </c>
      <c r="AA45" s="15">
        <f>[1]节奏总纲!AM45</f>
        <v>180.18480345945557</v>
      </c>
      <c r="AB45" s="15">
        <f>[1]节奏总纲!AN45</f>
        <v>144.14784276756447</v>
      </c>
      <c r="AC45" s="15">
        <f>[1]节奏总纲!AO45</f>
        <v>108.11088207567333</v>
      </c>
      <c r="AD45" s="15">
        <f>[1]节奏总纲!AP45</f>
        <v>72.073921383782235</v>
      </c>
      <c r="AE45" s="15">
        <f>[1]节奏总纲!AQ45</f>
        <v>36.036960691891117</v>
      </c>
      <c r="AG45" s="15">
        <v>42</v>
      </c>
      <c r="AH45" s="15">
        <f>[1]节奏总纲!AT45</f>
        <v>24.859410653458013</v>
      </c>
      <c r="AI45" s="15">
        <f>[1]节奏总纲!AU45</f>
        <v>19.887528522766416</v>
      </c>
      <c r="AJ45" s="15">
        <f>[1]节奏总纲!AV45</f>
        <v>14.915646392074805</v>
      </c>
      <c r="AK45" s="15">
        <f>[1]节奏总纲!AW45</f>
        <v>9.9437642613832082</v>
      </c>
      <c r="AL45" s="15">
        <f>[1]节奏总纲!AX45</f>
        <v>4.9718821306916041</v>
      </c>
      <c r="AM45" s="15"/>
      <c r="AN45" s="15">
        <v>42</v>
      </c>
      <c r="AO45" s="15">
        <f>[1]节奏总纲!BA45</f>
        <v>32.405012530176009</v>
      </c>
      <c r="AP45" s="15">
        <f>[1]节奏总纲!BB45</f>
        <v>33.799338867675175</v>
      </c>
      <c r="AQ45" s="15">
        <f>[1]节奏总纲!BC45</f>
        <v>35.634340563113874</v>
      </c>
      <c r="AR45" s="15">
        <f>[1]节奏总纲!BD45</f>
        <v>38.35066605767593</v>
      </c>
      <c r="AS45" s="15">
        <f>[1]节奏总纲!BE45</f>
        <v>43.030177309109042</v>
      </c>
    </row>
    <row r="46" spans="2:45" x14ac:dyDescent="0.2">
      <c r="B46" s="71">
        <f>[1]节奏总纲!N46</f>
        <v>53</v>
      </c>
      <c r="C46" s="11">
        <v>43</v>
      </c>
      <c r="D46" s="11">
        <f>[1]节奏总纲!P46</f>
        <v>18.698310613518661</v>
      </c>
      <c r="E46" s="11">
        <f>[1]节奏总纲!Q46</f>
        <v>16.338583814092605</v>
      </c>
      <c r="F46" s="11">
        <f>[1]节奏总纲!R46</f>
        <v>13.509529418267233</v>
      </c>
      <c r="G46" s="11">
        <f>[1]节奏总纲!S46</f>
        <v>10.020424657784652</v>
      </c>
      <c r="H46" s="11">
        <f>[1]节奏总纲!T46</f>
        <v>5.6394104810372276</v>
      </c>
      <c r="J46" s="11">
        <v>43</v>
      </c>
      <c r="K46" s="11">
        <f>[1]节奏总纲!W46</f>
        <v>1.319136933566103</v>
      </c>
      <c r="L46" s="11">
        <f>[1]节奏总纲!X46</f>
        <v>1.1561376872860496</v>
      </c>
      <c r="M46" s="11">
        <f>[1]节奏总纲!Y46</f>
        <v>0.96176602134148581</v>
      </c>
      <c r="N46" s="11">
        <f>[1]节奏总纲!Z46</f>
        <v>0.6982358958580992</v>
      </c>
      <c r="O46" s="11">
        <f>[1]节奏总纲!AA46</f>
        <v>0.39090002969155524</v>
      </c>
      <c r="Q46" s="11">
        <v>43</v>
      </c>
      <c r="R46" s="11">
        <f>[1]节奏总纲!AD46</f>
        <v>54.585942742481357</v>
      </c>
      <c r="S46" s="11">
        <f>[1]节奏总纲!AE46</f>
        <v>56.568265567054013</v>
      </c>
      <c r="T46" s="11">
        <f>[1]节奏总纲!AF46</f>
        <v>59.425480572843689</v>
      </c>
      <c r="U46" s="11">
        <f>[1]节奏总纲!AG46</f>
        <v>63.763640149257171</v>
      </c>
      <c r="V46" s="11">
        <f>[1]节奏总纲!AH46</f>
        <v>72.370053318329937</v>
      </c>
      <c r="Z46" s="15">
        <v>43</v>
      </c>
      <c r="AA46" s="15">
        <f>[1]节奏总纲!AM46</f>
        <v>208.99265815439742</v>
      </c>
      <c r="AB46" s="15">
        <f>[1]节奏总纲!AN46</f>
        <v>167.19412652351795</v>
      </c>
      <c r="AC46" s="15">
        <f>[1]节奏总纲!AO46</f>
        <v>125.39559489263844</v>
      </c>
      <c r="AD46" s="15">
        <f>[1]节奏总纲!AP46</f>
        <v>83.597063261758976</v>
      </c>
      <c r="AE46" s="15">
        <f>[1]节奏总纲!AQ46</f>
        <v>41.798531630879488</v>
      </c>
      <c r="AG46" s="15">
        <v>43</v>
      </c>
      <c r="AH46" s="15">
        <f>[1]节奏总纲!AT46</f>
        <v>28.807854694941852</v>
      </c>
      <c r="AI46" s="15">
        <f>[1]节奏总纲!AU46</f>
        <v>23.046283755953482</v>
      </c>
      <c r="AJ46" s="15">
        <f>[1]节奏总纲!AV46</f>
        <v>17.284712816965111</v>
      </c>
      <c r="AK46" s="15">
        <f>[1]节奏总纲!AW46</f>
        <v>11.523141877976741</v>
      </c>
      <c r="AL46" s="15">
        <f>[1]节奏总纲!AX46</f>
        <v>5.7615709389883705</v>
      </c>
      <c r="AM46" s="15"/>
      <c r="AN46" s="15">
        <v>43</v>
      </c>
      <c r="AO46" s="15">
        <f>[1]节奏总纲!BA46</f>
        <v>32.550742320155642</v>
      </c>
      <c r="AP46" s="15">
        <f>[1]节奏总纲!BB46</f>
        <v>33.955041603568006</v>
      </c>
      <c r="AQ46" s="15">
        <f>[1]节奏总纲!BC46</f>
        <v>35.796991989553327</v>
      </c>
      <c r="AR46" s="15">
        <f>[1]节奏总纲!BD46</f>
        <v>38.507242373270728</v>
      </c>
      <c r="AS46" s="15">
        <f>[1]节奏总纲!BE46</f>
        <v>43.179964142847631</v>
      </c>
    </row>
    <row r="47" spans="2:45" x14ac:dyDescent="0.2">
      <c r="B47" s="71">
        <f>[1]节奏总纲!N47</f>
        <v>54</v>
      </c>
      <c r="C47" s="11">
        <v>44</v>
      </c>
      <c r="D47" s="11">
        <f>[1]节奏总纲!P47</f>
        <v>20.112126572366307</v>
      </c>
      <c r="E47" s="11">
        <f>[1]节奏总纲!Q47</f>
        <v>17.573976198933678</v>
      </c>
      <c r="F47" s="11">
        <f>[1]节奏总纲!R47</f>
        <v>14.520955385248474</v>
      </c>
      <c r="G47" s="11">
        <f>[1]节奏总纲!S47</f>
        <v>10.768032566844921</v>
      </c>
      <c r="H47" s="11">
        <f>[1]节奏总纲!T47</f>
        <v>6.0537500982822579</v>
      </c>
      <c r="J47" s="11">
        <v>44</v>
      </c>
      <c r="K47" s="11">
        <f>[1]节奏总纲!W47</f>
        <v>1.4138159588476462</v>
      </c>
      <c r="L47" s="11">
        <f>[1]节奏总纲!X47</f>
        <v>1.2353923848410737</v>
      </c>
      <c r="M47" s="11">
        <f>[1]节奏总纲!Y47</f>
        <v>1.0114259669812409</v>
      </c>
      <c r="N47" s="11">
        <f>[1]节奏总纲!Z47</f>
        <v>0.74760790906026919</v>
      </c>
      <c r="O47" s="11">
        <f>[1]节奏总纲!AA47</f>
        <v>0.41433961724503021</v>
      </c>
      <c r="Q47" s="11">
        <v>44</v>
      </c>
      <c r="R47" s="11">
        <f>[1]节奏总纲!AD47</f>
        <v>54.915912490558505</v>
      </c>
      <c r="S47" s="11">
        <f>[1]节奏总纲!AE47</f>
        <v>56.897751416955018</v>
      </c>
      <c r="T47" s="11">
        <f>[1]节奏总纲!AF47</f>
        <v>59.760009178384806</v>
      </c>
      <c r="U47" s="11">
        <f>[1]节奏总纲!AG47</f>
        <v>64.08760696397195</v>
      </c>
      <c r="V47" s="11">
        <f>[1]节奏总纲!AH47</f>
        <v>72.705544177223089</v>
      </c>
      <c r="Z47" s="15">
        <v>44</v>
      </c>
      <c r="AA47" s="15">
        <f>[1]节奏总纲!AM47</f>
        <v>242.37342918215046</v>
      </c>
      <c r="AB47" s="15">
        <f>[1]节奏总纲!AN47</f>
        <v>193.89874334572039</v>
      </c>
      <c r="AC47" s="15">
        <f>[1]节奏总纲!AO47</f>
        <v>145.42405750929026</v>
      </c>
      <c r="AD47" s="15">
        <f>[1]节奏总纲!AP47</f>
        <v>96.949371672860195</v>
      </c>
      <c r="AE47" s="15">
        <f>[1]节奏总纲!AQ47</f>
        <v>48.474685836430098</v>
      </c>
      <c r="AG47" s="15">
        <v>44</v>
      </c>
      <c r="AH47" s="15">
        <f>[1]节奏总纲!AT47</f>
        <v>33.380771027753042</v>
      </c>
      <c r="AI47" s="15">
        <f>[1]节奏总纲!AU47</f>
        <v>26.704616822202439</v>
      </c>
      <c r="AJ47" s="15">
        <f>[1]节奏总纲!AV47</f>
        <v>20.028462616651822</v>
      </c>
      <c r="AK47" s="15">
        <f>[1]节奏总纲!AW47</f>
        <v>13.35230841110122</v>
      </c>
      <c r="AL47" s="15">
        <f>[1]节奏总纲!AX47</f>
        <v>6.6761542055506098</v>
      </c>
      <c r="AM47" s="15"/>
      <c r="AN47" s="15">
        <v>44</v>
      </c>
      <c r="AO47" s="15">
        <f>[1]节奏总纲!BA47</f>
        <v>32.696472110135275</v>
      </c>
      <c r="AP47" s="15">
        <f>[1]节奏总纲!BB47</f>
        <v>34.09469189131628</v>
      </c>
      <c r="AQ47" s="15">
        <f>[1]节奏总纲!BC47</f>
        <v>35.95964341599278</v>
      </c>
      <c r="AR47" s="15">
        <f>[1]节奏总纲!BD47</f>
        <v>38.663818688865533</v>
      </c>
      <c r="AS47" s="15">
        <f>[1]节奏总纲!BE47</f>
        <v>43.329750976586219</v>
      </c>
    </row>
    <row r="48" spans="2:45" x14ac:dyDescent="0.2">
      <c r="B48" s="71">
        <f>[1]节奏总纲!N48</f>
        <v>55</v>
      </c>
      <c r="C48" s="11">
        <v>45</v>
      </c>
      <c r="D48" s="11">
        <f>[1]节奏总纲!P48</f>
        <v>21.627416997969519</v>
      </c>
      <c r="E48" s="11">
        <f>[1]节奏总纲!Q48</f>
        <v>18.900199714525563</v>
      </c>
      <c r="F48" s="11">
        <f>[1]节奏总纲!R48</f>
        <v>15.604181364035009</v>
      </c>
      <c r="G48" s="11">
        <f>[1]节奏总纲!S48</f>
        <v>11.572830835613489</v>
      </c>
      <c r="H48" s="11">
        <f>[1]节奏总纲!T48</f>
        <v>6.49903880788984</v>
      </c>
      <c r="J48" s="11">
        <v>45</v>
      </c>
      <c r="K48" s="11">
        <f>[1]节奏总纲!W48</f>
        <v>1.5152904256032116</v>
      </c>
      <c r="L48" s="11">
        <f>[1]节奏总纲!X48</f>
        <v>1.3262235155918844</v>
      </c>
      <c r="M48" s="11">
        <f>[1]节奏总纲!Y48</f>
        <v>1.083225978786535</v>
      </c>
      <c r="N48" s="11">
        <f>[1]节奏总纲!Z48</f>
        <v>0.80479826876856819</v>
      </c>
      <c r="O48" s="11">
        <f>[1]节奏总纲!AA48</f>
        <v>0.44528870960758216</v>
      </c>
      <c r="Q48" s="11">
        <v>45</v>
      </c>
      <c r="R48" s="11">
        <f>[1]节奏总纲!AD48</f>
        <v>55.229416240679981</v>
      </c>
      <c r="S48" s="11">
        <f>[1]节奏总纲!AE48</f>
        <v>57.218966664386244</v>
      </c>
      <c r="T48" s="11">
        <f>[1]节奏总纲!AF48</f>
        <v>60.086674688654931</v>
      </c>
      <c r="U48" s="11">
        <f>[1]节奏总纲!AG48</f>
        <v>64.399012521055653</v>
      </c>
      <c r="V48" s="11">
        <f>[1]节奏总纲!AH48</f>
        <v>73.037155126421851</v>
      </c>
      <c r="Z48" s="15">
        <v>45</v>
      </c>
      <c r="AA48" s="15">
        <f>[1]节奏总纲!AM48</f>
        <v>281.05</v>
      </c>
      <c r="AB48" s="15">
        <f>[1]节奏总纲!AN48</f>
        <v>224.84000000000003</v>
      </c>
      <c r="AC48" s="15">
        <f>[1]节奏总纲!AO48</f>
        <v>168.63</v>
      </c>
      <c r="AD48" s="15">
        <f>[1]节奏总纲!AP48</f>
        <v>112.42000000000002</v>
      </c>
      <c r="AE48" s="15">
        <f>[1]节奏总纲!AQ48</f>
        <v>56.210000000000008</v>
      </c>
      <c r="AG48" s="15">
        <v>45</v>
      </c>
      <c r="AH48" s="15">
        <f>[1]节奏总纲!AT48</f>
        <v>38.676570817849552</v>
      </c>
      <c r="AI48" s="15">
        <f>[1]节奏总纲!AU48</f>
        <v>30.941256654279641</v>
      </c>
      <c r="AJ48" s="15">
        <f>[1]节奏总纲!AV48</f>
        <v>23.205942490709731</v>
      </c>
      <c r="AK48" s="15">
        <f>[1]节奏总纲!AW48</f>
        <v>15.470628327139821</v>
      </c>
      <c r="AL48" s="15">
        <f>[1]节奏总纲!AX48</f>
        <v>7.7353141635699103</v>
      </c>
      <c r="AM48" s="15"/>
      <c r="AN48" s="15">
        <v>45</v>
      </c>
      <c r="AO48" s="15">
        <f>[1]节奏总纲!BA48</f>
        <v>32.842201900114915</v>
      </c>
      <c r="AP48" s="15">
        <f>[1]节奏总纲!BB48</f>
        <v>34.227825436710944</v>
      </c>
      <c r="AQ48" s="15">
        <f>[1]节奏总纲!BC48</f>
        <v>36.105477566569242</v>
      </c>
      <c r="AR48" s="15">
        <f>[1]节奏总纲!BD48</f>
        <v>38.82039500446033</v>
      </c>
      <c r="AS48" s="15">
        <f>[1]节奏总纲!BE48</f>
        <v>43.479537810324807</v>
      </c>
    </row>
    <row r="49" spans="2:45" x14ac:dyDescent="0.2">
      <c r="B49" s="71">
        <f>[1]节奏总纲!N49</f>
        <v>56</v>
      </c>
      <c r="C49" s="11">
        <v>46</v>
      </c>
      <c r="D49" s="11">
        <f>[1]节奏总纲!P49</f>
        <v>23.251465064166357</v>
      </c>
      <c r="E49" s="11">
        <f>[1]节奏总纲!Q49</f>
        <v>20.310154733549314</v>
      </c>
      <c r="F49" s="11">
        <f>[1]节奏总纲!R49</f>
        <v>16.757330871744692</v>
      </c>
      <c r="G49" s="11">
        <f>[1]节奏总纲!S49</f>
        <v>12.425582930290501</v>
      </c>
      <c r="H49" s="11">
        <f>[1]节奏总纲!T49</f>
        <v>6.9545132006921566</v>
      </c>
      <c r="J49" s="11">
        <v>46</v>
      </c>
      <c r="K49" s="11">
        <f>[1]节奏总纲!W49</f>
        <v>1.6240480661968384</v>
      </c>
      <c r="L49" s="11">
        <f>[1]节奏总纲!X49</f>
        <v>1.4099550190237515</v>
      </c>
      <c r="M49" s="11">
        <f>[1]节奏总纲!Y49</f>
        <v>1.1531495077096832</v>
      </c>
      <c r="N49" s="11">
        <f>[1]节奏总纲!Z49</f>
        <v>0.85275209467701174</v>
      </c>
      <c r="O49" s="11">
        <f>[1]节奏总纲!AA49</f>
        <v>0.45547439280231661</v>
      </c>
      <c r="Q49" s="11">
        <v>46</v>
      </c>
      <c r="R49" s="11">
        <f>[1]节奏总纲!AD49</f>
        <v>55.537288901845052</v>
      </c>
      <c r="S49" s="11">
        <f>[1]节奏总纲!AE49</f>
        <v>57.53646043868428</v>
      </c>
      <c r="T49" s="11">
        <f>[1]节奏总纲!AF49</f>
        <v>60.393379177879737</v>
      </c>
      <c r="U49" s="11">
        <f>[1]节奏总纲!AG49</f>
        <v>64.710418078139355</v>
      </c>
      <c r="V49" s="11">
        <f>[1]节奏总纲!AH49</f>
        <v>73.340924940105893</v>
      </c>
      <c r="Z49" s="15">
        <v>46</v>
      </c>
      <c r="AA49" s="15">
        <f>[1]节奏总纲!AM49</f>
        <v>325.85912455595718</v>
      </c>
      <c r="AB49" s="15">
        <f>[1]节奏总纲!AN49</f>
        <v>260.68729964476574</v>
      </c>
      <c r="AC49" s="15">
        <f>[1]节奏总纲!AO49</f>
        <v>195.51547473357431</v>
      </c>
      <c r="AD49" s="15">
        <f>[1]节奏总纲!AP49</f>
        <v>130.34364982238287</v>
      </c>
      <c r="AE49" s="15">
        <f>[1]节奏总纲!AQ49</f>
        <v>65.171824911191436</v>
      </c>
      <c r="AG49" s="15">
        <v>46</v>
      </c>
      <c r="AH49" s="15">
        <f>[1]节奏总纲!AT49</f>
        <v>44.809124555957169</v>
      </c>
      <c r="AI49" s="15">
        <f>[1]节奏总纲!AU49</f>
        <v>35.847299644765712</v>
      </c>
      <c r="AJ49" s="15">
        <f>[1]节奏总纲!AV49</f>
        <v>26.885474733574313</v>
      </c>
      <c r="AK49" s="15">
        <f>[1]节奏总纲!AW49</f>
        <v>17.923649822382856</v>
      </c>
      <c r="AL49" s="15">
        <f>[1]节奏总纲!AX49</f>
        <v>8.9618249111914281</v>
      </c>
      <c r="AM49" s="15"/>
      <c r="AN49" s="15">
        <v>46</v>
      </c>
      <c r="AO49" s="15">
        <f>[1]节奏总纲!BA49</f>
        <v>32.987931690094548</v>
      </c>
      <c r="AP49" s="15">
        <f>[1]节奏总纲!BB49</f>
        <v>34.360958982105608</v>
      </c>
      <c r="AQ49" s="15">
        <f>[1]节奏总纲!BC49</f>
        <v>36.245762114295424</v>
      </c>
      <c r="AR49" s="15">
        <f>[1]节奏总纲!BD49</f>
        <v>38.976971320055128</v>
      </c>
      <c r="AS49" s="15">
        <f>[1]节奏总纲!BE49</f>
        <v>43.629324644063402</v>
      </c>
    </row>
    <row r="50" spans="2:45" x14ac:dyDescent="0.2">
      <c r="B50" s="71">
        <f>[1]节奏总纲!N50</f>
        <v>57</v>
      </c>
      <c r="C50" s="11">
        <v>47</v>
      </c>
      <c r="D50" s="11">
        <f>[1]节奏总纲!P50</f>
        <v>24.992076683399535</v>
      </c>
      <c r="E50" s="11">
        <f>[1]节奏总纲!Q50</f>
        <v>21.823081359944474</v>
      </c>
      <c r="F50" s="11">
        <f>[1]节奏总纲!R50</f>
        <v>17.996794419716004</v>
      </c>
      <c r="G50" s="11">
        <f>[1]节奏总纲!S50</f>
        <v>13.335772118261991</v>
      </c>
      <c r="H50" s="11">
        <f>[1]节奏总纲!T50</f>
        <v>7.4426404363163821</v>
      </c>
      <c r="J50" s="11">
        <v>47</v>
      </c>
      <c r="K50" s="11">
        <f>[1]节奏总纲!W50</f>
        <v>1.740611619233178</v>
      </c>
      <c r="L50" s="11">
        <f>[1]节奏总纲!X50</f>
        <v>1.51292662639516</v>
      </c>
      <c r="M50" s="11">
        <f>[1]节奏总纲!Y50</f>
        <v>1.2394635479713116</v>
      </c>
      <c r="N50" s="11">
        <f>[1]节奏总纲!Z50</f>
        <v>0.91018918797148984</v>
      </c>
      <c r="O50" s="11">
        <f>[1]节奏总纲!AA50</f>
        <v>0.48812723562422544</v>
      </c>
      <c r="Q50" s="11">
        <v>47</v>
      </c>
      <c r="R50" s="11">
        <f>[1]节奏总纲!AD50</f>
        <v>55.845161563010116</v>
      </c>
      <c r="S50" s="11">
        <f>[1]节奏总纲!AE50</f>
        <v>57.853954212982316</v>
      </c>
      <c r="T50" s="11">
        <f>[1]节奏总纲!AF50</f>
        <v>60.700083667104536</v>
      </c>
      <c r="U50" s="11">
        <f>[1]节奏总纲!AG50</f>
        <v>65.021675833900701</v>
      </c>
      <c r="V50" s="11">
        <f>[1]节奏总纲!AH50</f>
        <v>73.644694753789935</v>
      </c>
      <c r="Z50" s="15">
        <v>47</v>
      </c>
      <c r="AA50" s="15">
        <f>[1]节奏总纲!AM50</f>
        <v>377.76930817680426</v>
      </c>
      <c r="AB50" s="15">
        <f>[1]节奏总纲!AN50</f>
        <v>302.21544654144344</v>
      </c>
      <c r="AC50" s="15">
        <f>[1]节奏总纲!AO50</f>
        <v>226.66158490608254</v>
      </c>
      <c r="AD50" s="15">
        <f>[1]节奏总纲!AP50</f>
        <v>151.10772327072172</v>
      </c>
      <c r="AE50" s="15">
        <f>[1]节奏总纲!AQ50</f>
        <v>75.55386163536086</v>
      </c>
      <c r="AG50" s="15">
        <v>47</v>
      </c>
      <c r="AH50" s="15">
        <f>[1]节奏总纲!AT50</f>
        <v>51.910183620847079</v>
      </c>
      <c r="AI50" s="15">
        <f>[1]节奏总纲!AU50</f>
        <v>41.528146896677697</v>
      </c>
      <c r="AJ50" s="15">
        <f>[1]节奏总纲!AV50</f>
        <v>31.14611017250823</v>
      </c>
      <c r="AK50" s="15">
        <f>[1]节奏总纲!AW50</f>
        <v>20.764073448338848</v>
      </c>
      <c r="AL50" s="15">
        <f>[1]节奏总纲!AX50</f>
        <v>10.382036724169424</v>
      </c>
      <c r="AM50" s="15"/>
      <c r="AN50" s="15">
        <v>47</v>
      </c>
      <c r="AO50" s="15">
        <f>[1]节奏总纲!BA50</f>
        <v>33.114246829746719</v>
      </c>
      <c r="AP50" s="15">
        <f>[1]节奏总纲!BB50</f>
        <v>34.494092527500278</v>
      </c>
      <c r="AQ50" s="15">
        <f>[1]节奏总纲!BC50</f>
        <v>36.386046662021599</v>
      </c>
      <c r="AR50" s="15">
        <f>[1]节奏总纲!BD50</f>
        <v>39.115214427575864</v>
      </c>
      <c r="AS50" s="15">
        <f>[1]节奏总纲!BE50</f>
        <v>43.77911147780199</v>
      </c>
    </row>
    <row r="51" spans="2:45" x14ac:dyDescent="0.2">
      <c r="B51" s="71">
        <f>[1]节奏总纲!N51</f>
        <v>58</v>
      </c>
      <c r="C51" s="11">
        <v>48</v>
      </c>
      <c r="D51" s="11">
        <f>[1]节奏总纲!P51</f>
        <v>26.857618025475972</v>
      </c>
      <c r="E51" s="11">
        <f>[1]节奏总纲!Q51</f>
        <v>23.425214441820142</v>
      </c>
      <c r="F51" s="11">
        <f>[1]节奏总纲!R51</f>
        <v>19.329427692935056</v>
      </c>
      <c r="G51" s="11">
        <f>[1]节奏总纲!S51</f>
        <v>14.269452456935383</v>
      </c>
      <c r="H51" s="11">
        <f>[1]节奏总纲!T51</f>
        <v>7.9605979827510778</v>
      </c>
      <c r="J51" s="11">
        <v>48</v>
      </c>
      <c r="K51" s="11">
        <f>[1]节奏总纲!W51</f>
        <v>1.8655413420764368</v>
      </c>
      <c r="L51" s="11">
        <f>[1]节奏总纲!X51</f>
        <v>1.6021330818756674</v>
      </c>
      <c r="M51" s="11">
        <f>[1]节奏总纲!Y51</f>
        <v>1.3326332732190522</v>
      </c>
      <c r="N51" s="11">
        <f>[1]节奏总纲!Z51</f>
        <v>0.93368033867339228</v>
      </c>
      <c r="O51" s="11">
        <f>[1]节奏总纲!AA51</f>
        <v>0.51795754643469571</v>
      </c>
      <c r="Q51" s="11">
        <v>48</v>
      </c>
      <c r="R51" s="11">
        <f>[1]节奏总纲!AD51</f>
        <v>56.142785979989682</v>
      </c>
      <c r="S51" s="11">
        <f>[1]节奏总纲!AE51</f>
        <v>58.155157256402767</v>
      </c>
      <c r="T51" s="11">
        <f>[1]节奏总纲!AF51</f>
        <v>61.006268532239034</v>
      </c>
      <c r="U51" s="11">
        <f>[1]节奏总纲!AG51</f>
        <v>65.330972386106993</v>
      </c>
      <c r="V51" s="11">
        <f>[1]节奏总纲!AH51</f>
        <v>73.948464567473962</v>
      </c>
      <c r="Z51" s="15">
        <v>48</v>
      </c>
      <c r="AA51" s="15">
        <f>[1]节奏总纲!AM51</f>
        <v>437.90148836012787</v>
      </c>
      <c r="AB51" s="15">
        <f>[1]节奏总纲!AN51</f>
        <v>350.32119068810232</v>
      </c>
      <c r="AC51" s="15">
        <f>[1]节奏总纲!AO51</f>
        <v>262.74089301607671</v>
      </c>
      <c r="AD51" s="15">
        <f>[1]节奏总纲!AP51</f>
        <v>175.16059534405116</v>
      </c>
      <c r="AE51" s="15">
        <f>[1]节奏总纲!AQ51</f>
        <v>87.58029767202558</v>
      </c>
      <c r="AG51" s="15">
        <v>48</v>
      </c>
      <c r="AH51" s="15">
        <f>[1]节奏总纲!AT51</f>
        <v>60.132180183323612</v>
      </c>
      <c r="AI51" s="15">
        <f>[1]节奏总纲!AU51</f>
        <v>48.105744146658878</v>
      </c>
      <c r="AJ51" s="15">
        <f>[1]节奏总纲!AV51</f>
        <v>36.079308109994173</v>
      </c>
      <c r="AK51" s="15">
        <f>[1]节奏总纲!AW51</f>
        <v>24.052872073329439</v>
      </c>
      <c r="AL51" s="15">
        <f>[1]节奏总纲!AX51</f>
        <v>12.02643603666472</v>
      </c>
      <c r="AM51" s="15"/>
      <c r="AN51" s="15">
        <v>48</v>
      </c>
      <c r="AO51" s="15">
        <f>[1]节奏总纲!BA51</f>
        <v>33.238809018460984</v>
      </c>
      <c r="AP51" s="15">
        <f>[1]节奏总纲!BB51</f>
        <v>34.627226072894942</v>
      </c>
      <c r="AQ51" s="15">
        <f>[1]节奏总纲!BC51</f>
        <v>36.526331209747774</v>
      </c>
      <c r="AR51" s="15">
        <f>[1]节奏总纲!BD51</f>
        <v>39.250296194358178</v>
      </c>
      <c r="AS51" s="15">
        <f>[1]节奏总纲!BE51</f>
        <v>43.928898311540578</v>
      </c>
    </row>
    <row r="52" spans="2:45" x14ac:dyDescent="0.2">
      <c r="B52" s="71">
        <f>[1]节奏总纲!N52</f>
        <v>59</v>
      </c>
      <c r="C52" s="11">
        <v>49</v>
      </c>
      <c r="D52" s="11">
        <f>[1]节奏总纲!P52</f>
        <v>28.857055729177837</v>
      </c>
      <c r="E52" s="11">
        <f>[1]节奏总纲!Q52</f>
        <v>25.166238301415991</v>
      </c>
      <c r="F52" s="11">
        <f>[1]节奏总纲!R52</f>
        <v>20.719366013549685</v>
      </c>
      <c r="G52" s="11">
        <f>[1]节奏总纲!S52</f>
        <v>15.268268186307994</v>
      </c>
      <c r="H52" s="11">
        <f>[1]节奏总纲!T52</f>
        <v>8.5474599069824766</v>
      </c>
      <c r="J52" s="11">
        <v>49</v>
      </c>
      <c r="K52" s="11">
        <f>[1]节奏总纲!W52</f>
        <v>1.9994377037018651</v>
      </c>
      <c r="L52" s="11">
        <f>[1]节奏总纲!X52</f>
        <v>1.7410238595958489</v>
      </c>
      <c r="M52" s="11">
        <f>[1]节奏总纲!Y52</f>
        <v>1.389938320614629</v>
      </c>
      <c r="N52" s="11">
        <f>[1]节奏总纲!Z52</f>
        <v>0.99881572937261076</v>
      </c>
      <c r="O52" s="11">
        <f>[1]节奏总纲!AA52</f>
        <v>0.58686192423139882</v>
      </c>
      <c r="Q52" s="11">
        <v>49</v>
      </c>
      <c r="R52" s="11">
        <f>[1]节奏总纲!AD52</f>
        <v>56.430041330048923</v>
      </c>
      <c r="S52" s="11">
        <f>[1]节奏总纲!AE52</f>
        <v>58.442483247955479</v>
      </c>
      <c r="T52" s="11">
        <f>[1]节奏总纲!AF52</f>
        <v>61.289495211956165</v>
      </c>
      <c r="U52" s="11">
        <f>[1]节奏总纲!AG52</f>
        <v>65.640268938313284</v>
      </c>
      <c r="V52" s="11">
        <f>[1]节奏总纲!AH52</f>
        <v>74.231558509323534</v>
      </c>
      <c r="Z52" s="15">
        <v>49</v>
      </c>
      <c r="AA52" s="15">
        <f>[1]节奏总纲!AM52</f>
        <v>507.55295278468168</v>
      </c>
      <c r="AB52" s="15">
        <f>[1]节奏总纲!AN52</f>
        <v>406.04236222774534</v>
      </c>
      <c r="AC52" s="15">
        <f>[1]节奏总纲!AO52</f>
        <v>304.53177167080901</v>
      </c>
      <c r="AD52" s="15">
        <f>[1]节奏总纲!AP52</f>
        <v>203.02118111387267</v>
      </c>
      <c r="AE52" s="15">
        <f>[1]节奏总纲!AQ52</f>
        <v>101.51059055693634</v>
      </c>
      <c r="AG52" s="15">
        <v>49</v>
      </c>
      <c r="AH52" s="15">
        <f>[1]节奏总纲!AT52</f>
        <v>69.651464424553808</v>
      </c>
      <c r="AI52" s="15">
        <f>[1]节奏总纲!AU52</f>
        <v>55.721171539643024</v>
      </c>
      <c r="AJ52" s="15">
        <f>[1]节奏总纲!AV52</f>
        <v>41.790878654732296</v>
      </c>
      <c r="AK52" s="15">
        <f>[1]节奏总纲!AW52</f>
        <v>27.860585769821512</v>
      </c>
      <c r="AL52" s="15">
        <f>[1]节奏总纲!AX52</f>
        <v>13.930292884910756</v>
      </c>
      <c r="AM52" s="15"/>
      <c r="AN52" s="15">
        <v>49</v>
      </c>
      <c r="AO52" s="15">
        <f>[1]节奏总纲!BA52</f>
        <v>33.363371207175248</v>
      </c>
      <c r="AP52" s="15">
        <f>[1]节奏总纲!BB52</f>
        <v>34.760359618289606</v>
      </c>
      <c r="AQ52" s="15">
        <f>[1]节奏总纲!BC52</f>
        <v>36.666615757473956</v>
      </c>
      <c r="AR52" s="15">
        <f>[1]节奏总纲!BD52</f>
        <v>39.385377961140485</v>
      </c>
      <c r="AS52" s="15">
        <f>[1]节奏总纲!BE52</f>
        <v>44.067911160744309</v>
      </c>
    </row>
    <row r="53" spans="2:45" x14ac:dyDescent="0.2">
      <c r="B53" s="71">
        <f>[1]节奏总纲!N53</f>
        <v>60</v>
      </c>
      <c r="C53" s="11">
        <v>50</v>
      </c>
      <c r="D53" s="11">
        <f>[1]节奏总纲!P53</f>
        <v>31</v>
      </c>
      <c r="E53" s="11">
        <f>[1]节奏总纲!Q53</f>
        <v>27.0351</v>
      </c>
      <c r="F53" s="11">
        <f>[1]节奏总纲!R53</f>
        <v>22.205300000000001</v>
      </c>
      <c r="G53" s="11">
        <f>[1]节奏总纲!S53</f>
        <v>16.386599999999998</v>
      </c>
      <c r="H53" s="11">
        <f>[1]节奏总纲!T53</f>
        <v>9.1883999999999997</v>
      </c>
      <c r="J53" s="11">
        <v>50</v>
      </c>
      <c r="K53" s="11">
        <f>[1]节奏总纲!W53</f>
        <v>2.1429442708221629</v>
      </c>
      <c r="L53" s="11">
        <f>[1]节奏总纲!X53</f>
        <v>1.8688616985840092</v>
      </c>
      <c r="M53" s="11">
        <f>[1]节奏总纲!Y53</f>
        <v>1.4859339864503163</v>
      </c>
      <c r="N53" s="11">
        <f>[1]节奏总纲!Z53</f>
        <v>1.118331813692004</v>
      </c>
      <c r="O53" s="11">
        <f>[1]节奏总纲!AA53</f>
        <v>0.64094009301752308</v>
      </c>
      <c r="Q53" s="11">
        <v>50</v>
      </c>
      <c r="R53" s="11">
        <f>[1]节奏总纲!AD53</f>
        <v>56.717296680108156</v>
      </c>
      <c r="S53" s="11">
        <f>[1]节奏总纲!AE53</f>
        <v>58.729809239508185</v>
      </c>
      <c r="T53" s="11">
        <f>[1]节奏总纲!AF53</f>
        <v>61.572721891673297</v>
      </c>
      <c r="U53" s="11">
        <f>[1]节奏总纲!AG53</f>
        <v>65.949565490519575</v>
      </c>
      <c r="V53" s="11">
        <f>[1]节奏总纲!AH53</f>
        <v>74.51042804689898</v>
      </c>
      <c r="Z53" s="15">
        <v>50</v>
      </c>
      <c r="AA53" s="15">
        <f>[1]节奏总纲!AM53</f>
        <v>588.22499999999991</v>
      </c>
      <c r="AB53" s="15">
        <f>[1]节奏总纲!AN53</f>
        <v>470.57999999999993</v>
      </c>
      <c r="AC53" s="15">
        <f>[1]节奏总纲!AO53</f>
        <v>352.93499999999995</v>
      </c>
      <c r="AD53" s="15">
        <f>[1]节奏总纲!AP53</f>
        <v>235.28999999999996</v>
      </c>
      <c r="AE53" s="15">
        <f>[1]节奏总纲!AQ53</f>
        <v>117.64499999999998</v>
      </c>
      <c r="AG53" s="15">
        <v>50</v>
      </c>
      <c r="AH53" s="15">
        <f>[1]节奏总纲!AT53</f>
        <v>80.67204721531823</v>
      </c>
      <c r="AI53" s="15">
        <f>[1]节奏总纲!AU53</f>
        <v>64.537637772254584</v>
      </c>
      <c r="AJ53" s="15">
        <f>[1]节奏总纲!AV53</f>
        <v>48.403228329190938</v>
      </c>
      <c r="AK53" s="15">
        <f>[1]节奏总纲!AW53</f>
        <v>32.268818886127292</v>
      </c>
      <c r="AL53" s="15">
        <f>[1]节奏总纲!AX53</f>
        <v>16.134409443063646</v>
      </c>
      <c r="AM53" s="15"/>
      <c r="AN53" s="15">
        <v>50</v>
      </c>
      <c r="AO53" s="15">
        <f>[1]节奏总纲!BA53</f>
        <v>33.487933395889513</v>
      </c>
      <c r="AP53" s="15">
        <f>[1]节奏总纲!BB53</f>
        <v>34.893493163684269</v>
      </c>
      <c r="AQ53" s="15">
        <f>[1]节奏总纲!BC53</f>
        <v>36.806900305200131</v>
      </c>
      <c r="AR53" s="15">
        <f>[1]节奏总纲!BD53</f>
        <v>39.520459727922798</v>
      </c>
      <c r="AS53" s="15">
        <f>[1]节奏总纲!BE53</f>
        <v>44.197188392263818</v>
      </c>
    </row>
    <row r="54" spans="2:45" x14ac:dyDescent="0.2">
      <c r="B54" s="71">
        <f>[1]节奏总纲!N54</f>
        <v>61</v>
      </c>
      <c r="C54" s="11">
        <v>51</v>
      </c>
      <c r="D54" s="11">
        <f>[1]节奏总纲!P54</f>
        <v>33.296750801161366</v>
      </c>
      <c r="E54" s="11">
        <f>[1]节奏总纲!Q54</f>
        <v>28.928217096048996</v>
      </c>
      <c r="F54" s="11">
        <f>[1]节奏总纲!R54</f>
        <v>23.783869097269566</v>
      </c>
      <c r="G54" s="11">
        <f>[1]节奏总纲!S54</f>
        <v>17.587343773173433</v>
      </c>
      <c r="H54" s="11">
        <f>[1]节奏总纲!T54</f>
        <v>9.8458492119034169</v>
      </c>
      <c r="J54" s="11">
        <v>51</v>
      </c>
      <c r="K54" s="11">
        <f>[1]节奏总纲!W54</f>
        <v>2.296750801161366</v>
      </c>
      <c r="L54" s="11">
        <f>[1]节奏总纲!X54</f>
        <v>1.8931170960489965</v>
      </c>
      <c r="M54" s="11">
        <f>[1]节奏总纲!Y54</f>
        <v>1.5785690972695647</v>
      </c>
      <c r="N54" s="11">
        <f>[1]节奏总纲!Z54</f>
        <v>1.2007437731734356</v>
      </c>
      <c r="O54" s="11">
        <f>[1]节奏总纲!AA54</f>
        <v>0.65744921190341721</v>
      </c>
      <c r="Q54" s="11">
        <v>51</v>
      </c>
      <c r="R54" s="11">
        <f>[1]节奏总纲!AD54</f>
        <v>57.004247194324648</v>
      </c>
      <c r="S54" s="11">
        <f>[1]节奏总纲!AE54</f>
        <v>59.016342740868758</v>
      </c>
      <c r="T54" s="11">
        <f>[1]节奏总纲!AF54</f>
        <v>61.855948571390428</v>
      </c>
      <c r="U54" s="11">
        <f>[1]节奏总纲!AG54</f>
        <v>66.241691764589476</v>
      </c>
      <c r="V54" s="11">
        <f>[1]节奏总纲!AH54</f>
        <v>74.789297584474426</v>
      </c>
      <c r="Z54" s="97">
        <v>51</v>
      </c>
      <c r="AA54" s="97">
        <f>[1]节奏总纲!AM54</f>
        <v>681.65492699983838</v>
      </c>
      <c r="AB54" s="97">
        <f>[1]节奏总纲!AN54</f>
        <v>545.32394159987075</v>
      </c>
      <c r="AC54" s="97">
        <f>[1]节奏总纲!AO54</f>
        <v>408.99295619990301</v>
      </c>
      <c r="AD54" s="97">
        <f>[1]节奏总纲!AP54</f>
        <v>272.66197079993537</v>
      </c>
      <c r="AE54" s="97">
        <f>[1]节奏总纲!AQ54</f>
        <v>136.33098539996769</v>
      </c>
      <c r="AG54" s="97">
        <v>51</v>
      </c>
      <c r="AH54" s="97">
        <f>[1]节奏总纲!AT54</f>
        <v>93.429926999838472</v>
      </c>
      <c r="AI54" s="97">
        <f>[1]节奏总纲!AU54</f>
        <v>74.743941599870823</v>
      </c>
      <c r="AJ54" s="97">
        <f>[1]节奏总纲!AV54</f>
        <v>56.05795619990306</v>
      </c>
      <c r="AK54" s="97">
        <f>[1]节奏总纲!AW54</f>
        <v>37.371970799935411</v>
      </c>
      <c r="AL54" s="97">
        <f>[1]节奏总纲!AX54</f>
        <v>18.685985399967706</v>
      </c>
      <c r="AN54" s="15">
        <v>51</v>
      </c>
      <c r="AO54" s="15">
        <f>[1]节奏总纲!BA54</f>
        <v>33.612495584603778</v>
      </c>
      <c r="AP54" s="15">
        <f>[1]节奏总纲!BB54</f>
        <v>35.024397713965918</v>
      </c>
      <c r="AQ54" s="15">
        <f>[1]节奏总纲!BC54</f>
        <v>36.947184852926306</v>
      </c>
      <c r="AR54" s="15">
        <f>[1]节奏总纲!BD54</f>
        <v>39.655541494705105</v>
      </c>
      <c r="AS54" s="15">
        <f>[1]节奏总纲!BE54</f>
        <v>44.326465623783335</v>
      </c>
    </row>
    <row r="55" spans="2:45" x14ac:dyDescent="0.2">
      <c r="B55" s="71">
        <f>[1]节奏总纲!N55</f>
        <v>62</v>
      </c>
      <c r="C55" s="11">
        <v>52</v>
      </c>
      <c r="D55" s="11">
        <f>[1]节奏总纲!P55</f>
        <v>35.758347359905123</v>
      </c>
      <c r="E55" s="11">
        <f>[1]节奏总纲!Q55</f>
        <v>31.081155525229534</v>
      </c>
      <c r="F55" s="11">
        <f>[1]节奏总纲!R55</f>
        <v>25.606552544428059</v>
      </c>
      <c r="G55" s="11">
        <f>[1]节奏总纲!S55</f>
        <v>18.930469092333773</v>
      </c>
      <c r="H55" s="11">
        <f>[1]节奏总纲!T55</f>
        <v>10.570167479587953</v>
      </c>
      <c r="J55" s="11">
        <v>52</v>
      </c>
      <c r="K55" s="11">
        <f>[1]节奏总纲!W55</f>
        <v>2.4615965587437572</v>
      </c>
      <c r="L55" s="11">
        <f>[1]节奏总纲!X55</f>
        <v>2.1529384291805371</v>
      </c>
      <c r="M55" s="11">
        <f>[1]节奏总纲!Y55</f>
        <v>1.822683447158493</v>
      </c>
      <c r="N55" s="11">
        <f>[1]节奏总纲!Z55</f>
        <v>1.3431253191603396</v>
      </c>
      <c r="O55" s="11">
        <f>[1]节奏总纲!AA55</f>
        <v>0.72431826768453611</v>
      </c>
      <c r="Q55" s="11">
        <v>52</v>
      </c>
      <c r="R55" s="11">
        <f>[1]节奏总纲!AD55</f>
        <v>57.27226591292537</v>
      </c>
      <c r="S55" s="11">
        <f>[1]节奏总纲!AE55</f>
        <v>59.290380144164828</v>
      </c>
      <c r="T55" s="11">
        <f>[1]节奏总纲!AF55</f>
        <v>62.130298748930763</v>
      </c>
      <c r="U55" s="11">
        <f>[1]节奏总纲!AG55</f>
        <v>66.530472725664353</v>
      </c>
      <c r="V55" s="11">
        <f>[1]节奏总纲!AH55</f>
        <v>75.062532510920803</v>
      </c>
      <c r="Z55" s="97">
        <v>52</v>
      </c>
      <c r="AA55" s="97">
        <f>[1]节奏总纲!AM55</f>
        <v>789.85301886939453</v>
      </c>
      <c r="AB55" s="97">
        <f>[1]节奏总纲!AN55</f>
        <v>631.88241509551563</v>
      </c>
      <c r="AC55" s="97">
        <f>[1]节奏总纲!AO55</f>
        <v>473.91181132163672</v>
      </c>
      <c r="AD55" s="97">
        <f>[1]节奏总纲!AP55</f>
        <v>315.94120754775781</v>
      </c>
      <c r="AE55" s="97">
        <f>[1]节奏总纲!AQ55</f>
        <v>157.97060377387891</v>
      </c>
      <c r="AG55" s="97">
        <v>52</v>
      </c>
      <c r="AH55" s="97">
        <f>[1]节奏总纲!AT55</f>
        <v>108.19809186955615</v>
      </c>
      <c r="AI55" s="97">
        <f>[1]节奏总纲!AU55</f>
        <v>86.558473495644876</v>
      </c>
      <c r="AJ55" s="97">
        <f>[1]节奏总纲!AV55</f>
        <v>64.918855121733714</v>
      </c>
      <c r="AK55" s="97">
        <f>[1]节奏总纲!AW55</f>
        <v>43.279236747822438</v>
      </c>
      <c r="AL55" s="97">
        <f>[1]节奏总纲!AX55</f>
        <v>21.639618373911219</v>
      </c>
      <c r="AN55" s="15">
        <v>52</v>
      </c>
      <c r="AO55" s="15">
        <f>[1]节奏总纲!BA55</f>
        <v>33.737057773318043</v>
      </c>
      <c r="AP55" s="15">
        <f>[1]节奏总纲!BB55</f>
        <v>35.146386283795508</v>
      </c>
      <c r="AQ55" s="15">
        <f>[1]节奏总纲!BC55</f>
        <v>37.075448197698059</v>
      </c>
      <c r="AR55" s="15">
        <f>[1]节奏总纲!BD55</f>
        <v>39.790623261487418</v>
      </c>
      <c r="AS55" s="15">
        <f>[1]节奏总纲!BE55</f>
        <v>44.455742855302844</v>
      </c>
    </row>
    <row r="56" spans="2:45" x14ac:dyDescent="0.2">
      <c r="B56" s="71">
        <f>[1]节奏总纲!N56</f>
        <v>63</v>
      </c>
      <c r="C56" s="11">
        <v>53</v>
      </c>
      <c r="D56" s="11">
        <f>[1]节奏总纲!P56</f>
        <v>38.396621227037308</v>
      </c>
      <c r="E56" s="11">
        <f>[1]节奏总纲!Q56</f>
        <v>33.42809844025868</v>
      </c>
      <c r="F56" s="11">
        <f>[1]节奏总纲!R56</f>
        <v>27.5802930273809</v>
      </c>
      <c r="G56" s="11">
        <f>[1]节奏总纲!S56</f>
        <v>20.319491953348145</v>
      </c>
      <c r="H56" s="11">
        <f>[1]节奏总纲!T56</f>
        <v>11.338522248344118</v>
      </c>
      <c r="J56" s="11">
        <v>53</v>
      </c>
      <c r="K56" s="11">
        <f>[1]节奏总纲!W56</f>
        <v>2.6382738671321846</v>
      </c>
      <c r="L56" s="11">
        <f>[1]节奏总纲!X56</f>
        <v>2.3469429150291461</v>
      </c>
      <c r="M56" s="11">
        <f>[1]节奏总纲!Y56</f>
        <v>1.9737404829528415</v>
      </c>
      <c r="N56" s="11">
        <f>[1]节奏总纲!Z56</f>
        <v>1.3890228610143716</v>
      </c>
      <c r="O56" s="11">
        <f>[1]节奏总纲!AA56</f>
        <v>0.76835476875616493</v>
      </c>
      <c r="Q56" s="11">
        <v>53</v>
      </c>
      <c r="R56" s="11">
        <f>[1]节奏总纲!AD56</f>
        <v>57.540284631526099</v>
      </c>
      <c r="S56" s="11">
        <f>[1]节奏总纲!AE56</f>
        <v>59.564417547460899</v>
      </c>
      <c r="T56" s="11">
        <f>[1]节奏总纲!AF56</f>
        <v>62.395461425033538</v>
      </c>
      <c r="U56" s="11">
        <f>[1]节奏总纲!AG56</f>
        <v>66.819253686739231</v>
      </c>
      <c r="V56" s="11">
        <f>[1]节奏总纲!AH56</f>
        <v>75.318351032805268</v>
      </c>
      <c r="Z56" s="97">
        <v>53</v>
      </c>
      <c r="AA56" s="97">
        <f>[1]节奏总纲!AM56</f>
        <v>915.14532082292135</v>
      </c>
      <c r="AB56" s="97">
        <f>[1]节奏总纲!AN56</f>
        <v>732.11625665833708</v>
      </c>
      <c r="AC56" s="97">
        <f>[1]节奏总纲!AO56</f>
        <v>549.08719249375281</v>
      </c>
      <c r="AD56" s="97">
        <f>[1]节奏总纲!AP56</f>
        <v>366.05812832916854</v>
      </c>
      <c r="AE56" s="97">
        <f>[1]节奏总纲!AQ56</f>
        <v>183.02906416458427</v>
      </c>
      <c r="AG56" s="97">
        <v>53</v>
      </c>
      <c r="AH56" s="97">
        <f>[1]节奏总纲!AT56</f>
        <v>125.29230195352682</v>
      </c>
      <c r="AI56" s="97">
        <f>[1]节奏总纲!AU56</f>
        <v>100.23384156282145</v>
      </c>
      <c r="AJ56" s="97">
        <f>[1]节奏总纲!AV56</f>
        <v>75.17538117211609</v>
      </c>
      <c r="AK56" s="97">
        <f>[1]节奏总纲!AW56</f>
        <v>50.116920781410727</v>
      </c>
      <c r="AL56" s="97">
        <f>[1]节奏总纲!AX56</f>
        <v>25.058460390705363</v>
      </c>
      <c r="AN56" s="15">
        <v>53</v>
      </c>
      <c r="AO56" s="15">
        <f>[1]节奏总纲!BA56</f>
        <v>33.861619962032307</v>
      </c>
      <c r="AP56" s="15">
        <f>[1]节奏总纲!BB56</f>
        <v>35.268374853625097</v>
      </c>
      <c r="AQ56" s="15">
        <f>[1]节奏总纲!BC56</f>
        <v>37.196452985793947</v>
      </c>
      <c r="AR56" s="15">
        <f>[1]节奏总纲!BD56</f>
        <v>39.925705028269732</v>
      </c>
      <c r="AS56" s="15">
        <f>[1]节奏总纲!BE56</f>
        <v>44.585020086822361</v>
      </c>
    </row>
    <row r="57" spans="2:45" x14ac:dyDescent="0.2">
      <c r="B57" s="71">
        <f>[1]节奏总纲!N57</f>
        <v>64</v>
      </c>
      <c r="C57" s="11">
        <v>54</v>
      </c>
      <c r="D57" s="11">
        <f>[1]节奏总纲!P57</f>
        <v>41.224253144732614</v>
      </c>
      <c r="E57" s="11">
        <f>[1]节奏总纲!Q57</f>
        <v>35.947548742206841</v>
      </c>
      <c r="F57" s="11">
        <f>[1]节奏总纲!R57</f>
        <v>29.553667079458812</v>
      </c>
      <c r="G57" s="11">
        <f>[1]节奏总纲!S57</f>
        <v>21.762283235104348</v>
      </c>
      <c r="H57" s="11">
        <f>[1]节奏总纲!T57</f>
        <v>12.111685573922442</v>
      </c>
      <c r="J57" s="11">
        <v>54</v>
      </c>
      <c r="K57" s="11">
        <f>[1]节奏总纲!W57</f>
        <v>2.8276319176953066</v>
      </c>
      <c r="L57" s="11">
        <f>[1]节奏总纲!X57</f>
        <v>2.5194503019481616</v>
      </c>
      <c r="M57" s="11">
        <f>[1]节奏总纲!Y57</f>
        <v>1.9733740520779115</v>
      </c>
      <c r="N57" s="11">
        <f>[1]节奏总纲!Z57</f>
        <v>1.4427912817562039</v>
      </c>
      <c r="O57" s="11">
        <f>[1]节奏总纲!AA57</f>
        <v>0.77316332557832368</v>
      </c>
      <c r="Q57" s="11">
        <v>54</v>
      </c>
      <c r="R57" s="11">
        <f>[1]节奏总纲!AD57</f>
        <v>57.80830335012682</v>
      </c>
      <c r="S57" s="11">
        <f>[1]节奏总纲!AE57</f>
        <v>59.838454950756969</v>
      </c>
      <c r="T57" s="11">
        <f>[1]节奏总纲!AF57</f>
        <v>62.660624101136307</v>
      </c>
      <c r="U57" s="11">
        <f>[1]节奏总纲!AG57</f>
        <v>67.098789255934349</v>
      </c>
      <c r="V57" s="11">
        <f>[1]节奏总纲!AH57</f>
        <v>75.574169554689718</v>
      </c>
      <c r="Z57" s="97">
        <v>54</v>
      </c>
      <c r="AA57" s="97">
        <f>[1]节奏总纲!AM57</f>
        <v>1060.2230944101252</v>
      </c>
      <c r="AB57" s="97">
        <f>[1]节奏总纲!AN57</f>
        <v>848.17847552810019</v>
      </c>
      <c r="AC57" s="97">
        <f>[1]节奏总纲!AO57</f>
        <v>636.13385664607506</v>
      </c>
      <c r="AD57" s="97">
        <f>[1]节奏总纲!AP57</f>
        <v>424.0892377640501</v>
      </c>
      <c r="AE57" s="97">
        <f>[1]节奏总纲!AQ57</f>
        <v>212.04461888202505</v>
      </c>
      <c r="AG57" s="97">
        <v>54</v>
      </c>
      <c r="AH57" s="97">
        <f>[1]节奏总纲!AT57</f>
        <v>145.07777358720386</v>
      </c>
      <c r="AI57" s="97">
        <f>[1]节奏总纲!AU57</f>
        <v>116.06221886976311</v>
      </c>
      <c r="AJ57" s="97">
        <f>[1]节奏总纲!AV57</f>
        <v>87.046664152322251</v>
      </c>
      <c r="AK57" s="97">
        <f>[1]节奏总纲!AW57</f>
        <v>58.031109434881557</v>
      </c>
      <c r="AL57" s="97">
        <f>[1]节奏总纲!AX57</f>
        <v>29.015554717440779</v>
      </c>
      <c r="AN57" s="15">
        <v>54</v>
      </c>
      <c r="AO57" s="15">
        <f>[1]节奏总纲!BA57</f>
        <v>33.986182150746572</v>
      </c>
      <c r="AP57" s="15">
        <f>[1]节奏总纲!BB57</f>
        <v>35.390363423454687</v>
      </c>
      <c r="AQ57" s="15">
        <f>[1]节奏总纲!BC57</f>
        <v>37.317457773889828</v>
      </c>
      <c r="AR57" s="15">
        <f>[1]节奏总纲!BD57</f>
        <v>40.052446592012309</v>
      </c>
      <c r="AS57" s="15">
        <f>[1]节奏总纲!BE57</f>
        <v>44.71429731834187</v>
      </c>
    </row>
    <row r="58" spans="2:45" x14ac:dyDescent="0.2">
      <c r="B58" s="71">
        <f>[1]节奏总纲!N58</f>
        <v>65</v>
      </c>
      <c r="C58" s="11">
        <v>55</v>
      </c>
      <c r="D58" s="11">
        <f>[1]节奏总纲!P58</f>
        <v>44.254833995939045</v>
      </c>
      <c r="E58" s="11">
        <f>[1]节奏总纲!Q58</f>
        <v>38.53268396026413</v>
      </c>
      <c r="F58" s="11">
        <f>[1]节奏总纲!R58</f>
        <v>31.642206307096416</v>
      </c>
      <c r="G58" s="11">
        <f>[1]节奏总纲!S58</f>
        <v>23.282468165263531</v>
      </c>
      <c r="H58" s="11">
        <f>[1]节奏总纲!T58</f>
        <v>12.944538943812169</v>
      </c>
      <c r="J58" s="11">
        <v>55</v>
      </c>
      <c r="K58" s="11">
        <f>[1]节奏总纲!W58</f>
        <v>3.0305808512064303</v>
      </c>
      <c r="L58" s="11">
        <f>[1]节奏总纲!X58</f>
        <v>2.5851352180572889</v>
      </c>
      <c r="M58" s="11">
        <f>[1]节奏总纲!Y58</f>
        <v>2.0885392276376038</v>
      </c>
      <c r="N58" s="11">
        <f>[1]节奏总纲!Z58</f>
        <v>1.5201849301591821</v>
      </c>
      <c r="O58" s="11">
        <f>[1]节奏总纲!AA58</f>
        <v>0.8328533698897278</v>
      </c>
      <c r="Q58" s="11">
        <v>55</v>
      </c>
      <c r="R58" s="11">
        <f>[1]节奏总纲!AD58</f>
        <v>58.071211008105138</v>
      </c>
      <c r="S58" s="11">
        <f>[1]节奏总纲!AE58</f>
        <v>60.102437883401088</v>
      </c>
      <c r="T58" s="11">
        <f>[1]节奏总纲!AF58</f>
        <v>62.925786777239075</v>
      </c>
      <c r="U58" s="11">
        <f>[1]节奏总纲!AG58</f>
        <v>67.36285691246691</v>
      </c>
      <c r="V58" s="11">
        <f>[1]节奏总纲!AH58</f>
        <v>75.829988076574182</v>
      </c>
      <c r="Z58" s="97">
        <v>55</v>
      </c>
      <c r="AA58" s="97">
        <f>[1]节奏总纲!AM58</f>
        <v>1228.2</v>
      </c>
      <c r="AB58" s="97">
        <f>[1]节奏总纲!AN58</f>
        <v>982.56000000000006</v>
      </c>
      <c r="AC58" s="97">
        <f>[1]节奏总纲!AO58</f>
        <v>736.92</v>
      </c>
      <c r="AD58" s="97">
        <f>[1]节奏总纲!AP58</f>
        <v>491.28000000000003</v>
      </c>
      <c r="AE58" s="97">
        <f>[1]节奏总纲!AQ58</f>
        <v>245.64000000000001</v>
      </c>
      <c r="AG58" s="97">
        <v>55</v>
      </c>
      <c r="AH58" s="97">
        <f>[1]节奏总纲!AT58</f>
        <v>167.97690558987483</v>
      </c>
      <c r="AI58" s="97">
        <f>[1]节奏总纲!AU58</f>
        <v>134.38152447189987</v>
      </c>
      <c r="AJ58" s="97">
        <f>[1]节奏总纲!AV58</f>
        <v>100.7861433539249</v>
      </c>
      <c r="AK58" s="97">
        <f>[1]节奏总纲!AW58</f>
        <v>67.190762235949933</v>
      </c>
      <c r="AL58" s="97">
        <f>[1]节奏总纲!AX58</f>
        <v>33.595381117974966</v>
      </c>
      <c r="AN58" s="15">
        <v>55</v>
      </c>
      <c r="AO58" s="15">
        <f>[1]节奏总纲!BA58</f>
        <v>34.09469189131628</v>
      </c>
      <c r="AP58" s="15">
        <f>[1]节奏总纲!BB58</f>
        <v>35.512351993284277</v>
      </c>
      <c r="AQ58" s="15">
        <f>[1]节奏总纲!BC58</f>
        <v>37.438462561985709</v>
      </c>
      <c r="AR58" s="15">
        <f>[1]节奏总纲!BD58</f>
        <v>40.168994574261895</v>
      </c>
      <c r="AS58" s="15">
        <f>[1]节奏总纲!BE58</f>
        <v>44.843574549861387</v>
      </c>
    </row>
    <row r="59" spans="2:45" x14ac:dyDescent="0.2">
      <c r="B59" s="71">
        <f>[1]节奏总纲!N59</f>
        <v>66</v>
      </c>
      <c r="C59" s="11">
        <v>56</v>
      </c>
      <c r="D59" s="11">
        <f>[1]节奏总纲!P59</f>
        <v>47.502930128332721</v>
      </c>
      <c r="E59" s="11">
        <f>[1]节奏总纲!Q59</f>
        <v>41.275295988508304</v>
      </c>
      <c r="F59" s="11">
        <f>[1]节奏总纲!R59</f>
        <v>33.888590353552566</v>
      </c>
      <c r="G59" s="11">
        <f>[1]节奏总纲!S59</f>
        <v>24.910536559297679</v>
      </c>
      <c r="H59" s="11">
        <f>[1]节奏总纲!T59</f>
        <v>13.837603546383322</v>
      </c>
      <c r="J59" s="11">
        <v>56</v>
      </c>
      <c r="K59" s="11">
        <f>[1]节奏总纲!W59</f>
        <v>3.2480961323936768</v>
      </c>
      <c r="L59" s="11">
        <f>[1]节奏总纲!X59</f>
        <v>2.7426120282441744</v>
      </c>
      <c r="M59" s="11">
        <f>[1]节奏总纲!Y59</f>
        <v>2.24638404645615</v>
      </c>
      <c r="N59" s="11">
        <f>[1]节奏总纲!Z59</f>
        <v>1.6280683940341483</v>
      </c>
      <c r="O59" s="11">
        <f>[1]节奏总纲!AA59</f>
        <v>0.89306460257115283</v>
      </c>
      <c r="Q59" s="11">
        <v>56</v>
      </c>
      <c r="R59" s="11">
        <f>[1]节奏总纲!AD59</f>
        <v>58.321281314909029</v>
      </c>
      <c r="S59" s="11">
        <f>[1]节奏总纲!AE59</f>
        <v>60.351982057337977</v>
      </c>
      <c r="T59" s="11">
        <f>[1]节奏总纲!AF59</f>
        <v>63.17626763611517</v>
      </c>
      <c r="U59" s="11">
        <f>[1]节奏总纲!AG59</f>
        <v>67.626924568999456</v>
      </c>
      <c r="V59" s="11">
        <f>[1]节奏总纲!AH59</f>
        <v>76.086647524934079</v>
      </c>
      <c r="Z59" s="97">
        <v>56</v>
      </c>
      <c r="AA59" s="97">
        <f>[1]节奏总纲!AM59</f>
        <v>1422.6782097755249</v>
      </c>
      <c r="AB59" s="97">
        <f>[1]节奏总纲!AN59</f>
        <v>1138.14256782042</v>
      </c>
      <c r="AC59" s="97">
        <f>[1]节奏总纲!AO59</f>
        <v>853.60692586531491</v>
      </c>
      <c r="AD59" s="97">
        <f>[1]节奏总纲!AP59</f>
        <v>569.07128391021001</v>
      </c>
      <c r="AE59" s="97">
        <f>[1]节奏总纲!AQ59</f>
        <v>284.53564195510501</v>
      </c>
      <c r="AG59" s="97">
        <v>56</v>
      </c>
      <c r="AH59" s="97">
        <f>[1]节奏总纲!AT59</f>
        <v>194.47820977552487</v>
      </c>
      <c r="AI59" s="97">
        <f>[1]节奏总纲!AU59</f>
        <v>155.58256782041997</v>
      </c>
      <c r="AJ59" s="97">
        <f>[1]节奏总纲!AV59</f>
        <v>116.68692586531495</v>
      </c>
      <c r="AK59" s="97">
        <f>[1]节奏总纲!AW59</f>
        <v>77.791283910209984</v>
      </c>
      <c r="AL59" s="97">
        <f>[1]节奏总纲!AX59</f>
        <v>38.895641955104992</v>
      </c>
      <c r="AN59" s="15">
        <v>56</v>
      </c>
      <c r="AO59" s="15">
        <f>[1]节奏总纲!BA59</f>
        <v>34.201198727632011</v>
      </c>
      <c r="AP59" s="15">
        <f>[1]节奏总纲!BB59</f>
        <v>35.634340563113874</v>
      </c>
      <c r="AQ59" s="15">
        <f>[1]节奏总纲!BC59</f>
        <v>37.55946735008159</v>
      </c>
      <c r="AR59" s="15">
        <f>[1]节奏总纲!BD59</f>
        <v>40.28554255651148</v>
      </c>
      <c r="AS59" s="15">
        <f>[1]节奏总纲!BE59</f>
        <v>44.972851781380903</v>
      </c>
    </row>
    <row r="60" spans="2:45" x14ac:dyDescent="0.2">
      <c r="B60" s="71">
        <f>[1]节奏总纲!N60</f>
        <v>67</v>
      </c>
      <c r="C60" s="11">
        <v>57</v>
      </c>
      <c r="D60" s="11">
        <f>[1]节奏总纲!P60</f>
        <v>50.984153366799077</v>
      </c>
      <c r="E60" s="11">
        <f>[1]节奏总纲!Q60</f>
        <v>44.310327691085078</v>
      </c>
      <c r="F60" s="11">
        <f>[1]节奏总纲!R60</f>
        <v>36.316012443170983</v>
      </c>
      <c r="G60" s="11">
        <f>[1]节奏总纲!S60</f>
        <v>26.664712210835919</v>
      </c>
      <c r="H60" s="11">
        <f>[1]节奏总纲!T60</f>
        <v>14.815994968391813</v>
      </c>
      <c r="J60" s="11">
        <v>57</v>
      </c>
      <c r="K60" s="11">
        <f>[1]节奏总纲!W60</f>
        <v>3.481223238466356</v>
      </c>
      <c r="L60" s="11">
        <f>[1]节奏总纲!X60</f>
        <v>3.0350317025767737</v>
      </c>
      <c r="M60" s="11">
        <f>[1]节奏总纲!Y60</f>
        <v>2.4274220896184175</v>
      </c>
      <c r="N60" s="11">
        <f>[1]节奏总纲!Z60</f>
        <v>1.7541756515382403</v>
      </c>
      <c r="O60" s="11">
        <f>[1]节奏总纲!AA60</f>
        <v>0.97839142200849061</v>
      </c>
      <c r="Q60" s="11">
        <v>57</v>
      </c>
      <c r="R60" s="11">
        <f>[1]节奏总纲!AD60</f>
        <v>58.571351621712921</v>
      </c>
      <c r="S60" s="11">
        <f>[1]节奏总纲!AE60</f>
        <v>60.60152623127486</v>
      </c>
      <c r="T60" s="11">
        <f>[1]节奏总纲!AF60</f>
        <v>63.421042351541736</v>
      </c>
      <c r="U60" s="11">
        <f>[1]节奏总纲!AG60</f>
        <v>67.890992225532017</v>
      </c>
      <c r="V60" s="11">
        <f>[1]节奏总纲!AH60</f>
        <v>76.344973133357612</v>
      </c>
      <c r="Z60" s="97">
        <v>57</v>
      </c>
      <c r="AA60" s="97">
        <f>[1]节奏总纲!AM60</f>
        <v>1647.8248427703616</v>
      </c>
      <c r="AB60" s="97">
        <f>[1]节奏总纲!AN60</f>
        <v>1318.2598742162893</v>
      </c>
      <c r="AC60" s="97">
        <f>[1]节奏总纲!AO60</f>
        <v>988.69490566221691</v>
      </c>
      <c r="AD60" s="97">
        <f>[1]节奏总纲!AP60</f>
        <v>659.12993710814465</v>
      </c>
      <c r="AE60" s="97">
        <f>[1]节奏总纲!AQ60</f>
        <v>329.56496855407232</v>
      </c>
      <c r="AG60" s="97">
        <v>57</v>
      </c>
      <c r="AH60" s="97">
        <f>[1]节奏总纲!AT60</f>
        <v>225.14663299483664</v>
      </c>
      <c r="AI60" s="97">
        <f>[1]节奏总纲!AU60</f>
        <v>180.11730639586926</v>
      </c>
      <c r="AJ60" s="97">
        <f>[1]节奏总纲!AV60</f>
        <v>135.087979796902</v>
      </c>
      <c r="AK60" s="97">
        <f>[1]节奏总纲!AW60</f>
        <v>90.058653197934632</v>
      </c>
      <c r="AL60" s="97">
        <f>[1]节奏总纲!AX60</f>
        <v>45.029326598967316</v>
      </c>
      <c r="AN60" s="15">
        <v>57</v>
      </c>
      <c r="AO60" s="15">
        <f>[1]节奏总纲!BA60</f>
        <v>34.307705563947749</v>
      </c>
      <c r="AP60" s="15">
        <f>[1]节奏总纲!BB60</f>
        <v>35.756329132943463</v>
      </c>
      <c r="AQ60" s="15">
        <f>[1]节奏总纲!BC60</f>
        <v>37.680472138177478</v>
      </c>
      <c r="AR60" s="15">
        <f>[1]节奏总纲!BD60</f>
        <v>40.402090538761065</v>
      </c>
      <c r="AS60" s="15">
        <f>[1]节奏总纲!BE60</f>
        <v>45.088151688727308</v>
      </c>
    </row>
    <row r="61" spans="2:45" x14ac:dyDescent="0.2">
      <c r="B61" s="71">
        <f>[1]节奏总纲!N61</f>
        <v>68</v>
      </c>
      <c r="C61" s="11">
        <v>58</v>
      </c>
      <c r="D61" s="11">
        <f>[1]节奏总纲!P61</f>
        <v>54.715236050951923</v>
      </c>
      <c r="E61" s="11">
        <f>[1]节奏总纲!Q61</f>
        <v>47.459995750595695</v>
      </c>
      <c r="F61" s="11">
        <f>[1]节奏总纲!R61</f>
        <v>38.913475879437009</v>
      </c>
      <c r="G61" s="11">
        <f>[1]节奏总纲!S61</f>
        <v>28.572296265807093</v>
      </c>
      <c r="H61" s="11">
        <f>[1]节奏总纲!T61</f>
        <v>15.856475407565867</v>
      </c>
      <c r="J61" s="11">
        <v>58</v>
      </c>
      <c r="K61" s="11">
        <f>[1]节奏总纲!W61</f>
        <v>3.7310826841528453</v>
      </c>
      <c r="L61" s="11">
        <f>[1]节奏总纲!X61</f>
        <v>3.149668059510617</v>
      </c>
      <c r="M61" s="11">
        <f>[1]节奏总纲!Y61</f>
        <v>2.5974634362660254</v>
      </c>
      <c r="N61" s="11">
        <f>[1]节奏总纲!Z61</f>
        <v>1.9075840549711742</v>
      </c>
      <c r="O61" s="11">
        <f>[1]节奏总纲!AA61</f>
        <v>1.0404804391740541</v>
      </c>
      <c r="Q61" s="11">
        <v>58</v>
      </c>
      <c r="R61" s="11">
        <f>[1]节奏总纲!AD61</f>
        <v>58.821421928516813</v>
      </c>
      <c r="S61" s="11">
        <f>[1]节奏总纲!AE61</f>
        <v>60.851070405211743</v>
      </c>
      <c r="T61" s="11">
        <f>[1]节奏总纲!AF61</f>
        <v>63.665817066968295</v>
      </c>
      <c r="U61" s="11">
        <f>[1]节奏总纲!AG61</f>
        <v>68.142437172458173</v>
      </c>
      <c r="V61" s="11">
        <f>[1]节奏总纲!AH61</f>
        <v>76.60329874178116</v>
      </c>
      <c r="Z61" s="97">
        <v>58</v>
      </c>
      <c r="AA61" s="97">
        <f>[1]节奏总纲!AM61</f>
        <v>1908.4603298511749</v>
      </c>
      <c r="AB61" s="97">
        <f>[1]节奏总纲!AN61</f>
        <v>1526.7682638809401</v>
      </c>
      <c r="AC61" s="97">
        <f>[1]节奏总纲!AO61</f>
        <v>1145.0761979107049</v>
      </c>
      <c r="AD61" s="97">
        <f>[1]节奏总纲!AP61</f>
        <v>763.38413194047007</v>
      </c>
      <c r="AE61" s="97">
        <f>[1]节奏总纲!AQ61</f>
        <v>381.69206597023503</v>
      </c>
      <c r="AG61" s="97">
        <v>58</v>
      </c>
      <c r="AH61" s="97">
        <f>[1]节奏总纲!AT61</f>
        <v>260.63548708081339</v>
      </c>
      <c r="AI61" s="97">
        <f>[1]节奏总纲!AU61</f>
        <v>208.50838966465085</v>
      </c>
      <c r="AJ61" s="97">
        <f>[1]节奏总纲!AV61</f>
        <v>156.38129224848797</v>
      </c>
      <c r="AK61" s="97">
        <f>[1]节奏总纲!AW61</f>
        <v>104.25419483232542</v>
      </c>
      <c r="AL61" s="97">
        <f>[1]节奏总纲!AX61</f>
        <v>52.127097416162712</v>
      </c>
      <c r="AN61" s="15">
        <v>58</v>
      </c>
      <c r="AO61" s="15">
        <f>[1]节奏总纲!BA61</f>
        <v>34.41421240026348</v>
      </c>
      <c r="AP61" s="15">
        <f>[1]节奏总纲!BB61</f>
        <v>35.878317702773053</v>
      </c>
      <c r="AQ61" s="15">
        <f>[1]节奏总纲!BC61</f>
        <v>37.801476926273359</v>
      </c>
      <c r="AR61" s="15">
        <f>[1]节奏总纲!BD61</f>
        <v>40.518638521010644</v>
      </c>
      <c r="AS61" s="15">
        <f>[1]节奏总纲!BE61</f>
        <v>45.199736104837825</v>
      </c>
    </row>
    <row r="62" spans="2:45" x14ac:dyDescent="0.2">
      <c r="B62" s="71">
        <f>[1]节奏总纲!N62</f>
        <v>69</v>
      </c>
      <c r="C62" s="11">
        <v>59</v>
      </c>
      <c r="D62" s="11">
        <f>[1]节奏总纲!P62</f>
        <v>58.714111458355703</v>
      </c>
      <c r="E62" s="11">
        <f>[1]节奏总纲!Q62</f>
        <v>50.940363101269412</v>
      </c>
      <c r="F62" s="11">
        <f>[1]节奏总纲!R62</f>
        <v>41.728119013453394</v>
      </c>
      <c r="G62" s="11">
        <f>[1]节奏总纲!S62</f>
        <v>30.607666303240826</v>
      </c>
      <c r="H62" s="11">
        <f>[1]节奏总纲!T62</f>
        <v>17.003606678339814</v>
      </c>
      <c r="J62" s="11">
        <v>59</v>
      </c>
      <c r="K62" s="11">
        <f>[1]节奏总纲!W62</f>
        <v>3.99887540740378</v>
      </c>
      <c r="L62" s="11">
        <f>[1]节奏总纲!X62</f>
        <v>3.4803673506737169</v>
      </c>
      <c r="M62" s="11">
        <f>[1]节奏总纲!Y62</f>
        <v>2.8146431340163858</v>
      </c>
      <c r="N62" s="11">
        <f>[1]节奏总纲!Z62</f>
        <v>2.0353700374337329</v>
      </c>
      <c r="O62" s="11">
        <f>[1]节奏总纲!AA62</f>
        <v>1.1471312707739472</v>
      </c>
      <c r="Q62" s="11">
        <v>59</v>
      </c>
      <c r="R62" s="11">
        <f>[1]节奏总纲!AD62</f>
        <v>59.066704614192936</v>
      </c>
      <c r="S62" s="11">
        <f>[1]节奏总纲!AE62</f>
        <v>61.094954819415335</v>
      </c>
      <c r="T62" s="11">
        <f>[1]节奏总纲!AF62</f>
        <v>63.91059178239486</v>
      </c>
      <c r="U62" s="11">
        <f>[1]节奏总纲!AG62</f>
        <v>68.385008299388929</v>
      </c>
      <c r="V62" s="11">
        <f>[1]节奏总纲!AH62</f>
        <v>76.861624350204693</v>
      </c>
      <c r="Z62" s="97">
        <v>59</v>
      </c>
      <c r="AA62" s="97">
        <f>[1]节奏总纲!AM62</f>
        <v>2210.1605665017755</v>
      </c>
      <c r="AB62" s="97">
        <f>[1]节奏总纲!AN62</f>
        <v>1768.1284532014206</v>
      </c>
      <c r="AC62" s="97">
        <f>[1]节奏总纲!AO62</f>
        <v>1326.0963399010652</v>
      </c>
      <c r="AD62" s="97">
        <f>[1]节奏总纲!AP62</f>
        <v>884.0642266007103</v>
      </c>
      <c r="AE62" s="97">
        <f>[1]节奏总纲!AQ62</f>
        <v>442.03211330035515</v>
      </c>
      <c r="AG62" s="97">
        <v>59</v>
      </c>
      <c r="AH62" s="97">
        <f>[1]节奏总纲!AT62</f>
        <v>301.70023665060057</v>
      </c>
      <c r="AI62" s="97">
        <f>[1]节奏总纲!AU62</f>
        <v>241.36018932048046</v>
      </c>
      <c r="AJ62" s="97">
        <f>[1]节奏总纲!AV62</f>
        <v>181.02014199036034</v>
      </c>
      <c r="AK62" s="97">
        <f>[1]节奏总纲!AW62</f>
        <v>120.68009466024023</v>
      </c>
      <c r="AL62" s="97">
        <f>[1]节奏总纲!AX62</f>
        <v>60.340047330120115</v>
      </c>
      <c r="AN62" s="15">
        <v>59</v>
      </c>
      <c r="AO62" s="15">
        <f>[1]节奏总纲!BA62</f>
        <v>34.520719236579211</v>
      </c>
      <c r="AP62" s="15">
        <f>[1]节奏总纲!BB62</f>
        <v>36.000264155774609</v>
      </c>
      <c r="AQ62" s="15">
        <f>[1]节奏总纲!BC62</f>
        <v>37.922481714369241</v>
      </c>
      <c r="AR62" s="15">
        <f>[1]节奏总纲!BD62</f>
        <v>40.635186503260229</v>
      </c>
      <c r="AS62" s="15">
        <f>[1]节奏总纲!BE62</f>
        <v>45.31132052094835</v>
      </c>
    </row>
    <row r="63" spans="2:45" x14ac:dyDescent="0.2">
      <c r="B63" s="71">
        <f>[1]节奏总纲!N63</f>
        <v>70</v>
      </c>
      <c r="C63" s="11">
        <v>60</v>
      </c>
      <c r="D63" s="11">
        <f>[1]节奏总纲!P63</f>
        <v>63</v>
      </c>
      <c r="E63" s="11">
        <f>[1]节奏总纲!Q63</f>
        <v>54.589500000000001</v>
      </c>
      <c r="F63" s="11">
        <f>[1]节奏总纲!R63</f>
        <v>44.717399999999998</v>
      </c>
      <c r="G63" s="11">
        <f>[1]节奏总纲!S63</f>
        <v>32.810400000000001</v>
      </c>
      <c r="H63" s="11">
        <f>[1]节奏总纲!T63</f>
        <v>18.276300000000003</v>
      </c>
      <c r="J63" s="11">
        <v>60</v>
      </c>
      <c r="K63" s="11">
        <f>[1]节奏总纲!W63</f>
        <v>4.2858885416442973</v>
      </c>
      <c r="L63" s="11">
        <f>[1]节奏总纲!X63</f>
        <v>3.649136898730589</v>
      </c>
      <c r="M63" s="11">
        <f>[1]节奏总纲!Y63</f>
        <v>2.9892809865466035</v>
      </c>
      <c r="N63" s="11">
        <f>[1]节奏总纲!Z63</f>
        <v>2.2027336967591751</v>
      </c>
      <c r="O63" s="11">
        <f>[1]节奏总纲!AA63</f>
        <v>1.2726933216601886</v>
      </c>
      <c r="Q63" s="11">
        <v>60</v>
      </c>
      <c r="R63" s="11">
        <f>[1]节奏总纲!AD63</f>
        <v>59.300028460644697</v>
      </c>
      <c r="S63" s="11">
        <f>[1]节奏总纲!AE63</f>
        <v>61.330461663183208</v>
      </c>
      <c r="T63" s="11">
        <f>[1]节奏总纲!AF63</f>
        <v>64.14304723627319</v>
      </c>
      <c r="U63" s="11">
        <f>[1]节奏总纲!AG63</f>
        <v>68.627579426319684</v>
      </c>
      <c r="V63" s="11">
        <f>[1]节奏总纲!AH63</f>
        <v>77.112805903056142</v>
      </c>
      <c r="Z63" s="97">
        <v>60</v>
      </c>
      <c r="AA63" s="97">
        <f>[1]节奏总纲!AM63</f>
        <v>2559.375</v>
      </c>
      <c r="AB63" s="97">
        <f>[1]节奏总纲!AN63</f>
        <v>2047.5</v>
      </c>
      <c r="AC63" s="97">
        <f>[1]节奏总纲!AO63</f>
        <v>1535.625</v>
      </c>
      <c r="AD63" s="97">
        <f>[1]节奏总纲!AP63</f>
        <v>1023.75</v>
      </c>
      <c r="AE63" s="97">
        <f>[1]节奏总纲!AQ63</f>
        <v>511.875</v>
      </c>
      <c r="AG63" s="97">
        <v>60</v>
      </c>
      <c r="AH63" s="97">
        <f>[1]节奏总纲!AT63</f>
        <v>349.21443349822448</v>
      </c>
      <c r="AI63" s="97">
        <f>[1]节奏总纲!AU63</f>
        <v>279.3715467985794</v>
      </c>
      <c r="AJ63" s="97">
        <f>[1]节奏总纲!AV63</f>
        <v>209.52866009893478</v>
      </c>
      <c r="AK63" s="97">
        <f>[1]节奏总纲!AW63</f>
        <v>139.6857733992897</v>
      </c>
      <c r="AL63" s="97">
        <f>[1]节奏总纲!AX63</f>
        <v>69.842886699644851</v>
      </c>
      <c r="AN63" s="15">
        <v>60</v>
      </c>
      <c r="AO63" s="15">
        <f>[1]节奏总纲!BA63</f>
        <v>34.627226072894942</v>
      </c>
      <c r="AP63" s="15">
        <f>[1]节奏总纲!BB63</f>
        <v>36.105477566569242</v>
      </c>
      <c r="AQ63" s="15">
        <f>[1]节奏总纲!BC63</f>
        <v>38.037513426486328</v>
      </c>
      <c r="AR63" s="15">
        <f>[1]节奏总纲!BD63</f>
        <v>40.751734485509814</v>
      </c>
      <c r="AS63" s="15">
        <f>[1]节奏总纲!BE63</f>
        <v>45.422904937058867</v>
      </c>
    </row>
    <row r="64" spans="2:45" x14ac:dyDescent="0.2">
      <c r="B64" s="71">
        <f>[1]节奏总纲!N64</f>
        <v>71</v>
      </c>
      <c r="C64" s="11">
        <v>61</v>
      </c>
      <c r="D64" s="11">
        <f>[1]节奏总纲!P64</f>
        <v>67.593501602322732</v>
      </c>
      <c r="E64" s="11">
        <f>[1]节奏总纲!Q64</f>
        <v>58.596806539053574</v>
      </c>
      <c r="F64" s="11">
        <f>[1]节奏总纲!R64</f>
        <v>47.977867437328676</v>
      </c>
      <c r="G64" s="11">
        <f>[1]节奏总纲!S64</f>
        <v>35.229733035130607</v>
      </c>
      <c r="H64" s="11">
        <f>[1]节奏总纲!T64</f>
        <v>19.602115464673592</v>
      </c>
      <c r="J64" s="11">
        <v>61</v>
      </c>
      <c r="K64" s="11">
        <f>[1]节奏总纲!W64</f>
        <v>4.593501602322732</v>
      </c>
      <c r="L64" s="11">
        <f>[1]节奏总纲!X64</f>
        <v>4.0073065390535731</v>
      </c>
      <c r="M64" s="11">
        <f>[1]节奏总纲!Y64</f>
        <v>3.2604674373286784</v>
      </c>
      <c r="N64" s="11">
        <f>[1]节奏总纲!Z64</f>
        <v>2.4193330351306059</v>
      </c>
      <c r="O64" s="11">
        <f>[1]节奏总纲!AA64</f>
        <v>1.3258154646735889</v>
      </c>
      <c r="Q64" s="11">
        <v>61</v>
      </c>
      <c r="R64" s="11">
        <f>[1]节奏总纲!AD64</f>
        <v>59.533352307096465</v>
      </c>
      <c r="S64" s="11">
        <f>[1]节奏总纲!AE64</f>
        <v>61.56596850695108</v>
      </c>
      <c r="T64" s="11">
        <f>[1]节奏总纲!AF64</f>
        <v>64.368413367596901</v>
      </c>
      <c r="U64" s="11">
        <f>[1]节奏总纲!AG64</f>
        <v>68.870150553250454</v>
      </c>
      <c r="V64" s="11">
        <f>[1]节奏总纲!AH64</f>
        <v>77.355745991356301</v>
      </c>
      <c r="Z64" s="97">
        <v>61</v>
      </c>
      <c r="AA64" s="97">
        <f>[1]节奏总纲!AM64</f>
        <v>2963.5631311027469</v>
      </c>
      <c r="AB64" s="97">
        <f>[1]节奏总纲!AN64</f>
        <v>2370.8505048821976</v>
      </c>
      <c r="AC64" s="97">
        <f>[1]节奏总纲!AO64</f>
        <v>1778.1378786616481</v>
      </c>
      <c r="AD64" s="97">
        <f>[1]节奏总纲!AP64</f>
        <v>1185.4252524410988</v>
      </c>
      <c r="AE64" s="97">
        <f>[1]节奏总纲!AQ64</f>
        <v>592.7126262205494</v>
      </c>
      <c r="AG64" s="97">
        <v>61</v>
      </c>
      <c r="AH64" s="97">
        <f>[1]节奏总纲!AT64</f>
        <v>404.18813110274687</v>
      </c>
      <c r="AI64" s="97">
        <f>[1]节奏总纲!AU64</f>
        <v>323.35050488219758</v>
      </c>
      <c r="AJ64" s="97">
        <f>[1]节奏总纲!AV64</f>
        <v>242.51287866164807</v>
      </c>
      <c r="AK64" s="97">
        <f>[1]节奏总纲!AW64</f>
        <v>161.67525244109879</v>
      </c>
      <c r="AL64" s="97">
        <f>[1]节奏总纲!AX64</f>
        <v>80.837626220549396</v>
      </c>
      <c r="AN64" s="15">
        <v>61</v>
      </c>
      <c r="AO64" s="15">
        <f>[1]节奏总纲!BA64</f>
        <v>34.733732909210673</v>
      </c>
      <c r="AP64" s="15">
        <f>[1]节奏总纲!BB64</f>
        <v>36.210690977363875</v>
      </c>
      <c r="AQ64" s="15">
        <f>[1]节奏总纲!BC64</f>
        <v>38.14189763688286</v>
      </c>
      <c r="AR64" s="15">
        <f>[1]节奏总纲!BD64</f>
        <v>40.8682824677594</v>
      </c>
      <c r="AS64" s="15">
        <f>[1]节奏总纲!BE64</f>
        <v>45.534489353169384</v>
      </c>
    </row>
    <row r="65" spans="2:45" x14ac:dyDescent="0.2">
      <c r="B65" s="71">
        <f>[1]节奏总纲!N65</f>
        <v>72</v>
      </c>
      <c r="C65" s="11">
        <v>62</v>
      </c>
      <c r="D65" s="11">
        <f>[1]节奏总纲!P65</f>
        <v>72.516694719810218</v>
      </c>
      <c r="E65" s="11">
        <f>[1]节奏总纲!Q65</f>
        <v>62.842967644187539</v>
      </c>
      <c r="F65" s="11">
        <f>[1]节奏总纲!R65</f>
        <v>51.5086082594812</v>
      </c>
      <c r="G65" s="11">
        <f>[1]节奏总纲!S65</f>
        <v>37.846462974268952</v>
      </c>
      <c r="H65" s="11">
        <f>[1]节奏总纲!T65</f>
        <v>21.124113171880715</v>
      </c>
      <c r="J65" s="11">
        <v>62</v>
      </c>
      <c r="K65" s="11">
        <f>[1]节奏总纲!W65</f>
        <v>4.9231931174874859</v>
      </c>
      <c r="L65" s="11">
        <f>[1]节奏总纲!X65</f>
        <v>4.2461611051339645</v>
      </c>
      <c r="M65" s="11">
        <f>[1]节奏总纲!Y65</f>
        <v>3.5307408221525236</v>
      </c>
      <c r="N65" s="11">
        <f>[1]节奏总纲!Z65</f>
        <v>2.6167299391383452</v>
      </c>
      <c r="O65" s="11">
        <f>[1]节奏总纲!AA65</f>
        <v>1.5219977072071238</v>
      </c>
      <c r="Q65" s="11">
        <v>62</v>
      </c>
      <c r="R65" s="11">
        <f>[1]节奏总纲!AD65</f>
        <v>59.766676153548232</v>
      </c>
      <c r="S65" s="11">
        <f>[1]节奏总纲!AE65</f>
        <v>61.801475350718952</v>
      </c>
      <c r="T65" s="11">
        <f>[1]节奏总纲!AF65</f>
        <v>64.593779498920611</v>
      </c>
      <c r="U65" s="11">
        <f>[1]节奏总纲!AG65</f>
        <v>69.105843627521551</v>
      </c>
      <c r="V65" s="11">
        <f>[1]节奏总纲!AH65</f>
        <v>77.59868607965646</v>
      </c>
      <c r="Z65" s="97">
        <v>62</v>
      </c>
      <c r="AA65" s="97">
        <f>[1]节奏总纲!AM65</f>
        <v>3431.3522956038646</v>
      </c>
      <c r="AB65" s="97">
        <f>[1]节奏总纲!AN65</f>
        <v>2745.081836483092</v>
      </c>
      <c r="AC65" s="97">
        <f>[1]节奏总纲!AO65</f>
        <v>2058.8113773623186</v>
      </c>
      <c r="AD65" s="97">
        <f>[1]节奏总纲!AP65</f>
        <v>1372.540918241546</v>
      </c>
      <c r="AE65" s="97">
        <f>[1]节奏总纲!AQ65</f>
        <v>686.27045912077301</v>
      </c>
      <c r="AG65" s="97">
        <v>62</v>
      </c>
      <c r="AH65" s="97">
        <f>[1]节奏总纲!AT65</f>
        <v>467.78916450111774</v>
      </c>
      <c r="AI65" s="97">
        <f>[1]节奏总纲!AU65</f>
        <v>374.23133160089446</v>
      </c>
      <c r="AJ65" s="97">
        <f>[1]节奏总纲!AV65</f>
        <v>280.67349870067051</v>
      </c>
      <c r="AK65" s="97">
        <f>[1]节奏总纲!AW65</f>
        <v>187.11566580044723</v>
      </c>
      <c r="AL65" s="97">
        <f>[1]节奏总纲!AX65</f>
        <v>93.557832900223616</v>
      </c>
      <c r="AN65" s="15">
        <v>62</v>
      </c>
      <c r="AO65" s="15">
        <f>[1]节奏总纲!BA65</f>
        <v>34.840239745526404</v>
      </c>
      <c r="AP65" s="15">
        <f>[1]节奏总纲!BB65</f>
        <v>36.315904388158508</v>
      </c>
      <c r="AQ65" s="15">
        <f>[1]节奏总纲!BC65</f>
        <v>38.246281847279398</v>
      </c>
      <c r="AR65" s="15">
        <f>[1]节奏总纲!BD65</f>
        <v>40.984830450008978</v>
      </c>
      <c r="AS65" s="15">
        <f>[1]节奏总纲!BE65</f>
        <v>45.646073769279901</v>
      </c>
    </row>
    <row r="66" spans="2:45" x14ac:dyDescent="0.2">
      <c r="B66" s="71">
        <f>[1]节奏总纲!N66</f>
        <v>73</v>
      </c>
      <c r="C66" s="11">
        <v>63</v>
      </c>
      <c r="D66" s="11">
        <f>[1]节奏总纲!P66</f>
        <v>77.793242454074615</v>
      </c>
      <c r="E66" s="11">
        <f>[1]节奏总纲!Q66</f>
        <v>67.470079180418907</v>
      </c>
      <c r="F66" s="11">
        <f>[1]节奏总纲!R66</f>
        <v>55.27987808786542</v>
      </c>
      <c r="G66" s="11">
        <f>[1]节奏总纲!S66</f>
        <v>40.678086479235617</v>
      </c>
      <c r="H66" s="11">
        <f>[1]节奏总纲!T66</f>
        <v>22.700068148098975</v>
      </c>
      <c r="J66" s="11">
        <v>63</v>
      </c>
      <c r="K66" s="11">
        <f>[1]节奏总纲!W66</f>
        <v>5.2765477342643976</v>
      </c>
      <c r="L66" s="11">
        <f>[1]节奏总纲!X66</f>
        <v>4.6271115362313679</v>
      </c>
      <c r="M66" s="11">
        <f>[1]节奏总纲!Y66</f>
        <v>3.7712698283842201</v>
      </c>
      <c r="N66" s="11">
        <f>[1]节奏总纲!Z66</f>
        <v>2.8316235049666645</v>
      </c>
      <c r="O66" s="11">
        <f>[1]节奏总纲!AA66</f>
        <v>1.5759549762182594</v>
      </c>
      <c r="Q66" s="11">
        <v>63</v>
      </c>
      <c r="R66" s="11">
        <f>[1]节奏总纲!AD66</f>
        <v>60</v>
      </c>
      <c r="S66" s="11">
        <f>[1]节奏总纲!AE66</f>
        <v>62.033937447710706</v>
      </c>
      <c r="T66" s="11">
        <f>[1]节奏总纲!AF66</f>
        <v>64.819145630244321</v>
      </c>
      <c r="U66" s="11">
        <f>[1]节奏总纲!AG66</f>
        <v>69.333613546893503</v>
      </c>
      <c r="V66" s="11">
        <f>[1]节奏总纲!AH66</f>
        <v>77.841626167956619</v>
      </c>
      <c r="Z66" s="97">
        <v>63</v>
      </c>
      <c r="AA66" s="97">
        <f>[1]节奏总纲!AM66</f>
        <v>3972.7200361130153</v>
      </c>
      <c r="AB66" s="97">
        <f>[1]节奏总纲!AN66</f>
        <v>3178.1760288904125</v>
      </c>
      <c r="AC66" s="97">
        <f>[1]节奏总纲!AO66</f>
        <v>2383.6320216678091</v>
      </c>
      <c r="AD66" s="97">
        <f>[1]节奏总纲!AP66</f>
        <v>1589.0880144452062</v>
      </c>
      <c r="AE66" s="97">
        <f>[1]节奏总纲!AQ66</f>
        <v>794.54400722260311</v>
      </c>
      <c r="AG66" s="97">
        <v>63</v>
      </c>
      <c r="AH66" s="97">
        <f>[1]节奏总纲!AT66</f>
        <v>541.36774050915074</v>
      </c>
      <c r="AI66" s="97">
        <f>[1]节奏总纲!AU66</f>
        <v>433.09419240732041</v>
      </c>
      <c r="AJ66" s="97">
        <f>[1]节奏总纲!AV66</f>
        <v>324.82064430549053</v>
      </c>
      <c r="AK66" s="97">
        <f>[1]节奏总纲!AW66</f>
        <v>216.5470962036602</v>
      </c>
      <c r="AL66" s="97">
        <f>[1]节奏总纲!AX66</f>
        <v>108.2735481018301</v>
      </c>
      <c r="AN66" s="15">
        <v>63</v>
      </c>
      <c r="AO66" s="15">
        <f>[1]节奏总纲!BA66</f>
        <v>34.946746581842135</v>
      </c>
      <c r="AP66" s="15">
        <f>[1]节奏总纲!BB66</f>
        <v>36.421117798953141</v>
      </c>
      <c r="AQ66" s="15">
        <f>[1]节奏总纲!BC66</f>
        <v>38.35066605767593</v>
      </c>
      <c r="AR66" s="15">
        <f>[1]节奏总纲!BD66</f>
        <v>41.087476216725996</v>
      </c>
      <c r="AS66" s="15">
        <f>[1]节奏总纲!BE66</f>
        <v>45.757658185390426</v>
      </c>
    </row>
    <row r="67" spans="2:45" x14ac:dyDescent="0.2">
      <c r="B67" s="71">
        <f>[1]节奏总纲!N67</f>
        <v>74</v>
      </c>
      <c r="C67" s="11">
        <v>64</v>
      </c>
      <c r="D67" s="11">
        <f>[1]节奏总纲!P67</f>
        <v>83.4485062894652</v>
      </c>
      <c r="E67" s="11">
        <f>[1]节奏总纲!Q67</f>
        <v>72.399924056740005</v>
      </c>
      <c r="F67" s="11">
        <f>[1]节奏总纲!R67</f>
        <v>59.365267374325548</v>
      </c>
      <c r="G67" s="11">
        <f>[1]节奏总纲!S67</f>
        <v>43.718672445050821</v>
      </c>
      <c r="H67" s="11">
        <f>[1]节奏总纲!T67</f>
        <v>24.341929284637001</v>
      </c>
      <c r="J67" s="11">
        <v>64</v>
      </c>
      <c r="K67" s="11">
        <f>[1]节奏总纲!W67</f>
        <v>5.6552638353905849</v>
      </c>
      <c r="L67" s="11">
        <f>[1]节奏总纲!X67</f>
        <v>4.9298448763210985</v>
      </c>
      <c r="M67" s="11">
        <f>[1]节奏总纲!Y67</f>
        <v>4.0853892864601278</v>
      </c>
      <c r="N67" s="11">
        <f>[1]节奏总纲!Z67</f>
        <v>3.0405859658152039</v>
      </c>
      <c r="O67" s="11">
        <f>[1]节奏总纲!AA67</f>
        <v>1.6418611365380258</v>
      </c>
      <c r="Q67" s="11">
        <v>64</v>
      </c>
      <c r="R67" s="11">
        <f>[1]节奏总纲!AD67</f>
        <v>60.217698846451768</v>
      </c>
      <c r="S67" s="11">
        <f>[1]节奏总纲!AE67</f>
        <v>62.250054995811666</v>
      </c>
      <c r="T67" s="11">
        <f>[1]节奏总纲!AF67</f>
        <v>65.042129882798193</v>
      </c>
      <c r="U67" s="11">
        <f>[1]节奏总纲!AG67</f>
        <v>69.56138346626544</v>
      </c>
      <c r="V67" s="11">
        <f>[1]节奏总纲!AH67</f>
        <v>78.077870469399883</v>
      </c>
      <c r="Z67" s="97">
        <v>64</v>
      </c>
      <c r="AA67" s="97">
        <f>[1]节奏总纲!AM67</f>
        <v>4599.2048883665893</v>
      </c>
      <c r="AB67" s="97">
        <f>[1]节奏总纲!AN67</f>
        <v>3679.3639106932715</v>
      </c>
      <c r="AC67" s="97">
        <f>[1]节奏总纲!AO67</f>
        <v>2759.5229330199536</v>
      </c>
      <c r="AD67" s="97">
        <f>[1]节奏总纲!AP67</f>
        <v>1839.6819553466357</v>
      </c>
      <c r="AE67" s="97">
        <f>[1]节奏总纲!AQ67</f>
        <v>919.84097767331787</v>
      </c>
      <c r="AG67" s="97">
        <v>64</v>
      </c>
      <c r="AH67" s="97">
        <f>[1]节奏总纲!AT67</f>
        <v>626.48485225357399</v>
      </c>
      <c r="AI67" s="97">
        <f>[1]节奏总纲!AU67</f>
        <v>501.18788180285901</v>
      </c>
      <c r="AJ67" s="97">
        <f>[1]节奏总纲!AV67</f>
        <v>375.89091135214449</v>
      </c>
      <c r="AK67" s="97">
        <f>[1]节奏总纲!AW67</f>
        <v>250.59394090142951</v>
      </c>
      <c r="AL67" s="97">
        <f>[1]节奏总纲!AX67</f>
        <v>125.29697045071475</v>
      </c>
      <c r="AN67" s="15">
        <v>64</v>
      </c>
      <c r="AO67" s="15">
        <f>[1]节奏总纲!BA67</f>
        <v>35.048795427931836</v>
      </c>
      <c r="AP67" s="15">
        <f>[1]节奏总纲!BB67</f>
        <v>36.526331209747774</v>
      </c>
      <c r="AQ67" s="15">
        <f>[1]节奏总纲!BC67</f>
        <v>38.455050268072462</v>
      </c>
      <c r="AR67" s="15">
        <f>[1]节奏总纲!BD67</f>
        <v>41.188041754455355</v>
      </c>
      <c r="AS67" s="15">
        <f>[1]节奏总纲!BE67</f>
        <v>45.869242601500943</v>
      </c>
    </row>
    <row r="68" spans="2:45" x14ac:dyDescent="0.2">
      <c r="B68" s="71">
        <f>[1]节奏总纲!N68</f>
        <v>75</v>
      </c>
      <c r="C68" s="11">
        <v>65</v>
      </c>
      <c r="D68" s="11">
        <f>[1]节奏总纲!P68</f>
        <v>89.509667991878061</v>
      </c>
      <c r="E68" s="11">
        <f>[1]节奏总纲!Q68</f>
        <v>77.64963698295422</v>
      </c>
      <c r="F68" s="11">
        <f>[1]节奏总纲!R68</f>
        <v>63.802491344610679</v>
      </c>
      <c r="G68" s="11">
        <f>[1]节奏总纲!S68</f>
        <v>46.929918928141667</v>
      </c>
      <c r="H68" s="11">
        <f>[1]节奏总纲!T68</f>
        <v>25.993607584841389</v>
      </c>
      <c r="J68" s="11">
        <v>65</v>
      </c>
      <c r="K68" s="11">
        <f>[1]节奏总纲!W68</f>
        <v>6.0611617024128606</v>
      </c>
      <c r="L68" s="11">
        <f>[1]节奏总纲!X68</f>
        <v>5.2497129262142153</v>
      </c>
      <c r="M68" s="11">
        <f>[1]节奏总纲!Y68</f>
        <v>4.4372239702851317</v>
      </c>
      <c r="N68" s="11">
        <f>[1]节奏总纲!Z68</f>
        <v>3.2112464830908465</v>
      </c>
      <c r="O68" s="11">
        <f>[1]节奏总纲!AA68</f>
        <v>1.651678300204388</v>
      </c>
      <c r="Q68" s="11">
        <v>65</v>
      </c>
      <c r="R68" s="11">
        <f>[1]节奏总纲!AD68</f>
        <v>60.435397692903535</v>
      </c>
      <c r="S68" s="11">
        <f>[1]节奏总纲!AE68</f>
        <v>62.466172543912634</v>
      </c>
      <c r="T68" s="11">
        <f>[1]节奏总纲!AF68</f>
        <v>65.255436396961542</v>
      </c>
      <c r="U68" s="11">
        <f>[1]节奏总纲!AG68</f>
        <v>69.789153385637391</v>
      </c>
      <c r="V68" s="11">
        <f>[1]节奏总纲!AH68</f>
        <v>78.301575047908599</v>
      </c>
      <c r="Z68" s="97">
        <v>65</v>
      </c>
      <c r="AA68" s="97">
        <f>[1]节奏总纲!AM68</f>
        <v>5324.1500000000005</v>
      </c>
      <c r="AB68" s="97">
        <f>[1]节奏总纲!AN68</f>
        <v>4259.3200000000006</v>
      </c>
      <c r="AC68" s="97">
        <f>[1]节奏总纲!AO68</f>
        <v>3194.4900000000002</v>
      </c>
      <c r="AD68" s="97">
        <f>[1]节奏总纲!AP68</f>
        <v>2129.6600000000003</v>
      </c>
      <c r="AE68" s="97">
        <f>[1]节奏总纲!AQ68</f>
        <v>1064.8300000000002</v>
      </c>
      <c r="AG68" s="97">
        <v>65</v>
      </c>
      <c r="AH68" s="97">
        <f>[1]节奏总纲!AT68</f>
        <v>724.94511163341122</v>
      </c>
      <c r="AI68" s="97">
        <f>[1]节奏总纲!AU68</f>
        <v>579.95608930672915</v>
      </c>
      <c r="AJ68" s="97">
        <f>[1]节奏总纲!AV68</f>
        <v>434.96706698004664</v>
      </c>
      <c r="AK68" s="97">
        <f>[1]节奏总纲!AW68</f>
        <v>289.97804465336458</v>
      </c>
      <c r="AL68" s="97">
        <f>[1]节奏总纲!AX68</f>
        <v>144.98902232668229</v>
      </c>
      <c r="AN68" s="15">
        <v>65</v>
      </c>
      <c r="AO68" s="15">
        <f>[1]节奏总纲!BA68</f>
        <v>35.146386283795508</v>
      </c>
      <c r="AP68" s="15">
        <f>[1]节奏总纲!BB68</f>
        <v>36.631544620542407</v>
      </c>
      <c r="AQ68" s="15">
        <f>[1]节奏总纲!BC68</f>
        <v>38.559434478468994</v>
      </c>
      <c r="AR68" s="15">
        <f>[1]节奏总纲!BD68</f>
        <v>41.288607292184714</v>
      </c>
      <c r="AS68" s="15">
        <f>[1]节奏总纲!BE68</f>
        <v>45.98082701761146</v>
      </c>
    </row>
    <row r="69" spans="2:45" x14ac:dyDescent="0.2">
      <c r="B69" s="71">
        <f>[1]节奏总纲!N69</f>
        <v>76</v>
      </c>
      <c r="C69" s="11">
        <v>66</v>
      </c>
      <c r="D69" s="11">
        <f>[1]节奏总纲!P69</f>
        <v>96.005860256665443</v>
      </c>
      <c r="E69" s="11">
        <f>[1]节奏总纲!Q69</f>
        <v>83.352287874836932</v>
      </c>
      <c r="F69" s="11">
        <f>[1]节奏总纲!R69</f>
        <v>68.490580707105124</v>
      </c>
      <c r="G69" s="11">
        <f>[1]节奏总纲!S69</f>
        <v>50.163061984107692</v>
      </c>
      <c r="H69" s="11">
        <f>[1]节奏总纲!T69</f>
        <v>27.851300060458648</v>
      </c>
      <c r="J69" s="11">
        <v>66</v>
      </c>
      <c r="K69" s="11">
        <f>[1]节奏总纲!W69</f>
        <v>6.496192264787382</v>
      </c>
      <c r="L69" s="11">
        <f>[1]节奏总纲!X69</f>
        <v>5.7026508918827119</v>
      </c>
      <c r="M69" s="11">
        <f>[1]节奏总纲!Y69</f>
        <v>4.6880893624944449</v>
      </c>
      <c r="N69" s="11">
        <f>[1]节奏总纲!Z69</f>
        <v>3.2331430559660248</v>
      </c>
      <c r="O69" s="11">
        <f>[1]节奏总纲!AA69</f>
        <v>1.8576924756172595</v>
      </c>
      <c r="Q69" s="11">
        <v>66</v>
      </c>
      <c r="R69" s="11">
        <f>[1]节奏总纲!AD69</f>
        <v>60.653096539355303</v>
      </c>
      <c r="S69" s="11">
        <f>[1]节奏总纲!AE69</f>
        <v>62.682290092013595</v>
      </c>
      <c r="T69" s="11">
        <f>[1]节奏总纲!AF69</f>
        <v>65.468742911124906</v>
      </c>
      <c r="U69" s="11">
        <f>[1]节奏总纲!AG69</f>
        <v>70.015851474333999</v>
      </c>
      <c r="V69" s="11">
        <f>[1]节奏总纲!AH69</f>
        <v>78.525279626417301</v>
      </c>
      <c r="Z69" s="97">
        <v>66</v>
      </c>
      <c r="AA69" s="97">
        <f>[1]节奏总纲!AM69</f>
        <v>6162.9846853088866</v>
      </c>
      <c r="AB69" s="97">
        <f>[1]节奏总纲!AN69</f>
        <v>4930.3877482471098</v>
      </c>
      <c r="AC69" s="97">
        <f>[1]节奏总纲!AO69</f>
        <v>3697.7908111853317</v>
      </c>
      <c r="AD69" s="97">
        <f>[1]节奏总纲!AP69</f>
        <v>2465.1938741235549</v>
      </c>
      <c r="AE69" s="97">
        <f>[1]节奏总纲!AQ69</f>
        <v>1232.5969370617775</v>
      </c>
      <c r="AG69" s="97">
        <v>66</v>
      </c>
      <c r="AH69" s="97">
        <f>[1]节奏总纲!AT69</f>
        <v>838.83468530888604</v>
      </c>
      <c r="AI69" s="97">
        <f>[1]节奏总纲!AU69</f>
        <v>671.06774824710919</v>
      </c>
      <c r="AJ69" s="97">
        <f>[1]节奏总纲!AV69</f>
        <v>503.30081118533144</v>
      </c>
      <c r="AK69" s="97">
        <f>[1]节奏总纲!AW69</f>
        <v>335.5338741235546</v>
      </c>
      <c r="AL69" s="97">
        <f>[1]节奏总纲!AX69</f>
        <v>167.7669370617773</v>
      </c>
      <c r="AN69" s="15">
        <v>66</v>
      </c>
      <c r="AO69" s="15">
        <f>[1]节奏总纲!BA69</f>
        <v>35.243977139659179</v>
      </c>
      <c r="AP69" s="15">
        <f>[1]节奏总纲!BB69</f>
        <v>36.73675803133704</v>
      </c>
      <c r="AQ69" s="15">
        <f>[1]节奏总纲!BC69</f>
        <v>38.663818688865533</v>
      </c>
      <c r="AR69" s="15">
        <f>[1]节奏总纲!BD69</f>
        <v>41.389172829914081</v>
      </c>
      <c r="AS69" s="15">
        <f>[1]节奏总纲!BE69</f>
        <v>46.079770001861057</v>
      </c>
    </row>
    <row r="70" spans="2:45" x14ac:dyDescent="0.2">
      <c r="B70" s="71">
        <f>[1]节奏总纲!N70</f>
        <v>77</v>
      </c>
      <c r="C70" s="11">
        <v>67</v>
      </c>
      <c r="D70" s="11">
        <f>[1]节奏总纲!P70</f>
        <v>102.96830673359811</v>
      </c>
      <c r="E70" s="11">
        <f>[1]节奏总纲!Q70</f>
        <v>89.469161720823394</v>
      </c>
      <c r="F70" s="11">
        <f>[1]节奏总纲!R70</f>
        <v>73.292840732975137</v>
      </c>
      <c r="G70" s="11">
        <f>[1]节奏总纲!S70</f>
        <v>53.625894146857902</v>
      </c>
      <c r="H70" s="11">
        <f>[1]节奏总纲!T70</f>
        <v>29.799027968703292</v>
      </c>
      <c r="J70" s="11">
        <v>67</v>
      </c>
      <c r="K70" s="11">
        <f>[1]节奏总纲!W70</f>
        <v>6.9624464769326693</v>
      </c>
      <c r="L70" s="11">
        <f>[1]节奏总纲!X70</f>
        <v>6.1168738459864613</v>
      </c>
      <c r="M70" s="11">
        <f>[1]节奏总纲!Y70</f>
        <v>4.8022600258700123</v>
      </c>
      <c r="N70" s="11">
        <f>[1]节奏总纲!Z70</f>
        <v>3.4628321627502103</v>
      </c>
      <c r="O70" s="11">
        <f>[1]节奏总纲!AA70</f>
        <v>1.9477279082446444</v>
      </c>
      <c r="Q70" s="11">
        <v>67</v>
      </c>
      <c r="R70" s="11">
        <f>[1]节奏总纲!AD70</f>
        <v>60.870795385807064</v>
      </c>
      <c r="S70" s="11">
        <f>[1]节奏总纲!AE70</f>
        <v>62.898407640114556</v>
      </c>
      <c r="T70" s="11">
        <f>[1]节奏总纲!AF70</f>
        <v>65.682049425288255</v>
      </c>
      <c r="U70" s="11">
        <f>[1]节奏总纲!AG70</f>
        <v>70.229195678021767</v>
      </c>
      <c r="V70" s="11">
        <f>[1]节奏总纲!AH70</f>
        <v>78.748984204926018</v>
      </c>
      <c r="Z70" s="97">
        <v>67</v>
      </c>
      <c r="AA70" s="97">
        <f>[1]节奏总纲!AM70</f>
        <v>7133.5498113340191</v>
      </c>
      <c r="AB70" s="97">
        <f>[1]节奏总纲!AN70</f>
        <v>5706.8398490672153</v>
      </c>
      <c r="AC70" s="97">
        <f>[1]节奏总纲!AO70</f>
        <v>4280.1298868004114</v>
      </c>
      <c r="AD70" s="97">
        <f>[1]节奏总纲!AP70</f>
        <v>2853.4199245336076</v>
      </c>
      <c r="AE70" s="97">
        <f>[1]节奏总纲!AQ70</f>
        <v>1426.7099622668038</v>
      </c>
      <c r="AG70" s="97">
        <v>67</v>
      </c>
      <c r="AH70" s="97">
        <f>[1]节奏总纲!AT70</f>
        <v>970.56512602513249</v>
      </c>
      <c r="AI70" s="97">
        <f>[1]节奏总纲!AU70</f>
        <v>776.45210082010544</v>
      </c>
      <c r="AJ70" s="97">
        <f>[1]节奏总纲!AV70</f>
        <v>582.33907561507976</v>
      </c>
      <c r="AK70" s="97">
        <f>[1]节奏总纲!AW70</f>
        <v>388.22605041005272</v>
      </c>
      <c r="AL70" s="97">
        <f>[1]节奏总纲!AX70</f>
        <v>194.11302520502636</v>
      </c>
      <c r="AN70" s="15">
        <v>67</v>
      </c>
      <c r="AO70" s="15">
        <f>[1]节奏总纲!BA70</f>
        <v>35.341567995522851</v>
      </c>
      <c r="AP70" s="15">
        <f>[1]节奏总纲!BB70</f>
        <v>36.841971442131673</v>
      </c>
      <c r="AQ70" s="15">
        <f>[1]节奏总纲!BC70</f>
        <v>38.768202899262064</v>
      </c>
      <c r="AR70" s="15">
        <f>[1]节奏总纲!BD70</f>
        <v>41.48973836764344</v>
      </c>
      <c r="AS70" s="15">
        <f>[1]节奏总纲!BE70</f>
        <v>46.176090215954694</v>
      </c>
    </row>
    <row r="71" spans="2:45" x14ac:dyDescent="0.2">
      <c r="B71" s="71">
        <f>[1]节奏总纲!N71</f>
        <v>78</v>
      </c>
      <c r="C71" s="11">
        <v>68</v>
      </c>
      <c r="D71" s="11">
        <f>[1]节奏总纲!P71</f>
        <v>110.43047210190386</v>
      </c>
      <c r="E71" s="11">
        <f>[1]节奏总纲!Q71</f>
        <v>95.831563690032169</v>
      </c>
      <c r="F71" s="11">
        <f>[1]节奏总纲!R71</f>
        <v>78.251032531409081</v>
      </c>
      <c r="G71" s="11">
        <f>[1]节奏总纲!S71</f>
        <v>57.412802445779818</v>
      </c>
      <c r="H71" s="11">
        <f>[1]节奏总纲!T71</f>
        <v>31.859191201399263</v>
      </c>
      <c r="J71" s="11">
        <v>68</v>
      </c>
      <c r="K71" s="11">
        <f>[1]节奏总纲!W71</f>
        <v>7.4621653683057474</v>
      </c>
      <c r="L71" s="11">
        <f>[1]节奏总纲!X71</f>
        <v>6.3624019692087757</v>
      </c>
      <c r="M71" s="11">
        <f>[1]节奏总纲!Y71</f>
        <v>4.9581917984339441</v>
      </c>
      <c r="N71" s="11">
        <f>[1]节奏总纲!Z71</f>
        <v>3.7869082989219152</v>
      </c>
      <c r="O71" s="11">
        <f>[1]节奏总纲!AA71</f>
        <v>2.0601632326959702</v>
      </c>
      <c r="Q71" s="11">
        <v>68</v>
      </c>
      <c r="R71" s="11">
        <f>[1]节奏总纲!AD71</f>
        <v>61.082568038258209</v>
      </c>
      <c r="S71" s="11">
        <f>[1]节奏总纲!AE71</f>
        <v>63.107492392331935</v>
      </c>
      <c r="T71" s="11">
        <f>[1]节奏总纲!AF71</f>
        <v>65.895355939451605</v>
      </c>
      <c r="U71" s="11">
        <f>[1]节奏总纲!AG71</f>
        <v>70.442539881709536</v>
      </c>
      <c r="V71" s="11">
        <f>[1]节奏总纲!AH71</f>
        <v>78.972688783434734</v>
      </c>
      <c r="Z71" s="97">
        <v>68</v>
      </c>
      <c r="AA71" s="97">
        <f>[1]节奏总纲!AM71</f>
        <v>8256.4738250473602</v>
      </c>
      <c r="AB71" s="97">
        <f>[1]节奏总纲!AN71</f>
        <v>6605.1790600378881</v>
      </c>
      <c r="AC71" s="97">
        <f>[1]节奏总纲!AO71</f>
        <v>4953.8842950284161</v>
      </c>
      <c r="AD71" s="97">
        <f>[1]节奏总纲!AP71</f>
        <v>3302.5895300189441</v>
      </c>
      <c r="AE71" s="97">
        <f>[1]节奏总纲!AQ71</f>
        <v>1651.294765009472</v>
      </c>
      <c r="AG71" s="97">
        <v>68</v>
      </c>
      <c r="AH71" s="97">
        <f>[1]节奏总纲!AT71</f>
        <v>1122.9240137133411</v>
      </c>
      <c r="AI71" s="97">
        <f>[1]节奏总纲!AU71</f>
        <v>898.33921097067287</v>
      </c>
      <c r="AJ71" s="97">
        <f>[1]节奏总纲!AV71</f>
        <v>673.75440822800465</v>
      </c>
      <c r="AK71" s="97">
        <f>[1]节奏总纲!AW71</f>
        <v>449.16960548533643</v>
      </c>
      <c r="AL71" s="97">
        <f>[1]节奏总纲!AX71</f>
        <v>224.58480274266822</v>
      </c>
      <c r="AN71" s="15">
        <v>68</v>
      </c>
      <c r="AO71" s="15">
        <f>[1]节奏总纲!BA71</f>
        <v>35.439158851386523</v>
      </c>
      <c r="AP71" s="15">
        <f>[1]节奏总纲!BB71</f>
        <v>36.947184852926306</v>
      </c>
      <c r="AQ71" s="15">
        <f>[1]节奏总纲!BC71</f>
        <v>38.872587109658596</v>
      </c>
      <c r="AR71" s="15">
        <f>[1]节奏总纲!BD71</f>
        <v>41.590303905372799</v>
      </c>
      <c r="AS71" s="15">
        <f>[1]节奏总纲!BE71</f>
        <v>46.272410430048332</v>
      </c>
    </row>
    <row r="72" spans="2:45" x14ac:dyDescent="0.2">
      <c r="B72" s="71">
        <f>[1]节奏总纲!N72</f>
        <v>79</v>
      </c>
      <c r="C72" s="11">
        <v>69</v>
      </c>
      <c r="D72" s="11">
        <f>[1]节奏总纲!P72</f>
        <v>118.42822291671132</v>
      </c>
      <c r="E72" s="11">
        <f>[1]节奏总纲!Q72</f>
        <v>102.51146975670532</v>
      </c>
      <c r="F72" s="11">
        <f>[1]节奏总纲!R72</f>
        <v>83.894553114198303</v>
      </c>
      <c r="G72" s="11">
        <f>[1]节奏总纲!S72</f>
        <v>61.535304627523196</v>
      </c>
      <c r="H72" s="11">
        <f>[1]节奏总纲!T72</f>
        <v>34.059956910846175</v>
      </c>
      <c r="J72" s="11">
        <v>69</v>
      </c>
      <c r="K72" s="11">
        <f>[1]节奏总纲!W72</f>
        <v>7.9977508148074605</v>
      </c>
      <c r="L72" s="11">
        <f>[1]节奏总纲!X72</f>
        <v>6.6799060666731549</v>
      </c>
      <c r="M72" s="11">
        <f>[1]节奏总纲!Y72</f>
        <v>5.6435205827892219</v>
      </c>
      <c r="N72" s="11">
        <f>[1]节奏总纲!Z72</f>
        <v>4.1225021817433785</v>
      </c>
      <c r="O72" s="11">
        <f>[1]节奏总纲!AA72</f>
        <v>2.2007657094469124</v>
      </c>
      <c r="Q72" s="11">
        <v>69</v>
      </c>
      <c r="R72" s="11">
        <f>[1]节奏总纲!AD72</f>
        <v>61.285688244217212</v>
      </c>
      <c r="S72" s="11">
        <f>[1]节奏总纲!AE72</f>
        <v>63.310338531528565</v>
      </c>
      <c r="T72" s="11">
        <f>[1]节奏总纲!AF72</f>
        <v>66.106079073217742</v>
      </c>
      <c r="U72" s="11">
        <f>[1]节奏总纲!AG72</f>
        <v>70.655884085397304</v>
      </c>
      <c r="V72" s="11">
        <f>[1]节奏总纲!AH72</f>
        <v>79.188599387584361</v>
      </c>
      <c r="Z72" s="97">
        <v>69</v>
      </c>
      <c r="AA72" s="97">
        <f>[1]节奏总纲!AM72</f>
        <v>9555.6072874592737</v>
      </c>
      <c r="AB72" s="97">
        <f>[1]节奏总纲!AN72</f>
        <v>7644.4858299674197</v>
      </c>
      <c r="AC72" s="97">
        <f>[1]节奏总纲!AO72</f>
        <v>5733.3643724755639</v>
      </c>
      <c r="AD72" s="97">
        <f>[1]节奏总纲!AP72</f>
        <v>3822.2429149837099</v>
      </c>
      <c r="AE72" s="97">
        <f>[1]节奏总纲!AQ72</f>
        <v>1911.1214574918549</v>
      </c>
      <c r="AG72" s="97">
        <v>69</v>
      </c>
      <c r="AH72" s="97">
        <f>[1]节奏总纲!AT72</f>
        <v>1299.1334624119136</v>
      </c>
      <c r="AI72" s="97">
        <f>[1]节奏总纲!AU72</f>
        <v>1039.3067699295316</v>
      </c>
      <c r="AJ72" s="97">
        <f>[1]节奏总纲!AV72</f>
        <v>779.48007744714778</v>
      </c>
      <c r="AK72" s="97">
        <f>[1]节奏总纲!AW72</f>
        <v>519.65338496476579</v>
      </c>
      <c r="AL72" s="97">
        <f>[1]节奏总纲!AX72</f>
        <v>259.8266924823829</v>
      </c>
      <c r="AN72" s="15">
        <v>69</v>
      </c>
      <c r="AO72" s="15">
        <f>[1]节奏总纲!BA72</f>
        <v>35.536749707250202</v>
      </c>
      <c r="AP72" s="15">
        <f>[1]节奏总纲!BB72</f>
        <v>37.045197000674086</v>
      </c>
      <c r="AQ72" s="15">
        <f>[1]节奏总纲!BC72</f>
        <v>38.976971320055128</v>
      </c>
      <c r="AR72" s="15">
        <f>[1]节奏总纲!BD72</f>
        <v>41.690869443102159</v>
      </c>
      <c r="AS72" s="15">
        <f>[1]节奏总纲!BE72</f>
        <v>46.368730644141969</v>
      </c>
    </row>
    <row r="73" spans="2:45" x14ac:dyDescent="0.2">
      <c r="B73" s="71">
        <f>[1]节奏总纲!N73</f>
        <v>80</v>
      </c>
      <c r="C73" s="11">
        <v>70</v>
      </c>
      <c r="D73" s="11">
        <f>[1]节奏总纲!P73</f>
        <v>127</v>
      </c>
      <c r="E73" s="11">
        <f>[1]节奏总纲!Q73</f>
        <v>109.9693</v>
      </c>
      <c r="F73" s="11">
        <f>[1]节奏总纲!R73</f>
        <v>90.106499999999997</v>
      </c>
      <c r="G73" s="11">
        <f>[1]节奏总纲!S73</f>
        <v>65.925700000000006</v>
      </c>
      <c r="H73" s="11">
        <f>[1]节奏总纲!T73</f>
        <v>36.4998</v>
      </c>
      <c r="J73" s="11">
        <v>70</v>
      </c>
      <c r="K73" s="11">
        <f>[1]节奏总纲!W73</f>
        <v>8.5717770832886799</v>
      </c>
      <c r="L73" s="11">
        <f>[1]节奏总纲!X73</f>
        <v>7.4578302432946799</v>
      </c>
      <c r="M73" s="11">
        <f>[1]节奏总纲!Y73</f>
        <v>6.2119468858016944</v>
      </c>
      <c r="N73" s="11">
        <f>[1]节奏总纲!Z73</f>
        <v>4.3903953724768101</v>
      </c>
      <c r="O73" s="11">
        <f>[1]节奏总纲!AA73</f>
        <v>2.4398430891538254</v>
      </c>
      <c r="Q73" s="11">
        <v>70</v>
      </c>
      <c r="R73" s="11">
        <f>[1]节奏总纲!AD73</f>
        <v>61.488808450176215</v>
      </c>
      <c r="S73" s="11">
        <f>[1]节奏总纲!AE73</f>
        <v>63.513184670725188</v>
      </c>
      <c r="T73" s="11">
        <f>[1]节奏总纲!AF73</f>
        <v>66.314314361313961</v>
      </c>
      <c r="U73" s="11">
        <f>[1]节奏总纲!AG73</f>
        <v>70.869228289085072</v>
      </c>
      <c r="V73" s="11">
        <f>[1]节奏总纲!AH73</f>
        <v>79.403426131671111</v>
      </c>
      <c r="Z73" s="97">
        <v>70</v>
      </c>
      <c r="AA73" s="97">
        <f>[1]节奏总纲!AM73</f>
        <v>11058.525000000001</v>
      </c>
      <c r="AB73" s="97">
        <f>[1]节奏总纲!AN73</f>
        <v>8846.8200000000015</v>
      </c>
      <c r="AC73" s="97">
        <f>[1]节奏总纲!AO73</f>
        <v>6635.1150000000007</v>
      </c>
      <c r="AD73" s="97">
        <f>[1]节奏总纲!AP73</f>
        <v>4423.4100000000008</v>
      </c>
      <c r="AE73" s="97">
        <f>[1]节奏总纲!AQ73</f>
        <v>2211.7050000000004</v>
      </c>
      <c r="AG73" s="97">
        <v>70</v>
      </c>
      <c r="AH73" s="97">
        <f>[1]节奏总纲!AT73</f>
        <v>1502.9177125407277</v>
      </c>
      <c r="AI73" s="97">
        <f>[1]节奏总纲!AU73</f>
        <v>1202.3341700325818</v>
      </c>
      <c r="AJ73" s="97">
        <f>[1]节奏总纲!AV73</f>
        <v>901.75062752443682</v>
      </c>
      <c r="AK73" s="97">
        <f>[1]节奏总纲!AW73</f>
        <v>601.16708501629091</v>
      </c>
      <c r="AL73" s="97">
        <f>[1]节奏总纲!AX73</f>
        <v>300.58354250814546</v>
      </c>
      <c r="AN73" s="15">
        <v>70</v>
      </c>
      <c r="AO73" s="15">
        <f>[1]节奏总纲!BA73</f>
        <v>35.634340563113874</v>
      </c>
      <c r="AP73" s="15">
        <f>[1]节奏总纲!BB73</f>
        <v>37.135950591746003</v>
      </c>
      <c r="AQ73" s="15">
        <f>[1]节奏总纲!BC73</f>
        <v>39.070187171981765</v>
      </c>
      <c r="AR73" s="15">
        <f>[1]节奏总纲!BD73</f>
        <v>41.791434980831518</v>
      </c>
      <c r="AS73" s="15">
        <f>[1]节奏总纲!BE73</f>
        <v>46.465050858235607</v>
      </c>
    </row>
    <row r="74" spans="2:45" x14ac:dyDescent="0.2">
      <c r="B74" s="71">
        <f>[1]节奏总纲!N74</f>
        <v>81</v>
      </c>
      <c r="C74" s="11">
        <v>71</v>
      </c>
      <c r="D74" s="11">
        <f>[1]节奏总纲!P74</f>
        <v>136.18700320464549</v>
      </c>
      <c r="E74" s="11">
        <f>[1]节奏总纲!Q74</f>
        <v>118.03327567746625</v>
      </c>
      <c r="F74" s="11">
        <f>[1]节奏总纲!R74</f>
        <v>96.583822672734584</v>
      </c>
      <c r="G74" s="11">
        <f>[1]节奏总纲!S74</f>
        <v>70.612961161608681</v>
      </c>
      <c r="H74" s="11">
        <f>[1]节奏总纲!T74</f>
        <v>39.126526020694648</v>
      </c>
      <c r="J74" s="11">
        <v>71</v>
      </c>
      <c r="K74" s="11">
        <f>[1]节奏总纲!W74</f>
        <v>9.1870032046454924</v>
      </c>
      <c r="L74" s="11">
        <f>[1]节奏总纲!X74</f>
        <v>8.0639756774662459</v>
      </c>
      <c r="M74" s="11">
        <f>[1]节奏总纲!Y74</f>
        <v>6.4773226727345872</v>
      </c>
      <c r="N74" s="11">
        <f>[1]节奏总纲!Z74</f>
        <v>4.6872611616086743</v>
      </c>
      <c r="O74" s="11">
        <f>[1]节奏总纲!AA74</f>
        <v>2.6267260206946474</v>
      </c>
      <c r="Q74" s="11">
        <v>71</v>
      </c>
      <c r="R74" s="11">
        <f>[1]节奏总纲!AD74</f>
        <v>61.691928656135218</v>
      </c>
      <c r="S74" s="11">
        <f>[1]节奏总纲!AE74</f>
        <v>63.716030809921811</v>
      </c>
      <c r="T74" s="11">
        <f>[1]节奏总纲!AF74</f>
        <v>66.52254964941018</v>
      </c>
      <c r="U74" s="11">
        <f>[1]节奏总纲!AG74</f>
        <v>71.07781362467729</v>
      </c>
      <c r="V74" s="11">
        <f>[1]节奏总纲!AH74</f>
        <v>79.618252875757847</v>
      </c>
      <c r="Z74" s="97">
        <v>71</v>
      </c>
      <c r="AA74" s="97">
        <f>[1]节奏总纲!AM74</f>
        <v>12797.106216824561</v>
      </c>
      <c r="AB74" s="97">
        <f>[1]节奏总纲!AN74</f>
        <v>10237.684973459649</v>
      </c>
      <c r="AC74" s="97">
        <f>[1]节奏总纲!AO74</f>
        <v>7678.2637300947363</v>
      </c>
      <c r="AD74" s="97">
        <f>[1]节奏总纲!AP74</f>
        <v>5118.8424867298245</v>
      </c>
      <c r="AE74" s="97">
        <f>[1]节奏总纲!AQ74</f>
        <v>2559.4212433649122</v>
      </c>
      <c r="AG74" s="97">
        <v>71</v>
      </c>
      <c r="AH74" s="97">
        <f>[1]节奏总纲!AT74</f>
        <v>1738.5812168245593</v>
      </c>
      <c r="AI74" s="97">
        <f>[1]节奏总纲!AU74</f>
        <v>1390.8649734596474</v>
      </c>
      <c r="AJ74" s="97">
        <f>[1]节奏总纲!AV74</f>
        <v>1043.1487300947356</v>
      </c>
      <c r="AK74" s="97">
        <f>[1]节奏总纲!AW74</f>
        <v>695.43248672982372</v>
      </c>
      <c r="AL74" s="97">
        <f>[1]节奏总纲!AX74</f>
        <v>347.71624336491186</v>
      </c>
      <c r="AN74" s="15">
        <v>71</v>
      </c>
      <c r="AO74" s="15">
        <f>[1]节奏总纲!BA74</f>
        <v>35.731931418977545</v>
      </c>
      <c r="AP74" s="15">
        <f>[1]节奏总纲!BB74</f>
        <v>37.226704182817912</v>
      </c>
      <c r="AQ74" s="15">
        <f>[1]节奏总纲!BC74</f>
        <v>39.160241683169971</v>
      </c>
      <c r="AR74" s="15">
        <f>[1]节奏总纲!BD74</f>
        <v>41.892000518560877</v>
      </c>
      <c r="AS74" s="15">
        <f>[1]节奏总纲!BE74</f>
        <v>46.561371072329244</v>
      </c>
    </row>
    <row r="75" spans="2:45" x14ac:dyDescent="0.2">
      <c r="B75" s="71">
        <f>[1]节奏总纲!N75</f>
        <v>82</v>
      </c>
      <c r="C75" s="11">
        <v>72</v>
      </c>
      <c r="D75" s="11">
        <f>[1]节奏总纲!P75</f>
        <v>146.03338943962044</v>
      </c>
      <c r="E75" s="11">
        <f>[1]节奏总纲!Q75</f>
        <v>126.581741966263</v>
      </c>
      <c r="F75" s="11">
        <f>[1]节奏总纲!R75</f>
        <v>103.31862302853146</v>
      </c>
      <c r="G75" s="11">
        <f>[1]节奏总纲!S75</f>
        <v>75.586882373947532</v>
      </c>
      <c r="H75" s="11">
        <f>[1]节奏总纲!T75</f>
        <v>41.896979430227098</v>
      </c>
      <c r="J75" s="11">
        <v>72</v>
      </c>
      <c r="K75" s="11">
        <f>[1]节奏总纲!W75</f>
        <v>9.8463862349749434</v>
      </c>
      <c r="L75" s="11">
        <f>[1]节奏总纲!X75</f>
        <v>8.548466288796746</v>
      </c>
      <c r="M75" s="11">
        <f>[1]节奏总纲!Y75</f>
        <v>6.7348003557968781</v>
      </c>
      <c r="N75" s="11">
        <f>[1]节奏总纲!Z75</f>
        <v>4.9739212123388512</v>
      </c>
      <c r="O75" s="11">
        <f>[1]节奏总纲!AA75</f>
        <v>2.7704534095324505</v>
      </c>
      <c r="Q75" s="11">
        <v>72</v>
      </c>
      <c r="R75" s="11">
        <f>[1]节奏总纲!AD75</f>
        <v>61.895048862094221</v>
      </c>
      <c r="S75" s="11">
        <f>[1]节奏总纲!AE75</f>
        <v>63.918876949118435</v>
      </c>
      <c r="T75" s="11">
        <f>[1]节奏总纲!AF75</f>
        <v>66.7307849375064</v>
      </c>
      <c r="U75" s="11">
        <f>[1]节奏总纲!AG75</f>
        <v>71.278862245535876</v>
      </c>
      <c r="V75" s="11">
        <f>[1]节奏总纲!AH75</f>
        <v>79.833079619844597</v>
      </c>
      <c r="Z75" s="97">
        <v>72</v>
      </c>
      <c r="AA75" s="97">
        <f>[1]节奏总纲!AM75</f>
        <v>14808.205062920617</v>
      </c>
      <c r="AB75" s="97">
        <f>[1]节奏总纲!AN75</f>
        <v>11846.564050336494</v>
      </c>
      <c r="AC75" s="97">
        <f>[1]节奏总纲!AO75</f>
        <v>8884.9230377523691</v>
      </c>
      <c r="AD75" s="97">
        <f>[1]节奏总纲!AP75</f>
        <v>5923.2820251682469</v>
      </c>
      <c r="AE75" s="97">
        <f>[1]节奏总纲!AQ75</f>
        <v>2961.6410125841235</v>
      </c>
      <c r="AG75" s="97">
        <v>72</v>
      </c>
      <c r="AH75" s="97">
        <f>[1]节奏总纲!AT75</f>
        <v>2011.0988460960561</v>
      </c>
      <c r="AI75" s="97">
        <f>[1]节奏总纲!AU75</f>
        <v>1608.8790768768449</v>
      </c>
      <c r="AJ75" s="97">
        <f>[1]节奏总纲!AV75</f>
        <v>1206.6593076576328</v>
      </c>
      <c r="AK75" s="97">
        <f>[1]节奏总纲!AW75</f>
        <v>804.43953843842246</v>
      </c>
      <c r="AL75" s="97">
        <f>[1]节奏总纲!AX75</f>
        <v>402.21976921921123</v>
      </c>
      <c r="AN75" s="15">
        <v>72</v>
      </c>
      <c r="AO75" s="15">
        <f>[1]节奏总纲!BA75</f>
        <v>35.829522274841217</v>
      </c>
      <c r="AP75" s="15">
        <f>[1]节奏总纲!BB75</f>
        <v>37.317457773889828</v>
      </c>
      <c r="AQ75" s="15">
        <f>[1]节奏总纲!BC75</f>
        <v>39.250296194358178</v>
      </c>
      <c r="AR75" s="15">
        <f>[1]节奏总纲!BD75</f>
        <v>41.992566056290244</v>
      </c>
      <c r="AS75" s="15">
        <f>[1]节奏总纲!BE75</f>
        <v>46.657691286422882</v>
      </c>
    </row>
    <row r="76" spans="2:45" x14ac:dyDescent="0.2">
      <c r="B76" s="71">
        <f>[1]节奏总纲!N76</f>
        <v>83</v>
      </c>
      <c r="C76" s="11">
        <v>73</v>
      </c>
      <c r="D76" s="11">
        <f>[1]节奏总纲!P76</f>
        <v>156.58648490814926</v>
      </c>
      <c r="E76" s="11">
        <f>[1]节奏总纲!Q76</f>
        <v>135.41599214856748</v>
      </c>
      <c r="F76" s="11">
        <f>[1]节奏总纲!R76</f>
        <v>110.58137564213501</v>
      </c>
      <c r="G76" s="11">
        <f>[1]节奏总纲!S76</f>
        <v>80.955212697513176</v>
      </c>
      <c r="H76" s="11">
        <f>[1]节奏总纲!T76</f>
        <v>44.877686574675579</v>
      </c>
      <c r="J76" s="11">
        <v>73</v>
      </c>
      <c r="K76" s="11">
        <f>[1]节奏总纲!W76</f>
        <v>10.553095468528824</v>
      </c>
      <c r="L76" s="11">
        <f>[1]节奏总纲!X76</f>
        <v>8.834250182304487</v>
      </c>
      <c r="M76" s="11">
        <f>[1]节奏总纲!Y76</f>
        <v>7.2627526136035527</v>
      </c>
      <c r="N76" s="11">
        <f>[1]节奏总纲!Z76</f>
        <v>5.3683303235656439</v>
      </c>
      <c r="O76" s="11">
        <f>[1]节奏总纲!AA76</f>
        <v>2.9807071444484805</v>
      </c>
      <c r="Q76" s="11">
        <v>73</v>
      </c>
      <c r="R76" s="11">
        <f>[1]节奏总纲!AD76</f>
        <v>62.091594979242075</v>
      </c>
      <c r="S76" s="11">
        <f>[1]节奏总纲!AE76</f>
        <v>64.114306430026588</v>
      </c>
      <c r="T76" s="11">
        <f>[1]节奏总纲!AF76</f>
        <v>66.939020225602619</v>
      </c>
      <c r="U76" s="11">
        <f>[1]节奏总纲!AG76</f>
        <v>71.479910866394462</v>
      </c>
      <c r="V76" s="11">
        <f>[1]节奏总纲!AH76</f>
        <v>80.043898354812981</v>
      </c>
      <c r="Z76" s="97">
        <v>73</v>
      </c>
      <c r="AA76" s="97">
        <f>[1]节奏总纲!AM76</f>
        <v>17134.425155737379</v>
      </c>
      <c r="AB76" s="97">
        <f>[1]节奏总纲!AN76</f>
        <v>13707.540124589905</v>
      </c>
      <c r="AC76" s="97">
        <f>[1]节奏总纲!AO76</f>
        <v>10280.655093442427</v>
      </c>
      <c r="AD76" s="97">
        <f>[1]节奏总纲!AP76</f>
        <v>6853.7700622949524</v>
      </c>
      <c r="AE76" s="97">
        <f>[1]节奏总纲!AQ76</f>
        <v>3426.8850311474762</v>
      </c>
      <c r="AG76" s="97">
        <v>73</v>
      </c>
      <c r="AH76" s="97">
        <f>[1]节奏总纲!AT76</f>
        <v>2326.2200928167622</v>
      </c>
      <c r="AI76" s="97">
        <f>[1]节奏总纲!AU76</f>
        <v>1860.9760742534108</v>
      </c>
      <c r="AJ76" s="97">
        <f>[1]节奏总纲!AV76</f>
        <v>1395.7320556900577</v>
      </c>
      <c r="AK76" s="97">
        <f>[1]节奏总纲!AW76</f>
        <v>930.48803712670542</v>
      </c>
      <c r="AL76" s="97">
        <f>[1]节奏总纲!AX76</f>
        <v>465.24401856335271</v>
      </c>
      <c r="AN76" s="15">
        <v>73</v>
      </c>
      <c r="AO76" s="15">
        <f>[1]节奏总纲!BA76</f>
        <v>35.927113130704889</v>
      </c>
      <c r="AP76" s="15">
        <f>[1]节奏总纲!BB76</f>
        <v>37.408211364961737</v>
      </c>
      <c r="AQ76" s="15">
        <f>[1]节奏总纲!BC76</f>
        <v>39.340350705546385</v>
      </c>
      <c r="AR76" s="15">
        <f>[1]节奏总纲!BD76</f>
        <v>42.080366850119908</v>
      </c>
      <c r="AS76" s="15">
        <f>[1]节奏总纲!BE76</f>
        <v>46.754011500516519</v>
      </c>
    </row>
    <row r="77" spans="2:45" x14ac:dyDescent="0.2">
      <c r="B77" s="71">
        <f>[1]节奏总纲!N77</f>
        <v>84</v>
      </c>
      <c r="C77" s="11">
        <v>74</v>
      </c>
      <c r="D77" s="11">
        <f>[1]节奏总纲!P77</f>
        <v>167.89701257893043</v>
      </c>
      <c r="E77" s="11">
        <f>[1]节奏总纲!Q77</f>
        <v>145.16375707574326</v>
      </c>
      <c r="F77" s="11">
        <f>[1]节奏总纲!R77</f>
        <v>118.70318789330381</v>
      </c>
      <c r="G77" s="11">
        <f>[1]节奏总纲!S77</f>
        <v>86.869914308338593</v>
      </c>
      <c r="H77" s="11">
        <f>[1]节奏总纲!T77</f>
        <v>48.169652908895138</v>
      </c>
      <c r="J77" s="11">
        <v>74</v>
      </c>
      <c r="K77" s="11">
        <f>[1]节奏总纲!W77</f>
        <v>11.31052767078117</v>
      </c>
      <c r="L77" s="11">
        <f>[1]节奏总纲!X77</f>
        <v>9.7477649271757798</v>
      </c>
      <c r="M77" s="11">
        <f>[1]节奏总纲!Y77</f>
        <v>8.1218122511687909</v>
      </c>
      <c r="N77" s="11">
        <f>[1]节奏总纲!Z77</f>
        <v>5.9147016108254178</v>
      </c>
      <c r="O77" s="11">
        <f>[1]节奏总纲!AA77</f>
        <v>3.2919663342195591</v>
      </c>
      <c r="Q77" s="11">
        <v>74</v>
      </c>
      <c r="R77" s="11">
        <f>[1]节奏总纲!AD77</f>
        <v>62.281112832649576</v>
      </c>
      <c r="S77" s="11">
        <f>[1]节奏总纲!AE77</f>
        <v>64.304793036447776</v>
      </c>
      <c r="T77" s="11">
        <f>[1]节奏总纲!AF77</f>
        <v>67.14262442756818</v>
      </c>
      <c r="U77" s="11">
        <f>[1]节奏总纲!AG77</f>
        <v>71.680959487253048</v>
      </c>
      <c r="V77" s="11">
        <f>[1]节奏总纲!AH77</f>
        <v>80.24075196383977</v>
      </c>
      <c r="Z77" s="97">
        <v>74</v>
      </c>
      <c r="AA77" s="97">
        <f>[1]节奏总纲!AM77</f>
        <v>19825.014596370729</v>
      </c>
      <c r="AB77" s="97">
        <f>[1]节奏总纲!AN77</f>
        <v>15860.011677096583</v>
      </c>
      <c r="AC77" s="97">
        <f>[1]节奏总纲!AO77</f>
        <v>11895.008757822437</v>
      </c>
      <c r="AD77" s="97">
        <f>[1]节奏总纲!AP77</f>
        <v>7930.0058385482916</v>
      </c>
      <c r="AE77" s="97">
        <f>[1]节奏总纲!AQ77</f>
        <v>3965.0029192741458</v>
      </c>
      <c r="AG77" s="97">
        <v>74</v>
      </c>
      <c r="AH77" s="97">
        <f>[1]节奏总纲!AT77</f>
        <v>2690.58944063335</v>
      </c>
      <c r="AI77" s="97">
        <f>[1]节奏总纲!AU77</f>
        <v>2152.4715525066786</v>
      </c>
      <c r="AJ77" s="97">
        <f>[1]节奏总纲!AV77</f>
        <v>1614.3536643800107</v>
      </c>
      <c r="AK77" s="97">
        <f>[1]节奏总纲!AW77</f>
        <v>1076.2357762533393</v>
      </c>
      <c r="AL77" s="97">
        <f>[1]节奏总纲!AX77</f>
        <v>538.11788812666964</v>
      </c>
      <c r="AN77" s="15">
        <v>74</v>
      </c>
      <c r="AO77" s="15">
        <f>[1]节奏总纲!BA77</f>
        <v>36.021306837933537</v>
      </c>
      <c r="AP77" s="15">
        <f>[1]节奏总纲!BB77</f>
        <v>37.498964956033646</v>
      </c>
      <c r="AQ77" s="15">
        <f>[1]节奏总纲!BC77</f>
        <v>39.430405216734592</v>
      </c>
      <c r="AR77" s="15">
        <f>[1]节奏总纲!BD77</f>
        <v>42.167148737437564</v>
      </c>
      <c r="AS77" s="15">
        <f>[1]节奏总纲!BE77</f>
        <v>46.850331714610157</v>
      </c>
    </row>
    <row r="78" spans="2:45" x14ac:dyDescent="0.2">
      <c r="B78" s="71">
        <f>[1]节奏总纲!N78</f>
        <v>85</v>
      </c>
      <c r="C78" s="11">
        <v>75</v>
      </c>
      <c r="D78" s="11">
        <f>[1]节奏总纲!P78</f>
        <v>180.01933598375612</v>
      </c>
      <c r="E78" s="11">
        <f>[1]节奏总纲!Q78</f>
        <v>155.75272949314578</v>
      </c>
      <c r="F78" s="11">
        <f>[1]节奏总纲!R78</f>
        <v>127.38168214210583</v>
      </c>
      <c r="G78" s="11">
        <f>[1]节奏总纲!S78</f>
        <v>93.214012172388934</v>
      </c>
      <c r="H78" s="11">
        <f>[1]节奏总纲!T78</f>
        <v>51.755559095329879</v>
      </c>
      <c r="J78" s="11">
        <v>75</v>
      </c>
      <c r="K78" s="11">
        <f>[1]节奏总纲!W78</f>
        <v>12.122323404825693</v>
      </c>
      <c r="L78" s="11">
        <f>[1]节奏总纲!X78</f>
        <v>10.588972417402516</v>
      </c>
      <c r="M78" s="11">
        <f>[1]节奏总纲!Y78</f>
        <v>8.6784942488020249</v>
      </c>
      <c r="N78" s="11">
        <f>[1]节奏总纲!Z78</f>
        <v>6.3440978640503403</v>
      </c>
      <c r="O78" s="11">
        <f>[1]节奏总纲!AA78</f>
        <v>3.585906186434741</v>
      </c>
      <c r="Q78" s="11">
        <v>75</v>
      </c>
      <c r="R78" s="11">
        <f>[1]节奏总纲!AD78</f>
        <v>62.470630686057078</v>
      </c>
      <c r="S78" s="11">
        <f>[1]节奏总纲!AE78</f>
        <v>64.495279642868965</v>
      </c>
      <c r="T78" s="11">
        <f>[1]节奏总纲!AF78</f>
        <v>67.344310856946692</v>
      </c>
      <c r="U78" s="11">
        <f>[1]节奏总纲!AG78</f>
        <v>71.882008108111634</v>
      </c>
      <c r="V78" s="11">
        <f>[1]节奏总纲!AH78</f>
        <v>80.437605572866573</v>
      </c>
      <c r="Z78" s="97">
        <v>75</v>
      </c>
      <c r="AA78" s="97">
        <f>[1]节奏总纲!AM78</f>
        <v>22936.899999999998</v>
      </c>
      <c r="AB78" s="97">
        <f>[1]节奏总纲!AN78</f>
        <v>18349.52</v>
      </c>
      <c r="AC78" s="97">
        <f>[1]节奏总纲!AO78</f>
        <v>13762.139999999998</v>
      </c>
      <c r="AD78" s="97">
        <f>[1]节奏总纲!AP78</f>
        <v>9174.76</v>
      </c>
      <c r="AE78" s="97">
        <f>[1]节奏总纲!AQ78</f>
        <v>4587.38</v>
      </c>
      <c r="AG78" s="97">
        <v>75</v>
      </c>
      <c r="AH78" s="97">
        <f>[1]节奏总纲!AT78</f>
        <v>3111.8854036292687</v>
      </c>
      <c r="AI78" s="97">
        <f>[1]节奏总纲!AU78</f>
        <v>2489.5083229034171</v>
      </c>
      <c r="AJ78" s="97">
        <f>[1]节奏总纲!AV78</f>
        <v>1867.1312421775601</v>
      </c>
      <c r="AK78" s="97">
        <f>[1]节奏总纲!AW78</f>
        <v>1244.7541614517086</v>
      </c>
      <c r="AL78" s="97">
        <f>[1]节奏总纲!AX78</f>
        <v>622.37708072585428</v>
      </c>
      <c r="AN78" s="15">
        <v>75</v>
      </c>
      <c r="AO78" s="15">
        <f>[1]节奏总纲!BA78</f>
        <v>36.105477566569242</v>
      </c>
      <c r="AP78" s="15">
        <f>[1]节奏总纲!BB78</f>
        <v>37.589718547105562</v>
      </c>
      <c r="AQ78" s="15">
        <f>[1]节奏总纲!BC78</f>
        <v>39.520459727922798</v>
      </c>
      <c r="AR78" s="15">
        <f>[1]节奏总纲!BD78</f>
        <v>42.253930624755228</v>
      </c>
      <c r="AS78" s="15">
        <f>[1]节奏总纲!BE78</f>
        <v>46.946651928703787</v>
      </c>
    </row>
    <row r="79" spans="2:45" x14ac:dyDescent="0.2">
      <c r="B79" s="71">
        <f>[1]节奏总纲!N79</f>
        <v>86</v>
      </c>
      <c r="C79" s="11">
        <v>76</v>
      </c>
      <c r="D79" s="11">
        <f>[1]节奏总纲!P79</f>
        <v>193.01172051333091</v>
      </c>
      <c r="E79" s="11">
        <f>[1]节奏总纲!Q79</f>
        <v>166.97443941608256</v>
      </c>
      <c r="F79" s="11">
        <f>[1]节奏总纲!R79</f>
        <v>136.51718991907896</v>
      </c>
      <c r="G79" s="11">
        <f>[1]节奏总纲!S79</f>
        <v>100.0379747420594</v>
      </c>
      <c r="H79" s="11">
        <f>[1]节奏总纲!T79</f>
        <v>55.664580196044632</v>
      </c>
      <c r="J79" s="11">
        <v>76</v>
      </c>
      <c r="K79" s="11">
        <f>[1]节奏总纲!W79</f>
        <v>12.992384529574792</v>
      </c>
      <c r="L79" s="11">
        <f>[1]节奏总纲!X79</f>
        <v>11.221709922936782</v>
      </c>
      <c r="M79" s="11">
        <f>[1]节奏总纲!Y79</f>
        <v>9.1355077769731281</v>
      </c>
      <c r="N79" s="11">
        <f>[1]节奏总纲!Z79</f>
        <v>6.8239625696704707</v>
      </c>
      <c r="O79" s="11">
        <f>[1]节奏总纲!AA79</f>
        <v>3.9090211007147531</v>
      </c>
      <c r="Q79" s="11">
        <v>76</v>
      </c>
      <c r="R79" s="11">
        <f>[1]节奏总纲!AD79</f>
        <v>62.660148539464579</v>
      </c>
      <c r="S79" s="11">
        <f>[1]节奏总纲!AE79</f>
        <v>64.685766249290154</v>
      </c>
      <c r="T79" s="11">
        <f>[1]节奏总纲!AF79</f>
        <v>67.545997286325218</v>
      </c>
      <c r="U79" s="11">
        <f>[1]节奏总纲!AG79</f>
        <v>72.076954583856178</v>
      </c>
      <c r="V79" s="11">
        <f>[1]节奏总纲!AH79</f>
        <v>80.634459181893376</v>
      </c>
      <c r="Z79" s="97">
        <v>76</v>
      </c>
      <c r="AA79" s="97">
        <f>[1]节奏总纲!AM79</f>
        <v>26535.88112606269</v>
      </c>
      <c r="AB79" s="97">
        <f>[1]节奏总纲!AN79</f>
        <v>21228.704900850153</v>
      </c>
      <c r="AC79" s="97">
        <f>[1]节奏总纲!AO79</f>
        <v>15921.528675637614</v>
      </c>
      <c r="AD79" s="97">
        <f>[1]节奏总纲!AP79</f>
        <v>10614.352450425076</v>
      </c>
      <c r="AE79" s="97">
        <f>[1]节奏总纲!AQ79</f>
        <v>5307.1762252125382</v>
      </c>
      <c r="AG79" s="97">
        <v>76</v>
      </c>
      <c r="AH79" s="97">
        <f>[1]节奏总纲!AT79</f>
        <v>3598.9811260626921</v>
      </c>
      <c r="AI79" s="97">
        <f>[1]节奏总纲!AU79</f>
        <v>2879.1849008501522</v>
      </c>
      <c r="AJ79" s="97">
        <f>[1]节奏总纲!AV79</f>
        <v>2159.388675637616</v>
      </c>
      <c r="AK79" s="97">
        <f>[1]节奏总纲!AW79</f>
        <v>1439.5924504250761</v>
      </c>
      <c r="AL79" s="97">
        <f>[1]节奏总纲!AX79</f>
        <v>719.79622521253805</v>
      </c>
      <c r="AN79" s="15">
        <v>76</v>
      </c>
      <c r="AO79" s="15">
        <f>[1]节奏总纲!BA79</f>
        <v>36.189648295204947</v>
      </c>
      <c r="AP79" s="15">
        <f>[1]节奏总纲!BB79</f>
        <v>37.680472138177471</v>
      </c>
      <c r="AQ79" s="15">
        <f>[1]节奏总纲!BC79</f>
        <v>39.610514239111005</v>
      </c>
      <c r="AR79" s="15">
        <f>[1]节奏总纲!BD79</f>
        <v>42.340712512072891</v>
      </c>
      <c r="AS79" s="15">
        <f>[1]节奏总纲!BE79</f>
        <v>47.037096473408994</v>
      </c>
    </row>
    <row r="80" spans="2:45" x14ac:dyDescent="0.2">
      <c r="B80" s="71">
        <f>[1]节奏总纲!N80</f>
        <v>87</v>
      </c>
      <c r="C80" s="11">
        <v>77</v>
      </c>
      <c r="D80" s="11">
        <f>[1]节奏总纲!P80</f>
        <v>206.93661346719625</v>
      </c>
      <c r="E80" s="11">
        <f>[1]节奏总纲!Q80</f>
        <v>179.12433261720508</v>
      </c>
      <c r="F80" s="11">
        <f>[1]节奏总纲!R80</f>
        <v>146.53181599612165</v>
      </c>
      <c r="G80" s="11">
        <f>[1]节奏总纲!S80</f>
        <v>107.42079605082158</v>
      </c>
      <c r="H80" s="11">
        <f>[1]节奏总纲!T80</f>
        <v>59.535663694512365</v>
      </c>
      <c r="J80" s="11">
        <v>77</v>
      </c>
      <c r="K80" s="11">
        <f>[1]节奏总纲!W80</f>
        <v>13.924892953865339</v>
      </c>
      <c r="L80" s="11">
        <f>[1]节奏总纲!X80</f>
        <v>12.149893201122524</v>
      </c>
      <c r="M80" s="11">
        <f>[1]节奏总纲!Y80</f>
        <v>10.014626077042692</v>
      </c>
      <c r="N80" s="11">
        <f>[1]节奏总纲!Z80</f>
        <v>7.3828213087621748</v>
      </c>
      <c r="O80" s="11">
        <f>[1]节奏总纲!AA80</f>
        <v>3.8710834984677334</v>
      </c>
      <c r="Q80" s="11">
        <v>77</v>
      </c>
      <c r="R80" s="11">
        <f>[1]节奏总纲!AD80</f>
        <v>62.849666392872081</v>
      </c>
      <c r="S80" s="11">
        <f>[1]节奏总纲!AE80</f>
        <v>64.876252855711357</v>
      </c>
      <c r="T80" s="11">
        <f>[1]节奏总纲!AF80</f>
        <v>67.747683715703729</v>
      </c>
      <c r="U80" s="11">
        <f>[1]节奏总纲!AG80</f>
        <v>72.263232241847945</v>
      </c>
      <c r="V80" s="11">
        <f>[1]节奏总纲!AH80</f>
        <v>80.83131279092018</v>
      </c>
      <c r="Z80" s="97">
        <v>77</v>
      </c>
      <c r="AA80" s="97">
        <f>[1]节奏总纲!AM80</f>
        <v>30698.011006346387</v>
      </c>
      <c r="AB80" s="97">
        <f>[1]节奏总纲!AN80</f>
        <v>24558.40880507711</v>
      </c>
      <c r="AC80" s="97">
        <f>[1]节奏总纲!AO80</f>
        <v>18418.806603807832</v>
      </c>
      <c r="AD80" s="97">
        <f>[1]节奏总纲!AP80</f>
        <v>12279.204402538555</v>
      </c>
      <c r="AE80" s="97">
        <f>[1]节奏总纲!AQ80</f>
        <v>6139.6022012692774</v>
      </c>
      <c r="AG80" s="97">
        <v>77</v>
      </c>
      <c r="AH80" s="97">
        <f>[1]节奏总纲!AT80</f>
        <v>4162.1298802836973</v>
      </c>
      <c r="AI80" s="97">
        <f>[1]节奏总纲!AU80</f>
        <v>3329.7039042269571</v>
      </c>
      <c r="AJ80" s="97">
        <f>[1]节奏总纲!AV80</f>
        <v>2497.2779281702187</v>
      </c>
      <c r="AK80" s="97">
        <f>[1]节奏总纲!AW80</f>
        <v>1664.8519521134785</v>
      </c>
      <c r="AL80" s="97">
        <f>[1]节奏总纲!AX80</f>
        <v>832.42597605673927</v>
      </c>
      <c r="AN80" s="15">
        <v>77</v>
      </c>
      <c r="AO80" s="15">
        <f>[1]节奏总纲!BA80</f>
        <v>36.273819023840659</v>
      </c>
      <c r="AP80" s="15">
        <f>[1]节奏总纲!BB80</f>
        <v>37.771225729249387</v>
      </c>
      <c r="AQ80" s="15">
        <f>[1]节奏总纲!BC80</f>
        <v>39.700568750299212</v>
      </c>
      <c r="AR80" s="15">
        <f>[1]节奏总纲!BD80</f>
        <v>42.427494399390554</v>
      </c>
      <c r="AS80" s="15">
        <f>[1]节奏总纲!BE80</f>
        <v>47.12024662670057</v>
      </c>
    </row>
    <row r="81" spans="2:45" x14ac:dyDescent="0.2">
      <c r="B81" s="71">
        <f>[1]节奏总纲!N81</f>
        <v>88</v>
      </c>
      <c r="C81" s="11">
        <v>78</v>
      </c>
      <c r="D81" s="11">
        <f>[1]节奏总纲!P81</f>
        <v>221.86094420380775</v>
      </c>
      <c r="E81" s="11">
        <f>[1]节奏总纲!Q81</f>
        <v>192.04283330281601</v>
      </c>
      <c r="F81" s="11">
        <f>[1]节奏总纲!R81</f>
        <v>157.23285115723854</v>
      </c>
      <c r="G81" s="11">
        <f>[1]节奏总纲!S81</f>
        <v>115.1680161361966</v>
      </c>
      <c r="H81" s="11">
        <f>[1]节奏总纲!T81</f>
        <v>63.651904892072437</v>
      </c>
      <c r="J81" s="11">
        <v>78</v>
      </c>
      <c r="K81" s="11">
        <f>[1]节奏总纲!W81</f>
        <v>14.924330736611495</v>
      </c>
      <c r="L81" s="11">
        <f>[1]节奏总纲!X81</f>
        <v>12.918500685610923</v>
      </c>
      <c r="M81" s="11">
        <f>[1]节奏总纲!Y81</f>
        <v>10.701035161116891</v>
      </c>
      <c r="N81" s="11">
        <f>[1]节奏总纲!Z81</f>
        <v>7.7472200853750195</v>
      </c>
      <c r="O81" s="11">
        <f>[1]节奏总纲!AA81</f>
        <v>4.1162411975600719</v>
      </c>
      <c r="Q81" s="11">
        <v>78</v>
      </c>
      <c r="R81" s="11">
        <f>[1]节奏总纲!AD81</f>
        <v>63.036560194527354</v>
      </c>
      <c r="S81" s="11">
        <f>[1]节奏总纲!AE81</f>
        <v>65.061438622789353</v>
      </c>
      <c r="T81" s="11">
        <f>[1]节奏总纲!AF81</f>
        <v>67.949370145082256</v>
      </c>
      <c r="U81" s="11">
        <f>[1]节奏总纲!AG81</f>
        <v>72.449509899839711</v>
      </c>
      <c r="V81" s="11">
        <f>[1]节奏总纲!AH81</f>
        <v>81.026624803116562</v>
      </c>
      <c r="Z81" s="97">
        <v>78</v>
      </c>
      <c r="AA81" s="97">
        <f>[1]节奏总纲!AM81</f>
        <v>35511.190322760085</v>
      </c>
      <c r="AB81" s="97">
        <f>[1]节奏总纲!AN81</f>
        <v>28408.952258208068</v>
      </c>
      <c r="AC81" s="97">
        <f>[1]节奏总纲!AO81</f>
        <v>21306.714193656051</v>
      </c>
      <c r="AD81" s="97">
        <f>[1]节奏总纲!AP81</f>
        <v>14204.476129104034</v>
      </c>
      <c r="AE81" s="97">
        <f>[1]节奏总纲!AQ81</f>
        <v>7102.238064552017</v>
      </c>
      <c r="AG81" s="97">
        <v>78</v>
      </c>
      <c r="AH81" s="97">
        <f>[1]节奏总纲!AT81</f>
        <v>4813.179316413698</v>
      </c>
      <c r="AI81" s="97">
        <f>[1]节奏总纲!AU81</f>
        <v>3850.5434531309584</v>
      </c>
      <c r="AJ81" s="97">
        <f>[1]节奏总纲!AV81</f>
        <v>2887.9075898482188</v>
      </c>
      <c r="AK81" s="97">
        <f>[1]节奏总纲!AW81</f>
        <v>1925.2717265654792</v>
      </c>
      <c r="AL81" s="97">
        <f>[1]节奏总纲!AX81</f>
        <v>962.63586328273959</v>
      </c>
      <c r="AN81" s="15">
        <v>78</v>
      </c>
      <c r="AO81" s="15">
        <f>[1]节奏总纲!BA81</f>
        <v>36.357989752476364</v>
      </c>
      <c r="AP81" s="15">
        <f>[1]节奏总纲!BB81</f>
        <v>37.861979320321296</v>
      </c>
      <c r="AQ81" s="15">
        <f>[1]节奏总纲!BC81</f>
        <v>39.790623261487418</v>
      </c>
      <c r="AR81" s="15">
        <f>[1]节奏总纲!BD81</f>
        <v>42.51427628670821</v>
      </c>
      <c r="AS81" s="15">
        <f>[1]节奏总纲!BE81</f>
        <v>47.203396779992147</v>
      </c>
    </row>
    <row r="82" spans="2:45" x14ac:dyDescent="0.2">
      <c r="B82" s="71">
        <f>[1]节奏总纲!N82</f>
        <v>89</v>
      </c>
      <c r="C82" s="11">
        <v>79</v>
      </c>
      <c r="D82" s="11">
        <f>[1]节奏总纲!P82</f>
        <v>237.85644583342264</v>
      </c>
      <c r="E82" s="11">
        <f>[1]节奏总纲!Q82</f>
        <v>206.07882467007735</v>
      </c>
      <c r="F82" s="11">
        <f>[1]节奏总纲!R82</f>
        <v>168.73536267423003</v>
      </c>
      <c r="G82" s="11">
        <f>[1]节奏总纲!S82</f>
        <v>123.11449636337954</v>
      </c>
      <c r="H82" s="11">
        <f>[1]节奏总纲!T82</f>
        <v>68.122086086692235</v>
      </c>
      <c r="J82" s="11">
        <v>79</v>
      </c>
      <c r="K82" s="11">
        <f>[1]节奏总纲!W82</f>
        <v>15.995501629614893</v>
      </c>
      <c r="L82" s="11">
        <f>[1]节奏总纲!X82</f>
        <v>14.035991367261346</v>
      </c>
      <c r="M82" s="11">
        <f>[1]节奏总纲!Y82</f>
        <v>11.50251151699149</v>
      </c>
      <c r="N82" s="11">
        <f>[1]节奏总纲!Z82</f>
        <v>7.9464802271829456</v>
      </c>
      <c r="O82" s="11">
        <f>[1]节奏总纲!AA82</f>
        <v>4.4701811946197978</v>
      </c>
      <c r="Q82" s="11">
        <v>79</v>
      </c>
      <c r="R82" s="11">
        <f>[1]节奏总纲!AD82</f>
        <v>63.213386604241791</v>
      </c>
      <c r="S82" s="11">
        <f>[1]节奏总纲!AE82</f>
        <v>65.23679566619937</v>
      </c>
      <c r="T82" s="11">
        <f>[1]节奏总纲!AF82</f>
        <v>68.132712808893615</v>
      </c>
      <c r="U82" s="11">
        <f>[1]节奏总纲!AG82</f>
        <v>72.635787557831478</v>
      </c>
      <c r="V82" s="11">
        <f>[1]节奏总纲!AH82</f>
        <v>81.212704266341873</v>
      </c>
      <c r="Z82" s="97">
        <v>79</v>
      </c>
      <c r="AA82" s="97">
        <f>[1]节奏总纲!AM82</f>
        <v>41077.009235645834</v>
      </c>
      <c r="AB82" s="97">
        <f>[1]节奏总纲!AN82</f>
        <v>32861.60738851667</v>
      </c>
      <c r="AC82" s="97">
        <f>[1]节奏总纲!AO82</f>
        <v>24646.205541387499</v>
      </c>
      <c r="AD82" s="97">
        <f>[1]节奏总纲!AP82</f>
        <v>16430.803694258335</v>
      </c>
      <c r="AE82" s="97">
        <f>[1]节奏总纲!AQ82</f>
        <v>8215.4018471291674</v>
      </c>
      <c r="AG82" s="97">
        <v>79</v>
      </c>
      <c r="AH82" s="97">
        <f>[1]节奏总纲!AT82</f>
        <v>5565.8189128857484</v>
      </c>
      <c r="AI82" s="97">
        <f>[1]节奏总纲!AU82</f>
        <v>4452.6551303086017</v>
      </c>
      <c r="AJ82" s="97">
        <f>[1]节奏总纲!AV82</f>
        <v>3339.4913477314476</v>
      </c>
      <c r="AK82" s="97">
        <f>[1]节奏总纲!AW82</f>
        <v>2226.3275651543008</v>
      </c>
      <c r="AL82" s="97">
        <f>[1]节奏总纲!AX82</f>
        <v>1113.1637825771504</v>
      </c>
      <c r="AN82" s="15">
        <v>79</v>
      </c>
      <c r="AO82" s="15">
        <f>[1]节奏总纲!BA82</f>
        <v>36.442160481112069</v>
      </c>
      <c r="AP82" s="15">
        <f>[1]节奏总纲!BB82</f>
        <v>37.952732911393213</v>
      </c>
      <c r="AQ82" s="15">
        <f>[1]节奏总纲!BC82</f>
        <v>39.880677772675625</v>
      </c>
      <c r="AR82" s="15">
        <f>[1]节奏总纲!BD82</f>
        <v>42.601058174025873</v>
      </c>
      <c r="AS82" s="15">
        <f>[1]节奏总纲!BE82</f>
        <v>47.286546933283724</v>
      </c>
    </row>
    <row r="83" spans="2:45" x14ac:dyDescent="0.2">
      <c r="B83" s="71">
        <f>[1]节奏总纲!N83</f>
        <v>90</v>
      </c>
      <c r="C83" s="11">
        <v>80</v>
      </c>
      <c r="D83" s="11">
        <f>[1]节奏总纲!P83</f>
        <v>255</v>
      </c>
      <c r="E83" s="11">
        <f>[1]节奏总纲!Q83</f>
        <v>221.08500000000001</v>
      </c>
      <c r="F83" s="11">
        <f>[1]节奏总纲!R83</f>
        <v>180.33600000000001</v>
      </c>
      <c r="G83" s="11">
        <f>[1]节奏总纲!S83</f>
        <v>131.58000000000001</v>
      </c>
      <c r="H83" s="11">
        <f>[1]节奏总纲!T83</f>
        <v>72.777000000000001</v>
      </c>
      <c r="J83" s="11">
        <v>80</v>
      </c>
      <c r="K83" s="11">
        <f>[1]节奏总纲!W83</f>
        <v>17.14355416657736</v>
      </c>
      <c r="L83" s="11">
        <f>[1]节奏总纲!X83</f>
        <v>15.006175329922655</v>
      </c>
      <c r="M83" s="11">
        <f>[1]节奏总纲!Y83</f>
        <v>11.600637325769981</v>
      </c>
      <c r="N83" s="11">
        <f>[1]节奏总纲!Z83</f>
        <v>8.4655036366204683</v>
      </c>
      <c r="O83" s="11">
        <f>[1]节奏总纲!AA83</f>
        <v>4.6549139133077659</v>
      </c>
      <c r="Q83" s="11">
        <v>80</v>
      </c>
      <c r="R83" s="11">
        <f>[1]节奏总纲!AD83</f>
        <v>63.39021301395622</v>
      </c>
      <c r="S83" s="11">
        <f>[1]节奏总纲!AE83</f>
        <v>65.412152709609373</v>
      </c>
      <c r="T83" s="11">
        <f>[1]节奏总纲!AF83</f>
        <v>68.309907165737044</v>
      </c>
      <c r="U83" s="11">
        <f>[1]节奏总纲!AG83</f>
        <v>72.822065215823244</v>
      </c>
      <c r="V83" s="11">
        <f>[1]节奏总纲!AH83</f>
        <v>81.398783729567185</v>
      </c>
      <c r="Z83" s="97">
        <v>80</v>
      </c>
      <c r="AA83" s="97">
        <f>[1]节奏总纲!AM83</f>
        <v>47512.875</v>
      </c>
      <c r="AB83" s="97">
        <f>[1]节奏总纲!AN83</f>
        <v>38010.300000000003</v>
      </c>
      <c r="AC83" s="97">
        <f>[1]节奏总纲!AO83</f>
        <v>28507.724999999999</v>
      </c>
      <c r="AD83" s="97">
        <f>[1]节奏总纲!AP83</f>
        <v>19005.150000000001</v>
      </c>
      <c r="AE83" s="97">
        <f>[1]节奏总纲!AQ83</f>
        <v>9502.5750000000007</v>
      </c>
      <c r="AG83" s="97">
        <v>80</v>
      </c>
      <c r="AH83" s="97">
        <f>[1]节奏总纲!AT83</f>
        <v>6435.8657643541665</v>
      </c>
      <c r="AI83" s="97">
        <f>[1]节奏总纲!AU83</f>
        <v>5148.6926114833332</v>
      </c>
      <c r="AJ83" s="97">
        <f>[1]节奏总纲!AV83</f>
        <v>3861.5194586124999</v>
      </c>
      <c r="AK83" s="97">
        <f>[1]节奏总纲!AW83</f>
        <v>2574.3463057416666</v>
      </c>
      <c r="AL83" s="97">
        <f>[1]节奏总纲!AX83</f>
        <v>1287.1731528708333</v>
      </c>
      <c r="AN83" s="15">
        <v>80</v>
      </c>
      <c r="AO83" s="15">
        <f>[1]节奏总纲!BA83</f>
        <v>36.526331209747774</v>
      </c>
      <c r="AP83" s="15">
        <f>[1]节奏总纲!BB83</f>
        <v>38.037513426486328</v>
      </c>
      <c r="AQ83" s="15">
        <f>[1]节奏总纲!BC83</f>
        <v>39.970732283863832</v>
      </c>
      <c r="AR83" s="15">
        <f>[1]节奏总纲!BD83</f>
        <v>42.687840061343536</v>
      </c>
      <c r="AS83" s="15">
        <f>[1]节奏总纲!BE83</f>
        <v>47.3696970865753</v>
      </c>
    </row>
    <row r="84" spans="2:45" x14ac:dyDescent="0.2">
      <c r="B84" s="71">
        <f>[1]节奏总纲!N84</f>
        <v>91</v>
      </c>
      <c r="C84" s="11">
        <v>81</v>
      </c>
      <c r="D84" s="11">
        <f>[1]节奏总纲!P84</f>
        <v>273.37400640929098</v>
      </c>
      <c r="E84" s="11">
        <f>[1]节奏总纲!Q84</f>
        <v>236.35916594147301</v>
      </c>
      <c r="F84" s="11">
        <f>[1]节奏总纲!R84</f>
        <v>192.67399971726829</v>
      </c>
      <c r="G84" s="11">
        <f>[1]节奏总纲!S84</f>
        <v>140.76027590014394</v>
      </c>
      <c r="H84" s="11">
        <f>[1]节奏总纲!T84</f>
        <v>77.856917025366073</v>
      </c>
      <c r="J84" s="11">
        <v>81</v>
      </c>
      <c r="K84" s="11">
        <f>[1]节奏总纲!W84</f>
        <v>18.374006409290985</v>
      </c>
      <c r="L84" s="11">
        <f>[1]节奏总纲!X84</f>
        <v>15.274165941473001</v>
      </c>
      <c r="M84" s="11">
        <f>[1]节奏总纲!Y84</f>
        <v>12.337999717268275</v>
      </c>
      <c r="N84" s="11">
        <f>[1]节奏总纲!Z84</f>
        <v>9.1802759001439256</v>
      </c>
      <c r="O84" s="11">
        <f>[1]节奏总纲!AA84</f>
        <v>5.0799170253660719</v>
      </c>
      <c r="Q84" s="11">
        <v>81</v>
      </c>
      <c r="R84" s="11">
        <f>[1]节奏总纲!AD84</f>
        <v>63.567039423670657</v>
      </c>
      <c r="S84" s="11">
        <f>[1]节奏总纲!AE84</f>
        <v>65.58750975301939</v>
      </c>
      <c r="T84" s="11">
        <f>[1]节奏总纲!AF84</f>
        <v>68.487101522580488</v>
      </c>
      <c r="U84" s="11">
        <f>[1]节奏总纲!AG84</f>
        <v>73.007572199822363</v>
      </c>
      <c r="V84" s="11">
        <f>[1]节奏总纲!AH84</f>
        <v>81.584863192792497</v>
      </c>
      <c r="AN84" s="15">
        <v>81</v>
      </c>
      <c r="AO84" s="15">
        <f>[1]节奏总纲!BA84</f>
        <v>36.610501938383479</v>
      </c>
      <c r="AP84" s="15">
        <f>[1]节奏总纲!BB84</f>
        <v>38.11580158428373</v>
      </c>
      <c r="AQ84" s="15">
        <f>[1]节奏总纲!BC84</f>
        <v>40.052446592012309</v>
      </c>
      <c r="AR84" s="15">
        <f>[1]节奏总纲!BD84</f>
        <v>42.774621948661192</v>
      </c>
      <c r="AS84" s="15">
        <f>[1]节奏总纲!BE84</f>
        <v>47.452847239866877</v>
      </c>
    </row>
    <row r="85" spans="2:45" x14ac:dyDescent="0.2">
      <c r="B85" s="71">
        <f>[1]节奏总纲!N85</f>
        <v>92</v>
      </c>
      <c r="C85" s="11">
        <v>82</v>
      </c>
      <c r="D85" s="11">
        <f>[1]节奏总纲!P85</f>
        <v>293.06677887924064</v>
      </c>
      <c r="E85" s="11">
        <f>[1]节奏总纲!Q85</f>
        <v>253.15108359588808</v>
      </c>
      <c r="F85" s="11">
        <f>[1]节奏总纲!R85</f>
        <v>206.37762568676126</v>
      </c>
      <c r="G85" s="11">
        <f>[1]节奏总纲!S85</f>
        <v>150.81216441125721</v>
      </c>
      <c r="H85" s="11">
        <f>[1]节奏总纲!T85</f>
        <v>83.230965201704336</v>
      </c>
      <c r="J85" s="11">
        <v>82</v>
      </c>
      <c r="K85" s="11">
        <f>[1]节奏总纲!W85</f>
        <v>19.692772469949659</v>
      </c>
      <c r="L85" s="11">
        <f>[1]节奏总纲!X85</f>
        <v>16.791917654415073</v>
      </c>
      <c r="M85" s="11">
        <f>[1]节奏总纲!Y85</f>
        <v>13.703625969492975</v>
      </c>
      <c r="N85" s="11">
        <f>[1]节奏总纲!Z85</f>
        <v>10.051888511113276</v>
      </c>
      <c r="O85" s="11">
        <f>[1]节奏总纲!AA85</f>
        <v>5.3740481763382633</v>
      </c>
      <c r="Q85" s="11">
        <v>82</v>
      </c>
      <c r="R85" s="11">
        <f>[1]节奏总纲!AD85</f>
        <v>63.743865833385094</v>
      </c>
      <c r="S85" s="11">
        <f>[1]节奏总纲!AE85</f>
        <v>65.762866796429392</v>
      </c>
      <c r="T85" s="11">
        <f>[1]节奏总纲!AF85</f>
        <v>68.664295879423918</v>
      </c>
      <c r="U85" s="11">
        <f>[1]节奏总纲!AG85</f>
        <v>73.176642436293761</v>
      </c>
      <c r="V85" s="11">
        <f>[1]节奏总纲!AH85</f>
        <v>81.770942656017823</v>
      </c>
      <c r="AN85" s="15">
        <v>82</v>
      </c>
      <c r="AO85" s="15">
        <f>[1]节奏总纲!BA85</f>
        <v>36.694672667019191</v>
      </c>
      <c r="AP85" s="15">
        <f>[1]节奏总纲!BB85</f>
        <v>38.194089742081125</v>
      </c>
      <c r="AQ85" s="15">
        <f>[1]节奏总纲!BC85</f>
        <v>40.130145246845366</v>
      </c>
      <c r="AR85" s="15">
        <f>[1]节奏总纲!BD85</f>
        <v>42.861403835978855</v>
      </c>
      <c r="AS85" s="15">
        <f>[1]节奏总纲!BE85</f>
        <v>47.535997393158453</v>
      </c>
    </row>
    <row r="86" spans="2:45" x14ac:dyDescent="0.2">
      <c r="B86" s="71">
        <f>[1]节奏总纲!N86</f>
        <v>93</v>
      </c>
      <c r="C86" s="11">
        <v>83</v>
      </c>
      <c r="D86" s="11">
        <f>[1]节奏总纲!P86</f>
        <v>314.1729698162988</v>
      </c>
      <c r="E86" s="11">
        <f>[1]节奏总纲!Q86</f>
        <v>271.53969781222702</v>
      </c>
      <c r="F86" s="11">
        <f>[1]节奏总纲!R86</f>
        <v>221.55477831445393</v>
      </c>
      <c r="G86" s="11">
        <f>[1]节奏总纲!S86</f>
        <v>161.57915837652246</v>
      </c>
      <c r="H86" s="11">
        <f>[1]节奏总纲!T86</f>
        <v>89.193706130847232</v>
      </c>
      <c r="J86" s="11">
        <v>83</v>
      </c>
      <c r="K86" s="11">
        <f>[1]节奏总纲!W86</f>
        <v>21.106190937058159</v>
      </c>
      <c r="L86" s="11">
        <f>[1]节奏总纲!X86</f>
        <v>18.388614216338937</v>
      </c>
      <c r="M86" s="11">
        <f>[1]节奏总纲!Y86</f>
        <v>15.177152627692664</v>
      </c>
      <c r="N86" s="11">
        <f>[1]节奏总纲!Z86</f>
        <v>10.766993965265243</v>
      </c>
      <c r="O86" s="11">
        <f>[1]节奏总纲!AA86</f>
        <v>5.9627409291428961</v>
      </c>
      <c r="Q86" s="11">
        <v>83</v>
      </c>
      <c r="R86" s="11">
        <f>[1]节奏总纲!AD86</f>
        <v>63.920692243099523</v>
      </c>
      <c r="S86" s="11">
        <f>[1]节奏总纲!AE86</f>
        <v>65.938223839839395</v>
      </c>
      <c r="T86" s="11">
        <f>[1]节奏总纲!AF86</f>
        <v>68.841490236267347</v>
      </c>
      <c r="U86" s="11">
        <f>[1]节奏总纲!AG86</f>
        <v>73.34571267276516</v>
      </c>
      <c r="V86" s="11">
        <f>[1]节奏总纲!AH86</f>
        <v>81.957022119243135</v>
      </c>
      <c r="AN86" s="15">
        <v>83</v>
      </c>
      <c r="AO86" s="15">
        <f>[1]节奏总纲!BA86</f>
        <v>36.778843395654896</v>
      </c>
      <c r="AP86" s="15">
        <f>[1]节奏总纲!BB86</f>
        <v>38.272377899878528</v>
      </c>
      <c r="AQ86" s="15">
        <f>[1]节奏总纲!BC86</f>
        <v>40.207843901678423</v>
      </c>
      <c r="AR86" s="15">
        <f>[1]节奏总纲!BD86</f>
        <v>42.948185723296518</v>
      </c>
      <c r="AS86" s="15">
        <f>[1]节奏总纲!BE86</f>
        <v>47.619147546450023</v>
      </c>
    </row>
    <row r="87" spans="2:45" x14ac:dyDescent="0.2">
      <c r="B87" s="71">
        <f>[1]节奏总纲!N87</f>
        <v>94</v>
      </c>
      <c r="C87" s="11">
        <v>84</v>
      </c>
      <c r="D87" s="11">
        <f>[1]节奏总纲!P87</f>
        <v>336.79402515786086</v>
      </c>
      <c r="E87" s="11">
        <f>[1]节奏总纲!Q87</f>
        <v>291.2594729565181</v>
      </c>
      <c r="F87" s="11">
        <f>[1]节奏总纲!R87</f>
        <v>237.27139072371298</v>
      </c>
      <c r="G87" s="11">
        <f>[1]节奏总纲!S87</f>
        <v>172.97741132107731</v>
      </c>
      <c r="H87" s="11">
        <f>[1]节奏总纲!T87</f>
        <v>95.64950314483248</v>
      </c>
      <c r="J87" s="11">
        <v>84</v>
      </c>
      <c r="K87" s="11">
        <f>[1]节奏总纲!W87</f>
        <v>22.621055341562055</v>
      </c>
      <c r="L87" s="11">
        <f>[1]节奏总纲!X87</f>
        <v>19.719775144291077</v>
      </c>
      <c r="M87" s="11">
        <f>[1]节奏总纲!Y87</f>
        <v>15.716612409259056</v>
      </c>
      <c r="N87" s="11">
        <f>[1]节奏总纲!Z87</f>
        <v>11.398252944554855</v>
      </c>
      <c r="O87" s="11">
        <f>[1]节奏总纲!AA87</f>
        <v>6.4557970139852472</v>
      </c>
      <c r="Q87" s="11">
        <v>84</v>
      </c>
      <c r="R87" s="11">
        <f>[1]节奏总纲!AD87</f>
        <v>64.090988120365651</v>
      </c>
      <c r="S87" s="11">
        <f>[1]节奏总纲!AE87</f>
        <v>66.105889403880397</v>
      </c>
      <c r="T87" s="11">
        <f>[1]节奏总纲!AF87</f>
        <v>69.01697485309198</v>
      </c>
      <c r="U87" s="11">
        <f>[1]节奏总纲!AG87</f>
        <v>73.514782909236544</v>
      </c>
      <c r="V87" s="11">
        <f>[1]节奏总纲!AH87</f>
        <v>82.128973371044353</v>
      </c>
      <c r="AN87" s="15">
        <v>84</v>
      </c>
      <c r="AO87" s="15">
        <f>[1]节奏总纲!BA87</f>
        <v>36.863014124290601</v>
      </c>
      <c r="AP87" s="15">
        <f>[1]节奏总纲!BB87</f>
        <v>38.35066605767593</v>
      </c>
      <c r="AQ87" s="15">
        <f>[1]节奏总纲!BC87</f>
        <v>40.28554255651148</v>
      </c>
      <c r="AR87" s="15">
        <f>[1]节奏总纲!BD87</f>
        <v>43.030177309109042</v>
      </c>
      <c r="AS87" s="15">
        <f>[1]节奏总纲!BE87</f>
        <v>47.7022976997416</v>
      </c>
    </row>
    <row r="88" spans="2:45" x14ac:dyDescent="0.2">
      <c r="B88" s="71">
        <f>[1]节奏总纲!N88</f>
        <v>95</v>
      </c>
      <c r="C88" s="11">
        <v>85</v>
      </c>
      <c r="D88" s="11">
        <f>[1]节奏总纲!P88</f>
        <v>361.0386719675123</v>
      </c>
      <c r="E88" s="11">
        <f>[1]节奏总纲!Q88</f>
        <v>311.72078937675008</v>
      </c>
      <c r="F88" s="11">
        <f>[1]节奏总纲!R88</f>
        <v>253.91849799475142</v>
      </c>
      <c r="G88" s="11">
        <f>[1]节奏总纲!S88</f>
        <v>185.57387739130132</v>
      </c>
      <c r="H88" s="11">
        <f>[1]节奏总纲!T88</f>
        <v>102.53498283877349</v>
      </c>
      <c r="J88" s="11">
        <v>85</v>
      </c>
      <c r="K88" s="11">
        <f>[1]节奏总纲!W88</f>
        <v>24.244646809651442</v>
      </c>
      <c r="L88" s="11">
        <f>[1]节奏总纲!X88</f>
        <v>20.461316420231981</v>
      </c>
      <c r="M88" s="11">
        <f>[1]节奏总纲!Y88</f>
        <v>16.647107271038436</v>
      </c>
      <c r="N88" s="11">
        <f>[1]节奏总纲!Z88</f>
        <v>12.596466070224011</v>
      </c>
      <c r="O88" s="11">
        <f>[1]节奏总纲!AA88</f>
        <v>6.8854796939410079</v>
      </c>
      <c r="Q88" s="11">
        <v>85</v>
      </c>
      <c r="R88" s="11">
        <f>[1]节奏总纲!AD88</f>
        <v>64.255972994404218</v>
      </c>
      <c r="S88" s="11">
        <f>[1]节奏总纲!AE88</f>
        <v>66.269371604948859</v>
      </c>
      <c r="T88" s="11">
        <f>[1]节奏总纲!AF88</f>
        <v>69.17795498031839</v>
      </c>
      <c r="U88" s="11">
        <f>[1]节奏总纲!AG88</f>
        <v>73.683853145707943</v>
      </c>
      <c r="V88" s="11">
        <f>[1]节奏总纲!AH88</f>
        <v>82.296681479091191</v>
      </c>
      <c r="AN88" s="15">
        <v>85</v>
      </c>
      <c r="AO88" s="15">
        <f>[1]节奏总纲!BA88</f>
        <v>36.947184852926306</v>
      </c>
      <c r="AP88" s="15">
        <f>[1]节奏总纲!BB88</f>
        <v>38.428954215473325</v>
      </c>
      <c r="AQ88" s="15">
        <f>[1]节奏总纲!BC88</f>
        <v>40.363241211344537</v>
      </c>
      <c r="AR88" s="15">
        <f>[1]节奏总纲!BD88</f>
        <v>43.105070725978337</v>
      </c>
      <c r="AS88" s="15">
        <f>[1]节奏总纲!BE88</f>
        <v>47.785447853033176</v>
      </c>
    </row>
    <row r="89" spans="2:45" x14ac:dyDescent="0.2">
      <c r="B89" s="71">
        <f>[1]节奏总纲!N89</f>
        <v>96</v>
      </c>
      <c r="C89" s="11">
        <v>86</v>
      </c>
      <c r="D89" s="11">
        <f>[1]节奏总纲!P89</f>
        <v>387.02344102666189</v>
      </c>
      <c r="E89" s="11">
        <f>[1]节奏总纲!Q89</f>
        <v>334.00122960600919</v>
      </c>
      <c r="F89" s="11">
        <f>[1]节奏总纲!R89</f>
        <v>272.23228841815398</v>
      </c>
      <c r="G89" s="11">
        <f>[1]节奏总纲!S89</f>
        <v>199.39447681693619</v>
      </c>
      <c r="H89" s="11">
        <f>[1]节奏总纲!T89</f>
        <v>108.94709864900531</v>
      </c>
      <c r="J89" s="11">
        <v>86</v>
      </c>
      <c r="K89" s="11">
        <f>[1]节奏总纲!W89</f>
        <v>25.984769059149585</v>
      </c>
      <c r="L89" s="11">
        <f>[1]节奏总纲!X89</f>
        <v>22.280440229259113</v>
      </c>
      <c r="M89" s="11">
        <f>[1]节奏总纲!Y89</f>
        <v>18.313790423402565</v>
      </c>
      <c r="N89" s="11">
        <f>[1]节奏总纲!Z89</f>
        <v>13.820599425634867</v>
      </c>
      <c r="O89" s="11">
        <f>[1]节奏总纲!AA89</f>
        <v>6.4121158102318248</v>
      </c>
      <c r="Q89" s="11">
        <v>86</v>
      </c>
      <c r="R89" s="11">
        <f>[1]节奏总纲!AD89</f>
        <v>64.420957868442798</v>
      </c>
      <c r="S89" s="11">
        <f>[1]节奏总纲!AE89</f>
        <v>66.43285380601732</v>
      </c>
      <c r="T89" s="11">
        <f>[1]节奏总纲!AF89</f>
        <v>69.338935107544785</v>
      </c>
      <c r="U89" s="11">
        <f>[1]节奏总纲!AG89</f>
        <v>73.852923382179341</v>
      </c>
      <c r="V89" s="11">
        <f>[1]节奏总纲!AH89</f>
        <v>82.464389587138029</v>
      </c>
      <c r="AN89" s="15">
        <v>86</v>
      </c>
      <c r="AO89" s="15">
        <f>[1]节奏总纲!BA89</f>
        <v>37.027046282459708</v>
      </c>
      <c r="AP89" s="15">
        <f>[1]节奏总纲!BB89</f>
        <v>38.507242373270728</v>
      </c>
      <c r="AQ89" s="15">
        <f>[1]节奏总纲!BC89</f>
        <v>40.440939866177594</v>
      </c>
      <c r="AR89" s="15">
        <f>[1]节奏总纲!BD89</f>
        <v>43.179964142847631</v>
      </c>
      <c r="AS89" s="15">
        <f>[1]节奏总纲!BE89</f>
        <v>47.868598006324753</v>
      </c>
    </row>
    <row r="90" spans="2:45" x14ac:dyDescent="0.2">
      <c r="B90" s="71">
        <f>[1]节奏总纲!N90</f>
        <v>97</v>
      </c>
      <c r="C90" s="11">
        <v>87</v>
      </c>
      <c r="D90" s="11">
        <f>[1]节奏总纲!P90</f>
        <v>414.87322693439216</v>
      </c>
      <c r="E90" s="11">
        <f>[1]节奏总纲!Q90</f>
        <v>358.28451878054108</v>
      </c>
      <c r="F90" s="11">
        <f>[1]节奏总纲!R90</f>
        <v>292.4026503433596</v>
      </c>
      <c r="G90" s="11">
        <f>[1]节奏总纲!S90</f>
        <v>212.58104148118252</v>
      </c>
      <c r="H90" s="11">
        <f>[1]节奏总纲!T90</f>
        <v>115.74963031469542</v>
      </c>
      <c r="J90" s="11">
        <v>87</v>
      </c>
      <c r="K90" s="11">
        <f>[1]节奏总纲!W90</f>
        <v>27.849785907730279</v>
      </c>
      <c r="L90" s="11">
        <f>[1]节奏总纲!X90</f>
        <v>24.283289174531888</v>
      </c>
      <c r="M90" s="11">
        <f>[1]节奏总纲!Y90</f>
        <v>20.170361925205611</v>
      </c>
      <c r="N90" s="11">
        <f>[1]节奏总纲!Z90</f>
        <v>13.186564664246333</v>
      </c>
      <c r="O90" s="11">
        <f>[1]节奏总纲!AA90</f>
        <v>6.8025316656901111</v>
      </c>
      <c r="Q90" s="11">
        <v>87</v>
      </c>
      <c r="R90" s="11">
        <f>[1]节奏总纲!AD90</f>
        <v>64.585942742481365</v>
      </c>
      <c r="S90" s="11">
        <f>[1]节奏总纲!AE90</f>
        <v>66.596336007085796</v>
      </c>
      <c r="T90" s="11">
        <f>[1]节奏总纲!AF90</f>
        <v>69.49991523477118</v>
      </c>
      <c r="U90" s="11">
        <f>[1]节奏总纲!AG90</f>
        <v>74.02050499447661</v>
      </c>
      <c r="V90" s="11">
        <f>[1]节奏总纲!AH90</f>
        <v>82.632097695184868</v>
      </c>
      <c r="AN90" s="15">
        <v>87</v>
      </c>
      <c r="AO90" s="15">
        <f>[1]节奏总纲!BA90</f>
        <v>37.099649155317238</v>
      </c>
      <c r="AP90" s="15">
        <f>[1]节奏总纲!BB90</f>
        <v>38.58553053106813</v>
      </c>
      <c r="AQ90" s="15">
        <f>[1]节奏总纲!BC90</f>
        <v>40.518638521010651</v>
      </c>
      <c r="AR90" s="15">
        <f>[1]节奏总纲!BD90</f>
        <v>43.254857559716925</v>
      </c>
      <c r="AS90" s="15">
        <f>[1]节奏总纲!BE90</f>
        <v>47.951748159616329</v>
      </c>
    </row>
    <row r="91" spans="2:45" x14ac:dyDescent="0.2">
      <c r="B91" s="71">
        <f>[1]节奏总纲!N91</f>
        <v>98</v>
      </c>
      <c r="C91" s="11">
        <v>88</v>
      </c>
      <c r="D91" s="11">
        <f>[1]节奏总纲!P91</f>
        <v>444.72188840761549</v>
      </c>
      <c r="E91" s="11">
        <f>[1]节奏总纲!Q91</f>
        <v>384.7733778502689</v>
      </c>
      <c r="F91" s="11">
        <f>[1]节奏总纲!R91</f>
        <v>312.90632068359827</v>
      </c>
      <c r="G91" s="11">
        <f>[1]节奏总纲!S91</f>
        <v>226.0076636887502</v>
      </c>
      <c r="H91" s="11">
        <f>[1]节奏总纲!T91</f>
        <v>123.1879630889095</v>
      </c>
      <c r="J91" s="11">
        <v>88</v>
      </c>
      <c r="K91" s="11">
        <f>[1]节奏总纲!W91</f>
        <v>29.848661473223331</v>
      </c>
      <c r="L91" s="11">
        <f>[1]节奏总纲!X91</f>
        <v>26.488859069727823</v>
      </c>
      <c r="M91" s="11">
        <f>[1]节奏总纲!Y91</f>
        <v>20.503670340238671</v>
      </c>
      <c r="N91" s="11">
        <f>[1]节奏总纲!Z91</f>
        <v>13.426622207567675</v>
      </c>
      <c r="O91" s="11">
        <f>[1]节奏总纲!AA91</f>
        <v>7.438332774214075</v>
      </c>
      <c r="Q91" s="11">
        <v>88</v>
      </c>
      <c r="R91" s="11">
        <f>[1]节奏总纲!AD91</f>
        <v>64.750927616519931</v>
      </c>
      <c r="S91" s="11">
        <f>[1]节奏总纲!AE91</f>
        <v>66.759818208154257</v>
      </c>
      <c r="T91" s="11">
        <f>[1]节奏总纲!AF91</f>
        <v>69.660895361997589</v>
      </c>
      <c r="U91" s="11">
        <f>[1]节奏总纲!AG91</f>
        <v>74.178131818877702</v>
      </c>
      <c r="V91" s="11">
        <f>[1]节奏总纲!AH91</f>
        <v>82.799805803231706</v>
      </c>
      <c r="AN91" s="15">
        <v>88</v>
      </c>
      <c r="AO91" s="15">
        <f>[1]节奏总纲!BA91</f>
        <v>37.172252028174768</v>
      </c>
      <c r="AP91" s="15">
        <f>[1]节奏总纲!BB91</f>
        <v>38.663818688865533</v>
      </c>
      <c r="AQ91" s="15">
        <f>[1]节奏总纲!BC91</f>
        <v>40.596337175843701</v>
      </c>
      <c r="AR91" s="15">
        <f>[1]节奏总纲!BD91</f>
        <v>43.329750976586219</v>
      </c>
      <c r="AS91" s="15">
        <f>[1]节奏总纲!BE91</f>
        <v>48.030128751164234</v>
      </c>
    </row>
    <row r="92" spans="2:45" x14ac:dyDescent="0.2">
      <c r="B92" s="71">
        <f>[1]节奏总纲!N92</f>
        <v>99</v>
      </c>
      <c r="C92" s="11">
        <v>89</v>
      </c>
      <c r="D92" s="11">
        <f>[1]节奏总纲!P92</f>
        <v>476.71289166684534</v>
      </c>
      <c r="E92" s="11">
        <f>[1]节奏总纲!Q92</f>
        <v>411.78459582182103</v>
      </c>
      <c r="F92" s="11">
        <f>[1]节奏总纲!R92</f>
        <v>332.60258451595797</v>
      </c>
      <c r="G92" s="11">
        <f>[1]节奏总纲!S92</f>
        <v>240.31096868925673</v>
      </c>
      <c r="H92" s="11">
        <f>[1]节奏总纲!T92</f>
        <v>130.61933231671563</v>
      </c>
      <c r="J92" s="11">
        <v>89</v>
      </c>
      <c r="K92" s="11">
        <f>[1]节奏总纲!W92</f>
        <v>31.991003259229842</v>
      </c>
      <c r="L92" s="11">
        <f>[1]节奏总纲!X92</f>
        <v>27.011217971552128</v>
      </c>
      <c r="M92" s="11">
        <f>[1]节奏总纲!Y92</f>
        <v>19.696263832359705</v>
      </c>
      <c r="N92" s="11">
        <f>[1]节奏总纲!Z92</f>
        <v>14.303305000506526</v>
      </c>
      <c r="O92" s="11">
        <f>[1]节奏总纲!AA92</f>
        <v>7.4313692278061296</v>
      </c>
      <c r="Q92" s="11">
        <v>89</v>
      </c>
      <c r="R92" s="11">
        <f>[1]节奏总纲!AD92</f>
        <v>64.915912490558512</v>
      </c>
      <c r="S92" s="11">
        <f>[1]节奏总纲!AE92</f>
        <v>66.923300409222719</v>
      </c>
      <c r="T92" s="11">
        <f>[1]节奏总纲!AF92</f>
        <v>69.821875489223984</v>
      </c>
      <c r="U92" s="11">
        <f>[1]节奏总纲!AG92</f>
        <v>74.335758643278794</v>
      </c>
      <c r="V92" s="11">
        <f>[1]节奏总纲!AH92</f>
        <v>82.967513911278544</v>
      </c>
      <c r="AN92" s="15">
        <v>89</v>
      </c>
      <c r="AO92" s="15">
        <f>[1]节奏总纲!BA92</f>
        <v>37.244854901032298</v>
      </c>
      <c r="AP92" s="15">
        <f>[1]节奏总纲!BB92</f>
        <v>38.742106846662928</v>
      </c>
      <c r="AQ92" s="15">
        <f>[1]节奏总纲!BC92</f>
        <v>40.674035830676758</v>
      </c>
      <c r="AR92" s="15">
        <f>[1]节奏总纲!BD92</f>
        <v>43.404644393455513</v>
      </c>
      <c r="AS92" s="15">
        <f>[1]节奏总纲!BE92</f>
        <v>48.101914750802706</v>
      </c>
    </row>
    <row r="93" spans="2:45" x14ac:dyDescent="0.2">
      <c r="B93" s="71">
        <f>[1]节奏总纲!N93</f>
        <v>100</v>
      </c>
      <c r="C93" s="11">
        <v>90</v>
      </c>
      <c r="D93" s="11">
        <f>[1]节奏总纲!P93</f>
        <v>511</v>
      </c>
      <c r="E93" s="11">
        <f>[1]节奏总纲!Q93</f>
        <v>438.13140000000004</v>
      </c>
      <c r="F93" s="11">
        <f>[1]节奏总纲!R93</f>
        <v>354.12299999999999</v>
      </c>
      <c r="G93" s="11">
        <f>[1]节奏总纲!S93</f>
        <v>254.88680000000002</v>
      </c>
      <c r="H93" s="11">
        <f>[1]节奏总纲!T93</f>
        <v>138.48100000000002</v>
      </c>
      <c r="J93" s="11">
        <v>90</v>
      </c>
      <c r="K93" s="11">
        <f>[1]节奏总纲!W93</f>
        <v>34.287108333154663</v>
      </c>
      <c r="L93" s="11">
        <f>[1]节奏总纲!X93</f>
        <v>26.346804178179013</v>
      </c>
      <c r="M93" s="11">
        <f>[1]节奏总纲!Y93</f>
        <v>21.520415484042019</v>
      </c>
      <c r="N93" s="11">
        <f>[1]节奏总纲!Z93</f>
        <v>14.575831310743297</v>
      </c>
      <c r="O93" s="11">
        <f>[1]节奏总纲!AA93</f>
        <v>7.861667683284395</v>
      </c>
      <c r="Q93" s="11">
        <v>90</v>
      </c>
      <c r="R93" s="11">
        <f>[1]节奏总纲!AD93</f>
        <v>65.075479910097457</v>
      </c>
      <c r="S93" s="11">
        <f>[1]节奏总纲!AE93</f>
        <v>67.083433628014333</v>
      </c>
      <c r="T93" s="11">
        <f>[1]节奏总纲!AF93</f>
        <v>69.982855616450394</v>
      </c>
      <c r="U93" s="11">
        <f>[1]节奏总纲!AG93</f>
        <v>74.493385467679886</v>
      </c>
      <c r="V93" s="11">
        <f>[1]节奏总纲!AH93</f>
        <v>83.124894550960335</v>
      </c>
      <c r="AN93" s="15">
        <v>90</v>
      </c>
      <c r="AO93" s="15">
        <f>[1]节奏总纲!BA93</f>
        <v>37.317457773889828</v>
      </c>
      <c r="AP93" s="15">
        <f>[1]节奏总纲!BB93</f>
        <v>38.82039500446033</v>
      </c>
      <c r="AQ93" s="15">
        <f>[1]节奏总纲!BC93</f>
        <v>40.751734485509814</v>
      </c>
      <c r="AR93" s="15">
        <f>[1]节奏总纲!BD93</f>
        <v>43.479537810324807</v>
      </c>
      <c r="AS93" s="15">
        <f>[1]节奏总纲!BE93</f>
        <v>48.173700750441178</v>
      </c>
    </row>
    <row r="94" spans="2:45" x14ac:dyDescent="0.2">
      <c r="B94" s="71">
        <f>[1]节奏总纲!N94</f>
        <v>101</v>
      </c>
      <c r="C94" s="11">
        <v>91</v>
      </c>
      <c r="D94" s="11">
        <f>[1]节奏总纲!P94</f>
        <v>547.74801281858208</v>
      </c>
      <c r="E94" s="11">
        <f>[1]节奏总纲!Q94</f>
        <v>469.6391461906523</v>
      </c>
      <c r="F94" s="11">
        <f>[1]节奏总纲!R94</f>
        <v>378.43910205635837</v>
      </c>
      <c r="G94" s="11">
        <f>[1]节奏总纲!S94</f>
        <v>272.61418597980827</v>
      </c>
      <c r="H94" s="11">
        <f>[1]节奏总纲!T94</f>
        <v>147.89196346101718</v>
      </c>
      <c r="J94" s="11">
        <v>91</v>
      </c>
      <c r="K94" s="11">
        <f>[1]节奏总纲!W94</f>
        <v>36.748012818582083</v>
      </c>
      <c r="L94" s="11">
        <f>[1]节奏总纲!X94</f>
        <v>31.507746190652256</v>
      </c>
      <c r="M94" s="11">
        <f>[1]节奏总纲!Y94</f>
        <v>24.316102056358375</v>
      </c>
      <c r="N94" s="11">
        <f>[1]节奏总纲!Z94</f>
        <v>17.727385979808247</v>
      </c>
      <c r="O94" s="11">
        <f>[1]节奏总纲!AA94</f>
        <v>9.4109634610171611</v>
      </c>
      <c r="Q94" s="11">
        <v>91</v>
      </c>
      <c r="R94" s="11">
        <f>[1]节奏总纲!AD94</f>
        <v>65.229416240679981</v>
      </c>
      <c r="S94" s="11">
        <f>[1]节奏总纲!AE94</f>
        <v>67.240606973055961</v>
      </c>
      <c r="T94" s="11">
        <f>[1]节奏总纲!AF94</f>
        <v>70.137942795989005</v>
      </c>
      <c r="U94" s="11">
        <f>[1]节奏总纲!AG94</f>
        <v>74.651012292080978</v>
      </c>
      <c r="V94" s="11">
        <f>[1]节奏总纲!AH94</f>
        <v>83.279794092850153</v>
      </c>
      <c r="AN94" s="15">
        <v>91</v>
      </c>
      <c r="AO94" s="15">
        <f>[1]节奏总纲!BA94</f>
        <v>37.390060646747358</v>
      </c>
      <c r="AP94" s="15">
        <f>[1]节奏总纲!BB94</f>
        <v>38.898683162257733</v>
      </c>
      <c r="AQ94" s="15">
        <f>[1]节奏总纲!BC94</f>
        <v>40.829433140342871</v>
      </c>
      <c r="AR94" s="15">
        <f>[1]节奏总纲!BD94</f>
        <v>43.554431227194108</v>
      </c>
      <c r="AS94" s="15">
        <f>[1]节奏总纲!BE94</f>
        <v>48.24548675007965</v>
      </c>
    </row>
    <row r="95" spans="2:45" x14ac:dyDescent="0.2">
      <c r="B95" s="71">
        <f>[1]节奏总纲!N95</f>
        <v>102</v>
      </c>
      <c r="C95" s="11">
        <v>92</v>
      </c>
      <c r="D95" s="11">
        <f>[1]节奏总纲!P95</f>
        <v>587.1335577584814</v>
      </c>
      <c r="E95" s="11">
        <f>[1]节奏总纲!Q95</f>
        <v>502.29275866238083</v>
      </c>
      <c r="F95" s="11">
        <f>[1]节奏总纲!R95</f>
        <v>405.12215485335213</v>
      </c>
      <c r="G95" s="11">
        <f>[1]节奏总纲!S95</f>
        <v>291.57052478286187</v>
      </c>
      <c r="H95" s="11">
        <f>[1]节奏总纲!T95</f>
        <v>157.64536025815227</v>
      </c>
      <c r="J95" s="11">
        <v>92</v>
      </c>
      <c r="K95" s="11">
        <f>[1]节奏总纲!W95</f>
        <v>39.385544939899319</v>
      </c>
      <c r="L95" s="11">
        <f>[1]节奏总纲!X95</f>
        <v>32.653612471728536</v>
      </c>
      <c r="M95" s="11">
        <f>[1]节奏总纲!Y95</f>
        <v>26.683052796993763</v>
      </c>
      <c r="N95" s="11">
        <f>[1]节奏总纲!Z95</f>
        <v>18.956338803053598</v>
      </c>
      <c r="O95" s="11">
        <f>[1]节奏总纲!AA95</f>
        <v>9.7533967971350819</v>
      </c>
      <c r="Q95" s="11">
        <v>92</v>
      </c>
      <c r="R95" s="11">
        <f>[1]节奏总纲!AD95</f>
        <v>65.38335257126252</v>
      </c>
      <c r="S95" s="11">
        <f>[1]节奏总纲!AE95</f>
        <v>67.397780318097588</v>
      </c>
      <c r="T95" s="11">
        <f>[1]节奏总纲!AF95</f>
        <v>70.292327570459079</v>
      </c>
      <c r="U95" s="11">
        <f>[1]节奏总纲!AG95</f>
        <v>74.808639116482055</v>
      </c>
      <c r="V95" s="11">
        <f>[1]节奏总纲!AH95</f>
        <v>83.434693634739986</v>
      </c>
      <c r="AN95" s="15">
        <v>92</v>
      </c>
      <c r="AO95" s="15">
        <f>[1]节奏总纲!BA95</f>
        <v>37.462663519604888</v>
      </c>
      <c r="AP95" s="15">
        <f>[1]节奏总纲!BB95</f>
        <v>38.976971320055128</v>
      </c>
      <c r="AQ95" s="15">
        <f>[1]节奏总纲!BC95</f>
        <v>40.907131795175928</v>
      </c>
      <c r="AR95" s="15">
        <f>[1]节奏总纲!BD95</f>
        <v>43.629324644063402</v>
      </c>
      <c r="AS95" s="15">
        <f>[1]节奏总纲!BE95</f>
        <v>48.317272749718121</v>
      </c>
    </row>
    <row r="96" spans="2:45" x14ac:dyDescent="0.2">
      <c r="B96" s="71">
        <f>[1]节奏总纲!N96</f>
        <v>103</v>
      </c>
      <c r="C96" s="11">
        <v>93</v>
      </c>
      <c r="D96" s="11">
        <f>[1]节奏总纲!P96</f>
        <v>629.34593963259704</v>
      </c>
      <c r="E96" s="11">
        <f>[1]节奏总纲!Q96</f>
        <v>538.34251676172357</v>
      </c>
      <c r="F96" s="11">
        <f>[1]节奏总纲!R96</f>
        <v>433.68228700082267</v>
      </c>
      <c r="G96" s="11">
        <f>[1]节奏总纲!S96</f>
        <v>311.52624011813555</v>
      </c>
      <c r="H96" s="11">
        <f>[1]节奏总纲!T96</f>
        <v>168.35003885171972</v>
      </c>
      <c r="J96" s="11">
        <v>93</v>
      </c>
      <c r="K96" s="11">
        <f>[1]节奏总纲!W96</f>
        <v>42.212381874115636</v>
      </c>
      <c r="L96" s="11">
        <f>[1]节奏总纲!X96</f>
        <v>36.049758099342739</v>
      </c>
      <c r="M96" s="11">
        <f>[1]节奏总纲!Y96</f>
        <v>28.56013214747054</v>
      </c>
      <c r="N96" s="11">
        <f>[1]节奏总纲!Z96</f>
        <v>19.95571533527368</v>
      </c>
      <c r="O96" s="11">
        <f>[1]节奏总纲!AA96</f>
        <v>10.704678593567451</v>
      </c>
      <c r="Q96" s="11">
        <v>93</v>
      </c>
      <c r="R96" s="11">
        <f>[1]节奏总纲!AD96</f>
        <v>65.537288901845059</v>
      </c>
      <c r="S96" s="11">
        <f>[1]节奏总纲!AE96</f>
        <v>67.554953663139216</v>
      </c>
      <c r="T96" s="11">
        <f>[1]节奏总纲!AF96</f>
        <v>70.446712344929153</v>
      </c>
      <c r="U96" s="11">
        <f>[1]节奏总纲!AG96</f>
        <v>74.966265940883147</v>
      </c>
      <c r="V96" s="11">
        <f>[1]节奏总纲!AH96</f>
        <v>83.589593176629805</v>
      </c>
      <c r="AN96" s="15">
        <v>93</v>
      </c>
      <c r="AO96" s="15">
        <f>[1]节奏总纲!BA96</f>
        <v>37.535266392462418</v>
      </c>
      <c r="AP96" s="15">
        <f>[1]节奏总纲!BB96</f>
        <v>39.047673544184711</v>
      </c>
      <c r="AQ96" s="15">
        <f>[1]节奏总纲!BC96</f>
        <v>40.984830450008985</v>
      </c>
      <c r="AR96" s="15">
        <f>[1]节奏总纲!BD96</f>
        <v>43.704218060932696</v>
      </c>
      <c r="AS96" s="15">
        <f>[1]节奏总纲!BE96</f>
        <v>48.389058749356593</v>
      </c>
    </row>
    <row r="97" spans="2:45" x14ac:dyDescent="0.2">
      <c r="B97" s="71">
        <f>[1]节奏总纲!N97</f>
        <v>104</v>
      </c>
      <c r="C97" s="11">
        <v>94</v>
      </c>
      <c r="D97" s="11">
        <f>[1]节奏总纲!P97</f>
        <v>674.58805031572183</v>
      </c>
      <c r="E97" s="11">
        <f>[1]节奏总纲!Q97</f>
        <v>576.30057138472114</v>
      </c>
      <c r="F97" s="11">
        <f>[1]节奏总纲!R97</f>
        <v>464.04911981218504</v>
      </c>
      <c r="G97" s="11">
        <f>[1]节奏总纲!S97</f>
        <v>332.70682641571403</v>
      </c>
      <c r="H97" s="11">
        <f>[1]节奏总纲!T97</f>
        <v>179.6427977990767</v>
      </c>
      <c r="J97" s="11">
        <v>94</v>
      </c>
      <c r="K97" s="11">
        <f>[1]节奏总纲!W97</f>
        <v>45.242110683124793</v>
      </c>
      <c r="L97" s="11">
        <f>[1]节奏总纲!X97</f>
        <v>37.958054622997565</v>
      </c>
      <c r="M97" s="11">
        <f>[1]节奏总纲!Y97</f>
        <v>30.366832811362372</v>
      </c>
      <c r="N97" s="11">
        <f>[1]节奏总纲!Z97</f>
        <v>21.180586297578486</v>
      </c>
      <c r="O97" s="11">
        <f>[1]节奏总纲!AA97</f>
        <v>11.292758947356987</v>
      </c>
      <c r="Q97" s="11">
        <v>94</v>
      </c>
      <c r="R97" s="11">
        <f>[1]节奏总纲!AD97</f>
        <v>65.691225232427584</v>
      </c>
      <c r="S97" s="11">
        <f>[1]节奏总纲!AE97</f>
        <v>67.712127008180858</v>
      </c>
      <c r="T97" s="11">
        <f>[1]节奏总纲!AF97</f>
        <v>70.601097119399213</v>
      </c>
      <c r="U97" s="11">
        <f>[1]节奏总纲!AG97</f>
        <v>75.115180559621535</v>
      </c>
      <c r="V97" s="11">
        <f>[1]节奏总纲!AH97</f>
        <v>83.744492718519624</v>
      </c>
      <c r="AN97" s="15">
        <v>94</v>
      </c>
      <c r="AO97" s="15">
        <f>[1]节奏总纲!BA97</f>
        <v>37.607869265319941</v>
      </c>
      <c r="AP97" s="15">
        <f>[1]节奏总纲!BB97</f>
        <v>39.115214427575864</v>
      </c>
      <c r="AQ97" s="15">
        <f>[1]节奏总纲!BC97</f>
        <v>41.053954370816207</v>
      </c>
      <c r="AR97" s="15">
        <f>[1]节奏总纲!BD97</f>
        <v>43.77911147780199</v>
      </c>
      <c r="AS97" s="15">
        <f>[1]节奏总纲!BE97</f>
        <v>48.460844748995065</v>
      </c>
    </row>
    <row r="98" spans="2:45" x14ac:dyDescent="0.2">
      <c r="B98" s="71">
        <f>[1]节奏总纲!N98</f>
        <v>105</v>
      </c>
      <c r="C98" s="11">
        <v>95</v>
      </c>
      <c r="D98" s="11">
        <f>[1]节奏总纲!P98</f>
        <v>723.0773439350246</v>
      </c>
      <c r="E98" s="11">
        <f>[1]节奏总纲!Q98</f>
        <v>618.15882133005255</v>
      </c>
      <c r="F98" s="11">
        <f>[1]节奏总纲!R98</f>
        <v>495.95875020503337</v>
      </c>
      <c r="G98" s="11">
        <f>[1]节奏总纲!S98</f>
        <v>355.39251454406457</v>
      </c>
      <c r="H98" s="11">
        <f>[1]节奏总纲!T98</f>
        <v>192.84472762747106</v>
      </c>
      <c r="J98" s="11">
        <v>95</v>
      </c>
      <c r="K98" s="11">
        <f>[1]节奏总纲!W98</f>
        <v>48.489293619302771</v>
      </c>
      <c r="L98" s="11">
        <f>[1]节奏总纲!X98</f>
        <v>41.858249945331409</v>
      </c>
      <c r="M98" s="11">
        <f>[1]节奏总纲!Y98</f>
        <v>31.909630392848328</v>
      </c>
      <c r="N98" s="11">
        <f>[1]节奏总纲!Z98</f>
        <v>22.685688128350534</v>
      </c>
      <c r="O98" s="11">
        <f>[1]节奏总纲!AA98</f>
        <v>13.201929828394356</v>
      </c>
      <c r="Q98" s="11">
        <v>95</v>
      </c>
      <c r="R98" s="11">
        <f>[1]节奏总纲!AD98</f>
        <v>65.845161563010123</v>
      </c>
      <c r="S98" s="11">
        <f>[1]节奏总纲!AE98</f>
        <v>67.869300353222485</v>
      </c>
      <c r="T98" s="11">
        <f>[1]节奏总纲!AF98</f>
        <v>70.755481893869288</v>
      </c>
      <c r="U98" s="11">
        <f>[1]节奏总纲!AG98</f>
        <v>75.261722981240993</v>
      </c>
      <c r="V98" s="11">
        <f>[1]节奏总纲!AH98</f>
        <v>83.899392260409456</v>
      </c>
      <c r="AN98" s="15">
        <v>95</v>
      </c>
      <c r="AO98" s="15">
        <f>[1]节奏总纲!BA98</f>
        <v>37.680472138177471</v>
      </c>
      <c r="AP98" s="15">
        <f>[1]节奏总纲!BB98</f>
        <v>39.182755310967018</v>
      </c>
      <c r="AQ98" s="15">
        <f>[1]节奏总纲!BC98</f>
        <v>41.120998062635785</v>
      </c>
      <c r="AR98" s="15">
        <f>[1]节奏总纲!BD98</f>
        <v>43.854004894671284</v>
      </c>
      <c r="AS98" s="15">
        <f>[1]节奏总纲!BE98</f>
        <v>48.532630748633537</v>
      </c>
    </row>
    <row r="99" spans="2:45" x14ac:dyDescent="0.2">
      <c r="B99" s="71">
        <f>[1]节奏总纲!N99</f>
        <v>106</v>
      </c>
      <c r="C99" s="11">
        <v>96</v>
      </c>
      <c r="D99" s="11">
        <f>[1]节奏总纲!P99</f>
        <v>775.04688205332377</v>
      </c>
      <c r="E99" s="11">
        <f>[1]节奏总纲!Q99</f>
        <v>661.0374857032798</v>
      </c>
      <c r="F99" s="11">
        <f>[1]节奏总纲!R99</f>
        <v>529.97705794806279</v>
      </c>
      <c r="G99" s="11">
        <f>[1]节奏总纲!S99</f>
        <v>380.70302846459265</v>
      </c>
      <c r="H99" s="11">
        <f>[1]节奏总纲!T99</f>
        <v>206.86001282003213</v>
      </c>
      <c r="J99" s="11">
        <v>96</v>
      </c>
      <c r="K99" s="11">
        <f>[1]节奏总纲!W99</f>
        <v>51.96953811829917</v>
      </c>
      <c r="L99" s="11">
        <f>[1]节奏总纲!X99</f>
        <v>42.878664373227252</v>
      </c>
      <c r="M99" s="11">
        <f>[1]节奏总纲!Y99</f>
        <v>34.018307743029425</v>
      </c>
      <c r="N99" s="11">
        <f>[1]节奏总纲!Z99</f>
        <v>25.310513920528081</v>
      </c>
      <c r="O99" s="11">
        <f>[1]节奏总纲!AA99</f>
        <v>14.015285192561066</v>
      </c>
      <c r="Q99" s="11">
        <v>96</v>
      </c>
      <c r="R99" s="11">
        <f>[1]节奏总纲!AD99</f>
        <v>65.999097893592648</v>
      </c>
      <c r="S99" s="11">
        <f>[1]节奏总纲!AE99</f>
        <v>68.025215371037646</v>
      </c>
      <c r="T99" s="11">
        <f>[1]节奏总纲!AF99</f>
        <v>70.909866668339362</v>
      </c>
      <c r="U99" s="11">
        <f>[1]节奏总纲!AG99</f>
        <v>75.408265402860437</v>
      </c>
      <c r="V99" s="11">
        <f>[1]节奏总纲!AH99</f>
        <v>84.050903767166133</v>
      </c>
      <c r="AN99" s="15">
        <v>96</v>
      </c>
      <c r="AO99" s="15">
        <f>[1]节奏总纲!BA99</f>
        <v>37.753075011035001</v>
      </c>
      <c r="AP99" s="15">
        <f>[1]节奏总纲!BB99</f>
        <v>39.250296194358178</v>
      </c>
      <c r="AQ99" s="15">
        <f>[1]节奏总纲!BC99</f>
        <v>41.188041754455355</v>
      </c>
      <c r="AR99" s="15">
        <f>[1]节奏总纲!BD99</f>
        <v>43.928898311540578</v>
      </c>
      <c r="AS99" s="15">
        <f>[1]节奏总纲!BE99</f>
        <v>48.604416748272008</v>
      </c>
    </row>
    <row r="100" spans="2:45" x14ac:dyDescent="0.2">
      <c r="B100" s="71">
        <f>[1]节奏总纲!N100</f>
        <v>107</v>
      </c>
      <c r="C100" s="11">
        <v>97</v>
      </c>
      <c r="D100" s="11">
        <f>[1]节奏总纲!P100</f>
        <v>830.74645386878444</v>
      </c>
      <c r="E100" s="11">
        <f>[1]节奏总纲!Q100</f>
        <v>707.71290405081743</v>
      </c>
      <c r="F100" s="11">
        <f>[1]节奏总纲!R100</f>
        <v>569.31054483627804</v>
      </c>
      <c r="G100" s="11">
        <f>[1]节奏总纲!S100</f>
        <v>409.80722569347137</v>
      </c>
      <c r="H100" s="11">
        <f>[1]节奏总纲!T100</f>
        <v>223.30464679992923</v>
      </c>
      <c r="J100" s="11">
        <v>97</v>
      </c>
      <c r="K100" s="11">
        <f>[1]节奏总纲!W100</f>
        <v>55.699571815460672</v>
      </c>
      <c r="L100" s="11">
        <f>[1]节奏总纲!X100</f>
        <v>46.675418347537629</v>
      </c>
      <c r="M100" s="11">
        <f>[1]节奏总纲!Y100</f>
        <v>39.333486888215248</v>
      </c>
      <c r="N100" s="11">
        <f>[1]节奏总纲!Z100</f>
        <v>29.104197228878718</v>
      </c>
      <c r="O100" s="11">
        <f>[1]节奏总纲!AA100</f>
        <v>16.444633979897105</v>
      </c>
      <c r="Q100" s="11">
        <v>97</v>
      </c>
      <c r="R100" s="11">
        <f>[1]节奏总纲!AD100</f>
        <v>66.142785979989682</v>
      </c>
      <c r="S100" s="11">
        <f>[1]节奏总纲!AE100</f>
        <v>68.174918074940805</v>
      </c>
      <c r="T100" s="11">
        <f>[1]节奏总纲!AF100</f>
        <v>71.061795050376986</v>
      </c>
      <c r="U100" s="11">
        <f>[1]节奏总纲!AG100</f>
        <v>75.554807824479894</v>
      </c>
      <c r="V100" s="11">
        <f>[1]节奏总纲!AH100</f>
        <v>84.196136930932482</v>
      </c>
      <c r="AN100" s="15">
        <v>97</v>
      </c>
      <c r="AO100" s="15">
        <f>[1]节奏总纲!BA100</f>
        <v>37.825677883892531</v>
      </c>
      <c r="AP100" s="15">
        <f>[1]节奏总纲!BB100</f>
        <v>39.317837077749331</v>
      </c>
      <c r="AQ100" s="15">
        <f>[1]节奏总纲!BC100</f>
        <v>41.255085446274933</v>
      </c>
      <c r="AR100" s="15">
        <f>[1]节奏总纲!BD100</f>
        <v>44.003272544984547</v>
      </c>
      <c r="AS100" s="15">
        <f>[1]节奏总纲!BE100</f>
        <v>48.67620274791048</v>
      </c>
    </row>
    <row r="101" spans="2:45" x14ac:dyDescent="0.2">
      <c r="B101" s="71">
        <f>[1]节奏总纲!N101</f>
        <v>108</v>
      </c>
      <c r="C101" s="11">
        <v>98</v>
      </c>
      <c r="D101" s="11">
        <f>[1]节奏总纲!P101</f>
        <v>890.4437768152311</v>
      </c>
      <c r="E101" s="11">
        <f>[1]节奏总纲!Q101</f>
        <v>760.34994102252585</v>
      </c>
      <c r="F101" s="11">
        <f>[1]节奏总纲!R101</f>
        <v>612.98149595960513</v>
      </c>
      <c r="G101" s="11">
        <f>[1]节奏总纲!S101</f>
        <v>441.9272464333992</v>
      </c>
      <c r="H101" s="11">
        <f>[1]节奏总纲!T101</f>
        <v>240.77599725083846</v>
      </c>
      <c r="J101" s="11">
        <v>98</v>
      </c>
      <c r="K101" s="11">
        <f>[1]节奏总纲!W101</f>
        <v>59.697322946446661</v>
      </c>
      <c r="L101" s="11">
        <f>[1]节奏总纲!X101</f>
        <v>52.637036971708426</v>
      </c>
      <c r="M101" s="11">
        <f>[1]节奏总纲!Y101</f>
        <v>43.670951123327086</v>
      </c>
      <c r="N101" s="11">
        <f>[1]节奏总纲!Z101</f>
        <v>32.120020739927838</v>
      </c>
      <c r="O101" s="11">
        <f>[1]节奏总纲!AA101</f>
        <v>17.471350450909227</v>
      </c>
      <c r="Q101" s="11">
        <v>98</v>
      </c>
      <c r="R101" s="11">
        <f>[1]节奏总纲!AD101</f>
        <v>66.286413655019302</v>
      </c>
      <c r="S101" s="11">
        <f>[1]节奏总纲!AE101</f>
        <v>68.324620778843951</v>
      </c>
      <c r="T101" s="11">
        <f>[1]节奏总纲!AF101</f>
        <v>71.210277551293188</v>
      </c>
      <c r="U101" s="11">
        <f>[1]节奏总纲!AG101</f>
        <v>75.701350246099338</v>
      </c>
      <c r="V101" s="11">
        <f>[1]节奏总纲!AH101</f>
        <v>84.341370094698831</v>
      </c>
      <c r="AN101" s="15">
        <v>98</v>
      </c>
      <c r="AO101" s="15">
        <f>[1]节奏总纲!BA101</f>
        <v>37.898280756750061</v>
      </c>
      <c r="AP101" s="15">
        <f>[1]节奏总纲!BB101</f>
        <v>39.385377961140485</v>
      </c>
      <c r="AQ101" s="15">
        <f>[1]节奏总纲!BC101</f>
        <v>41.322129138094503</v>
      </c>
      <c r="AR101" s="15">
        <f>[1]节奏总纲!BD101</f>
        <v>44.067911160744309</v>
      </c>
      <c r="AS101" s="15">
        <f>[1]节奏总纲!BE101</f>
        <v>48.747988747548945</v>
      </c>
    </row>
    <row r="102" spans="2:45" x14ac:dyDescent="0.2">
      <c r="B102" s="71">
        <f>[1]节奏总纲!N102</f>
        <v>109</v>
      </c>
      <c r="C102" s="11">
        <v>99</v>
      </c>
      <c r="D102" s="11">
        <f>[1]节奏总纲!P102</f>
        <v>954.42578333369079</v>
      </c>
      <c r="E102" s="11">
        <f>[1]节奏总纲!Q102</f>
        <v>816.51125764197252</v>
      </c>
      <c r="F102" s="11">
        <f>[1]节奏总纲!R102</f>
        <v>658.6492330785801</v>
      </c>
      <c r="G102" s="11">
        <f>[1]节奏总纲!S102</f>
        <v>475.39948267851139</v>
      </c>
      <c r="H102" s="11">
        <f>[1]节奏总纲!T102</f>
        <v>257.59951892176309</v>
      </c>
      <c r="J102" s="11">
        <v>99</v>
      </c>
      <c r="K102" s="11">
        <f>[1]节奏总纲!W102</f>
        <v>63.982006518459684</v>
      </c>
      <c r="L102" s="11">
        <f>[1]节奏总纲!X102</f>
        <v>56.161316619446666</v>
      </c>
      <c r="M102" s="11">
        <f>[1]节奏总纲!Y102</f>
        <v>45.667737118974969</v>
      </c>
      <c r="N102" s="11">
        <f>[1]节奏总纲!Z102</f>
        <v>33.472236245112185</v>
      </c>
      <c r="O102" s="11">
        <f>[1]节奏总纲!AA102</f>
        <v>16.823521670924634</v>
      </c>
      <c r="Q102" s="11">
        <v>99</v>
      </c>
      <c r="R102" s="11">
        <f>[1]节奏总纲!AD102</f>
        <v>66.430041330048923</v>
      </c>
      <c r="S102" s="11">
        <f>[1]节奏总纲!AE102</f>
        <v>68.474323482747096</v>
      </c>
      <c r="T102" s="11">
        <f>[1]节奏总纲!AF102</f>
        <v>71.358760052209377</v>
      </c>
      <c r="U102" s="11">
        <f>[1]节奏总纲!AG102</f>
        <v>75.847892667718796</v>
      </c>
      <c r="V102" s="11">
        <f>[1]节奏总纲!AH102</f>
        <v>84.48660325846518</v>
      </c>
      <c r="AN102" s="15">
        <v>99</v>
      </c>
      <c r="AO102" s="15">
        <f>[1]节奏总纲!BA102</f>
        <v>37.970883629607592</v>
      </c>
      <c r="AP102" s="15">
        <f>[1]节奏总纲!BB102</f>
        <v>39.452918844531645</v>
      </c>
      <c r="AQ102" s="15">
        <f>[1]节奏总纲!BC102</f>
        <v>41.389172829914081</v>
      </c>
      <c r="AR102" s="15">
        <f>[1]节奏总纲!BD102</f>
        <v>44.132549776504064</v>
      </c>
      <c r="AS102" s="15">
        <f>[1]节奏总纲!BE102</f>
        <v>48.819774747187417</v>
      </c>
    </row>
    <row r="103" spans="2:45" x14ac:dyDescent="0.2">
      <c r="B103" s="71">
        <f>[1]节奏总纲!N103</f>
        <v>110</v>
      </c>
      <c r="C103" s="11">
        <v>100</v>
      </c>
      <c r="D103" s="11">
        <f>[1]节奏总纲!P103</f>
        <v>1023</v>
      </c>
      <c r="E103" s="11">
        <f>[1]节奏总纲!Q103</f>
        <v>875.38110000000006</v>
      </c>
      <c r="F103" s="11">
        <f>[1]节奏总纲!R103</f>
        <v>706.6884</v>
      </c>
      <c r="G103" s="11">
        <f>[1]节奏总纲!S103</f>
        <v>508.22640000000001</v>
      </c>
      <c r="H103" s="11">
        <f>[1]节奏总纲!T103</f>
        <v>274.77780000000001</v>
      </c>
      <c r="J103" s="11">
        <v>100</v>
      </c>
      <c r="K103" s="11">
        <f>[1]节奏总纲!W103</f>
        <v>68.574216666309212</v>
      </c>
      <c r="L103" s="11">
        <f>[1]节奏总纲!X103</f>
        <v>58.86984235802754</v>
      </c>
      <c r="M103" s="11">
        <f>[1]节奏总纲!Y103</f>
        <v>48.039166921419906</v>
      </c>
      <c r="N103" s="11">
        <f>[1]节奏总纲!Z103</f>
        <v>32.826917321488622</v>
      </c>
      <c r="O103" s="11">
        <f>[1]节奏总纲!AA103</f>
        <v>17.178281078236921</v>
      </c>
      <c r="Q103" s="11">
        <v>100</v>
      </c>
      <c r="R103" s="11">
        <f>[1]节奏总纲!AD103</f>
        <v>66.573669005078543</v>
      </c>
      <c r="S103" s="11">
        <f>[1]节奏总纲!AE103</f>
        <v>68.624026186650241</v>
      </c>
      <c r="T103" s="11">
        <f>[1]节奏总纲!AF103</f>
        <v>71.507242553125565</v>
      </c>
      <c r="U103" s="11">
        <f>[1]节奏总纲!AG103</f>
        <v>75.994435089338239</v>
      </c>
      <c r="V103" s="11">
        <f>[1]节奏总纲!AH103</f>
        <v>84.63183642223153</v>
      </c>
      <c r="AN103" s="15">
        <v>100</v>
      </c>
      <c r="AO103" s="15">
        <f>[1]节奏总纲!BA103</f>
        <v>38.037513426486328</v>
      </c>
      <c r="AP103" s="15">
        <f>[1]节奏总纲!BB103</f>
        <v>39.520459727922798</v>
      </c>
      <c r="AQ103" s="15">
        <f>[1]节奏总纲!BC103</f>
        <v>41.456216521733651</v>
      </c>
      <c r="AR103" s="15">
        <f>[1]节奏总纲!BD103</f>
        <v>44.197188392263818</v>
      </c>
      <c r="AS103" s="15">
        <f>[1]节奏总纲!BE103</f>
        <v>48.891560746825888</v>
      </c>
    </row>
    <row r="104" spans="2:45" x14ac:dyDescent="0.2">
      <c r="B104" s="71">
        <f>[1]节奏总纲!N104</f>
        <v>111</v>
      </c>
      <c r="C104" s="11">
        <v>101</v>
      </c>
      <c r="D104" s="11">
        <f>[1]节奏总纲!P104</f>
        <v>1096.4960256371633</v>
      </c>
      <c r="E104" s="11">
        <f>[1]节奏总纲!Q104</f>
        <v>939.14884595823037</v>
      </c>
      <c r="F104" s="11">
        <f>[1]节奏总纲!R104</f>
        <v>756.25330888195151</v>
      </c>
      <c r="G104" s="11">
        <f>[1]节奏总纲!S104</f>
        <v>541.99798547244984</v>
      </c>
      <c r="H104" s="11">
        <f>[1]节奏总纲!T104</f>
        <v>293.42233646050488</v>
      </c>
      <c r="J104" s="11">
        <v>101</v>
      </c>
      <c r="K104" s="11">
        <f>[1]节奏总纲!W104</f>
        <v>73.496025637163257</v>
      </c>
      <c r="L104" s="11">
        <f>[1]节奏总纲!X104</f>
        <v>63.767745958230307</v>
      </c>
      <c r="M104" s="11">
        <f>[1]节奏总纲!Y104</f>
        <v>49.56490888195151</v>
      </c>
      <c r="N104" s="11">
        <f>[1]节奏总纲!Z104</f>
        <v>33.771585472449829</v>
      </c>
      <c r="O104" s="11">
        <f>[1]节奏总纲!AA104</f>
        <v>18.644536460504867</v>
      </c>
      <c r="Q104" s="11">
        <v>101</v>
      </c>
      <c r="R104" s="11">
        <f>[1]节奏总纲!AD104</f>
        <v>66.717296680108163</v>
      </c>
      <c r="S104" s="11">
        <f>[1]节奏总纲!AE104</f>
        <v>68.773728890553386</v>
      </c>
      <c r="T104" s="11">
        <f>[1]节奏总纲!AF104</f>
        <v>71.655725054041767</v>
      </c>
      <c r="U104" s="11">
        <f>[1]节奏总纲!AG104</f>
        <v>76.130305911210229</v>
      </c>
      <c r="V104" s="11">
        <f>[1]节奏总纲!AH104</f>
        <v>84.777069585997879</v>
      </c>
      <c r="AN104" s="15">
        <v>101</v>
      </c>
      <c r="AO104" s="15">
        <f>[1]节奏总纲!BA104</f>
        <v>38.100143952724252</v>
      </c>
      <c r="AP104" s="15">
        <f>[1]节奏总纲!BB104</f>
        <v>39.588000611313952</v>
      </c>
      <c r="AQ104" s="15">
        <f>[1]节奏总纲!BC104</f>
        <v>41.523260213553229</v>
      </c>
      <c r="AR104" s="15">
        <f>[1]节奏总纲!BD104</f>
        <v>44.261827008023573</v>
      </c>
      <c r="AS104" s="15">
        <f>[1]节奏总纲!BE104</f>
        <v>48.96334674646436</v>
      </c>
    </row>
    <row r="105" spans="2:45" x14ac:dyDescent="0.2">
      <c r="B105" s="71">
        <f>[1]节奏总纲!N105</f>
        <v>112</v>
      </c>
      <c r="C105" s="11">
        <v>102</v>
      </c>
      <c r="D105" s="11">
        <f>[1]节奏总纲!P105</f>
        <v>1175.2671155169628</v>
      </c>
      <c r="E105" s="11">
        <f>[1]节奏总纲!Q105</f>
        <v>1004.2657502092447</v>
      </c>
      <c r="F105" s="11">
        <f>[1]节奏总纲!R105</f>
        <v>806.23324124463659</v>
      </c>
      <c r="G105" s="11">
        <f>[1]节奏总纲!S105</f>
        <v>577.99636741124232</v>
      </c>
      <c r="H105" s="11">
        <f>[1]节奏总纲!T105</f>
        <v>313.56126641992563</v>
      </c>
      <c r="J105" s="11">
        <v>102</v>
      </c>
      <c r="K105" s="11">
        <f>[1]节奏总纲!W105</f>
        <v>78.771089879799547</v>
      </c>
      <c r="L105" s="11">
        <f>[1]节奏总纲!X105</f>
        <v>65.116904251014375</v>
      </c>
      <c r="M105" s="11">
        <f>[1]节奏总纲!Y105</f>
        <v>49.979932362685076</v>
      </c>
      <c r="N105" s="11">
        <f>[1]节奏总纲!Z105</f>
        <v>35.998381938792477</v>
      </c>
      <c r="O105" s="11">
        <f>[1]节奏总纲!AA105</f>
        <v>20.13892995942075</v>
      </c>
      <c r="Q105" s="11">
        <v>102</v>
      </c>
      <c r="R105" s="11">
        <f>[1]节奏总纲!AD105</f>
        <v>66.860924355137783</v>
      </c>
      <c r="S105" s="11">
        <f>[1]节奏总纲!AE105</f>
        <v>68.923431594456531</v>
      </c>
      <c r="T105" s="11">
        <f>[1]节奏总纲!AF105</f>
        <v>71.804207554957955</v>
      </c>
      <c r="U105" s="11">
        <f>[1]节奏总纲!AG105</f>
        <v>76.265755485049056</v>
      </c>
      <c r="V105" s="11">
        <f>[1]节奏总纲!AH105</f>
        <v>84.922302749764228</v>
      </c>
      <c r="AN105" s="15">
        <v>102</v>
      </c>
      <c r="AO105" s="15">
        <f>[1]节奏总纲!BA105</f>
        <v>38.16277447896217</v>
      </c>
      <c r="AP105" s="15">
        <f>[1]节奏总纲!BB105</f>
        <v>39.655541494705105</v>
      </c>
      <c r="AQ105" s="15">
        <f>[1]节奏总纲!BC105</f>
        <v>41.590303905372799</v>
      </c>
      <c r="AR105" s="15">
        <f>[1]节奏总纲!BD105</f>
        <v>44.326465623783335</v>
      </c>
      <c r="AS105" s="15">
        <f>[1]节奏总纲!BE105</f>
        <v>49.030333272797542</v>
      </c>
    </row>
    <row r="106" spans="2:45" x14ac:dyDescent="0.2">
      <c r="B106" s="71">
        <f>[1]节奏总纲!N106</f>
        <v>113</v>
      </c>
      <c r="C106" s="11">
        <v>103</v>
      </c>
      <c r="D106" s="11">
        <f>[1]节奏总纲!P106</f>
        <v>1259.6918792651943</v>
      </c>
      <c r="E106" s="11">
        <f>[1]节奏总纲!Q106</f>
        <v>1073.383450321872</v>
      </c>
      <c r="F106" s="11">
        <f>[1]节奏总纲!R106</f>
        <v>861.50327622946634</v>
      </c>
      <c r="G106" s="11">
        <f>[1]节奏总纲!S106</f>
        <v>619.01258947091651</v>
      </c>
      <c r="H106" s="11">
        <f>[1]节奏总纲!T106</f>
        <v>335.8338550121008</v>
      </c>
      <c r="J106" s="11">
        <v>103</v>
      </c>
      <c r="K106" s="11">
        <f>[1]节奏总纲!W106</f>
        <v>84.424763748231499</v>
      </c>
      <c r="L106" s="11">
        <f>[1]节奏总纲!X106</f>
        <v>69.11770011262729</v>
      </c>
      <c r="M106" s="11">
        <f>[1]节奏总纲!Y106</f>
        <v>55.270034984829749</v>
      </c>
      <c r="N106" s="11">
        <f>[1]节奏总纲!Z106</f>
        <v>41.016222059674192</v>
      </c>
      <c r="O106" s="11">
        <f>[1]节奏总纲!AA106</f>
        <v>22.272588592175168</v>
      </c>
      <c r="Q106" s="11">
        <v>103</v>
      </c>
      <c r="R106" s="11">
        <f>[1]节奏总纲!AD106</f>
        <v>67.004247194324648</v>
      </c>
      <c r="S106" s="11">
        <f>[1]节奏总纲!AE106</f>
        <v>69.0655056802525</v>
      </c>
      <c r="T106" s="11">
        <f>[1]节奏总纲!AF106</f>
        <v>71.952690055874157</v>
      </c>
      <c r="U106" s="11">
        <f>[1]节奏总纲!AG106</f>
        <v>76.401205058887882</v>
      </c>
      <c r="V106" s="11">
        <f>[1]节奏总纲!AH106</f>
        <v>85.072521641060263</v>
      </c>
      <c r="AN106" s="15">
        <v>103</v>
      </c>
      <c r="AO106" s="15">
        <f>[1]节奏总纲!BA106</f>
        <v>38.225405005200088</v>
      </c>
      <c r="AP106" s="15">
        <f>[1]节奏总纲!BB106</f>
        <v>39.723082378096265</v>
      </c>
      <c r="AQ106" s="15">
        <f>[1]节奏总纲!BC106</f>
        <v>41.657347597192377</v>
      </c>
      <c r="AR106" s="15">
        <f>[1]节奏总纲!BD106</f>
        <v>44.39110423954309</v>
      </c>
      <c r="AS106" s="15">
        <f>[1]节奏总纲!BE106</f>
        <v>49.09231260978715</v>
      </c>
    </row>
    <row r="107" spans="2:45" x14ac:dyDescent="0.2">
      <c r="B107" s="71">
        <f>[1]节奏总纲!N107</f>
        <v>114</v>
      </c>
      <c r="C107" s="11">
        <v>104</v>
      </c>
      <c r="D107" s="11">
        <f>[1]节奏总纲!P107</f>
        <v>1350.1761006314437</v>
      </c>
      <c r="E107" s="11">
        <f>[1]节奏总纲!Q107</f>
        <v>1150.7550905681794</v>
      </c>
      <c r="F107" s="11">
        <f>[1]节奏总纲!R107</f>
        <v>925.41069937279144</v>
      </c>
      <c r="G107" s="11">
        <f>[1]节奏总纲!S107</f>
        <v>665.09674717104917</v>
      </c>
      <c r="H107" s="11">
        <f>[1]节奏总纲!T107</f>
        <v>360.49701886859549</v>
      </c>
      <c r="J107" s="11">
        <v>104</v>
      </c>
      <c r="K107" s="11">
        <f>[1]节奏总纲!W107</f>
        <v>90.484221366249358</v>
      </c>
      <c r="L107" s="11">
        <f>[1]节奏总纲!X107</f>
        <v>77.371640246307379</v>
      </c>
      <c r="M107" s="11">
        <f>[1]节奏总纲!Y107</f>
        <v>63.907423143325104</v>
      </c>
      <c r="N107" s="11">
        <f>[1]节奏总纲!Z107</f>
        <v>46.084157700132664</v>
      </c>
      <c r="O107" s="11">
        <f>[1]节奏总纲!AA107</f>
        <v>24.663163856494691</v>
      </c>
      <c r="Q107" s="11">
        <v>104</v>
      </c>
      <c r="R107" s="11">
        <f>[1]节奏总纲!AD107</f>
        <v>67.138256553625013</v>
      </c>
      <c r="S107" s="11">
        <f>[1]节奏总纲!AE107</f>
        <v>69.199592937186125</v>
      </c>
      <c r="T107" s="11">
        <f>[1]节奏总纲!AF107</f>
        <v>72.093818006439079</v>
      </c>
      <c r="U107" s="11">
        <f>[1]节奏总纲!AG107</f>
        <v>76.536654632726695</v>
      </c>
      <c r="V107" s="11">
        <f>[1]节奏总纲!AH107</f>
        <v>85.228476403824274</v>
      </c>
      <c r="AN107" s="15">
        <v>104</v>
      </c>
      <c r="AO107" s="15">
        <f>[1]节奏总纲!BA107</f>
        <v>38.288035531438013</v>
      </c>
      <c r="AP107" s="15">
        <f>[1]节奏总纲!BB107</f>
        <v>39.790623261487418</v>
      </c>
      <c r="AQ107" s="15">
        <f>[1]节奏总纲!BC107</f>
        <v>41.724391289011947</v>
      </c>
      <c r="AR107" s="15">
        <f>[1]节奏总纲!BD107</f>
        <v>44.455742855302844</v>
      </c>
      <c r="AS107" s="15">
        <f>[1]节奏总纲!BE107</f>
        <v>49.154291946776759</v>
      </c>
    </row>
    <row r="108" spans="2:45" x14ac:dyDescent="0.2">
      <c r="B108" s="71">
        <f>[1]节奏总纲!N108</f>
        <v>115</v>
      </c>
      <c r="C108" s="11">
        <v>105</v>
      </c>
      <c r="D108" s="11">
        <f>[1]节奏总纲!P108</f>
        <v>1447.1546878700494</v>
      </c>
      <c r="E108" s="11">
        <f>[1]节奏总纲!Q108</f>
        <v>1234.8570951595132</v>
      </c>
      <c r="F108" s="11">
        <f>[1]节奏总纲!R108</f>
        <v>993.18226228521496</v>
      </c>
      <c r="G108" s="11">
        <f>[1]节奏总纲!S108</f>
        <v>713.59197658872131</v>
      </c>
      <c r="H108" s="11">
        <f>[1]节奏总纲!T108</f>
        <v>386.39030166130323</v>
      </c>
      <c r="J108" s="11">
        <v>105</v>
      </c>
      <c r="K108" s="11">
        <f>[1]节奏总纲!W108</f>
        <v>96.978587238605769</v>
      </c>
      <c r="L108" s="11">
        <f>[1]节奏总纲!X108</f>
        <v>84.102004591333753</v>
      </c>
      <c r="M108" s="11">
        <f>[1]节奏总纲!Y108</f>
        <v>67.771562912423519</v>
      </c>
      <c r="N108" s="11">
        <f>[1]节奏总纲!Z108</f>
        <v>48.495229417672135</v>
      </c>
      <c r="O108" s="11">
        <f>[1]节奏总纲!AA108</f>
        <v>25.893282792707737</v>
      </c>
      <c r="Q108" s="11">
        <v>105</v>
      </c>
      <c r="R108" s="11">
        <f>[1]节奏总纲!AD108</f>
        <v>67.272265912925377</v>
      </c>
      <c r="S108" s="11">
        <f>[1]节奏总纲!AE108</f>
        <v>69.333680194119751</v>
      </c>
      <c r="T108" s="11">
        <f>[1]节奏总纲!AF108</f>
        <v>72.23150684883845</v>
      </c>
      <c r="U108" s="11">
        <f>[1]节奏总纲!AG108</f>
        <v>76.672104206565521</v>
      </c>
      <c r="V108" s="11">
        <f>[1]节奏总纲!AH108</f>
        <v>85.384431166588271</v>
      </c>
      <c r="AN108" s="15">
        <v>105</v>
      </c>
      <c r="AO108" s="15">
        <f>[1]节奏总纲!BA108</f>
        <v>38.35066605767593</v>
      </c>
      <c r="AP108" s="15">
        <f>[1]节奏总纲!BB108</f>
        <v>39.858164144878572</v>
      </c>
      <c r="AQ108" s="15">
        <f>[1]节奏总纲!BC108</f>
        <v>41.791434980831518</v>
      </c>
      <c r="AR108" s="15">
        <f>[1]节奏总纲!BD108</f>
        <v>44.520381471062606</v>
      </c>
      <c r="AS108" s="15">
        <f>[1]节奏总纲!BE108</f>
        <v>49.216271283766375</v>
      </c>
    </row>
    <row r="109" spans="2:45" x14ac:dyDescent="0.2">
      <c r="B109" s="71">
        <f>[1]节奏总纲!N109</f>
        <v>116</v>
      </c>
      <c r="C109" s="11">
        <v>106</v>
      </c>
      <c r="D109" s="11">
        <f>[1]节奏总纲!P109</f>
        <v>1551.0937641066464</v>
      </c>
      <c r="E109" s="11">
        <f>[1]节奏总纲!Q109</f>
        <v>1324.4789651706653</v>
      </c>
      <c r="F109" s="11">
        <f>[1]节奏总纲!R109</f>
        <v>1064.6707596828021</v>
      </c>
      <c r="G109" s="11">
        <f>[1]节奏总纲!S109</f>
        <v>764.3790069517554</v>
      </c>
      <c r="H109" s="11">
        <f>[1]节奏总纲!T109</f>
        <v>412.59094125236794</v>
      </c>
      <c r="J109" s="11">
        <v>106</v>
      </c>
      <c r="K109" s="11">
        <f>[1]节奏总纲!W109</f>
        <v>103.93907623659697</v>
      </c>
      <c r="L109" s="11">
        <f>[1]节奏总纲!X109</f>
        <v>89.621870011152168</v>
      </c>
      <c r="M109" s="11">
        <f>[1]节奏总纲!Y109</f>
        <v>71.488497397587139</v>
      </c>
      <c r="N109" s="11">
        <f>[1]节奏总纲!Z109</f>
        <v>50.787030363034091</v>
      </c>
      <c r="O109" s="11">
        <f>[1]节奏总纲!AA109</f>
        <v>26.200639591064714</v>
      </c>
      <c r="Q109" s="11">
        <v>106</v>
      </c>
      <c r="R109" s="11">
        <f>[1]节奏总纲!AD109</f>
        <v>67.406275272225741</v>
      </c>
      <c r="S109" s="11">
        <f>[1]节奏总纲!AE109</f>
        <v>69.467767451053362</v>
      </c>
      <c r="T109" s="11">
        <f>[1]节奏总纲!AF109</f>
        <v>72.369195691237806</v>
      </c>
      <c r="U109" s="11">
        <f>[1]节奏总纲!AG109</f>
        <v>76.807553780404334</v>
      </c>
      <c r="V109" s="11">
        <f>[1]节奏总纲!AH109</f>
        <v>85.540385929352269</v>
      </c>
      <c r="AN109" s="15">
        <v>106</v>
      </c>
      <c r="AO109" s="15">
        <f>[1]节奏总纲!BA109</f>
        <v>38.413296583913848</v>
      </c>
      <c r="AP109" s="15">
        <f>[1]节奏总纲!BB109</f>
        <v>39.925705028269732</v>
      </c>
      <c r="AQ109" s="15">
        <f>[1]节奏总纲!BC109</f>
        <v>41.858478672651096</v>
      </c>
      <c r="AR109" s="15">
        <f>[1]节奏总纲!BD109</f>
        <v>44.585020086822361</v>
      </c>
      <c r="AS109" s="15">
        <f>[1]节奏总纲!BE109</f>
        <v>49.278250620755983</v>
      </c>
    </row>
    <row r="110" spans="2:45" x14ac:dyDescent="0.2">
      <c r="B110" s="71">
        <f>[1]节奏总纲!N110</f>
        <v>117</v>
      </c>
      <c r="C110" s="11">
        <v>107</v>
      </c>
      <c r="D110" s="11">
        <f>[1]节奏总纲!P110</f>
        <v>1662.4929077375689</v>
      </c>
      <c r="E110" s="11">
        <f>[1]节奏总纲!Q110</f>
        <v>1418.9376967540152</v>
      </c>
      <c r="F110" s="11">
        <f>[1]节奏总纲!R110</f>
        <v>1141.6338797433884</v>
      </c>
      <c r="G110" s="11">
        <f>[1]节奏总纲!S110</f>
        <v>816.11776840837263</v>
      </c>
      <c r="H110" s="11">
        <f>[1]节奏总纲!T110</f>
        <v>440.22812196890823</v>
      </c>
      <c r="J110" s="11">
        <v>107</v>
      </c>
      <c r="K110" s="11">
        <f>[1]节奏总纲!W110</f>
        <v>111.39914363092248</v>
      </c>
      <c r="L110" s="11">
        <f>[1]节奏总纲!X110</f>
        <v>94.458731583349845</v>
      </c>
      <c r="M110" s="11">
        <f>[1]节奏总纲!Y110</f>
        <v>76.963120060586334</v>
      </c>
      <c r="N110" s="11">
        <f>[1]节奏总纲!Z110</f>
        <v>51.738761456617226</v>
      </c>
      <c r="O110" s="11">
        <f>[1]节奏总纲!AA110</f>
        <v>27.637180716540286</v>
      </c>
      <c r="Q110" s="11">
        <v>107</v>
      </c>
      <c r="R110" s="11">
        <f>[1]节奏总纲!AD110</f>
        <v>67.540284631526106</v>
      </c>
      <c r="S110" s="11">
        <f>[1]节奏总纲!AE110</f>
        <v>69.601854707986988</v>
      </c>
      <c r="T110" s="11">
        <f>[1]节奏总纲!AF110</f>
        <v>72.506884533637162</v>
      </c>
      <c r="U110" s="11">
        <f>[1]节奏总纲!AG110</f>
        <v>76.94300335424316</v>
      </c>
      <c r="V110" s="11">
        <f>[1]节奏总纲!AH110</f>
        <v>85.696340692116266</v>
      </c>
      <c r="AN110" s="15">
        <v>107</v>
      </c>
      <c r="AO110" s="15">
        <f>[1]节奏总纲!BA110</f>
        <v>38.475927110151773</v>
      </c>
      <c r="AP110" s="15">
        <f>[1]节奏总纲!BB110</f>
        <v>39.993245911660885</v>
      </c>
      <c r="AQ110" s="15">
        <f>[1]节奏总纲!BC110</f>
        <v>41.925522364470666</v>
      </c>
      <c r="AR110" s="15">
        <f>[1]节奏总纲!BD110</f>
        <v>44.649658702582116</v>
      </c>
      <c r="AS110" s="15">
        <f>[1]节奏总纲!BE110</f>
        <v>49.340229957745592</v>
      </c>
    </row>
    <row r="111" spans="2:45" x14ac:dyDescent="0.2">
      <c r="B111" s="71">
        <f>[1]节奏总纲!N111</f>
        <v>118</v>
      </c>
      <c r="C111" s="11">
        <v>108</v>
      </c>
      <c r="D111" s="11">
        <f>[1]节奏总纲!P111</f>
        <v>1781.8875536304624</v>
      </c>
      <c r="E111" s="11">
        <f>[1]节奏总纲!Q111</f>
        <v>1520.8410270235997</v>
      </c>
      <c r="F111" s="11">
        <f>[1]节奏总纲!R111</f>
        <v>1218.0983316617842</v>
      </c>
      <c r="G111" s="11">
        <f>[1]节奏总纲!S111</f>
        <v>871.69939123602228</v>
      </c>
      <c r="H111" s="11">
        <f>[1]节奏总纲!T111</f>
        <v>471.13106917989433</v>
      </c>
      <c r="J111" s="11">
        <v>108</v>
      </c>
      <c r="K111" s="11">
        <f>[1]节奏总纲!W111</f>
        <v>119.39464589289355</v>
      </c>
      <c r="L111" s="11">
        <f>[1]节奏总纲!X111</f>
        <v>101.90333026958456</v>
      </c>
      <c r="M111" s="11">
        <f>[1]节奏总纲!Y111</f>
        <v>76.464451918395753</v>
      </c>
      <c r="N111" s="11">
        <f>[1]节奏总纲!Z111</f>
        <v>55.581622827649653</v>
      </c>
      <c r="O111" s="11">
        <f>[1]节奏总纲!AA111</f>
        <v>30.902947210986099</v>
      </c>
      <c r="Q111" s="11">
        <v>108</v>
      </c>
      <c r="R111" s="11">
        <f>[1]节奏总纲!AD111</f>
        <v>67.674293990826456</v>
      </c>
      <c r="S111" s="11">
        <f>[1]节奏总纲!AE111</f>
        <v>69.735941964920613</v>
      </c>
      <c r="T111" s="11">
        <f>[1]节奏总纲!AF111</f>
        <v>72.644573376036519</v>
      </c>
      <c r="U111" s="11">
        <f>[1]节奏总纲!AG111</f>
        <v>77.074762810762508</v>
      </c>
      <c r="V111" s="11">
        <f>[1]节奏总纲!AH111</f>
        <v>85.852295454880277</v>
      </c>
      <c r="AN111" s="15">
        <v>108</v>
      </c>
      <c r="AO111" s="15">
        <f>[1]节奏总纲!BA111</f>
        <v>38.53855763638969</v>
      </c>
      <c r="AP111" s="15">
        <f>[1]节奏总纲!BB111</f>
        <v>40.052446592012309</v>
      </c>
      <c r="AQ111" s="15">
        <f>[1]节奏总纲!BC111</f>
        <v>41.992566056290244</v>
      </c>
      <c r="AR111" s="15">
        <f>[1]节奏总纲!BD111</f>
        <v>44.71429731834187</v>
      </c>
      <c r="AS111" s="15">
        <f>[1]节奏总纲!BE111</f>
        <v>49.402209294735208</v>
      </c>
    </row>
    <row r="112" spans="2:45" x14ac:dyDescent="0.2">
      <c r="B112" s="71">
        <f>[1]节奏总纲!N112</f>
        <v>119</v>
      </c>
      <c r="C112" s="11">
        <v>109</v>
      </c>
      <c r="D112" s="11">
        <f>[1]节奏总纲!P112</f>
        <v>1909.8515666673818</v>
      </c>
      <c r="E112" s="11">
        <f>[1]节奏总纲!Q112</f>
        <v>1624.7107277639418</v>
      </c>
      <c r="F112" s="11">
        <f>[1]节奏总纲!R112</f>
        <v>1301.5638426838207</v>
      </c>
      <c r="G112" s="11">
        <f>[1]节奏总纲!S112</f>
        <v>931.81657937701561</v>
      </c>
      <c r="H112" s="11">
        <f>[1]节奏总纲!T112</f>
        <v>504.58278391352223</v>
      </c>
      <c r="J112" s="11">
        <v>109</v>
      </c>
      <c r="K112" s="11">
        <f>[1]节奏总纲!W112</f>
        <v>127.96401303691937</v>
      </c>
      <c r="L112" s="11">
        <f>[1]节奏总纲!X112</f>
        <v>103.86970074034207</v>
      </c>
      <c r="M112" s="11">
        <f>[1]节奏总纲!Y112</f>
        <v>83.46551102203648</v>
      </c>
      <c r="N112" s="11">
        <f>[1]节奏总纲!Z112</f>
        <v>60.117188140993335</v>
      </c>
      <c r="O112" s="11">
        <f>[1]节奏总纲!AA112</f>
        <v>33.451714733627909</v>
      </c>
      <c r="Q112" s="11">
        <v>109</v>
      </c>
      <c r="R112" s="11">
        <f>[1]节奏总纲!AD112</f>
        <v>67.80830335012682</v>
      </c>
      <c r="S112" s="11">
        <f>[1]节奏总纲!AE112</f>
        <v>69.870029221854239</v>
      </c>
      <c r="T112" s="11">
        <f>[1]节奏总纲!AF112</f>
        <v>72.782262218435889</v>
      </c>
      <c r="U112" s="11">
        <f>[1]节奏总纲!AG112</f>
        <v>77.203841369133116</v>
      </c>
      <c r="V112" s="11">
        <f>[1]节奏总纲!AH112</f>
        <v>86.007776715139968</v>
      </c>
      <c r="AN112" s="15">
        <v>109</v>
      </c>
      <c r="AO112" s="15">
        <f>[1]节奏总纲!BA112</f>
        <v>38.601188162627608</v>
      </c>
      <c r="AP112" s="15">
        <f>[1]节奏总纲!BB112</f>
        <v>40.110720583137102</v>
      </c>
      <c r="AQ112" s="15">
        <f>[1]节奏总纲!BC112</f>
        <v>42.051439554347354</v>
      </c>
      <c r="AR112" s="15">
        <f>[1]节奏总纲!BD112</f>
        <v>44.778935934101632</v>
      </c>
      <c r="AS112" s="15">
        <f>[1]节奏总纲!BE112</f>
        <v>49.464188631724817</v>
      </c>
    </row>
    <row r="113" spans="2:45" x14ac:dyDescent="0.2">
      <c r="B113" s="71">
        <f>[1]节奏总纲!N113</f>
        <v>120</v>
      </c>
      <c r="C113" s="11">
        <v>110</v>
      </c>
      <c r="D113" s="11">
        <f>[1]节奏总纲!P113</f>
        <v>2047</v>
      </c>
      <c r="E113" s="11">
        <f>[1]节奏总纲!Q113</f>
        <v>1741.3829000000001</v>
      </c>
      <c r="F113" s="11">
        <f>[1]节奏总纲!R113</f>
        <v>1397.2821999999999</v>
      </c>
      <c r="G113" s="11">
        <f>[1]节奏总纲!S113</f>
        <v>1001.3924000000001</v>
      </c>
      <c r="H113" s="11">
        <f>[1]节奏总纲!T113</f>
        <v>542.04559999999992</v>
      </c>
      <c r="J113" s="11">
        <v>110</v>
      </c>
      <c r="K113" s="11">
        <f>[1]节奏总纲!W113</f>
        <v>137.1484333326182</v>
      </c>
      <c r="L113" s="11">
        <f>[1]节奏总纲!X113</f>
        <v>116.67217223605826</v>
      </c>
      <c r="M113" s="11">
        <f>[1]节奏总纲!Y113</f>
        <v>95.718357316179208</v>
      </c>
      <c r="N113" s="11">
        <f>[1]节奏总纲!Z113</f>
        <v>69.575820622984452</v>
      </c>
      <c r="O113" s="11">
        <f>[1]节奏总纲!AA113</f>
        <v>37.462816086477687</v>
      </c>
      <c r="Q113" s="11">
        <v>110</v>
      </c>
      <c r="R113" s="11">
        <f>[1]节奏总纲!AD113</f>
        <v>67.942312709427185</v>
      </c>
      <c r="S113" s="11">
        <f>[1]节奏总纲!AE113</f>
        <v>70.003807055133578</v>
      </c>
      <c r="T113" s="11">
        <f>[1]节奏总纲!AF113</f>
        <v>72.919951060835245</v>
      </c>
      <c r="U113" s="11">
        <f>[1]节奏总纲!AG113</f>
        <v>77.332919927503724</v>
      </c>
      <c r="V113" s="11">
        <f>[1]节奏总纲!AH113</f>
        <v>86.154780808490045</v>
      </c>
      <c r="AN113" s="15">
        <v>110</v>
      </c>
      <c r="AO113" s="15">
        <f>[1]节奏总纲!BA113</f>
        <v>38.663818688865533</v>
      </c>
      <c r="AP113" s="15">
        <f>[1]节奏总纲!BB113</f>
        <v>40.168994574261895</v>
      </c>
      <c r="AQ113" s="15">
        <f>[1]节奏总纲!BC113</f>
        <v>42.109294145892463</v>
      </c>
      <c r="AR113" s="15">
        <f>[1]节奏总纲!BD113</f>
        <v>44.843574549861387</v>
      </c>
      <c r="AS113" s="15">
        <f>[1]节奏总纲!BE113</f>
        <v>49.526167968714425</v>
      </c>
    </row>
    <row r="114" spans="2:45" x14ac:dyDescent="0.2">
      <c r="B114" s="97">
        <f>[1]节奏总纲!N114</f>
        <v>121</v>
      </c>
      <c r="C114" s="97">
        <v>111</v>
      </c>
      <c r="D114" s="97">
        <f>[1]节奏总纲!P114</f>
        <v>2193.9920512743265</v>
      </c>
      <c r="E114" s="97">
        <f>[1]节奏总纲!Q114</f>
        <v>1869.0618284805987</v>
      </c>
      <c r="F114" s="97">
        <f>[1]节奏总纲!R114</f>
        <v>1500.4711638665117</v>
      </c>
      <c r="G114" s="97">
        <f>[1]节奏总纲!S114</f>
        <v>1076.5918995603122</v>
      </c>
      <c r="H114" s="97">
        <f>[1]节奏总纲!T114</f>
        <v>583.16308722871599</v>
      </c>
      <c r="I114" s="97"/>
      <c r="J114" s="97">
        <v>111</v>
      </c>
      <c r="K114" s="97">
        <f>[1]节奏总纲!W114</f>
        <v>146.99205127432651</v>
      </c>
      <c r="L114" s="97">
        <f>[1]节奏总纲!X114</f>
        <v>127.67892848059864</v>
      </c>
      <c r="M114" s="97">
        <f>[1]节奏总纲!Y114</f>
        <v>103.18896386651181</v>
      </c>
      <c r="N114" s="97">
        <f>[1]节奏总纲!Z114</f>
        <v>75.19949956031212</v>
      </c>
      <c r="O114" s="97">
        <f>[1]节奏总纲!AA114</f>
        <v>41.117487228716072</v>
      </c>
      <c r="Q114" s="11">
        <v>111</v>
      </c>
      <c r="R114" s="11">
        <f>[1]节奏总纲!AD114</f>
        <v>68.071211008105138</v>
      </c>
      <c r="S114" s="11">
        <f>[1]节奏总纲!AE114</f>
        <v>70.127815365673797</v>
      </c>
      <c r="T114" s="11">
        <f>[1]节奏总纲!AF114</f>
        <v>73.051543220271398</v>
      </c>
      <c r="U114" s="11">
        <f>[1]节奏总纲!AG114</f>
        <v>77.461998485874332</v>
      </c>
      <c r="V114" s="11">
        <f>[1]节奏总纲!AH114</f>
        <v>86.301784901840136</v>
      </c>
      <c r="AN114" s="15">
        <v>111</v>
      </c>
      <c r="AO114" s="15">
        <f>[1]节奏总纲!BA114</f>
        <v>38.72644921510345</v>
      </c>
      <c r="AP114" s="15">
        <f>[1]节奏总纲!BB114</f>
        <v>40.227268565386687</v>
      </c>
      <c r="AQ114" s="15">
        <f>[1]节奏总纲!BC114</f>
        <v>42.167148737437572</v>
      </c>
      <c r="AR114" s="15">
        <f>[1]节奏总纲!BD114</f>
        <v>44.908213165621142</v>
      </c>
      <c r="AS114" s="15">
        <f>[1]节奏总纲!BE114</f>
        <v>49.588147305704041</v>
      </c>
    </row>
    <row r="115" spans="2:45" x14ac:dyDescent="0.2">
      <c r="B115" s="97">
        <f>[1]节奏总纲!N115</f>
        <v>122</v>
      </c>
      <c r="C115" s="97">
        <v>112</v>
      </c>
      <c r="D115" s="97">
        <f>[1]节奏总纲!P115</f>
        <v>2351.5342310339256</v>
      </c>
      <c r="E115" s="97">
        <f>[1]节奏总纲!Q115</f>
        <v>2004.6829319564217</v>
      </c>
      <c r="F115" s="97">
        <f>[1]节奏总纲!R115</f>
        <v>1609.3900277196187</v>
      </c>
      <c r="G115" s="97">
        <f>[1]节奏总纲!S115</f>
        <v>1155.3087677069677</v>
      </c>
      <c r="H115" s="97">
        <f>[1]节奏总纲!T115</f>
        <v>623.15657122399034</v>
      </c>
      <c r="I115" s="97"/>
      <c r="J115" s="97">
        <v>112</v>
      </c>
      <c r="K115" s="97">
        <f>[1]节奏总纲!W115</f>
        <v>157.54217975959909</v>
      </c>
      <c r="L115" s="97">
        <f>[1]节奏总纲!X115</f>
        <v>135.62110347582302</v>
      </c>
      <c r="M115" s="97">
        <f>[1]节奏总纲!Y115</f>
        <v>108.91886385310704</v>
      </c>
      <c r="N115" s="97">
        <f>[1]节奏总纲!Z115</f>
        <v>78.716868146655543</v>
      </c>
      <c r="O115" s="97">
        <f>[1]节奏总纲!AA115</f>
        <v>39.993483995274346</v>
      </c>
      <c r="Q115" s="11">
        <v>112</v>
      </c>
      <c r="R115" s="11">
        <f>[1]节奏总纲!AD115</f>
        <v>68.196246161507091</v>
      </c>
      <c r="S115" s="11">
        <f>[1]节奏总纲!AE115</f>
        <v>70.251823676214016</v>
      </c>
      <c r="T115" s="11">
        <f>[1]节奏总纲!AF115</f>
        <v>73.174668450093861</v>
      </c>
      <c r="U115" s="11">
        <f>[1]节奏总纲!AG115</f>
        <v>77.591077044244926</v>
      </c>
      <c r="V115" s="11">
        <f>[1]节奏总纲!AH115</f>
        <v>86.448788995190213</v>
      </c>
      <c r="AN115" s="15">
        <v>112</v>
      </c>
      <c r="AO115" s="15">
        <f>[1]节奏总纲!BA115</f>
        <v>38.789079741341368</v>
      </c>
      <c r="AP115" s="15">
        <f>[1]节奏总纲!BB115</f>
        <v>40.28554255651148</v>
      </c>
      <c r="AQ115" s="15">
        <f>[1]节奏总纲!BC115</f>
        <v>42.225003328982673</v>
      </c>
      <c r="AR115" s="15">
        <f>[1]节奏总纲!BD115</f>
        <v>44.972851781380903</v>
      </c>
      <c r="AS115" s="15">
        <f>[1]节奏总纲!BE115</f>
        <v>49.65012664269365</v>
      </c>
    </row>
    <row r="116" spans="2:45" x14ac:dyDescent="0.2">
      <c r="B116" s="97">
        <f>[1]节奏总纲!N116</f>
        <v>123</v>
      </c>
      <c r="C116" s="97">
        <v>113</v>
      </c>
      <c r="D116" s="97">
        <f>[1]节奏总纲!P116</f>
        <v>2520.3837585303886</v>
      </c>
      <c r="E116" s="97">
        <f>[1]节奏总纲!Q116</f>
        <v>2149.6353076505684</v>
      </c>
      <c r="F116" s="97">
        <f>[1]节奏总纲!R116</f>
        <v>1726.7149129691693</v>
      </c>
      <c r="G116" s="97">
        <f>[1]节奏总纲!S116</f>
        <v>1235.7441568074496</v>
      </c>
      <c r="H116" s="97">
        <f>[1]节奏总纲!T116</f>
        <v>665.63335062787564</v>
      </c>
      <c r="I116" s="97"/>
      <c r="J116" s="97">
        <v>113</v>
      </c>
      <c r="K116" s="97">
        <f>[1]节奏总纲!W116</f>
        <v>168.849527496463</v>
      </c>
      <c r="L116" s="97">
        <f>[1]节奏总纲!X116</f>
        <v>144.95237569414667</v>
      </c>
      <c r="M116" s="97">
        <f>[1]节奏总纲!Y116</f>
        <v>117.32488524955056</v>
      </c>
      <c r="N116" s="97">
        <f>[1]节奏总纲!Z116</f>
        <v>80.435389100481871</v>
      </c>
      <c r="O116" s="97">
        <f>[1]节奏总纲!AA116</f>
        <v>42.476779403885303</v>
      </c>
      <c r="Q116" s="11">
        <v>113</v>
      </c>
      <c r="R116" s="11">
        <f>[1]节奏总纲!AD116</f>
        <v>68.321281314909029</v>
      </c>
      <c r="S116" s="11">
        <f>[1]节奏总纲!AE116</f>
        <v>70.375831986754235</v>
      </c>
      <c r="T116" s="11">
        <f>[1]节奏总纲!AF116</f>
        <v>73.297793679916325</v>
      </c>
      <c r="U116" s="11">
        <f>[1]节奏总纲!AG116</f>
        <v>77.720155602615534</v>
      </c>
      <c r="V116" s="11">
        <f>[1]节奏总纲!AH116</f>
        <v>86.595793088540304</v>
      </c>
      <c r="AN116" s="15">
        <v>113</v>
      </c>
      <c r="AO116" s="15">
        <f>[1]节奏总纲!BA116</f>
        <v>38.851710267579293</v>
      </c>
      <c r="AP116" s="15">
        <f>[1]节奏总纲!BB116</f>
        <v>40.343816547636273</v>
      </c>
      <c r="AQ116" s="15">
        <f>[1]节奏总纲!BC116</f>
        <v>42.282857920527782</v>
      </c>
      <c r="AR116" s="15">
        <f>[1]节奏总纲!BD116</f>
        <v>45.032359480672049</v>
      </c>
      <c r="AS116" s="15">
        <f>[1]节奏总纲!BE116</f>
        <v>49.712105979683258</v>
      </c>
    </row>
    <row r="117" spans="2:45" x14ac:dyDescent="0.2">
      <c r="B117" s="97">
        <f>[1]节奏总纲!N117</f>
        <v>124</v>
      </c>
      <c r="C117" s="97">
        <v>114</v>
      </c>
      <c r="D117" s="97">
        <f>[1]节奏总纲!P117</f>
        <v>2701.3522012628878</v>
      </c>
      <c r="E117" s="97">
        <f>[1]节奏总纲!Q117</f>
        <v>2304.5235628973696</v>
      </c>
      <c r="F117" s="97">
        <f>[1]节奏总纲!R117</f>
        <v>1846.3742295631837</v>
      </c>
      <c r="G117" s="97">
        <f>[1]节奏总纲!S117</f>
        <v>1319.3404150967945</v>
      </c>
      <c r="H117" s="97">
        <f>[1]节奏总纲!T117</f>
        <v>710.99589937239205</v>
      </c>
      <c r="I117" s="97"/>
      <c r="J117" s="97">
        <v>114</v>
      </c>
      <c r="K117" s="97">
        <f>[1]节奏总纲!W117</f>
        <v>180.96844273249917</v>
      </c>
      <c r="L117" s="97">
        <f>[1]节奏总纲!X117</f>
        <v>154.88825524680124</v>
      </c>
      <c r="M117" s="97">
        <f>[1]节奏总纲!Y117</f>
        <v>119.6593165940144</v>
      </c>
      <c r="N117" s="97">
        <f>[1]节奏总纲!Z117</f>
        <v>83.59625828934486</v>
      </c>
      <c r="O117" s="97">
        <f>[1]节奏总纲!AA117</f>
        <v>45.362548744516403</v>
      </c>
      <c r="Q117" s="11">
        <v>114</v>
      </c>
      <c r="R117" s="11">
        <f>[1]节奏总纲!AD117</f>
        <v>68.446316468310982</v>
      </c>
      <c r="S117" s="11">
        <f>[1]节奏总纲!AE117</f>
        <v>70.499840297294455</v>
      </c>
      <c r="T117" s="11">
        <f>[1]节奏总纲!AF117</f>
        <v>73.420918909738774</v>
      </c>
      <c r="U117" s="11">
        <f>[1]节奏总纲!AG117</f>
        <v>77.849234160986143</v>
      </c>
      <c r="V117" s="11">
        <f>[1]节奏总纲!AH117</f>
        <v>86.742797181890381</v>
      </c>
      <c r="AN117" s="15">
        <v>114</v>
      </c>
      <c r="AO117" s="15">
        <f>[1]节奏总纲!BA117</f>
        <v>38.91434079381721</v>
      </c>
      <c r="AP117" s="15">
        <f>[1]节奏总纲!BB117</f>
        <v>40.402090538761065</v>
      </c>
      <c r="AQ117" s="15">
        <f>[1]节奏总纲!BC117</f>
        <v>42.340712512072891</v>
      </c>
      <c r="AR117" s="15">
        <f>[1]节奏总纲!BD117</f>
        <v>45.088151688727308</v>
      </c>
      <c r="AS117" s="15">
        <f>[1]节奏总纲!BE117</f>
        <v>49.774085316672867</v>
      </c>
    </row>
    <row r="118" spans="2:45" x14ac:dyDescent="0.2">
      <c r="B118" s="97">
        <f>[1]节奏总纲!N118</f>
        <v>125</v>
      </c>
      <c r="C118" s="97">
        <v>115</v>
      </c>
      <c r="D118" s="97">
        <f>[1]节奏总纲!P118</f>
        <v>2895.3093757400989</v>
      </c>
      <c r="E118" s="97">
        <f>[1]节奏总纲!Q118</f>
        <v>2463.0396859421021</v>
      </c>
      <c r="F118" s="97">
        <f>[1]节奏总纲!R118</f>
        <v>1969.9684992535633</v>
      </c>
      <c r="G118" s="97">
        <f>[1]节奏总纲!S118</f>
        <v>1407.1203566096881</v>
      </c>
      <c r="H118" s="97">
        <f>[1]节奏总纲!T118</f>
        <v>758.86058738147995</v>
      </c>
      <c r="I118" s="97"/>
      <c r="J118" s="97">
        <v>115</v>
      </c>
      <c r="K118" s="97">
        <f>[1]节奏总纲!W118</f>
        <v>193.95717447721108</v>
      </c>
      <c r="L118" s="97">
        <f>[1]节奏总纲!X118</f>
        <v>158.51612304473247</v>
      </c>
      <c r="M118" s="97">
        <f>[1]节奏总纲!Y118</f>
        <v>123.59426969037963</v>
      </c>
      <c r="N118" s="97">
        <f>[1]节奏总纲!Z118</f>
        <v>87.779941512893629</v>
      </c>
      <c r="O118" s="97">
        <f>[1]节奏总纲!AA118</f>
        <v>47.864688009087899</v>
      </c>
      <c r="Q118" s="11">
        <v>115</v>
      </c>
      <c r="R118" s="11">
        <f>[1]节奏总纲!AD118</f>
        <v>68.571351621712935</v>
      </c>
      <c r="S118" s="11">
        <f>[1]节奏总纲!AE118</f>
        <v>70.623848607834674</v>
      </c>
      <c r="T118" s="11">
        <f>[1]节奏总纲!AF118</f>
        <v>73.544044139561237</v>
      </c>
      <c r="U118" s="11">
        <f>[1]节奏总纲!AG118</f>
        <v>77.978312719356751</v>
      </c>
      <c r="V118" s="11">
        <f>[1]节奏总纲!AH118</f>
        <v>86.889801275240458</v>
      </c>
      <c r="AN118" s="15">
        <v>115</v>
      </c>
      <c r="AO118" s="15">
        <f>[1]节奏总纲!BA118</f>
        <v>38.976971320055128</v>
      </c>
      <c r="AP118" s="15">
        <f>[1]节奏总纲!BB118</f>
        <v>40.460364529885858</v>
      </c>
      <c r="AQ118" s="15">
        <f>[1]节奏总纲!BC118</f>
        <v>42.398567103617999</v>
      </c>
      <c r="AR118" s="15">
        <f>[1]节奏总纲!BD118</f>
        <v>45.143943896782567</v>
      </c>
      <c r="AS118" s="15">
        <f>[1]节奏总纲!BE118</f>
        <v>49.836064653662483</v>
      </c>
    </row>
    <row r="119" spans="2:45" x14ac:dyDescent="0.2">
      <c r="B119" s="97">
        <f>[1]节奏总纲!N119</f>
        <v>126</v>
      </c>
      <c r="C119" s="97">
        <v>116</v>
      </c>
      <c r="D119" s="97">
        <f>[1]节奏总纲!P119</f>
        <v>3103.1875282132928</v>
      </c>
      <c r="E119" s="97">
        <f>[1]节奏总纲!Q119</f>
        <v>2636.7784427228348</v>
      </c>
      <c r="F119" s="97">
        <f>[1]节奏总纲!R119</f>
        <v>2108.9262441737537</v>
      </c>
      <c r="G119" s="97">
        <f>[1]节奏总纲!S119</f>
        <v>1509.0800949701243</v>
      </c>
      <c r="H119" s="97">
        <f>[1]节奏总纲!T119</f>
        <v>813.34545114470404</v>
      </c>
      <c r="I119" s="97"/>
      <c r="J119" s="97">
        <v>116</v>
      </c>
      <c r="K119" s="97">
        <f>[1]节奏总纲!W119</f>
        <v>207.87815247319395</v>
      </c>
      <c r="L119" s="97">
        <f>[1]节奏总纲!X119</f>
        <v>173.73875678073273</v>
      </c>
      <c r="M119" s="97">
        <f>[1]节奏总纲!Y119</f>
        <v>138.95774492019041</v>
      </c>
      <c r="N119" s="97">
        <f>[1]节奏总纲!Z119</f>
        <v>101.95973836043618</v>
      </c>
      <c r="O119" s="97">
        <f>[1]节奏总纲!AA119</f>
        <v>54.484863763224098</v>
      </c>
      <c r="Q119" s="11">
        <v>116</v>
      </c>
      <c r="R119" s="11">
        <f>[1]节奏总纲!AD119</f>
        <v>68.696386775114874</v>
      </c>
      <c r="S119" s="11">
        <f>[1]节奏总纲!AE119</f>
        <v>70.747856918374893</v>
      </c>
      <c r="T119" s="11">
        <f>[1]节奏总纲!AF119</f>
        <v>73.667169369383686</v>
      </c>
      <c r="U119" s="11">
        <f>[1]节奏总纲!AG119</f>
        <v>78.10469841238104</v>
      </c>
      <c r="V119" s="11">
        <f>[1]节奏总纲!AH119</f>
        <v>87.033659382136349</v>
      </c>
      <c r="AN119" s="15">
        <v>116</v>
      </c>
      <c r="AO119" s="15">
        <f>[1]节奏总纲!BA119</f>
        <v>39.034165367506482</v>
      </c>
      <c r="AP119" s="15">
        <f>[1]节奏总纲!BB119</f>
        <v>40.518638521010644</v>
      </c>
      <c r="AQ119" s="15">
        <f>[1]节奏总纲!BC119</f>
        <v>42.456421695163108</v>
      </c>
      <c r="AR119" s="15">
        <f>[1]节奏总纲!BD119</f>
        <v>45.199736104837825</v>
      </c>
      <c r="AS119" s="15">
        <f>[1]节奏总纲!BE119</f>
        <v>49.898043990652091</v>
      </c>
    </row>
    <row r="120" spans="2:45" x14ac:dyDescent="0.2">
      <c r="B120" s="97">
        <f>[1]节奏总纲!N120</f>
        <v>127</v>
      </c>
      <c r="C120" s="97">
        <v>117</v>
      </c>
      <c r="D120" s="97">
        <f>[1]节奏总纲!P120</f>
        <v>3325.985815475135</v>
      </c>
      <c r="E120" s="97">
        <f>[1]节奏总纲!Q120</f>
        <v>2826.7553445723174</v>
      </c>
      <c r="F120" s="97">
        <f>[1]节奏总纲!R120</f>
        <v>2262.6681502677343</v>
      </c>
      <c r="G120" s="97">
        <f>[1]节奏总纲!S120</f>
        <v>1618.0920992286531</v>
      </c>
      <c r="H120" s="97">
        <f>[1]节奏总纲!T120</f>
        <v>873.07127656222303</v>
      </c>
      <c r="I120" s="97"/>
      <c r="J120" s="97">
        <v>117</v>
      </c>
      <c r="K120" s="97">
        <f>[1]节奏总纲!W120</f>
        <v>222.79828726184223</v>
      </c>
      <c r="L120" s="97">
        <f>[1]节奏总纲!X120</f>
        <v>189.9769018494826</v>
      </c>
      <c r="M120" s="97">
        <f>[1]节奏总纲!Y120</f>
        <v>153.74190609398056</v>
      </c>
      <c r="N120" s="97">
        <f>[1]节奏总纲!Z120</f>
        <v>109.0120042585288</v>
      </c>
      <c r="O120" s="97">
        <f>[1]节奏总纲!AA120</f>
        <v>59.72582541751899</v>
      </c>
      <c r="Q120" s="11">
        <v>117</v>
      </c>
      <c r="R120" s="11">
        <f>[1]节奏总纲!AD120</f>
        <v>68.821421928516827</v>
      </c>
      <c r="S120" s="11">
        <f>[1]节奏总纲!AE120</f>
        <v>70.871865228915112</v>
      </c>
      <c r="T120" s="11">
        <f>[1]节奏总纲!AF120</f>
        <v>73.790294599206149</v>
      </c>
      <c r="U120" s="11">
        <f>[1]节奏总纲!AG120</f>
        <v>78.230540290975199</v>
      </c>
      <c r="V120" s="11">
        <f>[1]节奏总纲!AH120</f>
        <v>87.168098110592624</v>
      </c>
      <c r="AN120" s="15">
        <v>117</v>
      </c>
      <c r="AO120" s="15">
        <f>[1]节奏总纲!BA120</f>
        <v>39.088198074219406</v>
      </c>
      <c r="AP120" s="15">
        <f>[1]节奏总纲!BB120</f>
        <v>40.576912512135436</v>
      </c>
      <c r="AQ120" s="15">
        <f>[1]节奏总纲!BC120</f>
        <v>42.51427628670821</v>
      </c>
      <c r="AR120" s="15">
        <f>[1]节奏总纲!BD120</f>
        <v>45.255528312893091</v>
      </c>
      <c r="AS120" s="15">
        <f>[1]节奏总纲!BE120</f>
        <v>49.9600233276417</v>
      </c>
    </row>
    <row r="121" spans="2:45" x14ac:dyDescent="0.2">
      <c r="B121" s="97">
        <f>[1]节奏总纲!N121</f>
        <v>128</v>
      </c>
      <c r="C121" s="97">
        <v>118</v>
      </c>
      <c r="D121" s="97">
        <f>[1]节奏总纲!P121</f>
        <v>3564.7751072609281</v>
      </c>
      <c r="E121" s="97">
        <f>[1]节奏总纲!Q121</f>
        <v>3030.4153186825147</v>
      </c>
      <c r="F121" s="97">
        <f>[1]节奏总纲!R121</f>
        <v>2426.1859380017877</v>
      </c>
      <c r="G121" s="97">
        <f>[1]节奏总纲!S121</f>
        <v>1737.4713872789764</v>
      </c>
      <c r="H121" s="97">
        <f>[1]节奏总纲!T121</f>
        <v>936.10994316671975</v>
      </c>
      <c r="I121" s="97"/>
      <c r="J121" s="97">
        <v>118</v>
      </c>
      <c r="K121" s="97">
        <f>[1]节奏总纲!W121</f>
        <v>238.78929178579301</v>
      </c>
      <c r="L121" s="97">
        <f>[1]节奏总纲!X121</f>
        <v>203.65997411019725</v>
      </c>
      <c r="M121" s="97">
        <f>[1]节奏总纲!Y121</f>
        <v>163.5177877340534</v>
      </c>
      <c r="N121" s="97">
        <f>[1]节奏总纲!Z121</f>
        <v>119.37928805032334</v>
      </c>
      <c r="O121" s="97">
        <f>[1]节奏总纲!AA121</f>
        <v>63.038666604496711</v>
      </c>
      <c r="Q121" s="11">
        <v>118</v>
      </c>
      <c r="R121" s="11">
        <f>[1]节奏总纲!AD121</f>
        <v>68.946457081918766</v>
      </c>
      <c r="S121" s="11">
        <f>[1]节奏总纲!AE121</f>
        <v>70.995873539455332</v>
      </c>
      <c r="T121" s="11">
        <f>[1]节奏总纲!AF121</f>
        <v>73.913419829028598</v>
      </c>
      <c r="U121" s="11">
        <f>[1]节奏总纲!AG121</f>
        <v>78.356382169569343</v>
      </c>
      <c r="V121" s="11">
        <f>[1]节奏总纲!AH121</f>
        <v>87.302536839048898</v>
      </c>
      <c r="AN121" s="15">
        <v>118</v>
      </c>
      <c r="AO121" s="15">
        <f>[1]节奏总纲!BA121</f>
        <v>39.14223078093233</v>
      </c>
      <c r="AP121" s="15">
        <f>[1]节奏总纲!BB121</f>
        <v>40.635186503260229</v>
      </c>
      <c r="AQ121" s="15">
        <f>[1]节奏总纲!BC121</f>
        <v>42.572130878253319</v>
      </c>
      <c r="AR121" s="15">
        <f>[1]节奏总纲!BD121</f>
        <v>45.31132052094835</v>
      </c>
      <c r="AS121" s="15">
        <f>[1]节奏总纲!BE121</f>
        <v>50.018998195299922</v>
      </c>
    </row>
    <row r="122" spans="2:45" x14ac:dyDescent="0.2">
      <c r="B122" s="97">
        <f>[1]节奏总纲!N122</f>
        <v>129</v>
      </c>
      <c r="C122" s="97">
        <v>119</v>
      </c>
      <c r="D122" s="97">
        <f>[1]节奏总纲!P122</f>
        <v>3820.7031333347636</v>
      </c>
      <c r="E122" s="97">
        <f>[1]节奏总纲!Q122</f>
        <v>3250.2721555278836</v>
      </c>
      <c r="F122" s="97">
        <f>[1]节奏总纲!R122</f>
        <v>2604.5733259943081</v>
      </c>
      <c r="G122" s="97">
        <f>[1]节奏总纲!S122</f>
        <v>1863.3569181273642</v>
      </c>
      <c r="H122" s="97">
        <f>[1]节奏总纲!T122</f>
        <v>1000.260080307041</v>
      </c>
      <c r="I122" s="97"/>
      <c r="J122" s="97">
        <v>119</v>
      </c>
      <c r="K122" s="97">
        <f>[1]节奏总纲!W122</f>
        <v>255.92802607383555</v>
      </c>
      <c r="L122" s="97">
        <f>[1]节奏总纲!X122</f>
        <v>219.85683684536889</v>
      </c>
      <c r="M122" s="97">
        <f>[1]节奏总纲!Y122</f>
        <v>178.38738799252042</v>
      </c>
      <c r="N122" s="97">
        <f>[1]节奏总纲!Z122</f>
        <v>125.88553084838782</v>
      </c>
      <c r="O122" s="97">
        <f>[1]节奏总纲!AA122</f>
        <v>64.150137140321249</v>
      </c>
      <c r="Q122" s="11">
        <v>119</v>
      </c>
      <c r="R122" s="11">
        <f>[1]节奏总纲!AD122</f>
        <v>69.066704614192943</v>
      </c>
      <c r="S122" s="11">
        <f>[1]节奏总纲!AE122</f>
        <v>71.113087458015798</v>
      </c>
      <c r="T122" s="11">
        <f>[1]节奏总纲!AF122</f>
        <v>74.034200876118248</v>
      </c>
      <c r="U122" s="11">
        <f>[1]节奏总纲!AG122</f>
        <v>78.482224048163502</v>
      </c>
      <c r="V122" s="11">
        <f>[1]节奏总纲!AH122</f>
        <v>87.436975567505186</v>
      </c>
      <c r="AN122" s="15">
        <v>119</v>
      </c>
      <c r="AO122" s="15">
        <f>[1]节奏总纲!BA122</f>
        <v>39.196263487645254</v>
      </c>
      <c r="AP122" s="15">
        <f>[1]节奏总纲!BB122</f>
        <v>40.693460494385022</v>
      </c>
      <c r="AQ122" s="15">
        <f>[1]节奏总纲!BC122</f>
        <v>42.629985469798427</v>
      </c>
      <c r="AR122" s="15">
        <f>[1]节奏总纲!BD122</f>
        <v>45.367112729003608</v>
      </c>
      <c r="AS122" s="15">
        <f>[1]节奏总纲!BE122</f>
        <v>50.072514238398277</v>
      </c>
    </row>
    <row r="123" spans="2:45" x14ac:dyDescent="0.2">
      <c r="B123" s="97">
        <f>[1]节奏总纲!N123</f>
        <v>130</v>
      </c>
      <c r="C123" s="97">
        <v>120</v>
      </c>
      <c r="D123" s="97">
        <f>[1]节奏总纲!P123</f>
        <v>4095</v>
      </c>
      <c r="E123" s="97">
        <f>[1]节奏总纲!Q123</f>
        <v>3486.0735</v>
      </c>
      <c r="F123" s="97">
        <f>[1]节奏总纲!R123</f>
        <v>2791.971</v>
      </c>
      <c r="G123" s="97">
        <f>[1]节奏总纲!S123</f>
        <v>1988.5319999999999</v>
      </c>
      <c r="H123" s="97">
        <f>[1]节奏总纲!T123</f>
        <v>1067.9759999999999</v>
      </c>
      <c r="I123" s="97"/>
      <c r="J123" s="97">
        <v>120</v>
      </c>
      <c r="K123" s="97">
        <f>[1]节奏总纲!W123</f>
        <v>274.29686666523639</v>
      </c>
      <c r="L123" s="97">
        <f>[1]节奏总纲!X123</f>
        <v>235.8013444721164</v>
      </c>
      <c r="M123" s="97">
        <f>[1]节奏总纲!Y123</f>
        <v>187.3976740056919</v>
      </c>
      <c r="N123" s="97">
        <f>[1]节奏总纲!Z123</f>
        <v>125.1750818726357</v>
      </c>
      <c r="O123" s="97">
        <f>[1]节奏总纲!AA123</f>
        <v>67.715919692958892</v>
      </c>
      <c r="Q123" s="11">
        <v>120</v>
      </c>
      <c r="R123" s="11">
        <f>[1]节奏总纲!AD123</f>
        <v>69.18336653741882</v>
      </c>
      <c r="S123" s="11">
        <f>[1]节奏总纲!AE123</f>
        <v>71.230067506391322</v>
      </c>
      <c r="T123" s="11">
        <f>[1]节奏总纲!AF123</f>
        <v>74.149428238300118</v>
      </c>
      <c r="U123" s="11">
        <f>[1]节奏总纲!AG123</f>
        <v>78.608065926757661</v>
      </c>
      <c r="V123" s="11">
        <f>[1]节奏总纲!AH123</f>
        <v>87.571414295961461</v>
      </c>
      <c r="AN123" s="15">
        <v>120</v>
      </c>
      <c r="AO123" s="15">
        <f>[1]节奏总纲!BA123</f>
        <v>39.250296194358178</v>
      </c>
      <c r="AP123" s="15">
        <f>[1]节奏总纲!BB123</f>
        <v>40.751734485509814</v>
      </c>
      <c r="AQ123" s="15">
        <f>[1]节奏总纲!BC123</f>
        <v>42.687840061343536</v>
      </c>
      <c r="AR123" s="15">
        <f>[1]节奏总纲!BD123</f>
        <v>45.422904937058867</v>
      </c>
      <c r="AS123" s="15">
        <f>[1]节奏总纲!BE123</f>
        <v>50.126030281496639</v>
      </c>
    </row>
    <row r="124" spans="2:45" x14ac:dyDescent="0.2">
      <c r="B124" s="97">
        <f>[1]节奏总纲!N124</f>
        <v>131</v>
      </c>
      <c r="C124" s="97">
        <v>121</v>
      </c>
      <c r="D124" s="97">
        <f>[1]节奏总纲!P124</f>
        <v>4388.9841025486576</v>
      </c>
      <c r="E124" s="97">
        <f>[1]节奏总纲!Q124</f>
        <v>3731.5142839868686</v>
      </c>
      <c r="F124" s="97">
        <f>[1]节奏总纲!R124</f>
        <v>2978.8035103997736</v>
      </c>
      <c r="G124" s="97">
        <f>[1]节奏总纲!S124</f>
        <v>2122.0738135822758</v>
      </c>
      <c r="H124" s="97">
        <f>[1]节奏总纲!T124</f>
        <v>1143.3303587139253</v>
      </c>
      <c r="I124" s="97"/>
      <c r="J124" s="97">
        <v>121</v>
      </c>
      <c r="K124" s="97">
        <f>[1]节奏总纲!W124</f>
        <v>293.98410254865757</v>
      </c>
      <c r="L124" s="97">
        <f>[1]节奏总纲!X124</f>
        <v>245.44078398686861</v>
      </c>
      <c r="M124" s="97">
        <f>[1]节奏总纲!Y124</f>
        <v>186.83251039977358</v>
      </c>
      <c r="N124" s="97">
        <f>[1]节奏总纲!Z124</f>
        <v>133.54181358227584</v>
      </c>
      <c r="O124" s="97">
        <f>[1]节奏总纲!AA124</f>
        <v>75.354358713925421</v>
      </c>
      <c r="Q124" s="11">
        <v>121</v>
      </c>
      <c r="R124" s="11">
        <f>[1]节奏总纲!AD124</f>
        <v>69.300028460644711</v>
      </c>
      <c r="S124" s="11">
        <f>[1]节奏总纲!AE124</f>
        <v>71.347047554766846</v>
      </c>
      <c r="T124" s="11">
        <f>[1]节奏总纲!AF124</f>
        <v>74.264655600481987</v>
      </c>
      <c r="U124" s="11">
        <f>[1]节奏总纲!AG124</f>
        <v>78.733907805351805</v>
      </c>
      <c r="V124" s="11">
        <f>[1]节奏总纲!AH124</f>
        <v>87.705853024417735</v>
      </c>
      <c r="AN124" s="15">
        <v>121</v>
      </c>
      <c r="AO124" s="15">
        <f>[1]节奏总纲!BA124</f>
        <v>39.304328901071102</v>
      </c>
      <c r="AP124" s="15">
        <f>[1]节奏总纲!BB124</f>
        <v>40.810008476634607</v>
      </c>
      <c r="AQ124" s="15">
        <f>[1]节奏总纲!BC124</f>
        <v>42.745694652888645</v>
      </c>
      <c r="AR124" s="15">
        <f>[1]节奏总纲!BD124</f>
        <v>45.478697145114126</v>
      </c>
      <c r="AS124" s="15">
        <f>[1]节奏总纲!BE124</f>
        <v>50.179546324595002</v>
      </c>
    </row>
    <row r="125" spans="2:45" x14ac:dyDescent="0.2">
      <c r="B125" s="97">
        <f>[1]节奏总纲!N125</f>
        <v>132</v>
      </c>
      <c r="C125" s="97">
        <v>122</v>
      </c>
      <c r="D125" s="97">
        <f>[1]节奏总纲!P125</f>
        <v>4704.0684620678521</v>
      </c>
      <c r="E125" s="97">
        <f>[1]节奏总纲!Q125</f>
        <v>3989.5204626797454</v>
      </c>
      <c r="F125" s="97">
        <f>[1]节奏总纲!R125</f>
        <v>3183.7135351275219</v>
      </c>
      <c r="G125" s="97">
        <f>[1]节奏总纲!S125</f>
        <v>2271.1242534863591</v>
      </c>
      <c r="H125" s="97">
        <f>[1]节奏总纲!T125</f>
        <v>1223.9986138300551</v>
      </c>
      <c r="I125" s="97"/>
      <c r="J125" s="97">
        <v>122</v>
      </c>
      <c r="K125" s="97">
        <f>[1]节奏总纲!W125</f>
        <v>315.08435951919455</v>
      </c>
      <c r="L125" s="97">
        <f>[1]节奏总纲!X125</f>
        <v>258.0061786928768</v>
      </c>
      <c r="M125" s="97">
        <f>[1]节奏总纲!Y125</f>
        <v>204.91002472774835</v>
      </c>
      <c r="N125" s="97">
        <f>[1]节奏总纲!Z125</f>
        <v>149.05043990408331</v>
      </c>
      <c r="O125" s="97">
        <f>[1]节奏总纲!AA125</f>
        <v>80.668255116129785</v>
      </c>
      <c r="Q125" s="11">
        <v>122</v>
      </c>
      <c r="R125" s="11">
        <f>[1]节奏总纲!AD125</f>
        <v>69.416690383870588</v>
      </c>
      <c r="S125" s="11">
        <f>[1]节奏总纲!AE125</f>
        <v>71.46402760314237</v>
      </c>
      <c r="T125" s="11">
        <f>[1]节奏总纲!AF125</f>
        <v>74.379882962663856</v>
      </c>
      <c r="U125" s="11">
        <f>[1]节奏总纲!AG125</f>
        <v>78.859749683945964</v>
      </c>
      <c r="V125" s="11">
        <f>[1]节奏总纲!AH125</f>
        <v>87.840291752874009</v>
      </c>
      <c r="AN125" s="15">
        <v>122</v>
      </c>
      <c r="AO125" s="15">
        <f>[1]节奏总纲!BA125</f>
        <v>39.358361607784026</v>
      </c>
      <c r="AP125" s="15">
        <f>[1]节奏总纲!BB125</f>
        <v>40.8682824677594</v>
      </c>
      <c r="AQ125" s="15">
        <f>[1]节奏总纲!BC125</f>
        <v>42.803549244433754</v>
      </c>
      <c r="AR125" s="15">
        <f>[1]节奏总纲!BD125</f>
        <v>45.534489353169384</v>
      </c>
      <c r="AS125" s="15">
        <f>[1]节奏总纲!BE125</f>
        <v>50.233062367693357</v>
      </c>
    </row>
    <row r="126" spans="2:45" x14ac:dyDescent="0.2">
      <c r="B126" s="97">
        <f>[1]节奏总纲!N126</f>
        <v>133</v>
      </c>
      <c r="C126" s="97">
        <v>123</v>
      </c>
      <c r="D126" s="97">
        <f>[1]节奏总纲!P126</f>
        <v>5041.7675170607781</v>
      </c>
      <c r="E126" s="97">
        <f>[1]节奏总纲!Q126</f>
        <v>4275.9230312192458</v>
      </c>
      <c r="F126" s="97">
        <f>[1]节奏总纲!R126</f>
        <v>3419.8309068223257</v>
      </c>
      <c r="G126" s="97">
        <f>[1]节奏总纲!S126</f>
        <v>2442.7363620159467</v>
      </c>
      <c r="H126" s="97">
        <f>[1]节奏总纲!T126</f>
        <v>1316.4054987045693</v>
      </c>
      <c r="I126" s="97"/>
      <c r="J126" s="97">
        <v>123</v>
      </c>
      <c r="K126" s="97">
        <f>[1]节奏总纲!W126</f>
        <v>337.69905499292599</v>
      </c>
      <c r="L126" s="97">
        <f>[1]节奏总纲!X126</f>
        <v>286.40256853950041</v>
      </c>
      <c r="M126" s="97">
        <f>[1]节奏总纲!Y126</f>
        <v>236.11737169480375</v>
      </c>
      <c r="N126" s="97">
        <f>[1]节奏总纲!Z126</f>
        <v>171.61210852958766</v>
      </c>
      <c r="O126" s="97">
        <f>[1]节奏总纲!AA126</f>
        <v>92.406884874514162</v>
      </c>
      <c r="Q126" s="11">
        <v>123</v>
      </c>
      <c r="R126" s="11">
        <f>[1]节奏总纲!AD126</f>
        <v>69.533352307096465</v>
      </c>
      <c r="S126" s="11">
        <f>[1]节奏总纲!AE126</f>
        <v>71.581007651517908</v>
      </c>
      <c r="T126" s="11">
        <f>[1]节奏总纲!AF126</f>
        <v>74.495110324845726</v>
      </c>
      <c r="U126" s="11">
        <f>[1]节奏总纲!AG126</f>
        <v>78.985591562540122</v>
      </c>
      <c r="V126" s="11">
        <f>[1]节奏总纲!AH126</f>
        <v>87.974730481330297</v>
      </c>
      <c r="AN126" s="15">
        <v>123</v>
      </c>
      <c r="AO126" s="15">
        <f>[1]节奏总纲!BA126</f>
        <v>39.41239431449695</v>
      </c>
      <c r="AP126" s="15">
        <f>[1]节奏总纲!BB126</f>
        <v>40.926556458884193</v>
      </c>
      <c r="AQ126" s="15">
        <f>[1]节奏总纲!BC126</f>
        <v>42.861403835978855</v>
      </c>
      <c r="AR126" s="15">
        <f>[1]节奏总纲!BD126</f>
        <v>45.590281561224643</v>
      </c>
      <c r="AS126" s="15">
        <f>[1]节奏总纲!BE126</f>
        <v>50.286578410791719</v>
      </c>
    </row>
    <row r="127" spans="2:45" x14ac:dyDescent="0.2">
      <c r="B127" s="97">
        <f>[1]节奏总纲!N127</f>
        <v>134</v>
      </c>
      <c r="C127" s="97">
        <v>124</v>
      </c>
      <c r="D127" s="97">
        <f>[1]节奏总纲!P127</f>
        <v>5403.704402525771</v>
      </c>
      <c r="E127" s="97">
        <f>[1]节奏总纲!Q127</f>
        <v>4591.5276308261473</v>
      </c>
      <c r="F127" s="97">
        <f>[1]节奏总纲!R127</f>
        <v>3671.276771076009</v>
      </c>
      <c r="G127" s="97">
        <f>[1]节奏总纲!S127</f>
        <v>2624.0388578665143</v>
      </c>
      <c r="H127" s="97">
        <f>[1]节奏总纲!T127</f>
        <v>1415.7705534617521</v>
      </c>
      <c r="I127" s="97"/>
      <c r="J127" s="97">
        <v>124</v>
      </c>
      <c r="K127" s="97">
        <f>[1]节奏总纲!W127</f>
        <v>361.93688546499288</v>
      </c>
      <c r="L127" s="97">
        <f>[1]节奏总纲!X127</f>
        <v>315.6045996069015</v>
      </c>
      <c r="M127" s="97">
        <f>[1]节奏总纲!Y127</f>
        <v>251.44586425368334</v>
      </c>
      <c r="N127" s="97">
        <f>[1]节奏总纲!Z127</f>
        <v>181.30249585056754</v>
      </c>
      <c r="O127" s="97">
        <f>[1]节奏总纲!AA127</f>
        <v>99.365054757182861</v>
      </c>
      <c r="Q127" s="11">
        <v>124</v>
      </c>
      <c r="R127" s="11">
        <f>[1]节奏总纲!AD127</f>
        <v>69.650014230322356</v>
      </c>
      <c r="S127" s="11">
        <f>[1]节奏总纲!AE127</f>
        <v>71.697987699893432</v>
      </c>
      <c r="T127" s="11">
        <f>[1]节奏总纲!AF127</f>
        <v>74.610337687027609</v>
      </c>
      <c r="U127" s="11">
        <f>[1]节奏总纲!AG127</f>
        <v>79.104601412347151</v>
      </c>
      <c r="V127" s="11">
        <f>[1]节奏总纲!AH127</f>
        <v>88.109271506528316</v>
      </c>
      <c r="AN127" s="15">
        <v>124</v>
      </c>
      <c r="AO127" s="15">
        <f>[1]节奏总纲!BA127</f>
        <v>39.466427021209874</v>
      </c>
      <c r="AP127" s="15">
        <f>[1]节奏总纲!BB127</f>
        <v>40.984830450008978</v>
      </c>
      <c r="AQ127" s="15">
        <f>[1]节奏总纲!BC127</f>
        <v>42.919258427523964</v>
      </c>
      <c r="AR127" s="15">
        <f>[1]节奏总纲!BD127</f>
        <v>45.646073769279901</v>
      </c>
      <c r="AS127" s="15">
        <f>[1]节奏总纲!BE127</f>
        <v>50.340094453890082</v>
      </c>
    </row>
    <row r="128" spans="2:45" x14ac:dyDescent="0.2">
      <c r="B128" s="97">
        <f>[1]节奏总纲!N128</f>
        <v>135</v>
      </c>
      <c r="C128" s="97">
        <v>125</v>
      </c>
      <c r="D128" s="97">
        <f>[1]节奏总纲!P128</f>
        <v>5791.6187514801986</v>
      </c>
      <c r="E128" s="97">
        <f>[1]节奏总纲!Q128</f>
        <v>4918.821805632133</v>
      </c>
      <c r="F128" s="97">
        <f>[1]节奏总纲!R128</f>
        <v>3940.0382366319791</v>
      </c>
      <c r="G128" s="97">
        <f>[1]节奏总纲!S128</f>
        <v>2816.4641988448207</v>
      </c>
      <c r="H128" s="97">
        <f>[1]节奏总纲!T128</f>
        <v>1509.8750085108877</v>
      </c>
      <c r="I128" s="97"/>
      <c r="J128" s="97">
        <v>125</v>
      </c>
      <c r="K128" s="97">
        <f>[1]节奏总纲!W128</f>
        <v>387.91434895442762</v>
      </c>
      <c r="L128" s="97">
        <f>[1]节奏总纲!X128</f>
        <v>327.29417480598568</v>
      </c>
      <c r="M128" s="97">
        <f>[1]节奏总纲!Y128</f>
        <v>268.76146555597006</v>
      </c>
      <c r="N128" s="97">
        <f>[1]节奏总纲!Z128</f>
        <v>192.42534097830639</v>
      </c>
      <c r="O128" s="97">
        <f>[1]节奏总纲!AA128</f>
        <v>94.104455049135595</v>
      </c>
      <c r="Q128" s="11">
        <v>125</v>
      </c>
      <c r="R128" s="11">
        <f>[1]节奏总纲!AD128</f>
        <v>69.766676153548232</v>
      </c>
      <c r="S128" s="11">
        <f>[1]节奏总纲!AE128</f>
        <v>71.814967748268955</v>
      </c>
      <c r="T128" s="11">
        <f>[1]节奏总纲!AF128</f>
        <v>74.725565049209479</v>
      </c>
      <c r="U128" s="11">
        <f>[1]节奏总纲!AG128</f>
        <v>79.222727875098187</v>
      </c>
      <c r="V128" s="11">
        <f>[1]节奏总纲!AH128</f>
        <v>88.243836210467165</v>
      </c>
      <c r="AN128" s="15">
        <v>125</v>
      </c>
      <c r="AO128" s="15">
        <f>[1]节奏总纲!BA128</f>
        <v>39.520459727922798</v>
      </c>
      <c r="AP128" s="15">
        <f>[1]节奏总纲!BB128</f>
        <v>41.037193447861313</v>
      </c>
      <c r="AQ128" s="15">
        <f>[1]节奏总纲!BC128</f>
        <v>42.977113019069073</v>
      </c>
      <c r="AR128" s="15">
        <f>[1]节奏总纲!BD128</f>
        <v>45.701865977335167</v>
      </c>
      <c r="AS128" s="15">
        <f>[1]节奏总纲!BE128</f>
        <v>50.393610496988437</v>
      </c>
    </row>
    <row r="129" spans="2:45" x14ac:dyDescent="0.2">
      <c r="B129" s="97">
        <f>[1]节奏总纲!N129</f>
        <v>136</v>
      </c>
      <c r="C129" s="97">
        <v>126</v>
      </c>
      <c r="D129" s="97">
        <f>[1]节奏总纲!P129</f>
        <v>6207.3750564265865</v>
      </c>
      <c r="E129" s="97">
        <f>[1]节奏总纲!Q129</f>
        <v>5279.3724854908123</v>
      </c>
      <c r="F129" s="97">
        <f>[1]节奏总纲!R129</f>
        <v>4225.9809384152195</v>
      </c>
      <c r="G129" s="97">
        <f>[1]节奏总纲!S129</f>
        <v>3006.8524773330387</v>
      </c>
      <c r="H129" s="97">
        <f>[1]节奏总纲!T129</f>
        <v>1610.1930896370566</v>
      </c>
      <c r="I129" s="97"/>
      <c r="J129" s="97">
        <v>126</v>
      </c>
      <c r="K129" s="97">
        <f>[1]节奏总纲!W129</f>
        <v>415.7563049463879</v>
      </c>
      <c r="L129" s="97">
        <f>[1]节奏总纲!X129</f>
        <v>360.55067985867936</v>
      </c>
      <c r="M129" s="97">
        <f>[1]节奏总纲!Y129</f>
        <v>285.94270178324041</v>
      </c>
      <c r="N129" s="97">
        <f>[1]节奏总纲!Z129</f>
        <v>190.38827848821802</v>
      </c>
      <c r="O129" s="97">
        <f>[1]节奏总纲!AA129</f>
        <v>100.31808112616886</v>
      </c>
      <c r="Q129" s="11">
        <v>126</v>
      </c>
      <c r="R129" s="11">
        <f>[1]节奏总纲!AD129</f>
        <v>69.883338076774123</v>
      </c>
      <c r="S129" s="11">
        <f>[1]节奏总纲!AE129</f>
        <v>71.931947796644479</v>
      </c>
      <c r="T129" s="11">
        <f>[1]节奏总纲!AF129</f>
        <v>74.840792411391348</v>
      </c>
      <c r="U129" s="11">
        <f>[1]节奏总纲!AG129</f>
        <v>79.340854337849223</v>
      </c>
      <c r="V129" s="11">
        <f>[1]节奏总纲!AH129</f>
        <v>88.378400914406001</v>
      </c>
      <c r="AN129" s="15">
        <v>126</v>
      </c>
      <c r="AO129" s="15">
        <f>[1]节奏总纲!BA129</f>
        <v>39.574492434635722</v>
      </c>
      <c r="AP129" s="15">
        <f>[1]节奏总纲!BB129</f>
        <v>41.087476216725996</v>
      </c>
      <c r="AQ129" s="15">
        <f>[1]节奏总纲!BC129</f>
        <v>43.030177309109042</v>
      </c>
      <c r="AR129" s="15">
        <f>[1]节奏总纲!BD129</f>
        <v>45.757658185390426</v>
      </c>
      <c r="AS129" s="15">
        <f>[1]节奏总纲!BE129</f>
        <v>50.447126540086799</v>
      </c>
    </row>
    <row r="130" spans="2:45" x14ac:dyDescent="0.2">
      <c r="B130" s="97">
        <f>[1]节奏总纲!N130</f>
        <v>137</v>
      </c>
      <c r="C130" s="97">
        <v>127</v>
      </c>
      <c r="D130" s="97">
        <f>[1]节奏总纲!P130</f>
        <v>6652.971630950271</v>
      </c>
      <c r="E130" s="97">
        <f>[1]节奏总纲!Q130</f>
        <v>5658.3523721232059</v>
      </c>
      <c r="F130" s="97">
        <f>[1]节奏总纲!R130</f>
        <v>4508.7188742949984</v>
      </c>
      <c r="G130" s="97">
        <f>[1]节奏总纲!S130</f>
        <v>3203.4058403025556</v>
      </c>
      <c r="H130" s="97">
        <f>[1]节奏总纲!T130</f>
        <v>1719.793166600645</v>
      </c>
      <c r="I130" s="97"/>
      <c r="J130" s="97">
        <v>127</v>
      </c>
      <c r="K130" s="97">
        <f>[1]节奏总纲!W130</f>
        <v>445.59657452368447</v>
      </c>
      <c r="L130" s="97">
        <f>[1]节奏总纲!X130</f>
        <v>378.97988663239357</v>
      </c>
      <c r="M130" s="97">
        <f>[1]节奏总纲!Y130</f>
        <v>282.73793587977889</v>
      </c>
      <c r="N130" s="97">
        <f>[1]节奏总纲!Z130</f>
        <v>196.55336296951691</v>
      </c>
      <c r="O130" s="97">
        <f>[1]节奏总纲!AA130</f>
        <v>109.60007696358844</v>
      </c>
      <c r="Q130" s="11">
        <v>127</v>
      </c>
      <c r="R130" s="11">
        <f>[1]节奏总纲!AD130</f>
        <v>70</v>
      </c>
      <c r="S130" s="11">
        <f>[1]节奏总纲!AE130</f>
        <v>72.047345051940553</v>
      </c>
      <c r="T130" s="11">
        <f>[1]节奏总纲!AF130</f>
        <v>74.956019773573217</v>
      </c>
      <c r="U130" s="11">
        <f>[1]节奏总纲!AG130</f>
        <v>79.458980800600258</v>
      </c>
      <c r="V130" s="11">
        <f>[1]节奏总纲!AH130</f>
        <v>88.51296561834485</v>
      </c>
      <c r="AN130" s="15">
        <v>127</v>
      </c>
      <c r="AO130" s="15">
        <f>[1]节奏总纲!BA130</f>
        <v>39.628525141348646</v>
      </c>
      <c r="AP130" s="15">
        <f>[1]节奏总纲!BB130</f>
        <v>41.137758985590679</v>
      </c>
      <c r="AQ130" s="15">
        <f>[1]节奏总纲!BC130</f>
        <v>43.080106253688569</v>
      </c>
      <c r="AR130" s="15">
        <f>[1]节奏总纲!BD130</f>
        <v>45.813450393445684</v>
      </c>
      <c r="AS130" s="15">
        <f>[1]节奏总纲!BE130</f>
        <v>50.500642583185162</v>
      </c>
    </row>
    <row r="131" spans="2:45" x14ac:dyDescent="0.2">
      <c r="B131" s="97">
        <f>[1]节奏总纲!N131</f>
        <v>138</v>
      </c>
      <c r="C131" s="97">
        <v>128</v>
      </c>
      <c r="D131" s="97">
        <f>[1]节奏总纲!P131</f>
        <v>7130.5502145218443</v>
      </c>
      <c r="E131" s="97">
        <f>[1]节奏总纲!Q131</f>
        <v>6036.010756592741</v>
      </c>
      <c r="F131" s="97">
        <f>[1]节奏总纲!R131</f>
        <v>4805.9908445877236</v>
      </c>
      <c r="G131" s="97">
        <f>[1]节奏总纲!S131</f>
        <v>3419.0988278632244</v>
      </c>
      <c r="H131" s="97">
        <f>[1]节奏总纲!T131</f>
        <v>1838.9689003251838</v>
      </c>
      <c r="I131" s="97"/>
      <c r="J131" s="97">
        <v>128</v>
      </c>
      <c r="K131" s="97">
        <f>[1]节奏总纲!W131</f>
        <v>477.57858357157329</v>
      </c>
      <c r="L131" s="97">
        <f>[1]节奏总纲!X131</f>
        <v>377.65838446953512</v>
      </c>
      <c r="M131" s="97">
        <f>[1]节奏总纲!Y131</f>
        <v>297.2719702927252</v>
      </c>
      <c r="N131" s="97">
        <f>[1]节奏总纲!Z131</f>
        <v>215.69298756066883</v>
      </c>
      <c r="O131" s="97">
        <f>[1]节奏总纲!AA131</f>
        <v>119.17573372453876</v>
      </c>
      <c r="Q131" s="11">
        <v>128</v>
      </c>
      <c r="R131" s="11">
        <f>[1]节奏总纲!AD131</f>
        <v>70.108849423225877</v>
      </c>
      <c r="S131" s="11">
        <f>[1]节奏总纲!AE131</f>
        <v>72.160540850040434</v>
      </c>
      <c r="T131" s="11">
        <f>[1]节奏总纲!AF131</f>
        <v>75.067682921736733</v>
      </c>
      <c r="U131" s="11">
        <f>[1]节奏总纲!AG131</f>
        <v>79.577107263351294</v>
      </c>
      <c r="V131" s="11">
        <f>[1]节奏总纲!AH131</f>
        <v>88.6475303222837</v>
      </c>
      <c r="AN131" s="15">
        <v>128</v>
      </c>
      <c r="AO131" s="15">
        <f>[1]节奏总纲!BA131</f>
        <v>39.68255784806157</v>
      </c>
      <c r="AP131" s="15">
        <f>[1]节奏总纲!BB131</f>
        <v>41.188041754455355</v>
      </c>
      <c r="AQ131" s="15">
        <f>[1]节奏总纲!BC131</f>
        <v>43.130035198268104</v>
      </c>
      <c r="AR131" s="15">
        <f>[1]节奏总纲!BD131</f>
        <v>45.869242601500943</v>
      </c>
      <c r="AS131" s="15">
        <f>[1]节奏总纲!BE131</f>
        <v>50.554158626283517</v>
      </c>
    </row>
    <row r="132" spans="2:45" x14ac:dyDescent="0.2">
      <c r="B132" s="97">
        <f>[1]节奏总纲!N132</f>
        <v>139</v>
      </c>
      <c r="C132" s="97">
        <v>129</v>
      </c>
      <c r="D132" s="97">
        <f>[1]节奏总纲!P132</f>
        <v>7642.4062666695281</v>
      </c>
      <c r="E132" s="97">
        <f>[1]节奏总纲!Q132</f>
        <v>6469.2969047357556</v>
      </c>
      <c r="F132" s="97">
        <f>[1]节奏总纲!R132</f>
        <v>5159.388470628599</v>
      </c>
      <c r="G132" s="97">
        <f>[1]节奏总纲!S132</f>
        <v>3676.7616548947103</v>
      </c>
      <c r="H132" s="97">
        <f>[1]节奏总纲!T132</f>
        <v>1975.5620199340731</v>
      </c>
      <c r="I132" s="97"/>
      <c r="J132" s="97">
        <v>129</v>
      </c>
      <c r="K132" s="97">
        <f>[1]节奏总纲!W132</f>
        <v>511.85605214768384</v>
      </c>
      <c r="L132" s="97">
        <f>[1]节奏总纲!X132</f>
        <v>433.28614814301454</v>
      </c>
      <c r="M132" s="97">
        <f>[1]节奏总纲!Y132</f>
        <v>353.39762604087537</v>
      </c>
      <c r="N132" s="97">
        <f>[1]节奏总纲!Z132</f>
        <v>257.6628270314859</v>
      </c>
      <c r="O132" s="97">
        <f>[1]节奏总纲!AA132</f>
        <v>136.59311960888931</v>
      </c>
      <c r="Q132" s="11">
        <v>129</v>
      </c>
      <c r="R132" s="11">
        <f>[1]节奏总纲!AD132</f>
        <v>70.217698846451768</v>
      </c>
      <c r="S132" s="11">
        <f>[1]节奏总纲!AE132</f>
        <v>72.273736648140314</v>
      </c>
      <c r="T132" s="11">
        <f>[1]节奏总纲!AF132</f>
        <v>75.177145912126889</v>
      </c>
      <c r="U132" s="11">
        <f>[1]节奏总纲!AG132</f>
        <v>79.69523372610233</v>
      </c>
      <c r="V132" s="11">
        <f>[1]节奏总纲!AH132</f>
        <v>88.782095026222549</v>
      </c>
      <c r="AN132" s="15">
        <v>129</v>
      </c>
      <c r="AO132" s="15">
        <f>[1]节奏总纲!BA132</f>
        <v>39.736590554774494</v>
      </c>
      <c r="AP132" s="15">
        <f>[1]节奏总纲!BB132</f>
        <v>41.238324523320038</v>
      </c>
      <c r="AQ132" s="15">
        <f>[1]节奏总纲!BC132</f>
        <v>43.179964142847631</v>
      </c>
      <c r="AR132" s="15">
        <f>[1]节奏总纲!BD132</f>
        <v>45.925034809556202</v>
      </c>
      <c r="AS132" s="15">
        <f>[1]节奏总纲!BE132</f>
        <v>50.607674669381879</v>
      </c>
    </row>
    <row r="133" spans="2:45" x14ac:dyDescent="0.2">
      <c r="B133" s="97">
        <f>[1]节奏总纲!N133</f>
        <v>140</v>
      </c>
      <c r="C133" s="97">
        <v>130</v>
      </c>
      <c r="D133" s="97">
        <f>[1]节奏总纲!P133</f>
        <v>8191</v>
      </c>
      <c r="E133" s="97">
        <f>[1]节奏总纲!Q133</f>
        <v>6941.8725000000004</v>
      </c>
      <c r="F133" s="97">
        <f>[1]节奏总纲!R133</f>
        <v>5542.0306</v>
      </c>
      <c r="G133" s="97">
        <f>[1]节奏总纲!S133</f>
        <v>3951.3384000000001</v>
      </c>
      <c r="H133" s="97">
        <f>[1]节奏总纲!T133</f>
        <v>2124.7454000000002</v>
      </c>
      <c r="I133" s="97"/>
      <c r="J133" s="97">
        <v>130</v>
      </c>
      <c r="K133" s="97">
        <f>[1]节奏总纲!W133</f>
        <v>548.59373333047188</v>
      </c>
      <c r="L133" s="97">
        <f>[1]节奏总纲!X133</f>
        <v>472.57559526424484</v>
      </c>
      <c r="M133" s="97">
        <f>[1]节奏总纲!Y133</f>
        <v>382.6421293714011</v>
      </c>
      <c r="N133" s="97">
        <f>[1]节奏总纲!Z133</f>
        <v>274.57674510528977</v>
      </c>
      <c r="O133" s="97">
        <f>[1]节奏总纲!AA133</f>
        <v>149.18338006592717</v>
      </c>
      <c r="Q133" s="11">
        <v>130</v>
      </c>
      <c r="R133" s="11">
        <f>[1]节奏总纲!AD133</f>
        <v>70.326548269677644</v>
      </c>
      <c r="S133" s="11">
        <f>[1]节奏总纲!AE133</f>
        <v>72.386932446240195</v>
      </c>
      <c r="T133" s="11">
        <f>[1]节奏总纲!AF133</f>
        <v>75.286608902517045</v>
      </c>
      <c r="U133" s="11">
        <f>[1]节奏总纲!AG133</f>
        <v>79.813360188853366</v>
      </c>
      <c r="V133" s="11">
        <f>[1]节奏总纲!AH133</f>
        <v>88.916659730161399</v>
      </c>
      <c r="AN133" s="15">
        <v>130</v>
      </c>
      <c r="AO133" s="15">
        <f>[1]节奏总纲!BA133</f>
        <v>39.790623261487418</v>
      </c>
      <c r="AP133" s="15">
        <f>[1]节奏总纲!BB133</f>
        <v>41.288607292184714</v>
      </c>
      <c r="AQ133" s="15">
        <f>[1]节奏总纲!BC133</f>
        <v>43.229893087427158</v>
      </c>
      <c r="AR133" s="15">
        <f>[1]节奏总纲!BD133</f>
        <v>45.98082701761146</v>
      </c>
      <c r="AS133" s="15">
        <f>[1]节奏总纲!BE133</f>
        <v>50.661190712480241</v>
      </c>
    </row>
    <row r="134" spans="2:45" x14ac:dyDescent="0.2">
      <c r="B134" s="97">
        <f>[1]节奏总纲!N134</f>
        <v>141</v>
      </c>
      <c r="C134" s="97">
        <v>131</v>
      </c>
      <c r="D134" s="97">
        <f>[1]节奏总纲!P134</f>
        <v>8778.9682050973151</v>
      </c>
      <c r="E134" s="97">
        <f>[1]节奏总纲!Q134</f>
        <v>7443.6871411020138</v>
      </c>
      <c r="F134" s="97">
        <f>[1]节奏总纲!R134</f>
        <v>5945.117268491902</v>
      </c>
      <c r="G134" s="97">
        <f>[1]节奏总纲!S134</f>
        <v>4244.6311271645518</v>
      </c>
      <c r="H134" s="97">
        <f>[1]节奏总纲!T134</f>
        <v>2275.5085587612239</v>
      </c>
      <c r="I134" s="97"/>
      <c r="J134" s="97">
        <v>131</v>
      </c>
      <c r="K134" s="97">
        <f>[1]节奏总纲!W134</f>
        <v>587.96820509731515</v>
      </c>
      <c r="L134" s="97">
        <f>[1]节奏总纲!X134</f>
        <v>501.81464110201341</v>
      </c>
      <c r="M134" s="97">
        <f>[1]节奏总纲!Y134</f>
        <v>403.08666849190195</v>
      </c>
      <c r="N134" s="97">
        <f>[1]节奏总纲!Z134</f>
        <v>293.29272716455171</v>
      </c>
      <c r="O134" s="97">
        <f>[1]节奏总纲!AA134</f>
        <v>150.76315876122362</v>
      </c>
      <c r="Q134" s="11">
        <v>131</v>
      </c>
      <c r="R134" s="11">
        <f>[1]节奏总纲!AD134</f>
        <v>70.435397692903535</v>
      </c>
      <c r="S134" s="11">
        <f>[1]节奏总纲!AE134</f>
        <v>72.50012824434009</v>
      </c>
      <c r="T134" s="11">
        <f>[1]节奏总纲!AF134</f>
        <v>75.396071892907202</v>
      </c>
      <c r="U134" s="11">
        <f>[1]节奏总纲!AG134</f>
        <v>79.931486651604402</v>
      </c>
      <c r="V134" s="11">
        <f>[1]节奏总纲!AH134</f>
        <v>89.048420729369383</v>
      </c>
      <c r="AN134" s="15">
        <v>131</v>
      </c>
      <c r="AO134" s="15">
        <f>[1]节奏总纲!BA134</f>
        <v>39.844655968200342</v>
      </c>
      <c r="AP134" s="15">
        <f>[1]节奏总纲!BB134</f>
        <v>41.338890061049398</v>
      </c>
      <c r="AQ134" s="15">
        <f>[1]节奏总纲!BC134</f>
        <v>43.279822032006692</v>
      </c>
      <c r="AR134" s="15">
        <f>[1]节奏总纲!BD134</f>
        <v>46.031609894814238</v>
      </c>
      <c r="AS134" s="15">
        <f>[1]节奏总纲!BE134</f>
        <v>50.714706755578604</v>
      </c>
    </row>
    <row r="135" spans="2:45" x14ac:dyDescent="0.2">
      <c r="B135" s="97">
        <f>[1]节奏总纲!N135</f>
        <v>142</v>
      </c>
      <c r="C135" s="97">
        <v>132</v>
      </c>
      <c r="D135" s="97">
        <f>[1]节奏总纲!P135</f>
        <v>9409.1369241357042</v>
      </c>
      <c r="E135" s="97">
        <f>[1]节奏总纲!Q135</f>
        <v>7983.6526801291457</v>
      </c>
      <c r="F135" s="97">
        <f>[1]节奏总纲!R135</f>
        <v>6385.9812304109018</v>
      </c>
      <c r="G135" s="97">
        <f>[1]节奏总纲!S135</f>
        <v>4544.6131343575453</v>
      </c>
      <c r="H135" s="97">
        <f>[1]节奏总纲!T135</f>
        <v>2431.3209811966663</v>
      </c>
      <c r="I135" s="97"/>
      <c r="J135" s="97">
        <v>132</v>
      </c>
      <c r="K135" s="97">
        <f>[1]节奏总纲!W135</f>
        <v>630.1687190383891</v>
      </c>
      <c r="L135" s="97">
        <f>[1]节奏总纲!X135</f>
        <v>539.96553902713185</v>
      </c>
      <c r="M135" s="97">
        <f>[1]节奏总纲!Y135</f>
        <v>440.86396191899985</v>
      </c>
      <c r="N135" s="97">
        <f>[1]节奏总纲!Z135</f>
        <v>299.98200719299348</v>
      </c>
      <c r="O135" s="97">
        <f>[1]节奏总纲!AA135</f>
        <v>155.81242243544239</v>
      </c>
      <c r="Q135" s="11">
        <v>132</v>
      </c>
      <c r="R135" s="11">
        <f>[1]节奏总纲!AD135</f>
        <v>70.544247116129412</v>
      </c>
      <c r="S135" s="11">
        <f>[1]节奏总纲!AE135</f>
        <v>72.61332404243997</v>
      </c>
      <c r="T135" s="11">
        <f>[1]节奏总纲!AF135</f>
        <v>75.505534883297358</v>
      </c>
      <c r="U135" s="11">
        <f>[1]节奏总纲!AG135</f>
        <v>80.045750258986601</v>
      </c>
      <c r="V135" s="11">
        <f>[1]节奏总纲!AH135</f>
        <v>89.175620204122851</v>
      </c>
      <c r="AN135" s="15">
        <v>132</v>
      </c>
      <c r="AO135" s="15">
        <f>[1]节奏总纲!BA135</f>
        <v>39.898688674913267</v>
      </c>
      <c r="AP135" s="15">
        <f>[1]节奏总纲!BB135</f>
        <v>41.389172829914081</v>
      </c>
      <c r="AQ135" s="15">
        <f>[1]节奏总纲!BC135</f>
        <v>43.329750976586219</v>
      </c>
      <c r="AR135" s="15">
        <f>[1]节奏总纲!BD135</f>
        <v>46.079770001861057</v>
      </c>
      <c r="AS135" s="15">
        <f>[1]节奏总纲!BE135</f>
        <v>50.768222798676959</v>
      </c>
    </row>
    <row r="136" spans="2:45" x14ac:dyDescent="0.2">
      <c r="B136" s="97">
        <f>[1]节奏总纲!N136</f>
        <v>143</v>
      </c>
      <c r="C136" s="97">
        <v>133</v>
      </c>
      <c r="D136" s="97">
        <f>[1]节奏总纲!P136</f>
        <v>10084.535034121556</v>
      </c>
      <c r="E136" s="97">
        <f>[1]节奏总纲!Q136</f>
        <v>8562.7786974726132</v>
      </c>
      <c r="F136" s="97">
        <f>[1]节奏总纲!R136</f>
        <v>6827.2302181002942</v>
      </c>
      <c r="G136" s="97">
        <f>[1]节奏总纲!S136</f>
        <v>4847.6359909022322</v>
      </c>
      <c r="H136" s="97">
        <f>[1]节奏总纲!T136</f>
        <v>2595.759317782889</v>
      </c>
      <c r="I136" s="97"/>
      <c r="J136" s="97">
        <v>133</v>
      </c>
      <c r="K136" s="97">
        <f>[1]节奏总纲!W136</f>
        <v>675.39810998585199</v>
      </c>
      <c r="L136" s="97">
        <f>[1]节奏总纲!X136</f>
        <v>579.12601734346754</v>
      </c>
      <c r="M136" s="97">
        <f>[1]节奏总纲!Y136</f>
        <v>441.24898768939238</v>
      </c>
      <c r="N136" s="97">
        <f>[1]节奏总纲!Z136</f>
        <v>303.02285654468687</v>
      </c>
      <c r="O136" s="97">
        <f>[1]节奏总纲!AA136</f>
        <v>164.4383365862227</v>
      </c>
      <c r="Q136" s="11">
        <v>133</v>
      </c>
      <c r="R136" s="11">
        <f>[1]节奏总纲!AD136</f>
        <v>70.653096539355303</v>
      </c>
      <c r="S136" s="11">
        <f>[1]节奏总纲!AE136</f>
        <v>72.726519840539851</v>
      </c>
      <c r="T136" s="11">
        <f>[1]节奏总纲!AF136</f>
        <v>75.614997873687514</v>
      </c>
      <c r="U136" s="11">
        <f>[1]节奏总纲!AG136</f>
        <v>80.154679447049915</v>
      </c>
      <c r="V136" s="11">
        <f>[1]节奏总纲!AH136</f>
        <v>89.302819678876304</v>
      </c>
      <c r="AN136" s="15">
        <v>133</v>
      </c>
      <c r="AO136" s="15">
        <f>[1]节奏总纲!BA136</f>
        <v>39.952721381626191</v>
      </c>
      <c r="AP136" s="15">
        <f>[1]节奏总纲!BB136</f>
        <v>41.439455598778757</v>
      </c>
      <c r="AQ136" s="15">
        <f>[1]节奏总纲!BC136</f>
        <v>43.379679921165753</v>
      </c>
      <c r="AR136" s="15">
        <f>[1]节奏总纲!BD136</f>
        <v>46.127930108907876</v>
      </c>
      <c r="AS136" s="15">
        <f>[1]节奏总纲!BE136</f>
        <v>50.821738841775321</v>
      </c>
    </row>
    <row r="137" spans="2:45" x14ac:dyDescent="0.2">
      <c r="B137" s="97">
        <f>[1]节奏总纲!N137</f>
        <v>144</v>
      </c>
      <c r="C137" s="97">
        <v>134</v>
      </c>
      <c r="D137" s="97">
        <f>[1]节奏总纲!P137</f>
        <v>10808.408805051544</v>
      </c>
      <c r="E137" s="97">
        <f>[1]节奏总纲!Q137</f>
        <v>9151.4797352371424</v>
      </c>
      <c r="F137" s="97">
        <f>[1]节奏总纲!R137</f>
        <v>7283.7866937242361</v>
      </c>
      <c r="G137" s="97">
        <f>[1]节奏总纲!S137</f>
        <v>5175.0661358586794</v>
      </c>
      <c r="H137" s="97">
        <f>[1]节奏总纲!T137</f>
        <v>2775.5993811372364</v>
      </c>
      <c r="I137" s="97"/>
      <c r="J137" s="97">
        <v>134</v>
      </c>
      <c r="K137" s="97">
        <f>[1]节奏总纲!W137</f>
        <v>723.87377092998759</v>
      </c>
      <c r="L137" s="97">
        <f>[1]节奏总纲!X137</f>
        <v>588.70103776452925</v>
      </c>
      <c r="M137" s="97">
        <f>[1]节奏总纲!Y137</f>
        <v>456.55647562394188</v>
      </c>
      <c r="N137" s="97">
        <f>[1]节奏总纲!Z137</f>
        <v>327.43014495644729</v>
      </c>
      <c r="O137" s="97">
        <f>[1]节奏总纲!AA137</f>
        <v>179.84006335434742</v>
      </c>
      <c r="Q137" s="11">
        <v>134</v>
      </c>
      <c r="R137" s="11">
        <f>[1]节奏总纲!AD137</f>
        <v>70.76194596258118</v>
      </c>
      <c r="S137" s="11">
        <f>[1]节奏总纲!AE137</f>
        <v>72.839715638639731</v>
      </c>
      <c r="T137" s="11">
        <f>[1]节奏总纲!AF137</f>
        <v>75.72446086407767</v>
      </c>
      <c r="U137" s="11">
        <f>[1]节奏总纲!AG137</f>
        <v>80.263608635113243</v>
      </c>
      <c r="V137" s="11">
        <f>[1]节奏总纲!AH137</f>
        <v>89.430019153629758</v>
      </c>
      <c r="AN137" s="15">
        <v>134</v>
      </c>
      <c r="AO137" s="15">
        <f>[1]节奏总纲!BA137</f>
        <v>40.005827399112476</v>
      </c>
      <c r="AP137" s="15">
        <f>[1]节奏总纲!BB137</f>
        <v>41.48973836764344</v>
      </c>
      <c r="AQ137" s="15">
        <f>[1]节奏总纲!BC137</f>
        <v>43.42960886574528</v>
      </c>
      <c r="AR137" s="15">
        <f>[1]节奏总纲!BD137</f>
        <v>46.176090215954694</v>
      </c>
      <c r="AS137" s="15">
        <f>[1]节奏总纲!BE137</f>
        <v>50.875254884873684</v>
      </c>
    </row>
    <row r="138" spans="2:45" x14ac:dyDescent="0.2">
      <c r="B138" s="97">
        <f>[1]节奏总纲!N138</f>
        <v>145</v>
      </c>
      <c r="C138" s="97">
        <v>135</v>
      </c>
      <c r="D138" s="97">
        <f>[1]节奏总纲!P138</f>
        <v>11584.237502960397</v>
      </c>
      <c r="E138" s="97">
        <f>[1]节奏总纲!Q138</f>
        <v>9796.789656253608</v>
      </c>
      <c r="F138" s="97">
        <f>[1]节奏总纲!R138</f>
        <v>7796.1918394923478</v>
      </c>
      <c r="G138" s="97">
        <f>[1]节奏总纲!S138</f>
        <v>5548.8497639180305</v>
      </c>
      <c r="H138" s="97">
        <f>[1]节奏总纲!T138</f>
        <v>2979.465885761414</v>
      </c>
      <c r="I138" s="97"/>
      <c r="J138" s="97">
        <v>135</v>
      </c>
      <c r="K138" s="97">
        <f>[1]节奏总纲!W138</f>
        <v>775.82869790885343</v>
      </c>
      <c r="L138" s="97">
        <f>[1]节奏总纲!X138</f>
        <v>645.30992101646552</v>
      </c>
      <c r="M138" s="97">
        <f>[1]节奏总纲!Y138</f>
        <v>512.40514576811165</v>
      </c>
      <c r="N138" s="97">
        <f>[1]节奏总纲!Z138</f>
        <v>373.78362805935103</v>
      </c>
      <c r="O138" s="97">
        <f>[1]节奏总纲!AA138</f>
        <v>203.86650462417765</v>
      </c>
      <c r="Q138" s="11">
        <v>135</v>
      </c>
      <c r="R138" s="11">
        <f>[1]节奏总纲!AD138</f>
        <v>70.870795385807057</v>
      </c>
      <c r="S138" s="11">
        <f>[1]节奏总纲!AE138</f>
        <v>72.952911436739612</v>
      </c>
      <c r="T138" s="11">
        <f>[1]节奏总纲!AF138</f>
        <v>75.833923854467812</v>
      </c>
      <c r="U138" s="11">
        <f>[1]节奏总纲!AG138</f>
        <v>80.372537823176572</v>
      </c>
      <c r="V138" s="11">
        <f>[1]节奏总纲!AH138</f>
        <v>89.557218628383211</v>
      </c>
      <c r="AN138" s="15">
        <v>135</v>
      </c>
      <c r="AO138" s="15">
        <f>[1]节奏总纲!BA138</f>
        <v>40.052446592012309</v>
      </c>
      <c r="AP138" s="15">
        <f>[1]节奏总纲!BB138</f>
        <v>41.540021136508116</v>
      </c>
      <c r="AQ138" s="15">
        <f>[1]节奏总纲!BC138</f>
        <v>43.479537810324814</v>
      </c>
      <c r="AR138" s="15">
        <f>[1]节奏总纲!BD138</f>
        <v>46.224250323001513</v>
      </c>
      <c r="AS138" s="15">
        <f>[1]节奏总纲!BE138</f>
        <v>50.928770927972039</v>
      </c>
    </row>
    <row r="139" spans="2:45" x14ac:dyDescent="0.2">
      <c r="B139" s="97">
        <f>[1]节奏总纲!N139</f>
        <v>146</v>
      </c>
      <c r="C139" s="97">
        <v>136</v>
      </c>
      <c r="D139" s="97">
        <f>[1]节奏总纲!P139</f>
        <v>12415.750112853173</v>
      </c>
      <c r="E139" s="97">
        <f>[1]节奏总纲!Q139</f>
        <v>10507.449320507641</v>
      </c>
      <c r="F139" s="97">
        <f>[1]节奏总纲!R139</f>
        <v>8384.3560512097483</v>
      </c>
      <c r="G139" s="97">
        <f>[1]节奏总纲!S139</f>
        <v>5967.009504237235</v>
      </c>
      <c r="H139" s="97">
        <f>[1]节奏总纲!T139</f>
        <v>3204.5051041274041</v>
      </c>
      <c r="I139" s="97"/>
      <c r="J139" s="97">
        <v>136</v>
      </c>
      <c r="K139" s="97">
        <f>[1]节奏总纲!W139</f>
        <v>831.5126098927758</v>
      </c>
      <c r="L139" s="97">
        <f>[1]节奏总纲!X139</f>
        <v>710.65966425403349</v>
      </c>
      <c r="M139" s="97">
        <f>[1]节奏总纲!Y139</f>
        <v>588.16421171740058</v>
      </c>
      <c r="N139" s="97">
        <f>[1]节奏总纲!Z139</f>
        <v>418.1597403192045</v>
      </c>
      <c r="O139" s="97">
        <f>[1]节奏总纲!AA139</f>
        <v>225.03921836599011</v>
      </c>
      <c r="Q139" s="11">
        <v>136</v>
      </c>
      <c r="R139" s="11">
        <f>[1]节奏总纲!AD139</f>
        <v>70.979644809032948</v>
      </c>
      <c r="S139" s="11">
        <f>[1]节奏总纲!AE139</f>
        <v>73.059911975288244</v>
      </c>
      <c r="T139" s="11">
        <f>[1]节奏总纲!AF139</f>
        <v>75.943386844857969</v>
      </c>
      <c r="U139" s="11">
        <f>[1]节奏总纲!AG139</f>
        <v>80.4814670112399</v>
      </c>
      <c r="V139" s="11">
        <f>[1]节奏总纲!AH139</f>
        <v>89.684418103136665</v>
      </c>
      <c r="AN139" s="15">
        <v>136</v>
      </c>
      <c r="AO139" s="15">
        <f>[1]节奏总纲!BA139</f>
        <v>40.099065784912149</v>
      </c>
      <c r="AP139" s="15">
        <f>[1]节奏总纲!BB139</f>
        <v>41.590303905372799</v>
      </c>
      <c r="AQ139" s="15">
        <f>[1]节奏总纲!BC139</f>
        <v>43.529466754904341</v>
      </c>
      <c r="AR139" s="15">
        <f>[1]节奏总纲!BD139</f>
        <v>46.272410430048332</v>
      </c>
      <c r="AS139" s="15">
        <f>[1]节奏总纲!BE139</f>
        <v>50.982286971070401</v>
      </c>
    </row>
    <row r="140" spans="2:45" x14ac:dyDescent="0.2">
      <c r="B140" s="97">
        <f>[1]节奏总纲!N140</f>
        <v>147</v>
      </c>
      <c r="C140" s="97">
        <v>137</v>
      </c>
      <c r="D140" s="97">
        <f>[1]节奏总纲!P140</f>
        <v>13306.943261900544</v>
      </c>
      <c r="E140" s="97">
        <f>[1]节奏总纲!Q140</f>
        <v>11274.973025808331</v>
      </c>
      <c r="F140" s="97">
        <f>[1]节奏总纲!R140</f>
        <v>8995.4936450447676</v>
      </c>
      <c r="G140" s="97">
        <f>[1]节奏总纲!S140</f>
        <v>6407.293180605112</v>
      </c>
      <c r="H140" s="97">
        <f>[1]节奏总纲!T140</f>
        <v>3438.5141388751008</v>
      </c>
      <c r="I140" s="97"/>
      <c r="J140" s="97">
        <v>137</v>
      </c>
      <c r="K140" s="97">
        <f>[1]节奏总纲!W140</f>
        <v>891.19314904737075</v>
      </c>
      <c r="L140" s="97">
        <f>[1]节奏总纲!X140</f>
        <v>767.52370530068947</v>
      </c>
      <c r="M140" s="97">
        <f>[1]节奏总纲!Y140</f>
        <v>611.13759383501929</v>
      </c>
      <c r="N140" s="97">
        <f>[1]节奏总纲!Z140</f>
        <v>440.28367636787698</v>
      </c>
      <c r="O140" s="97">
        <f>[1]节奏总纲!AA140</f>
        <v>234.00903474769666</v>
      </c>
      <c r="Q140" s="11">
        <v>137</v>
      </c>
      <c r="R140" s="11">
        <f>[1]节奏总纲!AD140</f>
        <v>71.082568038258202</v>
      </c>
      <c r="S140" s="11">
        <f>[1]节奏总纲!AE140</f>
        <v>73.162499594857536</v>
      </c>
      <c r="T140" s="11">
        <f>[1]节奏总纲!AF140</f>
        <v>76.048210495050611</v>
      </c>
      <c r="U140" s="11">
        <f>[1]节奏总纲!AG140</f>
        <v>80.590396199303228</v>
      </c>
      <c r="V140" s="11">
        <f>[1]节奏总纲!AH140</f>
        <v>89.811617577890132</v>
      </c>
      <c r="AN140" s="15">
        <v>137</v>
      </c>
      <c r="AO140" s="15">
        <f>[1]节奏总纲!BA140</f>
        <v>40.145684977811982</v>
      </c>
      <c r="AP140" s="15">
        <f>[1]节奏总纲!BB140</f>
        <v>41.640586674237483</v>
      </c>
      <c r="AQ140" s="15">
        <f>[1]节奏总纲!BC140</f>
        <v>43.579395699483875</v>
      </c>
      <c r="AR140" s="15">
        <f>[1]节奏总纲!BD140</f>
        <v>46.320570537095151</v>
      </c>
      <c r="AS140" s="15">
        <f>[1]节奏总纲!BE140</f>
        <v>51.030916192165336</v>
      </c>
    </row>
    <row r="141" spans="2:45" x14ac:dyDescent="0.2">
      <c r="B141" s="97">
        <f>[1]节奏总纲!N141</f>
        <v>148</v>
      </c>
      <c r="C141" s="97">
        <v>138</v>
      </c>
      <c r="D141" s="97">
        <f>[1]节奏总纲!P141</f>
        <v>14262.10042904369</v>
      </c>
      <c r="E141" s="97">
        <f>[1]节奏总纲!Q141</f>
        <v>12084.27769352872</v>
      </c>
      <c r="F141" s="97">
        <f>[1]节奏总纲!R141</f>
        <v>9648.3109402480568</v>
      </c>
      <c r="G141" s="97">
        <f>[1]节奏总纲!S141</f>
        <v>6871.4799867132497</v>
      </c>
      <c r="H141" s="97">
        <f>[1]节奏总纲!T141</f>
        <v>3671.064650435846</v>
      </c>
      <c r="I141" s="97"/>
      <c r="J141" s="97">
        <v>138</v>
      </c>
      <c r="K141" s="97">
        <f>[1]节奏总纲!W141</f>
        <v>955.15716714314658</v>
      </c>
      <c r="L141" s="97">
        <f>[1]节奏总纲!X141</f>
        <v>809.30466772038926</v>
      </c>
      <c r="M141" s="97">
        <f>[1]节奏总纲!Y141</f>
        <v>652.81729520328918</v>
      </c>
      <c r="N141" s="97">
        <f>[1]节奏总纲!Z141</f>
        <v>464.18680610813772</v>
      </c>
      <c r="O141" s="97">
        <f>[1]节奏总纲!AA141</f>
        <v>232.55051156074524</v>
      </c>
      <c r="Q141" s="11">
        <v>138</v>
      </c>
      <c r="R141" s="11">
        <f>[1]节奏总纲!AD141</f>
        <v>71.184128141237707</v>
      </c>
      <c r="S141" s="11">
        <f>[1]节奏总纲!AE141</f>
        <v>73.265087214426828</v>
      </c>
      <c r="T141" s="11">
        <f>[1]节奏总纲!AF141</f>
        <v>76.148064447889894</v>
      </c>
      <c r="U141" s="11">
        <f>[1]节奏总纲!AG141</f>
        <v>80.699325387366557</v>
      </c>
      <c r="V141" s="11">
        <f>[1]节奏总纲!AH141</f>
        <v>89.938817052643586</v>
      </c>
      <c r="AN141" s="15">
        <v>138</v>
      </c>
      <c r="AO141" s="15">
        <f>[1]节奏总纲!BA141</f>
        <v>40.192304170711814</v>
      </c>
      <c r="AP141" s="15">
        <f>[1]节奏总纲!BB141</f>
        <v>41.690869443102159</v>
      </c>
      <c r="AQ141" s="15">
        <f>[1]节奏总纲!BC141</f>
        <v>43.629324644063402</v>
      </c>
      <c r="AR141" s="15">
        <f>[1]节奏总纲!BD141</f>
        <v>46.368730644141969</v>
      </c>
      <c r="AS141" s="15">
        <f>[1]节奏总纲!BE141</f>
        <v>51.077127728003028</v>
      </c>
    </row>
    <row r="142" spans="2:45" x14ac:dyDescent="0.2">
      <c r="B142" s="97">
        <f>[1]节奏总纲!N142</f>
        <v>149</v>
      </c>
      <c r="C142" s="97">
        <v>139</v>
      </c>
      <c r="D142" s="97">
        <f>[1]节奏总纲!P142</f>
        <v>15285.812533339058</v>
      </c>
      <c r="E142" s="97">
        <f>[1]节奏总纲!Q142</f>
        <v>12957.783284511519</v>
      </c>
      <c r="F142" s="97">
        <f>[1]节奏总纲!R142</f>
        <v>10342.380760057207</v>
      </c>
      <c r="G142" s="97">
        <f>[1]节奏总纲!S142</f>
        <v>7335.6614347494142</v>
      </c>
      <c r="H142" s="97">
        <f>[1]节奏总纲!T142</f>
        <v>3920.8109148014687</v>
      </c>
      <c r="I142" s="97"/>
      <c r="J142" s="97">
        <v>139</v>
      </c>
      <c r="K142" s="97">
        <f>[1]节奏总纲!W142</f>
        <v>1023.7121042953677</v>
      </c>
      <c r="L142" s="97">
        <f>[1]节奏总纲!X142</f>
        <v>873.50559098279882</v>
      </c>
      <c r="M142" s="97">
        <f>[1]节奏总纲!Y142</f>
        <v>694.06981980915043</v>
      </c>
      <c r="N142" s="97">
        <f>[1]节奏总纲!Z142</f>
        <v>464.18144803616451</v>
      </c>
      <c r="O142" s="97">
        <f>[1]节奏总纲!AA142</f>
        <v>249.74626436562266</v>
      </c>
      <c r="Q142" s="11">
        <v>139</v>
      </c>
      <c r="R142" s="11">
        <f>[1]节奏总纲!AD142</f>
        <v>71.285688244217212</v>
      </c>
      <c r="S142" s="11">
        <f>[1]节奏总纲!AE142</f>
        <v>73.367674833996119</v>
      </c>
      <c r="T142" s="11">
        <f>[1]节奏总纲!AF142</f>
        <v>76.247918400729162</v>
      </c>
      <c r="U142" s="11">
        <f>[1]节奏总纲!AG142</f>
        <v>80.808254575429885</v>
      </c>
      <c r="V142" s="11">
        <f>[1]节奏总纲!AH142</f>
        <v>90.055148444912135</v>
      </c>
      <c r="AN142" s="15">
        <v>139</v>
      </c>
      <c r="AO142" s="15">
        <f>[1]节奏总纲!BA142</f>
        <v>40.238923363611647</v>
      </c>
      <c r="AP142" s="15">
        <f>[1]节奏总纲!BB142</f>
        <v>41.741152211966842</v>
      </c>
      <c r="AQ142" s="15">
        <f>[1]节奏总纲!BC142</f>
        <v>43.679253588642929</v>
      </c>
      <c r="AR142" s="15">
        <f>[1]节奏总纲!BD142</f>
        <v>46.416890751188788</v>
      </c>
      <c r="AS142" s="15">
        <f>[1]节奏总纲!BE142</f>
        <v>51.12333926384072</v>
      </c>
    </row>
    <row r="143" spans="2:45" x14ac:dyDescent="0.2">
      <c r="B143" s="97">
        <f>[1]节奏总纲!N143</f>
        <v>150</v>
      </c>
      <c r="C143" s="97">
        <v>140</v>
      </c>
      <c r="D143" s="97">
        <f>[1]节奏总纲!P143</f>
        <v>16383</v>
      </c>
      <c r="E143" s="97">
        <f>[1]节奏总纲!Q143</f>
        <v>13881.315900000001</v>
      </c>
      <c r="F143" s="97">
        <f>[1]节奏总纲!R143</f>
        <v>11037.2271</v>
      </c>
      <c r="G143" s="97">
        <f>[1]节奏总纲!S143</f>
        <v>7827.7974000000004</v>
      </c>
      <c r="H143" s="97">
        <f>[1]节奏总纲!T143</f>
        <v>4192.4097000000002</v>
      </c>
      <c r="I143" s="97"/>
      <c r="J143" s="97">
        <v>140</v>
      </c>
      <c r="K143" s="97">
        <f>[1]节奏总纲!W143</f>
        <v>1097.1874666609419</v>
      </c>
      <c r="L143" s="97">
        <f>[1]节奏总纲!X143</f>
        <v>923.53261548848241</v>
      </c>
      <c r="M143" s="97">
        <f>[1]节奏总纲!Y143</f>
        <v>694.84633994279284</v>
      </c>
      <c r="N143" s="97">
        <f>[1]节奏总纲!Z143</f>
        <v>492.1359652505862</v>
      </c>
      <c r="O143" s="97">
        <f>[1]节奏总纲!AA143</f>
        <v>271.59878519853146</v>
      </c>
      <c r="Q143" s="11">
        <v>140</v>
      </c>
      <c r="R143" s="11">
        <f>[1]节奏总纲!AD143</f>
        <v>71.387248347196717</v>
      </c>
      <c r="S143" s="11">
        <f>[1]节奏总纲!AE143</f>
        <v>73.470262453565411</v>
      </c>
      <c r="T143" s="11">
        <f>[1]节奏总纲!AF143</f>
        <v>76.347772353568445</v>
      </c>
      <c r="U143" s="11">
        <f>[1]节奏总纲!AG143</f>
        <v>80.917183763493213</v>
      </c>
      <c r="V143" s="11">
        <f>[1]节奏总纲!AH143</f>
        <v>90.16140749098561</v>
      </c>
      <c r="AN143" s="15">
        <v>140</v>
      </c>
      <c r="AO143" s="15">
        <f>[1]节奏总纲!BA143</f>
        <v>40.28554255651148</v>
      </c>
      <c r="AP143" s="15">
        <f>[1]节奏总纲!BB143</f>
        <v>41.791434980831518</v>
      </c>
      <c r="AQ143" s="15">
        <f>[1]节奏总纲!BC143</f>
        <v>43.729182533222463</v>
      </c>
      <c r="AR143" s="15">
        <f>[1]节奏总纲!BD143</f>
        <v>46.465050858235607</v>
      </c>
      <c r="AS143" s="15">
        <f>[1]节奏总纲!BE143</f>
        <v>51.169550799678412</v>
      </c>
    </row>
    <row r="144" spans="2:45" x14ac:dyDescent="0.2">
      <c r="B144" s="97">
        <f>[1]节奏总纲!N144</f>
        <v>151</v>
      </c>
      <c r="C144" s="97">
        <v>141</v>
      </c>
      <c r="D144" s="97">
        <f>[1]节奏总纲!P144</f>
        <v>17558.936410194601</v>
      </c>
      <c r="E144" s="97">
        <f>[1]节奏总纲!Q144</f>
        <v>14839.057160255457</v>
      </c>
      <c r="F144" s="97">
        <f>[1]节奏总纲!R144</f>
        <v>11789.069905804656</v>
      </c>
      <c r="G144" s="97">
        <f>[1]节奏总纲!S144</f>
        <v>8380.8803485858825</v>
      </c>
      <c r="H144" s="97">
        <f>[1]节奏总纲!T144</f>
        <v>4489.820040086759</v>
      </c>
      <c r="I144" s="97"/>
      <c r="J144" s="97">
        <v>141</v>
      </c>
      <c r="K144" s="97">
        <f>[1]节奏总纲!W144</f>
        <v>1175.9364101946012</v>
      </c>
      <c r="L144" s="97">
        <f>[1]节奏总纲!X144</f>
        <v>957.74126025545593</v>
      </c>
      <c r="M144" s="97">
        <f>[1]节奏总纲!Y144</f>
        <v>751.84280580465565</v>
      </c>
      <c r="N144" s="97">
        <f>[1]节奏总纲!Z144</f>
        <v>553.08294858588215</v>
      </c>
      <c r="O144" s="97">
        <f>[1]节奏总纲!AA144</f>
        <v>297.41034008675888</v>
      </c>
      <c r="Q144" s="11">
        <v>141</v>
      </c>
      <c r="R144" s="11">
        <f>[1]节奏总纲!AD144</f>
        <v>71.488808450176208</v>
      </c>
      <c r="S144" s="11">
        <f>[1]节奏总纲!AE144</f>
        <v>73.572850073134703</v>
      </c>
      <c r="T144" s="11">
        <f>[1]节奏总纲!AF144</f>
        <v>76.447626306407713</v>
      </c>
      <c r="U144" s="11">
        <f>[1]节奏总纲!AG144</f>
        <v>81.023848662825003</v>
      </c>
      <c r="V144" s="11">
        <f>[1]节奏总纲!AH144</f>
        <v>90.267666537059071</v>
      </c>
      <c r="AN144" s="15">
        <v>141</v>
      </c>
      <c r="AO144" s="15">
        <f>[1]节奏总纲!BA144</f>
        <v>40.332161749411313</v>
      </c>
      <c r="AP144" s="15">
        <f>[1]节奏总纲!BB144</f>
        <v>41.841717749696201</v>
      </c>
      <c r="AQ144" s="15">
        <f>[1]节奏总纲!BC144</f>
        <v>43.77911147780199</v>
      </c>
      <c r="AR144" s="15">
        <f>[1]节奏总纲!BD144</f>
        <v>46.513210965282425</v>
      </c>
      <c r="AS144" s="15">
        <f>[1]节奏总纲!BE144</f>
        <v>51.215762335516104</v>
      </c>
    </row>
    <row r="145" spans="2:45" x14ac:dyDescent="0.2">
      <c r="B145" s="97">
        <f>[1]节奏总纲!N145</f>
        <v>152</v>
      </c>
      <c r="C145" s="97">
        <v>142</v>
      </c>
      <c r="D145" s="97">
        <f>[1]节奏总纲!P145</f>
        <v>18819.273848271412</v>
      </c>
      <c r="E145" s="97">
        <f>[1]节奏总纲!Q145</f>
        <v>15904.16832917417</v>
      </c>
      <c r="F145" s="97">
        <f>[1]节奏总纲!R145</f>
        <v>12667.253227271489</v>
      </c>
      <c r="G145" s="97">
        <f>[1]节奏总纲!S145</f>
        <v>9003.140609013044</v>
      </c>
      <c r="H145" s="97">
        <f>[1]节奏总纲!T145</f>
        <v>4823.3798873119622</v>
      </c>
      <c r="I145" s="97"/>
      <c r="J145" s="97">
        <v>142</v>
      </c>
      <c r="K145" s="97">
        <f>[1]节奏总纲!W145</f>
        <v>1260.3374380768109</v>
      </c>
      <c r="L145" s="97">
        <f>[1]节奏总纲!X145</f>
        <v>1065.1111689187128</v>
      </c>
      <c r="M145" s="97">
        <f>[1]节奏总纲!Y145</f>
        <v>878.18332146683315</v>
      </c>
      <c r="N145" s="97">
        <f>[1]节奏总纲!Z145</f>
        <v>622.26026042716148</v>
      </c>
      <c r="O145" s="97">
        <f>[1]节奏总纲!AA145</f>
        <v>333.55984722520316</v>
      </c>
      <c r="Q145" s="11">
        <v>142</v>
      </c>
      <c r="R145" s="11">
        <f>[1]节奏总纲!AD145</f>
        <v>71.590368553155713</v>
      </c>
      <c r="S145" s="11">
        <f>[1]节奏总纲!AE145</f>
        <v>73.675437692703994</v>
      </c>
      <c r="T145" s="11">
        <f>[1]节奏总纲!AF145</f>
        <v>76.547480259246996</v>
      </c>
      <c r="U145" s="11">
        <f>[1]节奏总纲!AG145</f>
        <v>81.123332456233015</v>
      </c>
      <c r="V145" s="11">
        <f>[1]节奏总纲!AH145</f>
        <v>90.373925583132547</v>
      </c>
      <c r="AN145" s="15">
        <v>142</v>
      </c>
      <c r="AO145" s="15">
        <f>[1]节奏总纲!BA145</f>
        <v>40.378780942311145</v>
      </c>
      <c r="AP145" s="15">
        <f>[1]节奏总纲!BB145</f>
        <v>41.892000518560877</v>
      </c>
      <c r="AQ145" s="15">
        <f>[1]节奏总纲!BC145</f>
        <v>43.829040422381524</v>
      </c>
      <c r="AR145" s="15">
        <f>[1]节奏总纲!BD145</f>
        <v>46.561371072329244</v>
      </c>
      <c r="AS145" s="15">
        <f>[1]节奏总纲!BE145</f>
        <v>51.261973871353796</v>
      </c>
    </row>
    <row r="146" spans="2:45" x14ac:dyDescent="0.2">
      <c r="B146" s="97">
        <f>[1]节奏总纲!N146</f>
        <v>153</v>
      </c>
      <c r="C146" s="97">
        <v>143</v>
      </c>
      <c r="D146" s="97">
        <f>[1]节奏总纲!P146</f>
        <v>20170.070068243116</v>
      </c>
      <c r="E146" s="97">
        <f>[1]节奏总纲!Q146</f>
        <v>17065.896284740498</v>
      </c>
      <c r="F146" s="97">
        <f>[1]节奏总纲!R146</f>
        <v>13594.62722599586</v>
      </c>
      <c r="G146" s="97">
        <f>[1]节奏总纲!S146</f>
        <v>9669.5315907157492</v>
      </c>
      <c r="H146" s="97">
        <f>[1]节奏总纲!T146</f>
        <v>5185.7250145453054</v>
      </c>
      <c r="I146" s="97"/>
      <c r="J146" s="97">
        <v>143</v>
      </c>
      <c r="K146" s="97">
        <f>[1]节奏总纲!W146</f>
        <v>1350.796219971704</v>
      </c>
      <c r="L146" s="97">
        <f>[1]节奏总纲!X146</f>
        <v>1161.7279555663281</v>
      </c>
      <c r="M146" s="97">
        <f>[1]节奏总纲!Y146</f>
        <v>927.37399872437163</v>
      </c>
      <c r="N146" s="97">
        <f>[1]节奏总纲!Z146</f>
        <v>666.39098170270518</v>
      </c>
      <c r="O146" s="97">
        <f>[1]节奏总纲!AA146</f>
        <v>362.34512723334319</v>
      </c>
      <c r="Q146" s="11">
        <v>143</v>
      </c>
      <c r="R146" s="11">
        <f>[1]节奏总纲!AD146</f>
        <v>71.691928656135218</v>
      </c>
      <c r="S146" s="11">
        <f>[1]节奏总纲!AE146</f>
        <v>73.778025312273286</v>
      </c>
      <c r="T146" s="11">
        <f>[1]节奏总纲!AF146</f>
        <v>76.647334212086264</v>
      </c>
      <c r="U146" s="11">
        <f>[1]节奏总纲!AG146</f>
        <v>81.222816249641028</v>
      </c>
      <c r="V146" s="11">
        <f>[1]节奏总纲!AH146</f>
        <v>90.480184629206022</v>
      </c>
      <c r="AN146" s="15">
        <v>143</v>
      </c>
      <c r="AO146" s="15">
        <f>[1]节奏总纲!BA146</f>
        <v>40.425400135210978</v>
      </c>
      <c r="AP146" s="15">
        <f>[1]节奏总纲!BB146</f>
        <v>41.94228328742556</v>
      </c>
      <c r="AQ146" s="15">
        <f>[1]节奏总纲!BC146</f>
        <v>43.878969366961051</v>
      </c>
      <c r="AR146" s="15">
        <f>[1]节奏总纲!BD146</f>
        <v>46.609531179376063</v>
      </c>
      <c r="AS146" s="15">
        <f>[1]节奏总纲!BE146</f>
        <v>51.308185407191495</v>
      </c>
    </row>
    <row r="147" spans="2:45" x14ac:dyDescent="0.2">
      <c r="B147" s="97">
        <f>[1]节奏总纲!N147</f>
        <v>154</v>
      </c>
      <c r="C147" s="97">
        <v>144</v>
      </c>
      <c r="D147" s="97">
        <f>[1]节奏总纲!P147</f>
        <v>21617.817610103088</v>
      </c>
      <c r="E147" s="97">
        <f>[1]节奏总纲!Q147</f>
        <v>18290.835479908223</v>
      </c>
      <c r="F147" s="97">
        <f>[1]节奏总纲!R147</f>
        <v>14585.541541536553</v>
      </c>
      <c r="G147" s="97">
        <f>[1]节奏总纲!S147</f>
        <v>10380.876016371503</v>
      </c>
      <c r="H147" s="97">
        <f>[1]节奏总纲!T147</f>
        <v>5547.1319987524521</v>
      </c>
      <c r="I147" s="97"/>
      <c r="J147" s="97">
        <v>144</v>
      </c>
      <c r="K147" s="97">
        <f>[1]节奏总纲!W147</f>
        <v>1447.7475418599715</v>
      </c>
      <c r="L147" s="97">
        <f>[1]节奏总纲!X147</f>
        <v>1224.9391951677244</v>
      </c>
      <c r="M147" s="97">
        <f>[1]节奏总纲!Y147</f>
        <v>990.91431554069277</v>
      </c>
      <c r="N147" s="97">
        <f>[1]节奏总纲!Z147</f>
        <v>711.34442565575409</v>
      </c>
      <c r="O147" s="97">
        <f>[1]节奏总纲!AA147</f>
        <v>361.40698420714671</v>
      </c>
      <c r="Q147" s="11">
        <v>144</v>
      </c>
      <c r="R147" s="11">
        <f>[1]节奏总纲!AD147</f>
        <v>71.793488759114723</v>
      </c>
      <c r="S147" s="11">
        <f>[1]节奏总纲!AE147</f>
        <v>73.880612931842577</v>
      </c>
      <c r="T147" s="11">
        <f>[1]节奏总纲!AF147</f>
        <v>76.747188164925547</v>
      </c>
      <c r="U147" s="11">
        <f>[1]节奏总纲!AG147</f>
        <v>81.322300043049054</v>
      </c>
      <c r="V147" s="11">
        <f>[1]节奏总纲!AH147</f>
        <v>90.586443675279497</v>
      </c>
      <c r="AN147" s="15">
        <v>144</v>
      </c>
      <c r="AO147" s="15">
        <f>[1]节奏总纲!BA147</f>
        <v>40.472019328110811</v>
      </c>
      <c r="AP147" s="15">
        <f>[1]节奏总纲!BB147</f>
        <v>41.992566056290244</v>
      </c>
      <c r="AQ147" s="15">
        <f>[1]节奏总纲!BC147</f>
        <v>43.928898311540586</v>
      </c>
      <c r="AR147" s="15">
        <f>[1]节奏总纲!BD147</f>
        <v>46.657691286422882</v>
      </c>
      <c r="AS147" s="15">
        <f>[1]节奏总纲!BE147</f>
        <v>51.354396943029187</v>
      </c>
    </row>
    <row r="148" spans="2:45" x14ac:dyDescent="0.2">
      <c r="B148" s="97">
        <f>[1]节奏总纲!N148</f>
        <v>155</v>
      </c>
      <c r="C148" s="97">
        <v>145</v>
      </c>
      <c r="D148" s="97">
        <f>[1]节奏总纲!P148</f>
        <v>23169.475005920798</v>
      </c>
      <c r="E148" s="97">
        <f>[1]节奏总纲!Q148</f>
        <v>19631.496172516694</v>
      </c>
      <c r="F148" s="97">
        <f>[1]节奏总纲!R148</f>
        <v>15650.9803664995</v>
      </c>
      <c r="G148" s="97">
        <f>[1]节奏总纲!S148</f>
        <v>11105.129370337838</v>
      </c>
      <c r="H148" s="97">
        <f>[1]节奏总纲!T148</f>
        <v>5926.7517065145412</v>
      </c>
      <c r="I148" s="97"/>
      <c r="J148" s="97">
        <v>145</v>
      </c>
      <c r="K148" s="97">
        <f>[1]节奏总纲!W148</f>
        <v>1551.6573958177105</v>
      </c>
      <c r="L148" s="97">
        <f>[1]节奏总纲!X148</f>
        <v>1340.6606926084714</v>
      </c>
      <c r="M148" s="97">
        <f>[1]节奏总纲!Y148</f>
        <v>1065.4388249629465</v>
      </c>
      <c r="N148" s="97">
        <f>[1]节奏总纲!Z148</f>
        <v>724.25335396633454</v>
      </c>
      <c r="O148" s="97">
        <f>[1]节奏总纲!AA148</f>
        <v>379.61970776208909</v>
      </c>
      <c r="Q148" s="11">
        <v>145</v>
      </c>
      <c r="R148" s="11">
        <f>[1]节奏总纲!AD148</f>
        <v>71.895048862094214</v>
      </c>
      <c r="S148" s="11">
        <f>[1]节奏总纲!AE148</f>
        <v>73.983200551411869</v>
      </c>
      <c r="T148" s="11">
        <f>[1]节奏总纲!AF148</f>
        <v>76.847042117764815</v>
      </c>
      <c r="U148" s="11">
        <f>[1]节奏总纲!AG148</f>
        <v>81.421783836457067</v>
      </c>
      <c r="V148" s="11">
        <f>[1]节奏总纲!AH148</f>
        <v>90.692702721352973</v>
      </c>
      <c r="AN148" s="15">
        <v>145</v>
      </c>
      <c r="AO148" s="15">
        <f>[1]节奏总纲!BA148</f>
        <v>40.518638521010651</v>
      </c>
      <c r="AP148" s="15">
        <f>[1]节奏总纲!BB148</f>
        <v>42.036975906461073</v>
      </c>
      <c r="AQ148" s="15">
        <f>[1]节奏总纲!BC148</f>
        <v>43.978827256120113</v>
      </c>
      <c r="AR148" s="15">
        <f>[1]节奏总纲!BD148</f>
        <v>46.7058513934697</v>
      </c>
      <c r="AS148" s="15">
        <f>[1]节奏总纲!BE148</f>
        <v>51.400608478866879</v>
      </c>
    </row>
    <row r="149" spans="2:45" x14ac:dyDescent="0.2">
      <c r="B149" s="97">
        <f>[1]节奏总纲!N149</f>
        <v>156</v>
      </c>
      <c r="C149" s="97">
        <v>146</v>
      </c>
      <c r="D149" s="97">
        <f>[1]节奏总纲!P149</f>
        <v>24832.50022570635</v>
      </c>
      <c r="E149" s="97">
        <f>[1]节奏总纲!Q149</f>
        <v>21035.61094119585</v>
      </c>
      <c r="F149" s="97">
        <f>[1]节奏总纲!R149</f>
        <v>16719.722401968087</v>
      </c>
      <c r="G149" s="97">
        <f>[1]节奏总纲!S149</f>
        <v>11847.5858576845</v>
      </c>
      <c r="H149" s="97">
        <f>[1]节奏总纲!T149</f>
        <v>6324.8378074874072</v>
      </c>
      <c r="I149" s="97"/>
      <c r="J149" s="97">
        <v>146</v>
      </c>
      <c r="K149" s="97">
        <f>[1]节奏总纲!W149</f>
        <v>1663.0252197855516</v>
      </c>
      <c r="L149" s="97">
        <f>[1]节奏总纲!X149</f>
        <v>1404.1147686791555</v>
      </c>
      <c r="M149" s="97">
        <f>[1]节奏总纲!Y149</f>
        <v>1068.7420354685873</v>
      </c>
      <c r="N149" s="97">
        <f>[1]节奏总纲!Z149</f>
        <v>742.45648734666247</v>
      </c>
      <c r="O149" s="97">
        <f>[1]节奏总纲!AA149</f>
        <v>398.08610097286601</v>
      </c>
      <c r="Q149" s="11">
        <v>146</v>
      </c>
      <c r="R149" s="11">
        <f>[1]节奏总纲!AD149</f>
        <v>71.996608965073719</v>
      </c>
      <c r="S149" s="11">
        <f>[1]节奏总纲!AE149</f>
        <v>74.078973000522922</v>
      </c>
      <c r="T149" s="11">
        <f>[1]节奏总纲!AF149</f>
        <v>76.946896070604097</v>
      </c>
      <c r="U149" s="11">
        <f>[1]节奏总纲!AG149</f>
        <v>81.521267629865079</v>
      </c>
      <c r="V149" s="11">
        <f>[1]节奏总纲!AH149</f>
        <v>90.798961767426448</v>
      </c>
      <c r="AN149" s="15">
        <v>146</v>
      </c>
      <c r="AO149" s="15">
        <f>[1]节奏总纲!BA149</f>
        <v>40.565257713910484</v>
      </c>
      <c r="AP149" s="15">
        <f>[1]节奏总纲!BB149</f>
        <v>42.080366850119908</v>
      </c>
      <c r="AQ149" s="15">
        <f>[1]节奏总纲!BC149</f>
        <v>44.024818750237806</v>
      </c>
      <c r="AR149" s="15">
        <f>[1]节奏总纲!BD149</f>
        <v>46.754011500516519</v>
      </c>
      <c r="AS149" s="15">
        <f>[1]节奏总纲!BE149</f>
        <v>51.446820014704571</v>
      </c>
    </row>
    <row r="150" spans="2:45" x14ac:dyDescent="0.2">
      <c r="B150" s="97">
        <f>[1]节奏总纲!N150</f>
        <v>157</v>
      </c>
      <c r="C150" s="97">
        <v>147</v>
      </c>
      <c r="D150" s="97">
        <f>[1]节奏总纲!P150</f>
        <v>26614.886523801088</v>
      </c>
      <c r="E150" s="97">
        <f>[1]节奏总纲!Q150</f>
        <v>22470.948692045258</v>
      </c>
      <c r="F150" s="97">
        <f>[1]节奏总纲!R150</f>
        <v>17837.296948251489</v>
      </c>
      <c r="G150" s="97">
        <f>[1]节奏总纲!S150</f>
        <v>12631.425144195997</v>
      </c>
      <c r="H150" s="97">
        <f>[1]节奏总纲!T150</f>
        <v>6754.8581997407164</v>
      </c>
      <c r="I150" s="97"/>
      <c r="J150" s="97">
        <v>147</v>
      </c>
      <c r="K150" s="97">
        <f>[1]节奏总纲!W150</f>
        <v>1782.3862980947379</v>
      </c>
      <c r="L150" s="97">
        <f>[1]节奏总纲!X150</f>
        <v>1435.3377508494086</v>
      </c>
      <c r="M150" s="97">
        <f>[1]节奏总纲!Y150</f>
        <v>1117.574546283402</v>
      </c>
      <c r="N150" s="97">
        <f>[1]节奏总纲!Z150</f>
        <v>783.83928651149654</v>
      </c>
      <c r="O150" s="97">
        <f>[1]节奏总纲!AA150</f>
        <v>430.02039225330918</v>
      </c>
      <c r="Q150" s="11">
        <v>147</v>
      </c>
      <c r="R150" s="11">
        <f>[1]节奏总纲!AD150</f>
        <v>72.091594979242075</v>
      </c>
      <c r="S150" s="11">
        <f>[1]节奏总纲!AE150</f>
        <v>74.173410870467364</v>
      </c>
      <c r="T150" s="11">
        <f>[1]节奏总纲!AF150</f>
        <v>77.043751281705866</v>
      </c>
      <c r="U150" s="11">
        <f>[1]节奏总纲!AG150</f>
        <v>81.620751423273092</v>
      </c>
      <c r="V150" s="11">
        <f>[1]节奏总纲!AH150</f>
        <v>90.905220813499923</v>
      </c>
      <c r="AN150" s="15">
        <v>147</v>
      </c>
      <c r="AO150" s="15">
        <f>[1]节奏总纲!BA150</f>
        <v>40.611876906810316</v>
      </c>
      <c r="AP150" s="15">
        <f>[1]节奏总纲!BB150</f>
        <v>42.123757793778736</v>
      </c>
      <c r="AQ150" s="15">
        <f>[1]节奏总纲!BC150</f>
        <v>44.067911160744309</v>
      </c>
      <c r="AR150" s="15">
        <f>[1]节奏总纲!BD150</f>
        <v>46.802171607563338</v>
      </c>
      <c r="AS150" s="15">
        <f>[1]节奏总纲!BE150</f>
        <v>51.493031550542263</v>
      </c>
    </row>
    <row r="151" spans="2:45" x14ac:dyDescent="0.2">
      <c r="B151" s="97">
        <f>[1]节奏总纲!N151</f>
        <v>158</v>
      </c>
      <c r="C151" s="97">
        <v>148</v>
      </c>
      <c r="D151" s="97">
        <f>[1]节奏总纲!P151</f>
        <v>28525.200858087381</v>
      </c>
      <c r="E151" s="97">
        <f>[1]节奏总纲!Q151</f>
        <v>24083.827084483179</v>
      </c>
      <c r="F151" s="97">
        <f>[1]节奏总纲!R151</f>
        <v>19128.999695433398</v>
      </c>
      <c r="G151" s="97">
        <f>[1]节奏总纲!S151</f>
        <v>13566.58552810636</v>
      </c>
      <c r="H151" s="97">
        <f>[1]节奏总纲!T151</f>
        <v>7242.5484978683862</v>
      </c>
      <c r="I151" s="97"/>
      <c r="J151" s="97">
        <v>148</v>
      </c>
      <c r="K151" s="97">
        <f>[1]节奏总纲!W151</f>
        <v>1910.3143342862932</v>
      </c>
      <c r="L151" s="97">
        <f>[1]节奏总纲!X151</f>
        <v>1612.8783924379204</v>
      </c>
      <c r="M151" s="97">
        <f>[1]节奏总纲!Y151</f>
        <v>1291.7027471819092</v>
      </c>
      <c r="N151" s="97">
        <f>[1]节奏总纲!Z151</f>
        <v>935.16038391036273</v>
      </c>
      <c r="O151" s="97">
        <f>[1]节奏总纲!AA151</f>
        <v>487.69029812766985</v>
      </c>
      <c r="Q151" s="11">
        <v>148</v>
      </c>
      <c r="R151" s="11">
        <f>[1]节奏总纲!AD151</f>
        <v>72.186353905945822</v>
      </c>
      <c r="S151" s="11">
        <f>[1]节奏总纲!AE151</f>
        <v>74.267848740411821</v>
      </c>
      <c r="T151" s="11">
        <f>[1]节奏总纲!AF151</f>
        <v>77.137200185007629</v>
      </c>
      <c r="U151" s="11">
        <f>[1]节奏总纲!AG151</f>
        <v>81.720235216681118</v>
      </c>
      <c r="V151" s="11">
        <f>[1]节奏总纲!AH151</f>
        <v>91.011076811620597</v>
      </c>
      <c r="AN151" s="15">
        <v>148</v>
      </c>
      <c r="AO151" s="15">
        <f>[1]节奏总纲!BA151</f>
        <v>40.658496099710149</v>
      </c>
      <c r="AP151" s="15">
        <f>[1]节奏总纲!BB151</f>
        <v>42.167148737437564</v>
      </c>
      <c r="AQ151" s="15">
        <f>[1]节奏总纲!BC151</f>
        <v>44.111003571250812</v>
      </c>
      <c r="AR151" s="15">
        <f>[1]节奏总纲!BD151</f>
        <v>46.850331714610157</v>
      </c>
      <c r="AS151" s="15">
        <f>[1]节奏总纲!BE151</f>
        <v>51.539243086379955</v>
      </c>
    </row>
    <row r="152" spans="2:45" x14ac:dyDescent="0.2">
      <c r="B152" s="97">
        <f>[1]节奏总纲!N152</f>
        <v>159</v>
      </c>
      <c r="C152" s="97">
        <v>149</v>
      </c>
      <c r="D152" s="97">
        <f>[1]节奏总纲!P152</f>
        <v>30572.62506667812</v>
      </c>
      <c r="E152" s="97">
        <f>[1]节奏总纲!Q152</f>
        <v>25818.581868809673</v>
      </c>
      <c r="F152" s="97">
        <f>[1]节奏总纲!R152</f>
        <v>20520.345944754354</v>
      </c>
      <c r="G152" s="97">
        <f>[1]节奏总纲!S152</f>
        <v>14549.512269232117</v>
      </c>
      <c r="H152" s="97">
        <f>[1]节奏总纲!T152</f>
        <v>7768.50402944291</v>
      </c>
      <c r="I152" s="97"/>
      <c r="J152" s="97">
        <v>149</v>
      </c>
      <c r="K152" s="97">
        <f>[1]节奏总纲!W152</f>
        <v>2047.424208590739</v>
      </c>
      <c r="L152" s="97">
        <f>[1]节奏总纲!X152</f>
        <v>1734.7547843264947</v>
      </c>
      <c r="M152" s="97">
        <f>[1]节奏总纲!Y152</f>
        <v>1391.3462493209554</v>
      </c>
      <c r="N152" s="97">
        <f>[1]节奏总纲!Z152</f>
        <v>982.92674112575696</v>
      </c>
      <c r="O152" s="97">
        <f>[1]节奏总纲!AA152</f>
        <v>525.95553157452377</v>
      </c>
      <c r="Q152" s="11">
        <v>149</v>
      </c>
      <c r="R152" s="11">
        <f>[1]节奏总纲!AD152</f>
        <v>72.281112832649583</v>
      </c>
      <c r="S152" s="11">
        <f>[1]节奏总纲!AE152</f>
        <v>74.362286610356264</v>
      </c>
      <c r="T152" s="11">
        <f>[1]节奏总纲!AF152</f>
        <v>77.230649088309391</v>
      </c>
      <c r="U152" s="11">
        <f>[1]节奏总纲!AG152</f>
        <v>81.819719010089131</v>
      </c>
      <c r="V152" s="11">
        <f>[1]节奏总纲!AH152</f>
        <v>91.113605194377854</v>
      </c>
      <c r="AN152" s="15">
        <v>149</v>
      </c>
      <c r="AO152" s="15">
        <f>[1]节奏总纲!BA152</f>
        <v>40.705115292609982</v>
      </c>
      <c r="AP152" s="15">
        <f>[1]节奏总纲!BB152</f>
        <v>42.2105396810964</v>
      </c>
      <c r="AQ152" s="15">
        <f>[1]节奏总纲!BC152</f>
        <v>44.154095981757315</v>
      </c>
      <c r="AR152" s="15">
        <f>[1]节奏总纲!BD152</f>
        <v>46.898491821656968</v>
      </c>
      <c r="AS152" s="15">
        <f>[1]节奏总纲!BE152</f>
        <v>51.585454622217647</v>
      </c>
    </row>
    <row r="153" spans="2:45" x14ac:dyDescent="0.2">
      <c r="B153" s="97">
        <f>[1]节奏总纲!N153</f>
        <v>160</v>
      </c>
      <c r="C153" s="97">
        <v>150</v>
      </c>
      <c r="D153" s="97">
        <f>[1]节奏总纲!P153</f>
        <v>32767</v>
      </c>
      <c r="E153" s="97">
        <f>[1]节奏总纲!Q153</f>
        <v>27671.731500000002</v>
      </c>
      <c r="F153" s="97">
        <f>[1]节奏总纲!R153</f>
        <v>21996.487099999998</v>
      </c>
      <c r="G153" s="97">
        <f>[1]节奏总纲!S153</f>
        <v>15603.645400000001</v>
      </c>
      <c r="H153" s="97">
        <f>[1]节奏总纲!T153</f>
        <v>8355.5850000000009</v>
      </c>
      <c r="I153" s="97"/>
      <c r="J153" s="97">
        <v>150</v>
      </c>
      <c r="K153" s="97">
        <f>[1]节奏总纲!W153</f>
        <v>2194.3749333218802</v>
      </c>
      <c r="L153" s="97">
        <f>[1]节奏总纲!X153</f>
        <v>1853.1496311903284</v>
      </c>
      <c r="M153" s="97">
        <f>[1]节奏总纲!Y153</f>
        <v>1476.1411552456448</v>
      </c>
      <c r="N153" s="97">
        <f>[1]节奏总纲!Z153</f>
        <v>1054.1331307678847</v>
      </c>
      <c r="O153" s="97">
        <f>[1]节奏总纲!AA153</f>
        <v>587.08097055709095</v>
      </c>
      <c r="Q153" s="11">
        <v>150</v>
      </c>
      <c r="R153" s="11">
        <f>[1]节奏总纲!AD153</f>
        <v>72.375871759353331</v>
      </c>
      <c r="S153" s="11">
        <f>[1]节奏总纲!AE153</f>
        <v>74.456724480300707</v>
      </c>
      <c r="T153" s="11">
        <f>[1]节奏总纲!AF153</f>
        <v>77.324097991611154</v>
      </c>
      <c r="U153" s="11">
        <f>[1]节奏总纲!AG153</f>
        <v>81.919202803497143</v>
      </c>
      <c r="V153" s="11">
        <f>[1]节奏总纲!AH153</f>
        <v>91.216133577135096</v>
      </c>
      <c r="AN153" s="15">
        <v>150</v>
      </c>
      <c r="AO153" s="15">
        <f>[1]节奏总纲!BA153</f>
        <v>40.751734485509814</v>
      </c>
      <c r="AP153" s="15">
        <f>[1]节奏总纲!BB153</f>
        <v>42.253930624755228</v>
      </c>
      <c r="AQ153" s="15">
        <f>[1]节奏总纲!BC153</f>
        <v>44.197188392263818</v>
      </c>
      <c r="AR153" s="15">
        <f>[1]节奏总纲!BD153</f>
        <v>46.946651928703787</v>
      </c>
      <c r="AS153" s="15">
        <f>[1]节奏总纲!BE153</f>
        <v>51.631666158055346</v>
      </c>
    </row>
    <row r="154" spans="2:45" x14ac:dyDescent="0.2">
      <c r="B154" s="97">
        <f>[1]节奏总纲!N154</f>
        <v>161</v>
      </c>
      <c r="C154" s="97">
        <v>151</v>
      </c>
      <c r="D154" s="97">
        <f>[1]节奏总纲!P154</f>
        <v>35118.87282038921</v>
      </c>
      <c r="E154" s="97">
        <f>[1]节奏总纲!Q154</f>
        <v>29671.935645946844</v>
      </c>
      <c r="F154" s="97">
        <f>[1]节奏总纲!R154</f>
        <v>23592.858760737468</v>
      </c>
      <c r="G154" s="97">
        <f>[1]节奏总纲!S154</f>
        <v>16804.380644556237</v>
      </c>
      <c r="H154" s="97">
        <f>[1]节奏总纲!T154</f>
        <v>9095.7880604808051</v>
      </c>
      <c r="I154" s="97"/>
      <c r="J154" s="97">
        <v>151</v>
      </c>
      <c r="K154" s="97">
        <f>[1]节奏总纲!W154</f>
        <v>2351.8728203892097</v>
      </c>
      <c r="L154" s="97">
        <f>[1]节奏总纲!X154</f>
        <v>2000.2041459468419</v>
      </c>
      <c r="M154" s="97">
        <f>[1]节奏总纲!Y154</f>
        <v>1596.3716607374699</v>
      </c>
      <c r="N154" s="97">
        <f>[1]节奏总纲!Z154</f>
        <v>1200.7352445562356</v>
      </c>
      <c r="O154" s="97">
        <f>[1]节奏总纲!AA154</f>
        <v>740.2030604808042</v>
      </c>
      <c r="Q154" s="11">
        <v>151</v>
      </c>
      <c r="R154" s="11">
        <f>[1]节奏总纲!AD154</f>
        <v>72.470630686057078</v>
      </c>
      <c r="S154" s="11">
        <f>[1]节奏总纲!AE154</f>
        <v>74.551162350245164</v>
      </c>
      <c r="T154" s="11">
        <f>[1]节奏总纲!AF154</f>
        <v>77.417546894912917</v>
      </c>
      <c r="U154" s="11">
        <f>[1]节奏总纲!AG154</f>
        <v>82.01744549958407</v>
      </c>
      <c r="V154" s="11">
        <f>[1]节奏总纲!AH154</f>
        <v>91.318661959892353</v>
      </c>
      <c r="AN154" s="15">
        <v>151</v>
      </c>
      <c r="AO154" s="15">
        <f>[1]节奏总纲!BA154</f>
        <v>40.798353678409647</v>
      </c>
      <c r="AP154" s="15">
        <f>[1]节奏总纲!BB154</f>
        <v>42.297321568414056</v>
      </c>
      <c r="AQ154" s="15">
        <f>[1]节奏总纲!BC154</f>
        <v>44.240280802770329</v>
      </c>
      <c r="AR154" s="15">
        <f>[1]节奏总纲!BD154</f>
        <v>46.994812035750606</v>
      </c>
      <c r="AS154" s="15">
        <f>[1]节奏总纲!BE154</f>
        <v>51.677877693893038</v>
      </c>
    </row>
    <row r="155" spans="2:45" x14ac:dyDescent="0.2">
      <c r="B155" s="97">
        <f>[1]节奏总纲!N155</f>
        <v>162</v>
      </c>
      <c r="C155" s="97">
        <v>152</v>
      </c>
      <c r="D155" s="97">
        <f>[1]节奏总纲!P155</f>
        <v>37639.547696542824</v>
      </c>
      <c r="E155" s="97">
        <f>[1]节奏总纲!Q155</f>
        <v>31794.125939269725</v>
      </c>
      <c r="F155" s="97">
        <f>[1]节奏总纲!R155</f>
        <v>25425.514469014677</v>
      </c>
      <c r="G155" s="97">
        <f>[1]节奏总纲!S155</f>
        <v>18255.180632823271</v>
      </c>
      <c r="H155" s="97">
        <f>[1]节奏总纲!T155</f>
        <v>14114.830386203559</v>
      </c>
      <c r="I155" s="97"/>
      <c r="J155" s="97">
        <v>152</v>
      </c>
      <c r="K155" s="97">
        <f>[1]节奏总纲!W155</f>
        <v>2520.6748761536146</v>
      </c>
      <c r="L155" s="97">
        <f>[1]节奏总纲!X155</f>
        <v>2122.1902933228812</v>
      </c>
      <c r="M155" s="97">
        <f>[1]节奏总纲!Y155</f>
        <v>1832.6557082772088</v>
      </c>
      <c r="N155" s="97">
        <f>[1]节奏总纲!Z155</f>
        <v>1450.7999882670338</v>
      </c>
      <c r="O155" s="97">
        <f>[1]节奏总纲!AA155</f>
        <v>5019.042325722754</v>
      </c>
      <c r="Q155" s="11">
        <v>152</v>
      </c>
      <c r="R155" s="11">
        <f>[1]节奏总纲!AD155</f>
        <v>72.565389612760825</v>
      </c>
      <c r="S155" s="11">
        <f>[1]节奏总纲!AE155</f>
        <v>74.645600220189607</v>
      </c>
      <c r="T155" s="11">
        <f>[1]节奏总纲!AF155</f>
        <v>77.51099579821468</v>
      </c>
      <c r="U155" s="11">
        <f>[1]节奏总纲!AG155</f>
        <v>82.110321933176039</v>
      </c>
      <c r="V155" s="11">
        <f>[1]节奏总纲!AH155</f>
        <v>91.421190342649595</v>
      </c>
      <c r="AN155" s="15">
        <v>152</v>
      </c>
      <c r="AO155" s="15">
        <f>[1]节奏总纲!BA155</f>
        <v>40.84497287130948</v>
      </c>
      <c r="AP155" s="15">
        <f>[1]节奏总纲!BB155</f>
        <v>42.340712512072891</v>
      </c>
      <c r="AQ155" s="15">
        <f>[1]节奏总纲!BC155</f>
        <v>44.283373213276832</v>
      </c>
      <c r="AR155" s="15">
        <f>[1]节奏总纲!BD155</f>
        <v>47.037096473408994</v>
      </c>
      <c r="AS155" s="15">
        <f>[1]节奏总纲!BE155</f>
        <v>51.72408922973073</v>
      </c>
    </row>
    <row r="156" spans="2:45" x14ac:dyDescent="0.2">
      <c r="B156" s="97">
        <f>[1]节奏总纲!N156</f>
        <v>163</v>
      </c>
      <c r="C156" s="97">
        <v>153</v>
      </c>
      <c r="D156" s="97">
        <f>[1]节奏总纲!P156</f>
        <v>40341.140136486232</v>
      </c>
      <c r="E156" s="97">
        <f>[1]节奏总纲!Q156</f>
        <v>34330.31025614978</v>
      </c>
      <c r="F156" s="97">
        <f>[1]节奏总纲!R156</f>
        <v>27552.998713220099</v>
      </c>
      <c r="G156" s="97">
        <f>[1]节奏总纲!S156</f>
        <v>24204.684081891737</v>
      </c>
      <c r="H156" s="97">
        <f>[1]节奏总纲!T156</f>
        <v>24204.684081891737</v>
      </c>
      <c r="I156" s="97"/>
      <c r="J156" s="97">
        <v>153</v>
      </c>
      <c r="K156" s="97">
        <f>[1]节奏总纲!W156</f>
        <v>2701.592439943408</v>
      </c>
      <c r="L156" s="97">
        <f>[1]节奏总纲!X156</f>
        <v>2536.1843168800551</v>
      </c>
      <c r="M156" s="97">
        <f>[1]节奏总纲!Y156</f>
        <v>2127.4842442054214</v>
      </c>
      <c r="N156" s="97">
        <f>[1]节奏总纲!Z156</f>
        <v>5949.5034490684666</v>
      </c>
      <c r="O156" s="97">
        <f>[1]节奏总纲!AA156</f>
        <v>10089.853695688178</v>
      </c>
      <c r="Q156" s="11">
        <v>153</v>
      </c>
      <c r="R156" s="11">
        <f>[1]节奏总纲!AD156</f>
        <v>72.660148539464572</v>
      </c>
      <c r="S156" s="11">
        <f>[1]节奏总纲!AE156</f>
        <v>74.74003809013405</v>
      </c>
      <c r="T156" s="11">
        <f>[1]节奏总纲!AF156</f>
        <v>77.604444701516456</v>
      </c>
      <c r="U156" s="11">
        <f>[1]节奏总纲!AG156</f>
        <v>82.203198366767992</v>
      </c>
      <c r="V156" s="11">
        <f>[1]节奏总纲!AH156</f>
        <v>91.523718725406852</v>
      </c>
      <c r="AN156" s="15">
        <v>153</v>
      </c>
      <c r="AO156" s="15">
        <f>[1]节奏总纲!BA156</f>
        <v>40.891592064209313</v>
      </c>
      <c r="AP156" s="15">
        <f>[1]节奏总纲!BB156</f>
        <v>42.384103455731719</v>
      </c>
      <c r="AQ156" s="15">
        <f>[1]节奏总纲!BC156</f>
        <v>44.326465623783335</v>
      </c>
      <c r="AR156" s="15">
        <f>[1]节奏总纲!BD156</f>
        <v>47.078671550054786</v>
      </c>
      <c r="AS156" s="15">
        <f>[1]节奏总纲!BE156</f>
        <v>51.770300765568422</v>
      </c>
    </row>
    <row r="157" spans="2:45" x14ac:dyDescent="0.2">
      <c r="B157" s="97">
        <f>[1]节奏总纲!N157</f>
        <v>164</v>
      </c>
      <c r="C157" s="97">
        <v>154</v>
      </c>
      <c r="D157" s="97">
        <f>[1]节奏总纲!P157</f>
        <v>43236.635220206183</v>
      </c>
      <c r="E157" s="97">
        <f>[1]节奏总纲!Q157</f>
        <v>36967.323113276288</v>
      </c>
      <c r="F157" s="97">
        <f>[1]节奏总纲!R157</f>
        <v>33940.758647861854</v>
      </c>
      <c r="G157" s="97">
        <f>[1]节奏总纲!S157</f>
        <v>34156.941823962887</v>
      </c>
      <c r="H157" s="97">
        <f>[1]节奏总纲!T157</f>
        <v>34156.941823962887</v>
      </c>
      <c r="I157" s="97"/>
      <c r="J157" s="97">
        <v>154</v>
      </c>
      <c r="K157" s="97">
        <f>[1]节奏总纲!W157</f>
        <v>2895.4950837199503</v>
      </c>
      <c r="L157" s="97">
        <f>[1]节奏总纲!X157</f>
        <v>2637.0128571265086</v>
      </c>
      <c r="M157" s="97">
        <f>[1]节奏总纲!Y157</f>
        <v>6387.7599346417555</v>
      </c>
      <c r="N157" s="97">
        <f>[1]节奏总纲!Z157</f>
        <v>9952.2577420711496</v>
      </c>
      <c r="O157" s="97">
        <f>[1]节奏总纲!AA157</f>
        <v>9952.2577420711496</v>
      </c>
      <c r="Q157" s="11">
        <v>154</v>
      </c>
      <c r="R157" s="11">
        <f>[1]节奏总纲!AD157</f>
        <v>72.754907466168333</v>
      </c>
      <c r="S157" s="11">
        <f>[1]节奏总纲!AE157</f>
        <v>74.834475960078507</v>
      </c>
      <c r="T157" s="11">
        <f>[1]节奏总纲!AF157</f>
        <v>77.697893604818219</v>
      </c>
      <c r="U157" s="11">
        <f>[1]节奏总纲!AG157</f>
        <v>82.29607480035996</v>
      </c>
      <c r="V157" s="11">
        <f>[1]节奏总纲!AH157</f>
        <v>91.626247108164094</v>
      </c>
      <c r="AN157" s="15">
        <v>154</v>
      </c>
      <c r="AO157" s="15">
        <f>[1]节奏总纲!BA157</f>
        <v>40.938211257109145</v>
      </c>
      <c r="AP157" s="15">
        <f>[1]节奏总纲!BB157</f>
        <v>42.427494399390554</v>
      </c>
      <c r="AQ157" s="15">
        <f>[1]节奏总纲!BC157</f>
        <v>44.369558034289838</v>
      </c>
      <c r="AR157" s="15">
        <f>[1]节奏总纲!BD157</f>
        <v>47.12024662670057</v>
      </c>
      <c r="AS157" s="15">
        <f>[1]节奏总纲!BE157</f>
        <v>51.816512301406114</v>
      </c>
    </row>
    <row r="158" spans="2:45" x14ac:dyDescent="0.2">
      <c r="B158" s="97">
        <f>[1]节奏总纲!N158</f>
        <v>165</v>
      </c>
      <c r="C158" s="97">
        <v>155</v>
      </c>
      <c r="D158" s="97">
        <f>[1]节奏总纲!P158</f>
        <v>46339.950011841604</v>
      </c>
      <c r="E158" s="97">
        <f>[1]节奏总纲!Q158</f>
        <v>44078.560451263736</v>
      </c>
      <c r="F158" s="97">
        <f>[1]节奏总纲!R158</f>
        <v>44402.940101346627</v>
      </c>
      <c r="G158" s="97">
        <f>[1]节奏总纲!S158</f>
        <v>44402.940101346627</v>
      </c>
      <c r="H158" s="97">
        <f>[1]节奏总纲!T158</f>
        <v>44541.959951382152</v>
      </c>
      <c r="I158" s="97"/>
      <c r="J158" s="97">
        <v>155</v>
      </c>
      <c r="K158" s="97">
        <f>[1]节奏总纲!W158</f>
        <v>3103.314791635421</v>
      </c>
      <c r="L158" s="97">
        <f>[1]节奏总纲!X158</f>
        <v>7111.237337987448</v>
      </c>
      <c r="M158" s="97">
        <f>[1]节奏总纲!Y158</f>
        <v>10462.181453484773</v>
      </c>
      <c r="N158" s="97">
        <f>[1]节奏总纲!Z158</f>
        <v>10245.99827738374</v>
      </c>
      <c r="O158" s="97">
        <f>[1]节奏总纲!AA158</f>
        <v>10385.018127419266</v>
      </c>
      <c r="Q158" s="11">
        <v>155</v>
      </c>
      <c r="R158" s="11">
        <f>[1]节奏总纲!AD158</f>
        <v>72.849666392872081</v>
      </c>
      <c r="S158" s="11">
        <f>[1]节奏总纲!AE158</f>
        <v>74.92891383002295</v>
      </c>
      <c r="T158" s="11">
        <f>[1]节奏总纲!AF158</f>
        <v>77.791342508119982</v>
      </c>
      <c r="U158" s="11">
        <f>[1]节奏总纲!AG158</f>
        <v>82.388951233951914</v>
      </c>
      <c r="V158" s="11">
        <f>[1]节奏总纲!AH158</f>
        <v>91.72877549092135</v>
      </c>
      <c r="AN158" s="15">
        <v>155</v>
      </c>
      <c r="AO158" s="15">
        <f>[1]节奏总纲!BA158</f>
        <v>40.984830450008985</v>
      </c>
      <c r="AP158" s="15">
        <f>[1]节奏总纲!BB158</f>
        <v>42.470885343049382</v>
      </c>
      <c r="AQ158" s="15">
        <f>[1]节奏总纲!BC158</f>
        <v>44.412650444796341</v>
      </c>
      <c r="AR158" s="15">
        <f>[1]节奏总纲!BD158</f>
        <v>47.161821703346362</v>
      </c>
      <c r="AS158" s="15">
        <f>[1]节奏总纲!BE158</f>
        <v>51.862723837243806</v>
      </c>
    </row>
    <row r="159" spans="2:45" x14ac:dyDescent="0.2">
      <c r="B159" s="97">
        <f>[1]节奏总纲!N159</f>
        <v>166</v>
      </c>
      <c r="C159" s="97">
        <v>156</v>
      </c>
      <c r="D159" s="97">
        <f>[1]节奏总纲!P159</f>
        <v>49666.000451412707</v>
      </c>
      <c r="E159" s="97">
        <f>[1]节奏总纲!Q159</f>
        <v>49666.000451412707</v>
      </c>
      <c r="F159" s="97">
        <f>[1]节奏总纲!R159</f>
        <v>50162.660455926831</v>
      </c>
      <c r="G159" s="97">
        <f>[1]节奏总纲!S159</f>
        <v>50162.660455926831</v>
      </c>
      <c r="H159" s="97">
        <f>[1]节奏总纲!T159</f>
        <v>50311.658457281068</v>
      </c>
      <c r="I159" s="97"/>
      <c r="J159" s="97">
        <v>156</v>
      </c>
      <c r="K159" s="97">
        <f>[1]节奏总纲!W159</f>
        <v>3326.0504395711032</v>
      </c>
      <c r="L159" s="97">
        <f>[1]节奏总纲!X159</f>
        <v>5587.4400001489703</v>
      </c>
      <c r="M159" s="97">
        <f>[1]节奏总纲!Y159</f>
        <v>5759.720354580204</v>
      </c>
      <c r="N159" s="97">
        <f>[1]节奏总纲!Z159</f>
        <v>5759.720354580204</v>
      </c>
      <c r="O159" s="97">
        <f>[1]节奏总纲!AA159</f>
        <v>5769.6985058989158</v>
      </c>
      <c r="Q159" s="11">
        <v>156</v>
      </c>
      <c r="R159" s="11">
        <f>[1]节奏总纲!AD159</f>
        <v>72.944425319575828</v>
      </c>
      <c r="S159" s="11">
        <f>[1]节奏总纲!AE159</f>
        <v>75.022035011469043</v>
      </c>
      <c r="T159" s="11">
        <f>[1]节奏总纲!AF159</f>
        <v>77.884791411421745</v>
      </c>
      <c r="U159" s="11">
        <f>[1]节奏总纲!AG159</f>
        <v>82.481827667543882</v>
      </c>
      <c r="V159" s="11">
        <f>[1]节奏总纲!AH159</f>
        <v>91.831303873678593</v>
      </c>
      <c r="AN159" s="15">
        <v>156</v>
      </c>
      <c r="AO159" s="15">
        <f>[1]节奏总纲!BA159</f>
        <v>41.027136894088379</v>
      </c>
      <c r="AP159" s="15">
        <f>[1]节奏总纲!BB159</f>
        <v>42.51427628670821</v>
      </c>
      <c r="AQ159" s="15">
        <f>[1]节奏总纲!BC159</f>
        <v>44.455742855302844</v>
      </c>
      <c r="AR159" s="15">
        <f>[1]节奏总纲!BD159</f>
        <v>47.203396779992147</v>
      </c>
      <c r="AS159" s="15">
        <f>[1]节奏总纲!BE159</f>
        <v>51.908935373081505</v>
      </c>
    </row>
    <row r="160" spans="2:45" x14ac:dyDescent="0.2">
      <c r="B160" s="97">
        <f>[1]节奏总纲!N160</f>
        <v>167</v>
      </c>
      <c r="C160" s="97">
        <v>157</v>
      </c>
      <c r="D160" s="97">
        <f>[1]节奏总纲!P160</f>
        <v>53230.773047602182</v>
      </c>
      <c r="E160" s="97">
        <f>[1]节奏总纲!Q160</f>
        <v>53230.773047602182</v>
      </c>
      <c r="F160" s="97">
        <f>[1]节奏总纲!R160</f>
        <v>53763.080778078205</v>
      </c>
      <c r="G160" s="97">
        <f>[1]节奏总纲!S160</f>
        <v>53763.080778078205</v>
      </c>
      <c r="H160" s="97">
        <f>[1]节奏总纲!T160</f>
        <v>53763.080778078205</v>
      </c>
      <c r="I160" s="97"/>
      <c r="J160" s="97">
        <v>157</v>
      </c>
      <c r="K160" s="97">
        <f>[1]节奏总纲!W160</f>
        <v>3564.7725961894757</v>
      </c>
      <c r="L160" s="97">
        <f>[1]节奏总纲!X160</f>
        <v>3564.7725961894757</v>
      </c>
      <c r="M160" s="97">
        <f>[1]节奏总纲!Y160</f>
        <v>3600.4203221513744</v>
      </c>
      <c r="N160" s="97">
        <f>[1]节奏总纲!Z160</f>
        <v>3600.4203221513744</v>
      </c>
      <c r="O160" s="97">
        <f>[1]节奏总纲!AA160</f>
        <v>3451.4223207971372</v>
      </c>
      <c r="Q160" s="11">
        <v>157</v>
      </c>
      <c r="R160" s="11">
        <f>[1]节奏总纲!AD160</f>
        <v>73.036560194527354</v>
      </c>
      <c r="S160" s="11">
        <f>[1]节奏总纲!AE160</f>
        <v>75.111147990406067</v>
      </c>
      <c r="T160" s="11">
        <f>[1]节奏总纲!AF160</f>
        <v>77.978240314723507</v>
      </c>
      <c r="U160" s="11">
        <f>[1]节奏总纲!AG160</f>
        <v>82.574704101135836</v>
      </c>
      <c r="V160" s="11">
        <f>[1]节奏总纲!AH160</f>
        <v>91.933832256435849</v>
      </c>
      <c r="AN160" s="15">
        <v>157</v>
      </c>
      <c r="AO160" s="15">
        <f>[1]节奏总纲!BA160</f>
        <v>41.067363109180121</v>
      </c>
      <c r="AP160" s="15">
        <f>[1]节奏总纲!BB160</f>
        <v>42.557667230367045</v>
      </c>
      <c r="AQ160" s="15">
        <f>[1]节奏总纲!BC160</f>
        <v>44.498835265809355</v>
      </c>
      <c r="AR160" s="15">
        <f>[1]节奏总纲!BD160</f>
        <v>47.244971856637939</v>
      </c>
      <c r="AS160" s="15">
        <f>[1]节奏总纲!BE160</f>
        <v>51.955146908919197</v>
      </c>
    </row>
    <row r="161" spans="2:45" x14ac:dyDescent="0.2">
      <c r="B161" s="97">
        <f>[1]节奏总纲!N161</f>
        <v>168</v>
      </c>
      <c r="C161" s="97">
        <v>158</v>
      </c>
      <c r="D161" s="97">
        <f>[1]节奏总纲!P161</f>
        <v>57051.401716174769</v>
      </c>
      <c r="E161" s="97">
        <f>[1]节奏总纲!Q161</f>
        <v>57051.401716174769</v>
      </c>
      <c r="F161" s="97">
        <f>[1]节奏总纲!R161</f>
        <v>57621.915733336515</v>
      </c>
      <c r="G161" s="97">
        <f>[1]节奏总纲!S161</f>
        <v>57621.915733336515</v>
      </c>
      <c r="H161" s="97">
        <f>[1]节奏总纲!T161</f>
        <v>57621.915733336515</v>
      </c>
      <c r="I161" s="97"/>
      <c r="J161" s="97">
        <v>158</v>
      </c>
      <c r="K161" s="97">
        <f>[1]节奏总纲!W161</f>
        <v>3820.6286685725863</v>
      </c>
      <c r="L161" s="97">
        <f>[1]节奏总纲!X161</f>
        <v>3820.6286685725863</v>
      </c>
      <c r="M161" s="97">
        <f>[1]节奏总纲!Y161</f>
        <v>3858.8349552583095</v>
      </c>
      <c r="N161" s="97">
        <f>[1]节奏总纲!Z161</f>
        <v>3858.8349552583095</v>
      </c>
      <c r="O161" s="97">
        <f>[1]节奏总纲!AA161</f>
        <v>3858.8349552583095</v>
      </c>
      <c r="Q161" s="11">
        <v>158</v>
      </c>
      <c r="R161" s="11">
        <f>[1]节奏总纲!AD161</f>
        <v>73.124973399384572</v>
      </c>
      <c r="S161" s="11">
        <f>[1]节奏总纲!AE161</f>
        <v>75.200260969343077</v>
      </c>
      <c r="T161" s="11">
        <f>[1]节奏总纲!AF161</f>
        <v>78.066694029528094</v>
      </c>
      <c r="U161" s="11">
        <f>[1]节奏总纲!AG161</f>
        <v>82.667580534727804</v>
      </c>
      <c r="V161" s="11">
        <f>[1]节奏总纲!AH161</f>
        <v>92.033129415212969</v>
      </c>
      <c r="AN161" s="15">
        <v>158</v>
      </c>
      <c r="AO161" s="15">
        <f>[1]节奏总纲!BA161</f>
        <v>41.107589324271871</v>
      </c>
      <c r="AP161" s="15">
        <f>[1]节奏总纲!BB161</f>
        <v>42.601058174025873</v>
      </c>
      <c r="AQ161" s="15">
        <f>[1]节奏总纲!BC161</f>
        <v>44.541927676315858</v>
      </c>
      <c r="AR161" s="15">
        <f>[1]节奏总纲!BD161</f>
        <v>47.286546933283724</v>
      </c>
      <c r="AS161" s="15">
        <f>[1]节奏总纲!BE161</f>
        <v>52.001173105835825</v>
      </c>
    </row>
    <row r="162" spans="2:45" x14ac:dyDescent="0.2">
      <c r="B162" s="97">
        <f>[1]节奏总纲!N162</f>
        <v>169</v>
      </c>
      <c r="C162" s="97">
        <v>159</v>
      </c>
      <c r="D162" s="97">
        <f>[1]节奏总纲!P162</f>
        <v>61146.25013335624</v>
      </c>
      <c r="E162" s="97">
        <f>[1]节奏总纲!Q162</f>
        <v>61146.25013335624</v>
      </c>
      <c r="F162" s="97">
        <f>[1]节奏总纲!R162</f>
        <v>61757.7126346898</v>
      </c>
      <c r="G162" s="97">
        <f>[1]节奏总纲!S162</f>
        <v>61757.7126346898</v>
      </c>
      <c r="H162" s="97">
        <f>[1]节奏总纲!T162</f>
        <v>61757.7126346898</v>
      </c>
      <c r="I162" s="97"/>
      <c r="J162" s="97">
        <v>159</v>
      </c>
      <c r="K162" s="97">
        <f>[1]节奏总纲!W162</f>
        <v>4094.8484171814707</v>
      </c>
      <c r="L162" s="97">
        <f>[1]节奏总纲!X162</f>
        <v>4094.8484171814707</v>
      </c>
      <c r="M162" s="97">
        <f>[1]节奏总纲!Y162</f>
        <v>4135.7969013532856</v>
      </c>
      <c r="N162" s="97">
        <f>[1]节奏总纲!Z162</f>
        <v>4135.7969013532856</v>
      </c>
      <c r="O162" s="97">
        <f>[1]节奏总纲!AA162</f>
        <v>4135.7969013532856</v>
      </c>
      <c r="Q162" s="11">
        <v>159</v>
      </c>
      <c r="R162" s="11">
        <f>[1]节奏总纲!AD162</f>
        <v>73.213386604241791</v>
      </c>
      <c r="S162" s="11">
        <f>[1]节奏总纲!AE162</f>
        <v>75.289373948280101</v>
      </c>
      <c r="T162" s="11">
        <f>[1]节奏总纲!AF162</f>
        <v>78.153631564737054</v>
      </c>
      <c r="U162" s="11">
        <f>[1]节奏总纲!AG162</f>
        <v>82.760456968319758</v>
      </c>
      <c r="V162" s="11">
        <f>[1]节奏总纲!AH162</f>
        <v>92.126546512350387</v>
      </c>
      <c r="AN162" s="15">
        <v>159</v>
      </c>
      <c r="AO162" s="15">
        <f>[1]节奏总纲!BA162</f>
        <v>41.147815539363613</v>
      </c>
      <c r="AP162" s="15">
        <f>[1]节奏总纲!BB162</f>
        <v>42.644449117684701</v>
      </c>
      <c r="AQ162" s="15">
        <f>[1]节奏总纲!BC162</f>
        <v>44.585020086822361</v>
      </c>
      <c r="AR162" s="15">
        <f>[1]节奏总纲!BD162</f>
        <v>47.328122009929508</v>
      </c>
      <c r="AS162" s="15">
        <f>[1]节奏总纲!BE162</f>
        <v>52.041079787427918</v>
      </c>
    </row>
    <row r="163" spans="2:45" x14ac:dyDescent="0.2">
      <c r="B163" s="97">
        <f>[1]节奏总纲!N163</f>
        <v>170</v>
      </c>
      <c r="C163" s="97">
        <v>160</v>
      </c>
      <c r="D163" s="97">
        <f>[1]节奏总纲!P163</f>
        <v>65535</v>
      </c>
      <c r="E163" s="97">
        <f>[1]节奏总纲!Q163</f>
        <v>65535</v>
      </c>
      <c r="F163" s="97">
        <f>[1]节奏总纲!R163</f>
        <v>66190.350000000006</v>
      </c>
      <c r="G163" s="97">
        <f>[1]节奏总纲!S163</f>
        <v>66190.350000000006</v>
      </c>
      <c r="H163" s="97">
        <f>[1]节奏总纲!T163</f>
        <v>66190.350000000006</v>
      </c>
      <c r="I163" s="97"/>
      <c r="J163" s="97">
        <v>160</v>
      </c>
      <c r="K163" s="97">
        <f>[1]节奏总纲!W163</f>
        <v>4388.7498666437605</v>
      </c>
      <c r="L163" s="97">
        <f>[1]节奏总纲!X163</f>
        <v>4388.7498666437605</v>
      </c>
      <c r="M163" s="97">
        <f>[1]节奏总纲!Y163</f>
        <v>4432.6373653102055</v>
      </c>
      <c r="N163" s="97">
        <f>[1]节奏总纲!Z163</f>
        <v>4432.6373653102055</v>
      </c>
      <c r="O163" s="97">
        <f>[1]节奏总纲!AA163</f>
        <v>4432.6373653102055</v>
      </c>
      <c r="Q163" s="11">
        <v>160</v>
      </c>
      <c r="R163" s="11">
        <f>[1]节奏总纲!AD163</f>
        <v>73.301799809099009</v>
      </c>
      <c r="S163" s="11">
        <f>[1]节奏总纲!AE163</f>
        <v>75.378486927217125</v>
      </c>
      <c r="T163" s="11">
        <f>[1]节奏总纲!AF163</f>
        <v>78.240569099946029</v>
      </c>
      <c r="U163" s="11">
        <f>[1]节奏总纲!AG163</f>
        <v>82.853333401911726</v>
      </c>
      <c r="V163" s="11">
        <f>[1]节奏总纲!AH163</f>
        <v>92.219963609487792</v>
      </c>
      <c r="AN163" s="15">
        <v>160</v>
      </c>
      <c r="AO163" s="15">
        <f>[1]节奏总纲!BA163</f>
        <v>41.188041754455355</v>
      </c>
      <c r="AP163" s="15">
        <f>[1]节奏总纲!BB163</f>
        <v>42.687840061343536</v>
      </c>
      <c r="AQ163" s="15">
        <f>[1]节奏总纲!BC163</f>
        <v>44.628112497328864</v>
      </c>
      <c r="AR163" s="15">
        <f>[1]节奏总纲!BD163</f>
        <v>47.3696970865753</v>
      </c>
      <c r="AS163" s="15">
        <f>[1]节奏总纲!BE163</f>
        <v>52.080986469020011</v>
      </c>
    </row>
    <row r="164" spans="2:45" x14ac:dyDescent="0.2">
      <c r="Q164" s="11">
        <v>161</v>
      </c>
      <c r="R164" s="11">
        <f>[1]节奏总纲!AD164</f>
        <v>73.390213013956213</v>
      </c>
      <c r="S164" s="11">
        <f>[1]节奏总纲!AE164</f>
        <v>75.467599906154135</v>
      </c>
      <c r="T164" s="11">
        <f>[1]节奏总纲!AF164</f>
        <v>78.32750663515499</v>
      </c>
      <c r="U164" s="11">
        <f>[1]节奏总纲!AG164</f>
        <v>82.94620983550368</v>
      </c>
      <c r="V164" s="11">
        <f>[1]节奏总纲!AH164</f>
        <v>92.313380706625196</v>
      </c>
      <c r="AN164" s="15">
        <v>161</v>
      </c>
      <c r="AO164" s="15">
        <f>[1]节奏总纲!BA164</f>
        <v>41.228267969547105</v>
      </c>
      <c r="AP164" s="15">
        <f>[1]节奏总纲!BB164</f>
        <v>42.731231005002364</v>
      </c>
      <c r="AQ164" s="15">
        <f>[1]节奏总纲!BC164</f>
        <v>44.671204907835367</v>
      </c>
      <c r="AR164" s="15">
        <f>[1]节奏总纲!BD164</f>
        <v>47.411272163221085</v>
      </c>
      <c r="AS164" s="15">
        <f>[1]节奏总纲!BE164</f>
        <v>52.120893150612112</v>
      </c>
    </row>
    <row r="165" spans="2:45" x14ac:dyDescent="0.2">
      <c r="Q165" s="11">
        <v>162</v>
      </c>
      <c r="R165" s="11">
        <f>[1]节奏总纲!AD165</f>
        <v>73.478626218813432</v>
      </c>
      <c r="S165" s="11">
        <f>[1]节奏总纲!AE165</f>
        <v>75.556712885091159</v>
      </c>
      <c r="T165" s="11">
        <f>[1]节奏总纲!AF165</f>
        <v>78.414444170363964</v>
      </c>
      <c r="U165" s="11">
        <f>[1]节奏总纲!AG165</f>
        <v>83.036921590135321</v>
      </c>
      <c r="V165" s="11">
        <f>[1]节奏总纲!AH165</f>
        <v>92.406797803762601</v>
      </c>
      <c r="AN165" s="15">
        <v>162</v>
      </c>
      <c r="AO165" s="15">
        <f>[1]节奏总纲!BA165</f>
        <v>41.268494184638847</v>
      </c>
      <c r="AP165" s="15">
        <f>[1]节奏总纲!BB165</f>
        <v>42.774621948661192</v>
      </c>
      <c r="AQ165" s="15">
        <f>[1]节奏总纲!BC165</f>
        <v>44.714297318341877</v>
      </c>
      <c r="AR165" s="15">
        <f>[1]节奏总纲!BD165</f>
        <v>47.452847239866877</v>
      </c>
      <c r="AS165" s="15">
        <f>[1]节奏总纲!BE165</f>
        <v>52.160799832204205</v>
      </c>
    </row>
    <row r="166" spans="2:45" x14ac:dyDescent="0.2">
      <c r="Q166" s="11">
        <v>163</v>
      </c>
      <c r="R166" s="11">
        <f>[1]节奏总纲!AD166</f>
        <v>73.56703942367065</v>
      </c>
      <c r="S166" s="11">
        <f>[1]节奏总纲!AE166</f>
        <v>75.645825864028183</v>
      </c>
      <c r="T166" s="11">
        <f>[1]节奏总纲!AF166</f>
        <v>78.501381705572925</v>
      </c>
      <c r="U166" s="11">
        <f>[1]节奏总纲!AG166</f>
        <v>83.124654333465756</v>
      </c>
      <c r="V166" s="11">
        <f>[1]节奏总纲!AH166</f>
        <v>92.500214900900005</v>
      </c>
      <c r="AN166" s="15">
        <v>163</v>
      </c>
      <c r="AO166" s="15">
        <f>[1]节奏总纲!BA166</f>
        <v>41.308720399730589</v>
      </c>
      <c r="AP166" s="15">
        <f>[1]节奏总纲!BB166</f>
        <v>42.818012892320027</v>
      </c>
      <c r="AQ166" s="15">
        <f>[1]节奏总纲!BC166</f>
        <v>44.757389728848381</v>
      </c>
      <c r="AR166" s="15">
        <f>[1]节奏总纲!BD166</f>
        <v>47.494422316512662</v>
      </c>
      <c r="AS166" s="15">
        <f>[1]节奏总纲!BE166</f>
        <v>52.200706513796298</v>
      </c>
    </row>
    <row r="167" spans="2:45" x14ac:dyDescent="0.2">
      <c r="Q167" s="11">
        <v>164</v>
      </c>
      <c r="R167" s="11">
        <f>[1]节奏总纲!AD167</f>
        <v>73.655452628527868</v>
      </c>
      <c r="S167" s="11">
        <f>[1]节奏总纲!AE167</f>
        <v>75.734938842965192</v>
      </c>
      <c r="T167" s="11">
        <f>[1]节奏总纲!AF167</f>
        <v>78.5883192407819</v>
      </c>
      <c r="U167" s="11">
        <f>[1]节奏总纲!AG167</f>
        <v>83.21238707679619</v>
      </c>
      <c r="V167" s="11">
        <f>[1]节奏总纲!AH167</f>
        <v>92.593631998037409</v>
      </c>
      <c r="AN167" s="15">
        <v>164</v>
      </c>
      <c r="AO167" s="15">
        <f>[1]节奏总纲!BA167</f>
        <v>41.348946614822331</v>
      </c>
      <c r="AP167" s="15">
        <f>[1]节奏总纲!BB167</f>
        <v>42.861403835978855</v>
      </c>
      <c r="AQ167" s="15">
        <f>[1]节奏总纲!BC167</f>
        <v>44.800482139354884</v>
      </c>
      <c r="AR167" s="15">
        <f>[1]节奏总纲!BD167</f>
        <v>47.535997393158453</v>
      </c>
      <c r="AS167" s="15">
        <f>[1]节奏总纲!BE167</f>
        <v>52.240613195388391</v>
      </c>
    </row>
    <row r="168" spans="2:45" x14ac:dyDescent="0.2">
      <c r="Q168" s="11">
        <v>165</v>
      </c>
      <c r="R168" s="11">
        <f>[1]节奏总纲!AD168</f>
        <v>73.743865833385087</v>
      </c>
      <c r="S168" s="11">
        <f>[1]节奏总纲!AE168</f>
        <v>75.824051821902216</v>
      </c>
      <c r="T168" s="11">
        <f>[1]节奏总纲!AF168</f>
        <v>78.67525677599086</v>
      </c>
      <c r="U168" s="11">
        <f>[1]节奏总纲!AG168</f>
        <v>83.300119820126625</v>
      </c>
      <c r="V168" s="11">
        <f>[1]节奏总纲!AH168</f>
        <v>92.687049095174814</v>
      </c>
      <c r="AN168" s="15">
        <v>165</v>
      </c>
      <c r="AO168" s="15">
        <f>[1]节奏总纲!BA168</f>
        <v>41.389172829914081</v>
      </c>
      <c r="AP168" s="15">
        <f>[1]节奏总纲!BB168</f>
        <v>42.904794779637683</v>
      </c>
      <c r="AQ168" s="15">
        <f>[1]节奏总纲!BC168</f>
        <v>44.843574549861387</v>
      </c>
      <c r="AR168" s="15">
        <f>[1]节奏总纲!BD168</f>
        <v>47.577572469804238</v>
      </c>
      <c r="AS168" s="15">
        <f>[1]节奏总纲!BE168</f>
        <v>52.280519876980485</v>
      </c>
    </row>
    <row r="169" spans="2:45" x14ac:dyDescent="0.2">
      <c r="Q169" s="11">
        <v>166</v>
      </c>
      <c r="R169" s="11">
        <f>[1]节奏总纲!AD169</f>
        <v>73.832279038242305</v>
      </c>
      <c r="S169" s="11">
        <f>[1]节奏总纲!AE169</f>
        <v>75.91316480083924</v>
      </c>
      <c r="T169" s="11">
        <f>[1]节奏总纲!AF169</f>
        <v>78.762194311199835</v>
      </c>
      <c r="U169" s="11">
        <f>[1]节奏总纲!AG169</f>
        <v>83.387852563457059</v>
      </c>
      <c r="V169" s="11">
        <f>[1]节奏总纲!AH169</f>
        <v>92.780466192312218</v>
      </c>
      <c r="AN169" s="15">
        <v>166</v>
      </c>
      <c r="AO169" s="15">
        <f>[1]节奏总纲!BA169</f>
        <v>41.429399045005823</v>
      </c>
      <c r="AP169" s="15">
        <f>[1]节奏总纲!BB169</f>
        <v>42.948185723296518</v>
      </c>
      <c r="AQ169" s="15">
        <f>[1]节奏总纲!BC169</f>
        <v>44.88666696036789</v>
      </c>
      <c r="AR169" s="15">
        <f>[1]节奏总纲!BD169</f>
        <v>47.619147546450023</v>
      </c>
      <c r="AS169" s="15">
        <f>[1]节奏总纲!BE169</f>
        <v>52.320426558572585</v>
      </c>
    </row>
    <row r="170" spans="2:45" x14ac:dyDescent="0.2">
      <c r="Q170" s="11">
        <v>167</v>
      </c>
      <c r="R170" s="11">
        <f>[1]节奏总纲!AD170</f>
        <v>73.920692243099523</v>
      </c>
      <c r="S170" s="11">
        <f>[1]节奏总纲!AE170</f>
        <v>76.002103770254962</v>
      </c>
      <c r="T170" s="11">
        <f>[1]节奏总纲!AF170</f>
        <v>78.849131846408795</v>
      </c>
      <c r="U170" s="11">
        <f>[1]节奏总纲!AG170</f>
        <v>83.475585306787494</v>
      </c>
      <c r="V170" s="11">
        <f>[1]节奏总纲!AH170</f>
        <v>92.873883289449623</v>
      </c>
      <c r="AN170" s="15">
        <v>167</v>
      </c>
      <c r="AO170" s="15">
        <f>[1]节奏总纲!BA170</f>
        <v>41.469625260097565</v>
      </c>
      <c r="AP170" s="15">
        <f>[1]节奏总纲!BB170</f>
        <v>42.991576666955346</v>
      </c>
      <c r="AQ170" s="15">
        <f>[1]节奏总纲!BC170</f>
        <v>44.9297593708744</v>
      </c>
      <c r="AR170" s="15">
        <f>[1]节奏总纲!BD170</f>
        <v>47.660722623095815</v>
      </c>
      <c r="AS170" s="15">
        <f>[1]节奏总纲!BE170</f>
        <v>52.360333240164678</v>
      </c>
    </row>
    <row r="171" spans="2:45" x14ac:dyDescent="0.2">
      <c r="Q171" s="11">
        <v>168</v>
      </c>
      <c r="R171" s="11">
        <f>[1]节奏总纲!AD171</f>
        <v>74.008495683346354</v>
      </c>
      <c r="S171" s="11">
        <f>[1]节奏总纲!AE171</f>
        <v>76.084409020469636</v>
      </c>
      <c r="T171" s="11">
        <f>[1]节奏总纲!AF171</f>
        <v>78.93606938161777</v>
      </c>
      <c r="U171" s="11">
        <f>[1]节奏总纲!AG171</f>
        <v>83.563318050117928</v>
      </c>
      <c r="V171" s="11">
        <f>[1]节奏总纲!AH171</f>
        <v>92.967300386587027</v>
      </c>
      <c r="AN171" s="15">
        <v>168</v>
      </c>
      <c r="AO171" s="15">
        <f>[1]节奏总纲!BA171</f>
        <v>41.509851475189308</v>
      </c>
      <c r="AP171" s="15">
        <f>[1]节奏总纲!BB171</f>
        <v>43.030177309109042</v>
      </c>
      <c r="AQ171" s="15">
        <f>[1]节奏总纲!BC171</f>
        <v>44.972851781380903</v>
      </c>
      <c r="AR171" s="15">
        <f>[1]节奏总纲!BD171</f>
        <v>47.7022976997416</v>
      </c>
      <c r="AS171" s="15">
        <f>[1]节奏总纲!BE171</f>
        <v>52.400239921756771</v>
      </c>
    </row>
    <row r="172" spans="2:45" x14ac:dyDescent="0.2">
      <c r="Q172" s="11">
        <v>169</v>
      </c>
      <c r="R172" s="11">
        <f>[1]节奏总纲!AD172</f>
        <v>74.090988120365651</v>
      </c>
      <c r="S172" s="11">
        <f>[1]节奏总纲!AE172</f>
        <v>76.166714270684309</v>
      </c>
      <c r="T172" s="11">
        <f>[1]节奏总纲!AF172</f>
        <v>79.022812309215297</v>
      </c>
      <c r="U172" s="11">
        <f>[1]节奏总纲!AG172</f>
        <v>83.651050793448363</v>
      </c>
      <c r="V172" s="11">
        <f>[1]节奏总纲!AH172</f>
        <v>93.057555567360481</v>
      </c>
      <c r="AN172" s="15">
        <v>169</v>
      </c>
      <c r="AO172" s="15">
        <f>[1]节奏总纲!BA172</f>
        <v>41.550077690281057</v>
      </c>
      <c r="AP172" s="15">
        <f>[1]节奏总纲!BB172</f>
        <v>43.067624017543686</v>
      </c>
      <c r="AQ172" s="15">
        <f>[1]节奏总纲!BC172</f>
        <v>45.013762077986961</v>
      </c>
      <c r="AR172" s="15">
        <f>[1]节奏总纲!BD172</f>
        <v>47.743872776387391</v>
      </c>
      <c r="AS172" s="15">
        <f>[1]节奏总纲!BE172</f>
        <v>52.440146603348865</v>
      </c>
    </row>
    <row r="173" spans="2:45" x14ac:dyDescent="0.2">
      <c r="Q173" s="11">
        <v>170</v>
      </c>
      <c r="R173" s="11">
        <f>[1]节奏总纲!AD173</f>
        <v>74.173480557384934</v>
      </c>
      <c r="S173" s="11">
        <f>[1]节奏总纲!AE173</f>
        <v>76.249019520898997</v>
      </c>
      <c r="T173" s="11">
        <f>[1]节奏总纲!AF173</f>
        <v>79.109014469658547</v>
      </c>
      <c r="U173" s="11">
        <f>[1]节奏总纲!AG173</f>
        <v>83.738783536778797</v>
      </c>
      <c r="V173" s="11">
        <f>[1]节奏总纲!AH173</f>
        <v>93.146107887007233</v>
      </c>
      <c r="AN173" s="15">
        <v>170</v>
      </c>
      <c r="AO173" s="15">
        <f>[1]节奏总纲!BA173</f>
        <v>41.590303905372799</v>
      </c>
      <c r="AP173" s="15">
        <f>[1]节奏总纲!BB173</f>
        <v>43.105070725978337</v>
      </c>
      <c r="AQ173" s="15">
        <f>[1]节奏总纲!BC173</f>
        <v>45.050956883357138</v>
      </c>
      <c r="AR173" s="15">
        <f>[1]节奏总纲!BD173</f>
        <v>47.785447853033176</v>
      </c>
      <c r="AS173" s="15">
        <f>[1]节奏总纲!BE173</f>
        <v>52.480053284940965</v>
      </c>
    </row>
    <row r="174" spans="2:45" x14ac:dyDescent="0.2">
      <c r="Q174" s="11">
        <v>171</v>
      </c>
      <c r="R174" s="11">
        <f>[1]节奏总纲!AD174</f>
        <v>74.255972994404218</v>
      </c>
      <c r="S174" s="11">
        <f>[1]节奏总纲!AE174</f>
        <v>76.331324771113671</v>
      </c>
      <c r="T174" s="11">
        <f>[1]节奏总纲!AF174</f>
        <v>79.195216630101797</v>
      </c>
      <c r="U174" s="11">
        <f>[1]节奏总纲!AG174</f>
        <v>83.826516280109232</v>
      </c>
      <c r="V174" s="11">
        <f>[1]节奏总纲!AH174</f>
        <v>93.23466020665397</v>
      </c>
      <c r="AN174" s="15">
        <v>171</v>
      </c>
      <c r="AO174" s="15">
        <f>[1]节奏总纲!BA174</f>
        <v>41.630530120464542</v>
      </c>
      <c r="AP174" s="15">
        <f>[1]节奏总纲!BB174</f>
        <v>43.14251743441298</v>
      </c>
      <c r="AQ174" s="15">
        <f>[1]节奏总纲!BC174</f>
        <v>45.088151688727308</v>
      </c>
      <c r="AR174" s="15">
        <f>[1]节奏总纲!BD174</f>
        <v>47.827022929678968</v>
      </c>
      <c r="AS174" s="15">
        <f>[1]节奏总纲!BE174</f>
        <v>52.519959966533058</v>
      </c>
    </row>
    <row r="175" spans="2:45" x14ac:dyDescent="0.2">
      <c r="Q175" s="11">
        <v>172</v>
      </c>
      <c r="R175" s="11">
        <f>[1]节奏总纲!AD175</f>
        <v>74.338465431423501</v>
      </c>
      <c r="S175" s="11">
        <f>[1]节奏总纲!AE175</f>
        <v>76.413630021328345</v>
      </c>
      <c r="T175" s="11">
        <f>[1]节奏总纲!AF175</f>
        <v>79.281418790545047</v>
      </c>
      <c r="U175" s="11">
        <f>[1]节奏总纲!AG175</f>
        <v>83.914249023439666</v>
      </c>
      <c r="V175" s="11">
        <f>[1]节奏总纲!AH175</f>
        <v>93.323212526300722</v>
      </c>
      <c r="AN175" s="15">
        <v>172</v>
      </c>
      <c r="AO175" s="15">
        <f>[1]节奏总纲!BA175</f>
        <v>41.670756335556291</v>
      </c>
      <c r="AP175" s="15">
        <f>[1]节奏总纲!BB175</f>
        <v>43.179964142847631</v>
      </c>
      <c r="AQ175" s="15">
        <f>[1]节奏总纲!BC175</f>
        <v>45.125346494097485</v>
      </c>
      <c r="AR175" s="15">
        <f>[1]节奏总纲!BD175</f>
        <v>47.868598006324753</v>
      </c>
      <c r="AS175" s="15">
        <f>[1]节奏总纲!BE175</f>
        <v>52.559866648125151</v>
      </c>
    </row>
    <row r="176" spans="2:45" x14ac:dyDescent="0.2">
      <c r="Q176" s="11">
        <v>173</v>
      </c>
      <c r="R176" s="11">
        <f>[1]节奏总纲!AD176</f>
        <v>74.420957868442784</v>
      </c>
      <c r="S176" s="11">
        <f>[1]节奏总纲!AE176</f>
        <v>76.495935271543019</v>
      </c>
      <c r="T176" s="11">
        <f>[1]节奏总纲!AF176</f>
        <v>79.367620950988297</v>
      </c>
      <c r="U176" s="11">
        <f>[1]节奏总纲!AG176</f>
        <v>84.00179325525086</v>
      </c>
      <c r="V176" s="11">
        <f>[1]节奏总纲!AH176</f>
        <v>93.411764845947459</v>
      </c>
      <c r="AN176" s="15">
        <v>173</v>
      </c>
      <c r="AO176" s="15">
        <f>[1]节奏总纲!BA176</f>
        <v>41.710982550648033</v>
      </c>
      <c r="AP176" s="15">
        <f>[1]节奏总纲!BB176</f>
        <v>43.217410851282274</v>
      </c>
      <c r="AQ176" s="15">
        <f>[1]节奏总纲!BC176</f>
        <v>45.162541299467655</v>
      </c>
      <c r="AR176" s="15">
        <f>[1]节奏总纲!BD176</f>
        <v>47.910173082970537</v>
      </c>
      <c r="AS176" s="15">
        <f>[1]节奏总纲!BE176</f>
        <v>52.599773329717245</v>
      </c>
    </row>
    <row r="177" spans="17:45" x14ac:dyDescent="0.2">
      <c r="Q177" s="11">
        <v>174</v>
      </c>
      <c r="R177" s="11">
        <f>[1]节奏总纲!AD177</f>
        <v>74.503450305462081</v>
      </c>
      <c r="S177" s="11">
        <f>[1]节奏总纲!AE177</f>
        <v>76.578240521757706</v>
      </c>
      <c r="T177" s="11">
        <f>[1]节奏总纲!AF177</f>
        <v>79.453823111431561</v>
      </c>
      <c r="U177" s="11">
        <f>[1]节奏总纲!AG177</f>
        <v>84.08118060043364</v>
      </c>
      <c r="V177" s="11">
        <f>[1]节奏总纲!AH177</f>
        <v>93.500317165594211</v>
      </c>
      <c r="AN177" s="15">
        <v>174</v>
      </c>
      <c r="AO177" s="15">
        <f>[1]节奏总纲!BA177</f>
        <v>41.751208765739776</v>
      </c>
      <c r="AP177" s="15">
        <f>[1]节奏总纲!BB177</f>
        <v>43.254857559716925</v>
      </c>
      <c r="AQ177" s="15">
        <f>[1]节奏总纲!BC177</f>
        <v>45.199736104837832</v>
      </c>
      <c r="AR177" s="15">
        <f>[1]节奏总纲!BD177</f>
        <v>47.951748159616329</v>
      </c>
      <c r="AS177" s="15">
        <f>[1]节奏总纲!BE177</f>
        <v>52.639680011309345</v>
      </c>
    </row>
    <row r="178" spans="17:45" x14ac:dyDescent="0.2">
      <c r="Q178" s="11">
        <v>175</v>
      </c>
      <c r="R178" s="11">
        <f>[1]节奏总纲!AD178</f>
        <v>74.585942742481365</v>
      </c>
      <c r="S178" s="11">
        <f>[1]节奏总纲!AE178</f>
        <v>76.66054577197238</v>
      </c>
      <c r="T178" s="11">
        <f>[1]节奏总纲!AF178</f>
        <v>79.540025271874811</v>
      </c>
      <c r="U178" s="11">
        <f>[1]节奏总纲!AG178</f>
        <v>84.160567945616407</v>
      </c>
      <c r="V178" s="11">
        <f>[1]节奏总纲!AH178</f>
        <v>93.588869485240949</v>
      </c>
      <c r="AN178" s="15">
        <v>175</v>
      </c>
      <c r="AO178" s="15">
        <f>[1]节奏总纲!BA178</f>
        <v>41.791434980831518</v>
      </c>
      <c r="AP178" s="15">
        <f>[1]节奏总纲!BB178</f>
        <v>43.292304268151575</v>
      </c>
      <c r="AQ178" s="15">
        <f>[1]节奏总纲!BC178</f>
        <v>45.236930910208002</v>
      </c>
      <c r="AR178" s="15">
        <f>[1]节奏总纲!BD178</f>
        <v>47.993323236262114</v>
      </c>
      <c r="AS178" s="15">
        <f>[1]节奏总纲!BE178</f>
        <v>52.679586692901438</v>
      </c>
    </row>
    <row r="179" spans="17:45" x14ac:dyDescent="0.2">
      <c r="Q179" s="11">
        <v>176</v>
      </c>
      <c r="R179" s="11">
        <f>[1]节奏总纲!AD179</f>
        <v>74.668435179500648</v>
      </c>
      <c r="S179" s="11">
        <f>[1]节奏总纲!AE179</f>
        <v>76.742851022187054</v>
      </c>
      <c r="T179" s="11">
        <f>[1]节奏总纲!AF179</f>
        <v>79.626227432318061</v>
      </c>
      <c r="U179" s="11">
        <f>[1]节奏总纲!AG179</f>
        <v>84.239955290799188</v>
      </c>
      <c r="V179" s="11">
        <f>[1]节奏总纲!AH179</f>
        <v>93.6774218048877</v>
      </c>
      <c r="AN179" s="15">
        <v>176</v>
      </c>
      <c r="AO179" s="15">
        <f>[1]节奏总纲!BA179</f>
        <v>41.831661195923267</v>
      </c>
      <c r="AP179" s="15">
        <f>[1]节奏总纲!BB179</f>
        <v>43.329750976586219</v>
      </c>
      <c r="AQ179" s="15">
        <f>[1]节奏总纲!BC179</f>
        <v>45.274125715578172</v>
      </c>
      <c r="AR179" s="15">
        <f>[1]节奏总纲!BD179</f>
        <v>48.030128751164234</v>
      </c>
      <c r="AS179" s="15">
        <f>[1]节奏总纲!BE179</f>
        <v>52.719493374493531</v>
      </c>
    </row>
    <row r="180" spans="17:45" x14ac:dyDescent="0.2">
      <c r="Q180" s="11">
        <v>177</v>
      </c>
      <c r="R180" s="11">
        <f>[1]节奏总纲!AD180</f>
        <v>74.750927616519931</v>
      </c>
      <c r="S180" s="11">
        <f>[1]节奏总纲!AE180</f>
        <v>76.825156272401728</v>
      </c>
      <c r="T180" s="11">
        <f>[1]节奏总纲!AF180</f>
        <v>79.71242959276131</v>
      </c>
      <c r="U180" s="11">
        <f>[1]节奏总纲!AG180</f>
        <v>84.319342635981968</v>
      </c>
      <c r="V180" s="11">
        <f>[1]节奏总纲!AH180</f>
        <v>93.765974124534438</v>
      </c>
      <c r="AN180" s="15">
        <v>177</v>
      </c>
      <c r="AO180" s="15">
        <f>[1]节奏总纲!BA180</f>
        <v>41.87188741101501</v>
      </c>
      <c r="AP180" s="15">
        <f>[1]节奏总纲!BB180</f>
        <v>43.367197685020869</v>
      </c>
      <c r="AQ180" s="15">
        <f>[1]节奏总纲!BC180</f>
        <v>45.31132052094835</v>
      </c>
      <c r="AR180" s="15">
        <f>[1]节奏总纲!BD180</f>
        <v>48.066021750983474</v>
      </c>
      <c r="AS180" s="15">
        <f>[1]节奏总纲!BE180</f>
        <v>52.759400056085624</v>
      </c>
    </row>
    <row r="181" spans="17:45" x14ac:dyDescent="0.2">
      <c r="Q181" s="11">
        <v>178</v>
      </c>
      <c r="R181" s="11">
        <f>[1]节奏总纲!AD181</f>
        <v>74.833420053539214</v>
      </c>
      <c r="S181" s="11">
        <f>[1]节奏总纲!AE181</f>
        <v>76.907461522616416</v>
      </c>
      <c r="T181" s="11">
        <f>[1]节奏总纲!AF181</f>
        <v>79.79863175320456</v>
      </c>
      <c r="U181" s="11">
        <f>[1]节奏总纲!AG181</f>
        <v>84.398729981164735</v>
      </c>
      <c r="V181" s="11">
        <f>[1]节奏总纲!AH181</f>
        <v>93.85452644418119</v>
      </c>
      <c r="AN181" s="15">
        <v>178</v>
      </c>
      <c r="AO181" s="15">
        <f>[1]节奏总纲!BA181</f>
        <v>41.912113626106752</v>
      </c>
      <c r="AP181" s="15">
        <f>[1]节奏总纲!BB181</f>
        <v>43.404644393455513</v>
      </c>
      <c r="AQ181" s="15">
        <f>[1]节奏总纲!BC181</f>
        <v>45.34851532631852</v>
      </c>
      <c r="AR181" s="15">
        <f>[1]节奏总纲!BD181</f>
        <v>48.101914750802706</v>
      </c>
      <c r="AS181" s="15">
        <f>[1]节奏总纲!BE181</f>
        <v>52.799306737677718</v>
      </c>
    </row>
    <row r="182" spans="17:45" x14ac:dyDescent="0.2">
      <c r="Q182" s="11">
        <v>179</v>
      </c>
      <c r="R182" s="11">
        <f>[1]节奏总纲!AD182</f>
        <v>74.915912490558512</v>
      </c>
      <c r="S182" s="11">
        <f>[1]节奏总纲!AE182</f>
        <v>76.989766772831089</v>
      </c>
      <c r="T182" s="11">
        <f>[1]节奏总纲!AF182</f>
        <v>79.88483391364781</v>
      </c>
      <c r="U182" s="11">
        <f>[1]节奏总纲!AG182</f>
        <v>84.478117326347515</v>
      </c>
      <c r="V182" s="11">
        <f>[1]节奏总纲!AH182</f>
        <v>93.943078763827941</v>
      </c>
      <c r="AN182" s="15">
        <v>179</v>
      </c>
      <c r="AO182" s="15">
        <f>[1]节奏总纲!BA182</f>
        <v>41.952339841198494</v>
      </c>
      <c r="AP182" s="15">
        <f>[1]节奏总纲!BB182</f>
        <v>43.442091101890163</v>
      </c>
      <c r="AQ182" s="15">
        <f>[1]节奏总纲!BC182</f>
        <v>45.385710131688697</v>
      </c>
      <c r="AR182" s="15">
        <f>[1]节奏总纲!BD182</f>
        <v>48.137807750621946</v>
      </c>
      <c r="AS182" s="15">
        <f>[1]节奏总纲!BE182</f>
        <v>52.839213419269818</v>
      </c>
    </row>
    <row r="183" spans="17:45" x14ac:dyDescent="0.2">
      <c r="Q183" s="11">
        <v>180</v>
      </c>
      <c r="R183" s="11">
        <f>[1]节奏总纲!AD183</f>
        <v>74.998404927577795</v>
      </c>
      <c r="S183" s="11">
        <f>[1]节奏总纲!AE183</f>
        <v>77.06778397927944</v>
      </c>
      <c r="T183" s="11">
        <f>[1]节奏总纲!AF183</f>
        <v>79.97103607409106</v>
      </c>
      <c r="U183" s="11">
        <f>[1]节奏总纲!AG183</f>
        <v>84.557504671530296</v>
      </c>
      <c r="V183" s="11">
        <f>[1]节奏总纲!AH183</f>
        <v>94.027056817114342</v>
      </c>
      <c r="AN183" s="15">
        <v>180</v>
      </c>
      <c r="AO183" s="15">
        <f>[1]节奏总纲!BA183</f>
        <v>41.992566056290244</v>
      </c>
      <c r="AP183" s="15">
        <f>[1]节奏总纲!BB183</f>
        <v>43.479537810324807</v>
      </c>
      <c r="AQ183" s="15">
        <f>[1]节奏总纲!BC183</f>
        <v>45.422904937058867</v>
      </c>
      <c r="AR183" s="15">
        <f>[1]节奏总纲!BD183</f>
        <v>48.173700750441178</v>
      </c>
      <c r="AS183" s="15">
        <f>[1]节奏总纲!BE183</f>
        <v>52.879120100861911</v>
      </c>
    </row>
    <row r="184" spans="17:45" x14ac:dyDescent="0.2">
      <c r="Q184" s="11">
        <v>181</v>
      </c>
      <c r="R184" s="11">
        <f>[1]节奏总纲!AD184</f>
        <v>75.075479910097457</v>
      </c>
      <c r="S184" s="11">
        <f>[1]节奏总纲!AE184</f>
        <v>77.145192343015793</v>
      </c>
      <c r="T184" s="11">
        <f>[1]节奏总纲!AF184</f>
        <v>80.053817475702374</v>
      </c>
      <c r="U184" s="11">
        <f>[1]节奏总纲!AG184</f>
        <v>84.636892016713063</v>
      </c>
      <c r="V184" s="11">
        <f>[1]节奏总纲!AH184</f>
        <v>94.102803318799971</v>
      </c>
      <c r="AN184" s="15">
        <v>181</v>
      </c>
      <c r="AO184" s="15">
        <f>[1]节奏总纲!BA184</f>
        <v>42.028297717729309</v>
      </c>
      <c r="AP184" s="15">
        <f>[1]节奏总纲!BB184</f>
        <v>43.516984518759458</v>
      </c>
      <c r="AQ184" s="15">
        <f>[1]节奏总纲!BC184</f>
        <v>45.460099742429037</v>
      </c>
      <c r="AR184" s="15">
        <f>[1]节奏总纲!BD184</f>
        <v>48.209593750260417</v>
      </c>
      <c r="AS184" s="15">
        <f>[1]节奏总纲!BE184</f>
        <v>52.919026782454004</v>
      </c>
    </row>
    <row r="185" spans="17:45" x14ac:dyDescent="0.2">
      <c r="Q185" s="11">
        <v>182</v>
      </c>
      <c r="R185" s="11">
        <f>[1]节奏总纲!AD185</f>
        <v>75.152448075388719</v>
      </c>
      <c r="S185" s="11">
        <f>[1]节奏总纲!AE185</f>
        <v>77.222600706752132</v>
      </c>
      <c r="T185" s="11">
        <f>[1]节奏总纲!AF185</f>
        <v>80.134867890916794</v>
      </c>
      <c r="U185" s="11">
        <f>[1]节奏总纲!AG185</f>
        <v>84.716279361895843</v>
      </c>
      <c r="V185" s="11">
        <f>[1]节奏总纲!AH185</f>
        <v>94.1785498204856</v>
      </c>
      <c r="AN185" s="15">
        <v>182</v>
      </c>
      <c r="AO185" s="15">
        <f>[1]节奏总纲!BA185</f>
        <v>42.063010472656373</v>
      </c>
      <c r="AP185" s="15">
        <f>[1]节奏总纲!BB185</f>
        <v>43.554431227194108</v>
      </c>
      <c r="AQ185" s="15">
        <f>[1]节奏总纲!BC185</f>
        <v>45.497294547799214</v>
      </c>
      <c r="AR185" s="15">
        <f>[1]节奏总纲!BD185</f>
        <v>48.24548675007965</v>
      </c>
      <c r="AS185" s="15">
        <f>[1]节奏总纲!BE185</f>
        <v>52.958933464046098</v>
      </c>
    </row>
    <row r="186" spans="17:45" x14ac:dyDescent="0.2">
      <c r="Q186" s="11">
        <v>183</v>
      </c>
      <c r="R186" s="11">
        <f>[1]节奏总纲!AD186</f>
        <v>75.229416240679981</v>
      </c>
      <c r="S186" s="11">
        <f>[1]节奏总纲!AE186</f>
        <v>77.300009070488485</v>
      </c>
      <c r="T186" s="11">
        <f>[1]节奏总纲!AF186</f>
        <v>80.215918306131215</v>
      </c>
      <c r="U186" s="11">
        <f>[1]节奏总纲!AG186</f>
        <v>84.795666707078624</v>
      </c>
      <c r="V186" s="11">
        <f>[1]节奏总纲!AH186</f>
        <v>94.254296322171228</v>
      </c>
      <c r="AN186" s="15">
        <v>183</v>
      </c>
      <c r="AO186" s="15">
        <f>[1]节奏总纲!BA186</f>
        <v>42.097723227583437</v>
      </c>
      <c r="AP186" s="15">
        <f>[1]节奏总纲!BB186</f>
        <v>43.591877935628752</v>
      </c>
      <c r="AQ186" s="15">
        <f>[1]节奏总纲!BC186</f>
        <v>45.534489353169384</v>
      </c>
      <c r="AR186" s="15">
        <f>[1]节奏总纲!BD186</f>
        <v>48.281379749898889</v>
      </c>
      <c r="AS186" s="15">
        <f>[1]节奏总纲!BE186</f>
        <v>52.998840145638198</v>
      </c>
    </row>
    <row r="187" spans="17:45" x14ac:dyDescent="0.2">
      <c r="Q187" s="11">
        <v>184</v>
      </c>
      <c r="R187" s="11">
        <f>[1]节奏总纲!AD187</f>
        <v>75.306384405971258</v>
      </c>
      <c r="S187" s="11">
        <f>[1]节奏总纲!AE187</f>
        <v>77.377417434224824</v>
      </c>
      <c r="T187" s="11">
        <f>[1]节奏总纲!AF187</f>
        <v>80.296968721345635</v>
      </c>
      <c r="U187" s="11">
        <f>[1]节奏总纲!AG187</f>
        <v>84.87505405226139</v>
      </c>
      <c r="V187" s="11">
        <f>[1]节奏总纲!AH187</f>
        <v>94.330042823856857</v>
      </c>
      <c r="AN187" s="15">
        <v>184</v>
      </c>
      <c r="AO187" s="15">
        <f>[1]节奏总纲!BA187</f>
        <v>42.132435982510501</v>
      </c>
      <c r="AP187" s="15">
        <f>[1]节奏总纲!BB187</f>
        <v>43.629324644063402</v>
      </c>
      <c r="AQ187" s="15">
        <f>[1]节奏总纲!BC187</f>
        <v>45.571684158539561</v>
      </c>
      <c r="AR187" s="15">
        <f>[1]节奏总纲!BD187</f>
        <v>48.317272749718121</v>
      </c>
      <c r="AS187" s="15">
        <f>[1]节奏总纲!BE187</f>
        <v>53.033462597729766</v>
      </c>
    </row>
    <row r="188" spans="17:45" x14ac:dyDescent="0.2">
      <c r="Q188" s="11">
        <v>185</v>
      </c>
      <c r="R188" s="11">
        <f>[1]节奏总纲!AD188</f>
        <v>75.38335257126252</v>
      </c>
      <c r="S188" s="11">
        <f>[1]节奏总纲!AE188</f>
        <v>77.454825797961163</v>
      </c>
      <c r="T188" s="11">
        <f>[1]节奏总纲!AF188</f>
        <v>80.378019136560056</v>
      </c>
      <c r="U188" s="11">
        <f>[1]节奏总纲!AG188</f>
        <v>84.954441397444171</v>
      </c>
      <c r="V188" s="11">
        <f>[1]节奏总纲!AH188</f>
        <v>94.405789325542486</v>
      </c>
      <c r="AN188" s="15">
        <v>185</v>
      </c>
      <c r="AO188" s="15">
        <f>[1]节奏总纲!BA188</f>
        <v>42.167148737437564</v>
      </c>
      <c r="AP188" s="15">
        <f>[1]节奏总纲!BB188</f>
        <v>43.666771352498046</v>
      </c>
      <c r="AQ188" s="15">
        <f>[1]节奏总纲!BC188</f>
        <v>45.608878963909731</v>
      </c>
      <c r="AR188" s="15">
        <f>[1]节奏总纲!BD188</f>
        <v>48.353165749537354</v>
      </c>
      <c r="AS188" s="15">
        <f>[1]节奏总纲!BE188</f>
        <v>53.067926870763252</v>
      </c>
    </row>
    <row r="189" spans="17:45" x14ac:dyDescent="0.2">
      <c r="Q189" s="11">
        <v>186</v>
      </c>
      <c r="R189" s="11">
        <f>[1]节奏总纲!AD189</f>
        <v>75.460320736553783</v>
      </c>
      <c r="S189" s="11">
        <f>[1]节奏总纲!AE189</f>
        <v>77.532234161697517</v>
      </c>
      <c r="T189" s="11">
        <f>[1]节奏总纲!AF189</f>
        <v>80.459069551774476</v>
      </c>
      <c r="U189" s="11">
        <f>[1]节奏总纲!AG189</f>
        <v>85.030832425973387</v>
      </c>
      <c r="V189" s="11">
        <f>[1]节奏总纲!AH189</f>
        <v>94.4815358272281</v>
      </c>
      <c r="AN189" s="15">
        <v>186</v>
      </c>
      <c r="AO189" s="15">
        <f>[1]节奏总纲!BA189</f>
        <v>42.201861492364635</v>
      </c>
      <c r="AP189" s="15">
        <f>[1]节奏总纲!BB189</f>
        <v>43.704218060932696</v>
      </c>
      <c r="AQ189" s="15">
        <f>[1]节奏总纲!BC189</f>
        <v>45.646073769279901</v>
      </c>
      <c r="AR189" s="15">
        <f>[1]节奏总纲!BD189</f>
        <v>48.389058749356593</v>
      </c>
      <c r="AS189" s="15">
        <f>[1]节奏总纲!BE189</f>
        <v>53.102391143796744</v>
      </c>
    </row>
    <row r="190" spans="17:45" x14ac:dyDescent="0.2">
      <c r="Q190" s="11">
        <v>187</v>
      </c>
      <c r="R190" s="11">
        <f>[1]节奏总纲!AD190</f>
        <v>75.537288901845045</v>
      </c>
      <c r="S190" s="11">
        <f>[1]节奏总纲!AE190</f>
        <v>77.609642525433856</v>
      </c>
      <c r="T190" s="11">
        <f>[1]节奏总纲!AF190</f>
        <v>80.540119966988897</v>
      </c>
      <c r="U190" s="11">
        <f>[1]节奏总纲!AG190</f>
        <v>85.103188187775231</v>
      </c>
      <c r="V190" s="11">
        <f>[1]节奏总纲!AH190</f>
        <v>94.557282328913729</v>
      </c>
      <c r="AN190" s="15">
        <v>187</v>
      </c>
      <c r="AO190" s="15">
        <f>[1]节奏总纲!BA190</f>
        <v>42.236574247291699</v>
      </c>
      <c r="AP190" s="15">
        <f>[1]节奏总纲!BB190</f>
        <v>43.741664769367347</v>
      </c>
      <c r="AQ190" s="15">
        <f>[1]节奏总纲!BC190</f>
        <v>45.683268574650079</v>
      </c>
      <c r="AR190" s="15">
        <f>[1]节奏总纲!BD190</f>
        <v>48.424951749175825</v>
      </c>
      <c r="AS190" s="15">
        <f>[1]节奏总纲!BE190</f>
        <v>53.13685541683023</v>
      </c>
    </row>
    <row r="191" spans="17:45" x14ac:dyDescent="0.2">
      <c r="Q191" s="11">
        <v>188</v>
      </c>
      <c r="R191" s="11">
        <f>[1]节奏总纲!AD191</f>
        <v>75.614257067136322</v>
      </c>
      <c r="S191" s="11">
        <f>[1]节奏总纲!AE191</f>
        <v>77.687050889170209</v>
      </c>
      <c r="T191" s="11">
        <f>[1]节奏总纲!AF191</f>
        <v>80.621170382203317</v>
      </c>
      <c r="U191" s="11">
        <f>[1]节奏总纲!AG191</f>
        <v>85.175543949577076</v>
      </c>
      <c r="V191" s="11">
        <f>[1]节奏总纲!AH191</f>
        <v>94.633028830599358</v>
      </c>
      <c r="AN191" s="15">
        <v>188</v>
      </c>
      <c r="AO191" s="15">
        <f>[1]节奏总纲!BA191</f>
        <v>42.271287002218763</v>
      </c>
      <c r="AP191" s="15">
        <f>[1]节奏总纲!BB191</f>
        <v>43.77911147780199</v>
      </c>
      <c r="AQ191" s="15">
        <f>[1]节奏总纲!BC191</f>
        <v>45.720463380020249</v>
      </c>
      <c r="AR191" s="15">
        <f>[1]节奏总纲!BD191</f>
        <v>48.460844748995065</v>
      </c>
      <c r="AS191" s="15">
        <f>[1]节奏总纲!BE191</f>
        <v>53.171319689863722</v>
      </c>
    </row>
    <row r="192" spans="17:45" x14ac:dyDescent="0.2">
      <c r="Q192" s="11">
        <v>189</v>
      </c>
      <c r="R192" s="11">
        <f>[1]节奏总纲!AD192</f>
        <v>75.691225232427584</v>
      </c>
      <c r="S192" s="11">
        <f>[1]节奏总纲!AE192</f>
        <v>77.764459252906548</v>
      </c>
      <c r="T192" s="11">
        <f>[1]节奏总纲!AF192</f>
        <v>80.702220797417738</v>
      </c>
      <c r="U192" s="11">
        <f>[1]节奏总纲!AG192</f>
        <v>85.247899711378935</v>
      </c>
      <c r="V192" s="11">
        <f>[1]节奏总纲!AH192</f>
        <v>94.708775332284986</v>
      </c>
      <c r="AN192" s="15">
        <v>189</v>
      </c>
      <c r="AO192" s="15">
        <f>[1]节奏总纲!BA192</f>
        <v>42.305999757145827</v>
      </c>
      <c r="AP192" s="15">
        <f>[1]节奏总纲!BB192</f>
        <v>43.816558186236641</v>
      </c>
      <c r="AQ192" s="15">
        <f>[1]节奏总纲!BC192</f>
        <v>45.757658185390426</v>
      </c>
      <c r="AR192" s="15">
        <f>[1]节奏总纲!BD192</f>
        <v>48.496737748814297</v>
      </c>
      <c r="AS192" s="15">
        <f>[1]节奏总纲!BE192</f>
        <v>53.205783962897208</v>
      </c>
    </row>
    <row r="193" spans="17:45" x14ac:dyDescent="0.2">
      <c r="Q193" s="11">
        <v>190</v>
      </c>
      <c r="R193" s="11">
        <f>[1]节奏总纲!AD193</f>
        <v>75.768193397718846</v>
      </c>
      <c r="S193" s="11">
        <f>[1]节奏总纲!AE193</f>
        <v>77.841867616642901</v>
      </c>
      <c r="T193" s="11">
        <f>[1]节奏总纲!AF193</f>
        <v>80.783271212632158</v>
      </c>
      <c r="U193" s="11">
        <f>[1]节奏总纲!AG193</f>
        <v>85.320255473180779</v>
      </c>
      <c r="V193" s="11">
        <f>[1]节奏总纲!AH193</f>
        <v>94.784521833970615</v>
      </c>
      <c r="AN193" s="15">
        <v>190</v>
      </c>
      <c r="AO193" s="15">
        <f>[1]节奏总纲!BA193</f>
        <v>42.340712512072891</v>
      </c>
      <c r="AP193" s="15">
        <f>[1]节奏总纲!BB193</f>
        <v>43.854004894671284</v>
      </c>
      <c r="AQ193" s="15">
        <f>[1]节奏总纲!BC193</f>
        <v>45.794852990760596</v>
      </c>
      <c r="AR193" s="15">
        <f>[1]节奏总纲!BD193</f>
        <v>48.532630748633537</v>
      </c>
      <c r="AS193" s="15">
        <f>[1]节奏总纲!BE193</f>
        <v>53.240248235930693</v>
      </c>
    </row>
    <row r="194" spans="17:45" x14ac:dyDescent="0.2">
      <c r="Q194" s="11">
        <v>191</v>
      </c>
      <c r="R194" s="11">
        <f>[1]节奏总纲!AD194</f>
        <v>75.845161563010109</v>
      </c>
      <c r="S194" s="11">
        <f>[1]节奏总纲!AE194</f>
        <v>77.91927598037924</v>
      </c>
      <c r="T194" s="11">
        <f>[1]节奏总纲!AF194</f>
        <v>80.864321627846579</v>
      </c>
      <c r="U194" s="11">
        <f>[1]节奏总纲!AG194</f>
        <v>85.392611234982624</v>
      </c>
      <c r="V194" s="11">
        <f>[1]节奏总纲!AH194</f>
        <v>94.860268335656244</v>
      </c>
      <c r="AN194" s="15">
        <v>191</v>
      </c>
      <c r="AO194" s="15">
        <f>[1]节奏总纲!BA194</f>
        <v>42.375425266999954</v>
      </c>
      <c r="AP194" s="15">
        <f>[1]节奏总纲!BB194</f>
        <v>43.891451603105935</v>
      </c>
      <c r="AQ194" s="15">
        <f>[1]节奏总纲!BC194</f>
        <v>45.832047796130773</v>
      </c>
      <c r="AR194" s="15">
        <f>[1]节奏总纲!BD194</f>
        <v>48.568523748452769</v>
      </c>
      <c r="AS194" s="15">
        <f>[1]节奏总纲!BE194</f>
        <v>53.274712508964186</v>
      </c>
    </row>
    <row r="195" spans="17:45" x14ac:dyDescent="0.2">
      <c r="Q195" s="11">
        <v>192</v>
      </c>
      <c r="R195" s="11">
        <f>[1]节奏总纲!AD195</f>
        <v>75.922129728301385</v>
      </c>
      <c r="S195" s="11">
        <f>[1]节奏总纲!AE195</f>
        <v>77.996684344115593</v>
      </c>
      <c r="T195" s="11">
        <f>[1]节奏总纲!AF195</f>
        <v>80.945372043060999</v>
      </c>
      <c r="U195" s="11">
        <f>[1]节奏总纲!AG195</f>
        <v>85.464966996784469</v>
      </c>
      <c r="V195" s="11">
        <f>[1]节奏总纲!AH195</f>
        <v>94.936014837341872</v>
      </c>
      <c r="AN195" s="15">
        <v>192</v>
      </c>
      <c r="AO195" s="15">
        <f>[1]节奏总纲!BA195</f>
        <v>42.410138021927018</v>
      </c>
      <c r="AP195" s="15">
        <f>[1]节奏总纲!BB195</f>
        <v>43.928898311540578</v>
      </c>
      <c r="AQ195" s="15">
        <f>[1]节奏总纲!BC195</f>
        <v>45.869242601500943</v>
      </c>
      <c r="AR195" s="15">
        <f>[1]节奏总纲!BD195</f>
        <v>48.604416748272008</v>
      </c>
      <c r="AS195" s="15">
        <f>[1]节奏总纲!BE195</f>
        <v>53.309176781997671</v>
      </c>
    </row>
    <row r="196" spans="17:45" x14ac:dyDescent="0.2">
      <c r="Q196" s="11">
        <v>193</v>
      </c>
      <c r="R196" s="11">
        <f>[1]节奏总纲!AD196</f>
        <v>75.999097893592648</v>
      </c>
      <c r="S196" s="11">
        <f>[1]节奏总纲!AE196</f>
        <v>78.068193736526268</v>
      </c>
      <c r="T196" s="11">
        <f>[1]节奏总纲!AF196</f>
        <v>81.02378934476593</v>
      </c>
      <c r="U196" s="11">
        <f>[1]节奏总纲!AG196</f>
        <v>85.537322758586328</v>
      </c>
      <c r="V196" s="11">
        <f>[1]节奏总纲!AH196</f>
        <v>95.011078787937279</v>
      </c>
      <c r="AN196" s="15">
        <v>193</v>
      </c>
      <c r="AO196" s="15">
        <f>[1]节奏总纲!BA196</f>
        <v>42.444850776854082</v>
      </c>
      <c r="AP196" s="15">
        <f>[1]节奏总纲!BB196</f>
        <v>43.966345019975229</v>
      </c>
      <c r="AQ196" s="15">
        <f>[1]节奏总纲!BC196</f>
        <v>45.906437406871113</v>
      </c>
      <c r="AR196" s="15">
        <f>[1]节奏总纲!BD196</f>
        <v>48.640309748091241</v>
      </c>
      <c r="AS196" s="15">
        <f>[1]节奏总纲!BE196</f>
        <v>53.343641055031163</v>
      </c>
    </row>
    <row r="197" spans="17:45" x14ac:dyDescent="0.2">
      <c r="Q197" s="11">
        <v>194</v>
      </c>
      <c r="R197" s="11">
        <f>[1]节奏总纲!AD197</f>
        <v>76.070972142474872</v>
      </c>
      <c r="S197" s="11">
        <f>[1]节奏总纲!AE197</f>
        <v>78.139439149396253</v>
      </c>
      <c r="T197" s="11">
        <f>[1]节奏总纲!AF197</f>
        <v>81.096762731680187</v>
      </c>
      <c r="U197" s="11">
        <f>[1]节奏总纲!AG197</f>
        <v>85.609678520388172</v>
      </c>
      <c r="V197" s="11">
        <f>[1]节奏总纲!AH197</f>
        <v>95.082429458741387</v>
      </c>
      <c r="AN197" s="15">
        <v>194</v>
      </c>
      <c r="AO197" s="15">
        <f>[1]节奏总纲!BA197</f>
        <v>42.479563531781146</v>
      </c>
      <c r="AP197" s="15">
        <f>[1]节奏总纲!BB197</f>
        <v>44.003272544984547</v>
      </c>
      <c r="AQ197" s="15">
        <f>[1]节奏总纲!BC197</f>
        <v>45.94363221224129</v>
      </c>
      <c r="AR197" s="15">
        <f>[1]节奏总纲!BD197</f>
        <v>48.67620274791048</v>
      </c>
      <c r="AS197" s="15">
        <f>[1]节奏总纲!BE197</f>
        <v>53.378105328064649</v>
      </c>
    </row>
    <row r="198" spans="17:45" x14ac:dyDescent="0.2">
      <c r="Q198" s="11">
        <v>195</v>
      </c>
      <c r="R198" s="11">
        <f>[1]节奏总纲!AD198</f>
        <v>76.142785979989682</v>
      </c>
      <c r="S198" s="11">
        <f>[1]节奏总纲!AE198</f>
        <v>78.210684562266223</v>
      </c>
      <c r="T198" s="11">
        <f>[1]节奏总纲!AF198</f>
        <v>81.169736118594443</v>
      </c>
      <c r="U198" s="11">
        <f>[1]节奏总纲!AG198</f>
        <v>85.682034282190017</v>
      </c>
      <c r="V198" s="11">
        <f>[1]节奏总纲!AH198</f>
        <v>95.153780129545481</v>
      </c>
      <c r="AN198" s="15">
        <v>195</v>
      </c>
      <c r="AO198" s="15">
        <f>[1]节奏总纲!BA198</f>
        <v>42.51427628670821</v>
      </c>
      <c r="AP198" s="15">
        <f>[1]节奏总纲!BB198</f>
        <v>44.035591852864428</v>
      </c>
      <c r="AQ198" s="15">
        <f>[1]节奏总纲!BC198</f>
        <v>45.98082701761146</v>
      </c>
      <c r="AR198" s="15">
        <f>[1]节奏总纲!BD198</f>
        <v>48.712095747729713</v>
      </c>
      <c r="AS198" s="15">
        <f>[1]节奏总纲!BE198</f>
        <v>53.412569601098134</v>
      </c>
    </row>
    <row r="199" spans="17:45" x14ac:dyDescent="0.2">
      <c r="Q199" s="11">
        <v>196</v>
      </c>
      <c r="R199" s="11">
        <f>[1]节奏总纲!AD199</f>
        <v>76.214599817504492</v>
      </c>
      <c r="S199" s="11">
        <f>[1]节奏总纲!AE199</f>
        <v>78.281929975136208</v>
      </c>
      <c r="T199" s="11">
        <f>[1]节奏总纲!AF199</f>
        <v>81.242709505508685</v>
      </c>
      <c r="U199" s="11">
        <f>[1]节奏总纲!AG199</f>
        <v>85.754390043991862</v>
      </c>
      <c r="V199" s="11">
        <f>[1]节奏总纲!AH199</f>
        <v>95.225130800349589</v>
      </c>
      <c r="AN199" s="15">
        <v>196</v>
      </c>
      <c r="AO199" s="15">
        <f>[1]节奏总纲!BA199</f>
        <v>42.548989041635274</v>
      </c>
      <c r="AP199" s="15">
        <f>[1]节奏总纲!BB199</f>
        <v>44.067911160744309</v>
      </c>
      <c r="AQ199" s="15">
        <f>[1]节奏总纲!BC199</f>
        <v>46.01555652579863</v>
      </c>
      <c r="AR199" s="15">
        <f>[1]节奏总纲!BD199</f>
        <v>48.747988747548945</v>
      </c>
      <c r="AS199" s="15">
        <f>[1]节奏总纲!BE199</f>
        <v>53.447033874131627</v>
      </c>
    </row>
    <row r="200" spans="17:45" x14ac:dyDescent="0.2">
      <c r="Q200" s="11">
        <v>197</v>
      </c>
      <c r="R200" s="11">
        <f>[1]节奏总纲!AD200</f>
        <v>76.286413655019302</v>
      </c>
      <c r="S200" s="11">
        <f>[1]节奏总纲!AE200</f>
        <v>78.353175388006179</v>
      </c>
      <c r="T200" s="11">
        <f>[1]节奏总纲!AF200</f>
        <v>81.315682892422942</v>
      </c>
      <c r="U200" s="11">
        <f>[1]节奏总纲!AG200</f>
        <v>85.82674580579372</v>
      </c>
      <c r="V200" s="11">
        <f>[1]节奏总纲!AH200</f>
        <v>95.296481471153683</v>
      </c>
      <c r="AN200" s="15">
        <v>197</v>
      </c>
      <c r="AO200" s="15">
        <f>[1]节奏总纲!BA200</f>
        <v>42.583701796562345</v>
      </c>
      <c r="AP200" s="15">
        <f>[1]节奏总纲!BB200</f>
        <v>44.100230468624183</v>
      </c>
      <c r="AQ200" s="15">
        <f>[1]节奏总纲!BC200</f>
        <v>46.047663263829847</v>
      </c>
      <c r="AR200" s="15">
        <f>[1]节奏总纲!BD200</f>
        <v>48.783881747368184</v>
      </c>
      <c r="AS200" s="15">
        <f>[1]节奏总纲!BE200</f>
        <v>53.481498147165112</v>
      </c>
    </row>
    <row r="201" spans="17:45" x14ac:dyDescent="0.2">
      <c r="Q201" s="11">
        <v>198</v>
      </c>
      <c r="R201" s="11">
        <f>[1]节奏总纲!AD201</f>
        <v>76.358227492534112</v>
      </c>
      <c r="S201" s="11">
        <f>[1]节奏总纲!AE201</f>
        <v>78.424420800876163</v>
      </c>
      <c r="T201" s="11">
        <f>[1]节奏总纲!AF201</f>
        <v>81.388656279337198</v>
      </c>
      <c r="U201" s="11">
        <f>[1]节奏总纲!AG201</f>
        <v>85.899101567595565</v>
      </c>
      <c r="V201" s="11">
        <f>[1]节奏总纲!AH201</f>
        <v>95.367832141957777</v>
      </c>
      <c r="AN201" s="15">
        <v>198</v>
      </c>
      <c r="AO201" s="15">
        <f>[1]节奏总纲!BA201</f>
        <v>42.618414551489408</v>
      </c>
      <c r="AP201" s="15">
        <f>[1]节奏总纲!BB201</f>
        <v>44.132549776504064</v>
      </c>
      <c r="AQ201" s="15">
        <f>[1]节奏总纲!BC201</f>
        <v>46.079770001861057</v>
      </c>
      <c r="AR201" s="15">
        <f>[1]节奏总纲!BD201</f>
        <v>48.819774747187417</v>
      </c>
      <c r="AS201" s="15">
        <f>[1]节奏总纲!BE201</f>
        <v>53.515962420198605</v>
      </c>
    </row>
    <row r="202" spans="17:45" x14ac:dyDescent="0.2">
      <c r="Q202" s="11">
        <v>199</v>
      </c>
      <c r="R202" s="11">
        <f>[1]节奏总纲!AD202</f>
        <v>76.430041330048923</v>
      </c>
      <c r="S202" s="11">
        <f>[1]节奏总纲!AE202</f>
        <v>78.495666213746148</v>
      </c>
      <c r="T202" s="11">
        <f>[1]节奏总纲!AF202</f>
        <v>81.461629666251454</v>
      </c>
      <c r="U202" s="11">
        <f>[1]节奏总纲!AG202</f>
        <v>85.97145732939741</v>
      </c>
      <c r="V202" s="11">
        <f>[1]节奏总纲!AH202</f>
        <v>95.439182812761885</v>
      </c>
      <c r="AN202" s="15">
        <v>199</v>
      </c>
      <c r="AO202" s="15">
        <f>[1]节奏总纲!BA202</f>
        <v>42.653127306416472</v>
      </c>
      <c r="AP202" s="15">
        <f>[1]节奏总纲!BB202</f>
        <v>44.164869084383938</v>
      </c>
      <c r="AQ202" s="15">
        <f>[1]节奏总纲!BC202</f>
        <v>46.111876739892267</v>
      </c>
      <c r="AR202" s="15">
        <f>[1]节奏总纲!BD202</f>
        <v>48.855667747006656</v>
      </c>
      <c r="AS202" s="15">
        <f>[1]节奏总纲!BE202</f>
        <v>53.55042669323209</v>
      </c>
    </row>
    <row r="203" spans="17:45" x14ac:dyDescent="0.2">
      <c r="Q203" s="11">
        <v>200</v>
      </c>
      <c r="R203" s="11">
        <f>[1]节奏总纲!AD203</f>
        <v>76.501855167563733</v>
      </c>
      <c r="S203" s="11">
        <f>[1]节奏总纲!AE203</f>
        <v>78.566911626616118</v>
      </c>
      <c r="T203" s="11">
        <f>[1]节奏总纲!AF203</f>
        <v>81.534603053165696</v>
      </c>
      <c r="U203" s="11">
        <f>[1]节奏总纲!AG203</f>
        <v>86.045919706798657</v>
      </c>
      <c r="V203" s="11">
        <f>[1]节奏总纲!AH203</f>
        <v>95.510533483565979</v>
      </c>
      <c r="AN203" s="15">
        <v>200</v>
      </c>
      <c r="AO203" s="15">
        <f>[1]节奏总纲!BA203</f>
        <v>42.687840061343536</v>
      </c>
      <c r="AP203" s="15">
        <f>[1]节奏总纲!BB203</f>
        <v>44.197188392263818</v>
      </c>
      <c r="AQ203" s="15">
        <f>[1]节奏总纲!BC203</f>
        <v>46.143983477923484</v>
      </c>
      <c r="AR203" s="15">
        <f>[1]节奏总纲!BD203</f>
        <v>48.891560746825888</v>
      </c>
      <c r="AS203" s="15">
        <f>[1]节奏总纲!BE203</f>
        <v>53.584890966265583</v>
      </c>
    </row>
    <row r="204" spans="17:45" x14ac:dyDescent="0.2">
      <c r="Q204" s="11">
        <v>201</v>
      </c>
      <c r="R204" s="11">
        <f>[1]节奏总纲!AD204</f>
        <v>76.573669005078543</v>
      </c>
      <c r="S204" s="11">
        <f>[1]节奏总纲!AE204</f>
        <v>78.638157039486103</v>
      </c>
      <c r="T204" s="11">
        <f>[1]节奏总纲!AF204</f>
        <v>81.607576440079953</v>
      </c>
      <c r="U204" s="11">
        <f>[1]节奏总纲!AG204</f>
        <v>86.121754469336281</v>
      </c>
      <c r="V204" s="11">
        <f>[1]节奏总纲!AH204</f>
        <v>95.581884154370087</v>
      </c>
      <c r="AN204" s="15">
        <v>201</v>
      </c>
      <c r="AO204" s="15">
        <f>[1]节奏总纲!BA204</f>
        <v>42.7225528162706</v>
      </c>
      <c r="AP204" s="15">
        <f>[1]节奏总纲!BB204</f>
        <v>44.229507700143699</v>
      </c>
      <c r="AQ204" s="15">
        <f>[1]节奏总纲!BC204</f>
        <v>46.176090215954694</v>
      </c>
      <c r="AR204" s="15">
        <f>[1]节奏总纲!BD204</f>
        <v>48.927453746645128</v>
      </c>
      <c r="AS204" s="15">
        <f>[1]节奏总纲!BE204</f>
        <v>53.619355239299068</v>
      </c>
    </row>
    <row r="205" spans="17:45" x14ac:dyDescent="0.2">
      <c r="Q205" s="11">
        <v>202</v>
      </c>
      <c r="R205" s="11">
        <f>[1]节奏总纲!AD205</f>
        <v>76.645482842593353</v>
      </c>
      <c r="S205" s="11">
        <f>[1]节奏总纲!AE205</f>
        <v>78.709402452356088</v>
      </c>
      <c r="T205" s="11">
        <f>[1]节奏总纲!AF205</f>
        <v>81.680549826994209</v>
      </c>
      <c r="U205" s="11">
        <f>[1]节奏总纲!AG205</f>
        <v>86.197589231873891</v>
      </c>
      <c r="V205" s="11">
        <f>[1]节奏总纲!AH205</f>
        <v>95.653234825174181</v>
      </c>
      <c r="AN205" s="15">
        <v>202</v>
      </c>
      <c r="AO205" s="15">
        <f>[1]节奏总纲!BA205</f>
        <v>42.757265571197664</v>
      </c>
      <c r="AP205" s="15">
        <f>[1]节奏总纲!BB205</f>
        <v>44.261827008023573</v>
      </c>
      <c r="AQ205" s="15">
        <f>[1]节奏总纲!BC205</f>
        <v>46.208196953985905</v>
      </c>
      <c r="AR205" s="15">
        <f>[1]节奏总纲!BD205</f>
        <v>48.96334674646436</v>
      </c>
      <c r="AS205" s="15">
        <f>[1]节奏总纲!BE205</f>
        <v>53.653819512332554</v>
      </c>
    </row>
    <row r="206" spans="17:45" x14ac:dyDescent="0.2">
      <c r="Q206" s="11">
        <v>203</v>
      </c>
      <c r="R206" s="11">
        <f>[1]节奏总纲!AD206</f>
        <v>76.717296680108163</v>
      </c>
      <c r="S206" s="11">
        <f>[1]节奏总纲!AE206</f>
        <v>78.780647865226058</v>
      </c>
      <c r="T206" s="11">
        <f>[1]节奏总纲!AF206</f>
        <v>81.753523213908451</v>
      </c>
      <c r="U206" s="11">
        <f>[1]节奏总纲!AG206</f>
        <v>86.273423994411502</v>
      </c>
      <c r="V206" s="11">
        <f>[1]节奏总纲!AH206</f>
        <v>95.724585495978289</v>
      </c>
      <c r="AN206" s="15">
        <v>203</v>
      </c>
      <c r="AO206" s="15">
        <f>[1]节奏总纲!BA206</f>
        <v>42.791978326124728</v>
      </c>
      <c r="AP206" s="15">
        <f>[1]节奏总纲!BB206</f>
        <v>44.294146315903454</v>
      </c>
      <c r="AQ206" s="15">
        <f>[1]节奏总纲!BC206</f>
        <v>46.240303692017122</v>
      </c>
      <c r="AR206" s="15">
        <f>[1]节奏总纲!BD206</f>
        <v>48.9992397462836</v>
      </c>
      <c r="AS206" s="15">
        <f>[1]节奏总纲!BE206</f>
        <v>53.688283785366046</v>
      </c>
    </row>
    <row r="207" spans="17:45" x14ac:dyDescent="0.2">
      <c r="Q207" s="11">
        <v>204</v>
      </c>
      <c r="R207" s="11">
        <f>[1]节奏总纲!AD207</f>
        <v>76.789110517622973</v>
      </c>
      <c r="S207" s="11">
        <f>[1]节奏总纲!AE207</f>
        <v>78.851893278096043</v>
      </c>
      <c r="T207" s="11">
        <f>[1]节奏总纲!AF207</f>
        <v>81.826496600822708</v>
      </c>
      <c r="U207" s="11">
        <f>[1]节奏总纲!AG207</f>
        <v>86.349258756949112</v>
      </c>
      <c r="V207" s="11">
        <f>[1]节奏总纲!AH207</f>
        <v>95.795936166782383</v>
      </c>
      <c r="AN207" s="15">
        <v>204</v>
      </c>
      <c r="AO207" s="15">
        <f>[1]节奏总纲!BA207</f>
        <v>42.826691081051791</v>
      </c>
      <c r="AP207" s="15">
        <f>[1]节奏总纲!BB207</f>
        <v>44.326465623783335</v>
      </c>
      <c r="AQ207" s="15">
        <f>[1]节奏总纲!BC207</f>
        <v>46.272410430048332</v>
      </c>
      <c r="AR207" s="15">
        <f>[1]节奏总纲!BD207</f>
        <v>49.030333272797542</v>
      </c>
      <c r="AS207" s="15">
        <f>[1]节奏总纲!BE207</f>
        <v>53.722748058399532</v>
      </c>
    </row>
    <row r="208" spans="17:45" x14ac:dyDescent="0.2">
      <c r="Q208" s="11">
        <v>205</v>
      </c>
      <c r="R208" s="11">
        <f>[1]节奏总纲!AD208</f>
        <v>76.860924355137783</v>
      </c>
      <c r="S208" s="11">
        <f>[1]节奏总纲!AE208</f>
        <v>78.923138690966013</v>
      </c>
      <c r="T208" s="11">
        <f>[1]节奏总纲!AF208</f>
        <v>81.899469987736964</v>
      </c>
      <c r="U208" s="11">
        <f>[1]节奏总纲!AG208</f>
        <v>86.425093519486722</v>
      </c>
      <c r="V208" s="11">
        <f>[1]节奏总纲!AH208</f>
        <v>95.867286837586477</v>
      </c>
      <c r="AN208" s="15">
        <v>205</v>
      </c>
      <c r="AO208" s="15">
        <f>[1]节奏总纲!BA208</f>
        <v>42.861403835978855</v>
      </c>
      <c r="AP208" s="15">
        <f>[1]节奏总纲!BB208</f>
        <v>44.358784931663209</v>
      </c>
      <c r="AQ208" s="15">
        <f>[1]节奏总纲!BC208</f>
        <v>46.304517168079542</v>
      </c>
      <c r="AR208" s="15">
        <f>[1]节奏总纲!BD208</f>
        <v>49.061322941292346</v>
      </c>
      <c r="AS208" s="15">
        <f>[1]节奏总纲!BE208</f>
        <v>53.757212331433024</v>
      </c>
    </row>
    <row r="209" spans="17:45" x14ac:dyDescent="0.2">
      <c r="Q209" s="11">
        <v>206</v>
      </c>
      <c r="R209" s="11">
        <f>[1]节奏总纲!AD209</f>
        <v>76.932738192652593</v>
      </c>
      <c r="S209" s="11">
        <f>[1]节奏总纲!AE209</f>
        <v>78.994384103835998</v>
      </c>
      <c r="T209" s="11">
        <f>[1]节奏总纲!AF209</f>
        <v>81.972443374651206</v>
      </c>
      <c r="U209" s="11">
        <f>[1]节奏总纲!AG209</f>
        <v>86.500928282024347</v>
      </c>
      <c r="V209" s="11">
        <f>[1]节奏总纲!AH209</f>
        <v>95.938637508390585</v>
      </c>
      <c r="AN209" s="15">
        <v>206</v>
      </c>
      <c r="AO209" s="15">
        <f>[1]节奏总纲!BA209</f>
        <v>42.896116590905919</v>
      </c>
      <c r="AP209" s="15">
        <f>[1]节奏总纲!BB209</f>
        <v>44.39110423954309</v>
      </c>
      <c r="AQ209" s="15">
        <f>[1]节奏总纲!BC209</f>
        <v>46.336623906110759</v>
      </c>
      <c r="AR209" s="15">
        <f>[1]节奏总纲!BD209</f>
        <v>49.09231260978715</v>
      </c>
      <c r="AS209" s="15">
        <f>[1]节奏总纲!BE209</f>
        <v>53.79167660446651</v>
      </c>
    </row>
    <row r="210" spans="17:45" x14ac:dyDescent="0.2">
      <c r="Q210" s="11">
        <v>207</v>
      </c>
      <c r="R210" s="11">
        <f>[1]节奏总纲!AD210</f>
        <v>77.004247194324648</v>
      </c>
      <c r="S210" s="11">
        <f>[1]节奏总纲!AE210</f>
        <v>79.061386416569832</v>
      </c>
      <c r="T210" s="11">
        <f>[1]节奏总纲!AF210</f>
        <v>82.041007317281839</v>
      </c>
      <c r="U210" s="11">
        <f>[1]节奏总纲!AG210</f>
        <v>86.576763044561957</v>
      </c>
      <c r="V210" s="11">
        <f>[1]节奏总纲!AH210</f>
        <v>96.008512635801992</v>
      </c>
      <c r="AN210" s="15">
        <v>207</v>
      </c>
      <c r="AO210" s="15">
        <f>[1]节奏总纲!BA210</f>
        <v>42.930829345832983</v>
      </c>
      <c r="AP210" s="15">
        <f>[1]节奏总纲!BB210</f>
        <v>44.423423547422971</v>
      </c>
      <c r="AQ210" s="15">
        <f>[1]节奏总纲!BC210</f>
        <v>46.368730644141969</v>
      </c>
      <c r="AR210" s="15">
        <f>[1]节奏总纲!BD210</f>
        <v>49.123302278281955</v>
      </c>
      <c r="AS210" s="15">
        <f>[1]节奏总纲!BE210</f>
        <v>53.826140877499995</v>
      </c>
    </row>
    <row r="211" spans="17:45" x14ac:dyDescent="0.2">
      <c r="Q211" s="11">
        <v>208</v>
      </c>
      <c r="R211" s="11">
        <f>[1]节奏总纲!AD211</f>
        <v>77.07125187397483</v>
      </c>
      <c r="S211" s="11">
        <f>[1]节奏总纲!AE211</f>
        <v>79.128025648620252</v>
      </c>
      <c r="T211" s="11">
        <f>[1]节奏总纲!AF211</f>
        <v>82.106895829081836</v>
      </c>
      <c r="U211" s="11">
        <f>[1]节奏总纲!AG211</f>
        <v>86.652597807099568</v>
      </c>
      <c r="V211" s="11">
        <f>[1]节奏总纲!AH211</f>
        <v>96.069322745727362</v>
      </c>
      <c r="AN211" s="15">
        <v>208</v>
      </c>
      <c r="AO211" s="15">
        <f>[1]节奏总纲!BA211</f>
        <v>42.965542100760054</v>
      </c>
      <c r="AP211" s="15">
        <f>[1]节奏总纲!BB211</f>
        <v>44.455742855302844</v>
      </c>
      <c r="AQ211" s="15">
        <f>[1]节奏总纲!BC211</f>
        <v>46.400837382173179</v>
      </c>
      <c r="AR211" s="15">
        <f>[1]节奏总纲!BD211</f>
        <v>49.154291946776759</v>
      </c>
      <c r="AS211" s="15">
        <f>[1]节奏总纲!BE211</f>
        <v>53.860605150533488</v>
      </c>
    </row>
    <row r="212" spans="17:45" x14ac:dyDescent="0.2">
      <c r="Q212" s="11">
        <v>209</v>
      </c>
      <c r="R212" s="11">
        <f>[1]节奏总纲!AD212</f>
        <v>77.138256553625013</v>
      </c>
      <c r="S212" s="11">
        <f>[1]节奏总纲!AE212</f>
        <v>79.194664880670672</v>
      </c>
      <c r="T212" s="11">
        <f>[1]节奏总纲!AF212</f>
        <v>82.172784340881819</v>
      </c>
      <c r="U212" s="11">
        <f>[1]节奏总纲!AG212</f>
        <v>86.728432569637178</v>
      </c>
      <c r="V212" s="11">
        <f>[1]节奏总纲!AH212</f>
        <v>96.130132855652732</v>
      </c>
      <c r="AN212" s="15">
        <v>209</v>
      </c>
      <c r="AO212" s="15">
        <f>[1]节奏总纲!BA212</f>
        <v>43.000219942361319</v>
      </c>
      <c r="AP212" s="15">
        <f>[1]节奏总纲!BB212</f>
        <v>44.488062163182725</v>
      </c>
      <c r="AQ212" s="15">
        <f>[1]节奏总纲!BC212</f>
        <v>46.432944120204397</v>
      </c>
      <c r="AR212" s="15">
        <f>[1]节奏总纲!BD212</f>
        <v>49.18528161527157</v>
      </c>
      <c r="AS212" s="15">
        <f>[1]节奏总纲!BE212</f>
        <v>53.895069423566973</v>
      </c>
    </row>
    <row r="213" spans="17:45" x14ac:dyDescent="0.2">
      <c r="Q213" s="11">
        <v>210</v>
      </c>
      <c r="R213" s="11">
        <f>[1]节奏总纲!AD213</f>
        <v>77.205261233275195</v>
      </c>
      <c r="S213" s="11">
        <f>[1]节奏总纲!AE213</f>
        <v>79.261304112721092</v>
      </c>
      <c r="T213" s="11">
        <f>[1]节奏总纲!AF213</f>
        <v>82.238672852681816</v>
      </c>
      <c r="U213" s="11">
        <f>[1]节奏总纲!AG213</f>
        <v>86.804267332174788</v>
      </c>
      <c r="V213" s="11">
        <f>[1]节奏总纲!AH213</f>
        <v>96.190942965578103</v>
      </c>
      <c r="AN213" s="15">
        <v>210</v>
      </c>
      <c r="AO213" s="15">
        <f>[1]节奏总纲!BA213</f>
        <v>43.030177309109042</v>
      </c>
      <c r="AP213" s="15">
        <f>[1]节奏总纲!BB213</f>
        <v>44.520381471062606</v>
      </c>
      <c r="AQ213" s="15">
        <f>[1]节奏总纲!BC213</f>
        <v>46.465050858235607</v>
      </c>
      <c r="AR213" s="15">
        <f>[1]节奏总纲!BD213</f>
        <v>49.216271283766375</v>
      </c>
      <c r="AS213" s="15">
        <f>[1]节奏总纲!BE213</f>
        <v>53.929533696600465</v>
      </c>
    </row>
    <row r="214" spans="17:45" x14ac:dyDescent="0.2">
      <c r="Q214" s="11">
        <v>211</v>
      </c>
      <c r="R214" s="11">
        <f>[1]节奏总纲!AD214</f>
        <v>77.272265912925377</v>
      </c>
      <c r="S214" s="11">
        <f>[1]节奏总纲!AE214</f>
        <v>79.327943344771512</v>
      </c>
      <c r="T214" s="11">
        <f>[1]节奏总纲!AF214</f>
        <v>82.304561364481813</v>
      </c>
      <c r="U214" s="11">
        <f>[1]节奏总纲!AG214</f>
        <v>86.880102094712413</v>
      </c>
      <c r="V214" s="11">
        <f>[1]节奏总纲!AH214</f>
        <v>96.251753075503458</v>
      </c>
      <c r="AN214" s="15">
        <v>211</v>
      </c>
      <c r="AO214" s="15">
        <f>[1]节奏总纲!BA214</f>
        <v>43.060134675856759</v>
      </c>
      <c r="AP214" s="15">
        <f>[1]节奏总纲!BB214</f>
        <v>44.55270077894248</v>
      </c>
      <c r="AQ214" s="15">
        <f>[1]节奏总纲!BC214</f>
        <v>46.497157596266817</v>
      </c>
      <c r="AR214" s="15">
        <f>[1]节奏总纲!BD214</f>
        <v>49.247260952261179</v>
      </c>
      <c r="AS214" s="15">
        <f>[1]节奏总纲!BE214</f>
        <v>53.963997969633951</v>
      </c>
    </row>
    <row r="215" spans="17:45" x14ac:dyDescent="0.2">
      <c r="Q215" s="11">
        <v>212</v>
      </c>
      <c r="R215" s="11">
        <f>[1]节奏总纲!AD215</f>
        <v>77.339270592575559</v>
      </c>
      <c r="S215" s="11">
        <f>[1]节奏总纲!AE215</f>
        <v>79.394582576821932</v>
      </c>
      <c r="T215" s="11">
        <f>[1]节奏总纲!AF215</f>
        <v>82.370449876281796</v>
      </c>
      <c r="U215" s="11">
        <f>[1]节奏总纲!AG215</f>
        <v>86.955936857250023</v>
      </c>
      <c r="V215" s="11">
        <f>[1]节奏总纲!AH215</f>
        <v>96.312563185428829</v>
      </c>
      <c r="AN215" s="15">
        <v>212</v>
      </c>
      <c r="AO215" s="15">
        <f>[1]节奏总纲!BA215</f>
        <v>43.090092042604475</v>
      </c>
      <c r="AP215" s="15">
        <f>[1]节奏总纲!BB215</f>
        <v>44.585020086822361</v>
      </c>
      <c r="AQ215" s="15">
        <f>[1]节奏总纲!BC215</f>
        <v>46.529264334298034</v>
      </c>
      <c r="AR215" s="15">
        <f>[1]节奏总纲!BD215</f>
        <v>49.278250620755983</v>
      </c>
      <c r="AS215" s="15">
        <f>[1]节奏总纲!BE215</f>
        <v>53.998462242667436</v>
      </c>
    </row>
    <row r="216" spans="17:45" x14ac:dyDescent="0.2">
      <c r="Q216" s="11">
        <v>213</v>
      </c>
      <c r="R216" s="11">
        <f>[1]节奏总纲!AD216</f>
        <v>77.406275272225741</v>
      </c>
      <c r="S216" s="11">
        <f>[1]节奏总纲!AE216</f>
        <v>79.461221808872352</v>
      </c>
      <c r="T216" s="11">
        <f>[1]节奏总纲!AF216</f>
        <v>82.436338388081793</v>
      </c>
      <c r="U216" s="11">
        <f>[1]节奏总纲!AG216</f>
        <v>87.031203567981635</v>
      </c>
      <c r="V216" s="11">
        <f>[1]节奏总纲!AH216</f>
        <v>96.373373295354199</v>
      </c>
      <c r="AN216" s="15">
        <v>213</v>
      </c>
      <c r="AO216" s="15">
        <f>[1]节奏总纲!BA216</f>
        <v>43.120049409352191</v>
      </c>
      <c r="AP216" s="15">
        <f>[1]节奏总纲!BB216</f>
        <v>44.617339394702242</v>
      </c>
      <c r="AQ216" s="15">
        <f>[1]节奏总纲!BC216</f>
        <v>46.561371072329244</v>
      </c>
      <c r="AR216" s="15">
        <f>[1]节奏总纲!BD216</f>
        <v>49.309240289250788</v>
      </c>
      <c r="AS216" s="15">
        <f>[1]节奏总纲!BE216</f>
        <v>54.028437871105552</v>
      </c>
    </row>
    <row r="217" spans="17:45" x14ac:dyDescent="0.2">
      <c r="Q217" s="11">
        <v>214</v>
      </c>
      <c r="R217" s="11">
        <f>[1]节奏总纲!AD217</f>
        <v>77.473279951875909</v>
      </c>
      <c r="S217" s="11">
        <f>[1]节奏总纲!AE217</f>
        <v>79.527861040922772</v>
      </c>
      <c r="T217" s="11">
        <f>[1]节奏总纲!AF217</f>
        <v>82.502226899881776</v>
      </c>
      <c r="U217" s="11">
        <f>[1]节奏总纲!AG217</f>
        <v>87.10568246405397</v>
      </c>
      <c r="V217" s="11">
        <f>[1]节奏总纲!AH217</f>
        <v>96.434183405279569</v>
      </c>
      <c r="AN217" s="15">
        <v>214</v>
      </c>
      <c r="AO217" s="15">
        <f>[1]节奏总纲!BA217</f>
        <v>43.150006776099914</v>
      </c>
      <c r="AP217" s="15">
        <f>[1]节奏总纲!BB217</f>
        <v>44.649658702582116</v>
      </c>
      <c r="AQ217" s="15">
        <f>[1]节奏总纲!BC217</f>
        <v>46.593477810360454</v>
      </c>
      <c r="AR217" s="15">
        <f>[1]节奏总纲!BD217</f>
        <v>49.340229957745592</v>
      </c>
      <c r="AS217" s="15">
        <f>[1]节奏总纲!BE217</f>
        <v>54.058203867701586</v>
      </c>
    </row>
    <row r="218" spans="17:45" x14ac:dyDescent="0.2">
      <c r="Q218" s="11">
        <v>215</v>
      </c>
      <c r="R218" s="11">
        <f>[1]节奏总纲!AD218</f>
        <v>77.540284631526092</v>
      </c>
      <c r="S218" s="11">
        <f>[1]节奏总纲!AE218</f>
        <v>79.594500272973193</v>
      </c>
      <c r="T218" s="11">
        <f>[1]节奏总纲!AF218</f>
        <v>82.568115411681774</v>
      </c>
      <c r="U218" s="11">
        <f>[1]节奏总纲!AG218</f>
        <v>87.180161360126306</v>
      </c>
      <c r="V218" s="11">
        <f>[1]节奏总纲!AH218</f>
        <v>96.494993515204939</v>
      </c>
      <c r="AN218" s="15">
        <v>215</v>
      </c>
      <c r="AO218" s="15">
        <f>[1]节奏总纲!BA218</f>
        <v>43.179964142847631</v>
      </c>
      <c r="AP218" s="15">
        <f>[1]节奏总纲!BB218</f>
        <v>44.681978010461997</v>
      </c>
      <c r="AQ218" s="15">
        <f>[1]节奏总纲!BC218</f>
        <v>46.625584548391664</v>
      </c>
      <c r="AR218" s="15">
        <f>[1]节奏总纲!BD218</f>
        <v>49.371219626240396</v>
      </c>
      <c r="AS218" s="15">
        <f>[1]节奏总纲!BE218</f>
        <v>54.087969864297619</v>
      </c>
    </row>
    <row r="219" spans="17:45" x14ac:dyDescent="0.2">
      <c r="Q219" s="11">
        <v>216</v>
      </c>
      <c r="R219" s="11">
        <f>[1]节奏总纲!AD219</f>
        <v>77.607289311176274</v>
      </c>
      <c r="S219" s="11">
        <f>[1]节奏总纲!AE219</f>
        <v>79.661139505023613</v>
      </c>
      <c r="T219" s="11">
        <f>[1]节奏总纲!AF219</f>
        <v>82.634003923481771</v>
      </c>
      <c r="U219" s="11">
        <f>[1]节奏总纲!AG219</f>
        <v>87.254640256198641</v>
      </c>
      <c r="V219" s="11">
        <f>[1]节奏总纲!AH219</f>
        <v>96.555803625130309</v>
      </c>
      <c r="AN219" s="15">
        <v>216</v>
      </c>
      <c r="AO219" s="15">
        <f>[1]节奏总纲!BA219</f>
        <v>43.209921509595347</v>
      </c>
      <c r="AP219" s="15">
        <f>[1]节奏总纲!BB219</f>
        <v>44.71429731834187</v>
      </c>
      <c r="AQ219" s="15">
        <f>[1]节奏总纲!BC219</f>
        <v>46.657691286422882</v>
      </c>
      <c r="AR219" s="15">
        <f>[1]节奏总纲!BD219</f>
        <v>49.402209294735208</v>
      </c>
      <c r="AS219" s="15">
        <f>[1]节奏总纲!BE219</f>
        <v>54.117735860893646</v>
      </c>
    </row>
    <row r="220" spans="17:45" x14ac:dyDescent="0.2">
      <c r="Q220" s="11">
        <v>217</v>
      </c>
      <c r="R220" s="11">
        <f>[1]节奏总纲!AD220</f>
        <v>77.674293990826456</v>
      </c>
      <c r="S220" s="11">
        <f>[1]节奏总纲!AE220</f>
        <v>79.727778737074033</v>
      </c>
      <c r="T220" s="11">
        <f>[1]节奏总纲!AF220</f>
        <v>82.699892435281754</v>
      </c>
      <c r="U220" s="11">
        <f>[1]节奏总纲!AG220</f>
        <v>87.329119152270991</v>
      </c>
      <c r="V220" s="11">
        <f>[1]节奏总纲!AH220</f>
        <v>96.61661373505568</v>
      </c>
      <c r="AN220" s="15">
        <v>217</v>
      </c>
      <c r="AO220" s="15">
        <f>[1]节奏总纲!BA220</f>
        <v>43.239878876343063</v>
      </c>
      <c r="AP220" s="15">
        <f>[1]节奏总纲!BB220</f>
        <v>44.746616626221751</v>
      </c>
      <c r="AQ220" s="15">
        <f>[1]节奏总纲!BC220</f>
        <v>46.689798024454092</v>
      </c>
      <c r="AR220" s="15">
        <f>[1]节奏总纲!BD220</f>
        <v>49.433198963230012</v>
      </c>
      <c r="AS220" s="15">
        <f>[1]节奏总纲!BE220</f>
        <v>54.147501857489679</v>
      </c>
    </row>
    <row r="221" spans="17:45" x14ac:dyDescent="0.2">
      <c r="Q221" s="11">
        <v>218</v>
      </c>
      <c r="R221" s="11">
        <f>[1]节奏总纲!AD221</f>
        <v>77.741298670476638</v>
      </c>
      <c r="S221" s="11">
        <f>[1]节奏总纲!AE221</f>
        <v>79.794417969124453</v>
      </c>
      <c r="T221" s="11">
        <f>[1]节奏总纲!AF221</f>
        <v>82.765780947081751</v>
      </c>
      <c r="U221" s="11">
        <f>[1]节奏总纲!AG221</f>
        <v>87.403598048343326</v>
      </c>
      <c r="V221" s="11">
        <f>[1]节奏总纲!AH221</f>
        <v>96.67742384498105</v>
      </c>
      <c r="AN221" s="15">
        <v>218</v>
      </c>
      <c r="AO221" s="15">
        <f>[1]节奏总纲!BA221</f>
        <v>43.269836243090786</v>
      </c>
      <c r="AP221" s="15">
        <f>[1]节奏总纲!BB221</f>
        <v>44.778935934101632</v>
      </c>
      <c r="AQ221" s="15">
        <f>[1]节奏总纲!BC221</f>
        <v>46.721904762485302</v>
      </c>
      <c r="AR221" s="15">
        <f>[1]节奏总纲!BD221</f>
        <v>49.464188631724817</v>
      </c>
      <c r="AS221" s="15">
        <f>[1]节奏总纲!BE221</f>
        <v>54.177267854085706</v>
      </c>
    </row>
    <row r="222" spans="17:45" x14ac:dyDescent="0.2">
      <c r="Q222" s="11">
        <v>219</v>
      </c>
      <c r="R222" s="11">
        <f>[1]节奏总纲!AD222</f>
        <v>77.80830335012682</v>
      </c>
      <c r="S222" s="11">
        <f>[1]节奏总纲!AE222</f>
        <v>79.861057201174873</v>
      </c>
      <c r="T222" s="11">
        <f>[1]节奏总纲!AF222</f>
        <v>82.831669458881734</v>
      </c>
      <c r="U222" s="11">
        <f>[1]节奏总纲!AG222</f>
        <v>87.478076944415662</v>
      </c>
      <c r="V222" s="11">
        <f>[1]节奏总纲!AH222</f>
        <v>96.73823395490642</v>
      </c>
      <c r="AN222" s="15">
        <v>219</v>
      </c>
      <c r="AO222" s="15">
        <f>[1]节奏总纲!BA222</f>
        <v>43.299793609838503</v>
      </c>
      <c r="AP222" s="15">
        <f>[1]节奏总纲!BB222</f>
        <v>44.811255241981506</v>
      </c>
      <c r="AQ222" s="15">
        <f>[1]节奏总纲!BC222</f>
        <v>46.754011500516519</v>
      </c>
      <c r="AR222" s="15">
        <f>[1]节奏总纲!BD222</f>
        <v>49.495178300219621</v>
      </c>
      <c r="AS222" s="15">
        <f>[1]节奏总纲!BE222</f>
        <v>54.207033850681739</v>
      </c>
    </row>
    <row r="223" spans="17:45" x14ac:dyDescent="0.2">
      <c r="Q223" s="11">
        <v>220</v>
      </c>
      <c r="R223" s="11">
        <f>[1]节奏总纲!AD223</f>
        <v>77.875308029777003</v>
      </c>
      <c r="S223" s="11">
        <f>[1]节奏总纲!AE223</f>
        <v>79.927696433225293</v>
      </c>
      <c r="T223" s="11">
        <f>[1]节奏总纲!AF223</f>
        <v>82.897557970681731</v>
      </c>
      <c r="U223" s="11">
        <f>[1]节奏总纲!AG223</f>
        <v>87.552555840488012</v>
      </c>
      <c r="V223" s="11">
        <f>[1]节奏总纲!AH223</f>
        <v>96.79904406483179</v>
      </c>
      <c r="AN223" s="15">
        <v>220</v>
      </c>
      <c r="AO223" s="15">
        <f>[1]节奏总纲!BA223</f>
        <v>43.329750976586219</v>
      </c>
      <c r="AP223" s="15">
        <f>[1]节奏总纲!BB223</f>
        <v>44.843574549861387</v>
      </c>
      <c r="AQ223" s="15">
        <f>[1]节奏总纲!BC223</f>
        <v>46.786118238547729</v>
      </c>
      <c r="AR223" s="15">
        <f>[1]节奏总纲!BD223</f>
        <v>49.526167968714425</v>
      </c>
      <c r="AS223" s="15">
        <f>[1]节奏总纲!BE223</f>
        <v>54.236799847277773</v>
      </c>
    </row>
    <row r="224" spans="17:45" x14ac:dyDescent="0.2">
      <c r="Q224" s="11">
        <v>221</v>
      </c>
      <c r="R224" s="11">
        <f>[1]节奏总纲!AD224</f>
        <v>77.942312709427185</v>
      </c>
      <c r="S224" s="11">
        <f>[1]节奏总纲!AE224</f>
        <v>79.994335665275713</v>
      </c>
      <c r="T224" s="11">
        <f>[1]节奏总纲!AF224</f>
        <v>82.963446482481729</v>
      </c>
      <c r="U224" s="11">
        <f>[1]节奏总纲!AG224</f>
        <v>87.627034736560347</v>
      </c>
      <c r="V224" s="11">
        <f>[1]节奏总纲!AH224</f>
        <v>96.85985417475716</v>
      </c>
      <c r="AN224" s="15">
        <v>221</v>
      </c>
      <c r="AO224" s="15">
        <f>[1]节奏总纲!BA224</f>
        <v>43.359708343333942</v>
      </c>
      <c r="AP224" s="15">
        <f>[1]节奏总纲!BB224</f>
        <v>44.875893857741268</v>
      </c>
      <c r="AQ224" s="15">
        <f>[1]节奏总纲!BC224</f>
        <v>46.818224976578939</v>
      </c>
      <c r="AR224" s="15">
        <f>[1]节奏总纲!BD224</f>
        <v>49.55715763720923</v>
      </c>
      <c r="AS224" s="15">
        <f>[1]节奏总纲!BE224</f>
        <v>54.266565843873799</v>
      </c>
    </row>
    <row r="225" spans="17:45" x14ac:dyDescent="0.2">
      <c r="Q225" s="11">
        <v>222</v>
      </c>
      <c r="R225" s="11">
        <f>[1]节奏总纲!AD225</f>
        <v>78.008693431404168</v>
      </c>
      <c r="S225" s="11">
        <f>[1]节奏总纲!AE225</f>
        <v>80.05990507131493</v>
      </c>
      <c r="T225" s="11">
        <f>[1]节奏总纲!AF225</f>
        <v>83.028328094754301</v>
      </c>
      <c r="U225" s="11">
        <f>[1]节奏总纲!AG225</f>
        <v>87.701513632632683</v>
      </c>
      <c r="V225" s="11">
        <f>[1]节奏总纲!AH225</f>
        <v>96.920664284682516</v>
      </c>
      <c r="AN225" s="15">
        <v>222</v>
      </c>
      <c r="AO225" s="15">
        <f>[1]节奏总纲!BA225</f>
        <v>43.389665710081658</v>
      </c>
      <c r="AP225" s="15">
        <f>[1]节奏总纲!BB225</f>
        <v>44.908213165621142</v>
      </c>
      <c r="AQ225" s="15">
        <f>[1]节奏总纲!BC225</f>
        <v>46.850331714610157</v>
      </c>
      <c r="AR225" s="15">
        <f>[1]节奏总纲!BD225</f>
        <v>49.588147305704041</v>
      </c>
      <c r="AS225" s="15">
        <f>[1]节奏总纲!BE225</f>
        <v>54.296331840469833</v>
      </c>
    </row>
    <row r="226" spans="17:45" x14ac:dyDescent="0.2">
      <c r="Q226" s="11">
        <v>223</v>
      </c>
      <c r="R226" s="11">
        <f>[1]节奏总纲!AD226</f>
        <v>78.071211008105138</v>
      </c>
      <c r="S226" s="11">
        <f>[1]节奏总纲!AE226</f>
        <v>80.125375094609936</v>
      </c>
      <c r="T226" s="11">
        <f>[1]节奏总纲!AF226</f>
        <v>83.091955037632331</v>
      </c>
      <c r="U226" s="11">
        <f>[1]节奏总纲!AG226</f>
        <v>87.775992528705018</v>
      </c>
      <c r="V226" s="11">
        <f>[1]节奏总纲!AH226</f>
        <v>96.981474394607886</v>
      </c>
      <c r="AN226" s="15">
        <v>223</v>
      </c>
      <c r="AO226" s="15">
        <f>[1]节奏总纲!BA226</f>
        <v>43.419623076829374</v>
      </c>
      <c r="AP226" s="15">
        <f>[1]节奏总纲!BB226</f>
        <v>44.940532473501023</v>
      </c>
      <c r="AQ226" s="15">
        <f>[1]节奏总纲!BC226</f>
        <v>46.882438452641367</v>
      </c>
      <c r="AR226" s="15">
        <f>[1]节奏总纲!BD226</f>
        <v>49.619136974198845</v>
      </c>
      <c r="AS226" s="15">
        <f>[1]节奏总纲!BE226</f>
        <v>54.326097837065859</v>
      </c>
    </row>
    <row r="227" spans="17:45" x14ac:dyDescent="0.2">
      <c r="Q227" s="11">
        <v>224</v>
      </c>
      <c r="R227" s="11">
        <f>[1]节奏总纲!AD227</f>
        <v>78.133728584806107</v>
      </c>
      <c r="S227" s="11">
        <f>[1]节奏总纲!AE227</f>
        <v>80.190845117904942</v>
      </c>
      <c r="T227" s="11">
        <f>[1]节奏总纲!AF227</f>
        <v>83.155581980510348</v>
      </c>
      <c r="U227" s="11">
        <f>[1]节奏总纲!AG227</f>
        <v>87.850471424777368</v>
      </c>
      <c r="V227" s="11">
        <f>[1]节奏总纲!AH227</f>
        <v>97.03979962522213</v>
      </c>
      <c r="AN227" s="15">
        <v>224</v>
      </c>
      <c r="AO227" s="15">
        <f>[1]节奏总纲!BA227</f>
        <v>43.449580443577091</v>
      </c>
      <c r="AP227" s="15">
        <f>[1]节奏总纲!BB227</f>
        <v>44.972851781380903</v>
      </c>
      <c r="AQ227" s="15">
        <f>[1]节奏总纲!BC227</f>
        <v>46.914545190672577</v>
      </c>
      <c r="AR227" s="15">
        <f>[1]节奏总纲!BD227</f>
        <v>49.65012664269365</v>
      </c>
      <c r="AS227" s="15">
        <f>[1]节奏总纲!BE227</f>
        <v>54.355863833661893</v>
      </c>
    </row>
    <row r="228" spans="17:45" x14ac:dyDescent="0.2">
      <c r="Q228" s="11">
        <v>225</v>
      </c>
      <c r="R228" s="11">
        <f>[1]节奏总纲!AD228</f>
        <v>78.196246161507091</v>
      </c>
      <c r="S228" s="11">
        <f>[1]节奏总纲!AE228</f>
        <v>80.256315141199948</v>
      </c>
      <c r="T228" s="11">
        <f>[1]节奏总纲!AF228</f>
        <v>83.219208923388379</v>
      </c>
      <c r="U228" s="11">
        <f>[1]节奏总纲!AG228</f>
        <v>87.924950320849703</v>
      </c>
      <c r="V228" s="11">
        <f>[1]节奏总纲!AH228</f>
        <v>97.097036185315744</v>
      </c>
      <c r="AN228" s="15">
        <v>225</v>
      </c>
      <c r="AO228" s="15">
        <f>[1]节奏总纲!BA228</f>
        <v>43.479537810324814</v>
      </c>
      <c r="AP228" s="15">
        <f>[1]节奏总纲!BB228</f>
        <v>45.004463376644416</v>
      </c>
      <c r="AQ228" s="15">
        <f>[1]节奏总纲!BC228</f>
        <v>46.946651928703794</v>
      </c>
      <c r="AR228" s="15">
        <f>[1]节奏总纲!BD228</f>
        <v>49.681116311188454</v>
      </c>
      <c r="AS228" s="15">
        <f>[1]节奏总纲!BE228</f>
        <v>54.385629830257926</v>
      </c>
    </row>
    <row r="229" spans="17:45" x14ac:dyDescent="0.2">
      <c r="Q229" s="11">
        <v>226</v>
      </c>
      <c r="R229" s="11">
        <f>[1]节奏总纲!AD229</f>
        <v>78.25876373820806</v>
      </c>
      <c r="S229" s="11">
        <f>[1]节奏总纲!AE229</f>
        <v>80.321785164494941</v>
      </c>
      <c r="T229" s="11">
        <f>[1]节奏总纲!AF229</f>
        <v>83.282835866266396</v>
      </c>
      <c r="U229" s="11">
        <f>[1]节奏总纲!AG229</f>
        <v>87.999429216922039</v>
      </c>
      <c r="V229" s="11">
        <f>[1]节奏总纲!AH229</f>
        <v>97.154272745409358</v>
      </c>
      <c r="AN229" s="15">
        <v>226</v>
      </c>
      <c r="AO229" s="15">
        <f>[1]节奏总纲!BA229</f>
        <v>43.50949517707253</v>
      </c>
      <c r="AP229" s="15">
        <f>[1]节奏总纲!BB229</f>
        <v>45.032359480672049</v>
      </c>
      <c r="AQ229" s="15">
        <f>[1]节奏总纲!BC229</f>
        <v>46.978758666735004</v>
      </c>
      <c r="AR229" s="15">
        <f>[1]节奏总纲!BD229</f>
        <v>49.712105979683258</v>
      </c>
      <c r="AS229" s="15">
        <f>[1]节奏总纲!BE229</f>
        <v>54.415395826853953</v>
      </c>
    </row>
    <row r="230" spans="17:45" x14ac:dyDescent="0.2">
      <c r="Q230" s="11">
        <v>227</v>
      </c>
      <c r="R230" s="11">
        <f>[1]节奏总纲!AD230</f>
        <v>78.321281314909029</v>
      </c>
      <c r="S230" s="11">
        <f>[1]节奏总纲!AE230</f>
        <v>80.387255187789947</v>
      </c>
      <c r="T230" s="11">
        <f>[1]节奏总纲!AF230</f>
        <v>83.346462809144427</v>
      </c>
      <c r="U230" s="11">
        <f>[1]节奏总纲!AG230</f>
        <v>88.069378113045531</v>
      </c>
      <c r="V230" s="11">
        <f>[1]节奏总纲!AH230</f>
        <v>97.211509305502972</v>
      </c>
      <c r="AN230" s="15">
        <v>227</v>
      </c>
      <c r="AO230" s="15">
        <f>[1]节奏总纲!BA230</f>
        <v>43.539452543820246</v>
      </c>
      <c r="AP230" s="15">
        <f>[1]节奏总纲!BB230</f>
        <v>45.060255584699682</v>
      </c>
      <c r="AQ230" s="15">
        <f>[1]节奏总纲!BC230</f>
        <v>47.009379755645142</v>
      </c>
      <c r="AR230" s="15">
        <f>[1]节奏总纲!BD230</f>
        <v>49.743095648178063</v>
      </c>
      <c r="AS230" s="15">
        <f>[1]节奏总纲!BE230</f>
        <v>54.445161823449986</v>
      </c>
    </row>
    <row r="231" spans="17:45" x14ac:dyDescent="0.2">
      <c r="Q231" s="11">
        <v>228</v>
      </c>
      <c r="R231" s="11">
        <f>[1]节奏总纲!AD231</f>
        <v>78.383798891610013</v>
      </c>
      <c r="S231" s="11">
        <f>[1]节奏总纲!AE231</f>
        <v>80.452725211084953</v>
      </c>
      <c r="T231" s="11">
        <f>[1]节奏总纲!AF231</f>
        <v>83.410089752022458</v>
      </c>
      <c r="U231" s="11">
        <f>[1]节奏总纲!AG231</f>
        <v>88.139292024548126</v>
      </c>
      <c r="V231" s="11">
        <f>[1]节奏总纲!AH231</f>
        <v>97.268745865596571</v>
      </c>
      <c r="AN231" s="15">
        <v>228</v>
      </c>
      <c r="AO231" s="15">
        <f>[1]节奏总纲!BA231</f>
        <v>43.569409910567963</v>
      </c>
      <c r="AP231" s="15">
        <f>[1]节奏总纲!BB231</f>
        <v>45.088151688727308</v>
      </c>
      <c r="AQ231" s="15">
        <f>[1]节奏总纲!BC231</f>
        <v>47.037096473409001</v>
      </c>
      <c r="AR231" s="15">
        <f>[1]节奏总纲!BD231</f>
        <v>49.774085316672867</v>
      </c>
      <c r="AS231" s="15">
        <f>[1]节奏总纲!BE231</f>
        <v>54.47492782004602</v>
      </c>
    </row>
    <row r="232" spans="17:45" x14ac:dyDescent="0.2">
      <c r="Q232" s="11">
        <v>229</v>
      </c>
      <c r="R232" s="11">
        <f>[1]节奏总纲!AD232</f>
        <v>78.446316468310982</v>
      </c>
      <c r="S232" s="11">
        <f>[1]节奏总纲!AE232</f>
        <v>80.518195234379959</v>
      </c>
      <c r="T232" s="11">
        <f>[1]节奏总纲!AF232</f>
        <v>83.473716694900475</v>
      </c>
      <c r="U232" s="11">
        <f>[1]节奏总纲!AG232</f>
        <v>88.209205936050708</v>
      </c>
      <c r="V232" s="11">
        <f>[1]节奏总纲!AH232</f>
        <v>97.325982425690185</v>
      </c>
      <c r="AN232" s="15">
        <v>229</v>
      </c>
      <c r="AO232" s="15">
        <f>[1]节奏总纲!BA232</f>
        <v>43.599367277315686</v>
      </c>
      <c r="AP232" s="15">
        <f>[1]节奏总纲!BB232</f>
        <v>45.116047792754941</v>
      </c>
      <c r="AQ232" s="15">
        <f>[1]节奏总纲!BC232</f>
        <v>47.06481319117286</v>
      </c>
      <c r="AR232" s="15">
        <f>[1]节奏总纲!BD232</f>
        <v>49.805074985167678</v>
      </c>
      <c r="AS232" s="15">
        <f>[1]节奏总纲!BE232</f>
        <v>54.504693816642046</v>
      </c>
    </row>
    <row r="233" spans="17:45" x14ac:dyDescent="0.2">
      <c r="Q233" s="11">
        <v>230</v>
      </c>
      <c r="R233" s="11">
        <f>[1]节奏总纲!AD233</f>
        <v>78.508834045011952</v>
      </c>
      <c r="S233" s="11">
        <f>[1]节奏总纲!AE233</f>
        <v>80.583665257674966</v>
      </c>
      <c r="T233" s="11">
        <f>[1]节奏总纲!AF233</f>
        <v>83.537343637778505</v>
      </c>
      <c r="U233" s="11">
        <f>[1]节奏总纲!AG233</f>
        <v>88.279119847553304</v>
      </c>
      <c r="V233" s="11">
        <f>[1]节奏总纲!AH233</f>
        <v>97.383218985783799</v>
      </c>
      <c r="AN233" s="15">
        <v>230</v>
      </c>
      <c r="AO233" s="15">
        <f>[1]节奏总纲!BA233</f>
        <v>43.629324644063402</v>
      </c>
      <c r="AP233" s="15">
        <f>[1]节奏总纲!BB233</f>
        <v>45.143943896782567</v>
      </c>
      <c r="AQ233" s="15">
        <f>[1]节奏总纲!BC233</f>
        <v>47.092529908936719</v>
      </c>
      <c r="AR233" s="15">
        <f>[1]节奏总纲!BD233</f>
        <v>49.836064653662483</v>
      </c>
      <c r="AS233" s="15">
        <f>[1]节奏总纲!BE233</f>
        <v>54.53445981323808</v>
      </c>
    </row>
    <row r="234" spans="17:45" x14ac:dyDescent="0.2">
      <c r="Q234" s="11">
        <v>231</v>
      </c>
      <c r="R234" s="11">
        <f>[1]节奏总纲!AD234</f>
        <v>78.571351621712921</v>
      </c>
      <c r="S234" s="11">
        <f>[1]节奏总纲!AE234</f>
        <v>80.649135280969972</v>
      </c>
      <c r="T234" s="11">
        <f>[1]节奏总纲!AF234</f>
        <v>83.600970580656536</v>
      </c>
      <c r="U234" s="11">
        <f>[1]节奏总纲!AG234</f>
        <v>88.349033759055899</v>
      </c>
      <c r="V234" s="11">
        <f>[1]节奏总纲!AH234</f>
        <v>97.440455545877413</v>
      </c>
      <c r="AN234" s="15">
        <v>231</v>
      </c>
      <c r="AO234" s="15">
        <f>[1]节奏总纲!BA234</f>
        <v>43.659282010811118</v>
      </c>
      <c r="AP234" s="15">
        <f>[1]节奏总纲!BB234</f>
        <v>45.171840000810199</v>
      </c>
      <c r="AQ234" s="15">
        <f>[1]节奏总纲!BC234</f>
        <v>47.120246626700578</v>
      </c>
      <c r="AR234" s="15">
        <f>[1]节奏总纲!BD234</f>
        <v>49.867054322157287</v>
      </c>
      <c r="AS234" s="15">
        <f>[1]节奏总纲!BE234</f>
        <v>54.564225809834106</v>
      </c>
    </row>
    <row r="235" spans="17:45" x14ac:dyDescent="0.2">
      <c r="Q235" s="11">
        <v>232</v>
      </c>
      <c r="R235" s="11">
        <f>[1]节奏总纲!AD235</f>
        <v>78.633869198413905</v>
      </c>
      <c r="S235" s="11">
        <f>[1]节奏总纲!AE235</f>
        <v>80.714605304264978</v>
      </c>
      <c r="T235" s="11">
        <f>[1]节奏总纲!AF235</f>
        <v>83.664597523534553</v>
      </c>
      <c r="U235" s="11">
        <f>[1]节奏总纲!AG235</f>
        <v>88.418947670558495</v>
      </c>
      <c r="V235" s="11">
        <f>[1]节奏总纲!AH235</f>
        <v>97.497692105971026</v>
      </c>
      <c r="AN235" s="15">
        <v>232</v>
      </c>
      <c r="AO235" s="15">
        <f>[1]节奏总纲!BA235</f>
        <v>43.689239377558835</v>
      </c>
      <c r="AP235" s="15">
        <f>[1]节奏总纲!BB235</f>
        <v>45.199736104837825</v>
      </c>
      <c r="AQ235" s="15">
        <f>[1]节奏总纲!BC235</f>
        <v>47.147963344464429</v>
      </c>
      <c r="AR235" s="15">
        <f>[1]节奏总纲!BD235</f>
        <v>49.898043990652091</v>
      </c>
      <c r="AS235" s="15">
        <f>[1]节奏总纲!BE235</f>
        <v>54.593991806430139</v>
      </c>
    </row>
    <row r="236" spans="17:45" x14ac:dyDescent="0.2">
      <c r="Q236" s="11">
        <v>233</v>
      </c>
      <c r="R236" s="11">
        <f>[1]节奏总纲!AD236</f>
        <v>78.696386775114874</v>
      </c>
      <c r="S236" s="11">
        <f>[1]节奏总纲!AE236</f>
        <v>80.78007532755997</v>
      </c>
      <c r="T236" s="11">
        <f>[1]节奏总纲!AF236</f>
        <v>83.728224466412584</v>
      </c>
      <c r="U236" s="11">
        <f>[1]节奏总纲!AG236</f>
        <v>88.488861582061077</v>
      </c>
      <c r="V236" s="11">
        <f>[1]节奏总纲!AH236</f>
        <v>97.554928666064626</v>
      </c>
      <c r="AN236" s="15">
        <v>233</v>
      </c>
      <c r="AO236" s="15">
        <f>[1]节奏总纲!BA236</f>
        <v>43.719196744306558</v>
      </c>
      <c r="AP236" s="15">
        <f>[1]节奏总纲!BB236</f>
        <v>45.227632208865458</v>
      </c>
      <c r="AQ236" s="15">
        <f>[1]节奏总纲!BC236</f>
        <v>47.175680062228288</v>
      </c>
      <c r="AR236" s="15">
        <f>[1]节奏总纲!BD236</f>
        <v>49.929033659146896</v>
      </c>
      <c r="AS236" s="15">
        <f>[1]节奏总纲!BE236</f>
        <v>54.623757803026173</v>
      </c>
    </row>
    <row r="237" spans="17:45" x14ac:dyDescent="0.2">
      <c r="Q237" s="11">
        <v>234</v>
      </c>
      <c r="R237" s="11">
        <f>[1]节奏总纲!AD237</f>
        <v>78.758904351815843</v>
      </c>
      <c r="S237" s="11">
        <f>[1]节奏总纲!AE237</f>
        <v>80.845545350854977</v>
      </c>
      <c r="T237" s="11">
        <f>[1]节奏总纲!AF237</f>
        <v>83.791851409290615</v>
      </c>
      <c r="U237" s="11">
        <f>[1]节奏总纲!AG237</f>
        <v>88.558775493563672</v>
      </c>
      <c r="V237" s="11">
        <f>[1]节奏总纲!AH237</f>
        <v>97.61216522615824</v>
      </c>
      <c r="AN237" s="15">
        <v>234</v>
      </c>
      <c r="AO237" s="15">
        <f>[1]节奏总纲!BA237</f>
        <v>43.749154111054274</v>
      </c>
      <c r="AP237" s="15">
        <f>[1]节奏总纲!BB237</f>
        <v>45.255528312893091</v>
      </c>
      <c r="AQ237" s="15">
        <f>[1]节奏总纲!BC237</f>
        <v>47.203396779992147</v>
      </c>
      <c r="AR237" s="15">
        <f>[1]节奏总纲!BD237</f>
        <v>49.9600233276417</v>
      </c>
      <c r="AS237" s="15">
        <f>[1]节奏总纲!BE237</f>
        <v>54.653523799622199</v>
      </c>
    </row>
    <row r="238" spans="17:45" x14ac:dyDescent="0.2">
      <c r="Q238" s="11">
        <v>235</v>
      </c>
      <c r="R238" s="11">
        <f>[1]节奏总纲!AD238</f>
        <v>78.821421928516827</v>
      </c>
      <c r="S238" s="11">
        <f>[1]节奏总纲!AE238</f>
        <v>80.911015374149983</v>
      </c>
      <c r="T238" s="11">
        <f>[1]节奏总纲!AF238</f>
        <v>83.855478352168632</v>
      </c>
      <c r="U238" s="11">
        <f>[1]节奏总纲!AG238</f>
        <v>88.628689405066268</v>
      </c>
      <c r="V238" s="11">
        <f>[1]节奏总纲!AH238</f>
        <v>97.669401786251854</v>
      </c>
      <c r="AN238" s="15">
        <v>235</v>
      </c>
      <c r="AO238" s="15">
        <f>[1]节奏总纲!BA238</f>
        <v>43.77911147780199</v>
      </c>
      <c r="AP238" s="15">
        <f>[1]节奏总纲!BB238</f>
        <v>45.283424416920717</v>
      </c>
      <c r="AQ238" s="15">
        <f>[1]节奏总纲!BC238</f>
        <v>47.231113497756006</v>
      </c>
      <c r="AR238" s="15">
        <f>[1]节奏总纲!BD238</f>
        <v>49.991012996136504</v>
      </c>
      <c r="AS238" s="15">
        <f>[1]节奏总纲!BE238</f>
        <v>54.683289796218233</v>
      </c>
    </row>
    <row r="239" spans="17:45" x14ac:dyDescent="0.2">
      <c r="Q239" s="11">
        <v>236</v>
      </c>
      <c r="R239" s="11">
        <f>[1]节奏总纲!AD239</f>
        <v>78.883939505217796</v>
      </c>
      <c r="S239" s="11">
        <f>[1]节奏总纲!AE239</f>
        <v>80.976485397444989</v>
      </c>
      <c r="T239" s="11">
        <f>[1]节奏总纲!AF239</f>
        <v>83.919105295046663</v>
      </c>
      <c r="U239" s="11">
        <f>[1]节奏总纲!AG239</f>
        <v>88.698603316568864</v>
      </c>
      <c r="V239" s="11">
        <f>[1]节奏总纲!AH239</f>
        <v>97.726638346345467</v>
      </c>
      <c r="AN239" s="15">
        <v>236</v>
      </c>
      <c r="AO239" s="15">
        <f>[1]节奏总纲!BA239</f>
        <v>43.809068844549707</v>
      </c>
      <c r="AP239" s="15">
        <f>[1]节奏总纲!BB239</f>
        <v>45.31132052094835</v>
      </c>
      <c r="AQ239" s="15">
        <f>[1]节奏总纲!BC239</f>
        <v>47.258830215519865</v>
      </c>
      <c r="AR239" s="15">
        <f>[1]节奏总纲!BD239</f>
        <v>50.018998195299922</v>
      </c>
      <c r="AS239" s="15">
        <f>[1]节奏总纲!BE239</f>
        <v>54.713055792814259</v>
      </c>
    </row>
    <row r="240" spans="17:45" x14ac:dyDescent="0.2">
      <c r="Q240" s="11">
        <v>237</v>
      </c>
      <c r="R240" s="11">
        <f>[1]节奏总纲!AD240</f>
        <v>78.946457081918766</v>
      </c>
      <c r="S240" s="11">
        <f>[1]节奏总纲!AE240</f>
        <v>81.038163244467697</v>
      </c>
      <c r="T240" s="11">
        <f>[1]节奏总纲!AF240</f>
        <v>83.982732237924694</v>
      </c>
      <c r="U240" s="11">
        <f>[1]节奏总纲!AG240</f>
        <v>88.768517228071445</v>
      </c>
      <c r="V240" s="11">
        <f>[1]节奏总纲!AH240</f>
        <v>97.783874906439081</v>
      </c>
      <c r="AN240" s="15">
        <v>237</v>
      </c>
      <c r="AO240" s="15">
        <f>[1]节奏总纲!BA240</f>
        <v>43.83902621129743</v>
      </c>
      <c r="AP240" s="15">
        <f>[1]节奏总纲!BB240</f>
        <v>45.339216624975975</v>
      </c>
      <c r="AQ240" s="15">
        <f>[1]节奏总纲!BC240</f>
        <v>47.286546933283724</v>
      </c>
      <c r="AR240" s="15">
        <f>[1]节奏总纲!BD240</f>
        <v>50.045756216849099</v>
      </c>
      <c r="AS240" s="15">
        <f>[1]节奏总纲!BE240</f>
        <v>54.742821789410293</v>
      </c>
    </row>
    <row r="241" spans="17:45" x14ac:dyDescent="0.2">
      <c r="Q241" s="11">
        <v>238</v>
      </c>
      <c r="R241" s="11">
        <f>[1]节奏总纲!AD241</f>
        <v>79.008373652580005</v>
      </c>
      <c r="S241" s="11">
        <f>[1]节奏总纲!AE241</f>
        <v>81.097715704203424</v>
      </c>
      <c r="T241" s="11">
        <f>[1]节奏总纲!AF241</f>
        <v>84.043767921022209</v>
      </c>
      <c r="U241" s="11">
        <f>[1]节奏总纲!AG241</f>
        <v>88.838431139574041</v>
      </c>
      <c r="V241" s="11">
        <f>[1]节奏总纲!AH241</f>
        <v>97.841111466532681</v>
      </c>
      <c r="AN241" s="15">
        <v>238</v>
      </c>
      <c r="AO241" s="15">
        <f>[1]节奏总纲!BA241</f>
        <v>43.868983578045146</v>
      </c>
      <c r="AP241" s="15">
        <f>[1]节奏总纲!BB241</f>
        <v>45.367112729003608</v>
      </c>
      <c r="AQ241" s="15">
        <f>[1]节奏总纲!BC241</f>
        <v>47.314263651047582</v>
      </c>
      <c r="AR241" s="15">
        <f>[1]节奏总纲!BD241</f>
        <v>50.072514238398277</v>
      </c>
      <c r="AS241" s="15">
        <f>[1]节奏总纲!BE241</f>
        <v>54.772587786006326</v>
      </c>
    </row>
    <row r="242" spans="17:45" x14ac:dyDescent="0.2">
      <c r="Q242" s="11">
        <v>239</v>
      </c>
      <c r="R242" s="11">
        <f>[1]节奏总纲!AD242</f>
        <v>79.066704614192943</v>
      </c>
      <c r="S242" s="11">
        <f>[1]节奏总纲!AE242</f>
        <v>81.157268163939136</v>
      </c>
      <c r="T242" s="11">
        <f>[1]节奏总纲!AF242</f>
        <v>84.103838417578672</v>
      </c>
      <c r="U242" s="11">
        <f>[1]节奏总纲!AG242</f>
        <v>88.908345051076637</v>
      </c>
      <c r="V242" s="11">
        <f>[1]节奏总纲!AH242</f>
        <v>97.898348026626294</v>
      </c>
      <c r="AN242" s="15">
        <v>239</v>
      </c>
      <c r="AO242" s="15">
        <f>[1]节奏总纲!BA242</f>
        <v>43.898940944792862</v>
      </c>
      <c r="AP242" s="15">
        <f>[1]节奏总纲!BB242</f>
        <v>45.395008833031234</v>
      </c>
      <c r="AQ242" s="15">
        <f>[1]节奏总纲!BC242</f>
        <v>47.341980368811441</v>
      </c>
      <c r="AR242" s="15">
        <f>[1]节奏总纲!BD242</f>
        <v>50.099272259947462</v>
      </c>
      <c r="AS242" s="15">
        <f>[1]节奏总纲!BE242</f>
        <v>54.802353782602353</v>
      </c>
    </row>
    <row r="243" spans="17:45" x14ac:dyDescent="0.2">
      <c r="Q243" s="11">
        <v>240</v>
      </c>
      <c r="R243" s="11">
        <f>[1]节奏总纲!AD243</f>
        <v>79.125035575805882</v>
      </c>
      <c r="S243" s="11">
        <f>[1]节奏总纲!AE243</f>
        <v>81.216820623674849</v>
      </c>
      <c r="T243" s="11">
        <f>[1]节奏总纲!AF243</f>
        <v>84.163908914135135</v>
      </c>
      <c r="U243" s="11">
        <f>[1]节奏总纲!AG243</f>
        <v>88.978258962579233</v>
      </c>
      <c r="V243" s="11">
        <f>[1]节奏总纲!AH243</f>
        <v>97.955584586719908</v>
      </c>
      <c r="AN243" s="15">
        <v>240</v>
      </c>
      <c r="AO243" s="15">
        <f>[1]节奏总纲!BA243</f>
        <v>43.928898311540586</v>
      </c>
      <c r="AP243" s="15">
        <f>[1]节奏总纲!BB243</f>
        <v>45.422904937058867</v>
      </c>
      <c r="AQ243" s="15">
        <f>[1]节奏总纲!BC243</f>
        <v>47.3696970865753</v>
      </c>
      <c r="AR243" s="15">
        <f>[1]节奏总纲!BD243</f>
        <v>50.126030281496639</v>
      </c>
      <c r="AS243" s="15">
        <f>[1]节奏总纲!BE243</f>
        <v>54.832119779198386</v>
      </c>
    </row>
    <row r="244" spans="17:45" x14ac:dyDescent="0.2">
      <c r="Q244" s="11">
        <v>241</v>
      </c>
      <c r="R244" s="11">
        <f>[1]节奏总纲!AD244</f>
        <v>79.18336653741882</v>
      </c>
      <c r="S244" s="11">
        <f>[1]节奏总纲!AE244</f>
        <v>81.276373083410562</v>
      </c>
      <c r="T244" s="11">
        <f>[1]节奏总纲!AF244</f>
        <v>84.223979410691598</v>
      </c>
      <c r="U244" s="11">
        <f>[1]节奏总纲!AG244</f>
        <v>89.047272179270863</v>
      </c>
      <c r="V244" s="11">
        <f>[1]节奏总纲!AH244</f>
        <v>98.013314854852808</v>
      </c>
      <c r="AN244" s="15">
        <v>241</v>
      </c>
      <c r="AO244" s="15">
        <f>[1]节奏总纲!BA244</f>
        <v>43.958855678288302</v>
      </c>
      <c r="AP244" s="15">
        <f>[1]节奏总纲!BB244</f>
        <v>45.450801041086493</v>
      </c>
      <c r="AQ244" s="15">
        <f>[1]节奏总纲!BC244</f>
        <v>47.397413804339159</v>
      </c>
      <c r="AR244" s="15">
        <f>[1]节奏总纲!BD244</f>
        <v>50.152788303045817</v>
      </c>
      <c r="AS244" s="15">
        <f>[1]节奏总纲!BE244</f>
        <v>54.86188577579442</v>
      </c>
    </row>
    <row r="245" spans="17:45" x14ac:dyDescent="0.2">
      <c r="Q245" s="11">
        <v>242</v>
      </c>
      <c r="R245" s="11">
        <f>[1]节奏总纲!AD245</f>
        <v>79.241697499031773</v>
      </c>
      <c r="S245" s="11">
        <f>[1]节奏总纲!AE245</f>
        <v>81.335925543146274</v>
      </c>
      <c r="T245" s="11">
        <f>[1]节奏总纲!AF245</f>
        <v>84.284049907248061</v>
      </c>
      <c r="U245" s="11">
        <f>[1]节奏总纲!AG245</f>
        <v>89.11587890081428</v>
      </c>
      <c r="V245" s="11">
        <f>[1]节奏总纲!AH245</f>
        <v>98.072755441643167</v>
      </c>
      <c r="AN245" s="15">
        <v>242</v>
      </c>
      <c r="AO245" s="15">
        <f>[1]节奏总纲!BA245</f>
        <v>43.988813045036018</v>
      </c>
      <c r="AP245" s="15">
        <f>[1]节奏总纲!BB245</f>
        <v>45.478697145114126</v>
      </c>
      <c r="AQ245" s="15">
        <f>[1]节奏总纲!BC245</f>
        <v>47.425130522103018</v>
      </c>
      <c r="AR245" s="15">
        <f>[1]节奏总纲!BD245</f>
        <v>50.179546324595002</v>
      </c>
      <c r="AS245" s="15">
        <f>[1]节奏总纲!BE245</f>
        <v>54.891651772390446</v>
      </c>
    </row>
    <row r="246" spans="17:45" x14ac:dyDescent="0.2">
      <c r="Q246" s="11">
        <v>243</v>
      </c>
      <c r="R246" s="11">
        <f>[1]节奏总纲!AD246</f>
        <v>79.300028460644711</v>
      </c>
      <c r="S246" s="11">
        <f>[1]节奏总纲!AE246</f>
        <v>81.395478002882001</v>
      </c>
      <c r="T246" s="11">
        <f>[1]节奏总纲!AF246</f>
        <v>84.344120403804524</v>
      </c>
      <c r="U246" s="11">
        <f>[1]节奏总纲!AG246</f>
        <v>89.184485622357698</v>
      </c>
      <c r="V246" s="11">
        <f>[1]节奏总纲!AH246</f>
        <v>98.132196028433526</v>
      </c>
      <c r="AN246" s="15">
        <v>243</v>
      </c>
      <c r="AO246" s="15">
        <f>[1]节奏总纲!BA246</f>
        <v>44.016200268136501</v>
      </c>
      <c r="AP246" s="15">
        <f>[1]节奏总纲!BB246</f>
        <v>45.506593249141758</v>
      </c>
      <c r="AQ246" s="15">
        <f>[1]节奏总纲!BC246</f>
        <v>47.452847239866877</v>
      </c>
      <c r="AR246" s="15">
        <f>[1]节奏总纲!BD246</f>
        <v>50.206304346144179</v>
      </c>
      <c r="AS246" s="15">
        <f>[1]节奏总纲!BE246</f>
        <v>54.92141776898648</v>
      </c>
    </row>
    <row r="247" spans="17:45" x14ac:dyDescent="0.2">
      <c r="Q247" s="11">
        <v>244</v>
      </c>
      <c r="R247" s="11">
        <f>[1]节奏总纲!AD247</f>
        <v>79.358359422257649</v>
      </c>
      <c r="S247" s="11">
        <f>[1]节奏总纲!AE247</f>
        <v>81.455030462617714</v>
      </c>
      <c r="T247" s="11">
        <f>[1]节奏总纲!AF247</f>
        <v>84.404190900360987</v>
      </c>
      <c r="U247" s="11">
        <f>[1]节奏总纲!AG247</f>
        <v>89.253092343901116</v>
      </c>
      <c r="V247" s="11">
        <f>[1]节奏总纲!AH247</f>
        <v>98.191636615223871</v>
      </c>
      <c r="AN247" s="15">
        <v>244</v>
      </c>
      <c r="AO247" s="15">
        <f>[1]节奏总纲!BA247</f>
        <v>44.042055714440401</v>
      </c>
      <c r="AP247" s="15">
        <f>[1]节奏总纲!BB247</f>
        <v>45.534489353169384</v>
      </c>
      <c r="AQ247" s="15">
        <f>[1]节奏总纲!BC247</f>
        <v>47.480563957630736</v>
      </c>
      <c r="AR247" s="15">
        <f>[1]节奏总纲!BD247</f>
        <v>50.233062367693357</v>
      </c>
      <c r="AS247" s="15">
        <f>[1]节奏总纲!BE247</f>
        <v>54.951183765582506</v>
      </c>
    </row>
    <row r="248" spans="17:45" x14ac:dyDescent="0.2">
      <c r="Q248" s="11">
        <v>245</v>
      </c>
      <c r="R248" s="11">
        <f>[1]节奏总纲!AD248</f>
        <v>79.416690383870588</v>
      </c>
      <c r="S248" s="11">
        <f>[1]节奏总纲!AE248</f>
        <v>81.514582922353426</v>
      </c>
      <c r="T248" s="11">
        <f>[1]节奏总纲!AF248</f>
        <v>84.46426139691745</v>
      </c>
      <c r="U248" s="11">
        <f>[1]节奏总纲!AG248</f>
        <v>89.321699065444534</v>
      </c>
      <c r="V248" s="11">
        <f>[1]节奏总纲!AH248</f>
        <v>98.25107720201423</v>
      </c>
      <c r="AN248" s="15">
        <v>245</v>
      </c>
      <c r="AO248" s="15">
        <f>[1]节奏总纲!BA248</f>
        <v>44.067911160744309</v>
      </c>
      <c r="AP248" s="15">
        <f>[1]节奏总纲!BB248</f>
        <v>45.562385457197017</v>
      </c>
      <c r="AQ248" s="15">
        <f>[1]节奏总纲!BC248</f>
        <v>47.508280675394595</v>
      </c>
      <c r="AR248" s="15">
        <f>[1]节奏总纲!BD248</f>
        <v>50.259820389242542</v>
      </c>
      <c r="AS248" s="15">
        <f>[1]节奏总纲!BE248</f>
        <v>54.98094976217854</v>
      </c>
    </row>
    <row r="249" spans="17:45" x14ac:dyDescent="0.2">
      <c r="Q249" s="11">
        <v>246</v>
      </c>
      <c r="R249" s="11">
        <f>[1]节奏总纲!AD249</f>
        <v>79.475021345483526</v>
      </c>
      <c r="S249" s="11">
        <f>[1]节奏总纲!AE249</f>
        <v>81.574135382089139</v>
      </c>
      <c r="T249" s="11">
        <f>[1]节奏总纲!AF249</f>
        <v>84.524331893473914</v>
      </c>
      <c r="U249" s="11">
        <f>[1]节奏总纲!AG249</f>
        <v>89.390305786987952</v>
      </c>
      <c r="V249" s="11">
        <f>[1]节奏总纲!AH249</f>
        <v>98.310517788804589</v>
      </c>
      <c r="AN249" s="15">
        <v>246</v>
      </c>
      <c r="AO249" s="15">
        <f>[1]节奏总纲!BA249</f>
        <v>44.093766607048209</v>
      </c>
      <c r="AP249" s="15">
        <f>[1]节奏总纲!BB249</f>
        <v>45.590281561224643</v>
      </c>
      <c r="AQ249" s="15">
        <f>[1]节奏总纲!BC249</f>
        <v>47.535997393158453</v>
      </c>
      <c r="AR249" s="15">
        <f>[1]节奏总纲!BD249</f>
        <v>50.286578410791719</v>
      </c>
      <c r="AS249" s="15">
        <f>[1]节奏总纲!BE249</f>
        <v>55.009255535630842</v>
      </c>
    </row>
    <row r="250" spans="17:45" x14ac:dyDescent="0.2">
      <c r="Q250" s="11">
        <v>247</v>
      </c>
      <c r="R250" s="11">
        <f>[1]节奏总纲!AD250</f>
        <v>79.533352307096465</v>
      </c>
      <c r="S250" s="11">
        <f>[1]节奏总纲!AE250</f>
        <v>81.633687841824852</v>
      </c>
      <c r="T250" s="11">
        <f>[1]节奏总纲!AF250</f>
        <v>84.584402390030377</v>
      </c>
      <c r="U250" s="11">
        <f>[1]节奏总纲!AG250</f>
        <v>89.45891250853137</v>
      </c>
      <c r="V250" s="11">
        <f>[1]节奏总纲!AH250</f>
        <v>98.369958375594933</v>
      </c>
      <c r="AN250" s="15">
        <v>247</v>
      </c>
      <c r="AO250" s="15">
        <f>[1]节奏总纲!BA250</f>
        <v>44.11962205335211</v>
      </c>
      <c r="AP250" s="15">
        <f>[1]节奏总纲!BB250</f>
        <v>45.618177665252276</v>
      </c>
      <c r="AQ250" s="15">
        <f>[1]节奏总纲!BC250</f>
        <v>47.563714110922312</v>
      </c>
      <c r="AR250" s="15">
        <f>[1]节奏总纲!BD250</f>
        <v>50.313336432340897</v>
      </c>
      <c r="AS250" s="15">
        <f>[1]节奏总纲!BE250</f>
        <v>55.034965356827627</v>
      </c>
    </row>
    <row r="251" spans="17:45" x14ac:dyDescent="0.2">
      <c r="Q251" s="11">
        <v>248</v>
      </c>
      <c r="R251" s="11">
        <f>[1]节奏总纲!AD251</f>
        <v>79.591683268709417</v>
      </c>
      <c r="S251" s="11">
        <f>[1]节奏总纲!AE251</f>
        <v>81.693240301560579</v>
      </c>
      <c r="T251" s="11">
        <f>[1]节奏总纲!AF251</f>
        <v>84.64447288658684</v>
      </c>
      <c r="U251" s="11">
        <f>[1]节奏总纲!AG251</f>
        <v>89.527519230074788</v>
      </c>
      <c r="V251" s="11">
        <f>[1]节奏总纲!AH251</f>
        <v>98.429398962385292</v>
      </c>
      <c r="AN251" s="15">
        <v>248</v>
      </c>
      <c r="AO251" s="15">
        <f>[1]节奏总纲!BA251</f>
        <v>44.145477499656018</v>
      </c>
      <c r="AP251" s="15">
        <f>[1]节奏总纲!BB251</f>
        <v>45.646073769279901</v>
      </c>
      <c r="AQ251" s="15">
        <f>[1]节奏总纲!BC251</f>
        <v>47.591430828686171</v>
      </c>
      <c r="AR251" s="15">
        <f>[1]节奏总纲!BD251</f>
        <v>50.340094453890082</v>
      </c>
      <c r="AS251" s="15">
        <f>[1]节奏总纲!BE251</f>
        <v>55.060675178024418</v>
      </c>
    </row>
    <row r="252" spans="17:45" x14ac:dyDescent="0.2">
      <c r="Q252" s="11">
        <v>249</v>
      </c>
      <c r="R252" s="11">
        <f>[1]节奏总纲!AD252</f>
        <v>79.650014230322356</v>
      </c>
      <c r="S252" s="11">
        <f>[1]节奏总纲!AE252</f>
        <v>81.752792761296291</v>
      </c>
      <c r="T252" s="11">
        <f>[1]节奏总纲!AF252</f>
        <v>84.704543383143317</v>
      </c>
      <c r="U252" s="11">
        <f>[1]节奏总纲!AG252</f>
        <v>89.596125951618205</v>
      </c>
      <c r="V252" s="11">
        <f>[1]节奏总纲!AH252</f>
        <v>98.488839549175651</v>
      </c>
      <c r="AN252" s="15">
        <v>249</v>
      </c>
      <c r="AO252" s="15">
        <f>[1]节奏总纲!BA252</f>
        <v>44.171332945959918</v>
      </c>
      <c r="AP252" s="15">
        <f>[1]节奏总纲!BB252</f>
        <v>45.673969873307534</v>
      </c>
      <c r="AQ252" s="15">
        <f>[1]节奏总纲!BC252</f>
        <v>47.61914754645003</v>
      </c>
      <c r="AR252" s="15">
        <f>[1]节奏总纲!BD252</f>
        <v>50.366852475439259</v>
      </c>
      <c r="AS252" s="15">
        <f>[1]节奏总纲!BE252</f>
        <v>55.086384999221202</v>
      </c>
    </row>
    <row r="253" spans="17:45" x14ac:dyDescent="0.2">
      <c r="Q253" s="11">
        <v>250</v>
      </c>
      <c r="R253" s="11">
        <f>[1]节奏总纲!AD253</f>
        <v>79.708345191935294</v>
      </c>
      <c r="S253" s="11">
        <f>[1]节奏总纲!AE253</f>
        <v>81.812345221032004</v>
      </c>
      <c r="T253" s="11">
        <f>[1]节奏总纲!AF253</f>
        <v>84.76461387969978</v>
      </c>
      <c r="U253" s="11">
        <f>[1]节奏总纲!AG253</f>
        <v>89.664732673161623</v>
      </c>
      <c r="V253" s="11">
        <f>[1]节奏总纲!AH253</f>
        <v>98.548280135965996</v>
      </c>
      <c r="AN253" s="15">
        <v>250</v>
      </c>
      <c r="AO253" s="15">
        <f>[1]节奏总纲!BA253</f>
        <v>44.197188392263818</v>
      </c>
      <c r="AP253" s="15">
        <f>[1]节奏总纲!BB253</f>
        <v>45.701865977335167</v>
      </c>
      <c r="AQ253" s="15">
        <f>[1]节奏总纲!BC253</f>
        <v>47.646864264213889</v>
      </c>
      <c r="AR253" s="15">
        <f>[1]节奏总纲!BD253</f>
        <v>50.393610496988437</v>
      </c>
      <c r="AS253" s="15">
        <f>[1]节奏总纲!BE253</f>
        <v>55.112094820417994</v>
      </c>
    </row>
    <row r="254" spans="17:45" x14ac:dyDescent="0.2">
      <c r="Q254" s="11">
        <v>251</v>
      </c>
      <c r="R254" s="11">
        <f>[1]节奏总纲!AD254</f>
        <v>79.766676153548232</v>
      </c>
      <c r="S254" s="11">
        <f>[1]节奏总纲!AE254</f>
        <v>81.871897680767717</v>
      </c>
      <c r="T254" s="11">
        <f>[1]节奏总纲!AF254</f>
        <v>84.824684376256243</v>
      </c>
      <c r="U254" s="11">
        <f>[1]节奏总纲!AG254</f>
        <v>89.733339394705041</v>
      </c>
      <c r="V254" s="11">
        <f>[1]节奏总纲!AH254</f>
        <v>98.607720722756355</v>
      </c>
      <c r="AN254" s="15">
        <v>251</v>
      </c>
      <c r="AO254" s="15">
        <f>[1]节奏总纲!BA254</f>
        <v>44.223043838567726</v>
      </c>
      <c r="AP254" s="15">
        <f>[1]节奏总纲!BB254</f>
        <v>45.729762081362793</v>
      </c>
      <c r="AQ254" s="15">
        <f>[1]节奏总纲!BC254</f>
        <v>47.674580981977748</v>
      </c>
      <c r="AR254" s="15">
        <f>[1]节奏总纲!BD254</f>
        <v>50.420368518537622</v>
      </c>
      <c r="AS254" s="15">
        <f>[1]节奏总纲!BE254</f>
        <v>55.137804641614778</v>
      </c>
    </row>
    <row r="255" spans="17:45" x14ac:dyDescent="0.2">
      <c r="Q255" s="11">
        <v>252</v>
      </c>
      <c r="R255" s="11">
        <f>[1]节奏总纲!AD255</f>
        <v>79.825007115161171</v>
      </c>
      <c r="S255" s="11">
        <f>[1]节奏总纲!AE255</f>
        <v>81.931450140503429</v>
      </c>
      <c r="T255" s="11">
        <f>[1]节奏总纲!AF255</f>
        <v>84.884754872812707</v>
      </c>
      <c r="U255" s="11">
        <f>[1]节奏总纲!AG255</f>
        <v>89.801946116248459</v>
      </c>
      <c r="V255" s="11">
        <f>[1]节奏总纲!AH255</f>
        <v>98.667161309546714</v>
      </c>
      <c r="AN255" s="15">
        <v>252</v>
      </c>
      <c r="AO255" s="15">
        <f>[1]节奏总纲!BA255</f>
        <v>44.248899284871626</v>
      </c>
      <c r="AP255" s="15">
        <f>[1]节奏总纲!BB255</f>
        <v>45.757658185390426</v>
      </c>
      <c r="AQ255" s="15">
        <f>[1]节奏总纲!BC255</f>
        <v>47.7022976997416</v>
      </c>
      <c r="AR255" s="15">
        <f>[1]节奏总纲!BD255</f>
        <v>50.447126540086799</v>
      </c>
      <c r="AS255" s="15">
        <f>[1]节奏总纲!BE255</f>
        <v>55.163514462811563</v>
      </c>
    </row>
    <row r="256" spans="17:45" x14ac:dyDescent="0.2">
      <c r="Q256" s="11">
        <v>253</v>
      </c>
      <c r="R256" s="11">
        <f>[1]节奏总纲!AD256</f>
        <v>79.883338076774123</v>
      </c>
      <c r="S256" s="11">
        <f>[1]节奏总纲!AE256</f>
        <v>81.991002600239142</v>
      </c>
      <c r="T256" s="11">
        <f>[1]节奏总纲!AF256</f>
        <v>84.94482536936917</v>
      </c>
      <c r="U256" s="11">
        <f>[1]节奏总纲!AG256</f>
        <v>89.870552837791877</v>
      </c>
      <c r="V256" s="11">
        <f>[1]节奏总纲!AH256</f>
        <v>98.726601896337058</v>
      </c>
      <c r="AN256" s="15">
        <v>253</v>
      </c>
      <c r="AO256" s="15">
        <f>[1]节奏总纲!BA256</f>
        <v>44.274754731175527</v>
      </c>
      <c r="AP256" s="15">
        <f>[1]节奏总纲!BB256</f>
        <v>45.785554289418052</v>
      </c>
      <c r="AQ256" s="15">
        <f>[1]节奏总纲!BC256</f>
        <v>47.730014417505458</v>
      </c>
      <c r="AR256" s="15">
        <f>[1]节奏总纲!BD256</f>
        <v>50.473884561635977</v>
      </c>
      <c r="AS256" s="15">
        <f>[1]节奏总纲!BE256</f>
        <v>55.189224284008354</v>
      </c>
    </row>
    <row r="257" spans="17:45" x14ac:dyDescent="0.2">
      <c r="Q257" s="11">
        <v>254</v>
      </c>
      <c r="R257" s="11">
        <f>[1]节奏总纲!AD257</f>
        <v>79.941669038387062</v>
      </c>
      <c r="S257" s="11">
        <f>[1]节奏总纲!AE257</f>
        <v>82.046165327855846</v>
      </c>
      <c r="T257" s="11">
        <f>[1]节奏总纲!AF257</f>
        <v>85.004450307848032</v>
      </c>
      <c r="U257" s="11">
        <f>[1]节奏总纲!AG257</f>
        <v>89.939159559335295</v>
      </c>
      <c r="V257" s="11">
        <f>[1]节奏总纲!AH257</f>
        <v>98.786042483127417</v>
      </c>
      <c r="AN257" s="15">
        <v>254</v>
      </c>
      <c r="AO257" s="15">
        <f>[1]节奏总纲!BA257</f>
        <v>44.300610177479435</v>
      </c>
      <c r="AP257" s="15">
        <f>[1]节奏总纲!BB257</f>
        <v>45.813450393445684</v>
      </c>
      <c r="AQ257" s="15">
        <f>[1]节奏总纲!BC257</f>
        <v>47.757731135269317</v>
      </c>
      <c r="AR257" s="15">
        <f>[1]节奏总纲!BD257</f>
        <v>50.500642583185162</v>
      </c>
      <c r="AS257" s="15">
        <f>[1]节奏总纲!BE257</f>
        <v>55.214934105205138</v>
      </c>
    </row>
    <row r="258" spans="17:45" x14ac:dyDescent="0.2">
      <c r="Q258" s="11">
        <v>255</v>
      </c>
      <c r="R258" s="11">
        <f>[1]节奏总纲!AD258</f>
        <v>80</v>
      </c>
      <c r="S258" s="11">
        <f>[1]节奏总纲!AE258</f>
        <v>82.100546804797787</v>
      </c>
      <c r="T258" s="11">
        <f>[1]节奏总纲!AF258</f>
        <v>85.059053968634842</v>
      </c>
      <c r="U258" s="11">
        <f>[1]节奏总纲!AG258</f>
        <v>90.006385600230558</v>
      </c>
      <c r="V258" s="11">
        <f>[1]节奏总纲!AH258</f>
        <v>98.845483069917776</v>
      </c>
      <c r="AN258" s="15">
        <v>255</v>
      </c>
      <c r="AO258" s="15">
        <f>[1]节奏总纲!BA258</f>
        <v>44.326465623783335</v>
      </c>
      <c r="AP258" s="15">
        <f>[1]节奏总纲!BB258</f>
        <v>45.84134649747331</v>
      </c>
      <c r="AQ258" s="15">
        <f>[1]节奏总纲!BC258</f>
        <v>47.785447853033176</v>
      </c>
      <c r="AR258" s="15">
        <f>[1]节奏总纲!BD258</f>
        <v>50.527400604734339</v>
      </c>
      <c r="AS258" s="15">
        <f>[1]节奏总纲!BE258</f>
        <v>55.24064392640193</v>
      </c>
    </row>
    <row r="259" spans="17:45" x14ac:dyDescent="0.2">
      <c r="Q259" s="11">
        <v>256</v>
      </c>
      <c r="R259" s="11">
        <f>[1]节奏总纲!AD259</f>
        <v>80.054424711612938</v>
      </c>
      <c r="S259" s="11">
        <f>[1]节奏总纲!AE259</f>
        <v>82.154928281739714</v>
      </c>
      <c r="T259" s="11">
        <f>[1]节奏总纲!AF259</f>
        <v>85.113657629421638</v>
      </c>
      <c r="U259" s="11">
        <f>[1]节奏总纲!AG259</f>
        <v>90.062795496260307</v>
      </c>
      <c r="V259" s="11">
        <f>[1]节奏总纲!AH259</f>
        <v>98.904923656708121</v>
      </c>
      <c r="AN259" s="15">
        <v>256</v>
      </c>
      <c r="AO259" s="15">
        <f>[1]节奏总纲!BA259</f>
        <v>44.352321070087235</v>
      </c>
      <c r="AP259" s="15">
        <f>[1]节奏总纲!BB259</f>
        <v>45.869242601500943</v>
      </c>
      <c r="AQ259" s="15">
        <f>[1]节奏总纲!BC259</f>
        <v>47.813164570797035</v>
      </c>
      <c r="AR259" s="15">
        <f>[1]节奏总纲!BD259</f>
        <v>50.554158626283517</v>
      </c>
      <c r="AS259" s="15">
        <f>[1]节奏总纲!BE259</f>
        <v>55.266353747598714</v>
      </c>
    </row>
    <row r="260" spans="17:45" x14ac:dyDescent="0.2">
      <c r="Q260" s="11">
        <v>257</v>
      </c>
      <c r="R260" s="11">
        <f>[1]节奏总纲!AD260</f>
        <v>80.108849423225877</v>
      </c>
      <c r="S260" s="11">
        <f>[1]节奏总纲!AE260</f>
        <v>82.209309758681655</v>
      </c>
      <c r="T260" s="11">
        <f>[1]节奏总纲!AF260</f>
        <v>85.168261290208434</v>
      </c>
      <c r="U260" s="11">
        <f>[1]节奏总纲!AG260</f>
        <v>90.119205392290041</v>
      </c>
      <c r="V260" s="11">
        <f>[1]节奏总纲!AH260</f>
        <v>98.96436424349848</v>
      </c>
      <c r="AN260" s="15">
        <v>257</v>
      </c>
      <c r="AO260" s="15">
        <f>[1]节奏总纲!BA260</f>
        <v>44.378176516391136</v>
      </c>
      <c r="AP260" s="15">
        <f>[1]节奏总纲!BB260</f>
        <v>45.897138705528576</v>
      </c>
      <c r="AQ260" s="15">
        <f>[1]节奏总纲!BC260</f>
        <v>47.840881288560894</v>
      </c>
      <c r="AR260" s="15">
        <f>[1]节奏总纲!BD260</f>
        <v>50.580916647832701</v>
      </c>
      <c r="AS260" s="15">
        <f>[1]节奏总纲!BE260</f>
        <v>55.292063568795498</v>
      </c>
    </row>
    <row r="261" spans="17:45" x14ac:dyDescent="0.2">
      <c r="Q261" s="11">
        <v>258</v>
      </c>
      <c r="R261" s="11">
        <f>[1]节奏总纲!AD261</f>
        <v>80.163274134838829</v>
      </c>
      <c r="S261" s="11">
        <f>[1]节奏总纲!AE261</f>
        <v>82.263691235623583</v>
      </c>
      <c r="T261" s="11">
        <f>[1]节奏总纲!AF261</f>
        <v>85.222864950995231</v>
      </c>
      <c r="U261" s="11">
        <f>[1]节奏总纲!AG261</f>
        <v>90.175615288319776</v>
      </c>
      <c r="V261" s="11">
        <f>[1]节奏总纲!AH261</f>
        <v>99.023313221876677</v>
      </c>
      <c r="AN261" s="15">
        <v>258</v>
      </c>
      <c r="AO261" s="15">
        <f>[1]节奏总纲!BA261</f>
        <v>44.404031962695043</v>
      </c>
      <c r="AP261" s="15">
        <f>[1]节奏总纲!BB261</f>
        <v>45.925034809556202</v>
      </c>
      <c r="AQ261" s="15">
        <f>[1]节奏总纲!BC261</f>
        <v>47.868598006324753</v>
      </c>
      <c r="AR261" s="15">
        <f>[1]节奏总纲!BD261</f>
        <v>50.607674669381879</v>
      </c>
      <c r="AS261" s="15">
        <f>[1]节奏总纲!BE261</f>
        <v>55.31777338999229</v>
      </c>
    </row>
    <row r="262" spans="17:45" x14ac:dyDescent="0.2">
      <c r="Q262" s="11">
        <v>259</v>
      </c>
      <c r="R262" s="11">
        <f>[1]节奏总纲!AD262</f>
        <v>80.217698846451768</v>
      </c>
      <c r="S262" s="11">
        <f>[1]节奏总纲!AE262</f>
        <v>82.318072712565524</v>
      </c>
      <c r="T262" s="11">
        <f>[1]节奏总纲!AF262</f>
        <v>85.277468611782027</v>
      </c>
      <c r="U262" s="11">
        <f>[1]节奏总纲!AG262</f>
        <v>90.23202518434951</v>
      </c>
      <c r="V262" s="11">
        <f>[1]节奏总纲!AH262</f>
        <v>99.081526263999208</v>
      </c>
      <c r="AN262" s="15">
        <v>259</v>
      </c>
      <c r="AO262" s="15">
        <f>[1]节奏总纲!BA262</f>
        <v>44.429887408998944</v>
      </c>
      <c r="AP262" s="15">
        <f>[1]节奏总纲!BB262</f>
        <v>45.952930913583835</v>
      </c>
      <c r="AQ262" s="15">
        <f>[1]节奏总纲!BC262</f>
        <v>47.896314724088612</v>
      </c>
      <c r="AR262" s="15">
        <f>[1]节奏总纲!BD262</f>
        <v>50.634432690931064</v>
      </c>
      <c r="AS262" s="15">
        <f>[1]节奏总纲!BE262</f>
        <v>55.343483211189074</v>
      </c>
    </row>
    <row r="263" spans="17:45" x14ac:dyDescent="0.2">
      <c r="Q263" s="11">
        <v>260</v>
      </c>
      <c r="R263" s="11">
        <f>[1]节奏总纲!AD263</f>
        <v>80.272123558064706</v>
      </c>
      <c r="S263" s="11">
        <f>[1]节奏总纲!AE263</f>
        <v>82.372454189507465</v>
      </c>
      <c r="T263" s="11">
        <f>[1]节奏总纲!AF263</f>
        <v>85.332072272568837</v>
      </c>
      <c r="U263" s="11">
        <f>[1]节奏总纲!AG263</f>
        <v>90.288435080379244</v>
      </c>
      <c r="V263" s="11">
        <f>[1]节奏总纲!AH263</f>
        <v>99.139739306121726</v>
      </c>
      <c r="AN263" s="15">
        <v>260</v>
      </c>
      <c r="AO263" s="15">
        <f>[1]节奏总纲!BA263</f>
        <v>44.455742855302844</v>
      </c>
      <c r="AP263" s="15">
        <f>[1]节奏总纲!BB263</f>
        <v>45.98082701761146</v>
      </c>
      <c r="AQ263" s="15">
        <f>[1]节奏总纲!BC263</f>
        <v>47.92403144185247</v>
      </c>
      <c r="AR263" s="15">
        <f>[1]节奏总纲!BD263</f>
        <v>50.661190712480241</v>
      </c>
      <c r="AS263" s="15">
        <f>[1]节奏总纲!BE263</f>
        <v>55.369193032385866</v>
      </c>
    </row>
    <row r="264" spans="17:45" x14ac:dyDescent="0.2">
      <c r="Q264" s="11">
        <v>261</v>
      </c>
      <c r="R264" s="11">
        <f>[1]节奏总纲!AD264</f>
        <v>80.326548269677644</v>
      </c>
      <c r="S264" s="11">
        <f>[1]节奏总纲!AE264</f>
        <v>82.426835666449392</v>
      </c>
      <c r="T264" s="11">
        <f>[1]节奏总纲!AF264</f>
        <v>85.386675933355633</v>
      </c>
      <c r="U264" s="11">
        <f>[1]节奏总纲!AG264</f>
        <v>90.344844976408993</v>
      </c>
      <c r="V264" s="11">
        <f>[1]节奏总纲!AH264</f>
        <v>99.197952348244257</v>
      </c>
      <c r="AN264" s="15">
        <v>261</v>
      </c>
      <c r="AO264" s="15">
        <f>[1]节奏总纲!BA264</f>
        <v>44.481598301606752</v>
      </c>
      <c r="AP264" s="15">
        <f>[1]节奏总纲!BB264</f>
        <v>46.007529841290832</v>
      </c>
      <c r="AQ264" s="15">
        <f>[1]节奏总纲!BC264</f>
        <v>47.951748159616329</v>
      </c>
      <c r="AR264" s="15">
        <f>[1]节奏总纲!BD264</f>
        <v>50.687948734029419</v>
      </c>
      <c r="AS264" s="15">
        <f>[1]节奏总纲!BE264</f>
        <v>55.39490285358265</v>
      </c>
    </row>
    <row r="265" spans="17:45" x14ac:dyDescent="0.2">
      <c r="Q265" s="11">
        <v>262</v>
      </c>
      <c r="R265" s="11">
        <f>[1]节奏总纲!AD265</f>
        <v>80.380972981290597</v>
      </c>
      <c r="S265" s="11">
        <f>[1]节奏总纲!AE265</f>
        <v>82.481217143391333</v>
      </c>
      <c r="T265" s="11">
        <f>[1]节奏总纲!AF265</f>
        <v>85.441279594142429</v>
      </c>
      <c r="U265" s="11">
        <f>[1]节奏总纲!AG265</f>
        <v>90.401254872438727</v>
      </c>
      <c r="V265" s="11">
        <f>[1]节奏总纲!AH265</f>
        <v>99.256165390366789</v>
      </c>
      <c r="AN265" s="15">
        <v>262</v>
      </c>
      <c r="AO265" s="15">
        <f>[1]节奏总纲!BA265</f>
        <v>44.507453747910652</v>
      </c>
      <c r="AP265" s="15">
        <f>[1]节奏总纲!BB265</f>
        <v>46.031609894814238</v>
      </c>
      <c r="AQ265" s="15">
        <f>[1]节奏总纲!BC265</f>
        <v>47.979464877380188</v>
      </c>
      <c r="AR265" s="15">
        <f>[1]节奏总纲!BD265</f>
        <v>50.714706755578604</v>
      </c>
      <c r="AS265" s="15">
        <f>[1]节奏总纲!BE265</f>
        <v>55.420612674779434</v>
      </c>
    </row>
    <row r="266" spans="17:45" x14ac:dyDescent="0.2">
      <c r="Q266" s="11">
        <v>263</v>
      </c>
      <c r="R266" s="11">
        <f>[1]节奏总纲!AD266</f>
        <v>80.435397692903535</v>
      </c>
      <c r="S266" s="11">
        <f>[1]节奏总纲!AE266</f>
        <v>82.535598620333275</v>
      </c>
      <c r="T266" s="11">
        <f>[1]节奏总纲!AF266</f>
        <v>85.495883254929225</v>
      </c>
      <c r="U266" s="11">
        <f>[1]节奏总纲!AG266</f>
        <v>90.457664768468462</v>
      </c>
      <c r="V266" s="11">
        <f>[1]节奏总纲!AH266</f>
        <v>99.314378432489306</v>
      </c>
      <c r="AN266" s="15">
        <v>263</v>
      </c>
      <c r="AO266" s="15">
        <f>[1]节奏总纲!BA266</f>
        <v>44.533309194214553</v>
      </c>
      <c r="AP266" s="15">
        <f>[1]节奏总纲!BB266</f>
        <v>46.055689948337651</v>
      </c>
      <c r="AQ266" s="15">
        <f>[1]节奏总纲!BC266</f>
        <v>48.006200084618079</v>
      </c>
      <c r="AR266" s="15">
        <f>[1]节奏总纲!BD266</f>
        <v>50.741464777127781</v>
      </c>
      <c r="AS266" s="15">
        <f>[1]节奏总纲!BE266</f>
        <v>55.446322495976226</v>
      </c>
    </row>
    <row r="267" spans="17:45" x14ac:dyDescent="0.2">
      <c r="Q267" s="11">
        <v>264</v>
      </c>
      <c r="R267" s="11">
        <f>[1]节奏总纲!AD267</f>
        <v>80.489822404516474</v>
      </c>
      <c r="S267" s="11">
        <f>[1]节奏总纲!AE267</f>
        <v>82.589980097275202</v>
      </c>
      <c r="T267" s="11">
        <f>[1]节奏总纲!AF267</f>
        <v>85.550486915716021</v>
      </c>
      <c r="U267" s="11">
        <f>[1]节奏总纲!AG267</f>
        <v>90.514074664498196</v>
      </c>
      <c r="V267" s="11">
        <f>[1]节奏总纲!AH267</f>
        <v>99.372591474611838</v>
      </c>
      <c r="AN267" s="15">
        <v>264</v>
      </c>
      <c r="AO267" s="15">
        <f>[1]节奏总纲!BA267</f>
        <v>44.55916464051846</v>
      </c>
      <c r="AP267" s="15">
        <f>[1]节奏总纲!BB267</f>
        <v>46.079770001861057</v>
      </c>
      <c r="AQ267" s="15">
        <f>[1]节奏总纲!BC267</f>
        <v>48.030128751164241</v>
      </c>
      <c r="AR267" s="15">
        <f>[1]节奏总纲!BD267</f>
        <v>50.768222798676959</v>
      </c>
      <c r="AS267" s="15">
        <f>[1]节奏总纲!BE267</f>
        <v>55.47203231717301</v>
      </c>
    </row>
    <row r="268" spans="17:45" x14ac:dyDescent="0.2">
      <c r="Q268" s="11">
        <v>265</v>
      </c>
      <c r="R268" s="11">
        <f>[1]节奏总纲!AD268</f>
        <v>80.544247116129412</v>
      </c>
      <c r="S268" s="11">
        <f>[1]节奏总纲!AE268</f>
        <v>82.644361574217143</v>
      </c>
      <c r="T268" s="11">
        <f>[1]节奏总纲!AF268</f>
        <v>85.605090576502832</v>
      </c>
      <c r="U268" s="11">
        <f>[1]节奏总纲!AG268</f>
        <v>90.57048456052793</v>
      </c>
      <c r="V268" s="11">
        <f>[1]节奏总纲!AH268</f>
        <v>99.430804516734369</v>
      </c>
      <c r="AN268" s="15">
        <v>265</v>
      </c>
      <c r="AO268" s="15">
        <f>[1]节奏总纲!BA268</f>
        <v>44.585020086822361</v>
      </c>
      <c r="AP268" s="15">
        <f>[1]节奏总纲!BB268</f>
        <v>46.10385005538447</v>
      </c>
      <c r="AQ268" s="15">
        <f>[1]节奏总纲!BC268</f>
        <v>48.054057417710396</v>
      </c>
      <c r="AR268" s="15">
        <f>[1]节奏总纲!BD268</f>
        <v>50.794980820226144</v>
      </c>
      <c r="AS268" s="15">
        <f>[1]节奏总纲!BE268</f>
        <v>55.497742138369794</v>
      </c>
    </row>
    <row r="269" spans="17:45" x14ac:dyDescent="0.2">
      <c r="Q269" s="11">
        <v>266</v>
      </c>
      <c r="R269" s="11">
        <f>[1]节奏总纲!AD269</f>
        <v>80.598671827742351</v>
      </c>
      <c r="S269" s="11">
        <f>[1]节奏总纲!AE269</f>
        <v>82.698743051159084</v>
      </c>
      <c r="T269" s="11">
        <f>[1]节奏总纲!AF269</f>
        <v>85.659694237289628</v>
      </c>
      <c r="U269" s="11">
        <f>[1]节奏总纲!AG269</f>
        <v>90.626894456557665</v>
      </c>
      <c r="V269" s="11">
        <f>[1]节奏总纲!AH269</f>
        <v>99.489017558856887</v>
      </c>
      <c r="AN269" s="15">
        <v>266</v>
      </c>
      <c r="AO269" s="15">
        <f>[1]节奏总纲!BA269</f>
        <v>44.610875533126261</v>
      </c>
      <c r="AP269" s="15">
        <f>[1]节奏总纲!BB269</f>
        <v>46.127930108907876</v>
      </c>
      <c r="AQ269" s="15">
        <f>[1]节奏总纲!BC269</f>
        <v>48.077986084256551</v>
      </c>
      <c r="AR269" s="15">
        <f>[1]节奏总纲!BD269</f>
        <v>50.821738841775321</v>
      </c>
      <c r="AS269" s="15">
        <f>[1]节奏总纲!BE269</f>
        <v>55.523451959566586</v>
      </c>
    </row>
    <row r="270" spans="17:45" x14ac:dyDescent="0.2">
      <c r="Q270" s="11">
        <v>267</v>
      </c>
      <c r="R270" s="11">
        <f>[1]节奏总纲!AD270</f>
        <v>80.653096539355303</v>
      </c>
      <c r="S270" s="11">
        <f>[1]节奏总纲!AE270</f>
        <v>82.753124528101011</v>
      </c>
      <c r="T270" s="11">
        <f>[1]节奏总纲!AF270</f>
        <v>85.714297898076424</v>
      </c>
      <c r="U270" s="11">
        <f>[1]节奏总纲!AG270</f>
        <v>90.683304352587413</v>
      </c>
      <c r="V270" s="11">
        <f>[1]节奏总纲!AH270</f>
        <v>99.547230600979418</v>
      </c>
      <c r="AN270" s="15">
        <v>267</v>
      </c>
      <c r="AO270" s="15">
        <f>[1]节奏总纲!BA270</f>
        <v>44.636730979430169</v>
      </c>
      <c r="AP270" s="15">
        <f>[1]节奏总纲!BB270</f>
        <v>46.152010162431289</v>
      </c>
      <c r="AQ270" s="15">
        <f>[1]节奏总纲!BC270</f>
        <v>48.101914750802706</v>
      </c>
      <c r="AR270" s="15">
        <f>[1]节奏总纲!BD270</f>
        <v>50.848496863324499</v>
      </c>
      <c r="AS270" s="15">
        <f>[1]节奏总纲!BE270</f>
        <v>55.54916178076337</v>
      </c>
    </row>
    <row r="271" spans="17:45" x14ac:dyDescent="0.2">
      <c r="Q271" s="11">
        <v>268</v>
      </c>
      <c r="R271" s="11">
        <f>[1]节奏总纲!AD271</f>
        <v>80.707521250968242</v>
      </c>
      <c r="S271" s="11">
        <f>[1]节奏总纲!AE271</f>
        <v>82.807506005042953</v>
      </c>
      <c r="T271" s="11">
        <f>[1]节奏总纲!AF271</f>
        <v>85.76890155886322</v>
      </c>
      <c r="U271" s="11">
        <f>[1]节奏总纲!AG271</f>
        <v>90.739714248617148</v>
      </c>
      <c r="V271" s="11">
        <f>[1]节奏总纲!AH271</f>
        <v>99.605443643101935</v>
      </c>
      <c r="AN271" s="15">
        <v>268</v>
      </c>
      <c r="AO271" s="15">
        <f>[1]节奏总纲!BA271</f>
        <v>44.662586425734069</v>
      </c>
      <c r="AP271" s="15">
        <f>[1]节奏总纲!BB271</f>
        <v>46.176090215954694</v>
      </c>
      <c r="AQ271" s="15">
        <f>[1]节奏总纲!BC271</f>
        <v>48.125843417348868</v>
      </c>
      <c r="AR271" s="15">
        <f>[1]节奏总纲!BD271</f>
        <v>50.875254884873684</v>
      </c>
      <c r="AS271" s="15">
        <f>[1]节奏总纲!BE271</f>
        <v>55.574871601960162</v>
      </c>
    </row>
    <row r="272" spans="17:45" x14ac:dyDescent="0.2">
      <c r="Q272" s="11">
        <v>269</v>
      </c>
      <c r="R272" s="11">
        <f>[1]节奏总纲!AD272</f>
        <v>80.76194596258118</v>
      </c>
      <c r="S272" s="11">
        <f>[1]节奏总纲!AE272</f>
        <v>82.861887481984894</v>
      </c>
      <c r="T272" s="11">
        <f>[1]节奏总纲!AF272</f>
        <v>85.823505219650016</v>
      </c>
      <c r="U272" s="11">
        <f>[1]节奏总纲!AG272</f>
        <v>90.796124144646882</v>
      </c>
      <c r="V272" s="11">
        <f>[1]节奏总纲!AH272</f>
        <v>99.663656685224467</v>
      </c>
      <c r="AN272" s="15">
        <v>269</v>
      </c>
      <c r="AO272" s="15">
        <f>[1]节奏总纲!BA272</f>
        <v>44.68844187203797</v>
      </c>
      <c r="AP272" s="15">
        <f>[1]节奏总纲!BB272</f>
        <v>46.200170269478107</v>
      </c>
      <c r="AQ272" s="15">
        <f>[1]节奏总纲!BC272</f>
        <v>48.149772083895023</v>
      </c>
      <c r="AR272" s="15">
        <f>[1]节奏总纲!BD272</f>
        <v>50.902012906422861</v>
      </c>
      <c r="AS272" s="15">
        <f>[1]节奏总纲!BE272</f>
        <v>55.600581423156946</v>
      </c>
    </row>
    <row r="273" spans="17:45" x14ac:dyDescent="0.2">
      <c r="Q273" s="11">
        <v>270</v>
      </c>
      <c r="R273" s="11">
        <f>[1]节奏总纲!AD273</f>
        <v>80.816370674194118</v>
      </c>
      <c r="S273" s="11">
        <f>[1]节奏总纲!AE273</f>
        <v>82.916268958926821</v>
      </c>
      <c r="T273" s="11">
        <f>[1]节奏总纲!AF273</f>
        <v>85.878108880436827</v>
      </c>
      <c r="U273" s="11">
        <f>[1]节奏总纲!AG273</f>
        <v>90.852534040676616</v>
      </c>
      <c r="V273" s="11">
        <f>[1]节奏总纲!AH273</f>
        <v>99.721869727346999</v>
      </c>
      <c r="AN273" s="15">
        <v>270</v>
      </c>
      <c r="AO273" s="15">
        <f>[1]节奏总纲!BA273</f>
        <v>44.714297318341877</v>
      </c>
      <c r="AP273" s="15">
        <f>[1]节奏总纲!BB273</f>
        <v>46.224250323001513</v>
      </c>
      <c r="AQ273" s="15">
        <f>[1]节奏总纲!BC273</f>
        <v>48.173700750441178</v>
      </c>
      <c r="AR273" s="15">
        <f>[1]节奏总纲!BD273</f>
        <v>50.928770927972039</v>
      </c>
      <c r="AS273" s="15">
        <f>[1]节奏总纲!BE273</f>
        <v>55.62629124435373</v>
      </c>
    </row>
    <row r="274" spans="17:45" x14ac:dyDescent="0.2">
      <c r="Q274" s="11">
        <v>271</v>
      </c>
      <c r="R274" s="11">
        <f>[1]节奏总纲!AD274</f>
        <v>80.870795385807057</v>
      </c>
      <c r="S274" s="11">
        <f>[1]节奏总纲!AE274</f>
        <v>82.970650435868762</v>
      </c>
      <c r="T274" s="11">
        <f>[1]节奏总纲!AF274</f>
        <v>85.932712541223623</v>
      </c>
      <c r="U274" s="11">
        <f>[1]节奏总纲!AG274</f>
        <v>90.908943936706351</v>
      </c>
      <c r="V274" s="11">
        <f>[1]节奏总纲!AH274</f>
        <v>99.780082769469516</v>
      </c>
      <c r="AN274" s="15">
        <v>271</v>
      </c>
      <c r="AO274" s="15">
        <f>[1]节奏总纲!BA274</f>
        <v>44.740152764645778</v>
      </c>
      <c r="AP274" s="15">
        <f>[1]节奏总纲!BB274</f>
        <v>46.248330376524919</v>
      </c>
      <c r="AQ274" s="15">
        <f>[1]节奏总纲!BC274</f>
        <v>48.19762941698734</v>
      </c>
      <c r="AR274" s="15">
        <f>[1]节奏总纲!BD274</f>
        <v>50.955528949521224</v>
      </c>
      <c r="AS274" s="15">
        <f>[1]节奏总纲!BE274</f>
        <v>55.652001065550522</v>
      </c>
    </row>
    <row r="275" spans="17:45" x14ac:dyDescent="0.2">
      <c r="Q275" s="11">
        <v>272</v>
      </c>
      <c r="R275" s="11">
        <f>[1]节奏总纲!AD275</f>
        <v>80.925220097420009</v>
      </c>
      <c r="S275" s="11">
        <f>[1]节奏总纲!AE275</f>
        <v>83.023342162088809</v>
      </c>
      <c r="T275" s="11">
        <f>[1]节奏总纲!AF275</f>
        <v>85.987316202010419</v>
      </c>
      <c r="U275" s="11">
        <f>[1]节奏总纲!AG275</f>
        <v>90.965353832736099</v>
      </c>
      <c r="V275" s="11">
        <f>[1]节奏总纲!AH275</f>
        <v>99.838295811592047</v>
      </c>
      <c r="AN275" s="15">
        <v>272</v>
      </c>
      <c r="AO275" s="15">
        <f>[1]节奏总纲!BA275</f>
        <v>44.766008210949678</v>
      </c>
      <c r="AP275" s="15">
        <f>[1]节奏总纲!BB275</f>
        <v>46.272410430048332</v>
      </c>
      <c r="AQ275" s="15">
        <f>[1]节奏总纲!BC275</f>
        <v>48.221558083533495</v>
      </c>
      <c r="AR275" s="15">
        <f>[1]节奏总纲!BD275</f>
        <v>50.982286971070401</v>
      </c>
      <c r="AS275" s="15">
        <f>[1]节奏总纲!BE275</f>
        <v>55.677710886747306</v>
      </c>
    </row>
    <row r="276" spans="17:45" x14ac:dyDescent="0.2">
      <c r="Q276" s="11">
        <v>273</v>
      </c>
      <c r="R276" s="11">
        <f>[1]节奏总纲!AD276</f>
        <v>80.979644809032948</v>
      </c>
      <c r="S276" s="11">
        <f>[1]节奏总纲!AE276</f>
        <v>83.07405267945947</v>
      </c>
      <c r="T276" s="11">
        <f>[1]节奏总纲!AF276</f>
        <v>86.038061368689995</v>
      </c>
      <c r="U276" s="11">
        <f>[1]节奏总纲!AG276</f>
        <v>91.020352770869948</v>
      </c>
      <c r="V276" s="11">
        <f>[1]节奏总纲!AH276</f>
        <v>99.896508853714579</v>
      </c>
      <c r="AN276" s="15">
        <v>273</v>
      </c>
      <c r="AO276" s="15">
        <f>[1]节奏总纲!BA276</f>
        <v>44.791863657253586</v>
      </c>
      <c r="AP276" s="15">
        <f>[1]节奏总纲!BB276</f>
        <v>46.296490483571738</v>
      </c>
      <c r="AQ276" s="15">
        <f>[1]节奏总纲!BC276</f>
        <v>48.24548675007965</v>
      </c>
      <c r="AR276" s="15">
        <f>[1]节奏总纲!BD276</f>
        <v>51.007810424246486</v>
      </c>
      <c r="AS276" s="15">
        <f>[1]节奏总纲!BE276</f>
        <v>55.703420707944098</v>
      </c>
    </row>
    <row r="277" spans="17:45" x14ac:dyDescent="0.2">
      <c r="Q277" s="11">
        <v>274</v>
      </c>
      <c r="R277" s="11">
        <f>[1]节奏总纲!AD277</f>
        <v>81.031787986768464</v>
      </c>
      <c r="S277" s="11">
        <f>[1]节奏总纲!AE277</f>
        <v>83.124763196830131</v>
      </c>
      <c r="T277" s="11">
        <f>[1]节奏总纲!AF277</f>
        <v>86.087639061133402</v>
      </c>
      <c r="U277" s="11">
        <f>[1]节奏总纲!AG277</f>
        <v>91.073105573528181</v>
      </c>
      <c r="V277" s="11">
        <f>[1]节奏总纲!AH277</f>
        <v>99.954721895837096</v>
      </c>
      <c r="AN277" s="15">
        <v>274</v>
      </c>
      <c r="AO277" s="15">
        <f>[1]节奏总纲!BA277</f>
        <v>44.817719103557486</v>
      </c>
      <c r="AP277" s="15">
        <f>[1]节奏总纲!BB277</f>
        <v>46.320570537095151</v>
      </c>
      <c r="AQ277" s="15">
        <f>[1]节奏总纲!BC277</f>
        <v>48.269415416625804</v>
      </c>
      <c r="AR277" s="15">
        <f>[1]节奏总纲!BD277</f>
        <v>51.030916192165336</v>
      </c>
      <c r="AS277" s="15">
        <f>[1]节奏总纲!BE277</f>
        <v>55.729130529140882</v>
      </c>
    </row>
    <row r="278" spans="17:45" x14ac:dyDescent="0.2">
      <c r="Q278" s="11">
        <v>275</v>
      </c>
      <c r="R278" s="11">
        <f>[1]节奏总纲!AD278</f>
        <v>81.082568038258216</v>
      </c>
      <c r="S278" s="11">
        <f>[1]节奏总纲!AE278</f>
        <v>83.175473714200777</v>
      </c>
      <c r="T278" s="11">
        <f>[1]节奏总纲!AF278</f>
        <v>86.137216753576809</v>
      </c>
      <c r="U278" s="11">
        <f>[1]节奏总纲!AG278</f>
        <v>91.125858376186414</v>
      </c>
      <c r="V278" s="11">
        <f>[1]节奏总纲!AH278</f>
        <v>100.01191770041967</v>
      </c>
      <c r="AN278" s="15">
        <v>275</v>
      </c>
      <c r="AO278" s="15">
        <f>[1]节奏总纲!BA278</f>
        <v>44.843574549861387</v>
      </c>
      <c r="AP278" s="15">
        <f>[1]节奏总纲!BB278</f>
        <v>46.344650590618556</v>
      </c>
      <c r="AQ278" s="15">
        <f>[1]节奏总纲!BC278</f>
        <v>48.293344083171966</v>
      </c>
      <c r="AR278" s="15">
        <f>[1]节奏总纲!BD278</f>
        <v>51.054021960084178</v>
      </c>
      <c r="AS278" s="15">
        <f>[1]节奏总纲!BE278</f>
        <v>55.754840350337666</v>
      </c>
    </row>
    <row r="279" spans="17:45" x14ac:dyDescent="0.2">
      <c r="Q279" s="11">
        <v>276</v>
      </c>
      <c r="R279" s="11">
        <f>[1]节奏总纲!AD279</f>
        <v>81.133348089747955</v>
      </c>
      <c r="S279" s="11">
        <f>[1]节奏总纲!AE279</f>
        <v>83.226184231571438</v>
      </c>
      <c r="T279" s="11">
        <f>[1]节奏总纲!AF279</f>
        <v>86.186794446020215</v>
      </c>
      <c r="U279" s="11">
        <f>[1]节奏总纲!AG279</f>
        <v>91.178611178844633</v>
      </c>
      <c r="V279" s="11">
        <f>[1]节奏总纲!AH279</f>
        <v>100.06555271580974</v>
      </c>
      <c r="AN279" s="15">
        <v>276</v>
      </c>
      <c r="AO279" s="15">
        <f>[1]节奏总纲!BA279</f>
        <v>44.869429996165294</v>
      </c>
      <c r="AP279" s="15">
        <f>[1]节奏总纲!BB279</f>
        <v>46.368730644141969</v>
      </c>
      <c r="AQ279" s="15">
        <f>[1]节奏总纲!BC279</f>
        <v>48.317272749718121</v>
      </c>
      <c r="AR279" s="15">
        <f>[1]节奏总纲!BD279</f>
        <v>51.077127728003028</v>
      </c>
      <c r="AS279" s="15">
        <f>[1]节奏总纲!BE279</f>
        <v>55.780550171534458</v>
      </c>
    </row>
    <row r="280" spans="17:45" x14ac:dyDescent="0.2">
      <c r="Q280" s="11">
        <v>277</v>
      </c>
      <c r="R280" s="11">
        <f>[1]节奏总纲!AD280</f>
        <v>81.184128141237707</v>
      </c>
      <c r="S280" s="11">
        <f>[1]节奏总纲!AE280</f>
        <v>83.276894748942098</v>
      </c>
      <c r="T280" s="11">
        <f>[1]节奏总纲!AF280</f>
        <v>86.236372138463622</v>
      </c>
      <c r="U280" s="11">
        <f>[1]节奏总纲!AG280</f>
        <v>91.231363981502867</v>
      </c>
      <c r="V280" s="11">
        <f>[1]节奏总纲!AH280</f>
        <v>100.11918773119983</v>
      </c>
      <c r="AN280" s="15">
        <v>277</v>
      </c>
      <c r="AO280" s="15">
        <f>[1]节奏总纲!BA280</f>
        <v>44.895285442469195</v>
      </c>
      <c r="AP280" s="15">
        <f>[1]节奏总纲!BB280</f>
        <v>46.392810697665375</v>
      </c>
      <c r="AQ280" s="15">
        <f>[1]节奏总纲!BC280</f>
        <v>48.341201416264276</v>
      </c>
      <c r="AR280" s="15">
        <f>[1]节奏总纲!BD280</f>
        <v>51.10023349592187</v>
      </c>
      <c r="AS280" s="15">
        <f>[1]节奏总纲!BE280</f>
        <v>55.806259992731242</v>
      </c>
    </row>
    <row r="281" spans="17:45" x14ac:dyDescent="0.2">
      <c r="Q281" s="11">
        <v>278</v>
      </c>
      <c r="R281" s="11">
        <f>[1]节奏总纲!AD281</f>
        <v>81.23490819272746</v>
      </c>
      <c r="S281" s="11">
        <f>[1]节奏总纲!AE281</f>
        <v>83.327605266312744</v>
      </c>
      <c r="T281" s="11">
        <f>[1]节奏总纲!AF281</f>
        <v>86.285949830907029</v>
      </c>
      <c r="U281" s="11">
        <f>[1]节奏总纲!AG281</f>
        <v>91.2841167841611</v>
      </c>
      <c r="V281" s="11">
        <f>[1]节奏总纲!AH281</f>
        <v>100.1728227465899</v>
      </c>
      <c r="AN281" s="15">
        <v>278</v>
      </c>
      <c r="AO281" s="15">
        <f>[1]节奏总纲!BA281</f>
        <v>44.921140888773095</v>
      </c>
      <c r="AP281" s="15">
        <f>[1]节奏总纲!BB281</f>
        <v>46.416890751188788</v>
      </c>
      <c r="AQ281" s="15">
        <f>[1]节奏总纲!BC281</f>
        <v>48.365130082810438</v>
      </c>
      <c r="AR281" s="15">
        <f>[1]节奏总纲!BD281</f>
        <v>51.12333926384072</v>
      </c>
      <c r="AS281" s="15">
        <f>[1]节奏总纲!BE281</f>
        <v>55.831969813928033</v>
      </c>
    </row>
    <row r="282" spans="17:45" x14ac:dyDescent="0.2">
      <c r="Q282" s="11">
        <v>279</v>
      </c>
      <c r="R282" s="11">
        <f>[1]节奏总纲!AD282</f>
        <v>81.285688244217212</v>
      </c>
      <c r="S282" s="11">
        <f>[1]节奏总纲!AE282</f>
        <v>83.378315783683405</v>
      </c>
      <c r="T282" s="11">
        <f>[1]节奏总纲!AF282</f>
        <v>86.335527523350422</v>
      </c>
      <c r="U282" s="11">
        <f>[1]节奏总纲!AG282</f>
        <v>91.336869586819319</v>
      </c>
      <c r="V282" s="11">
        <f>[1]节奏总纲!AH282</f>
        <v>100.22645776197997</v>
      </c>
      <c r="AN282" s="15">
        <v>279</v>
      </c>
      <c r="AO282" s="15">
        <f>[1]节奏总纲!BA282</f>
        <v>44.946996335076996</v>
      </c>
      <c r="AP282" s="15">
        <f>[1]节奏总纲!BB282</f>
        <v>46.440970804712194</v>
      </c>
      <c r="AQ282" s="15">
        <f>[1]节奏总纲!BC282</f>
        <v>48.389058749356593</v>
      </c>
      <c r="AR282" s="15">
        <f>[1]节奏总纲!BD282</f>
        <v>51.146445031759569</v>
      </c>
      <c r="AS282" s="15">
        <f>[1]节奏总纲!BE282</f>
        <v>55.857679635124818</v>
      </c>
    </row>
    <row r="283" spans="17:45" x14ac:dyDescent="0.2">
      <c r="Q283" s="11">
        <v>280</v>
      </c>
      <c r="R283" s="11">
        <f>[1]节奏总纲!AD283</f>
        <v>81.336468295706965</v>
      </c>
      <c r="S283" s="11">
        <f>[1]节奏总纲!AE283</f>
        <v>83.429026301054066</v>
      </c>
      <c r="T283" s="11">
        <f>[1]节奏总纲!AF283</f>
        <v>86.385105215793828</v>
      </c>
      <c r="U283" s="11">
        <f>[1]节奏总纲!AG283</f>
        <v>91.389622389477552</v>
      </c>
      <c r="V283" s="11">
        <f>[1]节奏总纲!AH283</f>
        <v>100.28009277737006</v>
      </c>
      <c r="AN283" s="15">
        <v>280</v>
      </c>
      <c r="AO283" s="15">
        <f>[1]节奏总纲!BA283</f>
        <v>44.972851781380903</v>
      </c>
      <c r="AP283" s="15">
        <f>[1]节奏总纲!BB283</f>
        <v>46.465050858235607</v>
      </c>
      <c r="AQ283" s="15">
        <f>[1]节奏总纲!BC283</f>
        <v>48.412987415902748</v>
      </c>
      <c r="AR283" s="15">
        <f>[1]节奏总纲!BD283</f>
        <v>51.169550799678412</v>
      </c>
      <c r="AS283" s="15">
        <f>[1]节奏总纲!BE283</f>
        <v>55.883389456321602</v>
      </c>
    </row>
    <row r="284" spans="17:45" x14ac:dyDescent="0.2">
      <c r="Q284" s="11">
        <v>281</v>
      </c>
      <c r="R284" s="11">
        <f>[1]节奏总纲!AD284</f>
        <v>81.387248347196717</v>
      </c>
      <c r="S284" s="11">
        <f>[1]节奏总纲!AE284</f>
        <v>83.479736818424712</v>
      </c>
      <c r="T284" s="11">
        <f>[1]节奏总纲!AF284</f>
        <v>86.434682908237235</v>
      </c>
      <c r="U284" s="11">
        <f>[1]节奏总纲!AG284</f>
        <v>91.442375192135771</v>
      </c>
      <c r="V284" s="11">
        <f>[1]节奏总纲!AH284</f>
        <v>100.33372779276013</v>
      </c>
      <c r="AN284" s="15">
        <v>281</v>
      </c>
      <c r="AO284" s="15">
        <f>[1]节奏总纲!BA284</f>
        <v>44.998707227684804</v>
      </c>
      <c r="AP284" s="15">
        <f>[1]节奏总纲!BB284</f>
        <v>46.489130911759013</v>
      </c>
      <c r="AQ284" s="15">
        <f>[1]节奏总纲!BC284</f>
        <v>48.43691608244891</v>
      </c>
      <c r="AR284" s="15">
        <f>[1]节奏总纲!BD284</f>
        <v>51.192656567597261</v>
      </c>
      <c r="AS284" s="15">
        <f>[1]节奏总纲!BE284</f>
        <v>55.909099277518393</v>
      </c>
    </row>
    <row r="285" spans="17:45" x14ac:dyDescent="0.2">
      <c r="Q285" s="11">
        <v>282</v>
      </c>
      <c r="R285" s="11">
        <f>[1]节奏总纲!AD285</f>
        <v>81.43802839868647</v>
      </c>
      <c r="S285" s="11">
        <f>[1]节奏总纲!AE285</f>
        <v>83.530447335795373</v>
      </c>
      <c r="T285" s="11">
        <f>[1]节奏总纲!AF285</f>
        <v>86.484260600680642</v>
      </c>
      <c r="U285" s="11">
        <f>[1]节奏总纲!AG285</f>
        <v>91.495127994794004</v>
      </c>
      <c r="V285" s="11">
        <f>[1]节奏总纲!AH285</f>
        <v>100.3873628081502</v>
      </c>
      <c r="AN285" s="15">
        <v>282</v>
      </c>
      <c r="AO285" s="15">
        <f>[1]节奏总纲!BA285</f>
        <v>45.021201039060998</v>
      </c>
      <c r="AP285" s="15">
        <f>[1]节奏总纲!BB285</f>
        <v>46.513210965282425</v>
      </c>
      <c r="AQ285" s="15">
        <f>[1]节奏总纲!BC285</f>
        <v>48.460844748995065</v>
      </c>
      <c r="AR285" s="15">
        <f>[1]节奏总纲!BD285</f>
        <v>51.215762335516104</v>
      </c>
      <c r="AS285" s="15">
        <f>[1]节奏总纲!BE285</f>
        <v>55.934809098715178</v>
      </c>
    </row>
    <row r="286" spans="17:45" x14ac:dyDescent="0.2">
      <c r="Q286" s="11">
        <v>283</v>
      </c>
      <c r="R286" s="11">
        <f>[1]节奏总纲!AD286</f>
        <v>81.488808450176222</v>
      </c>
      <c r="S286" s="11">
        <f>[1]节奏总纲!AE286</f>
        <v>83.581157853166033</v>
      </c>
      <c r="T286" s="11">
        <f>[1]节奏总纲!AF286</f>
        <v>86.533838293124049</v>
      </c>
      <c r="U286" s="11">
        <f>[1]节奏总纲!AG286</f>
        <v>91.547880797452237</v>
      </c>
      <c r="V286" s="11">
        <f>[1]节奏总纲!AH286</f>
        <v>100.44099782354027</v>
      </c>
      <c r="AN286" s="15">
        <v>283</v>
      </c>
      <c r="AO286" s="15">
        <f>[1]节奏总纲!BA286</f>
        <v>45.043517922283101</v>
      </c>
      <c r="AP286" s="15">
        <f>[1]节奏总纲!BB286</f>
        <v>46.537291018805831</v>
      </c>
      <c r="AQ286" s="15">
        <f>[1]节奏总纲!BC286</f>
        <v>48.48477341554122</v>
      </c>
      <c r="AR286" s="15">
        <f>[1]节奏总纲!BD286</f>
        <v>51.238868103434953</v>
      </c>
      <c r="AS286" s="15">
        <f>[1]节奏总纲!BE286</f>
        <v>55.960518919911962</v>
      </c>
    </row>
    <row r="287" spans="17:45" x14ac:dyDescent="0.2">
      <c r="Q287" s="11">
        <v>284</v>
      </c>
      <c r="R287" s="11">
        <f>[1]节奏总纲!AD287</f>
        <v>81.539588501665975</v>
      </c>
      <c r="S287" s="11">
        <f>[1]节奏总纲!AE287</f>
        <v>83.631868370536679</v>
      </c>
      <c r="T287" s="11">
        <f>[1]节奏总纲!AF287</f>
        <v>86.583415985567456</v>
      </c>
      <c r="U287" s="11">
        <f>[1]节奏总纲!AG287</f>
        <v>91.600633600110456</v>
      </c>
      <c r="V287" s="11">
        <f>[1]节奏总纲!AH287</f>
        <v>100.49463283893036</v>
      </c>
      <c r="AN287" s="15">
        <v>284</v>
      </c>
      <c r="AO287" s="15">
        <f>[1]节奏总纲!BA287</f>
        <v>45.065834805505204</v>
      </c>
      <c r="AP287" s="15">
        <f>[1]节奏总纲!BB287</f>
        <v>46.561371072329244</v>
      </c>
      <c r="AQ287" s="15">
        <f>[1]节奏总纲!BC287</f>
        <v>48.508702082087382</v>
      </c>
      <c r="AR287" s="15">
        <f>[1]节奏总纲!BD287</f>
        <v>51.261973871353796</v>
      </c>
      <c r="AS287" s="15">
        <f>[1]节奏总纲!BE287</f>
        <v>55.986228741108754</v>
      </c>
    </row>
    <row r="288" spans="17:45" x14ac:dyDescent="0.2">
      <c r="Q288" s="11">
        <v>285</v>
      </c>
      <c r="R288" s="11">
        <f>[1]节奏总纲!AD288</f>
        <v>81.590368553155727</v>
      </c>
      <c r="S288" s="11">
        <f>[1]节奏总纲!AE288</f>
        <v>83.68257888790734</v>
      </c>
      <c r="T288" s="11">
        <f>[1]节奏总纲!AF288</f>
        <v>86.632993678010848</v>
      </c>
      <c r="U288" s="11">
        <f>[1]节奏总纲!AG288</f>
        <v>91.653386402768689</v>
      </c>
      <c r="V288" s="11">
        <f>[1]节奏总纲!AH288</f>
        <v>100.54826785432043</v>
      </c>
      <c r="AN288" s="15">
        <v>285</v>
      </c>
      <c r="AO288" s="15">
        <f>[1]节奏总纲!BA288</f>
        <v>45.088151688727308</v>
      </c>
      <c r="AP288" s="15">
        <f>[1]节奏总纲!BB288</f>
        <v>46.58545112585265</v>
      </c>
      <c r="AQ288" s="15">
        <f>[1]节奏总纲!BC288</f>
        <v>48.532630748633537</v>
      </c>
      <c r="AR288" s="15">
        <f>[1]节奏总纲!BD288</f>
        <v>51.285079639272645</v>
      </c>
      <c r="AS288" s="15">
        <f>[1]节奏总纲!BE288</f>
        <v>56.010312347085055</v>
      </c>
    </row>
    <row r="289" spans="17:45" x14ac:dyDescent="0.2">
      <c r="Q289" s="11">
        <v>286</v>
      </c>
      <c r="R289" s="11">
        <f>[1]节奏总纲!AD289</f>
        <v>81.64114860464548</v>
      </c>
      <c r="S289" s="11">
        <f>[1]节奏总纲!AE289</f>
        <v>83.733289405278001</v>
      </c>
      <c r="T289" s="11">
        <f>[1]节奏总纲!AF289</f>
        <v>86.682571370454255</v>
      </c>
      <c r="U289" s="11">
        <f>[1]节奏总纲!AG289</f>
        <v>91.706139205426922</v>
      </c>
      <c r="V289" s="11">
        <f>[1]节奏总纲!AH289</f>
        <v>100.6019028697105</v>
      </c>
      <c r="AN289" s="15">
        <v>286</v>
      </c>
      <c r="AO289" s="15">
        <f>[1]节奏总纲!BA289</f>
        <v>45.110468571949411</v>
      </c>
      <c r="AP289" s="15">
        <f>[1]节奏总纲!BB289</f>
        <v>46.609531179376063</v>
      </c>
      <c r="AQ289" s="15">
        <f>[1]节奏总纲!BC289</f>
        <v>48.556559415179692</v>
      </c>
      <c r="AR289" s="15">
        <f>[1]节奏总纲!BD289</f>
        <v>51.308185407191495</v>
      </c>
      <c r="AS289" s="15">
        <f>[1]节奏总纲!BE289</f>
        <v>56.032520096468168</v>
      </c>
    </row>
    <row r="290" spans="17:45" x14ac:dyDescent="0.2">
      <c r="Q290" s="11">
        <v>287</v>
      </c>
      <c r="R290" s="11">
        <f>[1]节奏总纲!AD290</f>
        <v>81.691928656135218</v>
      </c>
      <c r="S290" s="11">
        <f>[1]节奏总纲!AE290</f>
        <v>83.783999922648647</v>
      </c>
      <c r="T290" s="11">
        <f>[1]节奏总纲!AF290</f>
        <v>86.732149062897662</v>
      </c>
      <c r="U290" s="11">
        <f>[1]节奏总纲!AG290</f>
        <v>91.758892008085141</v>
      </c>
      <c r="V290" s="11">
        <f>[1]节奏总纲!AH290</f>
        <v>100.65553788510059</v>
      </c>
      <c r="AN290" s="15">
        <v>287</v>
      </c>
      <c r="AO290" s="15">
        <f>[1]节奏总纲!BA290</f>
        <v>45.132785455171515</v>
      </c>
      <c r="AP290" s="15">
        <f>[1]节奏总纲!BB290</f>
        <v>46.633611232899469</v>
      </c>
      <c r="AQ290" s="15">
        <f>[1]节奏总纲!BC290</f>
        <v>48.580488081725846</v>
      </c>
      <c r="AR290" s="15">
        <f>[1]节奏总纲!BD290</f>
        <v>51.331291175110337</v>
      </c>
      <c r="AS290" s="15">
        <f>[1]节奏总纲!BE290</f>
        <v>56.054727845851275</v>
      </c>
    </row>
    <row r="291" spans="17:45" x14ac:dyDescent="0.2">
      <c r="Q291" s="11">
        <v>288</v>
      </c>
      <c r="R291" s="11">
        <f>[1]节奏总纲!AD291</f>
        <v>81.742708707624971</v>
      </c>
      <c r="S291" s="11">
        <f>[1]节奏总纲!AE291</f>
        <v>83.834710440019307</v>
      </c>
      <c r="T291" s="11">
        <f>[1]节奏总纲!AF291</f>
        <v>86.781726755341069</v>
      </c>
      <c r="U291" s="11">
        <f>[1]节奏总纲!AG291</f>
        <v>91.811644810743374</v>
      </c>
      <c r="V291" s="11">
        <f>[1]节奏总纲!AH291</f>
        <v>100.70917290049066</v>
      </c>
      <c r="AN291" s="15">
        <v>288</v>
      </c>
      <c r="AO291" s="15">
        <f>[1]节奏总纲!BA291</f>
        <v>45.155102338393618</v>
      </c>
      <c r="AP291" s="15">
        <f>[1]节奏总纲!BB291</f>
        <v>46.657691286422882</v>
      </c>
      <c r="AQ291" s="15">
        <f>[1]节奏总纲!BC291</f>
        <v>48.604416748272008</v>
      </c>
      <c r="AR291" s="15">
        <f>[1]节奏总纲!BD291</f>
        <v>51.354396943029187</v>
      </c>
      <c r="AS291" s="15">
        <f>[1]节奏总纲!BE291</f>
        <v>56.076935595234382</v>
      </c>
    </row>
    <row r="292" spans="17:45" x14ac:dyDescent="0.2">
      <c r="Q292" s="11">
        <v>289</v>
      </c>
      <c r="R292" s="11">
        <f>[1]节奏总纲!AD292</f>
        <v>81.793488759114723</v>
      </c>
      <c r="S292" s="11">
        <f>[1]节奏总纲!AE292</f>
        <v>83.885420957389968</v>
      </c>
      <c r="T292" s="11">
        <f>[1]节奏总纲!AF292</f>
        <v>86.831304447784476</v>
      </c>
      <c r="U292" s="11">
        <f>[1]节奏总纲!AG292</f>
        <v>91.864397613401607</v>
      </c>
      <c r="V292" s="11">
        <f>[1]节奏总纲!AH292</f>
        <v>100.76280791588073</v>
      </c>
      <c r="AN292" s="15">
        <v>289</v>
      </c>
      <c r="AO292" s="15">
        <f>[1]节奏总纲!BA292</f>
        <v>45.177419221615722</v>
      </c>
      <c r="AP292" s="15">
        <f>[1]节奏总纲!BB292</f>
        <v>46.681771339946287</v>
      </c>
      <c r="AQ292" s="15">
        <f>[1]节奏总纲!BC292</f>
        <v>48.628345414818163</v>
      </c>
      <c r="AR292" s="15">
        <f>[1]节奏总纲!BD292</f>
        <v>51.377502710948029</v>
      </c>
      <c r="AS292" s="15">
        <f>[1]节奏总纲!BE292</f>
        <v>56.099143344617488</v>
      </c>
    </row>
    <row r="293" spans="17:45" x14ac:dyDescent="0.2">
      <c r="Q293" s="11">
        <v>290</v>
      </c>
      <c r="R293" s="11">
        <f>[1]节奏总纲!AD293</f>
        <v>81.844268810604476</v>
      </c>
      <c r="S293" s="11">
        <f>[1]节奏总纲!AE293</f>
        <v>83.936131474760614</v>
      </c>
      <c r="T293" s="11">
        <f>[1]节奏总纲!AF293</f>
        <v>86.880882140227882</v>
      </c>
      <c r="U293" s="11">
        <f>[1]节奏总纲!AG293</f>
        <v>91.917150416059826</v>
      </c>
      <c r="V293" s="11">
        <f>[1]节奏总纲!AH293</f>
        <v>100.8164429312708</v>
      </c>
      <c r="AN293" s="15">
        <v>290</v>
      </c>
      <c r="AO293" s="15">
        <f>[1]节奏总纲!BA293</f>
        <v>45.199736104837825</v>
      </c>
      <c r="AP293" s="15">
        <f>[1]节奏总纲!BB293</f>
        <v>46.7058513934697</v>
      </c>
      <c r="AQ293" s="15">
        <f>[1]节奏总纲!BC293</f>
        <v>48.652274081364318</v>
      </c>
      <c r="AR293" s="15">
        <f>[1]节奏总纲!BD293</f>
        <v>51.400608478866879</v>
      </c>
      <c r="AS293" s="15">
        <f>[1]节奏总纲!BE293</f>
        <v>56.121351094000602</v>
      </c>
    </row>
    <row r="294" spans="17:45" x14ac:dyDescent="0.2">
      <c r="Q294" s="11">
        <v>291</v>
      </c>
      <c r="R294" s="11">
        <f>[1]节奏总纲!AD294</f>
        <v>81.895048862094228</v>
      </c>
      <c r="S294" s="11">
        <f>[1]节奏总纲!AE294</f>
        <v>83.986841992131275</v>
      </c>
      <c r="T294" s="11">
        <f>[1]节奏总纲!AF294</f>
        <v>86.930459832671289</v>
      </c>
      <c r="U294" s="11">
        <f>[1]节奏总纲!AG294</f>
        <v>91.969903218718059</v>
      </c>
      <c r="V294" s="11">
        <f>[1]节奏总纲!AH294</f>
        <v>100.87007794666089</v>
      </c>
      <c r="AN294" s="15">
        <v>291</v>
      </c>
      <c r="AO294" s="15">
        <f>[1]节奏总纲!BA294</f>
        <v>45.222052988059936</v>
      </c>
      <c r="AP294" s="15">
        <f>[1]节奏总纲!BB294</f>
        <v>46.729931446993106</v>
      </c>
      <c r="AQ294" s="15">
        <f>[1]节奏总纲!BC294</f>
        <v>48.67620274791048</v>
      </c>
      <c r="AR294" s="15">
        <f>[1]节奏总纲!BD294</f>
        <v>51.423714246785721</v>
      </c>
      <c r="AS294" s="15">
        <f>[1]节奏总纲!BE294</f>
        <v>56.143558843383708</v>
      </c>
    </row>
    <row r="295" spans="17:45" x14ac:dyDescent="0.2">
      <c r="Q295" s="11">
        <v>292</v>
      </c>
      <c r="R295" s="11">
        <f>[1]节奏总纲!AD295</f>
        <v>81.945828913583981</v>
      </c>
      <c r="S295" s="11">
        <f>[1]节奏总纲!AE295</f>
        <v>84.036191564035917</v>
      </c>
      <c r="T295" s="11">
        <f>[1]节奏总纲!AF295</f>
        <v>86.980037525114682</v>
      </c>
      <c r="U295" s="11">
        <f>[1]节奏总纲!AG295</f>
        <v>92.021521414287719</v>
      </c>
      <c r="V295" s="11">
        <f>[1]节奏总纲!AH295</f>
        <v>100.92371296205096</v>
      </c>
      <c r="AN295" s="15">
        <v>292</v>
      </c>
      <c r="AO295" s="15">
        <f>[1]节奏总纲!BA295</f>
        <v>45.244369871282039</v>
      </c>
      <c r="AP295" s="15">
        <f>[1]节奏总纲!BB295</f>
        <v>46.754011500516519</v>
      </c>
      <c r="AQ295" s="15">
        <f>[1]节奏总纲!BC295</f>
        <v>48.700131414456635</v>
      </c>
      <c r="AR295" s="15">
        <f>[1]节奏总纲!BD295</f>
        <v>51.446820014704571</v>
      </c>
      <c r="AS295" s="15">
        <f>[1]节奏总纲!BE295</f>
        <v>56.165766592766815</v>
      </c>
    </row>
    <row r="296" spans="17:45" x14ac:dyDescent="0.2">
      <c r="Q296" s="11">
        <v>293</v>
      </c>
      <c r="R296" s="11">
        <f>[1]节奏总纲!AD296</f>
        <v>81.996608965073733</v>
      </c>
      <c r="S296" s="11">
        <f>[1]节奏总纲!AE296</f>
        <v>84.085064274836242</v>
      </c>
      <c r="T296" s="11">
        <f>[1]节奏总纲!AF296</f>
        <v>87.029133791498197</v>
      </c>
      <c r="U296" s="11">
        <f>[1]节奏总纲!AG296</f>
        <v>92.071632371634976</v>
      </c>
      <c r="V296" s="11">
        <f>[1]节奏总纲!AH296</f>
        <v>100.97734797744103</v>
      </c>
      <c r="AN296" s="15">
        <v>293</v>
      </c>
      <c r="AO296" s="15">
        <f>[1]节奏总纲!BA296</f>
        <v>45.266686754504143</v>
      </c>
      <c r="AP296" s="15">
        <f>[1]节奏总纲!BB296</f>
        <v>46.778091554039925</v>
      </c>
      <c r="AQ296" s="15">
        <f>[1]节奏总纲!BC296</f>
        <v>48.72406008100279</v>
      </c>
      <c r="AR296" s="15">
        <f>[1]节奏总纲!BD296</f>
        <v>51.46992578262342</v>
      </c>
      <c r="AS296" s="15">
        <f>[1]节奏总纲!BE296</f>
        <v>56.187974342149921</v>
      </c>
    </row>
    <row r="297" spans="17:45" x14ac:dyDescent="0.2">
      <c r="Q297" s="11">
        <v>294</v>
      </c>
      <c r="R297" s="11">
        <f>[1]节奏总纲!AD297</f>
        <v>82.044215515890215</v>
      </c>
      <c r="S297" s="11">
        <f>[1]节奏总纲!AE297</f>
        <v>84.133936985636566</v>
      </c>
      <c r="T297" s="11">
        <f>[1]节奏总纲!AF297</f>
        <v>87.077905547159801</v>
      </c>
      <c r="U297" s="11">
        <f>[1]节奏总纲!AG297</f>
        <v>92.121743328982234</v>
      </c>
      <c r="V297" s="11">
        <f>[1]节奏总纲!AH297</f>
        <v>101.02868392415382</v>
      </c>
      <c r="AN297" s="15">
        <v>294</v>
      </c>
      <c r="AO297" s="15">
        <f>[1]节奏总纲!BA297</f>
        <v>45.289003637726246</v>
      </c>
      <c r="AP297" s="15">
        <f>[1]节奏总纲!BB297</f>
        <v>46.802171607563338</v>
      </c>
      <c r="AQ297" s="15">
        <f>[1]节奏总纲!BC297</f>
        <v>48.747988747548945</v>
      </c>
      <c r="AR297" s="15">
        <f>[1]节奏总纲!BD297</f>
        <v>51.493031550542263</v>
      </c>
      <c r="AS297" s="15">
        <f>[1]节奏总纲!BE297</f>
        <v>56.210182091533035</v>
      </c>
    </row>
    <row r="298" spans="17:45" x14ac:dyDescent="0.2">
      <c r="Q298" s="11">
        <v>295</v>
      </c>
      <c r="R298" s="11">
        <f>[1]节奏总纲!AD298</f>
        <v>82.091594979242089</v>
      </c>
      <c r="S298" s="11">
        <f>[1]节奏总纲!AE298</f>
        <v>84.182809696436891</v>
      </c>
      <c r="T298" s="11">
        <f>[1]节奏总纲!AF298</f>
        <v>87.126677302821392</v>
      </c>
      <c r="U298" s="11">
        <f>[1]节奏总纲!AG298</f>
        <v>92.171854286329506</v>
      </c>
      <c r="V298" s="11">
        <f>[1]节奏总纲!AH298</f>
        <v>101.07833899530283</v>
      </c>
      <c r="AN298" s="15">
        <v>295</v>
      </c>
      <c r="AO298" s="15">
        <f>[1]节奏总纲!BA298</f>
        <v>45.31132052094835</v>
      </c>
      <c r="AP298" s="15">
        <f>[1]节奏总纲!BB298</f>
        <v>46.826251661086744</v>
      </c>
      <c r="AQ298" s="15">
        <f>[1]节奏总纲!BC298</f>
        <v>48.771917414095107</v>
      </c>
      <c r="AR298" s="15">
        <f>[1]节奏总纲!BD298</f>
        <v>51.516137318461112</v>
      </c>
      <c r="AS298" s="15">
        <f>[1]节奏总纲!BE298</f>
        <v>56.232389840916142</v>
      </c>
    </row>
    <row r="299" spans="17:45" x14ac:dyDescent="0.2">
      <c r="Q299" s="11">
        <v>296</v>
      </c>
      <c r="R299" s="11">
        <f>[1]节奏总纲!AD299</f>
        <v>82.138974442593963</v>
      </c>
      <c r="S299" s="11">
        <f>[1]节奏总纲!AE299</f>
        <v>84.23168240723723</v>
      </c>
      <c r="T299" s="11">
        <f>[1]节奏总纲!AF299</f>
        <v>87.175449058482982</v>
      </c>
      <c r="U299" s="11">
        <f>[1]节奏总纲!AG299</f>
        <v>92.221965243676763</v>
      </c>
      <c r="V299" s="11">
        <f>[1]节奏总纲!AH299</f>
        <v>101.12799406645185</v>
      </c>
      <c r="AN299" s="15">
        <v>296</v>
      </c>
      <c r="AO299" s="15">
        <f>[1]节奏总纲!BA299</f>
        <v>45.333637404170453</v>
      </c>
      <c r="AP299" s="15">
        <f>[1]节奏总纲!BB299</f>
        <v>46.850331714610157</v>
      </c>
      <c r="AQ299" s="15">
        <f>[1]节奏总纲!BC299</f>
        <v>48.795846080641262</v>
      </c>
      <c r="AR299" s="15">
        <f>[1]节奏总纲!BD299</f>
        <v>51.539243086379955</v>
      </c>
      <c r="AS299" s="15">
        <f>[1]节奏总纲!BE299</f>
        <v>56.254597590299248</v>
      </c>
    </row>
    <row r="300" spans="17:45" x14ac:dyDescent="0.2">
      <c r="Q300" s="11">
        <v>297</v>
      </c>
      <c r="R300" s="11">
        <f>[1]节奏总纲!AD300</f>
        <v>82.186353905945836</v>
      </c>
      <c r="S300" s="11">
        <f>[1]节奏总纲!AE300</f>
        <v>84.280555118037555</v>
      </c>
      <c r="T300" s="11">
        <f>[1]节奏总纲!AF300</f>
        <v>87.224220814144587</v>
      </c>
      <c r="U300" s="11">
        <f>[1]节奏总纲!AG300</f>
        <v>92.272076201024021</v>
      </c>
      <c r="V300" s="11">
        <f>[1]节奏总纲!AH300</f>
        <v>101.17764913760085</v>
      </c>
      <c r="AN300" s="15">
        <v>297</v>
      </c>
      <c r="AO300" s="15">
        <f>[1]节奏总纲!BA300</f>
        <v>45.355954287392557</v>
      </c>
      <c r="AP300" s="15">
        <f>[1]节奏总纲!BB300</f>
        <v>46.874411768133562</v>
      </c>
      <c r="AQ300" s="15">
        <f>[1]节奏总纲!BC300</f>
        <v>48.819774747187417</v>
      </c>
      <c r="AR300" s="15">
        <f>[1]节奏总纲!BD300</f>
        <v>51.562348854298804</v>
      </c>
      <c r="AS300" s="15">
        <f>[1]节奏总纲!BE300</f>
        <v>56.276805339682355</v>
      </c>
    </row>
    <row r="301" spans="17:45" x14ac:dyDescent="0.2">
      <c r="Q301" s="11">
        <v>298</v>
      </c>
      <c r="R301" s="11">
        <f>[1]节奏总纲!AD301</f>
        <v>82.23373336929771</v>
      </c>
      <c r="S301" s="11">
        <f>[1]节奏总纲!AE301</f>
        <v>84.329427828837879</v>
      </c>
      <c r="T301" s="11">
        <f>[1]节奏总纲!AF301</f>
        <v>87.272992569806178</v>
      </c>
      <c r="U301" s="11">
        <f>[1]节奏总纲!AG301</f>
        <v>92.322187158371293</v>
      </c>
      <c r="V301" s="11">
        <f>[1]节奏总纲!AH301</f>
        <v>101.22730420874987</v>
      </c>
      <c r="AN301" s="15">
        <v>298</v>
      </c>
      <c r="AO301" s="15">
        <f>[1]节奏总纲!BA301</f>
        <v>45.37827117061466</v>
      </c>
      <c r="AP301" s="15">
        <f>[1]节奏总纲!BB301</f>
        <v>46.898491821656968</v>
      </c>
      <c r="AQ301" s="15">
        <f>[1]节奏总纲!BC301</f>
        <v>48.843703413733579</v>
      </c>
      <c r="AR301" s="15">
        <f>[1]节奏总纲!BD301</f>
        <v>51.585454622217647</v>
      </c>
      <c r="AS301" s="15">
        <f>[1]节奏总纲!BE301</f>
        <v>56.299013089065468</v>
      </c>
    </row>
    <row r="302" spans="17:45" x14ac:dyDescent="0.2">
      <c r="Q302" s="11">
        <v>299</v>
      </c>
      <c r="R302" s="11">
        <f>[1]节奏总纲!AD302</f>
        <v>82.281112832649583</v>
      </c>
      <c r="S302" s="11">
        <f>[1]节奏总纲!AE302</f>
        <v>84.378300539638204</v>
      </c>
      <c r="T302" s="11">
        <f>[1]节奏总纲!AF302</f>
        <v>87.321764325467768</v>
      </c>
      <c r="U302" s="11">
        <f>[1]节奏总纲!AG302</f>
        <v>92.37229811571855</v>
      </c>
      <c r="V302" s="11">
        <f>[1]节奏总纲!AH302</f>
        <v>101.27695927989888</v>
      </c>
      <c r="AN302" s="15">
        <v>299</v>
      </c>
      <c r="AO302" s="15">
        <f>[1]节奏总纲!BA302</f>
        <v>45.400588053836763</v>
      </c>
      <c r="AP302" s="15">
        <f>[1]节奏总纲!BB302</f>
        <v>46.922571875180381</v>
      </c>
      <c r="AQ302" s="15">
        <f>[1]节奏总纲!BC302</f>
        <v>48.867632080279733</v>
      </c>
      <c r="AR302" s="15">
        <f>[1]节奏总纲!BD302</f>
        <v>51.608560390136496</v>
      </c>
      <c r="AS302" s="15">
        <f>[1]节奏总纲!BE302</f>
        <v>56.321220838448575</v>
      </c>
    </row>
    <row r="303" spans="17:45" x14ac:dyDescent="0.2">
      <c r="Q303" s="11">
        <v>300</v>
      </c>
      <c r="R303" s="11">
        <f>[1]节奏总纲!AD303</f>
        <v>82.328492296001457</v>
      </c>
      <c r="S303" s="11">
        <f>[1]节奏总纲!AE303</f>
        <v>84.427173250438543</v>
      </c>
      <c r="T303" s="11">
        <f>[1]节奏总纲!AF303</f>
        <v>87.370536081129359</v>
      </c>
      <c r="U303" s="11">
        <f>[1]节奏总纲!AG303</f>
        <v>92.422409073065808</v>
      </c>
      <c r="V303" s="11">
        <f>[1]节奏总纲!AH303</f>
        <v>101.32661435104789</v>
      </c>
      <c r="AN303" s="15">
        <v>300</v>
      </c>
      <c r="AO303" s="15">
        <f>[1]节奏总纲!BA303</f>
        <v>45.422904937058867</v>
      </c>
      <c r="AP303" s="15">
        <f>[1]节奏总纲!BB303</f>
        <v>46.946651928703787</v>
      </c>
      <c r="AQ303" s="15">
        <f>[1]节奏总纲!BC303</f>
        <v>48.891560746825888</v>
      </c>
      <c r="AR303" s="15">
        <f>[1]节奏总纲!BD303</f>
        <v>51.631666158055346</v>
      </c>
      <c r="AS303" s="15">
        <f>[1]节奏总纲!BE303</f>
        <v>56.343428587831681</v>
      </c>
    </row>
    <row r="304" spans="17:45" x14ac:dyDescent="0.2">
      <c r="Q304" s="11">
        <v>301</v>
      </c>
      <c r="R304" s="11">
        <f>[1]节奏总纲!AD304</f>
        <v>82.375871759353331</v>
      </c>
      <c r="S304" s="11">
        <f>[1]节奏总纲!AE304</f>
        <v>84.476045961238867</v>
      </c>
      <c r="T304" s="11">
        <f>[1]节奏总纲!AF304</f>
        <v>87.419307836790964</v>
      </c>
      <c r="U304" s="11">
        <f>[1]节奏总纲!AG304</f>
        <v>92.472520030413079</v>
      </c>
      <c r="V304" s="11">
        <f>[1]节奏总纲!AH304</f>
        <v>101.3762694221969</v>
      </c>
      <c r="AN304" s="15">
        <v>301</v>
      </c>
      <c r="AO304" s="15">
        <f>[1]节奏总纲!BA304</f>
        <v>45.44522182028097</v>
      </c>
      <c r="AP304" s="15">
        <f>[1]节奏总纲!BB304</f>
        <v>46.9707319822272</v>
      </c>
      <c r="AQ304" s="15">
        <f>[1]节奏总纲!BC304</f>
        <v>48.91548941337205</v>
      </c>
      <c r="AR304" s="15">
        <f>[1]节奏总纲!BD304</f>
        <v>51.654771925974188</v>
      </c>
      <c r="AS304" s="15">
        <f>[1]节奏总纲!BE304</f>
        <v>56.365636337214795</v>
      </c>
    </row>
    <row r="305" spans="17:45" x14ac:dyDescent="0.2">
      <c r="Q305" s="11">
        <v>302</v>
      </c>
      <c r="R305" s="11">
        <f>[1]节奏总纲!AD305</f>
        <v>82.423251222705204</v>
      </c>
      <c r="S305" s="11">
        <f>[1]节奏总纲!AE305</f>
        <v>84.524918672039192</v>
      </c>
      <c r="T305" s="11">
        <f>[1]节奏总纲!AF305</f>
        <v>87.468079592452554</v>
      </c>
      <c r="U305" s="11">
        <f>[1]节奏总纲!AG305</f>
        <v>92.522630987760337</v>
      </c>
      <c r="V305" s="11">
        <f>[1]节奏总纲!AH305</f>
        <v>101.42592449334592</v>
      </c>
      <c r="AN305" s="15">
        <v>302</v>
      </c>
      <c r="AO305" s="15">
        <f>[1]节奏总纲!BA305</f>
        <v>45.467538703503074</v>
      </c>
      <c r="AP305" s="15">
        <f>[1]节奏总纲!BB305</f>
        <v>46.994812035750606</v>
      </c>
      <c r="AQ305" s="15">
        <f>[1]节奏总纲!BC305</f>
        <v>48.939418079918205</v>
      </c>
      <c r="AR305" s="15">
        <f>[1]节奏总纲!BD305</f>
        <v>51.677877693893038</v>
      </c>
      <c r="AS305" s="15">
        <f>[1]节奏总纲!BE305</f>
        <v>56.387844086597902</v>
      </c>
    </row>
    <row r="306" spans="17:45" x14ac:dyDescent="0.2">
      <c r="Q306" s="11">
        <v>303</v>
      </c>
      <c r="R306" s="11">
        <f>[1]节奏总纲!AD306</f>
        <v>82.470630686057078</v>
      </c>
      <c r="S306" s="11">
        <f>[1]节奏总纲!AE306</f>
        <v>84.573791382839516</v>
      </c>
      <c r="T306" s="11">
        <f>[1]节奏总纲!AF306</f>
        <v>87.516851348114145</v>
      </c>
      <c r="U306" s="11">
        <f>[1]节奏总纲!AG306</f>
        <v>92.572741945107595</v>
      </c>
      <c r="V306" s="11">
        <f>[1]节奏总纲!AH306</f>
        <v>101.47557956449492</v>
      </c>
      <c r="AN306" s="15">
        <v>303</v>
      </c>
      <c r="AO306" s="15">
        <f>[1]节奏总纲!BA306</f>
        <v>45.489855586725177</v>
      </c>
      <c r="AP306" s="15">
        <f>[1]节奏总纲!BB306</f>
        <v>47.016308935086101</v>
      </c>
      <c r="AQ306" s="15">
        <f>[1]节奏总纲!BC306</f>
        <v>48.96334674646436</v>
      </c>
      <c r="AR306" s="15">
        <f>[1]节奏总纲!BD306</f>
        <v>51.70098346181188</v>
      </c>
      <c r="AS306" s="15">
        <f>[1]节奏总纲!BE306</f>
        <v>56.410051835981008</v>
      </c>
    </row>
    <row r="307" spans="17:45" x14ac:dyDescent="0.2">
      <c r="Q307" s="11">
        <v>304</v>
      </c>
      <c r="R307" s="11">
        <f>[1]节奏总纲!AD307</f>
        <v>82.518010149408951</v>
      </c>
      <c r="S307" s="11">
        <f>[1]节奏总纲!AE307</f>
        <v>84.622664093639855</v>
      </c>
      <c r="T307" s="11">
        <f>[1]节奏总纲!AF307</f>
        <v>87.565623103775735</v>
      </c>
      <c r="U307" s="11">
        <f>[1]节奏总纲!AG307</f>
        <v>92.622852902454852</v>
      </c>
      <c r="V307" s="11">
        <f>[1]节奏总纲!AH307</f>
        <v>101.52523463564394</v>
      </c>
      <c r="AN307" s="15">
        <v>304</v>
      </c>
      <c r="AO307" s="15">
        <f>[1]节奏总纲!BA307</f>
        <v>45.512172469947281</v>
      </c>
      <c r="AP307" s="15">
        <f>[1]节奏总纲!BB307</f>
        <v>47.037096473408994</v>
      </c>
      <c r="AQ307" s="15">
        <f>[1]节奏总纲!BC307</f>
        <v>48.987275413010522</v>
      </c>
      <c r="AR307" s="15">
        <f>[1]节奏总纲!BD307</f>
        <v>51.72408922973073</v>
      </c>
      <c r="AS307" s="15">
        <f>[1]节奏总纲!BE307</f>
        <v>56.432259585364115</v>
      </c>
    </row>
    <row r="308" spans="17:45" x14ac:dyDescent="0.2">
      <c r="Q308" s="11">
        <v>305</v>
      </c>
      <c r="R308" s="11">
        <f>[1]节奏总纲!AD308</f>
        <v>82.565389612760825</v>
      </c>
      <c r="S308" s="11">
        <f>[1]节奏总纲!AE308</f>
        <v>84.67153680444018</v>
      </c>
      <c r="T308" s="11">
        <f>[1]节奏总纲!AF308</f>
        <v>87.61439485943734</v>
      </c>
      <c r="U308" s="11">
        <f>[1]节奏总纲!AG308</f>
        <v>92.672963859802124</v>
      </c>
      <c r="V308" s="11">
        <f>[1]节奏总纲!AH308</f>
        <v>101.57488970679294</v>
      </c>
      <c r="AN308" s="15">
        <v>305</v>
      </c>
      <c r="AO308" s="15">
        <f>[1]节奏总纲!BA308</f>
        <v>45.534489353169384</v>
      </c>
      <c r="AP308" s="15">
        <f>[1]节奏总纲!BB308</f>
        <v>47.057884011731893</v>
      </c>
      <c r="AQ308" s="15">
        <f>[1]节奏总纲!BC308</f>
        <v>49.009673493801003</v>
      </c>
      <c r="AR308" s="15">
        <f>[1]节奏总纲!BD308</f>
        <v>51.747194997649579</v>
      </c>
      <c r="AS308" s="15">
        <f>[1]节奏总纲!BE308</f>
        <v>56.454467334747228</v>
      </c>
    </row>
    <row r="309" spans="17:45" x14ac:dyDescent="0.2">
      <c r="Q309" s="11">
        <v>306</v>
      </c>
      <c r="R309" s="11">
        <f>[1]节奏总纲!AD309</f>
        <v>82.612769076112698</v>
      </c>
      <c r="S309" s="11">
        <f>[1]节奏总纲!AE309</f>
        <v>84.720409515240505</v>
      </c>
      <c r="T309" s="11">
        <f>[1]节奏总纲!AF309</f>
        <v>87.66316661509893</v>
      </c>
      <c r="U309" s="11">
        <f>[1]节奏总纲!AG309</f>
        <v>92.723074817149381</v>
      </c>
      <c r="V309" s="11">
        <f>[1]节奏总纲!AH309</f>
        <v>101.62454477794196</v>
      </c>
      <c r="AN309" s="15">
        <v>306</v>
      </c>
      <c r="AO309" s="15">
        <f>[1]节奏总纲!BA309</f>
        <v>45.556806236391488</v>
      </c>
      <c r="AP309" s="15">
        <f>[1]节奏总纲!BB309</f>
        <v>47.078671550054786</v>
      </c>
      <c r="AQ309" s="15">
        <f>[1]节奏总纲!BC309</f>
        <v>49.030333272797542</v>
      </c>
      <c r="AR309" s="15">
        <f>[1]节奏总纲!BD309</f>
        <v>51.770300765568422</v>
      </c>
      <c r="AS309" s="15">
        <f>[1]节奏总纲!BE309</f>
        <v>56.476675084130335</v>
      </c>
    </row>
    <row r="310" spans="17:45" x14ac:dyDescent="0.2">
      <c r="Q310" s="11">
        <v>307</v>
      </c>
      <c r="R310" s="11">
        <f>[1]节奏总纲!AD310</f>
        <v>82.660148539464572</v>
      </c>
      <c r="S310" s="11">
        <f>[1]节奏总纲!AE310</f>
        <v>84.769282226040829</v>
      </c>
      <c r="T310" s="11">
        <f>[1]节奏总纲!AF310</f>
        <v>87.711938370760521</v>
      </c>
      <c r="U310" s="11">
        <f>[1]节奏总纲!AG310</f>
        <v>92.773185774496639</v>
      </c>
      <c r="V310" s="11">
        <f>[1]节奏总纲!AH310</f>
        <v>101.67419984909097</v>
      </c>
      <c r="AN310" s="15">
        <v>307</v>
      </c>
      <c r="AO310" s="15">
        <f>[1]节奏总纲!BA310</f>
        <v>45.579123119613591</v>
      </c>
      <c r="AP310" s="15">
        <f>[1]节奏总纲!BB310</f>
        <v>47.099459088377678</v>
      </c>
      <c r="AQ310" s="15">
        <f>[1]节奏总纲!BC310</f>
        <v>49.05099305179408</v>
      </c>
      <c r="AR310" s="15">
        <f>[1]节奏总纲!BD310</f>
        <v>51.793406533487271</v>
      </c>
      <c r="AS310" s="15">
        <f>[1]节奏总纲!BE310</f>
        <v>56.498882833513441</v>
      </c>
    </row>
    <row r="311" spans="17:45" x14ac:dyDescent="0.2">
      <c r="Q311" s="11">
        <v>308</v>
      </c>
      <c r="R311" s="11">
        <f>[1]节奏总纲!AD311</f>
        <v>82.707528002816446</v>
      </c>
      <c r="S311" s="11">
        <f>[1]节奏总纲!AE311</f>
        <v>84.818154936841154</v>
      </c>
      <c r="T311" s="11">
        <f>[1]节奏总纲!AF311</f>
        <v>87.760710126422126</v>
      </c>
      <c r="U311" s="11">
        <f>[1]节奏总纲!AG311</f>
        <v>92.823296731843911</v>
      </c>
      <c r="V311" s="11">
        <f>[1]节奏总纲!AH311</f>
        <v>101.72385492023999</v>
      </c>
      <c r="AN311" s="15">
        <v>308</v>
      </c>
      <c r="AO311" s="15">
        <f>[1]节奏总纲!BA311</f>
        <v>45.601440002835695</v>
      </c>
      <c r="AP311" s="15">
        <f>[1]节奏总纲!BB311</f>
        <v>47.12024662670057</v>
      </c>
      <c r="AQ311" s="15">
        <f>[1]节奏总纲!BC311</f>
        <v>49.071652830790612</v>
      </c>
      <c r="AR311" s="15">
        <f>[1]节奏总纲!BD311</f>
        <v>51.816512301406114</v>
      </c>
      <c r="AS311" s="15">
        <f>[1]节奏总纲!BE311</f>
        <v>56.521090582896548</v>
      </c>
    </row>
    <row r="312" spans="17:45" x14ac:dyDescent="0.2">
      <c r="Q312" s="11">
        <v>309</v>
      </c>
      <c r="R312" s="11">
        <f>[1]节奏总纲!AD312</f>
        <v>82.754907466168319</v>
      </c>
      <c r="S312" s="11">
        <f>[1]节奏总纲!AE312</f>
        <v>84.867027647641493</v>
      </c>
      <c r="T312" s="11">
        <f>[1]节奏总纲!AF312</f>
        <v>87.809481882083716</v>
      </c>
      <c r="U312" s="11">
        <f>[1]节奏总纲!AG312</f>
        <v>92.873407689191168</v>
      </c>
      <c r="V312" s="11">
        <f>[1]节奏总纲!AH312</f>
        <v>101.77350999138899</v>
      </c>
      <c r="AN312" s="15">
        <v>309</v>
      </c>
      <c r="AO312" s="15">
        <f>[1]节奏总纲!BA312</f>
        <v>45.623756886057798</v>
      </c>
      <c r="AP312" s="15">
        <f>[1]节奏总纲!BB312</f>
        <v>47.14103416502347</v>
      </c>
      <c r="AQ312" s="15">
        <f>[1]节奏总纲!BC312</f>
        <v>49.09231260978715</v>
      </c>
      <c r="AR312" s="15">
        <f>[1]节奏总纲!BD312</f>
        <v>51.839618069324963</v>
      </c>
      <c r="AS312" s="15">
        <f>[1]节奏总纲!BE312</f>
        <v>56.543298332279662</v>
      </c>
    </row>
    <row r="313" spans="17:45" x14ac:dyDescent="0.2">
      <c r="Q313" s="11">
        <v>310</v>
      </c>
      <c r="R313" s="11">
        <f>[1]节奏总纲!AD313</f>
        <v>82.802286929520193</v>
      </c>
      <c r="S313" s="11">
        <f>[1]节奏总纲!AE313</f>
        <v>84.915900358441817</v>
      </c>
      <c r="T313" s="11">
        <f>[1]节奏总纲!AF313</f>
        <v>87.858253637745307</v>
      </c>
      <c r="U313" s="11">
        <f>[1]节奏总纲!AG313</f>
        <v>92.923518646538426</v>
      </c>
      <c r="V313" s="11">
        <f>[1]节奏总纲!AH313</f>
        <v>101.82316506253801</v>
      </c>
      <c r="AN313" s="15">
        <v>310</v>
      </c>
      <c r="AO313" s="15">
        <f>[1]节奏总纲!BA313</f>
        <v>45.646073769279901</v>
      </c>
      <c r="AP313" s="15">
        <f>[1]节奏总纲!BB313</f>
        <v>47.161821703346362</v>
      </c>
      <c r="AQ313" s="15">
        <f>[1]节奏总纲!BC313</f>
        <v>49.112972388783689</v>
      </c>
      <c r="AR313" s="15">
        <f>[1]节奏总纲!BD313</f>
        <v>51.862723837243806</v>
      </c>
      <c r="AS313" s="15">
        <f>[1]节奏总纲!BE313</f>
        <v>56.565506081662768</v>
      </c>
    </row>
    <row r="314" spans="17:45" x14ac:dyDescent="0.2">
      <c r="Q314" s="11">
        <v>311</v>
      </c>
      <c r="R314" s="11">
        <f>[1]节奏总纲!AD314</f>
        <v>82.849666392872066</v>
      </c>
      <c r="S314" s="11">
        <f>[1]节奏总纲!AE314</f>
        <v>84.964773069242142</v>
      </c>
      <c r="T314" s="11">
        <f>[1]节奏总纲!AF314</f>
        <v>87.907025393406897</v>
      </c>
      <c r="U314" s="11">
        <f>[1]节奏总纲!AG314</f>
        <v>92.973629603885698</v>
      </c>
      <c r="V314" s="11">
        <f>[1]节奏总纲!AH314</f>
        <v>101.87282013368701</v>
      </c>
      <c r="AN314" s="15">
        <v>311</v>
      </c>
      <c r="AO314" s="15">
        <f>[1]节奏总纲!BA314</f>
        <v>45.668390652502012</v>
      </c>
      <c r="AP314" s="15">
        <f>[1]节奏总纲!BB314</f>
        <v>47.182609241669255</v>
      </c>
      <c r="AQ314" s="15">
        <f>[1]节奏总纲!BC314</f>
        <v>49.133632167780227</v>
      </c>
      <c r="AR314" s="15">
        <f>[1]节奏总纲!BD314</f>
        <v>51.885829605162655</v>
      </c>
      <c r="AS314" s="15">
        <f>[1]节奏总纲!BE314</f>
        <v>56.587713831045875</v>
      </c>
    </row>
    <row r="315" spans="17:45" x14ac:dyDescent="0.2">
      <c r="Q315" s="11">
        <v>312</v>
      </c>
      <c r="R315" s="11">
        <f>[1]节奏总纲!AD315</f>
        <v>82.89704585622394</v>
      </c>
      <c r="S315" s="11">
        <f>[1]节奏总纲!AE315</f>
        <v>85.012531647506819</v>
      </c>
      <c r="T315" s="11">
        <f>[1]节奏总纲!AF315</f>
        <v>87.955797149068502</v>
      </c>
      <c r="U315" s="11">
        <f>[1]节奏总纲!AG315</f>
        <v>93.022367647203353</v>
      </c>
      <c r="V315" s="11">
        <f>[1]节奏总纲!AH315</f>
        <v>101.92247520483603</v>
      </c>
      <c r="AN315" s="15">
        <v>312</v>
      </c>
      <c r="AO315" s="15">
        <f>[1]节奏总纲!BA315</f>
        <v>45.690707535724115</v>
      </c>
      <c r="AP315" s="15">
        <f>[1]节奏总纲!BB315</f>
        <v>47.203396779992147</v>
      </c>
      <c r="AQ315" s="15">
        <f>[1]节奏总纲!BC315</f>
        <v>49.154291946776759</v>
      </c>
      <c r="AR315" s="15">
        <f>[1]节奏总纲!BD315</f>
        <v>51.908935373081505</v>
      </c>
      <c r="AS315" s="15">
        <f>[1]节奏总纲!BE315</f>
        <v>56.609921580428981</v>
      </c>
    </row>
    <row r="316" spans="17:45" x14ac:dyDescent="0.2">
      <c r="Q316" s="11">
        <v>313</v>
      </c>
      <c r="R316" s="11">
        <f>[1]节奏总纲!AD316</f>
        <v>82.944425319575814</v>
      </c>
      <c r="S316" s="11">
        <f>[1]节奏总纲!AE316</f>
        <v>85.057414064088832</v>
      </c>
      <c r="T316" s="11">
        <f>[1]节奏总纲!AF316</f>
        <v>88.004756197276762</v>
      </c>
      <c r="U316" s="11">
        <f>[1]节奏总纲!AG316</f>
        <v>93.069580693431178</v>
      </c>
      <c r="V316" s="11">
        <f>[1]节奏总纲!AH316</f>
        <v>101.97213027598504</v>
      </c>
      <c r="AN316" s="15">
        <v>313</v>
      </c>
      <c r="AO316" s="15">
        <f>[1]节奏总纲!BA316</f>
        <v>45.713024418946219</v>
      </c>
      <c r="AP316" s="15">
        <f>[1]节奏总纲!BB316</f>
        <v>47.224184318315039</v>
      </c>
      <c r="AQ316" s="15">
        <f>[1]节奏总纲!BC316</f>
        <v>49.174951725773298</v>
      </c>
      <c r="AR316" s="15">
        <f>[1]节奏总纲!BD316</f>
        <v>51.932041141000347</v>
      </c>
      <c r="AS316" s="15">
        <f>[1]节奏总纲!BE316</f>
        <v>56.632129329812095</v>
      </c>
    </row>
    <row r="317" spans="17:45" x14ac:dyDescent="0.2">
      <c r="Q317" s="11">
        <v>314</v>
      </c>
      <c r="R317" s="11">
        <f>[1]节奏总纲!AD317</f>
        <v>82.991804782927687</v>
      </c>
      <c r="S317" s="11">
        <f>[1]节奏总纲!AE317</f>
        <v>85.10229648067083</v>
      </c>
      <c r="T317" s="11">
        <f>[1]节奏总纲!AF317</f>
        <v>88.05552724748766</v>
      </c>
      <c r="U317" s="11">
        <f>[1]节奏总纲!AG317</f>
        <v>93.116793739659002</v>
      </c>
      <c r="V317" s="11">
        <f>[1]节奏总纲!AH317</f>
        <v>102.01969836502204</v>
      </c>
      <c r="AN317" s="15">
        <v>314</v>
      </c>
      <c r="AO317" s="15">
        <f>[1]节奏总纲!BA317</f>
        <v>45.735341302168322</v>
      </c>
      <c r="AP317" s="15">
        <f>[1]节奏总纲!BB317</f>
        <v>47.244971856637939</v>
      </c>
      <c r="AQ317" s="15">
        <f>[1]节奏总纲!BC317</f>
        <v>49.195611504769836</v>
      </c>
      <c r="AR317" s="15">
        <f>[1]节奏总纲!BD317</f>
        <v>51.955146908919197</v>
      </c>
      <c r="AS317" s="15">
        <f>[1]节奏总纲!BE317</f>
        <v>56.654337079195201</v>
      </c>
    </row>
    <row r="318" spans="17:45" x14ac:dyDescent="0.2">
      <c r="Q318" s="11">
        <v>315</v>
      </c>
      <c r="R318" s="11">
        <f>[1]节奏总纲!AD318</f>
        <v>83.03656019452734</v>
      </c>
      <c r="S318" s="11">
        <f>[1]节奏总纲!AE318</f>
        <v>85.147178897252829</v>
      </c>
      <c r="T318" s="11">
        <f>[1]节奏总纲!AF318</f>
        <v>88.106298297698572</v>
      </c>
      <c r="U318" s="11">
        <f>[1]节奏总纲!AG318</f>
        <v>93.164006785886826</v>
      </c>
      <c r="V318" s="11">
        <f>[1]节奏总纲!AH318</f>
        <v>102.06459660376342</v>
      </c>
      <c r="AN318" s="15">
        <v>315</v>
      </c>
      <c r="AO318" s="15">
        <f>[1]节奏总纲!BA318</f>
        <v>45.757658185390426</v>
      </c>
      <c r="AP318" s="15">
        <f>[1]节奏总纲!BB318</f>
        <v>47.265759394960831</v>
      </c>
      <c r="AQ318" s="15">
        <f>[1]节奏总纲!BC318</f>
        <v>49.216271283766375</v>
      </c>
      <c r="AR318" s="15">
        <f>[1]节奏总纲!BD318</f>
        <v>51.978252676838039</v>
      </c>
      <c r="AS318" s="15">
        <f>[1]节奏总纲!BE318</f>
        <v>56.676544828578308</v>
      </c>
    </row>
    <row r="319" spans="17:45" x14ac:dyDescent="0.2">
      <c r="Q319" s="11">
        <v>316</v>
      </c>
      <c r="R319" s="11">
        <f>[1]节奏总纲!AD319</f>
        <v>83.080766796955942</v>
      </c>
      <c r="S319" s="11">
        <f>[1]节奏总纲!AE319</f>
        <v>85.192061313834827</v>
      </c>
      <c r="T319" s="11">
        <f>[1]节奏总纲!AF319</f>
        <v>88.15706934790947</v>
      </c>
      <c r="U319" s="11">
        <f>[1]节奏总纲!AG319</f>
        <v>93.211219832114651</v>
      </c>
      <c r="V319" s="11">
        <f>[1]节奏总纲!AH319</f>
        <v>102.1094948425048</v>
      </c>
      <c r="AN319" s="15">
        <v>316</v>
      </c>
      <c r="AO319" s="15">
        <f>[1]节奏总纲!BA319</f>
        <v>45.779975068612529</v>
      </c>
      <c r="AP319" s="15">
        <f>[1]节奏总纲!BB319</f>
        <v>47.286546933283724</v>
      </c>
      <c r="AQ319" s="15">
        <f>[1]节奏总纲!BC319</f>
        <v>49.236931062762913</v>
      </c>
      <c r="AR319" s="15">
        <f>[1]节奏总纲!BD319</f>
        <v>52.001173105835825</v>
      </c>
      <c r="AS319" s="15">
        <f>[1]节奏总纲!BE319</f>
        <v>56.698752577961415</v>
      </c>
    </row>
    <row r="320" spans="17:45" x14ac:dyDescent="0.2">
      <c r="Q320" s="11">
        <v>317</v>
      </c>
      <c r="R320" s="11">
        <f>[1]节奏总纲!AD320</f>
        <v>83.124973399384558</v>
      </c>
      <c r="S320" s="11">
        <f>[1]节奏总纲!AE320</f>
        <v>85.236943730416826</v>
      </c>
      <c r="T320" s="11">
        <f>[1]节奏总纲!AF320</f>
        <v>88.207840398120382</v>
      </c>
      <c r="U320" s="11">
        <f>[1]节奏总纲!AG320</f>
        <v>93.258432878342475</v>
      </c>
      <c r="V320" s="11">
        <f>[1]节奏总纲!AH320</f>
        <v>102.15439308124618</v>
      </c>
      <c r="AN320" s="15">
        <v>317</v>
      </c>
      <c r="AO320" s="15">
        <f>[1]节奏总纲!BA320</f>
        <v>45.802291951834633</v>
      </c>
      <c r="AP320" s="15">
        <f>[1]节奏总纲!BB320</f>
        <v>47.307334471606616</v>
      </c>
      <c r="AQ320" s="15">
        <f>[1]节奏总纲!BC320</f>
        <v>49.257590841759445</v>
      </c>
      <c r="AR320" s="15">
        <f>[1]节奏总纲!BD320</f>
        <v>52.021126446631868</v>
      </c>
      <c r="AS320" s="15">
        <f>[1]节奏总纲!BE320</f>
        <v>56.720960327344528</v>
      </c>
    </row>
    <row r="321" spans="17:45" x14ac:dyDescent="0.2">
      <c r="Q321" s="11">
        <v>318</v>
      </c>
      <c r="R321" s="11">
        <f>[1]节奏总纲!AD321</f>
        <v>83.16918000181316</v>
      </c>
      <c r="S321" s="11">
        <f>[1]节奏总纲!AE321</f>
        <v>85.281826146998839</v>
      </c>
      <c r="T321" s="11">
        <f>[1]节奏总纲!AF321</f>
        <v>88.258611448331294</v>
      </c>
      <c r="U321" s="11">
        <f>[1]节奏总纲!AG321</f>
        <v>93.3056459245703</v>
      </c>
      <c r="V321" s="11">
        <f>[1]节奏总纲!AH321</f>
        <v>102.19929131998755</v>
      </c>
      <c r="AN321" s="15">
        <v>318</v>
      </c>
      <c r="AO321" s="15">
        <f>[1]节奏总纲!BA321</f>
        <v>45.824608835056736</v>
      </c>
      <c r="AP321" s="15">
        <f>[1]节奏总纲!BB321</f>
        <v>47.328122009929508</v>
      </c>
      <c r="AQ321" s="15">
        <f>[1]节奏总纲!BC321</f>
        <v>49.278250620755983</v>
      </c>
      <c r="AR321" s="15">
        <f>[1]节奏总纲!BD321</f>
        <v>52.041079787427918</v>
      </c>
      <c r="AS321" s="15">
        <f>[1]节奏总纲!BE321</f>
        <v>56.743168076727635</v>
      </c>
    </row>
    <row r="322" spans="17:45" x14ac:dyDescent="0.2">
      <c r="Q322" s="11">
        <v>319</v>
      </c>
      <c r="R322" s="11">
        <f>[1]节奏总纲!AD322</f>
        <v>83.213386604241776</v>
      </c>
      <c r="S322" s="11">
        <f>[1]节奏总纲!AE322</f>
        <v>85.326708563580837</v>
      </c>
      <c r="T322" s="11">
        <f>[1]节奏总纲!AF322</f>
        <v>88.309382498542192</v>
      </c>
      <c r="U322" s="11">
        <f>[1]节奏总纲!AG322</f>
        <v>93.352858970798124</v>
      </c>
      <c r="V322" s="11">
        <f>[1]节奏总纲!AH322</f>
        <v>102.24418955872893</v>
      </c>
      <c r="AN322" s="15">
        <v>319</v>
      </c>
      <c r="AO322" s="15">
        <f>[1]节奏总纲!BA322</f>
        <v>45.84692571827884</v>
      </c>
      <c r="AP322" s="15">
        <f>[1]节奏总纲!BB322</f>
        <v>47.348909548252408</v>
      </c>
      <c r="AQ322" s="15">
        <f>[1]节奏总纲!BC322</f>
        <v>49.298910399752522</v>
      </c>
      <c r="AR322" s="15">
        <f>[1]节奏总纲!BD322</f>
        <v>52.061033128223968</v>
      </c>
      <c r="AS322" s="15">
        <f>[1]节奏总纲!BE322</f>
        <v>56.765375826110741</v>
      </c>
    </row>
    <row r="323" spans="17:45" x14ac:dyDescent="0.2">
      <c r="Q323" s="11">
        <v>320</v>
      </c>
      <c r="R323" s="11">
        <f>[1]节奏总纲!AD323</f>
        <v>83.257593206670379</v>
      </c>
      <c r="S323" s="11">
        <f>[1]节奏总纲!AE323</f>
        <v>85.371590980162836</v>
      </c>
      <c r="T323" s="11">
        <f>[1]节奏总纲!AF323</f>
        <v>88.360153548753104</v>
      </c>
      <c r="U323" s="11">
        <f>[1]节奏总纲!AG323</f>
        <v>93.400072017025948</v>
      </c>
      <c r="V323" s="11">
        <f>[1]节奏总纲!AH323</f>
        <v>102.28908779747032</v>
      </c>
      <c r="AN323" s="15">
        <v>320</v>
      </c>
      <c r="AO323" s="15">
        <f>[1]节奏总纲!BA323</f>
        <v>45.869242601500943</v>
      </c>
      <c r="AP323" s="15">
        <f>[1]节奏总纲!BB323</f>
        <v>47.3696970865753</v>
      </c>
      <c r="AQ323" s="15">
        <f>[1]节奏总纲!BC323</f>
        <v>49.319570178749061</v>
      </c>
      <c r="AR323" s="15">
        <f>[1]节奏总纲!BD323</f>
        <v>52.080986469020011</v>
      </c>
      <c r="AS323" s="15">
        <f>[1]节奏总纲!BE323</f>
        <v>56.787583575493848</v>
      </c>
    </row>
    <row r="324" spans="17:45" x14ac:dyDescent="0.2">
      <c r="Q324" s="11">
        <v>321</v>
      </c>
      <c r="R324" s="11">
        <f>[1]节奏总纲!AD324</f>
        <v>83.301799809098995</v>
      </c>
      <c r="S324" s="11">
        <f>[1]节奏总纲!AE324</f>
        <v>85.416473396744834</v>
      </c>
      <c r="T324" s="11">
        <f>[1]节奏总纲!AF324</f>
        <v>88.410924598964016</v>
      </c>
      <c r="U324" s="11">
        <f>[1]节奏总纲!AG324</f>
        <v>93.447285063253773</v>
      </c>
      <c r="V324" s="11">
        <f>[1]节奏总纲!AH324</f>
        <v>102.3339860362117</v>
      </c>
      <c r="AN324" s="15">
        <v>321</v>
      </c>
      <c r="AO324" s="15">
        <f>[1]节奏总纲!BA324</f>
        <v>45.891559484723047</v>
      </c>
      <c r="AP324" s="15">
        <f>[1]节奏总纲!BB324</f>
        <v>47.390484624898193</v>
      </c>
      <c r="AQ324" s="15">
        <f>[1]节奏总纲!BC324</f>
        <v>49.340229957745592</v>
      </c>
      <c r="AR324" s="15">
        <f>[1]节奏总纲!BD324</f>
        <v>52.100939809816062</v>
      </c>
      <c r="AS324" s="15">
        <f>[1]节奏总纲!BE324</f>
        <v>56.809791324876961</v>
      </c>
    </row>
    <row r="325" spans="17:45" x14ac:dyDescent="0.2">
      <c r="Q325" s="11">
        <v>322</v>
      </c>
      <c r="R325" s="11">
        <f>[1]节奏总纲!AD325</f>
        <v>83.346006411527597</v>
      </c>
      <c r="S325" s="11">
        <f>[1]节奏总纲!AE325</f>
        <v>85.461355813326847</v>
      </c>
      <c r="T325" s="11">
        <f>[1]节奏总纲!AF325</f>
        <v>88.461695649174914</v>
      </c>
      <c r="U325" s="11">
        <f>[1]节奏总纲!AG325</f>
        <v>93.494498109481597</v>
      </c>
      <c r="V325" s="11">
        <f>[1]节奏总纲!AH325</f>
        <v>102.37888427495307</v>
      </c>
      <c r="AN325" s="15">
        <v>322</v>
      </c>
      <c r="AO325" s="15">
        <f>[1]节奏总纲!BA325</f>
        <v>45.91387636794515</v>
      </c>
      <c r="AP325" s="15">
        <f>[1]节奏总纲!BB325</f>
        <v>47.411272163221085</v>
      </c>
      <c r="AQ325" s="15">
        <f>[1]节奏总纲!BC325</f>
        <v>49.360889736742131</v>
      </c>
      <c r="AR325" s="15">
        <f>[1]节奏总纲!BD325</f>
        <v>52.120893150612112</v>
      </c>
      <c r="AS325" s="15">
        <f>[1]节奏总纲!BE325</f>
        <v>56.831999074260068</v>
      </c>
    </row>
    <row r="326" spans="17:45" x14ac:dyDescent="0.2">
      <c r="Q326" s="11">
        <v>323</v>
      </c>
      <c r="R326" s="11">
        <f>[1]节奏总纲!AD326</f>
        <v>83.390213013956213</v>
      </c>
      <c r="S326" s="11">
        <f>[1]节奏总纲!AE326</f>
        <v>85.506238229908845</v>
      </c>
      <c r="T326" s="11">
        <f>[1]节奏总纲!AF326</f>
        <v>88.512466699385826</v>
      </c>
      <c r="U326" s="11">
        <f>[1]节奏总纲!AG326</f>
        <v>93.541711155709422</v>
      </c>
      <c r="V326" s="11">
        <f>[1]节奏总纲!AH326</f>
        <v>102.42378251369445</v>
      </c>
      <c r="AN326" s="15">
        <v>323</v>
      </c>
      <c r="AO326" s="15">
        <f>[1]节奏总纲!BA326</f>
        <v>45.936193251167253</v>
      </c>
      <c r="AP326" s="15">
        <f>[1]节奏总纲!BB326</f>
        <v>47.432059701543984</v>
      </c>
      <c r="AQ326" s="15">
        <f>[1]节奏总纲!BC326</f>
        <v>49.381549515738669</v>
      </c>
      <c r="AR326" s="15">
        <f>[1]节奏总纲!BD326</f>
        <v>52.140846491408155</v>
      </c>
      <c r="AS326" s="15">
        <f>[1]节奏总纲!BE326</f>
        <v>56.854206823643175</v>
      </c>
    </row>
    <row r="327" spans="17:45" x14ac:dyDescent="0.2">
      <c r="Q327" s="11">
        <v>324</v>
      </c>
      <c r="R327" s="11">
        <f>[1]节奏总纲!AD327</f>
        <v>83.434419616384815</v>
      </c>
      <c r="S327" s="11">
        <f>[1]节奏总纲!AE327</f>
        <v>85.551120646490844</v>
      </c>
      <c r="T327" s="11">
        <f>[1]节奏总纲!AF327</f>
        <v>88.563237749596723</v>
      </c>
      <c r="U327" s="11">
        <f>[1]节奏总纲!AG327</f>
        <v>93.588924201937246</v>
      </c>
      <c r="V327" s="11">
        <f>[1]节奏总纲!AH327</f>
        <v>102.46868075243583</v>
      </c>
      <c r="AN327" s="15">
        <v>324</v>
      </c>
      <c r="AO327" s="15">
        <f>[1]节奏总纲!BA327</f>
        <v>45.958510134389357</v>
      </c>
      <c r="AP327" s="15">
        <f>[1]节奏总纲!BB327</f>
        <v>47.452847239866877</v>
      </c>
      <c r="AQ327" s="15">
        <f>[1]节奏总纲!BC327</f>
        <v>49.402209294735208</v>
      </c>
      <c r="AR327" s="15">
        <f>[1]节奏总纲!BD327</f>
        <v>52.160799832204205</v>
      </c>
      <c r="AS327" s="15">
        <f>[1]节奏总纲!BE327</f>
        <v>56.876414573026281</v>
      </c>
    </row>
    <row r="328" spans="17:45" x14ac:dyDescent="0.2">
      <c r="Q328" s="11">
        <v>325</v>
      </c>
      <c r="R328" s="11">
        <f>[1]节奏总纲!AD328</f>
        <v>83.478626218813432</v>
      </c>
      <c r="S328" s="11">
        <f>[1]节奏总纲!AE328</f>
        <v>85.596003063072843</v>
      </c>
      <c r="T328" s="11">
        <f>[1]节奏总纲!AF328</f>
        <v>88.614008799807635</v>
      </c>
      <c r="U328" s="11">
        <f>[1]节奏总纲!AG328</f>
        <v>93.63613724816507</v>
      </c>
      <c r="V328" s="11">
        <f>[1]节奏总纲!AH328</f>
        <v>102.51357899117721</v>
      </c>
      <c r="AN328" s="15">
        <v>325</v>
      </c>
      <c r="AO328" s="15">
        <f>[1]节奏总纲!BA328</f>
        <v>45.98082701761146</v>
      </c>
      <c r="AP328" s="15">
        <f>[1]节奏总纲!BB328</f>
        <v>47.473634778189769</v>
      </c>
      <c r="AQ328" s="15">
        <f>[1]节奏总纲!BC328</f>
        <v>49.422869073731739</v>
      </c>
      <c r="AR328" s="15">
        <f>[1]节奏总纲!BD328</f>
        <v>52.180753173000248</v>
      </c>
      <c r="AS328" s="15">
        <f>[1]节奏总纲!BE328</f>
        <v>56.898622322409395</v>
      </c>
    </row>
    <row r="329" spans="17:45" x14ac:dyDescent="0.2">
      <c r="Q329" s="11">
        <v>326</v>
      </c>
      <c r="R329" s="11">
        <f>[1]节奏总纲!AD329</f>
        <v>83.522832821242034</v>
      </c>
      <c r="S329" s="11">
        <f>[1]节奏总纲!AE329</f>
        <v>85.640885479654855</v>
      </c>
      <c r="T329" s="11">
        <f>[1]节奏总纲!AF329</f>
        <v>88.664779850018547</v>
      </c>
      <c r="U329" s="11">
        <f>[1]节奏总纲!AG329</f>
        <v>93.683350294392895</v>
      </c>
      <c r="V329" s="11">
        <f>[1]节奏总纲!AH329</f>
        <v>102.55847722991859</v>
      </c>
      <c r="AN329" s="15">
        <v>326</v>
      </c>
      <c r="AO329" s="15">
        <f>[1]节奏总纲!BA329</f>
        <v>46.002713830586146</v>
      </c>
      <c r="AP329" s="15">
        <f>[1]节奏总纲!BB329</f>
        <v>47.494422316512662</v>
      </c>
      <c r="AQ329" s="15">
        <f>[1]节奏总纲!BC329</f>
        <v>49.443528852728278</v>
      </c>
      <c r="AR329" s="15">
        <f>[1]节奏总纲!BD329</f>
        <v>52.200706513796298</v>
      </c>
      <c r="AS329" s="15">
        <f>[1]节奏总纲!BE329</f>
        <v>56.920830071792501</v>
      </c>
    </row>
    <row r="330" spans="17:45" x14ac:dyDescent="0.2">
      <c r="Q330" s="11">
        <v>327</v>
      </c>
      <c r="R330" s="11">
        <f>[1]节奏总纲!AD330</f>
        <v>83.56703942367065</v>
      </c>
      <c r="S330" s="11">
        <f>[1]节奏总纲!AE330</f>
        <v>85.685767896236854</v>
      </c>
      <c r="T330" s="11">
        <f>[1]节奏总纲!AF330</f>
        <v>88.715550900229445</v>
      </c>
      <c r="U330" s="11">
        <f>[1]节奏总纲!AG330</f>
        <v>93.730563340620719</v>
      </c>
      <c r="V330" s="11">
        <f>[1]节奏总纲!AH330</f>
        <v>102.60337546865996</v>
      </c>
      <c r="AN330" s="15">
        <v>327</v>
      </c>
      <c r="AO330" s="15">
        <f>[1]节奏总纲!BA330</f>
        <v>46.021977873404879</v>
      </c>
      <c r="AP330" s="15">
        <f>[1]节奏总纲!BB330</f>
        <v>47.515209854835554</v>
      </c>
      <c r="AQ330" s="15">
        <f>[1]节奏总纲!BC330</f>
        <v>49.464188631724817</v>
      </c>
      <c r="AR330" s="15">
        <f>[1]节奏总纲!BD330</f>
        <v>52.220659854592348</v>
      </c>
      <c r="AS330" s="15">
        <f>[1]节奏总纲!BE330</f>
        <v>56.943037821175608</v>
      </c>
    </row>
    <row r="331" spans="17:45" x14ac:dyDescent="0.2">
      <c r="Q331" s="11">
        <v>328</v>
      </c>
      <c r="R331" s="11">
        <f>[1]节奏总纲!AD331</f>
        <v>83.611246026099252</v>
      </c>
      <c r="S331" s="11">
        <f>[1]节奏总纲!AE331</f>
        <v>85.730650312818852</v>
      </c>
      <c r="T331" s="11">
        <f>[1]节奏总纲!AF331</f>
        <v>88.766321950440357</v>
      </c>
      <c r="U331" s="11">
        <f>[1]节奏总纲!AG331</f>
        <v>93.777776386848544</v>
      </c>
      <c r="V331" s="11">
        <f>[1]节奏总纲!AH331</f>
        <v>102.64827370740134</v>
      </c>
      <c r="AN331" s="15">
        <v>328</v>
      </c>
      <c r="AO331" s="15">
        <f>[1]节奏总纲!BA331</f>
        <v>46.041241916223605</v>
      </c>
      <c r="AP331" s="15">
        <f>[1]节奏总纲!BB331</f>
        <v>47.535997393158453</v>
      </c>
      <c r="AQ331" s="15">
        <f>[1]节奏总纲!BC331</f>
        <v>49.484848410721355</v>
      </c>
      <c r="AR331" s="15">
        <f>[1]节奏总纲!BD331</f>
        <v>52.240613195388391</v>
      </c>
      <c r="AS331" s="15">
        <f>[1]节奏总纲!BE331</f>
        <v>56.965245570558714</v>
      </c>
    </row>
    <row r="332" spans="17:45" x14ac:dyDescent="0.2">
      <c r="Q332" s="11">
        <v>329</v>
      </c>
      <c r="R332" s="11">
        <f>[1]节奏总纲!AD332</f>
        <v>83.655452628527868</v>
      </c>
      <c r="S332" s="11">
        <f>[1]节奏总纲!AE332</f>
        <v>85.775532729400851</v>
      </c>
      <c r="T332" s="11">
        <f>[1]节奏总纲!AF332</f>
        <v>88.817093000651269</v>
      </c>
      <c r="U332" s="11">
        <f>[1]节奏总纲!AG332</f>
        <v>93.824989433076368</v>
      </c>
      <c r="V332" s="11">
        <f>[1]节奏总纲!AH332</f>
        <v>102.69317194614273</v>
      </c>
      <c r="AN332" s="15">
        <v>329</v>
      </c>
      <c r="AO332" s="15">
        <f>[1]节奏总纲!BA332</f>
        <v>46.060505959042331</v>
      </c>
      <c r="AP332" s="15">
        <f>[1]节奏总纲!BB332</f>
        <v>47.556784931481346</v>
      </c>
      <c r="AQ332" s="15">
        <f>[1]节奏总纲!BC332</f>
        <v>49.505508189717887</v>
      </c>
      <c r="AR332" s="15">
        <f>[1]节奏总纲!BD332</f>
        <v>52.260566536184442</v>
      </c>
      <c r="AS332" s="15">
        <f>[1]节奏总纲!BE332</f>
        <v>56.987453319941828</v>
      </c>
    </row>
    <row r="333" spans="17:45" x14ac:dyDescent="0.2">
      <c r="Q333" s="11">
        <v>330</v>
      </c>
      <c r="R333" s="11">
        <f>[1]节奏总纲!AD333</f>
        <v>83.69965923095647</v>
      </c>
      <c r="S333" s="11">
        <f>[1]节奏总纲!AE333</f>
        <v>85.820415145982849</v>
      </c>
      <c r="T333" s="11">
        <f>[1]节奏总纲!AF333</f>
        <v>88.867864050862167</v>
      </c>
      <c r="U333" s="11">
        <f>[1]节奏总纲!AG333</f>
        <v>93.872202479304192</v>
      </c>
      <c r="V333" s="11">
        <f>[1]节奏总纲!AH333</f>
        <v>102.73807018488411</v>
      </c>
      <c r="AN333" s="15">
        <v>330</v>
      </c>
      <c r="AO333" s="15">
        <f>[1]节奏总纲!BA333</f>
        <v>46.079770001861057</v>
      </c>
      <c r="AP333" s="15">
        <f>[1]节奏总纲!BB333</f>
        <v>47.577572469804238</v>
      </c>
      <c r="AQ333" s="15">
        <f>[1]节奏总纲!BC333</f>
        <v>49.526167968714425</v>
      </c>
      <c r="AR333" s="15">
        <f>[1]节奏总纲!BD333</f>
        <v>52.280519876980485</v>
      </c>
      <c r="AS333" s="15">
        <f>[1]节奏总纲!BE333</f>
        <v>57.008345591208631</v>
      </c>
    </row>
    <row r="334" spans="17:45" x14ac:dyDescent="0.2">
      <c r="Q334" s="11">
        <v>331</v>
      </c>
      <c r="R334" s="11">
        <f>[1]节奏总纲!AD334</f>
        <v>83.743865833385087</v>
      </c>
      <c r="S334" s="11">
        <f>[1]节奏总纲!AE334</f>
        <v>85.865297562564862</v>
      </c>
      <c r="T334" s="11">
        <f>[1]节奏总纲!AF334</f>
        <v>88.918635101073079</v>
      </c>
      <c r="U334" s="11">
        <f>[1]节奏总纲!AG334</f>
        <v>93.919415525532017</v>
      </c>
      <c r="V334" s="11">
        <f>[1]节奏总纲!AH334</f>
        <v>102.78296842362549</v>
      </c>
      <c r="AN334" s="15">
        <v>331</v>
      </c>
      <c r="AO334" s="15">
        <f>[1]节奏总纲!BA334</f>
        <v>46.099034044679783</v>
      </c>
      <c r="AP334" s="15">
        <f>[1]节奏总纲!BB334</f>
        <v>47.598360008127131</v>
      </c>
      <c r="AQ334" s="15">
        <f>[1]节奏总纲!BC334</f>
        <v>49.546827747710964</v>
      </c>
      <c r="AR334" s="15">
        <f>[1]节奏总纲!BD334</f>
        <v>52.300473217776535</v>
      </c>
      <c r="AS334" s="15">
        <f>[1]节奏总纲!BE334</f>
        <v>57.027529471561998</v>
      </c>
    </row>
    <row r="335" spans="17:45" x14ac:dyDescent="0.2">
      <c r="Q335" s="11">
        <v>332</v>
      </c>
      <c r="R335" s="11">
        <f>[1]节奏总纲!AD335</f>
        <v>83.788072435813689</v>
      </c>
      <c r="S335" s="11">
        <f>[1]节奏总纲!AE335</f>
        <v>85.910179979146861</v>
      </c>
      <c r="T335" s="11">
        <f>[1]节奏总纲!AF335</f>
        <v>88.969406151283977</v>
      </c>
      <c r="U335" s="11">
        <f>[1]节奏总纲!AG335</f>
        <v>93.966628571759841</v>
      </c>
      <c r="V335" s="11">
        <f>[1]节奏总纲!AH335</f>
        <v>102.82786666236686</v>
      </c>
      <c r="AN335" s="15">
        <v>332</v>
      </c>
      <c r="AO335" s="15">
        <f>[1]节奏总纲!BA335</f>
        <v>46.118298087498509</v>
      </c>
      <c r="AP335" s="15">
        <f>[1]节奏总纲!BB335</f>
        <v>47.619147546450023</v>
      </c>
      <c r="AQ335" s="15">
        <f>[1]节奏总纲!BC335</f>
        <v>49.567487526707502</v>
      </c>
      <c r="AR335" s="15">
        <f>[1]节奏总纲!BD335</f>
        <v>52.320426558572585</v>
      </c>
      <c r="AS335" s="15">
        <f>[1]节奏总纲!BE335</f>
        <v>57.046713351915365</v>
      </c>
    </row>
    <row r="336" spans="17:45" x14ac:dyDescent="0.2">
      <c r="Q336" s="11">
        <v>333</v>
      </c>
      <c r="R336" s="11">
        <f>[1]节奏总纲!AD336</f>
        <v>83.832279038242305</v>
      </c>
      <c r="S336" s="11">
        <f>[1]节奏总纲!AE336</f>
        <v>85.955062395728859</v>
      </c>
      <c r="T336" s="11">
        <f>[1]节奏总纲!AF336</f>
        <v>89.018466905731287</v>
      </c>
      <c r="U336" s="11">
        <f>[1]节奏总纲!AG336</f>
        <v>94.012923283729691</v>
      </c>
      <c r="V336" s="11">
        <f>[1]节奏总纲!AH336</f>
        <v>102.87276490110824</v>
      </c>
      <c r="AN336" s="15">
        <v>333</v>
      </c>
      <c r="AO336" s="15">
        <f>[1]节奏总纲!BA336</f>
        <v>46.137562130317242</v>
      </c>
      <c r="AP336" s="15">
        <f>[1]节奏总纲!BB336</f>
        <v>47.639935084772922</v>
      </c>
      <c r="AQ336" s="15">
        <f>[1]节奏总纲!BC336</f>
        <v>49.588147305704041</v>
      </c>
      <c r="AR336" s="15">
        <f>[1]节奏总纲!BD336</f>
        <v>52.340379899368628</v>
      </c>
      <c r="AS336" s="15">
        <f>[1]节奏总纲!BE336</f>
        <v>57.065897232268732</v>
      </c>
    </row>
    <row r="337" spans="17:45" x14ac:dyDescent="0.2">
      <c r="Q337" s="11">
        <v>334</v>
      </c>
      <c r="R337" s="11">
        <f>[1]节奏总纲!AD337</f>
        <v>83.876485640670907</v>
      </c>
      <c r="S337" s="11">
        <f>[1]节奏总纲!AE337</f>
        <v>85.999944812310858</v>
      </c>
      <c r="T337" s="11">
        <f>[1]节奏总纲!AF337</f>
        <v>89.064934410075779</v>
      </c>
      <c r="U337" s="11">
        <f>[1]节奏总纲!AG337</f>
        <v>94.057003939090123</v>
      </c>
      <c r="V337" s="11">
        <f>[1]节奏总纲!AH337</f>
        <v>102.91766313984962</v>
      </c>
      <c r="AN337" s="15">
        <v>334</v>
      </c>
      <c r="AO337" s="15">
        <f>[1]节奏总纲!BA337</f>
        <v>46.156826173135968</v>
      </c>
      <c r="AP337" s="15">
        <f>[1]节奏总纲!BB337</f>
        <v>47.660722623095815</v>
      </c>
      <c r="AQ337" s="15">
        <f>[1]节奏总纲!BC337</f>
        <v>49.608807084700572</v>
      </c>
      <c r="AR337" s="15">
        <f>[1]节奏总纲!BD337</f>
        <v>52.360333240164678</v>
      </c>
      <c r="AS337" s="15">
        <f>[1]节奏总纲!BE337</f>
        <v>57.085081112622099</v>
      </c>
    </row>
    <row r="338" spans="17:45" x14ac:dyDescent="0.2">
      <c r="Q338" s="11">
        <v>335</v>
      </c>
      <c r="R338" s="11">
        <f>[1]节奏总纲!AD338</f>
        <v>83.920692243099523</v>
      </c>
      <c r="S338" s="11">
        <f>[1]节奏总纲!AE338</f>
        <v>86.041129946887025</v>
      </c>
      <c r="T338" s="11">
        <f>[1]节奏总纲!AF338</f>
        <v>89.11140191442027</v>
      </c>
      <c r="U338" s="11">
        <f>[1]节奏总纲!AG338</f>
        <v>94.101084594450555</v>
      </c>
      <c r="V338" s="11">
        <f>[1]节奏总纲!AH338</f>
        <v>102.962561378591</v>
      </c>
      <c r="AN338" s="15">
        <v>335</v>
      </c>
      <c r="AO338" s="15">
        <f>[1]节奏总纲!BA338</f>
        <v>46.176090215954694</v>
      </c>
      <c r="AP338" s="15">
        <f>[1]节奏总纲!BB338</f>
        <v>47.681510161418707</v>
      </c>
      <c r="AQ338" s="15">
        <f>[1]节奏总纲!BC338</f>
        <v>49.629466863697111</v>
      </c>
      <c r="AR338" s="15">
        <f>[1]节奏总纲!BD338</f>
        <v>52.380286580960728</v>
      </c>
      <c r="AS338" s="15">
        <f>[1]节奏总纲!BE338</f>
        <v>57.104264992975466</v>
      </c>
    </row>
    <row r="339" spans="17:45" x14ac:dyDescent="0.2">
      <c r="Q339" s="11">
        <v>336</v>
      </c>
      <c r="R339" s="11">
        <f>[1]节奏总纲!AD339</f>
        <v>83.964898845528126</v>
      </c>
      <c r="S339" s="11">
        <f>[1]节奏总纲!AE339</f>
        <v>86.082310529666103</v>
      </c>
      <c r="T339" s="11">
        <f>[1]节奏总纲!AF339</f>
        <v>89.157869418764761</v>
      </c>
      <c r="U339" s="11">
        <f>[1]节奏总纲!AG339</f>
        <v>94.145165249810972</v>
      </c>
      <c r="V339" s="11">
        <f>[1]节奏总纲!AH339</f>
        <v>103.00673656424885</v>
      </c>
      <c r="AN339" s="15">
        <v>336</v>
      </c>
      <c r="AO339" s="15">
        <f>[1]节奏总纲!BA339</f>
        <v>46.19535425877342</v>
      </c>
      <c r="AP339" s="15">
        <f>[1]节奏总纲!BB339</f>
        <v>47.7022976997416</v>
      </c>
      <c r="AQ339" s="15">
        <f>[1]节奏总纲!BC339</f>
        <v>49.65012664269365</v>
      </c>
      <c r="AR339" s="15">
        <f>[1]节奏总纲!BD339</f>
        <v>52.400239921756771</v>
      </c>
      <c r="AS339" s="15">
        <f>[1]节奏总纲!BE339</f>
        <v>57.123448873328833</v>
      </c>
    </row>
    <row r="340" spans="17:45" x14ac:dyDescent="0.2">
      <c r="Q340" s="11">
        <v>337</v>
      </c>
      <c r="R340" s="11">
        <f>[1]节奏总纲!AD340</f>
        <v>84.008495683346354</v>
      </c>
      <c r="S340" s="11">
        <f>[1]节奏总纲!AE340</f>
        <v>86.12349111244518</v>
      </c>
      <c r="T340" s="11">
        <f>[1]节奏总纲!AF340</f>
        <v>89.204336923109267</v>
      </c>
      <c r="U340" s="11">
        <f>[1]节奏总纲!AG340</f>
        <v>94.189245905171404</v>
      </c>
      <c r="V340" s="11">
        <f>[1]节奏总纲!AH340</f>
        <v>103.04728286259964</v>
      </c>
      <c r="AN340" s="15">
        <v>337</v>
      </c>
      <c r="AO340" s="15">
        <f>[1]节奏总纲!BA340</f>
        <v>46.214618301592147</v>
      </c>
      <c r="AP340" s="15">
        <f>[1]节奏总纲!BB340</f>
        <v>47.723085238064499</v>
      </c>
      <c r="AQ340" s="15">
        <f>[1]节奏总纲!BC340</f>
        <v>49.670786421690188</v>
      </c>
      <c r="AR340" s="15">
        <f>[1]节奏总纲!BD340</f>
        <v>52.420193262552822</v>
      </c>
      <c r="AS340" s="15">
        <f>[1]节奏总纲!BE340</f>
        <v>57.1426327536822</v>
      </c>
    </row>
    <row r="341" spans="17:45" x14ac:dyDescent="0.2">
      <c r="Q341" s="11">
        <v>338</v>
      </c>
      <c r="R341" s="11">
        <f>[1]节奏总纲!AD341</f>
        <v>84.049741901856009</v>
      </c>
      <c r="S341" s="11">
        <f>[1]节奏总纲!AE341</f>
        <v>86.164671695224243</v>
      </c>
      <c r="T341" s="11">
        <f>[1]节奏总纲!AF341</f>
        <v>89.250804427453758</v>
      </c>
      <c r="U341" s="11">
        <f>[1]节奏总纲!AG341</f>
        <v>94.233326560531836</v>
      </c>
      <c r="V341" s="11">
        <f>[1]节奏总纲!AH341</f>
        <v>103.08782916095045</v>
      </c>
      <c r="AN341" s="15">
        <v>338</v>
      </c>
      <c r="AO341" s="15">
        <f>[1]节奏总纲!BA341</f>
        <v>46.23388234441088</v>
      </c>
      <c r="AP341" s="15">
        <f>[1]节奏总纲!BB341</f>
        <v>47.743872776387391</v>
      </c>
      <c r="AQ341" s="15">
        <f>[1]节奏总纲!BC341</f>
        <v>49.69144620068672</v>
      </c>
      <c r="AR341" s="15">
        <f>[1]节奏总纲!BD341</f>
        <v>52.440146603348865</v>
      </c>
      <c r="AS341" s="15">
        <f>[1]节奏总纲!BE341</f>
        <v>57.161816634035567</v>
      </c>
    </row>
    <row r="342" spans="17:45" x14ac:dyDescent="0.2">
      <c r="Q342" s="11">
        <v>339</v>
      </c>
      <c r="R342" s="11">
        <f>[1]节奏总纲!AD342</f>
        <v>84.090988120365651</v>
      </c>
      <c r="S342" s="11">
        <f>[1]节奏总纲!AE342</f>
        <v>86.20585227800332</v>
      </c>
      <c r="T342" s="11">
        <f>[1]节奏总纲!AF342</f>
        <v>89.29727193179825</v>
      </c>
      <c r="U342" s="11">
        <f>[1]节奏总纲!AG342</f>
        <v>94.277407215892268</v>
      </c>
      <c r="V342" s="11">
        <f>[1]节奏总纲!AH342</f>
        <v>103.12837545930124</v>
      </c>
      <c r="AN342" s="15">
        <v>339</v>
      </c>
      <c r="AO342" s="15">
        <f>[1]节奏总纲!BA342</f>
        <v>46.253146387229606</v>
      </c>
      <c r="AP342" s="15">
        <f>[1]节奏总纲!BB342</f>
        <v>47.764660314710284</v>
      </c>
      <c r="AQ342" s="15">
        <f>[1]节奏总纲!BC342</f>
        <v>49.712105979683258</v>
      </c>
      <c r="AR342" s="15">
        <f>[1]节奏总纲!BD342</f>
        <v>52.460099944144915</v>
      </c>
      <c r="AS342" s="15">
        <f>[1]节奏总纲!BE342</f>
        <v>57.181000514388934</v>
      </c>
    </row>
    <row r="343" spans="17:45" x14ac:dyDescent="0.2">
      <c r="Q343" s="11">
        <v>340</v>
      </c>
      <c r="R343" s="11">
        <f>[1]节奏总纲!AD343</f>
        <v>84.132234338875293</v>
      </c>
      <c r="S343" s="11">
        <f>[1]节奏总纲!AE343</f>
        <v>86.247032860782397</v>
      </c>
      <c r="T343" s="11">
        <f>[1]节奏总纲!AF343</f>
        <v>89.343739436142741</v>
      </c>
      <c r="U343" s="11">
        <f>[1]节奏总纲!AG343</f>
        <v>94.3214878712527</v>
      </c>
      <c r="V343" s="11">
        <f>[1]节奏总纲!AH343</f>
        <v>103.16892175765203</v>
      </c>
      <c r="AN343" s="15">
        <v>340</v>
      </c>
      <c r="AO343" s="15">
        <f>[1]节奏总纲!BA343</f>
        <v>46.272410430048332</v>
      </c>
      <c r="AP343" s="15">
        <f>[1]节奏总纲!BB343</f>
        <v>47.785447853033176</v>
      </c>
      <c r="AQ343" s="15">
        <f>[1]节奏总纲!BC343</f>
        <v>49.732765758679797</v>
      </c>
      <c r="AR343" s="15">
        <f>[1]节奏总纲!BD343</f>
        <v>52.480053284940965</v>
      </c>
      <c r="AS343" s="15">
        <f>[1]节奏总纲!BE343</f>
        <v>57.200184394742301</v>
      </c>
    </row>
    <row r="344" spans="17:45" x14ac:dyDescent="0.2">
      <c r="Q344" s="11">
        <v>341</v>
      </c>
      <c r="R344" s="11">
        <f>[1]节奏总纲!AD344</f>
        <v>84.173480557384934</v>
      </c>
      <c r="S344" s="11">
        <f>[1]节奏总纲!AE344</f>
        <v>86.288213443561474</v>
      </c>
      <c r="T344" s="11">
        <f>[1]节奏总纲!AF344</f>
        <v>89.390206940487232</v>
      </c>
      <c r="U344" s="11">
        <f>[1]节奏总纲!AG344</f>
        <v>94.365568526613131</v>
      </c>
      <c r="V344" s="11">
        <f>[1]节奏总纲!AH344</f>
        <v>103.20946805600283</v>
      </c>
      <c r="AN344" s="15">
        <v>341</v>
      </c>
      <c r="AO344" s="15">
        <f>[1]节奏总纲!BA344</f>
        <v>46.291674472867058</v>
      </c>
      <c r="AP344" s="15">
        <f>[1]节奏总纲!BB344</f>
        <v>47.806235391356068</v>
      </c>
      <c r="AQ344" s="15">
        <f>[1]节奏总纲!BC344</f>
        <v>49.753425537676335</v>
      </c>
      <c r="AR344" s="15">
        <f>[1]节奏总纲!BD344</f>
        <v>52.500006625737008</v>
      </c>
      <c r="AS344" s="15">
        <f>[1]节奏总纲!BE344</f>
        <v>57.219368275095675</v>
      </c>
    </row>
    <row r="345" spans="17:45" x14ac:dyDescent="0.2">
      <c r="Q345" s="11">
        <v>342</v>
      </c>
      <c r="R345" s="11">
        <f>[1]节奏总纲!AD345</f>
        <v>84.214726775894576</v>
      </c>
      <c r="S345" s="11">
        <f>[1]节奏总纲!AE345</f>
        <v>86.329394026340537</v>
      </c>
      <c r="T345" s="11">
        <f>[1]节奏总纲!AF345</f>
        <v>89.436674444831723</v>
      </c>
      <c r="U345" s="11">
        <f>[1]节奏总纲!AG345</f>
        <v>94.409649181973549</v>
      </c>
      <c r="V345" s="11">
        <f>[1]节奏总纲!AH345</f>
        <v>103.25001435435362</v>
      </c>
      <c r="AN345" s="15">
        <v>342</v>
      </c>
      <c r="AO345" s="15">
        <f>[1]节奏总纲!BA345</f>
        <v>46.310938515685784</v>
      </c>
      <c r="AP345" s="15">
        <f>[1]节奏总纲!BB345</f>
        <v>47.827022929678968</v>
      </c>
      <c r="AQ345" s="15">
        <f>[1]节奏总纲!BC345</f>
        <v>49.774085316672867</v>
      </c>
      <c r="AR345" s="15">
        <f>[1]节奏总纲!BD345</f>
        <v>52.519959966533058</v>
      </c>
      <c r="AS345" s="15">
        <f>[1]节奏总纲!BE345</f>
        <v>57.238552155449042</v>
      </c>
    </row>
    <row r="346" spans="17:45" x14ac:dyDescent="0.2">
      <c r="Q346" s="11">
        <v>343</v>
      </c>
      <c r="R346" s="11">
        <f>[1]节奏总纲!AD346</f>
        <v>84.255972994404218</v>
      </c>
      <c r="S346" s="11">
        <f>[1]节奏总纲!AE346</f>
        <v>86.370574609119615</v>
      </c>
      <c r="T346" s="11">
        <f>[1]节奏总纲!AF346</f>
        <v>89.483141949176215</v>
      </c>
      <c r="U346" s="11">
        <f>[1]节奏总纲!AG346</f>
        <v>94.453729837333981</v>
      </c>
      <c r="V346" s="11">
        <f>[1]节奏总纲!AH346</f>
        <v>103.29056065270443</v>
      </c>
      <c r="AN346" s="15">
        <v>343</v>
      </c>
      <c r="AO346" s="15">
        <f>[1]节奏总纲!BA346</f>
        <v>46.330202558504517</v>
      </c>
      <c r="AP346" s="15">
        <f>[1]节奏总纲!BB346</f>
        <v>47.84781046800186</v>
      </c>
      <c r="AQ346" s="15">
        <f>[1]节奏总纲!BC346</f>
        <v>49.794745095669406</v>
      </c>
      <c r="AR346" s="15">
        <f>[1]节奏总纲!BD346</f>
        <v>52.539913307329101</v>
      </c>
      <c r="AS346" s="15">
        <f>[1]节奏总纲!BE346</f>
        <v>57.257736035802409</v>
      </c>
    </row>
    <row r="347" spans="17:45" x14ac:dyDescent="0.2">
      <c r="Q347" s="11">
        <v>344</v>
      </c>
      <c r="R347" s="11">
        <f>[1]节奏总纲!AD347</f>
        <v>84.297219212913859</v>
      </c>
      <c r="S347" s="11">
        <f>[1]节奏总纲!AE347</f>
        <v>86.411755191898692</v>
      </c>
      <c r="T347" s="11">
        <f>[1]节奏总纲!AF347</f>
        <v>89.529609453520706</v>
      </c>
      <c r="U347" s="11">
        <f>[1]节奏总纲!AG347</f>
        <v>94.497810492694413</v>
      </c>
      <c r="V347" s="11">
        <f>[1]节奏总纲!AH347</f>
        <v>103.33110695105522</v>
      </c>
      <c r="AN347" s="15">
        <v>344</v>
      </c>
      <c r="AO347" s="15">
        <f>[1]节奏总纲!BA347</f>
        <v>46.349466601323243</v>
      </c>
      <c r="AP347" s="15">
        <f>[1]节奏总纲!BB347</f>
        <v>47.868598006324753</v>
      </c>
      <c r="AQ347" s="15">
        <f>[1]节奏总纲!BC347</f>
        <v>49.815404874665944</v>
      </c>
      <c r="AR347" s="15">
        <f>[1]节奏总纲!BD347</f>
        <v>52.559866648125151</v>
      </c>
      <c r="AS347" s="15">
        <f>[1]节奏总纲!BE347</f>
        <v>57.276919916155776</v>
      </c>
    </row>
    <row r="348" spans="17:45" x14ac:dyDescent="0.2">
      <c r="Q348" s="11">
        <v>345</v>
      </c>
      <c r="R348" s="11">
        <f>[1]节奏总纲!AD348</f>
        <v>84.338465431423501</v>
      </c>
      <c r="S348" s="11">
        <f>[1]节奏总纲!AE348</f>
        <v>86.452935774677769</v>
      </c>
      <c r="T348" s="11">
        <f>[1]节奏总纲!AF348</f>
        <v>89.576076957865197</v>
      </c>
      <c r="U348" s="11">
        <f>[1]节奏总纲!AG348</f>
        <v>94.541891148054845</v>
      </c>
      <c r="V348" s="11">
        <f>[1]节奏总纲!AH348</f>
        <v>103.37165324940601</v>
      </c>
      <c r="AN348" s="15">
        <v>345</v>
      </c>
      <c r="AO348" s="15">
        <f>[1]节奏总纲!BA348</f>
        <v>46.368730644141969</v>
      </c>
      <c r="AP348" s="15">
        <f>[1]节奏总纲!BB348</f>
        <v>47.889385544647645</v>
      </c>
      <c r="AQ348" s="15">
        <f>[1]节奏总纲!BC348</f>
        <v>49.836064653662483</v>
      </c>
      <c r="AR348" s="15">
        <f>[1]节奏总纲!BD348</f>
        <v>52.579819988921201</v>
      </c>
      <c r="AS348" s="15">
        <f>[1]节奏总纲!BE348</f>
        <v>57.296103796509144</v>
      </c>
    </row>
    <row r="349" spans="17:45" x14ac:dyDescent="0.2">
      <c r="Q349" s="11">
        <v>346</v>
      </c>
      <c r="R349" s="11">
        <f>[1]节奏总纲!AD349</f>
        <v>84.379711649933142</v>
      </c>
      <c r="S349" s="11">
        <f>[1]节奏总纲!AE349</f>
        <v>86.494116357456846</v>
      </c>
      <c r="T349" s="11">
        <f>[1]节奏总纲!AF349</f>
        <v>89.622544462209689</v>
      </c>
      <c r="U349" s="11">
        <f>[1]节奏总纲!AG349</f>
        <v>94.585971803415276</v>
      </c>
      <c r="V349" s="11">
        <f>[1]节奏总纲!AH349</f>
        <v>103.41219954775681</v>
      </c>
      <c r="AN349" s="15">
        <v>346</v>
      </c>
      <c r="AO349" s="15">
        <f>[1]节奏总纲!BA349</f>
        <v>46.387994686960695</v>
      </c>
      <c r="AP349" s="15">
        <f>[1]节奏总纲!BB349</f>
        <v>47.910173082970537</v>
      </c>
      <c r="AQ349" s="15">
        <f>[1]节奏总纲!BC349</f>
        <v>49.856724432659014</v>
      </c>
      <c r="AR349" s="15">
        <f>[1]节奏总纲!BD349</f>
        <v>52.599773329717245</v>
      </c>
      <c r="AS349" s="15">
        <f>[1]节奏总纲!BE349</f>
        <v>57.315287676862511</v>
      </c>
    </row>
    <row r="350" spans="17:45" x14ac:dyDescent="0.2">
      <c r="Q350" s="11">
        <v>347</v>
      </c>
      <c r="R350" s="11">
        <f>[1]节奏总纲!AD350</f>
        <v>84.420957868442784</v>
      </c>
      <c r="S350" s="11">
        <f>[1]节奏总纲!AE350</f>
        <v>86.535296940235909</v>
      </c>
      <c r="T350" s="11">
        <f>[1]节奏总纲!AF350</f>
        <v>89.66901196655418</v>
      </c>
      <c r="U350" s="11">
        <f>[1]节奏总纲!AG350</f>
        <v>94.630052458775694</v>
      </c>
      <c r="V350" s="11">
        <f>[1]节奏总纲!AH350</f>
        <v>103.4527458461076</v>
      </c>
      <c r="AN350" s="15">
        <v>347</v>
      </c>
      <c r="AO350" s="15">
        <f>[1]节奏总纲!BA350</f>
        <v>46.407258729779421</v>
      </c>
      <c r="AP350" s="15">
        <f>[1]节奏总纲!BB350</f>
        <v>47.930960621293437</v>
      </c>
      <c r="AQ350" s="15">
        <f>[1]节奏总纲!BC350</f>
        <v>49.877384211655553</v>
      </c>
      <c r="AR350" s="15">
        <f>[1]节奏总纲!BD350</f>
        <v>52.619726670513295</v>
      </c>
      <c r="AS350" s="15">
        <f>[1]节奏总纲!BE350</f>
        <v>57.334471557215878</v>
      </c>
    </row>
    <row r="351" spans="17:45" x14ac:dyDescent="0.2">
      <c r="Q351" s="11">
        <v>348</v>
      </c>
      <c r="R351" s="11">
        <f>[1]节奏总纲!AD351</f>
        <v>84.462204086952426</v>
      </c>
      <c r="S351" s="11">
        <f>[1]节奏总纲!AE351</f>
        <v>86.576477523014987</v>
      </c>
      <c r="T351" s="11">
        <f>[1]节奏总纲!AF351</f>
        <v>89.715479470898671</v>
      </c>
      <c r="U351" s="11">
        <f>[1]节奏总纲!AG351</f>
        <v>94.674133114136126</v>
      </c>
      <c r="V351" s="11">
        <f>[1]节奏总纲!AH351</f>
        <v>103.49329214445841</v>
      </c>
      <c r="AN351" s="15">
        <v>348</v>
      </c>
      <c r="AO351" s="15">
        <f>[1]节奏总纲!BA351</f>
        <v>46.426522772598148</v>
      </c>
      <c r="AP351" s="15">
        <f>[1]节奏总纲!BB351</f>
        <v>47.951748159616329</v>
      </c>
      <c r="AQ351" s="15">
        <f>[1]节奏总纲!BC351</f>
        <v>49.898043990652091</v>
      </c>
      <c r="AR351" s="15">
        <f>[1]节奏总纲!BD351</f>
        <v>52.639680011309345</v>
      </c>
      <c r="AS351" s="15">
        <f>[1]节奏总纲!BE351</f>
        <v>57.353655437569245</v>
      </c>
    </row>
    <row r="352" spans="17:45" x14ac:dyDescent="0.2">
      <c r="Q352" s="11">
        <v>349</v>
      </c>
      <c r="R352" s="11">
        <f>[1]节奏总纲!AD352</f>
        <v>84.503450305462081</v>
      </c>
      <c r="S352" s="11">
        <f>[1]节奏总纲!AE352</f>
        <v>86.617658105794064</v>
      </c>
      <c r="T352" s="11">
        <f>[1]节奏总纲!AF352</f>
        <v>89.761946975243163</v>
      </c>
      <c r="U352" s="11">
        <f>[1]节奏总纲!AG352</f>
        <v>94.718213769496558</v>
      </c>
      <c r="V352" s="11">
        <f>[1]节奏总纲!AH352</f>
        <v>103.5338384428092</v>
      </c>
      <c r="AN352" s="15">
        <v>349</v>
      </c>
      <c r="AO352" s="15">
        <f>[1]节奏总纲!BA352</f>
        <v>46.445786815416881</v>
      </c>
      <c r="AP352" s="15">
        <f>[1]节奏总纲!BB352</f>
        <v>47.972535697939222</v>
      </c>
      <c r="AQ352" s="15">
        <f>[1]节奏总纲!BC352</f>
        <v>49.91870376964863</v>
      </c>
      <c r="AR352" s="15">
        <f>[1]节奏总纲!BD352</f>
        <v>52.659633352105388</v>
      </c>
      <c r="AS352" s="15">
        <f>[1]节奏总纲!BE352</f>
        <v>57.372839317922612</v>
      </c>
    </row>
    <row r="353" spans="17:45" x14ac:dyDescent="0.2">
      <c r="Q353" s="11">
        <v>350</v>
      </c>
      <c r="R353" s="11">
        <f>[1]节奏总纲!AD353</f>
        <v>84.544696523971723</v>
      </c>
      <c r="S353" s="11">
        <f>[1]节奏总纲!AE353</f>
        <v>86.658838688573141</v>
      </c>
      <c r="T353" s="11">
        <f>[1]节奏总纲!AF353</f>
        <v>89.808414479587654</v>
      </c>
      <c r="U353" s="11">
        <f>[1]节奏总纲!AG353</f>
        <v>94.762294424856989</v>
      </c>
      <c r="V353" s="11">
        <f>[1]节奏总纲!AH353</f>
        <v>103.57438474115999</v>
      </c>
      <c r="AN353" s="15">
        <v>350</v>
      </c>
      <c r="AO353" s="15">
        <f>[1]节奏总纲!BA353</f>
        <v>46.465050858235607</v>
      </c>
      <c r="AP353" s="15">
        <f>[1]节奏总纲!BB353</f>
        <v>47.993323236262114</v>
      </c>
      <c r="AQ353" s="15">
        <f>[1]节奏总纲!BC353</f>
        <v>49.939363548645169</v>
      </c>
      <c r="AR353" s="15">
        <f>[1]节奏总纲!BD353</f>
        <v>52.679586692901438</v>
      </c>
      <c r="AS353" s="15">
        <f>[1]节奏总纲!BE353</f>
        <v>57.392023198275979</v>
      </c>
    </row>
    <row r="354" spans="17:45" x14ac:dyDescent="0.2">
      <c r="Q354" s="11">
        <v>351</v>
      </c>
      <c r="R354" s="11">
        <f>[1]节奏总纲!AD354</f>
        <v>84.585942742481365</v>
      </c>
      <c r="S354" s="11">
        <f>[1]节奏总纲!AE354</f>
        <v>86.700019271352204</v>
      </c>
      <c r="T354" s="11">
        <f>[1]节奏总纲!AF354</f>
        <v>89.854881983932145</v>
      </c>
      <c r="U354" s="11">
        <f>[1]节奏总纲!AG354</f>
        <v>94.806375080217421</v>
      </c>
      <c r="V354" s="11">
        <f>[1]节奏总纲!AH354</f>
        <v>103.61493103951079</v>
      </c>
      <c r="AN354" s="15">
        <v>351</v>
      </c>
      <c r="AO354" s="15">
        <f>[1]节奏总纲!BA354</f>
        <v>46.484314901054333</v>
      </c>
      <c r="AP354" s="15">
        <f>[1]节奏总纲!BB354</f>
        <v>48.012182251254622</v>
      </c>
      <c r="AQ354" s="15">
        <f>[1]节奏总纲!BC354</f>
        <v>49.9600233276417</v>
      </c>
      <c r="AR354" s="15">
        <f>[1]节奏总纲!BD354</f>
        <v>52.699540033697481</v>
      </c>
      <c r="AS354" s="15">
        <f>[1]节奏总纲!BE354</f>
        <v>57.411207078629346</v>
      </c>
    </row>
    <row r="355" spans="17:45" x14ac:dyDescent="0.2">
      <c r="Q355" s="11">
        <v>352</v>
      </c>
      <c r="R355" s="11">
        <f>[1]节奏总纲!AD355</f>
        <v>84.627188960991006</v>
      </c>
      <c r="S355" s="11">
        <f>[1]节奏总纲!AE355</f>
        <v>86.741199854131281</v>
      </c>
      <c r="T355" s="11">
        <f>[1]节奏总纲!AF355</f>
        <v>89.901349488276637</v>
      </c>
      <c r="U355" s="11">
        <f>[1]节奏总纲!AG355</f>
        <v>94.850455735577853</v>
      </c>
      <c r="V355" s="11">
        <f>[1]节奏总纲!AH355</f>
        <v>103.65547733786158</v>
      </c>
      <c r="AN355" s="15">
        <v>352</v>
      </c>
      <c r="AO355" s="15">
        <f>[1]节奏总纲!BA355</f>
        <v>46.503578943873059</v>
      </c>
      <c r="AP355" s="15">
        <f>[1]节奏总纲!BB355</f>
        <v>48.030128751164234</v>
      </c>
      <c r="AQ355" s="15">
        <f>[1]节奏总纲!BC355</f>
        <v>49.980683106638239</v>
      </c>
      <c r="AR355" s="15">
        <f>[1]节奏总纲!BD355</f>
        <v>52.719493374493531</v>
      </c>
      <c r="AS355" s="15">
        <f>[1]节奏总纲!BE355</f>
        <v>57.430390958982713</v>
      </c>
    </row>
    <row r="356" spans="17:45" x14ac:dyDescent="0.2">
      <c r="Q356" s="11">
        <v>353</v>
      </c>
      <c r="R356" s="11">
        <f>[1]节奏总纲!AD356</f>
        <v>84.668435179500648</v>
      </c>
      <c r="S356" s="11">
        <f>[1]节奏总纲!AE356</f>
        <v>86.782380436910358</v>
      </c>
      <c r="T356" s="11">
        <f>[1]节奏总纲!AF356</f>
        <v>89.947816992621142</v>
      </c>
      <c r="U356" s="11">
        <f>[1]节奏总纲!AG356</f>
        <v>94.894536390938271</v>
      </c>
      <c r="V356" s="11">
        <f>[1]节奏总纲!AH356</f>
        <v>103.69602363621237</v>
      </c>
      <c r="AN356" s="15">
        <v>353</v>
      </c>
      <c r="AO356" s="15">
        <f>[1]节奏总纲!BA356</f>
        <v>46.522842986691785</v>
      </c>
      <c r="AP356" s="15">
        <f>[1]节奏总纲!BB356</f>
        <v>48.048075251073854</v>
      </c>
      <c r="AQ356" s="15">
        <f>[1]节奏总纲!BC356</f>
        <v>50.00115951426713</v>
      </c>
      <c r="AR356" s="15">
        <f>[1]节奏总纲!BD356</f>
        <v>52.739446715289581</v>
      </c>
      <c r="AS356" s="15">
        <f>[1]节奏总纲!BE356</f>
        <v>57.44957483933608</v>
      </c>
    </row>
    <row r="357" spans="17:45" x14ac:dyDescent="0.2">
      <c r="Q357" s="11">
        <v>354</v>
      </c>
      <c r="R357" s="11">
        <f>[1]节奏总纲!AD357</f>
        <v>84.709681398010289</v>
      </c>
      <c r="S357" s="11">
        <f>[1]节奏总纲!AE357</f>
        <v>86.823561019689436</v>
      </c>
      <c r="T357" s="11">
        <f>[1]节奏总纲!AF357</f>
        <v>89.994284496965633</v>
      </c>
      <c r="U357" s="11">
        <f>[1]节奏总纲!AG357</f>
        <v>94.938617046298702</v>
      </c>
      <c r="V357" s="11">
        <f>[1]节奏总纲!AH357</f>
        <v>103.73656993456318</v>
      </c>
      <c r="AN357" s="15">
        <v>354</v>
      </c>
      <c r="AO357" s="15">
        <f>[1]节奏总纲!BA357</f>
        <v>46.542107029510518</v>
      </c>
      <c r="AP357" s="15">
        <f>[1]节奏总纲!BB357</f>
        <v>48.066021750983474</v>
      </c>
      <c r="AQ357" s="15">
        <f>[1]节奏总纲!BC357</f>
        <v>50.018998195299922</v>
      </c>
      <c r="AR357" s="15">
        <f>[1]节奏总纲!BD357</f>
        <v>52.759400056085624</v>
      </c>
      <c r="AS357" s="15">
        <f>[1]节奏总纲!BE357</f>
        <v>57.468758719689447</v>
      </c>
    </row>
    <row r="358" spans="17:45" x14ac:dyDescent="0.2">
      <c r="Q358" s="11">
        <v>355</v>
      </c>
      <c r="R358" s="11">
        <f>[1]节奏总纲!AD358</f>
        <v>84.750927616519931</v>
      </c>
      <c r="S358" s="11">
        <f>[1]节奏总纲!AE358</f>
        <v>86.864741602468499</v>
      </c>
      <c r="T358" s="11">
        <f>[1]节奏总纲!AF358</f>
        <v>90.036066635925749</v>
      </c>
      <c r="U358" s="11">
        <f>[1]节奏总纲!AG358</f>
        <v>94.982697701659134</v>
      </c>
      <c r="V358" s="11">
        <f>[1]节奏总纲!AH358</f>
        <v>103.77711623291397</v>
      </c>
      <c r="AN358" s="15">
        <v>355</v>
      </c>
      <c r="AO358" s="15">
        <f>[1]节奏总纲!BA358</f>
        <v>46.561371072329244</v>
      </c>
      <c r="AP358" s="15">
        <f>[1]节奏总纲!BB358</f>
        <v>48.083968250893093</v>
      </c>
      <c r="AQ358" s="15">
        <f>[1]节奏总纲!BC358</f>
        <v>50.036836876332707</v>
      </c>
      <c r="AR358" s="15">
        <f>[1]节奏总纲!BD358</f>
        <v>52.779353396881675</v>
      </c>
      <c r="AS358" s="15">
        <f>[1]节奏总纲!BE358</f>
        <v>57.487942600042821</v>
      </c>
    </row>
    <row r="359" spans="17:45" x14ac:dyDescent="0.2">
      <c r="Q359" s="11">
        <v>356</v>
      </c>
      <c r="R359" s="11">
        <f>[1]节奏总纲!AD359</f>
        <v>84.792173835029573</v>
      </c>
      <c r="S359" s="11">
        <f>[1]节奏总纲!AE359</f>
        <v>86.905922185247576</v>
      </c>
      <c r="T359" s="11">
        <f>[1]节奏总纲!AF359</f>
        <v>90.077191648383845</v>
      </c>
      <c r="U359" s="11">
        <f>[1]节奏总纲!AG359</f>
        <v>95.024001308619916</v>
      </c>
      <c r="V359" s="11">
        <f>[1]节奏总纲!AH359</f>
        <v>103.81766253126477</v>
      </c>
      <c r="AN359" s="15">
        <v>356</v>
      </c>
      <c r="AO359" s="15">
        <f>[1]节奏总纲!BA359</f>
        <v>46.58063511514797</v>
      </c>
      <c r="AP359" s="15">
        <f>[1]节奏总纲!BB359</f>
        <v>48.101914750802706</v>
      </c>
      <c r="AQ359" s="15">
        <f>[1]节奏总纲!BC359</f>
        <v>50.054675557365492</v>
      </c>
      <c r="AR359" s="15">
        <f>[1]节奏总纲!BD359</f>
        <v>52.799306737677718</v>
      </c>
      <c r="AS359" s="15">
        <f>[1]节奏总纲!BE359</f>
        <v>57.507126480396188</v>
      </c>
    </row>
    <row r="360" spans="17:45" x14ac:dyDescent="0.2">
      <c r="Q360" s="11">
        <v>357</v>
      </c>
      <c r="R360" s="11">
        <f>[1]节奏总纲!AD360</f>
        <v>84.833420053539214</v>
      </c>
      <c r="S360" s="11">
        <f>[1]节奏总纲!AE360</f>
        <v>86.947102768026653</v>
      </c>
      <c r="T360" s="11">
        <f>[1]节奏总纲!AF360</f>
        <v>90.118316660841927</v>
      </c>
      <c r="U360" s="11">
        <f>[1]节奏总纲!AG360</f>
        <v>95.063510581451752</v>
      </c>
      <c r="V360" s="11">
        <f>[1]节奏总纲!AH360</f>
        <v>103.85820882961556</v>
      </c>
      <c r="AN360" s="15">
        <v>357</v>
      </c>
      <c r="AO360" s="15">
        <f>[1]节奏总纲!BA360</f>
        <v>46.599899157966696</v>
      </c>
      <c r="AP360" s="15">
        <f>[1]节奏总纲!BB360</f>
        <v>48.119861250712326</v>
      </c>
      <c r="AQ360" s="15">
        <f>[1]节奏总纲!BC360</f>
        <v>50.072514238398277</v>
      </c>
      <c r="AR360" s="15">
        <f>[1]节奏总纲!BD360</f>
        <v>52.819260078473768</v>
      </c>
      <c r="AS360" s="15">
        <f>[1]节奏总纲!BE360</f>
        <v>57.526310360749555</v>
      </c>
    </row>
    <row r="361" spans="17:45" x14ac:dyDescent="0.2">
      <c r="Q361" s="11">
        <v>358</v>
      </c>
      <c r="R361" s="11">
        <f>[1]节奏总纲!AD361</f>
        <v>84.874666272048856</v>
      </c>
      <c r="S361" s="11">
        <f>[1]节奏总纲!AE361</f>
        <v>86.98828335080573</v>
      </c>
      <c r="T361" s="11">
        <f>[1]节奏总纲!AF361</f>
        <v>90.159441673300023</v>
      </c>
      <c r="U361" s="11">
        <f>[1]节奏总纲!AG361</f>
        <v>95.103019854283588</v>
      </c>
      <c r="V361" s="11">
        <f>[1]节奏总纲!AH361</f>
        <v>103.89875512796635</v>
      </c>
      <c r="AN361" s="15">
        <v>358</v>
      </c>
      <c r="AO361" s="15">
        <f>[1]节奏总纲!BA361</f>
        <v>46.619163200785422</v>
      </c>
      <c r="AP361" s="15">
        <f>[1]节奏总纲!BB361</f>
        <v>48.137807750621946</v>
      </c>
      <c r="AQ361" s="15">
        <f>[1]节奏总纲!BC361</f>
        <v>50.090352919431069</v>
      </c>
      <c r="AR361" s="15">
        <f>[1]节奏总纲!BD361</f>
        <v>52.839213419269818</v>
      </c>
      <c r="AS361" s="15">
        <f>[1]节奏总纲!BE361</f>
        <v>57.545494241102922</v>
      </c>
    </row>
    <row r="362" spans="17:45" x14ac:dyDescent="0.2">
      <c r="Q362" s="11">
        <v>359</v>
      </c>
      <c r="R362" s="11">
        <f>[1]节奏总纲!AD362</f>
        <v>84.915912490558497</v>
      </c>
      <c r="S362" s="11">
        <f>[1]节奏总纲!AE362</f>
        <v>87.027010646912942</v>
      </c>
      <c r="T362" s="11">
        <f>[1]节奏总纲!AF362</f>
        <v>90.200566685758119</v>
      </c>
      <c r="U362" s="11">
        <f>[1]节奏总纲!AG362</f>
        <v>95.142529127115409</v>
      </c>
      <c r="V362" s="11">
        <f>[1]节奏总纲!AH362</f>
        <v>103.93930142631716</v>
      </c>
      <c r="AN362" s="15">
        <v>359</v>
      </c>
      <c r="AO362" s="15">
        <f>[1]节奏总纲!BA362</f>
        <v>46.638427243604156</v>
      </c>
      <c r="AP362" s="15">
        <f>[1]节奏总纲!BB362</f>
        <v>48.155754250531558</v>
      </c>
      <c r="AQ362" s="15">
        <f>[1]节奏总纲!BC362</f>
        <v>50.108191600463854</v>
      </c>
      <c r="AR362" s="15">
        <f>[1]节奏总纲!BD362</f>
        <v>52.859166760065861</v>
      </c>
      <c r="AS362" s="15">
        <f>[1]节奏总纲!BE362</f>
        <v>57.564678121456289</v>
      </c>
    </row>
    <row r="363" spans="17:45" x14ac:dyDescent="0.2">
      <c r="Q363" s="11">
        <v>360</v>
      </c>
      <c r="R363" s="11">
        <f>[1]节奏总纲!AD363</f>
        <v>84.957158709068153</v>
      </c>
      <c r="S363" s="11">
        <f>[1]节奏总纲!AE363</f>
        <v>87.064762367263285</v>
      </c>
      <c r="T363" s="11">
        <f>[1]节奏总纲!AF363</f>
        <v>90.241691698216215</v>
      </c>
      <c r="U363" s="11">
        <f>[1]节奏总纲!AG363</f>
        <v>95.182038399947245</v>
      </c>
      <c r="V363" s="11">
        <f>[1]节奏总纲!AH363</f>
        <v>103.97984772466795</v>
      </c>
      <c r="AN363" s="15">
        <v>360</v>
      </c>
      <c r="AO363" s="15">
        <f>[1]节奏总纲!BA363</f>
        <v>46.657691286422882</v>
      </c>
      <c r="AP363" s="15">
        <f>[1]节奏总纲!BB363</f>
        <v>48.173700750441178</v>
      </c>
      <c r="AQ363" s="15">
        <f>[1]节奏总纲!BC363</f>
        <v>50.126030281496639</v>
      </c>
      <c r="AR363" s="15">
        <f>[1]节奏总纲!BD363</f>
        <v>52.879120100861911</v>
      </c>
      <c r="AS363" s="15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CW406"/>
  <sheetViews>
    <sheetView topLeftCell="O1" workbookViewId="0">
      <selection activeCell="AM5" sqref="AM5"/>
    </sheetView>
  </sheetViews>
  <sheetFormatPr defaultColWidth="6.625" defaultRowHeight="12" x14ac:dyDescent="0.2"/>
  <cols>
    <col min="1" max="14" width="6.625" style="31"/>
    <col min="15" max="15" width="6.625" style="28"/>
    <col min="16" max="30" width="6.625" style="31"/>
    <col min="31" max="31" width="6.625" style="28"/>
    <col min="32" max="41" width="6.625" style="31"/>
    <col min="42" max="42" width="6.625" style="28"/>
    <col min="43" max="61" width="6.625" style="31"/>
    <col min="62" max="62" width="6.625" style="28"/>
    <col min="63" max="63" width="6.625" style="31"/>
    <col min="64" max="75" width="6.625" style="69"/>
    <col min="76" max="88" width="6.625" style="31"/>
    <col min="89" max="89" width="6.625" style="28"/>
    <col min="90" max="97" width="6.625" style="110"/>
    <col min="98" max="98" width="6.625" style="28"/>
    <col min="99" max="99" width="6.625" style="31"/>
    <col min="100" max="101" width="10.5" style="31" bestFit="1" customWidth="1"/>
    <col min="102" max="16384" width="6.625" style="31"/>
  </cols>
  <sheetData>
    <row r="1" spans="2:101" x14ac:dyDescent="0.2">
      <c r="AH1" s="31">
        <v>0.1</v>
      </c>
      <c r="AI1" s="31">
        <v>0.3</v>
      </c>
      <c r="AJ1" s="75">
        <v>0.9</v>
      </c>
      <c r="AK1" s="75">
        <v>1</v>
      </c>
      <c r="AL1" s="75">
        <v>1</v>
      </c>
      <c r="AQ1" s="8" t="s">
        <v>114</v>
      </c>
      <c r="AX1" s="41"/>
      <c r="BE1" s="41"/>
      <c r="BK1" s="8"/>
      <c r="BL1" s="8"/>
      <c r="BM1" s="8"/>
      <c r="BN1" s="8"/>
      <c r="BO1" s="8"/>
      <c r="BP1" s="8"/>
      <c r="BQ1" s="8"/>
      <c r="BW1" s="8"/>
      <c r="BX1" s="8"/>
      <c r="BY1" s="8"/>
      <c r="BZ1" s="8"/>
      <c r="CA1" s="8"/>
      <c r="CB1" s="8"/>
      <c r="CC1" s="8"/>
    </row>
    <row r="2" spans="2:101" x14ac:dyDescent="0.2">
      <c r="AG2" s="55" t="s">
        <v>121</v>
      </c>
      <c r="AH2" s="31">
        <f>AH1*标准城池设计!$E$6</f>
        <v>0.5</v>
      </c>
      <c r="AI2" s="75">
        <f>AI1*标准城池设计!$E$6</f>
        <v>1.5</v>
      </c>
      <c r="AJ2" s="75">
        <f>AJ1*标准城池设计!$E$6</f>
        <v>4.5</v>
      </c>
      <c r="AK2" s="75">
        <f>AK1*标准城池设计!$E$6</f>
        <v>5</v>
      </c>
      <c r="AL2" s="75">
        <f>AL1*标准城池设计!$E$6</f>
        <v>5</v>
      </c>
      <c r="AR2" s="45" t="s">
        <v>100</v>
      </c>
      <c r="AS2" s="42"/>
      <c r="AT2" s="42"/>
      <c r="AU2" s="42"/>
      <c r="AV2" s="42"/>
      <c r="AW2" s="42"/>
      <c r="AX2" s="41"/>
      <c r="AY2" s="45" t="s">
        <v>101</v>
      </c>
      <c r="AZ2" s="42"/>
      <c r="BA2" s="42"/>
      <c r="BB2" s="42"/>
      <c r="BC2" s="42"/>
      <c r="BD2" s="42"/>
      <c r="BE2" s="41"/>
      <c r="BF2" s="45" t="s">
        <v>102</v>
      </c>
      <c r="BG2" s="8"/>
      <c r="BH2" s="8"/>
      <c r="BK2" s="8"/>
      <c r="BL2" s="8"/>
      <c r="BM2" s="8"/>
      <c r="BN2" s="8"/>
      <c r="BO2" s="8"/>
      <c r="BP2" s="8"/>
      <c r="BQ2" s="8"/>
      <c r="BW2" s="8"/>
      <c r="BX2" s="8"/>
      <c r="BY2" s="8"/>
      <c r="BZ2" s="8"/>
      <c r="CA2" s="8"/>
      <c r="CB2" s="8"/>
      <c r="CC2" s="8"/>
    </row>
    <row r="3" spans="2:101" x14ac:dyDescent="0.2">
      <c r="C3" s="141" t="s">
        <v>76</v>
      </c>
      <c r="D3" s="141"/>
      <c r="E3" s="141"/>
      <c r="F3" s="141"/>
      <c r="G3" s="141"/>
      <c r="H3" s="141" t="s">
        <v>83</v>
      </c>
      <c r="I3" s="141"/>
      <c r="J3" s="141"/>
      <c r="K3" s="141"/>
      <c r="L3" s="141"/>
      <c r="R3" s="146" t="s">
        <v>85</v>
      </c>
      <c r="S3" s="146"/>
      <c r="T3" s="146"/>
      <c r="U3" s="146"/>
      <c r="V3" s="146"/>
      <c r="Y3" s="146" t="s">
        <v>90</v>
      </c>
      <c r="Z3" s="146"/>
      <c r="AA3" s="146"/>
      <c r="AB3" s="146"/>
      <c r="AC3" s="146"/>
      <c r="AH3" s="141" t="s">
        <v>97</v>
      </c>
      <c r="AI3" s="141"/>
      <c r="AJ3" s="141"/>
      <c r="AK3" s="141"/>
      <c r="AL3" s="141"/>
      <c r="AR3" s="145" t="s">
        <v>103</v>
      </c>
      <c r="AS3" s="145"/>
      <c r="AT3" s="145"/>
      <c r="AU3" s="145"/>
      <c r="AV3" s="145"/>
      <c r="AW3" s="145"/>
      <c r="AX3" s="41"/>
      <c r="AY3" s="145" t="s">
        <v>104</v>
      </c>
      <c r="AZ3" s="145"/>
      <c r="BA3" s="145"/>
      <c r="BB3" s="145"/>
      <c r="BC3" s="145"/>
      <c r="BD3" s="145"/>
      <c r="BE3" s="41"/>
      <c r="BF3" s="145" t="s">
        <v>105</v>
      </c>
      <c r="BG3" s="145"/>
      <c r="BH3" s="145"/>
      <c r="BK3" s="8"/>
      <c r="BL3" s="59"/>
      <c r="BM3" s="144" t="s">
        <v>123</v>
      </c>
      <c r="BN3" s="144"/>
      <c r="BO3" s="144"/>
      <c r="BP3" s="144"/>
      <c r="BQ3" s="144"/>
      <c r="BR3" s="144" t="s">
        <v>124</v>
      </c>
      <c r="BS3" s="144"/>
      <c r="BT3" s="144"/>
      <c r="BU3" s="144"/>
      <c r="BV3" s="144"/>
      <c r="BW3" s="8"/>
      <c r="BX3" s="59"/>
      <c r="BY3" s="144" t="s">
        <v>123</v>
      </c>
      <c r="BZ3" s="144"/>
      <c r="CA3" s="144"/>
      <c r="CB3" s="144"/>
      <c r="CC3" s="144"/>
      <c r="CD3" s="144" t="s">
        <v>124</v>
      </c>
      <c r="CE3" s="144"/>
      <c r="CF3" s="144"/>
      <c r="CG3" s="144"/>
      <c r="CH3" s="144"/>
      <c r="CI3" s="60"/>
      <c r="CJ3" s="60"/>
      <c r="CM3" s="110">
        <v>1</v>
      </c>
      <c r="CN3" s="110" t="s">
        <v>298</v>
      </c>
      <c r="CO3" s="110" t="s">
        <v>303</v>
      </c>
      <c r="CP3" s="110">
        <f>'[1]功能-付费相关'!I22</f>
        <v>0.2</v>
      </c>
      <c r="CQ3" s="110" t="s">
        <v>302</v>
      </c>
      <c r="CV3" s="131" t="s">
        <v>455</v>
      </c>
      <c r="CW3" s="131" t="s">
        <v>456</v>
      </c>
    </row>
    <row r="4" spans="2:101" x14ac:dyDescent="0.2">
      <c r="B4" s="31" t="s">
        <v>77</v>
      </c>
      <c r="C4" s="31" t="s">
        <v>78</v>
      </c>
      <c r="D4" s="31" t="s">
        <v>79</v>
      </c>
      <c r="E4" s="31" t="s">
        <v>80</v>
      </c>
      <c r="F4" s="31" t="s">
        <v>81</v>
      </c>
      <c r="G4" s="32" t="s">
        <v>82</v>
      </c>
      <c r="H4" s="31" t="s">
        <v>78</v>
      </c>
      <c r="I4" s="31" t="s">
        <v>79</v>
      </c>
      <c r="J4" s="31" t="s">
        <v>80</v>
      </c>
      <c r="K4" s="31" t="s">
        <v>81</v>
      </c>
      <c r="L4" s="32" t="s">
        <v>82</v>
      </c>
      <c r="M4" s="31" t="s">
        <v>84</v>
      </c>
      <c r="Q4" s="31" t="s">
        <v>132</v>
      </c>
      <c r="R4" s="35" t="s">
        <v>86</v>
      </c>
      <c r="S4" s="35" t="s">
        <v>87</v>
      </c>
      <c r="T4" s="35" t="s">
        <v>35</v>
      </c>
      <c r="U4" s="35" t="s">
        <v>88</v>
      </c>
      <c r="V4" s="35" t="s">
        <v>89</v>
      </c>
      <c r="X4" s="33" t="s">
        <v>77</v>
      </c>
      <c r="Y4" s="35" t="s">
        <v>86</v>
      </c>
      <c r="Z4" s="35" t="s">
        <v>87</v>
      </c>
      <c r="AA4" s="35" t="s">
        <v>35</v>
      </c>
      <c r="AB4" s="35" t="s">
        <v>88</v>
      </c>
      <c r="AC4" s="35" t="s">
        <v>89</v>
      </c>
      <c r="AG4" s="31" t="s">
        <v>96</v>
      </c>
      <c r="AH4" s="39" t="s">
        <v>86</v>
      </c>
      <c r="AI4" s="39" t="s">
        <v>87</v>
      </c>
      <c r="AJ4" s="39" t="s">
        <v>35</v>
      </c>
      <c r="AK4" s="39" t="s">
        <v>88</v>
      </c>
      <c r="AL4" s="39" t="s">
        <v>89</v>
      </c>
      <c r="AM4" s="31" t="s">
        <v>99</v>
      </c>
      <c r="AR4" s="46" t="s">
        <v>132</v>
      </c>
      <c r="AS4" s="43" t="s">
        <v>106</v>
      </c>
      <c r="AT4" s="43" t="s">
        <v>107</v>
      </c>
      <c r="AU4" s="43" t="s">
        <v>108</v>
      </c>
      <c r="AV4" s="43" t="s">
        <v>17</v>
      </c>
      <c r="AW4" s="43" t="s">
        <v>109</v>
      </c>
      <c r="AX4" s="41"/>
      <c r="AY4" s="46" t="s">
        <v>132</v>
      </c>
      <c r="AZ4" s="43" t="s">
        <v>106</v>
      </c>
      <c r="BA4" s="43" t="s">
        <v>107</v>
      </c>
      <c r="BB4" s="43" t="s">
        <v>108</v>
      </c>
      <c r="BC4" s="43" t="s">
        <v>110</v>
      </c>
      <c r="BD4" s="43" t="s">
        <v>111</v>
      </c>
      <c r="BE4" s="41"/>
      <c r="BF4" s="46" t="s">
        <v>132</v>
      </c>
      <c r="BG4" s="43" t="s">
        <v>112</v>
      </c>
      <c r="BH4" s="43" t="s">
        <v>113</v>
      </c>
      <c r="BK4" s="8"/>
      <c r="BL4" s="46" t="s">
        <v>128</v>
      </c>
      <c r="BM4" s="70" t="s">
        <v>14</v>
      </c>
      <c r="BN4" s="70" t="s">
        <v>15</v>
      </c>
      <c r="BO4" s="70" t="s">
        <v>16</v>
      </c>
      <c r="BP4" s="70" t="s">
        <v>17</v>
      </c>
      <c r="BQ4" s="70" t="s">
        <v>18</v>
      </c>
      <c r="BR4" s="70" t="s">
        <v>14</v>
      </c>
      <c r="BS4" s="70" t="s">
        <v>15</v>
      </c>
      <c r="BT4" s="70" t="s">
        <v>16</v>
      </c>
      <c r="BU4" s="70" t="s">
        <v>17</v>
      </c>
      <c r="BV4" s="70" t="s">
        <v>18</v>
      </c>
      <c r="BW4" s="8"/>
      <c r="BX4" s="46" t="s">
        <v>22</v>
      </c>
      <c r="BY4" s="57" t="s">
        <v>14</v>
      </c>
      <c r="BZ4" s="57" t="s">
        <v>15</v>
      </c>
      <c r="CA4" s="57" t="s">
        <v>16</v>
      </c>
      <c r="CB4" s="57" t="s">
        <v>17</v>
      </c>
      <c r="CC4" s="57" t="s">
        <v>18</v>
      </c>
      <c r="CD4" s="57" t="s">
        <v>14</v>
      </c>
      <c r="CE4" s="57" t="s">
        <v>15</v>
      </c>
      <c r="CF4" s="57" t="s">
        <v>16</v>
      </c>
      <c r="CG4" s="57" t="s">
        <v>17</v>
      </c>
      <c r="CH4" s="57" t="s">
        <v>18</v>
      </c>
      <c r="CI4" s="56"/>
      <c r="CJ4" s="56"/>
      <c r="CM4" s="110">
        <v>1</v>
      </c>
      <c r="CN4" s="110" t="s">
        <v>299</v>
      </c>
      <c r="CO4" s="110" t="s">
        <v>303</v>
      </c>
      <c r="CP4" s="110">
        <f>'[1]功能-付费相关'!I23</f>
        <v>0.1</v>
      </c>
      <c r="CQ4" s="110" t="s">
        <v>302</v>
      </c>
      <c r="CV4" s="131">
        <f>[2]兵营招募!S38</f>
        <v>1</v>
      </c>
      <c r="CW4" s="131">
        <f>[2]兵营招募!U38</f>
        <v>1500</v>
      </c>
    </row>
    <row r="5" spans="2:101" x14ac:dyDescent="0.2">
      <c r="B5" s="31">
        <v>1</v>
      </c>
      <c r="C5" s="31">
        <f>[1]服务器生态!W22</f>
        <v>9000</v>
      </c>
      <c r="D5" s="31">
        <f>[1]服务器生态!X22</f>
        <v>725.99999999999966</v>
      </c>
      <c r="E5" s="31">
        <f>[1]服务器生态!Y22</f>
        <v>256</v>
      </c>
      <c r="F5" s="31">
        <f>[1]服务器生态!Z22</f>
        <v>16</v>
      </c>
      <c r="G5" s="31">
        <f>[1]服务器生态!AA22</f>
        <v>2</v>
      </c>
      <c r="H5" s="31">
        <f>[1]服务器生态!AC22</f>
        <v>0.9</v>
      </c>
      <c r="I5" s="31">
        <f>[1]服务器生态!AD22</f>
        <v>7.259999999999997E-2</v>
      </c>
      <c r="J5" s="31">
        <f>[1]服务器生态!AE22</f>
        <v>2.5600000000000001E-2</v>
      </c>
      <c r="K5" s="31">
        <f>[1]服务器生态!AF22</f>
        <v>1.6000000000000001E-3</v>
      </c>
      <c r="L5" s="31">
        <f>[1]服务器生态!AG22</f>
        <v>2.0000000000000001E-4</v>
      </c>
      <c r="M5" s="31">
        <f>[3]基础信息!M4</f>
        <v>63.333333333333336</v>
      </c>
      <c r="Q5" s="31">
        <v>1</v>
      </c>
      <c r="R5" s="31">
        <f>[4]带兵数!D4</f>
        <v>1249.1935266914652</v>
      </c>
      <c r="S5" s="33">
        <f>[4]带兵数!E4</f>
        <v>1256.4030344854348</v>
      </c>
      <c r="T5" s="33">
        <f>[4]带兵数!F4</f>
        <v>1264.2533874166461</v>
      </c>
      <c r="U5" s="33">
        <f>[4]带兵数!G4</f>
        <v>1272.7882794717291</v>
      </c>
      <c r="V5" s="33">
        <f>[4]带兵数!H4</f>
        <v>1281.8766286907937</v>
      </c>
      <c r="X5" s="33">
        <v>1</v>
      </c>
      <c r="Y5" s="31">
        <f>求节点(节奏总纲!D$4:D$163,R$5:R$164,$X5)*6</f>
        <v>13317.895950578408</v>
      </c>
      <c r="Z5" s="97">
        <f>求节点(节奏总纲!E$4:E$163,S$5:S$164,$X5)*6</f>
        <v>14094.771682418683</v>
      </c>
      <c r="AA5" s="97">
        <f>求节点(节奏总纲!F$4:F$163,T$5:T$164,$X5)*6</f>
        <v>15150.263259704861</v>
      </c>
      <c r="AB5" s="97">
        <f>求节点(节奏总纲!G$4:G$163,U$5:U$164,$X5)*6</f>
        <v>16730.159265834445</v>
      </c>
      <c r="AC5" s="97">
        <f>求节点(节奏总纲!H$4:H$163,V$5:V$164,$X5)*6</f>
        <v>19716.521680422728</v>
      </c>
      <c r="AF5" s="142" t="s">
        <v>175</v>
      </c>
      <c r="AG5" s="31">
        <v>1</v>
      </c>
      <c r="AH5" s="101">
        <v>1</v>
      </c>
      <c r="AI5" s="101">
        <v>1.3521851646287293</v>
      </c>
      <c r="AJ5" s="101">
        <v>1.9318453046462165</v>
      </c>
      <c r="AK5" s="101">
        <v>3.3656622993473024</v>
      </c>
      <c r="AL5" s="101">
        <v>8.2125514760580494</v>
      </c>
      <c r="AM5" s="101">
        <f>AH5*H5*$M5*AH$2+AI5*I5*$M5*AI$2+AJ5*J5*$M5*AJ$2+AK5*K5*$M5*AK$2+AL5*L5*$M5*AL$2</f>
        <v>54.14616158162945</v>
      </c>
      <c r="AN5" s="38"/>
      <c r="AO5" s="38"/>
      <c r="AQ5" s="142" t="s">
        <v>175</v>
      </c>
      <c r="AR5" s="43">
        <v>1</v>
      </c>
      <c r="AS5" s="100">
        <v>3.5</v>
      </c>
      <c r="AT5" s="100">
        <v>3.4965506892779636</v>
      </c>
      <c r="AU5" s="100">
        <v>3.4685171658443288</v>
      </c>
      <c r="AV5" s="100">
        <v>3.5739625456553696</v>
      </c>
      <c r="AW5" s="100">
        <v>3.5611634101420933</v>
      </c>
      <c r="AX5" s="142" t="s">
        <v>175</v>
      </c>
      <c r="AY5" s="43">
        <v>1</v>
      </c>
      <c r="AZ5" s="100">
        <v>400</v>
      </c>
      <c r="BA5" s="100">
        <v>400</v>
      </c>
      <c r="BB5" s="100">
        <v>400</v>
      </c>
      <c r="BC5" s="100">
        <v>400</v>
      </c>
      <c r="BD5" s="100">
        <v>400</v>
      </c>
      <c r="BE5" s="41"/>
      <c r="BF5" s="43">
        <v>1</v>
      </c>
      <c r="BG5" s="104">
        <f>[4]攻城值!AQ5</f>
        <v>8.6741016109045856E-3</v>
      </c>
      <c r="BH5" s="43">
        <f>[4]攻城值!AR5</f>
        <v>0.99132589838909546</v>
      </c>
      <c r="BL5" s="70">
        <v>1</v>
      </c>
      <c r="BM5" s="47">
        <f>'[1]功能-战损相关'!H11</f>
        <v>0.17499999999999999</v>
      </c>
      <c r="BN5" s="47">
        <f>'[1]功能-战损相关'!I11</f>
        <v>0.17499999999999999</v>
      </c>
      <c r="BO5" s="47">
        <f>'[1]功能-战损相关'!J11</f>
        <v>0.17499999999999999</v>
      </c>
      <c r="BP5" s="47">
        <f>'[1]功能-战损相关'!K11</f>
        <v>0.17499999999999999</v>
      </c>
      <c r="BQ5" s="47">
        <f>'[1]功能-战损相关'!L11</f>
        <v>0.17499999999999999</v>
      </c>
      <c r="BR5" s="47">
        <f>'[1]功能-战损相关'!M11</f>
        <v>0.125</v>
      </c>
      <c r="BS5" s="47">
        <f>'[1]功能-战损相关'!N11</f>
        <v>0.125</v>
      </c>
      <c r="BT5" s="47">
        <f>'[1]功能-战损相关'!O11</f>
        <v>0.125</v>
      </c>
      <c r="BU5" s="47">
        <f>'[1]功能-战损相关'!P11</f>
        <v>0.125</v>
      </c>
      <c r="BV5" s="47">
        <f>'[1]功能-战损相关'!Q11</f>
        <v>0.125</v>
      </c>
      <c r="BX5" s="43">
        <v>1</v>
      </c>
      <c r="BY5" s="47">
        <f>求节点($BL$5:$BL$364,BM$5:BM$364,节奏总纲!R4)</f>
        <v>0.17499999999999999</v>
      </c>
      <c r="BZ5" s="47">
        <f>求节点($BL$5:$BL$364,BN$5:BN$364,节奏总纲!S4)</f>
        <v>0.17499999999999999</v>
      </c>
      <c r="CA5" s="47">
        <f>求节点($BL$5:$BL$364,BO$5:BO$364,节奏总纲!T4)</f>
        <v>0.17499999999999999</v>
      </c>
      <c r="CB5" s="47">
        <f>求节点($BL$5:$BL$364,BP$5:BP$364,节奏总纲!U4)</f>
        <v>0.17499999999999999</v>
      </c>
      <c r="CC5" s="47">
        <f>求节点($BL$5:$BL$364,BQ$5:BQ$364,节奏总纲!V4)</f>
        <v>0.17499999999999999</v>
      </c>
      <c r="CD5" s="47">
        <f>求节点($BL$5:$BL$364,BR$5:BR$364,节奏总纲!R4)</f>
        <v>0.125</v>
      </c>
      <c r="CE5" s="47">
        <f>求节点($BL$5:$BL$364,BS$5:BS$364,节奏总纲!S4)</f>
        <v>0.125</v>
      </c>
      <c r="CF5" s="47">
        <f>求节点($BL$5:$BL$364,BT$5:BT$364,节奏总纲!T4)</f>
        <v>0.125</v>
      </c>
      <c r="CG5" s="47">
        <f>求节点($BL$5:$BL$364,BU$5:BU$364,节奏总纲!U4)</f>
        <v>0.125</v>
      </c>
      <c r="CH5" s="47">
        <f>求节点($BL$5:$BL$364,BV$5:BV$364,节奏总纲!V4)</f>
        <v>0.125</v>
      </c>
      <c r="CI5" s="56"/>
      <c r="CJ5" s="56"/>
      <c r="CM5" s="110">
        <v>1</v>
      </c>
      <c r="CN5" s="110" t="s">
        <v>300</v>
      </c>
      <c r="CO5" s="110" t="s">
        <v>303</v>
      </c>
      <c r="CP5" s="110">
        <f>'[1]功能-付费相关'!I24</f>
        <v>0.1</v>
      </c>
      <c r="CQ5" s="110" t="s">
        <v>302</v>
      </c>
      <c r="CV5" s="131">
        <f>[2]兵营招募!S39</f>
        <v>2</v>
      </c>
      <c r="CW5" s="131">
        <f>[2]兵营招募!U39</f>
        <v>1500</v>
      </c>
    </row>
    <row r="6" spans="2:101" x14ac:dyDescent="0.2">
      <c r="B6" s="31">
        <v>2</v>
      </c>
      <c r="C6" s="31">
        <f>[1]服务器生态!W23</f>
        <v>3454.304347826087</v>
      </c>
      <c r="D6" s="31">
        <f>[1]服务器生态!X23</f>
        <v>426.60231884057947</v>
      </c>
      <c r="E6" s="31">
        <f>[1]服务器生态!Y23</f>
        <v>109.22666666666666</v>
      </c>
      <c r="F6" s="31">
        <f>[1]服务器生态!Z23</f>
        <v>8.5333333333333332</v>
      </c>
      <c r="G6" s="31">
        <f>[1]服务器生态!AA23</f>
        <v>1.3333333333333335</v>
      </c>
      <c r="H6" s="31">
        <f>[1]服务器生态!AC23</f>
        <v>0.86357608695652177</v>
      </c>
      <c r="I6" s="31">
        <f>[1]服务器生态!AD23</f>
        <v>0.10665057971014487</v>
      </c>
      <c r="J6" s="31">
        <f>[1]服务器生态!AE23</f>
        <v>2.7306666666666667E-2</v>
      </c>
      <c r="K6" s="31">
        <f>[1]服务器生态!AF23</f>
        <v>2.1333333333333334E-3</v>
      </c>
      <c r="L6" s="31">
        <f>[1]服务器生态!AG23</f>
        <v>3.3333333333333338E-4</v>
      </c>
      <c r="M6" s="53">
        <f>[3]基础信息!M5</f>
        <v>65.904761904761898</v>
      </c>
      <c r="N6" s="92"/>
      <c r="Q6" s="31">
        <v>2</v>
      </c>
      <c r="R6" s="33">
        <f>[4]带兵数!D5</f>
        <v>1418.8419488561699</v>
      </c>
      <c r="S6" s="33">
        <f>[4]带兵数!E5</f>
        <v>1430.067141301593</v>
      </c>
      <c r="T6" s="33">
        <f>[4]带兵数!F5</f>
        <v>1440.9032272336713</v>
      </c>
      <c r="U6" s="33">
        <f>[4]带兵数!G5</f>
        <v>1455.9075023815944</v>
      </c>
      <c r="V6" s="33">
        <f>[4]带兵数!H5</f>
        <v>1470.8776749654153</v>
      </c>
      <c r="X6" s="33">
        <v>2</v>
      </c>
      <c r="Y6" s="102">
        <f>求节点(节奏总纲!D$4:D$163,R$5:R$164,$X6)*6</f>
        <v>16079.398530861479</v>
      </c>
      <c r="Z6" s="102">
        <f>求节点(节奏总纲!E$4:E$163,S$5:S$164,$X6)*6</f>
        <v>16950.941232978796</v>
      </c>
      <c r="AA6" s="102">
        <f>求节点(节奏总纲!F$4:F$163,T$5:T$164,$X6)*6</f>
        <v>18120.882103313346</v>
      </c>
      <c r="AB6" s="102">
        <f>求节点(节奏总纲!G$4:G$163,U$5:U$164,$X6)*6</f>
        <v>19868.799903065272</v>
      </c>
      <c r="AC6" s="102">
        <f>求节点(节奏总纲!H$4:H$163,V$5:V$164,$X6)*6</f>
        <v>23092.007442867503</v>
      </c>
      <c r="AF6" s="143"/>
      <c r="AG6" s="31">
        <v>2</v>
      </c>
      <c r="AH6" s="101">
        <v>1</v>
      </c>
      <c r="AI6" s="101">
        <v>1.3053504247263354</v>
      </c>
      <c r="AJ6" s="101">
        <v>1.8825640524293255</v>
      </c>
      <c r="AK6" s="101">
        <v>3.2532033411735353</v>
      </c>
      <c r="AL6" s="101">
        <v>9.3995457744014583</v>
      </c>
      <c r="AM6" s="101">
        <f t="shared" ref="AM6:AM69" si="0">AH6*H6*$M6*AH$2+AI6*I6*$M6*AI$2+AJ6*J6*$M6*AJ$2+AK6*K6*$M6*AK$2+AL6*L6*$M6*AL$2</f>
        <v>60.784543763859425</v>
      </c>
      <c r="AN6" s="107"/>
      <c r="AQ6" s="143"/>
      <c r="AR6" s="43">
        <v>2</v>
      </c>
      <c r="AS6" s="100">
        <v>7</v>
      </c>
      <c r="AT6" s="100">
        <v>6.9931013785559273</v>
      </c>
      <c r="AU6" s="100">
        <v>6.9370343316886576</v>
      </c>
      <c r="AV6" s="100">
        <v>7.1479250913107322</v>
      </c>
      <c r="AW6" s="100">
        <v>7.1223268202841936</v>
      </c>
      <c r="AX6" s="143"/>
      <c r="AY6" s="43">
        <v>2</v>
      </c>
      <c r="AZ6" s="100">
        <v>405.20119731647145</v>
      </c>
      <c r="BA6" s="100">
        <v>405.38690164202006</v>
      </c>
      <c r="BB6" s="100">
        <v>405.59220725279982</v>
      </c>
      <c r="BC6" s="100">
        <v>405.85543743972983</v>
      </c>
      <c r="BD6" s="100">
        <v>406.13088218153797</v>
      </c>
      <c r="BE6" s="41"/>
      <c r="BF6" s="43">
        <v>2</v>
      </c>
      <c r="BG6" s="43">
        <f>[4]攻城值!AQ6</f>
        <v>1.6981998222158685E-2</v>
      </c>
      <c r="BH6" s="43">
        <f>[4]攻城值!AR6</f>
        <v>0.98301800177784127</v>
      </c>
      <c r="BL6" s="70">
        <v>2</v>
      </c>
      <c r="BM6" s="47">
        <f>'[1]功能-战损相关'!H12</f>
        <v>0.17499999999999999</v>
      </c>
      <c r="BN6" s="47">
        <f>'[1]功能-战损相关'!I12</f>
        <v>0.17499999999999999</v>
      </c>
      <c r="BO6" s="47">
        <f>'[1]功能-战损相关'!J12</f>
        <v>0.17499999999999999</v>
      </c>
      <c r="BP6" s="47">
        <f>'[1]功能-战损相关'!K12</f>
        <v>0.17499999999999999</v>
      </c>
      <c r="BQ6" s="47">
        <f>'[1]功能-战损相关'!L12</f>
        <v>0.17499999999999999</v>
      </c>
      <c r="BR6" s="47">
        <f>'[1]功能-战损相关'!M12</f>
        <v>0.125</v>
      </c>
      <c r="BS6" s="47">
        <f>'[1]功能-战损相关'!N12</f>
        <v>0.125</v>
      </c>
      <c r="BT6" s="47">
        <f>'[1]功能-战损相关'!O12</f>
        <v>0.125</v>
      </c>
      <c r="BU6" s="47">
        <f>'[1]功能-战损相关'!P12</f>
        <v>0.125</v>
      </c>
      <c r="BV6" s="47">
        <f>'[1]功能-战损相关'!Q12</f>
        <v>0.125</v>
      </c>
      <c r="BX6" s="43">
        <v>2</v>
      </c>
      <c r="BY6" s="47">
        <f>求节点($BL$5:$BL$364,BM$5:BM$364,节奏总纲!R5)</f>
        <v>0.17499999999999999</v>
      </c>
      <c r="BZ6" s="47">
        <f>求节点($BL$5:$BL$364,BN$5:BN$364,节奏总纲!S5)</f>
        <v>0.17499999999999999</v>
      </c>
      <c r="CA6" s="47">
        <f>求节点($BL$5:$BL$364,BO$5:BO$364,节奏总纲!T5)</f>
        <v>0.17499999999999999</v>
      </c>
      <c r="CB6" s="47">
        <f>求节点($BL$5:$BL$364,BP$5:BP$364,节奏总纲!U5)</f>
        <v>0.17499999999999999</v>
      </c>
      <c r="CC6" s="47">
        <f>求节点($BL$5:$BL$364,BQ$5:BQ$364,节奏总纲!V5)</f>
        <v>0.17499999999999999</v>
      </c>
      <c r="CD6" s="47">
        <f>求节点($BL$5:$BL$364,BR$5:BR$364,节奏总纲!R5)</f>
        <v>0.125</v>
      </c>
      <c r="CE6" s="47">
        <f>求节点($BL$5:$BL$364,BS$5:BS$364,节奏总纲!S5)</f>
        <v>0.125</v>
      </c>
      <c r="CF6" s="47">
        <f>求节点($BL$5:$BL$364,BT$5:BT$364,节奏总纲!T5)</f>
        <v>0.125</v>
      </c>
      <c r="CG6" s="47">
        <f>求节点($BL$5:$BL$364,BU$5:BU$364,节奏总纲!U5)</f>
        <v>0.125</v>
      </c>
      <c r="CH6" s="47">
        <f>求节点($BL$5:$BL$364,BV$5:BV$364,节奏总纲!V5)</f>
        <v>0.125</v>
      </c>
      <c r="CI6" s="56"/>
      <c r="CJ6" s="56"/>
      <c r="CM6" s="110">
        <v>1</v>
      </c>
      <c r="CN6" s="110" t="s">
        <v>301</v>
      </c>
      <c r="CO6" s="110" t="s">
        <v>303</v>
      </c>
      <c r="CP6" s="110">
        <f>'[1]功能-付费相关'!I25</f>
        <v>0.1</v>
      </c>
      <c r="CQ6" s="110" t="s">
        <v>302</v>
      </c>
      <c r="CV6" s="131">
        <f>[2]兵营招募!S40</f>
        <v>3</v>
      </c>
      <c r="CW6" s="131">
        <f>[2]兵营招募!U40</f>
        <v>1500</v>
      </c>
    </row>
    <row r="7" spans="2:101" x14ac:dyDescent="0.2">
      <c r="B7" s="31">
        <v>3</v>
      </c>
      <c r="C7" s="31">
        <f>[1]服务器生态!W24</f>
        <v>2646.8869565217392</v>
      </c>
      <c r="D7" s="31">
        <f>[1]服务器生态!X24</f>
        <v>450.24371014492726</v>
      </c>
      <c r="E7" s="31">
        <f>[1]服务器生态!Y24</f>
        <v>92.842666666666659</v>
      </c>
      <c r="F7" s="31">
        <f>[1]服务器生态!Z24</f>
        <v>8.533333333333335</v>
      </c>
      <c r="G7" s="31">
        <f>[1]服务器生态!AA24</f>
        <v>1.4933333333333334</v>
      </c>
      <c r="H7" s="31">
        <f>[1]服务器生态!AC24</f>
        <v>0.82715217391304352</v>
      </c>
      <c r="I7" s="31">
        <f>[1]服务器生态!AD24</f>
        <v>0.14070115942028977</v>
      </c>
      <c r="J7" s="31">
        <f>[1]服务器生态!AE24</f>
        <v>2.9013333333333332E-2</v>
      </c>
      <c r="K7" s="31">
        <f>[1]服务器生态!AF24</f>
        <v>2.666666666666667E-3</v>
      </c>
      <c r="L7" s="31">
        <f>[1]服务器生态!AG24</f>
        <v>4.6666666666666666E-4</v>
      </c>
      <c r="M7" s="53">
        <f>[3]基础信息!M6</f>
        <v>67.714285714285708</v>
      </c>
      <c r="N7" s="92"/>
      <c r="Q7" s="33">
        <v>3</v>
      </c>
      <c r="R7" s="33">
        <f>[4]带兵数!D6</f>
        <v>1553.8747529174316</v>
      </c>
      <c r="S7" s="33">
        <f>[4]带兵数!E6</f>
        <v>1568.8848630060143</v>
      </c>
      <c r="T7" s="33">
        <f>[4]带兵数!F6</f>
        <v>1583.7527718926308</v>
      </c>
      <c r="U7" s="33">
        <f>[4]带兵数!G6</f>
        <v>1605.3982079286131</v>
      </c>
      <c r="V7" s="33">
        <f>[4]带兵数!H6</f>
        <v>1625.3672601748178</v>
      </c>
      <c r="X7" s="33">
        <v>3</v>
      </c>
      <c r="Y7" s="102">
        <f>求节点(节奏总纲!D$4:D$163,R$5:R$164,$X7)*6</f>
        <v>17873.038768239676</v>
      </c>
      <c r="Z7" s="102">
        <f>求节点(节奏总纲!E$4:E$163,S$5:S$164,$X7)*6</f>
        <v>18783.022482719858</v>
      </c>
      <c r="AA7" s="102">
        <f>求节点(节奏总纲!F$4:F$163,T$5:T$164,$X7)*6</f>
        <v>20012.551992595079</v>
      </c>
      <c r="AB7" s="102">
        <f>求节点(节奏总纲!G$4:G$163,U$5:U$164,$X7)*6</f>
        <v>21836.950389739959</v>
      </c>
      <c r="AC7" s="102">
        <f>求节点(节奏总纲!H$4:H$163,V$5:V$164,$X7)*6</f>
        <v>25154.003675283078</v>
      </c>
      <c r="AF7" s="143"/>
      <c r="AG7" s="38">
        <v>3</v>
      </c>
      <c r="AH7" s="101">
        <v>1</v>
      </c>
      <c r="AI7" s="101">
        <v>1.2867640305485553</v>
      </c>
      <c r="AJ7" s="101">
        <v>1.824444824654059</v>
      </c>
      <c r="AK7" s="101">
        <v>3.2738930955317382</v>
      </c>
      <c r="AL7" s="101">
        <v>10.903339420850308</v>
      </c>
      <c r="AM7" s="101">
        <f t="shared" si="0"/>
        <v>67.20252978714143</v>
      </c>
      <c r="AN7" s="107"/>
      <c r="AQ7" s="143"/>
      <c r="AR7" s="43">
        <v>3</v>
      </c>
      <c r="AS7" s="100">
        <v>10.5</v>
      </c>
      <c r="AT7" s="100">
        <v>10.489652067833887</v>
      </c>
      <c r="AU7" s="100">
        <v>10.405551497532986</v>
      </c>
      <c r="AV7" s="100">
        <v>10.721887636966095</v>
      </c>
      <c r="AW7" s="100">
        <v>10.68349023042629</v>
      </c>
      <c r="AX7" s="143"/>
      <c r="AY7" s="43">
        <v>3</v>
      </c>
      <c r="AZ7" s="100">
        <v>410.40239463294284</v>
      </c>
      <c r="BA7" s="100">
        <v>410.77380328404007</v>
      </c>
      <c r="BB7" s="100">
        <v>411.18441450559965</v>
      </c>
      <c r="BC7" s="100">
        <v>411.7108748794596</v>
      </c>
      <c r="BD7" s="100">
        <v>412.26176436307594</v>
      </c>
      <c r="BE7" s="41"/>
      <c r="BF7" s="43">
        <v>3</v>
      </c>
      <c r="BG7" s="43">
        <f>[4]攻城值!AQ7</f>
        <v>2.4946401193931801E-2</v>
      </c>
      <c r="BH7" s="43">
        <f>[4]攻城值!AR7</f>
        <v>0.97505359880606823</v>
      </c>
      <c r="BL7" s="70">
        <v>3</v>
      </c>
      <c r="BM7" s="47">
        <f>'[1]功能-战损相关'!H13</f>
        <v>0.17499999999999999</v>
      </c>
      <c r="BN7" s="47">
        <f>'[1]功能-战损相关'!I13</f>
        <v>0.17499999999999999</v>
      </c>
      <c r="BO7" s="47">
        <f>'[1]功能-战损相关'!J13</f>
        <v>0.17499999999999999</v>
      </c>
      <c r="BP7" s="47">
        <f>'[1]功能-战损相关'!K13</f>
        <v>0.17499999999999999</v>
      </c>
      <c r="BQ7" s="47">
        <f>'[1]功能-战损相关'!L13</f>
        <v>0.17499999999999999</v>
      </c>
      <c r="BR7" s="47">
        <f>'[1]功能-战损相关'!M13</f>
        <v>0.125</v>
      </c>
      <c r="BS7" s="47">
        <f>'[1]功能-战损相关'!N13</f>
        <v>0.125</v>
      </c>
      <c r="BT7" s="47">
        <f>'[1]功能-战损相关'!O13</f>
        <v>0.125</v>
      </c>
      <c r="BU7" s="47">
        <f>'[1]功能-战损相关'!P13</f>
        <v>0.125</v>
      </c>
      <c r="BV7" s="47">
        <f>'[1]功能-战损相关'!Q13</f>
        <v>0.125</v>
      </c>
      <c r="BX7" s="57">
        <v>3</v>
      </c>
      <c r="BY7" s="47">
        <f>求节点($BL$5:$BL$364,BM$5:BM$364,节奏总纲!R6)</f>
        <v>0.17499999999999999</v>
      </c>
      <c r="BZ7" s="47">
        <f>求节点($BL$5:$BL$364,BN$5:BN$364,节奏总纲!S6)</f>
        <v>0.17499999999999999</v>
      </c>
      <c r="CA7" s="47">
        <f>求节点($BL$5:$BL$364,BO$5:BO$364,节奏总纲!T6)</f>
        <v>0.17499999999999999</v>
      </c>
      <c r="CB7" s="47">
        <f>求节点($BL$5:$BL$364,BP$5:BP$364,节奏总纲!U6)</f>
        <v>0.17499999999999999</v>
      </c>
      <c r="CC7" s="47">
        <f>求节点($BL$5:$BL$364,BQ$5:BQ$364,节奏总纲!V6)</f>
        <v>0.17499999999999999</v>
      </c>
      <c r="CD7" s="47">
        <f>求节点($BL$5:$BL$364,BR$5:BR$364,节奏总纲!R6)</f>
        <v>0.125</v>
      </c>
      <c r="CE7" s="47">
        <f>求节点($BL$5:$BL$364,BS$5:BS$364,节奏总纲!S6)</f>
        <v>0.125</v>
      </c>
      <c r="CF7" s="47">
        <f>求节点($BL$5:$BL$364,BT$5:BT$364,节奏总纲!T6)</f>
        <v>0.125</v>
      </c>
      <c r="CG7" s="47">
        <f>求节点($BL$5:$BL$364,BU$5:BU$364,节奏总纲!U6)</f>
        <v>0.125</v>
      </c>
      <c r="CH7" s="47">
        <f>求节点($BL$5:$BL$364,BV$5:BV$364,节奏总纲!V6)</f>
        <v>0.125</v>
      </c>
      <c r="CI7" s="61"/>
      <c r="CJ7" s="60"/>
      <c r="CV7" s="131">
        <f>[2]兵营招募!S41</f>
        <v>4</v>
      </c>
      <c r="CW7" s="131">
        <f>[2]兵营招募!U41</f>
        <v>1500</v>
      </c>
    </row>
    <row r="8" spans="2:101" x14ac:dyDescent="0.2">
      <c r="B8" s="31">
        <v>4</v>
      </c>
      <c r="C8" s="31">
        <f>[1]服务器生态!W25</f>
        <v>1897.7478260869568</v>
      </c>
      <c r="D8" s="31">
        <f>[1]服务器生态!X25</f>
        <v>419.40417391304322</v>
      </c>
      <c r="E8" s="31">
        <f>[1]服务器生态!Y25</f>
        <v>73.727999999999994</v>
      </c>
      <c r="F8" s="31">
        <f>[1]服务器生态!Z25</f>
        <v>7.6800000000000015</v>
      </c>
      <c r="G8" s="31">
        <f>[1]服务器生态!AA25</f>
        <v>1.4400000000000002</v>
      </c>
      <c r="H8" s="31">
        <f>[1]服务器生态!AC25</f>
        <v>0.79072826086956538</v>
      </c>
      <c r="I8" s="31">
        <f>[1]服务器生态!AD25</f>
        <v>0.17475173913043468</v>
      </c>
      <c r="J8" s="31">
        <f>[1]服务器生态!AE25</f>
        <v>3.0719999999999997E-2</v>
      </c>
      <c r="K8" s="31">
        <f>[1]服务器生态!AF25</f>
        <v>3.2000000000000006E-3</v>
      </c>
      <c r="L8" s="31">
        <f>[1]服务器生态!AG25</f>
        <v>6.0000000000000006E-4</v>
      </c>
      <c r="M8" s="53">
        <f>[3]基础信息!M7</f>
        <v>69.166666666666671</v>
      </c>
      <c r="N8" s="92"/>
      <c r="Q8" s="33">
        <v>4</v>
      </c>
      <c r="R8" s="33">
        <f>[4]带兵数!D7</f>
        <v>1670.3608952873747</v>
      </c>
      <c r="S8" s="33">
        <f>[4]带兵数!E7</f>
        <v>1688.1131913936119</v>
      </c>
      <c r="T8" s="33">
        <f>[4]带兵数!F7</f>
        <v>1705.3730782166685</v>
      </c>
      <c r="U8" s="33">
        <f>[4]带兵数!G7</f>
        <v>1731.6442908689291</v>
      </c>
      <c r="V8" s="33">
        <f>[4]带兵数!H7</f>
        <v>1756.5440388880138</v>
      </c>
      <c r="X8" s="33">
        <v>4</v>
      </c>
      <c r="Y8" s="102">
        <f>求节点(节奏总纲!D$4:D$163,R$5:R$164,$X8)*6</f>
        <v>19197.73679813544</v>
      </c>
      <c r="Z8" s="102">
        <f>求节点(节奏总纲!E$4:E$163,S$5:S$164,$X8)*6</f>
        <v>20144.834035524498</v>
      </c>
      <c r="AA8" s="102">
        <f>求节点(节奏总纲!F$4:F$163,T$5:T$164,$X8)*6</f>
        <v>21406.36685861733</v>
      </c>
      <c r="AB8" s="102">
        <f>求节点(节奏总纲!G$4:G$163,U$5:U$164,$X8)*6</f>
        <v>23266.048952969642</v>
      </c>
      <c r="AC8" s="102">
        <f>求节点(节奏总纲!H$4:H$163,V$5:V$164,$X8)*6</f>
        <v>26664.388850628606</v>
      </c>
      <c r="AF8" s="143"/>
      <c r="AG8" s="38">
        <v>4</v>
      </c>
      <c r="AH8" s="101">
        <v>1</v>
      </c>
      <c r="AI8" s="101">
        <v>1.2644667439730517</v>
      </c>
      <c r="AJ8" s="101">
        <v>1.8091806813120137</v>
      </c>
      <c r="AK8" s="101">
        <v>3.8547622825499501</v>
      </c>
      <c r="AL8" s="101">
        <v>11.471143758221919</v>
      </c>
      <c r="AM8" s="101">
        <f t="shared" si="0"/>
        <v>74.216285647896072</v>
      </c>
      <c r="AN8" s="107"/>
      <c r="AQ8" s="143"/>
      <c r="AR8" s="43">
        <v>4</v>
      </c>
      <c r="AS8" s="100">
        <v>14</v>
      </c>
      <c r="AT8" s="100">
        <v>13.986202757111851</v>
      </c>
      <c r="AU8" s="100">
        <v>13.874068663377315</v>
      </c>
      <c r="AV8" s="100">
        <v>14.295850182621461</v>
      </c>
      <c r="AW8" s="100">
        <v>14.244653640568387</v>
      </c>
      <c r="AX8" s="143"/>
      <c r="AY8" s="43">
        <v>4</v>
      </c>
      <c r="AZ8" s="100">
        <v>415.60359194941429</v>
      </c>
      <c r="BA8" s="100">
        <v>416.16070492606013</v>
      </c>
      <c r="BB8" s="100">
        <v>416.77662175839941</v>
      </c>
      <c r="BC8" s="100">
        <v>417.56631231918942</v>
      </c>
      <c r="BD8" s="100">
        <v>418.39264654461397</v>
      </c>
      <c r="BE8" s="41"/>
      <c r="BF8" s="43">
        <v>4</v>
      </c>
      <c r="BG8" s="43">
        <f>[4]攻城值!AQ8</f>
        <v>3.258818190153423E-2</v>
      </c>
      <c r="BH8" s="43">
        <f>[4]攻城值!AR8</f>
        <v>0.96741181809846577</v>
      </c>
      <c r="BL8" s="70">
        <v>4</v>
      </c>
      <c r="BM8" s="47">
        <f>'[1]功能-战损相关'!H14</f>
        <v>0.17499999999999999</v>
      </c>
      <c r="BN8" s="47">
        <f>'[1]功能-战损相关'!I14</f>
        <v>0.17499999999999999</v>
      </c>
      <c r="BO8" s="47">
        <f>'[1]功能-战损相关'!J14</f>
        <v>0.17499999999999999</v>
      </c>
      <c r="BP8" s="47">
        <f>'[1]功能-战损相关'!K14</f>
        <v>0.17499999999999999</v>
      </c>
      <c r="BQ8" s="47">
        <f>'[1]功能-战损相关'!L14</f>
        <v>0.17499999999999999</v>
      </c>
      <c r="BR8" s="47">
        <f>'[1]功能-战损相关'!M14</f>
        <v>0.125</v>
      </c>
      <c r="BS8" s="47">
        <f>'[1]功能-战损相关'!N14</f>
        <v>0.125</v>
      </c>
      <c r="BT8" s="47">
        <f>'[1]功能-战损相关'!O14</f>
        <v>0.125</v>
      </c>
      <c r="BU8" s="47">
        <f>'[1]功能-战损相关'!P14</f>
        <v>0.125</v>
      </c>
      <c r="BV8" s="47">
        <f>'[1]功能-战损相关'!Q14</f>
        <v>0.125</v>
      </c>
      <c r="BX8" s="57">
        <v>4</v>
      </c>
      <c r="BY8" s="47">
        <f>求节点($BL$5:$BL$364,BM$5:BM$364,节奏总纲!R7)</f>
        <v>0.17499999999999999</v>
      </c>
      <c r="BZ8" s="47">
        <f>求节点($BL$5:$BL$364,BN$5:BN$364,节奏总纲!S7)</f>
        <v>0.17499999999999999</v>
      </c>
      <c r="CA8" s="47">
        <f>求节点($BL$5:$BL$364,BO$5:BO$364,节奏总纲!T7)</f>
        <v>0.17499999999999999</v>
      </c>
      <c r="CB8" s="47">
        <f>求节点($BL$5:$BL$364,BP$5:BP$364,节奏总纲!U7)</f>
        <v>0.17499999999999999</v>
      </c>
      <c r="CC8" s="47">
        <f>求节点($BL$5:$BL$364,BQ$5:BQ$364,节奏总纲!V7)</f>
        <v>0.17499999999999999</v>
      </c>
      <c r="CD8" s="47">
        <f>求节点($BL$5:$BL$364,BR$5:BR$364,节奏总纲!R7)</f>
        <v>0.125</v>
      </c>
      <c r="CE8" s="47">
        <f>求节点($BL$5:$BL$364,BS$5:BS$364,节奏总纲!S7)</f>
        <v>0.125</v>
      </c>
      <c r="CF8" s="47">
        <f>求节点($BL$5:$BL$364,BT$5:BT$364,节奏总纲!T7)</f>
        <v>0.125</v>
      </c>
      <c r="CG8" s="47">
        <f>求节点($BL$5:$BL$364,BU$5:BU$364,节奏总纲!U7)</f>
        <v>0.125</v>
      </c>
      <c r="CH8" s="47">
        <f>求节点($BL$5:$BL$364,BV$5:BV$364,节奏总纲!V7)</f>
        <v>0.125</v>
      </c>
      <c r="CI8" s="56"/>
      <c r="CJ8" s="56"/>
      <c r="CV8" s="131">
        <f>[2]兵营招募!S42</f>
        <v>5</v>
      </c>
      <c r="CW8" s="131">
        <f>[2]兵营招募!U42</f>
        <v>1500</v>
      </c>
    </row>
    <row r="9" spans="2:101" x14ac:dyDescent="0.2">
      <c r="B9" s="31">
        <v>5</v>
      </c>
      <c r="C9" s="31">
        <f>[1]服务器生态!W26</f>
        <v>1640.6119565217396</v>
      </c>
      <c r="D9" s="31">
        <f>[1]服务器生态!X26</f>
        <v>454.14504347826056</v>
      </c>
      <c r="E9" s="31">
        <f>[1]服务器生态!Y26</f>
        <v>70.528000000000006</v>
      </c>
      <c r="F9" s="31">
        <f>[1]服务器生态!Z26</f>
        <v>8.120000000000001</v>
      </c>
      <c r="G9" s="31">
        <f>[1]服务器生态!AA26</f>
        <v>1.595</v>
      </c>
      <c r="H9" s="31">
        <f>[1]服务器生态!AC26</f>
        <v>0.75430434782608713</v>
      </c>
      <c r="I9" s="31">
        <f>[1]服务器生态!AD26</f>
        <v>0.20880231884057956</v>
      </c>
      <c r="J9" s="31">
        <f>[1]服务器生态!AE26</f>
        <v>3.2426666666666666E-2</v>
      </c>
      <c r="K9" s="31">
        <f>[1]服务器生态!AF26</f>
        <v>3.7333333333333342E-3</v>
      </c>
      <c r="L9" s="31">
        <f>[1]服务器生态!AG26</f>
        <v>7.3333333333333334E-4</v>
      </c>
      <c r="M9" s="53">
        <f>[3]基础信息!M8</f>
        <v>70.444444444444443</v>
      </c>
      <c r="N9" s="92"/>
      <c r="Q9" s="33">
        <v>5</v>
      </c>
      <c r="R9" s="33">
        <f>[4]带兵数!D8</f>
        <v>1773.6903721970216</v>
      </c>
      <c r="S9" s="33">
        <f>[4]带兵数!E8</f>
        <v>1794.087292315779</v>
      </c>
      <c r="T9" s="33">
        <f>[4]带兵数!F8</f>
        <v>1811.4994928361634</v>
      </c>
      <c r="U9" s="33">
        <f>[4]带兵数!G8</f>
        <v>1840.3283314489927</v>
      </c>
      <c r="V9" s="33">
        <f>[4]带兵数!H8</f>
        <v>1866.5134272468667</v>
      </c>
      <c r="X9" s="33">
        <v>5</v>
      </c>
      <c r="Y9" s="102">
        <f>求节点(节奏总纲!D$4:D$163,R$5:R$164,$X9)*6</f>
        <v>20265.817498908455</v>
      </c>
      <c r="Z9" s="102">
        <f>求节点(节奏总纲!E$4:E$163,S$5:S$164,$X9)*6</f>
        <v>21228.175557622908</v>
      </c>
      <c r="AA9" s="102">
        <f>求节点(节奏总纲!F$4:F$163,T$5:T$164,$X9)*6</f>
        <v>22510.927155605219</v>
      </c>
      <c r="AB9" s="102">
        <f>求节点(节奏总纲!G$4:G$163,U$5:U$164,$X9)*6</f>
        <v>24398.71111740452</v>
      </c>
      <c r="AC9" s="102">
        <f>求节点(节奏总纲!H$4:H$163,V$5:V$164,$X9)*6</f>
        <v>27832.968393763629</v>
      </c>
      <c r="AF9" s="143"/>
      <c r="AG9" s="38">
        <v>5</v>
      </c>
      <c r="AH9" s="101">
        <v>1</v>
      </c>
      <c r="AI9" s="101">
        <v>1.2662191512357288</v>
      </c>
      <c r="AJ9" s="101">
        <v>1.983553479326666</v>
      </c>
      <c r="AK9" s="101">
        <v>4.3116949177310291</v>
      </c>
      <c r="AL9" s="101">
        <v>11.378906391728734</v>
      </c>
      <c r="AM9" s="101">
        <f t="shared" si="0"/>
        <v>83.503729209651297</v>
      </c>
      <c r="AN9" s="107"/>
      <c r="AQ9" s="143"/>
      <c r="AR9" s="43">
        <v>5</v>
      </c>
      <c r="AS9" s="100">
        <v>17.5</v>
      </c>
      <c r="AT9" s="100">
        <v>17.482753446389811</v>
      </c>
      <c r="AU9" s="100">
        <v>17.342585829221644</v>
      </c>
      <c r="AV9" s="100">
        <v>17.869812728276827</v>
      </c>
      <c r="AW9" s="100">
        <v>17.805817050710484</v>
      </c>
      <c r="AX9" s="143"/>
      <c r="AY9" s="43">
        <v>5</v>
      </c>
      <c r="AZ9" s="100">
        <v>420.80478926588569</v>
      </c>
      <c r="BA9" s="100">
        <v>421.54760656808014</v>
      </c>
      <c r="BB9" s="100">
        <v>422.36882901119924</v>
      </c>
      <c r="BC9" s="100">
        <v>423.42174975891925</v>
      </c>
      <c r="BD9" s="100">
        <v>424.52352872615194</v>
      </c>
      <c r="BE9" s="41"/>
      <c r="BF9" s="43">
        <v>5</v>
      </c>
      <c r="BG9" s="43">
        <f>[4]攻城值!AQ9</f>
        <v>3.992655437169796E-2</v>
      </c>
      <c r="BH9" s="43">
        <f>[4]攻城值!AR9</f>
        <v>0.96007344562830199</v>
      </c>
      <c r="BL9" s="70">
        <v>5</v>
      </c>
      <c r="BM9" s="47">
        <f>'[1]功能-战损相关'!H15</f>
        <v>0.17499999999999999</v>
      </c>
      <c r="BN9" s="47">
        <f>'[1]功能-战损相关'!I15</f>
        <v>0.17499999999999999</v>
      </c>
      <c r="BO9" s="47">
        <f>'[1]功能-战损相关'!J15</f>
        <v>0.17499999999999999</v>
      </c>
      <c r="BP9" s="47">
        <f>'[1]功能-战损相关'!K15</f>
        <v>0.17499999999999999</v>
      </c>
      <c r="BQ9" s="47">
        <f>'[1]功能-战损相关'!L15</f>
        <v>0.17499999999999999</v>
      </c>
      <c r="BR9" s="47">
        <f>'[1]功能-战损相关'!M15</f>
        <v>0.125</v>
      </c>
      <c r="BS9" s="47">
        <f>'[1]功能-战损相关'!N15</f>
        <v>0.125</v>
      </c>
      <c r="BT9" s="47">
        <f>'[1]功能-战损相关'!O15</f>
        <v>0.125</v>
      </c>
      <c r="BU9" s="47">
        <f>'[1]功能-战损相关'!P15</f>
        <v>0.125</v>
      </c>
      <c r="BV9" s="47">
        <f>'[1]功能-战损相关'!Q15</f>
        <v>0.125</v>
      </c>
      <c r="BX9" s="57">
        <v>5</v>
      </c>
      <c r="BY9" s="47">
        <f>求节点($BL$5:$BL$364,BM$5:BM$364,节奏总纲!R8)</f>
        <v>0.17499999999999999</v>
      </c>
      <c r="BZ9" s="47">
        <f>求节点($BL$5:$BL$364,BN$5:BN$364,节奏总纲!S8)</f>
        <v>0.17499999999999999</v>
      </c>
      <c r="CA9" s="47">
        <f>求节点($BL$5:$BL$364,BO$5:BO$364,节奏总纲!T8)</f>
        <v>0.17499999999999999</v>
      </c>
      <c r="CB9" s="47">
        <f>求节点($BL$5:$BL$364,BP$5:BP$364,节奏总纲!U8)</f>
        <v>0.17499999999999999</v>
      </c>
      <c r="CC9" s="47">
        <f>求节点($BL$5:$BL$364,BQ$5:BQ$364,节奏总纲!V8)</f>
        <v>0.17499999999999999</v>
      </c>
      <c r="CD9" s="47">
        <f>求节点($BL$5:$BL$364,BR$5:BR$364,节奏总纲!R8)</f>
        <v>0.125</v>
      </c>
      <c r="CE9" s="47">
        <f>求节点($BL$5:$BL$364,BS$5:BS$364,节奏总纲!S8)</f>
        <v>0.125</v>
      </c>
      <c r="CF9" s="47">
        <f>求节点($BL$5:$BL$364,BT$5:BT$364,节奏总纲!T8)</f>
        <v>0.125</v>
      </c>
      <c r="CG9" s="47">
        <f>求节点($BL$5:$BL$364,BU$5:BU$364,节奏总纲!U8)</f>
        <v>0.125</v>
      </c>
      <c r="CH9" s="47">
        <f>求节点($BL$5:$BL$364,BV$5:BV$364,节奏总纲!V8)</f>
        <v>0.125</v>
      </c>
      <c r="CI9" s="56"/>
      <c r="CJ9" s="56"/>
      <c r="CV9" s="131">
        <f>[2]兵营招募!S43</f>
        <v>6</v>
      </c>
      <c r="CW9" s="131">
        <f>[2]兵营招募!U43</f>
        <v>1500</v>
      </c>
    </row>
    <row r="10" spans="2:101" x14ac:dyDescent="0.2">
      <c r="B10" s="31">
        <v>6</v>
      </c>
      <c r="C10" s="31">
        <f>[1]服务器生态!W27</f>
        <v>1399.8668478260872</v>
      </c>
      <c r="D10" s="31">
        <f>[1]服务器生态!X27</f>
        <v>473.56315217391273</v>
      </c>
      <c r="E10" s="31">
        <f>[1]服务器生态!Y27</f>
        <v>66.56</v>
      </c>
      <c r="F10" s="31">
        <f>[1]服务器生态!Z27</f>
        <v>8.3200000000000021</v>
      </c>
      <c r="G10" s="31">
        <f>[1]服务器生态!AA27</f>
        <v>1.6900000000000002</v>
      </c>
      <c r="H10" s="31">
        <f>[1]服务器生态!AC27</f>
        <v>0.71788043478260888</v>
      </c>
      <c r="I10" s="31">
        <f>[1]服务器生态!AD27</f>
        <v>0.24285289855072448</v>
      </c>
      <c r="J10" s="31">
        <f>[1]服务器生态!AE27</f>
        <v>3.4133333333333335E-2</v>
      </c>
      <c r="K10" s="31">
        <f>[1]服务器生态!AF27</f>
        <v>4.2666666666666677E-3</v>
      </c>
      <c r="L10" s="31">
        <f>[1]服务器生态!AG27</f>
        <v>8.6666666666666674E-4</v>
      </c>
      <c r="M10" s="53">
        <f>[3]基础信息!M9</f>
        <v>71.555555555555557</v>
      </c>
      <c r="N10" s="92"/>
      <c r="Q10" s="33">
        <v>6</v>
      </c>
      <c r="R10" s="33">
        <f>[4]带兵数!D9</f>
        <v>1867.310354464177</v>
      </c>
      <c r="S10" s="33">
        <f>[4]带兵数!E9</f>
        <v>1890.539935329901</v>
      </c>
      <c r="T10" s="33">
        <f>[4]带兵数!F9</f>
        <v>1910.1858368510848</v>
      </c>
      <c r="U10" s="33">
        <f>[4]带兵数!G9</f>
        <v>1941.7610659195982</v>
      </c>
      <c r="V10" s="33">
        <f>[4]带兵数!H9</f>
        <v>1970.860537727905</v>
      </c>
      <c r="X10" s="33">
        <v>6</v>
      </c>
      <c r="Y10" s="102">
        <f>求节点(节奏总纲!D$4:D$163,R$5:R$164,$X10)*6</f>
        <v>21154.309686651173</v>
      </c>
      <c r="Z10" s="102">
        <f>求节点(节奏总纲!E$4:E$163,S$5:S$164,$X10)*6</f>
        <v>22132.35874198921</v>
      </c>
      <c r="AA10" s="102">
        <f>求节点(节奏总纲!F$4:F$163,T$5:T$164,$X10)*6</f>
        <v>23429.000340179551</v>
      </c>
      <c r="AB10" s="102">
        <f>求节点(节奏总纲!G$4:G$163,U$5:U$164,$X10)*6</f>
        <v>25344.72022319556</v>
      </c>
      <c r="AC10" s="102">
        <f>求节点(节奏总纲!H$4:H$163,V$5:V$164,$X10)*6</f>
        <v>28801.722144872729</v>
      </c>
      <c r="AF10" s="143"/>
      <c r="AG10" s="38">
        <v>6</v>
      </c>
      <c r="AH10" s="101">
        <v>1</v>
      </c>
      <c r="AI10" s="101">
        <v>1.3208737080925643</v>
      </c>
      <c r="AJ10" s="101">
        <v>2.2075062586221068</v>
      </c>
      <c r="AK10" s="101">
        <v>4.4390124343759245</v>
      </c>
      <c r="AL10" s="101">
        <v>10.844398647310497</v>
      </c>
      <c r="AM10" s="101">
        <f t="shared" si="0"/>
        <v>94.515695268819016</v>
      </c>
      <c r="AN10" s="107"/>
      <c r="AQ10" s="143"/>
      <c r="AR10" s="43">
        <v>6</v>
      </c>
      <c r="AS10" s="100">
        <v>21</v>
      </c>
      <c r="AT10" s="100">
        <v>20.979304135667775</v>
      </c>
      <c r="AU10" s="100">
        <v>20.811102995065973</v>
      </c>
      <c r="AV10" s="100">
        <v>21.443775273932189</v>
      </c>
      <c r="AW10" s="100">
        <v>21.366980460852581</v>
      </c>
      <c r="AX10" s="143"/>
      <c r="AY10" s="43">
        <v>6</v>
      </c>
      <c r="AZ10" s="100">
        <v>426.00598658235714</v>
      </c>
      <c r="BA10" s="100">
        <v>426.9345082101002</v>
      </c>
      <c r="BB10" s="100">
        <v>427.96103626399906</v>
      </c>
      <c r="BC10" s="100">
        <v>429.27718719864902</v>
      </c>
      <c r="BD10" s="100">
        <v>430.65441090768991</v>
      </c>
      <c r="BE10" s="41"/>
      <c r="BF10" s="43">
        <v>6</v>
      </c>
      <c r="BG10" s="43">
        <f>[4]攻城值!AQ10</f>
        <v>4.6979236588212729E-2</v>
      </c>
      <c r="BH10" s="43">
        <f>[4]攻城值!AR10</f>
        <v>0.95302076341178732</v>
      </c>
      <c r="BL10" s="70">
        <v>6</v>
      </c>
      <c r="BM10" s="47">
        <f>'[1]功能-战损相关'!H16</f>
        <v>0.17499999999999999</v>
      </c>
      <c r="BN10" s="47">
        <f>'[1]功能-战损相关'!I16</f>
        <v>0.17499999999999999</v>
      </c>
      <c r="BO10" s="47">
        <f>'[1]功能-战损相关'!J16</f>
        <v>0.17499999999999999</v>
      </c>
      <c r="BP10" s="47">
        <f>'[1]功能-战损相关'!K16</f>
        <v>0.17499999999999999</v>
      </c>
      <c r="BQ10" s="47">
        <f>'[1]功能-战损相关'!L16</f>
        <v>0.17499999999999999</v>
      </c>
      <c r="BR10" s="47">
        <f>'[1]功能-战损相关'!M16</f>
        <v>0.125</v>
      </c>
      <c r="BS10" s="47">
        <f>'[1]功能-战损相关'!N16</f>
        <v>0.125</v>
      </c>
      <c r="BT10" s="47">
        <f>'[1]功能-战损相关'!O16</f>
        <v>0.125</v>
      </c>
      <c r="BU10" s="47">
        <f>'[1]功能-战损相关'!P16</f>
        <v>0.125</v>
      </c>
      <c r="BV10" s="47">
        <f>'[1]功能-战损相关'!Q16</f>
        <v>0.125</v>
      </c>
      <c r="BX10" s="57">
        <v>6</v>
      </c>
      <c r="BY10" s="47">
        <f>求节点($BL$5:$BL$364,BM$5:BM$364,节奏总纲!R9)</f>
        <v>0.17499999999999999</v>
      </c>
      <c r="BZ10" s="47">
        <f>求节点($BL$5:$BL$364,BN$5:BN$364,节奏总纲!S9)</f>
        <v>0.17499999999999999</v>
      </c>
      <c r="CA10" s="47">
        <f>求节点($BL$5:$BL$364,BO$5:BO$364,节奏总纲!T9)</f>
        <v>0.17499999999999999</v>
      </c>
      <c r="CB10" s="47">
        <f>求节点($BL$5:$BL$364,BP$5:BP$364,节奏总纲!U9)</f>
        <v>0.17499999999999999</v>
      </c>
      <c r="CC10" s="47">
        <f>求节点($BL$5:$BL$364,BQ$5:BQ$364,节奏总纲!V9)</f>
        <v>0.17499999999999999</v>
      </c>
      <c r="CD10" s="47">
        <f>求节点($BL$5:$BL$364,BR$5:BR$364,节奏总纲!R9)</f>
        <v>0.125</v>
      </c>
      <c r="CE10" s="47">
        <f>求节点($BL$5:$BL$364,BS$5:BS$364,节奏总纲!S9)</f>
        <v>0.125</v>
      </c>
      <c r="CF10" s="47">
        <f>求节点($BL$5:$BL$364,BT$5:BT$364,节奏总纲!T9)</f>
        <v>0.125</v>
      </c>
      <c r="CG10" s="47">
        <f>求节点($BL$5:$BL$364,BU$5:BU$364,节奏总纲!U9)</f>
        <v>0.125</v>
      </c>
      <c r="CH10" s="47">
        <f>求节点($BL$5:$BL$364,BV$5:BV$364,节奏总纲!V9)</f>
        <v>0.125</v>
      </c>
      <c r="CI10" s="56"/>
      <c r="CJ10" s="56"/>
      <c r="CV10" s="131">
        <f>[2]兵营招募!S44</f>
        <v>7</v>
      </c>
      <c r="CW10" s="131">
        <f>[2]兵营招募!U44</f>
        <v>1500</v>
      </c>
    </row>
    <row r="11" spans="2:101" x14ac:dyDescent="0.2">
      <c r="B11" s="31">
        <v>7</v>
      </c>
      <c r="C11" s="31">
        <f>[1]服务器生态!W28</f>
        <v>1175.5125000000003</v>
      </c>
      <c r="D11" s="31">
        <f>[1]服务器生态!X28</f>
        <v>477.65849999999961</v>
      </c>
      <c r="E11" s="31">
        <f>[1]服务器生态!Y28</f>
        <v>61.823999999999984</v>
      </c>
      <c r="F11" s="31">
        <f>[1]服务器生态!Z28</f>
        <v>8.2799999999999994</v>
      </c>
      <c r="G11" s="31">
        <f>[1]服务器生态!AA28</f>
        <v>1.7249999999999999</v>
      </c>
      <c r="H11" s="31">
        <f>[1]服务器生态!AC28</f>
        <v>0.68145652173913063</v>
      </c>
      <c r="I11" s="31">
        <f>[1]服务器生态!AD28</f>
        <v>0.27690347826086936</v>
      </c>
      <c r="J11" s="31">
        <f>[1]服务器生态!AE28</f>
        <v>3.5839999999999997E-2</v>
      </c>
      <c r="K11" s="31">
        <f>[1]服务器生态!AF28</f>
        <v>4.8000000000000004E-3</v>
      </c>
      <c r="L11" s="31">
        <f>[1]服务器生态!AG28</f>
        <v>1E-3</v>
      </c>
      <c r="M11" s="53">
        <f>[3]基础信息!M10</f>
        <v>72.545454545454547</v>
      </c>
      <c r="N11" s="92"/>
      <c r="Q11" s="33">
        <v>7</v>
      </c>
      <c r="R11" s="33">
        <f>[4]带兵数!D10</f>
        <v>1956.5942072734199</v>
      </c>
      <c r="S11" s="33">
        <f>[4]带兵数!E10</f>
        <v>1980.6983194779477</v>
      </c>
      <c r="T11" s="33">
        <f>[4]带兵数!F10</f>
        <v>2002.1929321532725</v>
      </c>
      <c r="U11" s="33">
        <f>[4]带兵数!G10</f>
        <v>2039.3615978364692</v>
      </c>
      <c r="V11" s="33">
        <f>[4]带兵数!H10</f>
        <v>2070.0202818206913</v>
      </c>
      <c r="X11" s="33">
        <v>7</v>
      </c>
      <c r="Y11" s="102">
        <f>求节点(节奏总纲!D$4:D$163,R$5:R$164,$X11)*6</f>
        <v>21916.459403299952</v>
      </c>
      <c r="Z11" s="102">
        <f>求节点(节奏总纲!E$4:E$163,S$5:S$164,$X11)*6</f>
        <v>22904.609885612943</v>
      </c>
      <c r="AA11" s="102">
        <f>求节点(节奏总纲!F$4:F$163,T$5:T$164,$X11)*6</f>
        <v>24214.331651621145</v>
      </c>
      <c r="AB11" s="102">
        <f>求节点(节奏总纲!G$4:G$163,U$5:U$164,$X11)*6</f>
        <v>26157.644108558277</v>
      </c>
      <c r="AC11" s="102">
        <f>求节点(节奏总纲!H$4:H$163,V$5:V$164,$X11)*6</f>
        <v>29639.248602221767</v>
      </c>
      <c r="AF11" s="143"/>
      <c r="AG11" s="38">
        <v>7</v>
      </c>
      <c r="AH11" s="101">
        <v>1</v>
      </c>
      <c r="AI11" s="101">
        <v>1.3789163041449235</v>
      </c>
      <c r="AJ11" s="101">
        <v>2.3128921535942801</v>
      </c>
      <c r="AK11" s="101">
        <v>4.5163721461287931</v>
      </c>
      <c r="AL11" s="101">
        <v>10.276229803502877</v>
      </c>
      <c r="AM11" s="101">
        <f t="shared" si="0"/>
        <v>104.92000036548279</v>
      </c>
      <c r="AN11" s="107"/>
      <c r="AQ11" s="143"/>
      <c r="AR11" s="43">
        <v>7</v>
      </c>
      <c r="AS11" s="100">
        <v>24.5</v>
      </c>
      <c r="AT11" s="100">
        <v>24.475854824945735</v>
      </c>
      <c r="AU11" s="100">
        <v>24.279620160910298</v>
      </c>
      <c r="AV11" s="100">
        <v>25.017737819587555</v>
      </c>
      <c r="AW11" s="100">
        <v>24.928143870994678</v>
      </c>
      <c r="AX11" s="143"/>
      <c r="AY11" s="43">
        <v>7</v>
      </c>
      <c r="AZ11" s="100">
        <v>431.20718389882859</v>
      </c>
      <c r="BA11" s="100">
        <v>432.32140985212027</v>
      </c>
      <c r="BB11" s="100">
        <v>433.55324351679883</v>
      </c>
      <c r="BC11" s="100">
        <v>435.13262463837884</v>
      </c>
      <c r="BD11" s="100">
        <v>436.78529308922788</v>
      </c>
      <c r="BE11" s="41"/>
      <c r="BF11" s="43">
        <v>7</v>
      </c>
      <c r="BG11" s="43">
        <f>[4]攻城值!AQ11</f>
        <v>5.3762593317903978E-2</v>
      </c>
      <c r="BH11" s="43">
        <f>[4]攻城值!AR11</f>
        <v>0.94623740668209599</v>
      </c>
      <c r="BL11" s="70">
        <v>7</v>
      </c>
      <c r="BM11" s="47">
        <f>'[1]功能-战损相关'!H17</f>
        <v>0.17499999999999999</v>
      </c>
      <c r="BN11" s="47">
        <f>'[1]功能-战损相关'!I17</f>
        <v>0.17499999999999999</v>
      </c>
      <c r="BO11" s="47">
        <f>'[1]功能-战损相关'!J17</f>
        <v>0.17499999999999999</v>
      </c>
      <c r="BP11" s="47">
        <f>'[1]功能-战损相关'!K17</f>
        <v>0.17499999999999999</v>
      </c>
      <c r="BQ11" s="47">
        <f>'[1]功能-战损相关'!L17</f>
        <v>0.17499999999999999</v>
      </c>
      <c r="BR11" s="47">
        <f>'[1]功能-战损相关'!M17</f>
        <v>0.125</v>
      </c>
      <c r="BS11" s="47">
        <f>'[1]功能-战损相关'!N17</f>
        <v>0.125</v>
      </c>
      <c r="BT11" s="47">
        <f>'[1]功能-战损相关'!O17</f>
        <v>0.125</v>
      </c>
      <c r="BU11" s="47">
        <f>'[1]功能-战损相关'!P17</f>
        <v>0.125</v>
      </c>
      <c r="BV11" s="47">
        <f>'[1]功能-战损相关'!Q17</f>
        <v>0.125</v>
      </c>
      <c r="BX11" s="57">
        <v>7</v>
      </c>
      <c r="BY11" s="47">
        <f>求节点($BL$5:$BL$364,BM$5:BM$364,节奏总纲!R10)</f>
        <v>0.17499999999999999</v>
      </c>
      <c r="BZ11" s="47">
        <f>求节点($BL$5:$BL$364,BN$5:BN$364,节奏总纲!S10)</f>
        <v>0.17499999999999999</v>
      </c>
      <c r="CA11" s="47">
        <f>求节点($BL$5:$BL$364,BO$5:BO$364,节奏总纲!T10)</f>
        <v>0.17499999999999999</v>
      </c>
      <c r="CB11" s="47">
        <f>求节点($BL$5:$BL$364,BP$5:BP$364,节奏总纲!U10)</f>
        <v>0.17499999999999999</v>
      </c>
      <c r="CC11" s="47">
        <f>求节点($BL$5:$BL$364,BQ$5:BQ$364,节奏总纲!V10)</f>
        <v>0.17499999999999999</v>
      </c>
      <c r="CD11" s="47">
        <f>求节点($BL$5:$BL$364,BR$5:BR$364,节奏总纲!R10)</f>
        <v>0.125</v>
      </c>
      <c r="CE11" s="47">
        <f>求节点($BL$5:$BL$364,BS$5:BS$364,节奏总纲!S10)</f>
        <v>0.125</v>
      </c>
      <c r="CF11" s="47">
        <f>求节点($BL$5:$BL$364,BT$5:BT$364,节奏总纲!T10)</f>
        <v>0.125</v>
      </c>
      <c r="CG11" s="47">
        <f>求节点($BL$5:$BL$364,BU$5:BU$364,节奏总纲!U10)</f>
        <v>0.125</v>
      </c>
      <c r="CH11" s="47">
        <f>求节点($BL$5:$BL$364,BV$5:BV$364,节奏总纲!V10)</f>
        <v>0.125</v>
      </c>
      <c r="CV11" s="131">
        <f>[2]兵营招募!S45</f>
        <v>8</v>
      </c>
      <c r="CW11" s="131">
        <f>[2]兵营招募!U45</f>
        <v>1500</v>
      </c>
    </row>
    <row r="12" spans="2:101" x14ac:dyDescent="0.2">
      <c r="B12" s="31">
        <v>8</v>
      </c>
      <c r="C12" s="31">
        <f>[1]服务器生态!W29</f>
        <v>1005.1159713000645</v>
      </c>
      <c r="D12" s="31">
        <f>[1]服务器生态!X29</f>
        <v>432.12471441422116</v>
      </c>
      <c r="E12" s="31">
        <f>[1]服务器生态!Y29</f>
        <v>53.913600000000002</v>
      </c>
      <c r="F12" s="31">
        <f>[1]服务器生态!Z29</f>
        <v>7.3028571428571434</v>
      </c>
      <c r="G12" s="31">
        <f>[1]服务器生态!AA29</f>
        <v>1.5428571428571429</v>
      </c>
      <c r="H12" s="31">
        <f>[1]服务器生态!AC29</f>
        <v>0.67007731420004302</v>
      </c>
      <c r="I12" s="31">
        <f>[1]服务器生态!AD29</f>
        <v>0.28808314294281412</v>
      </c>
      <c r="J12" s="31">
        <f>[1]服务器生态!AE29</f>
        <v>3.5942399999999999E-2</v>
      </c>
      <c r="K12" s="31">
        <f>[1]服务器生态!AF29</f>
        <v>4.8685714285714287E-3</v>
      </c>
      <c r="L12" s="31">
        <f>[1]服务器生态!AG29</f>
        <v>1.0285714285714286E-3</v>
      </c>
      <c r="M12" s="53">
        <f>[3]基础信息!M11</f>
        <v>73.454545454545453</v>
      </c>
      <c r="N12" s="92"/>
      <c r="Q12" s="33">
        <v>8</v>
      </c>
      <c r="R12" s="33">
        <f>[4]带兵数!D11</f>
        <v>2042.8089350706482</v>
      </c>
      <c r="S12" s="33">
        <f>[4]带兵数!E11</f>
        <v>2068.6957374632739</v>
      </c>
      <c r="T12" s="33">
        <f>[4]带兵数!F11</f>
        <v>2090.2569960802962</v>
      </c>
      <c r="U12" s="33">
        <f>[4]带兵数!G11</f>
        <v>2131.4568510209706</v>
      </c>
      <c r="V12" s="33">
        <f>[4]带兵数!H11</f>
        <v>2164.7938455804324</v>
      </c>
      <c r="X12" s="33">
        <v>8</v>
      </c>
      <c r="Y12" s="102">
        <f>求节点(节奏总纲!D$4:D$163,R$5:R$164,$X12)*6</f>
        <v>22583.412428750897</v>
      </c>
      <c r="Z12" s="102">
        <f>求节点(节奏总纲!E$4:E$163,S$5:S$164,$X12)*6</f>
        <v>23582.128172336197</v>
      </c>
      <c r="AA12" s="102">
        <f>求节点(节奏总纲!F$4:F$163,T$5:T$164,$X12)*6</f>
        <v>24899.3767271018</v>
      </c>
      <c r="AB12" s="102">
        <f>求节点(节奏总纲!G$4:G$163,U$5:U$164,$X12)*6</f>
        <v>26857.611705183728</v>
      </c>
      <c r="AC12" s="102">
        <f>求节点(节奏总纲!H$4:H$163,V$5:V$164,$X12)*6</f>
        <v>30376.188592143262</v>
      </c>
      <c r="AF12" s="143"/>
      <c r="AG12" s="38">
        <v>8</v>
      </c>
      <c r="AH12" s="101">
        <v>1</v>
      </c>
      <c r="AI12" s="101">
        <v>1.4031648269681902</v>
      </c>
      <c r="AJ12" s="101">
        <v>2.282039517036655</v>
      </c>
      <c r="AK12" s="101">
        <v>4.4248106308226145</v>
      </c>
      <c r="AL12" s="101">
        <v>9.6505871421506608</v>
      </c>
      <c r="AM12" s="101">
        <f t="shared" si="0"/>
        <v>107.81833579769291</v>
      </c>
      <c r="AN12" s="107"/>
      <c r="AQ12" s="143"/>
      <c r="AR12" s="43">
        <v>8</v>
      </c>
      <c r="AS12" s="100">
        <v>28</v>
      </c>
      <c r="AT12" s="100">
        <v>27.972405514223695</v>
      </c>
      <c r="AU12" s="100">
        <v>27.748137326754627</v>
      </c>
      <c r="AV12" s="100">
        <v>28.591700365242922</v>
      </c>
      <c r="AW12" s="100">
        <v>28.489307281136774</v>
      </c>
      <c r="AX12" s="143"/>
      <c r="AY12" s="43">
        <v>8</v>
      </c>
      <c r="AZ12" s="100">
        <v>436.40838121529998</v>
      </c>
      <c r="BA12" s="100">
        <v>437.70831149414028</v>
      </c>
      <c r="BB12" s="100">
        <v>439.14545076959865</v>
      </c>
      <c r="BC12" s="100">
        <v>440.98806207810867</v>
      </c>
      <c r="BD12" s="100">
        <v>442.9161752707659</v>
      </c>
      <c r="BE12" s="41"/>
      <c r="BF12" s="43">
        <v>8</v>
      </c>
      <c r="BG12" s="43">
        <f>[4]攻城值!AQ12</f>
        <v>6.0291762880608273E-2</v>
      </c>
      <c r="BH12" s="43">
        <f>[4]攻城值!AR12</f>
        <v>0.93970823711939178</v>
      </c>
      <c r="BL12" s="70">
        <v>8</v>
      </c>
      <c r="BM12" s="47">
        <f>'[1]功能-战损相关'!H18</f>
        <v>0.17499999999999999</v>
      </c>
      <c r="BN12" s="47">
        <f>'[1]功能-战损相关'!I18</f>
        <v>0.17499999999999999</v>
      </c>
      <c r="BO12" s="47">
        <f>'[1]功能-战损相关'!J18</f>
        <v>0.17499999999999999</v>
      </c>
      <c r="BP12" s="47">
        <f>'[1]功能-战损相关'!K18</f>
        <v>0.17499999999999999</v>
      </c>
      <c r="BQ12" s="47">
        <f>'[1]功能-战损相关'!L18</f>
        <v>0.17499999999999999</v>
      </c>
      <c r="BR12" s="47">
        <f>'[1]功能-战损相关'!M18</f>
        <v>0.125</v>
      </c>
      <c r="BS12" s="47">
        <f>'[1]功能-战损相关'!N18</f>
        <v>0.125</v>
      </c>
      <c r="BT12" s="47">
        <f>'[1]功能-战损相关'!O18</f>
        <v>0.125</v>
      </c>
      <c r="BU12" s="47">
        <f>'[1]功能-战损相关'!P18</f>
        <v>0.125</v>
      </c>
      <c r="BV12" s="47">
        <f>'[1]功能-战损相关'!Q18</f>
        <v>0.125</v>
      </c>
      <c r="BX12" s="57">
        <v>8</v>
      </c>
      <c r="BY12" s="47">
        <f>求节点($BL$5:$BL$364,BM$5:BM$364,节奏总纲!R11)</f>
        <v>0.17499999999999999</v>
      </c>
      <c r="BZ12" s="47">
        <f>求节点($BL$5:$BL$364,BN$5:BN$364,节奏总纲!S11)</f>
        <v>0.17499999999999999</v>
      </c>
      <c r="CA12" s="47">
        <f>求节点($BL$5:$BL$364,BO$5:BO$364,节奏总纲!T11)</f>
        <v>0.17499999999999999</v>
      </c>
      <c r="CB12" s="47">
        <f>求节点($BL$5:$BL$364,BP$5:BP$364,节奏总纲!U11)</f>
        <v>0.17499999999999999</v>
      </c>
      <c r="CC12" s="47">
        <f>求节点($BL$5:$BL$364,BQ$5:BQ$364,节奏总纲!V11)</f>
        <v>0.17499999999999999</v>
      </c>
      <c r="CD12" s="47">
        <f>求节点($BL$5:$BL$364,BR$5:BR$364,节奏总纲!R11)</f>
        <v>0.125</v>
      </c>
      <c r="CE12" s="47">
        <f>求节点($BL$5:$BL$364,BS$5:BS$364,节奏总纲!S11)</f>
        <v>0.125</v>
      </c>
      <c r="CF12" s="47">
        <f>求节点($BL$5:$BL$364,BT$5:BT$364,节奏总纲!T11)</f>
        <v>0.125</v>
      </c>
      <c r="CG12" s="47">
        <f>求节点($BL$5:$BL$364,BU$5:BU$364,节奏总纲!U11)</f>
        <v>0.125</v>
      </c>
      <c r="CH12" s="47">
        <f>求节点($BL$5:$BL$364,BV$5:BV$364,节奏总纲!V11)</f>
        <v>0.125</v>
      </c>
      <c r="CV12" s="131">
        <f>[2]兵营招募!S46</f>
        <v>9</v>
      </c>
      <c r="CW12" s="131">
        <f>[2]兵营招募!U46</f>
        <v>1800</v>
      </c>
    </row>
    <row r="13" spans="2:101" x14ac:dyDescent="0.2">
      <c r="B13" s="31">
        <v>9</v>
      </c>
      <c r="C13" s="31">
        <f>[1]服务器生态!W30</f>
        <v>959.81724113453504</v>
      </c>
      <c r="D13" s="31">
        <f>[1]服务器生态!X30</f>
        <v>436.06866253893429</v>
      </c>
      <c r="E13" s="31">
        <f>[1]服务器生态!Y30</f>
        <v>52.52242285714285</v>
      </c>
      <c r="F13" s="31">
        <f>[1]服务器生态!Z30</f>
        <v>7.1941224489795923</v>
      </c>
      <c r="G13" s="31">
        <f>[1]服务器生态!AA30</f>
        <v>1.5404081632653062</v>
      </c>
      <c r="H13" s="31">
        <f>[1]服务器生态!AC30</f>
        <v>0.65869810666095541</v>
      </c>
      <c r="I13" s="31">
        <f>[1]服务器生态!AD30</f>
        <v>0.29926280762475882</v>
      </c>
      <c r="J13" s="31">
        <f>[1]服务器生态!AE30</f>
        <v>3.6044799999999995E-2</v>
      </c>
      <c r="K13" s="31">
        <f>[1]服务器生态!AF30</f>
        <v>4.9371428571428578E-3</v>
      </c>
      <c r="L13" s="31">
        <f>[1]服务器生态!AG30</f>
        <v>1.0571428571428572E-3</v>
      </c>
      <c r="M13" s="53">
        <f>[3]基础信息!M12</f>
        <v>74.303030303030297</v>
      </c>
      <c r="N13" s="92"/>
      <c r="Q13" s="33">
        <v>9</v>
      </c>
      <c r="R13" s="33">
        <f>[4]带兵数!D12</f>
        <v>2131.7474405437429</v>
      </c>
      <c r="S13" s="33">
        <f>[4]带兵数!E12</f>
        <v>2161.6487760436739</v>
      </c>
      <c r="T13" s="33">
        <f>[4]带兵数!F12</f>
        <v>2184.4009959401383</v>
      </c>
      <c r="U13" s="33">
        <f>[4]带兵数!G12</f>
        <v>2229.6820642502544</v>
      </c>
      <c r="V13" s="33">
        <f>[4]带兵数!H12</f>
        <v>2267.0916745294362</v>
      </c>
      <c r="X13" s="33">
        <v>9</v>
      </c>
      <c r="Y13" s="102">
        <f>求节点(节奏总纲!D$4:D$163,R$5:R$164,$X13)*6</f>
        <v>23185.808420788228</v>
      </c>
      <c r="Z13" s="102">
        <f>求节点(节奏总纲!E$4:E$163,S$5:S$164,$X13)*6</f>
        <v>24180.76053981141</v>
      </c>
      <c r="AA13" s="102">
        <f>求节点(节奏总纲!F$4:F$163,T$5:T$164,$X13)*6</f>
        <v>25513.803081040383</v>
      </c>
      <c r="AB13" s="102">
        <f>求节点(节奏总纲!G$4:G$163,U$5:U$164,$X13)*6</f>
        <v>27465.203376837017</v>
      </c>
      <c r="AC13" s="102">
        <f>求节点(节奏总纲!H$4:H$163,V$5:V$164,$X13)*6</f>
        <v>31010.047952689514</v>
      </c>
      <c r="AF13" s="143"/>
      <c r="AG13" s="38">
        <v>9</v>
      </c>
      <c r="AH13" s="101">
        <v>1</v>
      </c>
      <c r="AI13" s="101">
        <v>1.42676399690852</v>
      </c>
      <c r="AJ13" s="101">
        <v>2.2639152568026248</v>
      </c>
      <c r="AK13" s="101">
        <v>4.3069123456001384</v>
      </c>
      <c r="AL13" s="101">
        <v>9.4651721784983565</v>
      </c>
      <c r="AM13" s="101">
        <f t="shared" si="0"/>
        <v>110.9623051888051</v>
      </c>
      <c r="AN13" s="107"/>
      <c r="AQ13" s="143"/>
      <c r="AR13" s="43">
        <v>9</v>
      </c>
      <c r="AS13" s="100">
        <v>31.5</v>
      </c>
      <c r="AT13" s="100">
        <v>31.468956203501659</v>
      </c>
      <c r="AU13" s="100">
        <v>31.216654492598956</v>
      </c>
      <c r="AV13" s="100">
        <v>32.165662910898284</v>
      </c>
      <c r="AW13" s="100">
        <v>32.050470691278875</v>
      </c>
      <c r="AX13" s="143"/>
      <c r="AY13" s="43">
        <v>9</v>
      </c>
      <c r="AZ13" s="100">
        <v>441.60957853177143</v>
      </c>
      <c r="BA13" s="100">
        <v>443.09521313616034</v>
      </c>
      <c r="BB13" s="100">
        <v>444.73765802239848</v>
      </c>
      <c r="BC13" s="100">
        <v>446.84349951783844</v>
      </c>
      <c r="BD13" s="100">
        <v>449.04705745230387</v>
      </c>
      <c r="BE13" s="41"/>
      <c r="BF13" s="43">
        <v>9</v>
      </c>
      <c r="BG13" s="43">
        <f>[4]攻城值!AQ13</f>
        <v>6.6580769930204731E-2</v>
      </c>
      <c r="BH13" s="43">
        <f>[4]攻城值!AR13</f>
        <v>0.93341923006979532</v>
      </c>
      <c r="BL13" s="70">
        <v>9</v>
      </c>
      <c r="BM13" s="47">
        <f>'[1]功能-战损相关'!H19</f>
        <v>0.17499999999999999</v>
      </c>
      <c r="BN13" s="47">
        <f>'[1]功能-战损相关'!I19</f>
        <v>0.17499999999999999</v>
      </c>
      <c r="BO13" s="47">
        <f>'[1]功能-战损相关'!J19</f>
        <v>0.17499999999999999</v>
      </c>
      <c r="BP13" s="47">
        <f>'[1]功能-战损相关'!K19</f>
        <v>0.17499999999999999</v>
      </c>
      <c r="BQ13" s="47">
        <f>'[1]功能-战损相关'!L19</f>
        <v>0.17499999999999999</v>
      </c>
      <c r="BR13" s="47">
        <f>'[1]功能-战损相关'!M19</f>
        <v>0.125</v>
      </c>
      <c r="BS13" s="47">
        <f>'[1]功能-战损相关'!N19</f>
        <v>0.125</v>
      </c>
      <c r="BT13" s="47">
        <f>'[1]功能-战损相关'!O19</f>
        <v>0.125</v>
      </c>
      <c r="BU13" s="47">
        <f>'[1]功能-战损相关'!P19</f>
        <v>0.125</v>
      </c>
      <c r="BV13" s="47">
        <f>'[1]功能-战损相关'!Q19</f>
        <v>0.125</v>
      </c>
      <c r="BX13" s="57">
        <v>9</v>
      </c>
      <c r="BY13" s="47">
        <f>求节点($BL$5:$BL$364,BM$5:BM$364,节奏总纲!R12)</f>
        <v>0.17499999999999999</v>
      </c>
      <c r="BZ13" s="47">
        <f>求节点($BL$5:$BL$364,BN$5:BN$364,节奏总纲!S12)</f>
        <v>0.17499999999999999</v>
      </c>
      <c r="CA13" s="47">
        <f>求节点($BL$5:$BL$364,BO$5:BO$364,节奏总纲!T12)</f>
        <v>0.17499999999999999</v>
      </c>
      <c r="CB13" s="47">
        <f>求节点($BL$5:$BL$364,BP$5:BP$364,节奏总纲!U12)</f>
        <v>0.17499999999999999</v>
      </c>
      <c r="CC13" s="47">
        <f>求节点($BL$5:$BL$364,BQ$5:BQ$364,节奏总纲!V12)</f>
        <v>0.17499999999999999</v>
      </c>
      <c r="CD13" s="47">
        <f>求节点($BL$5:$BL$364,BR$5:BR$364,节奏总纲!R12)</f>
        <v>0.125</v>
      </c>
      <c r="CE13" s="47">
        <f>求节点($BL$5:$BL$364,BS$5:BS$364,节奏总纲!S12)</f>
        <v>0.125</v>
      </c>
      <c r="CF13" s="47">
        <f>求节点($BL$5:$BL$364,BT$5:BT$364,节奏总纲!T12)</f>
        <v>0.125</v>
      </c>
      <c r="CG13" s="47">
        <f>求节点($BL$5:$BL$364,BU$5:BU$364,节奏总纲!U12)</f>
        <v>0.125</v>
      </c>
      <c r="CH13" s="47">
        <f>求节点($BL$5:$BL$364,BV$5:BV$364,节奏总纲!V12)</f>
        <v>0.125</v>
      </c>
      <c r="CV13" s="131">
        <f>[2]兵营招募!S47</f>
        <v>10</v>
      </c>
      <c r="CW13" s="131">
        <f>[2]兵营招募!U47</f>
        <v>1800</v>
      </c>
    </row>
    <row r="14" spans="2:101" x14ac:dyDescent="0.2">
      <c r="B14" s="31">
        <v>10</v>
      </c>
      <c r="C14" s="31">
        <f>[1]服务器生态!W31</f>
        <v>915.49387161521304</v>
      </c>
      <c r="D14" s="31">
        <f>[1]服务器生态!X31</f>
        <v>439.05435369090935</v>
      </c>
      <c r="E14" s="31">
        <f>[1]服务器生态!Y31</f>
        <v>51.122468571428563</v>
      </c>
      <c r="F14" s="31">
        <f>[1]服务器生态!Z31</f>
        <v>7.0795102040816325</v>
      </c>
      <c r="G14" s="31">
        <f>[1]服务器生态!AA31</f>
        <v>1.5355102040816326</v>
      </c>
      <c r="H14" s="31">
        <f>[1]服务器生态!AC31</f>
        <v>0.6473188991218678</v>
      </c>
      <c r="I14" s="31">
        <f>[1]服务器生态!AD31</f>
        <v>0.31044247230670358</v>
      </c>
      <c r="J14" s="31">
        <f>[1]服务器生态!AE31</f>
        <v>3.6147199999999997E-2</v>
      </c>
      <c r="K14" s="31">
        <f>[1]服务器生态!AF31</f>
        <v>5.0057142857142861E-3</v>
      </c>
      <c r="L14" s="31">
        <f>[1]服务器生态!AG31</f>
        <v>1.0857142857142858E-3</v>
      </c>
      <c r="M14" s="53">
        <f>[3]基础信息!M13</f>
        <v>75.060606060606062</v>
      </c>
      <c r="N14" s="92"/>
      <c r="Q14" s="33">
        <v>10</v>
      </c>
      <c r="R14" s="33">
        <f>[4]带兵数!D13</f>
        <v>2219.6493250964013</v>
      </c>
      <c r="S14" s="33">
        <f>[4]带兵数!E13</f>
        <v>2250.7260419981094</v>
      </c>
      <c r="T14" s="33">
        <f>[4]带兵数!F13</f>
        <v>2277.5238510918989</v>
      </c>
      <c r="U14" s="33">
        <f>[4]带兵数!G13</f>
        <v>2325.7086873291846</v>
      </c>
      <c r="V14" s="33">
        <f>[4]带兵数!H13</f>
        <v>2366.3540448486156</v>
      </c>
      <c r="X14" s="33">
        <v>10</v>
      </c>
      <c r="Y14" s="102">
        <f>求节点(节奏总纲!D$4:D$163,R$5:R$164,$X14)*6</f>
        <v>23716.611174702153</v>
      </c>
      <c r="Z14" s="102">
        <f>求节点(节奏总纲!E$4:E$163,S$5:S$164,$X14)*6</f>
        <v>24722.790665449611</v>
      </c>
      <c r="AA14" s="102">
        <f>求节点(节奏总纲!F$4:F$163,T$5:T$164,$X14)*6</f>
        <v>26070.816386966246</v>
      </c>
      <c r="AB14" s="102">
        <f>求节点(节奏总纲!G$4:G$163,U$5:U$164,$X14)*6</f>
        <v>28025.804347055837</v>
      </c>
      <c r="AC14" s="102">
        <f>求节点(节奏总纲!H$4:H$163,V$5:V$164,$X14)*6</f>
        <v>31578.298665229406</v>
      </c>
      <c r="AG14" s="38">
        <v>10</v>
      </c>
      <c r="AH14" s="101">
        <v>1</v>
      </c>
      <c r="AI14" s="101">
        <v>1.4399504015774285</v>
      </c>
      <c r="AJ14" s="101">
        <v>2.2410002671151865</v>
      </c>
      <c r="AK14" s="101">
        <v>4.1380968801014673</v>
      </c>
      <c r="AL14" s="101">
        <v>9.336789999851586</v>
      </c>
      <c r="AM14" s="101">
        <f t="shared" si="0"/>
        <v>113.56479494725188</v>
      </c>
      <c r="AN14" s="107"/>
      <c r="AR14" s="43">
        <v>10</v>
      </c>
      <c r="AS14" s="100">
        <v>35.875</v>
      </c>
      <c r="AT14" s="100">
        <v>34.965506892779622</v>
      </c>
      <c r="AU14" s="100">
        <v>34.685171658443281</v>
      </c>
      <c r="AV14" s="100">
        <v>35.739625456553647</v>
      </c>
      <c r="AW14" s="100">
        <v>35.611634101420968</v>
      </c>
      <c r="AX14" s="41"/>
      <c r="AY14" s="43">
        <v>10</v>
      </c>
      <c r="AZ14" s="100">
        <v>457.98104524444892</v>
      </c>
      <c r="BA14" s="100">
        <v>448.4821147781804</v>
      </c>
      <c r="BB14" s="100">
        <v>450.3298652751983</v>
      </c>
      <c r="BC14" s="100">
        <v>452.69893695756826</v>
      </c>
      <c r="BD14" s="100">
        <v>455.17793963384185</v>
      </c>
      <c r="BE14" s="41"/>
      <c r="BF14" s="43">
        <v>10</v>
      </c>
      <c r="BG14" s="43">
        <f>[4]攻城值!AQ14</f>
        <v>7.2642626015122669E-2</v>
      </c>
      <c r="BH14" s="43">
        <f>[4]攻城值!AR14</f>
        <v>0.92735737398487739</v>
      </c>
      <c r="BL14" s="70">
        <v>10</v>
      </c>
      <c r="BM14" s="47">
        <f>'[1]功能-战损相关'!H20</f>
        <v>0.17499999999999999</v>
      </c>
      <c r="BN14" s="47">
        <f>'[1]功能-战损相关'!I20</f>
        <v>0.17499999999999999</v>
      </c>
      <c r="BO14" s="47">
        <f>'[1]功能-战损相关'!J20</f>
        <v>0.17499999999999999</v>
      </c>
      <c r="BP14" s="47">
        <f>'[1]功能-战损相关'!K20</f>
        <v>0.17499999999999999</v>
      </c>
      <c r="BQ14" s="47">
        <f>'[1]功能-战损相关'!L20</f>
        <v>0.17499999999999999</v>
      </c>
      <c r="BR14" s="47">
        <f>'[1]功能-战损相关'!M20</f>
        <v>0.125</v>
      </c>
      <c r="BS14" s="47">
        <f>'[1]功能-战损相关'!N20</f>
        <v>0.125</v>
      </c>
      <c r="BT14" s="47">
        <f>'[1]功能-战损相关'!O20</f>
        <v>0.125</v>
      </c>
      <c r="BU14" s="47">
        <f>'[1]功能-战损相关'!P20</f>
        <v>0.125</v>
      </c>
      <c r="BV14" s="47">
        <f>'[1]功能-战损相关'!Q20</f>
        <v>0.125</v>
      </c>
      <c r="BX14" s="57">
        <v>10</v>
      </c>
      <c r="BY14" s="47">
        <f>求节点($BL$5:$BL$364,BM$5:BM$364,节奏总纲!R13)</f>
        <v>0.17499999999999999</v>
      </c>
      <c r="BZ14" s="47">
        <f>求节点($BL$5:$BL$364,BN$5:BN$364,节奏总纲!S13)</f>
        <v>0.17499999999999999</v>
      </c>
      <c r="CA14" s="47">
        <f>求节点($BL$5:$BL$364,BO$5:BO$364,节奏总纲!T13)</f>
        <v>0.17499999999999999</v>
      </c>
      <c r="CB14" s="47">
        <f>求节点($BL$5:$BL$364,BP$5:BP$364,节奏总纲!U13)</f>
        <v>0.17499999999999999</v>
      </c>
      <c r="CC14" s="47">
        <f>求节点($BL$5:$BL$364,BQ$5:BQ$364,节奏总纲!V13)</f>
        <v>0.17499999999999999</v>
      </c>
      <c r="CD14" s="47">
        <f>求节点($BL$5:$BL$364,BR$5:BR$364,节奏总纲!R13)</f>
        <v>0.125</v>
      </c>
      <c r="CE14" s="47">
        <f>求节点($BL$5:$BL$364,BS$5:BS$364,节奏总纲!S13)</f>
        <v>0.125</v>
      </c>
      <c r="CF14" s="47">
        <f>求节点($BL$5:$BL$364,BT$5:BT$364,节奏总纲!T13)</f>
        <v>0.125</v>
      </c>
      <c r="CG14" s="47">
        <f>求节点($BL$5:$BL$364,BU$5:BU$364,节奏总纲!U13)</f>
        <v>0.125</v>
      </c>
      <c r="CH14" s="47">
        <f>求节点($BL$5:$BL$364,BV$5:BV$364,节奏总纲!V13)</f>
        <v>0.125</v>
      </c>
      <c r="CV14" s="131">
        <f>[2]兵营招募!S48</f>
        <v>11</v>
      </c>
      <c r="CW14" s="131">
        <f>[2]兵营招募!U48</f>
        <v>1800</v>
      </c>
    </row>
    <row r="15" spans="2:101" x14ac:dyDescent="0.2">
      <c r="B15" s="31">
        <v>11</v>
      </c>
      <c r="C15" s="31">
        <f>[1]服务器生态!W32</f>
        <v>872.14586274209864</v>
      </c>
      <c r="D15" s="31">
        <f>[1]服务器生态!X32</f>
        <v>441.08178787014623</v>
      </c>
      <c r="E15" s="31">
        <f>[1]服务器生态!Y32</f>
        <v>49.713737142857141</v>
      </c>
      <c r="F15" s="31">
        <f>[1]服务器生态!Z32</f>
        <v>6.9590204081632665</v>
      </c>
      <c r="G15" s="31">
        <f>[1]服务器生态!AA32</f>
        <v>1.5281632653061221</v>
      </c>
      <c r="H15" s="31">
        <f>[1]服务器生态!AC32</f>
        <v>0.6359396915827803</v>
      </c>
      <c r="I15" s="31">
        <f>[1]服务器生态!AD32</f>
        <v>0.32162213698864833</v>
      </c>
      <c r="J15" s="31">
        <f>[1]服务器生态!AE32</f>
        <v>3.62496E-2</v>
      </c>
      <c r="K15" s="31">
        <f>[1]服务器生态!AF32</f>
        <v>5.0742857142857152E-3</v>
      </c>
      <c r="L15" s="31">
        <f>[1]服务器生态!AG32</f>
        <v>1.1142857142857141E-3</v>
      </c>
      <c r="M15" s="53">
        <f>[3]基础信息!M14</f>
        <v>75.818181818181813</v>
      </c>
      <c r="N15" s="92"/>
      <c r="Q15" s="33">
        <v>11</v>
      </c>
      <c r="R15" s="33">
        <f>[4]带兵数!D14</f>
        <v>2304.7729331634296</v>
      </c>
      <c r="S15" s="33">
        <f>[4]带兵数!E14</f>
        <v>2336.8098330256125</v>
      </c>
      <c r="T15" s="33">
        <f>[4]带兵数!F14</f>
        <v>2374.4330976574001</v>
      </c>
      <c r="U15" s="33">
        <f>[4]带兵数!G14</f>
        <v>2416.9974059992542</v>
      </c>
      <c r="V15" s="33">
        <f>[4]带兵数!H14</f>
        <v>2464.7253897167893</v>
      </c>
      <c r="X15" s="33">
        <v>11</v>
      </c>
      <c r="Y15" s="102">
        <f>求节点(节奏总纲!D$4:D$163,R$5:R$164,$X15)*6</f>
        <v>24203.819166539262</v>
      </c>
      <c r="Z15" s="102">
        <f>求节点(节奏总纲!E$4:E$163,S$5:S$164,$X15)*6</f>
        <v>25214.927959303735</v>
      </c>
      <c r="AA15" s="102">
        <f>求节点(节奏总纲!F$4:F$163,T$5:T$164,$X15)*6</f>
        <v>26567.632375250527</v>
      </c>
      <c r="AB15" s="102">
        <f>求节点(节奏总纲!G$4:G$163,U$5:U$164,$X15)*6</f>
        <v>28531.854122763929</v>
      </c>
      <c r="AC15" s="102">
        <f>求节点(节奏总纲!H$4:H$163,V$5:V$164,$X15)*6</f>
        <v>32097.931149404838</v>
      </c>
      <c r="AG15" s="38">
        <v>11</v>
      </c>
      <c r="AH15" s="101">
        <v>1</v>
      </c>
      <c r="AI15" s="101">
        <v>1.4199838188225704</v>
      </c>
      <c r="AJ15" s="101">
        <v>2.1251136839031863</v>
      </c>
      <c r="AK15" s="101">
        <v>3.869050997737403</v>
      </c>
      <c r="AL15" s="101">
        <v>8.8223197461294145</v>
      </c>
      <c r="AM15" s="101">
        <f t="shared" si="0"/>
        <v>113.49896985598518</v>
      </c>
      <c r="AN15" s="107"/>
      <c r="AR15" s="43">
        <v>11</v>
      </c>
      <c r="AS15" s="100">
        <v>38.148536157277114</v>
      </c>
      <c r="AT15" s="100">
        <v>37.100027988575476</v>
      </c>
      <c r="AU15" s="100">
        <v>37.081592415363801</v>
      </c>
      <c r="AV15" s="100">
        <v>38</v>
      </c>
      <c r="AW15" s="100">
        <v>38</v>
      </c>
      <c r="AX15" s="41"/>
      <c r="AY15" s="43">
        <v>11</v>
      </c>
      <c r="AZ15" s="100">
        <v>464.78692996755456</v>
      </c>
      <c r="BA15" s="100">
        <v>453.86901642020041</v>
      </c>
      <c r="BB15" s="100">
        <v>455.92207252799813</v>
      </c>
      <c r="BC15" s="100">
        <v>458.55437439729809</v>
      </c>
      <c r="BD15" s="100">
        <v>461.30882181537982</v>
      </c>
      <c r="BE15" s="41"/>
      <c r="BF15" s="43">
        <v>11</v>
      </c>
      <c r="BG15" s="43">
        <f>[4]攻城值!AQ15</f>
        <v>7.5851751818608898E-2</v>
      </c>
      <c r="BH15" s="43">
        <f>[4]攻城值!AR15</f>
        <v>0.92414824818139107</v>
      </c>
      <c r="BL15" s="70">
        <v>11</v>
      </c>
      <c r="BM15" s="47">
        <f>'[1]功能-战损相关'!H21</f>
        <v>0.17499999999999999</v>
      </c>
      <c r="BN15" s="47">
        <f>'[1]功能-战损相关'!I21</f>
        <v>0.17499999999999999</v>
      </c>
      <c r="BO15" s="47">
        <f>'[1]功能-战损相关'!J21</f>
        <v>0.17499999999999999</v>
      </c>
      <c r="BP15" s="47">
        <f>'[1]功能-战损相关'!K21</f>
        <v>0.17499999999999999</v>
      </c>
      <c r="BQ15" s="47">
        <f>'[1]功能-战损相关'!L21</f>
        <v>0.17499999999999999</v>
      </c>
      <c r="BR15" s="47">
        <f>'[1]功能-战损相关'!M21</f>
        <v>0.125</v>
      </c>
      <c r="BS15" s="47">
        <f>'[1]功能-战损相关'!N21</f>
        <v>0.125</v>
      </c>
      <c r="BT15" s="47">
        <f>'[1]功能-战损相关'!O21</f>
        <v>0.125</v>
      </c>
      <c r="BU15" s="47">
        <f>'[1]功能-战损相关'!P21</f>
        <v>0.125</v>
      </c>
      <c r="BV15" s="47">
        <f>'[1]功能-战损相关'!Q21</f>
        <v>0.125</v>
      </c>
      <c r="BX15" s="57">
        <v>11</v>
      </c>
      <c r="BY15" s="47">
        <f>求节点($BL$5:$BL$364,BM$5:BM$364,节奏总纲!R14)</f>
        <v>0.17499999999999999</v>
      </c>
      <c r="BZ15" s="47">
        <f>求节点($BL$5:$BL$364,BN$5:BN$364,节奏总纲!S14)</f>
        <v>0.17499999999999999</v>
      </c>
      <c r="CA15" s="47">
        <f>求节点($BL$5:$BL$364,BO$5:BO$364,节奏总纲!T14)</f>
        <v>0.17499999999999999</v>
      </c>
      <c r="CB15" s="47">
        <f>求节点($BL$5:$BL$364,BP$5:BP$364,节奏总纲!U14)</f>
        <v>0.17499999999999999</v>
      </c>
      <c r="CC15" s="47">
        <f>求节点($BL$5:$BL$364,BQ$5:BQ$364,节奏总纲!V14)</f>
        <v>0.17499999999999999</v>
      </c>
      <c r="CD15" s="47">
        <f>求节点($BL$5:$BL$364,BR$5:BR$364,节奏总纲!R14)</f>
        <v>0.125</v>
      </c>
      <c r="CE15" s="47">
        <f>求节点($BL$5:$BL$364,BS$5:BS$364,节奏总纲!S14)</f>
        <v>0.125</v>
      </c>
      <c r="CF15" s="47">
        <f>求节点($BL$5:$BL$364,BT$5:BT$364,节奏总纲!T14)</f>
        <v>0.125</v>
      </c>
      <c r="CG15" s="47">
        <f>求节点($BL$5:$BL$364,BU$5:BU$364,节奏总纲!U14)</f>
        <v>0.125</v>
      </c>
      <c r="CH15" s="47">
        <f>求节点($BL$5:$BL$364,BV$5:BV$364,节奏总纲!V14)</f>
        <v>0.125</v>
      </c>
      <c r="CV15" s="131">
        <f>[2]兵营招募!S49</f>
        <v>12</v>
      </c>
      <c r="CW15" s="131">
        <f>[2]兵营招募!U49</f>
        <v>1800</v>
      </c>
    </row>
    <row r="16" spans="2:101" x14ac:dyDescent="0.2">
      <c r="B16" s="31">
        <v>12</v>
      </c>
      <c r="C16" s="31">
        <f>[1]服务器生态!W33</f>
        <v>829.77321451519163</v>
      </c>
      <c r="D16" s="31">
        <f>[1]服务器生态!X33</f>
        <v>442.15096507664504</v>
      </c>
      <c r="E16" s="31">
        <f>[1]服务器生态!Y33</f>
        <v>48.296228571428571</v>
      </c>
      <c r="F16" s="31">
        <f>[1]服务器生态!Z33</f>
        <v>6.83265306122449</v>
      </c>
      <c r="G16" s="31">
        <f>[1]服务器生态!AA33</f>
        <v>1.5183673469387753</v>
      </c>
      <c r="H16" s="31">
        <f>[1]服务器生态!AC33</f>
        <v>0.62456048404369269</v>
      </c>
      <c r="I16" s="31">
        <f>[1]服务器生态!AD33</f>
        <v>0.33280180167059309</v>
      </c>
      <c r="J16" s="31">
        <f>[1]服务器生态!AE33</f>
        <v>3.6352000000000002E-2</v>
      </c>
      <c r="K16" s="31">
        <f>[1]服务器生态!AF33</f>
        <v>5.1428571428571435E-3</v>
      </c>
      <c r="L16" s="31">
        <f>[1]服务器生态!AG33</f>
        <v>1.1428571428571427E-3</v>
      </c>
      <c r="M16" s="53">
        <f>[3]基础信息!M15</f>
        <v>76.974358974358978</v>
      </c>
      <c r="N16" s="92"/>
      <c r="Q16" s="33">
        <v>12</v>
      </c>
      <c r="R16" s="33">
        <f>[4]带兵数!D15</f>
        <v>2384.2132297048984</v>
      </c>
      <c r="S16" s="33">
        <f>[4]带兵数!E15</f>
        <v>2419.7943579612602</v>
      </c>
      <c r="T16" s="33">
        <f>[4]带兵数!F15</f>
        <v>2459.5232951964472</v>
      </c>
      <c r="U16" s="33">
        <f>[4]带兵数!G15</f>
        <v>2506.223932139796</v>
      </c>
      <c r="V16" s="33">
        <f>[4]带兵数!H15</f>
        <v>2556.5591764569513</v>
      </c>
      <c r="X16" s="33">
        <v>12</v>
      </c>
      <c r="Y16" s="102">
        <f>求节点(节奏总纲!D$4:D$163,R$5:R$164,$X16)*6</f>
        <v>24655.764771095623</v>
      </c>
      <c r="Z16" s="102">
        <f>求节点(节奏总纲!E$4:E$163,S$5:S$164,$X16)*6</f>
        <v>25672.353103178786</v>
      </c>
      <c r="AA16" s="102">
        <f>求节点(节奏总纲!F$4:F$163,T$5:T$164,$X16)*6</f>
        <v>27021.184122960978</v>
      </c>
      <c r="AB16" s="102">
        <f>求节点(节奏总纲!G$4:G$163,U$5:U$164,$X16)*6</f>
        <v>28997.807963461575</v>
      </c>
      <c r="AC16" s="102">
        <f>求节点(节奏总纲!H$4:H$163,V$5:V$164,$X16)*6</f>
        <v>32579.001312907614</v>
      </c>
      <c r="AG16" s="38">
        <v>12</v>
      </c>
      <c r="AH16" s="101">
        <v>1</v>
      </c>
      <c r="AI16" s="101">
        <v>1.3946692014538336</v>
      </c>
      <c r="AJ16" s="101">
        <v>1.9905372150586853</v>
      </c>
      <c r="AK16" s="101">
        <v>3.6126777411235529</v>
      </c>
      <c r="AL16" s="101">
        <v>8.2991882541373734</v>
      </c>
      <c r="AM16" s="101">
        <f t="shared" si="0"/>
        <v>113.49440304910453</v>
      </c>
      <c r="AN16" s="107"/>
      <c r="AR16" s="43">
        <v>12</v>
      </c>
      <c r="AS16" s="100">
        <v>40.444953432540174</v>
      </c>
      <c r="AT16" s="100">
        <v>40.271281707171717</v>
      </c>
      <c r="AU16" s="100">
        <v>39.185450457534259</v>
      </c>
      <c r="AV16" s="100">
        <v>40</v>
      </c>
      <c r="AW16" s="100">
        <v>40</v>
      </c>
      <c r="AX16" s="41"/>
      <c r="AY16" s="43">
        <v>12</v>
      </c>
      <c r="AZ16" s="100">
        <v>471.73381094019408</v>
      </c>
      <c r="BA16" s="100">
        <v>471.7776710688895</v>
      </c>
      <c r="BB16" s="100">
        <v>461.51427978079789</v>
      </c>
      <c r="BC16" s="100">
        <v>464.40981183702786</v>
      </c>
      <c r="BD16" s="100">
        <v>467.43970399691784</v>
      </c>
      <c r="BE16" s="41"/>
      <c r="BF16" s="43">
        <v>12</v>
      </c>
      <c r="BG16" s="43">
        <f>[4]攻城值!AQ16</f>
        <v>7.8966478592827141E-2</v>
      </c>
      <c r="BH16" s="43">
        <f>[4]攻城值!AR16</f>
        <v>0.92103352140717287</v>
      </c>
      <c r="BL16" s="70">
        <v>12</v>
      </c>
      <c r="BM16" s="47">
        <f>'[1]功能-战损相关'!H22</f>
        <v>0.17499999999999999</v>
      </c>
      <c r="BN16" s="47">
        <f>'[1]功能-战损相关'!I22</f>
        <v>0.17499999999999999</v>
      </c>
      <c r="BO16" s="47">
        <f>'[1]功能-战损相关'!J22</f>
        <v>0.17499999999999999</v>
      </c>
      <c r="BP16" s="47">
        <f>'[1]功能-战损相关'!K22</f>
        <v>0.17499999999999999</v>
      </c>
      <c r="BQ16" s="47">
        <f>'[1]功能-战损相关'!L22</f>
        <v>0.17499999999999999</v>
      </c>
      <c r="BR16" s="47">
        <f>'[1]功能-战损相关'!M22</f>
        <v>0.125</v>
      </c>
      <c r="BS16" s="47">
        <f>'[1]功能-战损相关'!N22</f>
        <v>0.125</v>
      </c>
      <c r="BT16" s="47">
        <f>'[1]功能-战损相关'!O22</f>
        <v>0.125</v>
      </c>
      <c r="BU16" s="47">
        <f>'[1]功能-战损相关'!P22</f>
        <v>0.125</v>
      </c>
      <c r="BV16" s="47">
        <f>'[1]功能-战损相关'!Q22</f>
        <v>0.125</v>
      </c>
      <c r="BX16" s="57">
        <v>12</v>
      </c>
      <c r="BY16" s="47">
        <f>求节点($BL$5:$BL$364,BM$5:BM$364,节奏总纲!R15)</f>
        <v>0.17499999999999999</v>
      </c>
      <c r="BZ16" s="47">
        <f>求节点($BL$5:$BL$364,BN$5:BN$364,节奏总纲!S15)</f>
        <v>0.17499999999999999</v>
      </c>
      <c r="CA16" s="47">
        <f>求节点($BL$5:$BL$364,BO$5:BO$364,节奏总纲!T15)</f>
        <v>0.17499999999999999</v>
      </c>
      <c r="CB16" s="47">
        <f>求节点($BL$5:$BL$364,BP$5:BP$364,节奏总纲!U15)</f>
        <v>0.17499999999999999</v>
      </c>
      <c r="CC16" s="47">
        <f>求节点($BL$5:$BL$364,BQ$5:BQ$364,节奏总纲!V15)</f>
        <v>0.17499999999999999</v>
      </c>
      <c r="CD16" s="47">
        <f>求节点($BL$5:$BL$364,BR$5:BR$364,节奏总纲!R15)</f>
        <v>0.125</v>
      </c>
      <c r="CE16" s="47">
        <f>求节点($BL$5:$BL$364,BS$5:BS$364,节奏总纲!S15)</f>
        <v>0.125</v>
      </c>
      <c r="CF16" s="47">
        <f>求节点($BL$5:$BL$364,BT$5:BT$364,节奏总纲!T15)</f>
        <v>0.125</v>
      </c>
      <c r="CG16" s="47">
        <f>求节点($BL$5:$BL$364,BU$5:BU$364,节奏总纲!U15)</f>
        <v>0.125</v>
      </c>
      <c r="CH16" s="47">
        <f>求节点($BL$5:$BL$364,BV$5:BV$364,节奏总纲!V15)</f>
        <v>0.125</v>
      </c>
      <c r="CV16" s="131">
        <f>[2]兵营招募!S50</f>
        <v>13</v>
      </c>
      <c r="CW16" s="131">
        <f>[2]兵营招募!U50</f>
        <v>1800</v>
      </c>
    </row>
    <row r="17" spans="2:101" x14ac:dyDescent="0.2">
      <c r="B17" s="31">
        <v>13</v>
      </c>
      <c r="C17" s="31">
        <f>[1]服务器生态!W34</f>
        <v>788.3759269344921</v>
      </c>
      <c r="D17" s="31">
        <f>[1]服务器生态!X34</f>
        <v>442.26188531040566</v>
      </c>
      <c r="E17" s="31">
        <f>[1]服务器生态!Y34</f>
        <v>46.869942857142846</v>
      </c>
      <c r="F17" s="31">
        <f>[1]服务器生态!Z34</f>
        <v>6.7004081632653056</v>
      </c>
      <c r="G17" s="31">
        <f>[1]服务器生态!AA34</f>
        <v>1.5061224489795915</v>
      </c>
      <c r="H17" s="31">
        <f>[1]服务器生态!AC34</f>
        <v>0.61318127650460508</v>
      </c>
      <c r="I17" s="31">
        <f>[1]服务器生态!AD34</f>
        <v>0.34398146635253779</v>
      </c>
      <c r="J17" s="31">
        <f>[1]服务器生态!AE34</f>
        <v>3.6454399999999998E-2</v>
      </c>
      <c r="K17" s="31">
        <f>[1]服务器生态!AF34</f>
        <v>5.2114285714285717E-3</v>
      </c>
      <c r="L17" s="31">
        <f>[1]服务器生态!AG34</f>
        <v>1.1714285714285713E-3</v>
      </c>
      <c r="M17" s="53">
        <f>[3]基础信息!M16</f>
        <v>78.256410256410248</v>
      </c>
      <c r="N17" s="92"/>
      <c r="Q17" s="33">
        <v>13</v>
      </c>
      <c r="R17" s="33">
        <f>[4]带兵数!D16</f>
        <v>2464.3190924164546</v>
      </c>
      <c r="S17" s="33">
        <f>[4]带兵数!E16</f>
        <v>2501.570411481659</v>
      </c>
      <c r="T17" s="33">
        <f>[4]带兵数!F16</f>
        <v>2545.537901279793</v>
      </c>
      <c r="U17" s="33">
        <f>[4]带兵数!G16</f>
        <v>2592.9987921274378</v>
      </c>
      <c r="V17" s="33">
        <f>[4]带兵数!H16</f>
        <v>2648.1817088938906</v>
      </c>
      <c r="X17" s="33">
        <v>13</v>
      </c>
      <c r="Y17" s="102">
        <f>求节点(节奏总纲!D$4:D$163,R$5:R$164,$X17)*6</f>
        <v>25067.772367953003</v>
      </c>
      <c r="Z17" s="102">
        <f>求节点(节奏总纲!E$4:E$163,S$5:S$164,$X17)*6</f>
        <v>26091.584808360167</v>
      </c>
      <c r="AA17" s="102">
        <f>求节点(节奏总纲!F$4:F$163,T$5:T$164,$X17)*6</f>
        <v>27440.415213498436</v>
      </c>
      <c r="AB17" s="102">
        <f>求节点(节奏总纲!G$4:G$163,U$5:U$164,$X17)*6</f>
        <v>29432.967849103472</v>
      </c>
      <c r="AC17" s="102">
        <f>求节点(节奏总纲!H$4:H$163,V$5:V$164,$X17)*6</f>
        <v>33035.284004665926</v>
      </c>
      <c r="AG17" s="38">
        <v>13</v>
      </c>
      <c r="AH17" s="101">
        <v>1</v>
      </c>
      <c r="AI17" s="101">
        <v>1.3613487272775722</v>
      </c>
      <c r="AJ17" s="101">
        <v>1.8822206260592085</v>
      </c>
      <c r="AK17" s="101">
        <v>3.3985916484741274</v>
      </c>
      <c r="AL17" s="101">
        <v>7.8785778029467135</v>
      </c>
      <c r="AM17" s="101">
        <f t="shared" si="0"/>
        <v>113.66593222786868</v>
      </c>
      <c r="AN17" s="107"/>
      <c r="AR17" s="43">
        <v>13</v>
      </c>
      <c r="AS17" s="100">
        <v>42.766421103233867</v>
      </c>
      <c r="AT17" s="100">
        <v>42.569056884205537</v>
      </c>
      <c r="AU17" s="100">
        <v>42.323106308099376</v>
      </c>
      <c r="AV17" s="100">
        <v>42</v>
      </c>
      <c r="AW17" s="100">
        <v>42</v>
      </c>
      <c r="AX17" s="41"/>
      <c r="AY17" s="43">
        <v>13</v>
      </c>
      <c r="AZ17" s="100">
        <v>478.83311325472818</v>
      </c>
      <c r="BA17" s="100">
        <v>478.86455911985001</v>
      </c>
      <c r="BB17" s="100">
        <v>478.80185515984562</v>
      </c>
      <c r="BC17" s="100">
        <v>470.26524927675769</v>
      </c>
      <c r="BD17" s="100">
        <v>473.57058617845581</v>
      </c>
      <c r="BE17" s="41"/>
      <c r="BF17" s="43">
        <v>13</v>
      </c>
      <c r="BG17" s="43">
        <f>[4]攻城值!AQ17</f>
        <v>8.1990911199480154E-2</v>
      </c>
      <c r="BH17" s="43">
        <f>[4]攻城值!AR17</f>
        <v>0.91800908880051979</v>
      </c>
      <c r="BL17" s="70">
        <v>13</v>
      </c>
      <c r="BM17" s="47">
        <f>'[1]功能-战损相关'!H23</f>
        <v>0.17499999999999999</v>
      </c>
      <c r="BN17" s="47">
        <f>'[1]功能-战损相关'!I23</f>
        <v>0.17499999999999999</v>
      </c>
      <c r="BO17" s="47">
        <f>'[1]功能-战损相关'!J23</f>
        <v>0.17499999999999999</v>
      </c>
      <c r="BP17" s="47">
        <f>'[1]功能-战损相关'!K23</f>
        <v>0.17499999999999999</v>
      </c>
      <c r="BQ17" s="47">
        <f>'[1]功能-战损相关'!L23</f>
        <v>0.17499999999999999</v>
      </c>
      <c r="BR17" s="47">
        <f>'[1]功能-战损相关'!M23</f>
        <v>0.125</v>
      </c>
      <c r="BS17" s="47">
        <f>'[1]功能-战损相关'!N23</f>
        <v>0.125</v>
      </c>
      <c r="BT17" s="47">
        <f>'[1]功能-战损相关'!O23</f>
        <v>0.125</v>
      </c>
      <c r="BU17" s="47">
        <f>'[1]功能-战损相关'!P23</f>
        <v>0.125</v>
      </c>
      <c r="BV17" s="47">
        <f>'[1]功能-战损相关'!Q23</f>
        <v>0.125</v>
      </c>
      <c r="BX17" s="57">
        <v>13</v>
      </c>
      <c r="BY17" s="47">
        <f>求节点($BL$5:$BL$364,BM$5:BM$364,节奏总纲!R16)</f>
        <v>0.17499999999999999</v>
      </c>
      <c r="BZ17" s="47">
        <f>求节点($BL$5:$BL$364,BN$5:BN$364,节奏总纲!S16)</f>
        <v>0.17499999999999999</v>
      </c>
      <c r="CA17" s="47">
        <f>求节点($BL$5:$BL$364,BO$5:BO$364,节奏总纲!T16)</f>
        <v>0.17499999999999999</v>
      </c>
      <c r="CB17" s="47">
        <f>求节点($BL$5:$BL$364,BP$5:BP$364,节奏总纲!U16)</f>
        <v>0.17499999999999999</v>
      </c>
      <c r="CC17" s="47">
        <f>求节点($BL$5:$BL$364,BQ$5:BQ$364,节奏总纲!V16)</f>
        <v>0.17499999999999999</v>
      </c>
      <c r="CD17" s="47">
        <f>求节点($BL$5:$BL$364,BR$5:BR$364,节奏总纲!R16)</f>
        <v>0.125</v>
      </c>
      <c r="CE17" s="47">
        <f>求节点($BL$5:$BL$364,BS$5:BS$364,节奏总纲!S16)</f>
        <v>0.125</v>
      </c>
      <c r="CF17" s="47">
        <f>求节点($BL$5:$BL$364,BT$5:BT$364,节奏总纲!T16)</f>
        <v>0.125</v>
      </c>
      <c r="CG17" s="47">
        <f>求节点($BL$5:$BL$364,BU$5:BU$364,节奏总纲!U16)</f>
        <v>0.125</v>
      </c>
      <c r="CH17" s="47">
        <f>求节点($BL$5:$BL$364,BV$5:BV$364,节奏总纲!V16)</f>
        <v>0.125</v>
      </c>
      <c r="CV17" s="131">
        <f>[2]兵营招募!S51</f>
        <v>14</v>
      </c>
      <c r="CW17" s="131">
        <f>[2]兵营招募!U51</f>
        <v>1800</v>
      </c>
    </row>
    <row r="18" spans="2:101" x14ac:dyDescent="0.2">
      <c r="B18" s="31">
        <v>14</v>
      </c>
      <c r="C18" s="31">
        <f>[1]服务器生态!W35</f>
        <v>747.95400000000018</v>
      </c>
      <c r="D18" s="31">
        <f>[1]服务器生态!X35</f>
        <v>441.41454857142821</v>
      </c>
      <c r="E18" s="31">
        <f>[1]服务器生态!Y35</f>
        <v>45.434879999999993</v>
      </c>
      <c r="F18" s="31">
        <f>[1]服务器生态!Z35</f>
        <v>6.5622857142857143</v>
      </c>
      <c r="G18" s="31">
        <f>[1]服务器生态!AA35</f>
        <v>1.4914285714285711</v>
      </c>
      <c r="H18" s="31">
        <f>[1]服务器生态!AC35</f>
        <v>0.60180206896551747</v>
      </c>
      <c r="I18" s="31">
        <f>[1]服务器生态!AD35</f>
        <v>0.35516113103448255</v>
      </c>
      <c r="J18" s="31">
        <f>[1]服务器生态!AE35</f>
        <v>3.65568E-2</v>
      </c>
      <c r="K18" s="31">
        <f>[1]服务器生态!AF35</f>
        <v>5.2800000000000008E-3</v>
      </c>
      <c r="L18" s="31">
        <f>[1]服务器生态!AG35</f>
        <v>1.1999999999999999E-3</v>
      </c>
      <c r="M18" s="53">
        <f>[3]基础信息!M17</f>
        <v>79.538461538461533</v>
      </c>
      <c r="N18" s="92"/>
      <c r="Q18" s="33">
        <v>14</v>
      </c>
      <c r="R18" s="33">
        <f>[4]带兵数!D17</f>
        <v>2540.9487920387801</v>
      </c>
      <c r="S18" s="33">
        <f>[4]带兵数!E17</f>
        <v>2580.095688557115</v>
      </c>
      <c r="T18" s="33">
        <f>[4]带兵数!F17</f>
        <v>2622.5291242595772</v>
      </c>
      <c r="U18" s="33">
        <f>[4]带兵数!G17</f>
        <v>2673.4528001908789</v>
      </c>
      <c r="V18" s="33">
        <f>[4]带兵数!H17</f>
        <v>2724.815402260052</v>
      </c>
      <c r="X18" s="33">
        <v>14</v>
      </c>
      <c r="Y18" s="102">
        <f>求节点(节奏总纲!D$4:D$163,R$5:R$164,$X18)*6</f>
        <v>25451.722438814322</v>
      </c>
      <c r="Z18" s="102">
        <f>求节点(节奏总纲!E$4:E$163,S$5:S$164,$X18)*6</f>
        <v>26485.903994552398</v>
      </c>
      <c r="AA18" s="102">
        <f>求节点(节奏总纲!F$4:F$163,T$5:T$164,$X18)*6</f>
        <v>27834.786777385991</v>
      </c>
      <c r="AB18" s="102">
        <f>求节点(节奏总纲!G$4:G$163,U$5:U$164,$X18)*6</f>
        <v>29833.343160338052</v>
      </c>
      <c r="AC18" s="102">
        <f>求节点(节奏总纲!H$4:H$163,V$5:V$164,$X18)*6</f>
        <v>33460.077102732226</v>
      </c>
      <c r="AG18" s="38">
        <v>14</v>
      </c>
      <c r="AH18" s="101">
        <v>1</v>
      </c>
      <c r="AI18" s="101">
        <v>1.296366631266004</v>
      </c>
      <c r="AJ18" s="101">
        <v>1.7994941483349722</v>
      </c>
      <c r="AK18" s="101">
        <v>3.2259942310677312</v>
      </c>
      <c r="AL18" s="101">
        <v>7.5269061720589407</v>
      </c>
      <c r="AM18" s="101">
        <f t="shared" si="0"/>
        <v>112.77632331651978</v>
      </c>
      <c r="AN18" s="107"/>
      <c r="AR18" s="43">
        <v>14</v>
      </c>
      <c r="AS18" s="100">
        <v>45.115301969433801</v>
      </c>
      <c r="AT18" s="100">
        <v>44.88104623105113</v>
      </c>
      <c r="AU18" s="100">
        <v>44.59805910235287</v>
      </c>
      <c r="AV18" s="100">
        <v>44</v>
      </c>
      <c r="AW18" s="100">
        <v>44</v>
      </c>
      <c r="AX18" s="41"/>
      <c r="AY18" s="43">
        <v>14</v>
      </c>
      <c r="AZ18" s="100">
        <v>486.09717570809551</v>
      </c>
      <c r="BA18" s="100">
        <v>485.98918481467769</v>
      </c>
      <c r="BB18" s="100">
        <v>485.82405907266116</v>
      </c>
      <c r="BC18" s="100">
        <v>476.12068671648751</v>
      </c>
      <c r="BD18" s="100">
        <v>479.70146835999378</v>
      </c>
      <c r="BE18" s="41"/>
      <c r="BF18" s="43">
        <v>14</v>
      </c>
      <c r="BG18" s="43">
        <f>[4]攻城值!AQ18</f>
        <v>8.492891990541851E-2</v>
      </c>
      <c r="BH18" s="43">
        <f>[4]攻城值!AR18</f>
        <v>0.9150710800945816</v>
      </c>
      <c r="BL18" s="70">
        <v>14</v>
      </c>
      <c r="BM18" s="47">
        <f>'[1]功能-战损相关'!H24</f>
        <v>0.17499999999999999</v>
      </c>
      <c r="BN18" s="47">
        <f>'[1]功能-战损相关'!I24</f>
        <v>0.17499999999999999</v>
      </c>
      <c r="BO18" s="47">
        <f>'[1]功能-战损相关'!J24</f>
        <v>0.17499999999999999</v>
      </c>
      <c r="BP18" s="47">
        <f>'[1]功能-战损相关'!K24</f>
        <v>0.17499999999999999</v>
      </c>
      <c r="BQ18" s="47">
        <f>'[1]功能-战损相关'!L24</f>
        <v>0.17499999999999999</v>
      </c>
      <c r="BR18" s="47">
        <f>'[1]功能-战损相关'!M24</f>
        <v>0.125</v>
      </c>
      <c r="BS18" s="47">
        <f>'[1]功能-战损相关'!N24</f>
        <v>0.125</v>
      </c>
      <c r="BT18" s="47">
        <f>'[1]功能-战损相关'!O24</f>
        <v>0.125</v>
      </c>
      <c r="BU18" s="47">
        <f>'[1]功能-战损相关'!P24</f>
        <v>0.125</v>
      </c>
      <c r="BV18" s="47">
        <f>'[1]功能-战损相关'!Q24</f>
        <v>0.125</v>
      </c>
      <c r="BX18" s="57">
        <v>14</v>
      </c>
      <c r="BY18" s="47">
        <f>求节点($BL$5:$BL$364,BM$5:BM$364,节奏总纲!R17)</f>
        <v>0.17499999999999999</v>
      </c>
      <c r="BZ18" s="47">
        <f>求节点($BL$5:$BL$364,BN$5:BN$364,节奏总纲!S17)</f>
        <v>0.17499999999999999</v>
      </c>
      <c r="CA18" s="47">
        <f>求节点($BL$5:$BL$364,BO$5:BO$364,节奏总纲!T17)</f>
        <v>0.17499999999999999</v>
      </c>
      <c r="CB18" s="47">
        <f>求节点($BL$5:$BL$364,BP$5:BP$364,节奏总纲!U17)</f>
        <v>0.17499999999999999</v>
      </c>
      <c r="CC18" s="47">
        <f>求节点($BL$5:$BL$364,BQ$5:BQ$364,节奏总纲!V17)</f>
        <v>0.17499999999999999</v>
      </c>
      <c r="CD18" s="47">
        <f>求节点($BL$5:$BL$364,BR$5:BR$364,节奏总纲!R17)</f>
        <v>0.125</v>
      </c>
      <c r="CE18" s="47">
        <f>求节点($BL$5:$BL$364,BS$5:BS$364,节奏总纲!S17)</f>
        <v>0.125</v>
      </c>
      <c r="CF18" s="47">
        <f>求节点($BL$5:$BL$364,BT$5:BT$364,节奏总纲!T17)</f>
        <v>0.125</v>
      </c>
      <c r="CG18" s="47">
        <f>求节点($BL$5:$BL$364,BU$5:BU$364,节奏总纲!U17)</f>
        <v>0.125</v>
      </c>
      <c r="CH18" s="47">
        <f>求节点($BL$5:$BL$364,BV$5:BV$364,节奏总纲!V17)</f>
        <v>0.125</v>
      </c>
      <c r="CV18" s="131">
        <f>[2]兵营招募!S52</f>
        <v>15</v>
      </c>
      <c r="CW18" s="131">
        <f>[2]兵营招募!U52</f>
        <v>1800</v>
      </c>
    </row>
    <row r="19" spans="2:101" x14ac:dyDescent="0.2">
      <c r="B19" s="31">
        <v>15</v>
      </c>
      <c r="C19" s="31">
        <f>[1]服务器生态!W36</f>
        <v>717.28800940438896</v>
      </c>
      <c r="D19" s="31">
        <f>[1]服务器生态!X36</f>
        <v>430.95539539561105</v>
      </c>
      <c r="E19" s="31">
        <f>[1]服务器生态!Y36</f>
        <v>43.922995199999995</v>
      </c>
      <c r="F19" s="31">
        <f>[1]服务器生态!Z36</f>
        <v>6.3756000000000013</v>
      </c>
      <c r="G19" s="31">
        <f>[1]服务器生态!AA36</f>
        <v>1.458</v>
      </c>
      <c r="H19" s="31">
        <f>[1]服务器生态!AC36</f>
        <v>0.59774000783699077</v>
      </c>
      <c r="I19" s="31">
        <f>[1]服务器生态!AD36</f>
        <v>0.35912949616300921</v>
      </c>
      <c r="J19" s="31">
        <f>[1]服务器生态!AE36</f>
        <v>3.6602495999999998E-2</v>
      </c>
      <c r="K19" s="31">
        <f>[1]服务器生态!AF36</f>
        <v>5.3130000000000009E-3</v>
      </c>
      <c r="L19" s="31">
        <f>[1]服务器生态!AG36</f>
        <v>1.2149999999999999E-3</v>
      </c>
      <c r="M19" s="53">
        <f>[3]基础信息!M18</f>
        <v>80.35164835164835</v>
      </c>
      <c r="N19" s="92"/>
      <c r="Q19" s="33">
        <v>15</v>
      </c>
      <c r="R19" s="33">
        <f>[4]带兵数!D18</f>
        <v>2616.6658834916134</v>
      </c>
      <c r="S19" s="33">
        <f>[4]带兵数!E18</f>
        <v>2656.0415593263824</v>
      </c>
      <c r="T19" s="33">
        <f>[4]带兵数!F18</f>
        <v>2702.4897159472612</v>
      </c>
      <c r="U19" s="33">
        <f>[4]带兵数!G18</f>
        <v>2752.0787661421978</v>
      </c>
      <c r="V19" s="33">
        <f>[4]带兵数!H18</f>
        <v>2808.6655799493046</v>
      </c>
      <c r="X19" s="33">
        <v>15</v>
      </c>
      <c r="Y19" s="102">
        <f>求节点(节奏总纲!D$4:D$163,R$5:R$164,$X19)*6</f>
        <v>25816.677841663593</v>
      </c>
      <c r="Z19" s="102">
        <f>求节点(节奏总纲!E$4:E$163,S$5:S$164,$X19)*6</f>
        <v>26837.224684544777</v>
      </c>
      <c r="AA19" s="102">
        <f>求节点(节奏总纲!F$4:F$163,T$5:T$164,$X19)*6</f>
        <v>28202.925791515518</v>
      </c>
      <c r="AB19" s="102">
        <f>求节点(节奏总纲!G$4:G$163,U$5:U$164,$X19)*6</f>
        <v>30211.672440888738</v>
      </c>
      <c r="AC19" s="102">
        <f>求节点(节奏总纲!H$4:H$163,V$5:V$164,$X19)*6</f>
        <v>33864.508086221176</v>
      </c>
      <c r="AG19" s="38">
        <v>15</v>
      </c>
      <c r="AH19" s="101">
        <v>1</v>
      </c>
      <c r="AI19" s="101">
        <v>1.237520100806019</v>
      </c>
      <c r="AJ19" s="101">
        <v>1.7312313650260371</v>
      </c>
      <c r="AK19" s="101">
        <v>3.0961881018030906</v>
      </c>
      <c r="AL19" s="101">
        <v>7.2274340960123817</v>
      </c>
      <c r="AM19" s="101">
        <f t="shared" si="0"/>
        <v>110.63016703445776</v>
      </c>
      <c r="AN19" s="107"/>
      <c r="AR19" s="43">
        <v>15</v>
      </c>
      <c r="AS19" s="100">
        <v>47.494168958544357</v>
      </c>
      <c r="AT19" s="100">
        <v>47.225789807495595</v>
      </c>
      <c r="AU19" s="100">
        <v>46.897592425756137</v>
      </c>
      <c r="AV19" s="100">
        <v>46</v>
      </c>
      <c r="AW19" s="100">
        <v>46</v>
      </c>
      <c r="AX19" s="41"/>
      <c r="AY19" s="43">
        <v>15</v>
      </c>
      <c r="AZ19" s="100">
        <v>493.53932310573288</v>
      </c>
      <c r="BA19" s="100">
        <v>493.34504469257729</v>
      </c>
      <c r="BB19" s="100">
        <v>493.01447658180422</v>
      </c>
      <c r="BC19" s="100">
        <v>481.97612415621734</v>
      </c>
      <c r="BD19" s="100">
        <v>485.83235054153175</v>
      </c>
      <c r="BE19" s="41"/>
      <c r="BF19" s="43">
        <v>15</v>
      </c>
      <c r="BG19" s="43">
        <f>[4]攻城值!AQ19</f>
        <v>8.778415690557996E-2</v>
      </c>
      <c r="BH19" s="43">
        <f>[4]攻城值!AR19</f>
        <v>0.91221584309442016</v>
      </c>
      <c r="BL19" s="70">
        <v>15</v>
      </c>
      <c r="BM19" s="47">
        <f>'[1]功能-战损相关'!H25</f>
        <v>0.17499999999999999</v>
      </c>
      <c r="BN19" s="47">
        <f>'[1]功能-战损相关'!I25</f>
        <v>0.17499999999999999</v>
      </c>
      <c r="BO19" s="47">
        <f>'[1]功能-战损相关'!J25</f>
        <v>0.17499999999999999</v>
      </c>
      <c r="BP19" s="47">
        <f>'[1]功能-战损相关'!K25</f>
        <v>0.17499999999999999</v>
      </c>
      <c r="BQ19" s="47">
        <f>'[1]功能-战损相关'!L25</f>
        <v>0.17499999999999999</v>
      </c>
      <c r="BR19" s="47">
        <f>'[1]功能-战损相关'!M25</f>
        <v>0.125</v>
      </c>
      <c r="BS19" s="47">
        <f>'[1]功能-战损相关'!N25</f>
        <v>0.125</v>
      </c>
      <c r="BT19" s="47">
        <f>'[1]功能-战损相关'!O25</f>
        <v>0.125</v>
      </c>
      <c r="BU19" s="47">
        <f>'[1]功能-战损相关'!P25</f>
        <v>0.125</v>
      </c>
      <c r="BV19" s="47">
        <f>'[1]功能-战损相关'!Q25</f>
        <v>0.125</v>
      </c>
      <c r="BX19" s="57">
        <v>15</v>
      </c>
      <c r="BY19" s="47">
        <f>求节点($BL$5:$BL$364,BM$5:BM$364,节奏总纲!R18)</f>
        <v>0.17499999999999999</v>
      </c>
      <c r="BZ19" s="47">
        <f>求节点($BL$5:$BL$364,BN$5:BN$364,节奏总纲!S18)</f>
        <v>0.17499999999999999</v>
      </c>
      <c r="CA19" s="47">
        <f>求节点($BL$5:$BL$364,BO$5:BO$364,节奏总纲!T18)</f>
        <v>0.17499999999999999</v>
      </c>
      <c r="CB19" s="47">
        <f>求节点($BL$5:$BL$364,BP$5:BP$364,节奏总纲!U18)</f>
        <v>0.17499999999999999</v>
      </c>
      <c r="CC19" s="47">
        <f>求节点($BL$5:$BL$364,BQ$5:BQ$364,节奏总纲!V18)</f>
        <v>0.17499999999999999</v>
      </c>
      <c r="CD19" s="47">
        <f>求节点($BL$5:$BL$364,BR$5:BR$364,节奏总纲!R18)</f>
        <v>0.125</v>
      </c>
      <c r="CE19" s="47">
        <f>求节点($BL$5:$BL$364,BS$5:BS$364,节奏总纲!S18)</f>
        <v>0.125</v>
      </c>
      <c r="CF19" s="47">
        <f>求节点($BL$5:$BL$364,BT$5:BT$364,节奏总纲!T18)</f>
        <v>0.125</v>
      </c>
      <c r="CG19" s="47">
        <f>求节点($BL$5:$BL$364,BU$5:BU$364,节奏总纲!U18)</f>
        <v>0.125</v>
      </c>
      <c r="CH19" s="47">
        <f>求节点($BL$5:$BL$364,BV$5:BV$364,节奏总纲!V18)</f>
        <v>0.125</v>
      </c>
      <c r="CV19" s="131">
        <f>[2]兵营招募!S53</f>
        <v>16</v>
      </c>
      <c r="CW19" s="131">
        <f>[2]兵营招募!U53</f>
        <v>1800</v>
      </c>
    </row>
    <row r="20" spans="2:101" x14ac:dyDescent="0.2">
      <c r="B20" s="31">
        <v>16</v>
      </c>
      <c r="C20" s="31">
        <f>[1]服务器生态!W37</f>
        <v>697.57158738244539</v>
      </c>
      <c r="D20" s="31">
        <f>[1]服务器生态!X37</f>
        <v>426.63998701755457</v>
      </c>
      <c r="E20" s="31">
        <f>[1]服务器生态!Y37</f>
        <v>43.061625600000006</v>
      </c>
      <c r="F20" s="31">
        <f>[1]服务器生态!Z37</f>
        <v>6.2815500000000011</v>
      </c>
      <c r="G20" s="31">
        <f>[1]服务器生态!AA37</f>
        <v>1.4452499999999999</v>
      </c>
      <c r="H20" s="31">
        <f>[1]服务器生态!AC37</f>
        <v>0.59367794670846419</v>
      </c>
      <c r="I20" s="31">
        <f>[1]服务器生态!AD37</f>
        <v>0.36309786129153582</v>
      </c>
      <c r="J20" s="31">
        <f>[1]服务器生态!AE37</f>
        <v>3.6648192000000003E-2</v>
      </c>
      <c r="K20" s="31">
        <f>[1]服务器生态!AF37</f>
        <v>5.3460000000000009E-3</v>
      </c>
      <c r="L20" s="31">
        <f>[1]服务器生态!AG37</f>
        <v>1.23E-3</v>
      </c>
      <c r="M20" s="53">
        <f>[3]基础信息!M19</f>
        <v>80.901098901098905</v>
      </c>
      <c r="N20" s="92"/>
      <c r="Q20" s="33">
        <v>16</v>
      </c>
      <c r="R20" s="33">
        <f>[4]带兵数!D19</f>
        <v>2691.4845624513546</v>
      </c>
      <c r="S20" s="33">
        <f>[4]带兵数!E19</f>
        <v>2732.3953663630509</v>
      </c>
      <c r="T20" s="33">
        <f>[4]带兵数!F19</f>
        <v>2778.3269964511292</v>
      </c>
      <c r="U20" s="33">
        <f>[4]带兵数!G19</f>
        <v>2832.3055450854918</v>
      </c>
      <c r="V20" s="33">
        <f>[4]带兵数!H19</f>
        <v>2893.6396297114957</v>
      </c>
      <c r="X20" s="33">
        <v>16</v>
      </c>
      <c r="Y20" s="102">
        <f>求节点(节奏总纲!D$4:D$163,R$5:R$164,$X20)*6</f>
        <v>26147.309858570836</v>
      </c>
      <c r="Z20" s="102">
        <f>求节点(节奏总纲!E$4:E$163,S$5:S$164,$X20)*6</f>
        <v>27182.675225580788</v>
      </c>
      <c r="AA20" s="102">
        <f>求节点(节奏总纲!F$4:F$163,T$5:T$164,$X20)*6</f>
        <v>28544.949061947511</v>
      </c>
      <c r="AB20" s="102">
        <f>求节点(节奏总纲!G$4:G$163,U$5:U$164,$X20)*6</f>
        <v>30561.240704122662</v>
      </c>
      <c r="AC20" s="102">
        <f>求节点(节奏总纲!H$4:H$163,V$5:V$164,$X20)*6</f>
        <v>34230.812658020935</v>
      </c>
      <c r="AG20" s="38">
        <v>16</v>
      </c>
      <c r="AH20" s="101">
        <v>1</v>
      </c>
      <c r="AI20" s="101">
        <v>1.2332232327267847</v>
      </c>
      <c r="AJ20" s="101">
        <v>1.7347282403366682</v>
      </c>
      <c r="AK20" s="101">
        <v>3.1358814313710828</v>
      </c>
      <c r="AL20" s="101">
        <v>7.2222428287465581</v>
      </c>
      <c r="AM20" s="101">
        <f t="shared" si="0"/>
        <v>111.87286269710584</v>
      </c>
      <c r="AN20" s="107"/>
      <c r="AR20" s="43">
        <v>16</v>
      </c>
      <c r="AS20" s="100">
        <v>49.905823116631595</v>
      </c>
      <c r="AT20" s="100">
        <v>49.5967743946658</v>
      </c>
      <c r="AU20" s="100">
        <v>49.220632163229972</v>
      </c>
      <c r="AV20" s="100">
        <v>49.207837688020049</v>
      </c>
      <c r="AW20" s="100">
        <v>47.999999999999993</v>
      </c>
      <c r="AX20" s="41"/>
      <c r="AY20" s="43">
        <v>16</v>
      </c>
      <c r="AZ20" s="100">
        <v>501.17394423761488</v>
      </c>
      <c r="BA20" s="100">
        <v>500.84685181411044</v>
      </c>
      <c r="BB20" s="100">
        <v>500.34854804843269</v>
      </c>
      <c r="BC20" s="100">
        <v>500.10700629389004</v>
      </c>
      <c r="BD20" s="100">
        <v>491.96323272306972</v>
      </c>
      <c r="BE20" s="41"/>
      <c r="BF20" s="43">
        <v>16</v>
      </c>
      <c r="BG20" s="43">
        <f>[4]攻城值!AQ20</f>
        <v>9.0560071468838765E-2</v>
      </c>
      <c r="BH20" s="43">
        <f>[4]攻城值!AR20</f>
        <v>0.90943992853116129</v>
      </c>
      <c r="BL20" s="70">
        <v>16</v>
      </c>
      <c r="BM20" s="47">
        <f>'[1]功能-战损相关'!H26</f>
        <v>0.17499999999999999</v>
      </c>
      <c r="BN20" s="47">
        <f>'[1]功能-战损相关'!I26</f>
        <v>0.17499999999999999</v>
      </c>
      <c r="BO20" s="47">
        <f>'[1]功能-战损相关'!J26</f>
        <v>0.17499999999999999</v>
      </c>
      <c r="BP20" s="47">
        <f>'[1]功能-战损相关'!K26</f>
        <v>0.17499999999999999</v>
      </c>
      <c r="BQ20" s="47">
        <f>'[1]功能-战损相关'!L26</f>
        <v>0.17499999999999999</v>
      </c>
      <c r="BR20" s="47">
        <f>'[1]功能-战损相关'!M26</f>
        <v>0.125</v>
      </c>
      <c r="BS20" s="47">
        <f>'[1]功能-战损相关'!N26</f>
        <v>0.125</v>
      </c>
      <c r="BT20" s="47">
        <f>'[1]功能-战损相关'!O26</f>
        <v>0.125</v>
      </c>
      <c r="BU20" s="47">
        <f>'[1]功能-战损相关'!P26</f>
        <v>0.125</v>
      </c>
      <c r="BV20" s="47">
        <f>'[1]功能-战损相关'!Q26</f>
        <v>0.125</v>
      </c>
      <c r="BX20" s="57">
        <v>16</v>
      </c>
      <c r="BY20" s="47">
        <f>求节点($BL$5:$BL$364,BM$5:BM$364,节奏总纲!R19)</f>
        <v>0.17499999999999999</v>
      </c>
      <c r="BZ20" s="47">
        <f>求节点($BL$5:$BL$364,BN$5:BN$364,节奏总纲!S19)</f>
        <v>0.17499999999999999</v>
      </c>
      <c r="CA20" s="47">
        <f>求节点($BL$5:$BL$364,BO$5:BO$364,节奏总纲!T19)</f>
        <v>0.17499999999999999</v>
      </c>
      <c r="CB20" s="47">
        <f>求节点($BL$5:$BL$364,BP$5:BP$364,节奏总纲!U19)</f>
        <v>0.17499999999999999</v>
      </c>
      <c r="CC20" s="47">
        <f>求节点($BL$5:$BL$364,BQ$5:BQ$364,节奏总纲!V19)</f>
        <v>0.17499999999999999</v>
      </c>
      <c r="CD20" s="47">
        <f>求节点($BL$5:$BL$364,BR$5:BR$364,节奏总纲!R19)</f>
        <v>0.125</v>
      </c>
      <c r="CE20" s="47">
        <f>求节点($BL$5:$BL$364,BS$5:BS$364,节奏总纲!S19)</f>
        <v>0.125</v>
      </c>
      <c r="CF20" s="47">
        <f>求节点($BL$5:$BL$364,BT$5:BT$364,节奏总纲!T19)</f>
        <v>0.125</v>
      </c>
      <c r="CG20" s="47">
        <f>求节点($BL$5:$BL$364,BU$5:BU$364,节奏总纲!U19)</f>
        <v>0.125</v>
      </c>
      <c r="CH20" s="47">
        <f>求节点($BL$5:$BL$364,BV$5:BV$364,节奏总纲!V19)</f>
        <v>0.125</v>
      </c>
      <c r="CV20" s="131">
        <f>[2]兵营招募!S54</f>
        <v>17</v>
      </c>
      <c r="CW20" s="131">
        <f>[2]兵营招募!U54</f>
        <v>2100</v>
      </c>
    </row>
    <row r="21" spans="2:101" x14ac:dyDescent="0.2">
      <c r="B21" s="31">
        <v>17</v>
      </c>
      <c r="C21" s="31">
        <f>[1]服务器生态!W38</f>
        <v>678.05826841692817</v>
      </c>
      <c r="D21" s="31">
        <f>[1]服务器生态!X38</f>
        <v>422.12616038307186</v>
      </c>
      <c r="E21" s="31">
        <f>[1]服务器生态!Y38</f>
        <v>42.197971199999998</v>
      </c>
      <c r="F21" s="31">
        <f>[1]服务器生态!Z38</f>
        <v>6.1858500000000012</v>
      </c>
      <c r="G21" s="31">
        <f>[1]服务器生态!AA38</f>
        <v>1.4317499999999999</v>
      </c>
      <c r="H21" s="31">
        <f>[1]服务器生态!AC38</f>
        <v>0.58961588557993749</v>
      </c>
      <c r="I21" s="31">
        <f>[1]服务器生态!AD38</f>
        <v>0.36706622642006248</v>
      </c>
      <c r="J21" s="31">
        <f>[1]服务器生态!AE38</f>
        <v>3.6693888000000001E-2</v>
      </c>
      <c r="K21" s="31">
        <f>[1]服务器生态!AF38</f>
        <v>5.379000000000001E-3</v>
      </c>
      <c r="L21" s="31">
        <f>[1]服务器生态!AG38</f>
        <v>1.2449999999999998E-3</v>
      </c>
      <c r="M21" s="53">
        <f>[3]基础信息!M20</f>
        <v>81.450549450549445</v>
      </c>
      <c r="N21" s="92"/>
      <c r="Q21" s="33">
        <v>17</v>
      </c>
      <c r="R21" s="33">
        <f>[4]带兵数!D20</f>
        <v>2763.9606019664152</v>
      </c>
      <c r="S21" s="33">
        <f>[4]带兵数!E20</f>
        <v>2805.0302066190816</v>
      </c>
      <c r="T21" s="33">
        <f>[4]带兵数!F20</f>
        <v>2851.5846584296787</v>
      </c>
      <c r="U21" s="33">
        <f>[4]带兵数!G20</f>
        <v>2906.4198848718197</v>
      </c>
      <c r="V21" s="33">
        <f>[4]带兵数!H20</f>
        <v>2963.8393226762068</v>
      </c>
      <c r="X21" s="33">
        <v>17</v>
      </c>
      <c r="Y21" s="102">
        <f>求节点(节奏总纲!D$4:D$163,R$5:R$164,$X21)*6</f>
        <v>26470.483276192768</v>
      </c>
      <c r="Z21" s="102">
        <f>求节点(节奏总纲!E$4:E$163,S$5:S$164,$X21)*6</f>
        <v>27499.673918890901</v>
      </c>
      <c r="AA21" s="102">
        <f>求节点(节奏总纲!F$4:F$163,T$5:T$164,$X21)*6</f>
        <v>28874.546140220271</v>
      </c>
      <c r="AB21" s="102">
        <f>求节点(节奏总纲!G$4:G$163,U$5:U$164,$X21)*6</f>
        <v>30888.028459444235</v>
      </c>
      <c r="AC21" s="102">
        <f>求节点(节奏总纲!H$4:H$163,V$5:V$164,$X21)*6</f>
        <v>34587.933621543409</v>
      </c>
      <c r="AG21" s="38">
        <v>17</v>
      </c>
      <c r="AH21" s="101">
        <v>1</v>
      </c>
      <c r="AI21" s="101">
        <v>1.2307239954811984</v>
      </c>
      <c r="AJ21" s="101">
        <v>1.7285180477815596</v>
      </c>
      <c r="AK21" s="101">
        <v>3.1989551802032059</v>
      </c>
      <c r="AL21" s="101">
        <v>7.1989771112452985</v>
      </c>
      <c r="AM21" s="101">
        <f t="shared" si="0"/>
        <v>113.11123394415104</v>
      </c>
      <c r="AN21" s="107"/>
      <c r="AR21" s="43">
        <v>17</v>
      </c>
      <c r="AS21" s="100">
        <v>52.339287008242074</v>
      </c>
      <c r="AT21" s="100">
        <v>51.992607104710672</v>
      </c>
      <c r="AU21" s="100">
        <v>51.557509462684664</v>
      </c>
      <c r="AV21" s="100">
        <v>51.37921539398004</v>
      </c>
      <c r="AW21" s="100">
        <v>49.999999999999993</v>
      </c>
      <c r="AX21" s="41"/>
      <c r="AY21" s="43">
        <v>17</v>
      </c>
      <c r="AZ21" s="100">
        <v>508.88020421387472</v>
      </c>
      <c r="BA21" s="100">
        <v>508.47099833714424</v>
      </c>
      <c r="BB21" s="100">
        <v>507.72075056375849</v>
      </c>
      <c r="BC21" s="100">
        <v>507.30501321323322</v>
      </c>
      <c r="BD21" s="100">
        <v>498.09411490460775</v>
      </c>
      <c r="BE21" s="41"/>
      <c r="BF21" s="43">
        <v>17</v>
      </c>
      <c r="BG21" s="43">
        <f>[4]攻城值!AQ21</f>
        <v>9.3259923838830971E-2</v>
      </c>
      <c r="BH21" s="43">
        <f>[4]攻城值!AR21</f>
        <v>0.90674007616116914</v>
      </c>
      <c r="BL21" s="70">
        <v>17</v>
      </c>
      <c r="BM21" s="47">
        <f>'[1]功能-战损相关'!H27</f>
        <v>0.17499999999999999</v>
      </c>
      <c r="BN21" s="47">
        <f>'[1]功能-战损相关'!I27</f>
        <v>0.17499999999999999</v>
      </c>
      <c r="BO21" s="47">
        <f>'[1]功能-战损相关'!J27</f>
        <v>0.17499999999999999</v>
      </c>
      <c r="BP21" s="47">
        <f>'[1]功能-战损相关'!K27</f>
        <v>0.17499999999999999</v>
      </c>
      <c r="BQ21" s="47">
        <f>'[1]功能-战损相关'!L27</f>
        <v>0.17499999999999999</v>
      </c>
      <c r="BR21" s="47">
        <f>'[1]功能-战损相关'!M27</f>
        <v>0.125</v>
      </c>
      <c r="BS21" s="47">
        <f>'[1]功能-战损相关'!N27</f>
        <v>0.125</v>
      </c>
      <c r="BT21" s="47">
        <f>'[1]功能-战损相关'!O27</f>
        <v>0.125</v>
      </c>
      <c r="BU21" s="47">
        <f>'[1]功能-战损相关'!P27</f>
        <v>0.125</v>
      </c>
      <c r="BV21" s="47">
        <f>'[1]功能-战损相关'!Q27</f>
        <v>0.125</v>
      </c>
      <c r="BX21" s="57">
        <v>17</v>
      </c>
      <c r="BY21" s="47">
        <f>求节点($BL$5:$BL$364,BM$5:BM$364,节奏总纲!R20)</f>
        <v>0.17499999999999999</v>
      </c>
      <c r="BZ21" s="47">
        <f>求节点($BL$5:$BL$364,BN$5:BN$364,节奏总纲!S20)</f>
        <v>0.17499999999999999</v>
      </c>
      <c r="CA21" s="47">
        <f>求节点($BL$5:$BL$364,BO$5:BO$364,节奏总纲!T20)</f>
        <v>0.17499999999999999</v>
      </c>
      <c r="CB21" s="47">
        <f>求节点($BL$5:$BL$364,BP$5:BP$364,节奏总纲!U20)</f>
        <v>0.17499999999999999</v>
      </c>
      <c r="CC21" s="47">
        <f>求节点($BL$5:$BL$364,BQ$5:BQ$364,节奏总纲!V20)</f>
        <v>0.17499999999999999</v>
      </c>
      <c r="CD21" s="47">
        <f>求节点($BL$5:$BL$364,BR$5:BR$364,节奏总纲!R20)</f>
        <v>0.125</v>
      </c>
      <c r="CE21" s="47">
        <f>求节点($BL$5:$BL$364,BS$5:BS$364,节奏总纲!S20)</f>
        <v>0.125</v>
      </c>
      <c r="CF21" s="47">
        <f>求节点($BL$5:$BL$364,BT$5:BT$364,节奏总纲!T20)</f>
        <v>0.125</v>
      </c>
      <c r="CG21" s="47">
        <f>求节点($BL$5:$BL$364,BU$5:BU$364,节奏总纲!U20)</f>
        <v>0.125</v>
      </c>
      <c r="CH21" s="47">
        <f>求节点($BL$5:$BL$364,BV$5:BV$364,节奏总纲!V20)</f>
        <v>0.125</v>
      </c>
      <c r="CV21" s="131">
        <f>[2]兵营招募!S55</f>
        <v>18</v>
      </c>
      <c r="CW21" s="131">
        <f>[2]兵营招募!U55</f>
        <v>2100</v>
      </c>
    </row>
    <row r="22" spans="2:101" x14ac:dyDescent="0.2">
      <c r="B22" s="31">
        <v>18</v>
      </c>
      <c r="C22" s="31">
        <f>[1]服务器生态!W39</f>
        <v>658.74805250783731</v>
      </c>
      <c r="D22" s="31">
        <f>[1]服务器生态!X39</f>
        <v>417.4139154921628</v>
      </c>
      <c r="E22" s="31">
        <f>[1]服务器生态!Y39</f>
        <v>41.332031999999998</v>
      </c>
      <c r="F22" s="31">
        <f>[1]服务器生态!Z39</f>
        <v>6.0885000000000016</v>
      </c>
      <c r="G22" s="31">
        <f>[1]服务器生态!AA39</f>
        <v>1.4174999999999998</v>
      </c>
      <c r="H22" s="31">
        <f>[1]服务器生态!AC39</f>
        <v>0.58555382445141091</v>
      </c>
      <c r="I22" s="31">
        <f>[1]服务器生态!AD39</f>
        <v>0.37103459154858914</v>
      </c>
      <c r="J22" s="31">
        <f>[1]服务器生态!AE39</f>
        <v>3.6739583999999999E-2</v>
      </c>
      <c r="K22" s="31">
        <f>[1]服务器生态!AF39</f>
        <v>5.412000000000001E-3</v>
      </c>
      <c r="L22" s="31">
        <f>[1]服务器生态!AG39</f>
        <v>1.2599999999999998E-3</v>
      </c>
      <c r="M22" s="53">
        <f>[3]基础信息!M21</f>
        <v>82</v>
      </c>
      <c r="N22" s="92"/>
      <c r="Q22" s="33">
        <v>18</v>
      </c>
      <c r="R22" s="33">
        <f>[4]带兵数!D21</f>
        <v>2837.1072726902107</v>
      </c>
      <c r="S22" s="33">
        <f>[4]带兵数!E21</f>
        <v>2879.0260811148701</v>
      </c>
      <c r="T22" s="33">
        <f>[4]带兵数!F21</f>
        <v>2928.9090226438066</v>
      </c>
      <c r="U22" s="33">
        <f>[4]带兵数!G21</f>
        <v>2984.0049562343138</v>
      </c>
      <c r="V22" s="33">
        <f>[4]带兵数!H21</f>
        <v>3042.8688718553117</v>
      </c>
      <c r="X22" s="33">
        <v>18</v>
      </c>
      <c r="Y22" s="102">
        <f>求节点(节奏总纲!D$4:D$163,R$5:R$164,$X22)*6</f>
        <v>26768.698841502621</v>
      </c>
      <c r="Z22" s="102">
        <f>求节点(节奏总纲!E$4:E$163,S$5:S$164,$X22)*6</f>
        <v>27799.581858886566</v>
      </c>
      <c r="AA22" s="102">
        <f>求节点(节奏总纲!F$4:F$163,T$5:T$164,$X22)*6</f>
        <v>29177.985009137868</v>
      </c>
      <c r="AB22" s="102">
        <f>求节点(节奏总纲!G$4:G$163,U$5:U$164,$X22)*6</f>
        <v>31197.337766345634</v>
      </c>
      <c r="AC22" s="102">
        <f>求节点(节奏总纲!H$4:H$163,V$5:V$164,$X22)*6</f>
        <v>34903.504505882287</v>
      </c>
      <c r="AG22" s="38">
        <v>18</v>
      </c>
      <c r="AH22" s="101">
        <v>1</v>
      </c>
      <c r="AI22" s="101">
        <v>1.2303356893600319</v>
      </c>
      <c r="AJ22" s="101">
        <v>1.7204134699757714</v>
      </c>
      <c r="AK22" s="101">
        <v>3.2397670521564605</v>
      </c>
      <c r="AL22" s="101">
        <v>7.1574467090700864</v>
      </c>
      <c r="AM22" s="101">
        <f t="shared" si="0"/>
        <v>114.36665552293513</v>
      </c>
      <c r="AN22" s="107"/>
      <c r="AR22" s="43">
        <v>18</v>
      </c>
      <c r="AS22" s="100">
        <v>54.802459931561593</v>
      </c>
      <c r="AT22" s="100">
        <v>54.428955388671532</v>
      </c>
      <c r="AU22" s="100">
        <v>53.943895069880362</v>
      </c>
      <c r="AV22" s="100">
        <v>53.583470939186682</v>
      </c>
      <c r="AW22" s="100">
        <v>51.999999999999993</v>
      </c>
      <c r="AX22" s="41"/>
      <c r="AY22" s="43">
        <v>18</v>
      </c>
      <c r="AZ22" s="100">
        <v>516.73044209787349</v>
      </c>
      <c r="BA22" s="100">
        <v>516.35897737469566</v>
      </c>
      <c r="BB22" s="100">
        <v>515.47177869972541</v>
      </c>
      <c r="BC22" s="100">
        <v>514.75418514943203</v>
      </c>
      <c r="BD22" s="100">
        <v>504.06770352589734</v>
      </c>
      <c r="BE22" s="41"/>
      <c r="BF22" s="43">
        <v>18</v>
      </c>
      <c r="BG22" s="43">
        <f>[4]攻城值!AQ22</f>
        <v>9.5886798007543517E-2</v>
      </c>
      <c r="BH22" s="43">
        <f>[4]攻城值!AR22</f>
        <v>0.90411320199245659</v>
      </c>
      <c r="BL22" s="70">
        <v>18</v>
      </c>
      <c r="BM22" s="47">
        <f>'[1]功能-战损相关'!H28</f>
        <v>0.17499999999999999</v>
      </c>
      <c r="BN22" s="47">
        <f>'[1]功能-战损相关'!I28</f>
        <v>0.17499999999999999</v>
      </c>
      <c r="BO22" s="47">
        <f>'[1]功能-战损相关'!J28</f>
        <v>0.17499999999999999</v>
      </c>
      <c r="BP22" s="47">
        <f>'[1]功能-战损相关'!K28</f>
        <v>0.17499999999999999</v>
      </c>
      <c r="BQ22" s="47">
        <f>'[1]功能-战损相关'!L28</f>
        <v>0.17499999999999999</v>
      </c>
      <c r="BR22" s="47">
        <f>'[1]功能-战损相关'!M28</f>
        <v>0.125</v>
      </c>
      <c r="BS22" s="47">
        <f>'[1]功能-战损相关'!N28</f>
        <v>0.125</v>
      </c>
      <c r="BT22" s="47">
        <f>'[1]功能-战损相关'!O28</f>
        <v>0.125</v>
      </c>
      <c r="BU22" s="47">
        <f>'[1]功能-战损相关'!P28</f>
        <v>0.125</v>
      </c>
      <c r="BV22" s="47">
        <f>'[1]功能-战损相关'!Q28</f>
        <v>0.125</v>
      </c>
      <c r="BX22" s="57">
        <v>18</v>
      </c>
      <c r="BY22" s="47">
        <f>求节点($BL$5:$BL$364,BM$5:BM$364,节奏总纲!R21)</f>
        <v>0.17499999999999999</v>
      </c>
      <c r="BZ22" s="47">
        <f>求节点($BL$5:$BL$364,BN$5:BN$364,节奏总纲!S21)</f>
        <v>0.17499999999999999</v>
      </c>
      <c r="CA22" s="47">
        <f>求节点($BL$5:$BL$364,BO$5:BO$364,节奏总纲!T21)</f>
        <v>0.17499999999999999</v>
      </c>
      <c r="CB22" s="47">
        <f>求节点($BL$5:$BL$364,BP$5:BP$364,节奏总纲!U21)</f>
        <v>0.17499999999999999</v>
      </c>
      <c r="CC22" s="47">
        <f>求节点($BL$5:$BL$364,BQ$5:BQ$364,节奏总纲!V21)</f>
        <v>0.17499999999999999</v>
      </c>
      <c r="CD22" s="47">
        <f>求节点($BL$5:$BL$364,BR$5:BR$364,节奏总纲!R21)</f>
        <v>0.125</v>
      </c>
      <c r="CE22" s="47">
        <f>求节点($BL$5:$BL$364,BS$5:BS$364,节奏总纲!S21)</f>
        <v>0.125</v>
      </c>
      <c r="CF22" s="47">
        <f>求节点($BL$5:$BL$364,BT$5:BT$364,节奏总纲!T21)</f>
        <v>0.125</v>
      </c>
      <c r="CG22" s="47">
        <f>求节点($BL$5:$BL$364,BU$5:BU$364,节奏总纲!U21)</f>
        <v>0.125</v>
      </c>
      <c r="CH22" s="47">
        <f>求节点($BL$5:$BL$364,BV$5:BV$364,节奏总纲!V21)</f>
        <v>0.125</v>
      </c>
      <c r="CV22" s="131">
        <f>[2]兵营招募!S56</f>
        <v>19</v>
      </c>
      <c r="CW22" s="131">
        <f>[2]兵营招募!U56</f>
        <v>2100</v>
      </c>
    </row>
    <row r="23" spans="2:101" x14ac:dyDescent="0.2">
      <c r="B23" s="31">
        <v>19</v>
      </c>
      <c r="C23" s="31">
        <f>[1]服务器生态!W40</f>
        <v>639.64093965517259</v>
      </c>
      <c r="D23" s="31">
        <f>[1]服务器生态!X40</f>
        <v>412.50325234482733</v>
      </c>
      <c r="E23" s="31">
        <f>[1]服务器生态!Y40</f>
        <v>40.463808000000007</v>
      </c>
      <c r="F23" s="31">
        <f>[1]服务器生态!Z40</f>
        <v>5.9895000000000014</v>
      </c>
      <c r="G23" s="31">
        <f>[1]服务器生态!AA40</f>
        <v>1.4024999999999999</v>
      </c>
      <c r="H23" s="31">
        <f>[1]服务器生态!AC40</f>
        <v>0.58149176332288421</v>
      </c>
      <c r="I23" s="31">
        <f>[1]服务器生态!AD40</f>
        <v>0.37500295667711575</v>
      </c>
      <c r="J23" s="31">
        <f>[1]服务器生态!AE40</f>
        <v>3.6785280000000004E-2</v>
      </c>
      <c r="K23" s="31">
        <f>[1]服务器生态!AF40</f>
        <v>5.4450000000000011E-3</v>
      </c>
      <c r="L23" s="31">
        <f>[1]服务器生态!AG40</f>
        <v>1.2749999999999999E-3</v>
      </c>
      <c r="M23" s="53">
        <f>[3]基础信息!M22</f>
        <v>82.476190476190482</v>
      </c>
      <c r="N23" s="92"/>
      <c r="Q23" s="33">
        <v>19</v>
      </c>
      <c r="R23" s="33">
        <f>[4]带兵数!D22</f>
        <v>2907.2441911687642</v>
      </c>
      <c r="S23" s="33">
        <f>[4]带兵数!E22</f>
        <v>2952.4360525554048</v>
      </c>
      <c r="T23" s="33">
        <f>[4]带兵数!F22</f>
        <v>3001.5787914321945</v>
      </c>
      <c r="U23" s="33">
        <f>[4]带兵数!G22</f>
        <v>3058.1687348051519</v>
      </c>
      <c r="V23" s="33">
        <f>[4]带兵数!H22</f>
        <v>3117.2191841608897</v>
      </c>
      <c r="X23" s="33">
        <v>19</v>
      </c>
      <c r="Y23" s="102">
        <f>求节点(节奏总纲!D$4:D$163,R$5:R$164,$X23)*6</f>
        <v>27050.627046374069</v>
      </c>
      <c r="Z23" s="102">
        <f>求节点(节奏总纲!E$4:E$163,S$5:S$164,$X23)*6</f>
        <v>28092.854228978194</v>
      </c>
      <c r="AA23" s="102">
        <f>求节点(节奏总纲!F$4:F$163,T$5:T$164,$X23)*6</f>
        <v>29467.725576257581</v>
      </c>
      <c r="AB23" s="102">
        <f>求节点(节奏总纲!G$4:G$163,U$5:U$164,$X23)*6</f>
        <v>31491.923645460385</v>
      </c>
      <c r="AC23" s="102">
        <f>求节点(节奏总纲!H$4:H$163,V$5:V$164,$X23)*6</f>
        <v>35213.785611332991</v>
      </c>
      <c r="AG23" s="38">
        <v>19</v>
      </c>
      <c r="AH23" s="101">
        <v>1</v>
      </c>
      <c r="AI23" s="101">
        <v>1.2308312829365093</v>
      </c>
      <c r="AJ23" s="101">
        <v>1.7135798639992843</v>
      </c>
      <c r="AK23" s="101">
        <v>3.2818294581080285</v>
      </c>
      <c r="AL23" s="101">
        <v>7.1151731205033304</v>
      </c>
      <c r="AM23" s="101">
        <f t="shared" si="0"/>
        <v>115.58677597232746</v>
      </c>
      <c r="AN23" s="107"/>
      <c r="AR23" s="43">
        <v>19</v>
      </c>
      <c r="AS23" s="100">
        <v>57.304831520319503</v>
      </c>
      <c r="AT23" s="100">
        <v>56.885376710884785</v>
      </c>
      <c r="AU23" s="100">
        <v>56.351883348762399</v>
      </c>
      <c r="AV23" s="100">
        <v>55.800939332933204</v>
      </c>
      <c r="AW23" s="100">
        <v>53.999999999999993</v>
      </c>
      <c r="AX23" s="41"/>
      <c r="AY23" s="43">
        <v>19</v>
      </c>
      <c r="AZ23" s="100">
        <v>524.80333682311311</v>
      </c>
      <c r="BA23" s="100">
        <v>524.30365495792546</v>
      </c>
      <c r="BB23" s="100">
        <v>523.33001239421935</v>
      </c>
      <c r="BC23" s="100">
        <v>522.21030905202338</v>
      </c>
      <c r="BD23" s="100">
        <v>509.97033743503778</v>
      </c>
      <c r="BE23" s="41"/>
      <c r="BF23" s="43">
        <v>19</v>
      </c>
      <c r="BG23" s="43">
        <f>[4]攻城值!AQ23</f>
        <v>9.8443613466888791E-2</v>
      </c>
      <c r="BH23" s="43">
        <f>[4]攻城值!AR23</f>
        <v>0.90155638653311132</v>
      </c>
      <c r="BL23" s="70">
        <v>19</v>
      </c>
      <c r="BM23" s="47">
        <f>'[1]功能-战损相关'!H29</f>
        <v>0.17499999999999999</v>
      </c>
      <c r="BN23" s="47">
        <f>'[1]功能-战损相关'!I29</f>
        <v>0.17499999999999999</v>
      </c>
      <c r="BO23" s="47">
        <f>'[1]功能-战损相关'!J29</f>
        <v>0.17499999999999999</v>
      </c>
      <c r="BP23" s="47">
        <f>'[1]功能-战损相关'!K29</f>
        <v>0.17499999999999999</v>
      </c>
      <c r="BQ23" s="47">
        <f>'[1]功能-战损相关'!L29</f>
        <v>0.17499999999999999</v>
      </c>
      <c r="BR23" s="47">
        <f>'[1]功能-战损相关'!M29</f>
        <v>0.125</v>
      </c>
      <c r="BS23" s="47">
        <f>'[1]功能-战损相关'!N29</f>
        <v>0.125</v>
      </c>
      <c r="BT23" s="47">
        <f>'[1]功能-战损相关'!O29</f>
        <v>0.125</v>
      </c>
      <c r="BU23" s="47">
        <f>'[1]功能-战损相关'!P29</f>
        <v>0.125</v>
      </c>
      <c r="BV23" s="47">
        <f>'[1]功能-战损相关'!Q29</f>
        <v>0.125</v>
      </c>
      <c r="BX23" s="57">
        <v>19</v>
      </c>
      <c r="BY23" s="47">
        <f>求节点($BL$5:$BL$364,BM$5:BM$364,节奏总纲!R22)</f>
        <v>0.17499999999999999</v>
      </c>
      <c r="BZ23" s="47">
        <f>求节点($BL$5:$BL$364,BN$5:BN$364,节奏总纲!S22)</f>
        <v>0.17499999999999999</v>
      </c>
      <c r="CA23" s="47">
        <f>求节点($BL$5:$BL$364,BO$5:BO$364,节奏总纲!T22)</f>
        <v>0.17499999999999999</v>
      </c>
      <c r="CB23" s="47">
        <f>求节点($BL$5:$BL$364,BP$5:BP$364,节奏总纲!U22)</f>
        <v>0.17499999999999999</v>
      </c>
      <c r="CC23" s="47">
        <f>求节点($BL$5:$BL$364,BQ$5:BQ$364,节奏总纲!V22)</f>
        <v>0.17499999999999999</v>
      </c>
      <c r="CD23" s="47">
        <f>求节点($BL$5:$BL$364,BR$5:BR$364,节奏总纲!R22)</f>
        <v>0.125</v>
      </c>
      <c r="CE23" s="47">
        <f>求节点($BL$5:$BL$364,BS$5:BS$364,节奏总纲!S22)</f>
        <v>0.125</v>
      </c>
      <c r="CF23" s="47">
        <f>求节点($BL$5:$BL$364,BT$5:BT$364,节奏总纲!T22)</f>
        <v>0.125</v>
      </c>
      <c r="CG23" s="47">
        <f>求节点($BL$5:$BL$364,BU$5:BU$364,节奏总纲!U22)</f>
        <v>0.125</v>
      </c>
      <c r="CH23" s="47">
        <f>求节点($BL$5:$BL$364,BV$5:BV$364,节奏总纲!V22)</f>
        <v>0.125</v>
      </c>
      <c r="CV23" s="131">
        <f>[2]兵营招募!S57</f>
        <v>20</v>
      </c>
      <c r="CW23" s="131">
        <f>[2]兵营招募!U57</f>
        <v>2100</v>
      </c>
    </row>
    <row r="24" spans="2:101" x14ac:dyDescent="0.2">
      <c r="B24" s="31">
        <v>20</v>
      </c>
      <c r="C24" s="31">
        <f>[1]服务器生态!W41</f>
        <v>620.73692985893445</v>
      </c>
      <c r="D24" s="31">
        <f>[1]服务器生态!X41</f>
        <v>407.39417094106557</v>
      </c>
      <c r="E24" s="31">
        <f>[1]服务器生态!Y41</f>
        <v>39.593299200000004</v>
      </c>
      <c r="F24" s="31">
        <f>[1]服务器生态!Z41</f>
        <v>5.8888500000000015</v>
      </c>
      <c r="G24" s="31">
        <f>[1]服务器生态!AA41</f>
        <v>1.3867499999999999</v>
      </c>
      <c r="H24" s="31">
        <f>[1]服务器生态!AC41</f>
        <v>0.57742970219435763</v>
      </c>
      <c r="I24" s="31">
        <f>[1]服务器生态!AD41</f>
        <v>0.37897132180564241</v>
      </c>
      <c r="J24" s="31">
        <f>[1]服务器生态!AE41</f>
        <v>3.6830976000000001E-2</v>
      </c>
      <c r="K24" s="31">
        <f>[1]服务器生态!AF41</f>
        <v>5.4780000000000011E-3</v>
      </c>
      <c r="L24" s="31">
        <f>[1]服务器生态!AG41</f>
        <v>1.2899999999999999E-3</v>
      </c>
      <c r="M24" s="53">
        <f>[3]基础信息!M23</f>
        <v>82.952380952380949</v>
      </c>
      <c r="N24" s="92"/>
      <c r="Q24" s="33">
        <v>20</v>
      </c>
      <c r="R24" s="33">
        <f>[4]带兵数!D23</f>
        <v>2978.8397947066123</v>
      </c>
      <c r="S24" s="33">
        <f>[4]带兵数!E23</f>
        <v>3022.0567635394318</v>
      </c>
      <c r="T24" s="33">
        <f>[4]带兵数!F23</f>
        <v>3072.1544339079664</v>
      </c>
      <c r="U24" s="33">
        <f>[4]带兵数!G23</f>
        <v>3128.4863983569076</v>
      </c>
      <c r="V24" s="33">
        <f>[4]带兵数!H23</f>
        <v>3190.4337291338857</v>
      </c>
      <c r="X24" s="33">
        <v>20</v>
      </c>
      <c r="Y24" s="102">
        <f>求节点(节奏总纲!D$4:D$163,R$5:R$164,$X24)*6</f>
        <v>27328.301217726279</v>
      </c>
      <c r="Z24" s="102">
        <f>求节点(节奏总纲!E$4:E$163,S$5:S$164,$X24)*6</f>
        <v>28361.07616738545</v>
      </c>
      <c r="AA24" s="102">
        <f>求节点(节奏总纲!F$4:F$163,T$5:T$164,$X24)*6</f>
        <v>29745.070277098421</v>
      </c>
      <c r="AB24" s="102">
        <f>求节点(节奏总纲!G$4:G$163,U$5:U$164,$X24)*6</f>
        <v>31765.158595197638</v>
      </c>
      <c r="AC24" s="102">
        <f>求节点(节奏总纲!H$4:H$163,V$5:V$164,$X24)*6</f>
        <v>35507.734033585795</v>
      </c>
      <c r="AG24" s="38">
        <v>20</v>
      </c>
      <c r="AH24" s="101">
        <v>1</v>
      </c>
      <c r="AI24" s="101">
        <v>1.23118065479745</v>
      </c>
      <c r="AJ24" s="101">
        <v>1.7082456527619572</v>
      </c>
      <c r="AK24" s="101">
        <v>3.3110085541652934</v>
      </c>
      <c r="AL24" s="101">
        <v>7.0702705796168956</v>
      </c>
      <c r="AM24" s="101">
        <f t="shared" si="0"/>
        <v>116.79723912285358</v>
      </c>
      <c r="AN24" s="107"/>
      <c r="AR24" s="43">
        <v>20</v>
      </c>
      <c r="AS24" s="100">
        <v>59.850000000000009</v>
      </c>
      <c r="AT24" s="100">
        <v>59.345649999999992</v>
      </c>
      <c r="AU24" s="100">
        <v>58.762581818181815</v>
      </c>
      <c r="AV24" s="100">
        <v>58.035600000000002</v>
      </c>
      <c r="AW24" s="100">
        <v>55.999999999999993</v>
      </c>
      <c r="AX24" s="41"/>
      <c r="AY24" s="43">
        <v>20</v>
      </c>
      <c r="AZ24" s="100">
        <v>533.11681300759801</v>
      </c>
      <c r="BA24" s="100">
        <v>532.47790555528513</v>
      </c>
      <c r="BB24" s="100">
        <v>531.3829522197899</v>
      </c>
      <c r="BC24" s="100">
        <v>529.74756421817983</v>
      </c>
      <c r="BD24" s="100">
        <v>515.87297134417827</v>
      </c>
      <c r="BE24" s="41"/>
      <c r="BF24" s="43">
        <v>20</v>
      </c>
      <c r="BG24" s="43">
        <f>[4]攻城值!AQ24</f>
        <v>0.10093313603240914</v>
      </c>
      <c r="BH24" s="43">
        <f>[4]攻城值!AR24</f>
        <v>0.89906686396759083</v>
      </c>
      <c r="BL24" s="70">
        <v>20</v>
      </c>
      <c r="BM24" s="47">
        <f>'[1]功能-战损相关'!H30</f>
        <v>0.17499999999999999</v>
      </c>
      <c r="BN24" s="47">
        <f>'[1]功能-战损相关'!I30</f>
        <v>0.17499999999999999</v>
      </c>
      <c r="BO24" s="47">
        <f>'[1]功能-战损相关'!J30</f>
        <v>0.17499999999999999</v>
      </c>
      <c r="BP24" s="47">
        <f>'[1]功能-战损相关'!K30</f>
        <v>0.17499999999999999</v>
      </c>
      <c r="BQ24" s="47">
        <f>'[1]功能-战损相关'!L30</f>
        <v>0.17499999999999999</v>
      </c>
      <c r="BR24" s="47">
        <f>'[1]功能-战损相关'!M30</f>
        <v>0.125</v>
      </c>
      <c r="BS24" s="47">
        <f>'[1]功能-战损相关'!N30</f>
        <v>0.125</v>
      </c>
      <c r="BT24" s="47">
        <f>'[1]功能-战损相关'!O30</f>
        <v>0.125</v>
      </c>
      <c r="BU24" s="47">
        <f>'[1]功能-战损相关'!P30</f>
        <v>0.125</v>
      </c>
      <c r="BV24" s="47">
        <f>'[1]功能-战损相关'!Q30</f>
        <v>0.125</v>
      </c>
      <c r="BX24" s="57">
        <v>20</v>
      </c>
      <c r="BY24" s="47">
        <f>求节点($BL$5:$BL$364,BM$5:BM$364,节奏总纲!R23)</f>
        <v>0.17499999999999999</v>
      </c>
      <c r="BZ24" s="47">
        <f>求节点($BL$5:$BL$364,BN$5:BN$364,节奏总纲!S23)</f>
        <v>0.17499999999999999</v>
      </c>
      <c r="CA24" s="47">
        <f>求节点($BL$5:$BL$364,BO$5:BO$364,节奏总纲!T23)</f>
        <v>0.17499999999999999</v>
      </c>
      <c r="CB24" s="47">
        <f>求节点($BL$5:$BL$364,BP$5:BP$364,节奏总纲!U23)</f>
        <v>0.17499999999999999</v>
      </c>
      <c r="CC24" s="47">
        <f>求节点($BL$5:$BL$364,BQ$5:BQ$364,节奏总纲!V23)</f>
        <v>0.17499999999999999</v>
      </c>
      <c r="CD24" s="47">
        <f>求节点($BL$5:$BL$364,BR$5:BR$364,节奏总纲!R23)</f>
        <v>0.125</v>
      </c>
      <c r="CE24" s="47">
        <f>求节点($BL$5:$BL$364,BS$5:BS$364,节奏总纲!S23)</f>
        <v>0.125</v>
      </c>
      <c r="CF24" s="47">
        <f>求节点($BL$5:$BL$364,BT$5:BT$364,节奏总纲!T23)</f>
        <v>0.125</v>
      </c>
      <c r="CG24" s="47">
        <f>求节点($BL$5:$BL$364,BU$5:BU$364,节奏总纲!U23)</f>
        <v>0.125</v>
      </c>
      <c r="CH24" s="47">
        <f>求节点($BL$5:$BL$364,BV$5:BV$364,节奏总纲!V23)</f>
        <v>0.125</v>
      </c>
      <c r="CV24" s="131">
        <f>[2]兵营招募!S58</f>
        <v>21</v>
      </c>
      <c r="CW24" s="131">
        <f>[2]兵营招募!U58</f>
        <v>2100</v>
      </c>
    </row>
    <row r="25" spans="2:101" x14ac:dyDescent="0.2">
      <c r="B25" s="31">
        <v>21</v>
      </c>
      <c r="C25" s="31">
        <f>[1]服务器生态!W42</f>
        <v>602.03602311912243</v>
      </c>
      <c r="D25" s="31">
        <f>[1]服务器生态!X42</f>
        <v>402.08667128087751</v>
      </c>
      <c r="E25" s="31">
        <f>[1]服务器生态!Y42</f>
        <v>38.720505599999996</v>
      </c>
      <c r="F25" s="31">
        <f>[1]服务器生态!Z42</f>
        <v>5.786550000000001</v>
      </c>
      <c r="G25" s="31">
        <f>[1]服务器生态!AA42</f>
        <v>1.37025</v>
      </c>
      <c r="H25" s="31">
        <f>[1]服务器生态!AC42</f>
        <v>0.57336764106583094</v>
      </c>
      <c r="I25" s="31">
        <f>[1]服务器生态!AD42</f>
        <v>0.38293968693416908</v>
      </c>
      <c r="J25" s="31">
        <f>[1]服务器生态!AE42</f>
        <v>3.6876671999999999E-2</v>
      </c>
      <c r="K25" s="31">
        <f>[1]服务器生态!AF42</f>
        <v>5.5110000000000011E-3</v>
      </c>
      <c r="L25" s="31">
        <f>[1]服务器生态!AG42</f>
        <v>1.305E-3</v>
      </c>
      <c r="M25" s="53">
        <f>[3]基础信息!M24</f>
        <v>83.428571428571431</v>
      </c>
      <c r="N25" s="92"/>
      <c r="Q25" s="33">
        <v>21</v>
      </c>
      <c r="R25" s="33">
        <f>[4]带兵数!D24</f>
        <v>3047.3487155583607</v>
      </c>
      <c r="S25" s="33">
        <f>[4]带兵数!E24</f>
        <v>3092.6194772754434</v>
      </c>
      <c r="T25" s="33">
        <f>[4]带兵数!F24</f>
        <v>3143.0803528855713</v>
      </c>
      <c r="U25" s="33">
        <f>[4]带兵数!G24</f>
        <v>3202.4940477843729</v>
      </c>
      <c r="V25" s="33">
        <f>[4]带兵数!H24</f>
        <v>3264.1473862851608</v>
      </c>
      <c r="X25" s="33">
        <v>21</v>
      </c>
      <c r="Y25" s="102">
        <f>求节点(节奏总纲!D$4:D$163,R$5:R$164,$X25)*6</f>
        <v>27580.980128158262</v>
      </c>
      <c r="Z25" s="102">
        <f>求节点(节奏总纲!E$4:E$163,S$5:S$164,$X25)*6</f>
        <v>28619.999665142153</v>
      </c>
      <c r="AA25" s="102">
        <f>求节点(节奏总纲!F$4:F$163,T$5:T$164,$X25)*6</f>
        <v>30010.729479142297</v>
      </c>
      <c r="AB25" s="102">
        <f>求节点(节奏总纲!G$4:G$163,U$5:U$164,$X25)*6</f>
        <v>32034.696421412773</v>
      </c>
      <c r="AC25" s="102">
        <f>求节点(节奏总纲!H$4:H$163,V$5:V$164,$X25)*6</f>
        <v>35779.93564858126</v>
      </c>
      <c r="AG25" s="38">
        <v>21</v>
      </c>
      <c r="AH25" s="101">
        <v>1</v>
      </c>
      <c r="AI25" s="101">
        <v>1.231263162116162</v>
      </c>
      <c r="AJ25" s="101">
        <v>1.7102049165935038</v>
      </c>
      <c r="AK25" s="101">
        <v>3.3309230206100628</v>
      </c>
      <c r="AL25" s="101">
        <v>7.0215530359081173</v>
      </c>
      <c r="AM25" s="101">
        <f t="shared" si="0"/>
        <v>118.07915427224368</v>
      </c>
      <c r="AN25" s="107"/>
      <c r="AR25" s="43">
        <v>21</v>
      </c>
      <c r="AS25" s="100">
        <v>62.33440506892542</v>
      </c>
      <c r="AT25" s="100">
        <v>61.758478833931221</v>
      </c>
      <c r="AU25" s="100">
        <v>61.110661117189494</v>
      </c>
      <c r="AV25" s="100">
        <v>60.304378038064591</v>
      </c>
      <c r="AW25" s="100">
        <v>57.999999999999993</v>
      </c>
      <c r="AX25" s="41"/>
      <c r="AY25" s="43">
        <v>21</v>
      </c>
      <c r="AZ25" s="100">
        <v>541.98811956459917</v>
      </c>
      <c r="BA25" s="100">
        <v>541.01856948574004</v>
      </c>
      <c r="BB25" s="100">
        <v>539.59346946065796</v>
      </c>
      <c r="BC25" s="100">
        <v>537.51683987876106</v>
      </c>
      <c r="BD25" s="100">
        <v>521.77560525331864</v>
      </c>
      <c r="BE25" s="41"/>
      <c r="BF25" s="43">
        <v>21</v>
      </c>
      <c r="BG25" s="43">
        <f>[4]攻城值!AQ25</f>
        <v>0.10314757853304653</v>
      </c>
      <c r="BH25" s="43">
        <f>[4]攻城值!AR25</f>
        <v>0.89685242146695343</v>
      </c>
      <c r="BL25" s="70">
        <v>21</v>
      </c>
      <c r="BM25" s="47">
        <f>'[1]功能-战损相关'!H31</f>
        <v>0.17499999999999999</v>
      </c>
      <c r="BN25" s="47">
        <f>'[1]功能-战损相关'!I31</f>
        <v>0.17499999999999999</v>
      </c>
      <c r="BO25" s="47">
        <f>'[1]功能-战损相关'!J31</f>
        <v>0.17499999999999999</v>
      </c>
      <c r="BP25" s="47">
        <f>'[1]功能-战损相关'!K31</f>
        <v>0.17499999999999999</v>
      </c>
      <c r="BQ25" s="47">
        <f>'[1]功能-战损相关'!L31</f>
        <v>0.17499999999999999</v>
      </c>
      <c r="BR25" s="47">
        <f>'[1]功能-战损相关'!M31</f>
        <v>0.125</v>
      </c>
      <c r="BS25" s="47">
        <f>'[1]功能-战损相关'!N31</f>
        <v>0.125</v>
      </c>
      <c r="BT25" s="47">
        <f>'[1]功能-战损相关'!O31</f>
        <v>0.125</v>
      </c>
      <c r="BU25" s="47">
        <f>'[1]功能-战损相关'!P31</f>
        <v>0.125</v>
      </c>
      <c r="BV25" s="47">
        <f>'[1]功能-战损相关'!Q31</f>
        <v>0.125</v>
      </c>
      <c r="BX25" s="57">
        <v>21</v>
      </c>
      <c r="BY25" s="47">
        <f>求节点($BL$5:$BL$364,BM$5:BM$364,节奏总纲!R24)</f>
        <v>0.17499999999999999</v>
      </c>
      <c r="BZ25" s="47">
        <f>求节点($BL$5:$BL$364,BN$5:BN$364,节奏总纲!S24)</f>
        <v>0.17499999999999999</v>
      </c>
      <c r="CA25" s="47">
        <f>求节点($BL$5:$BL$364,BO$5:BO$364,节奏总纲!T24)</f>
        <v>0.17499999999999999</v>
      </c>
      <c r="CB25" s="47">
        <f>求节点($BL$5:$BL$364,BP$5:BP$364,节奏总纲!U24)</f>
        <v>0.17499999999999999</v>
      </c>
      <c r="CC25" s="47">
        <f>求节点($BL$5:$BL$364,BQ$5:BQ$364,节奏总纲!V24)</f>
        <v>0.17499999999999999</v>
      </c>
      <c r="CD25" s="47">
        <f>求节点($BL$5:$BL$364,BR$5:BR$364,节奏总纲!R24)</f>
        <v>0.125</v>
      </c>
      <c r="CE25" s="47">
        <f>求节点($BL$5:$BL$364,BS$5:BS$364,节奏总纲!S24)</f>
        <v>0.125</v>
      </c>
      <c r="CF25" s="47">
        <f>求节点($BL$5:$BL$364,BT$5:BT$364,节奏总纲!T24)</f>
        <v>0.125</v>
      </c>
      <c r="CG25" s="47">
        <f>求节点($BL$5:$BL$364,BU$5:BU$364,节奏总纲!U24)</f>
        <v>0.125</v>
      </c>
      <c r="CH25" s="47">
        <f>求节点($BL$5:$BL$364,BV$5:BV$364,节奏总纲!V24)</f>
        <v>0.125</v>
      </c>
      <c r="CV25" s="131">
        <f>[2]兵营招募!S59</f>
        <v>22</v>
      </c>
      <c r="CW25" s="131">
        <f>[2]兵营招募!U59</f>
        <v>2100</v>
      </c>
    </row>
    <row r="26" spans="2:101" x14ac:dyDescent="0.2">
      <c r="B26" s="31">
        <v>22</v>
      </c>
      <c r="C26" s="31">
        <f>[1]服务器生态!W43</f>
        <v>583.53821943573701</v>
      </c>
      <c r="D26" s="31">
        <f>[1]服务器生态!X43</f>
        <v>396.58075336426316</v>
      </c>
      <c r="E26" s="31">
        <f>[1]服务器生态!Y43</f>
        <v>37.845427199999996</v>
      </c>
      <c r="F26" s="31">
        <f>[1]服务器生态!Z43</f>
        <v>5.6826000000000016</v>
      </c>
      <c r="G26" s="31">
        <f>[1]服务器生态!AA43</f>
        <v>1.353</v>
      </c>
      <c r="H26" s="31">
        <f>[1]服务器生态!AC43</f>
        <v>0.56930557993730435</v>
      </c>
      <c r="I26" s="31">
        <f>[1]服务器生态!AD43</f>
        <v>0.38690805206269574</v>
      </c>
      <c r="J26" s="31">
        <f>[1]服务器生态!AE43</f>
        <v>3.6922367999999997E-2</v>
      </c>
      <c r="K26" s="31">
        <f>[1]服务器生态!AF43</f>
        <v>5.5440000000000012E-3</v>
      </c>
      <c r="L26" s="31">
        <f>[1]服务器生态!AG43</f>
        <v>1.32E-3</v>
      </c>
      <c r="M26" s="53">
        <f>[3]基础信息!M25</f>
        <v>83.904761904761898</v>
      </c>
      <c r="N26" s="92"/>
      <c r="Q26" s="33">
        <v>22</v>
      </c>
      <c r="R26" s="33">
        <f>[4]带兵数!D25</f>
        <v>3117.4992861074707</v>
      </c>
      <c r="S26" s="33">
        <f>[4]带兵数!E25</f>
        <v>3162.2795653110925</v>
      </c>
      <c r="T26" s="33">
        <f>[4]带兵数!F25</f>
        <v>3215.6122636792888</v>
      </c>
      <c r="U26" s="33">
        <f>[4]带兵数!G25</f>
        <v>3273.736238230199</v>
      </c>
      <c r="V26" s="33">
        <f>[4]带兵数!H25</f>
        <v>3339.3055324260185</v>
      </c>
      <c r="X26" s="33">
        <v>22</v>
      </c>
      <c r="Y26" s="102">
        <f>求节点(节奏总纲!D$4:D$163,R$5:R$164,$X26)*6</f>
        <v>27826.337279047068</v>
      </c>
      <c r="Z26" s="102">
        <f>求节点(节奏总纲!E$4:E$163,S$5:S$164,$X26)*6</f>
        <v>28871.849933276113</v>
      </c>
      <c r="AA26" s="102">
        <f>求节点(节奏总纲!F$4:F$163,T$5:T$164,$X26)*6</f>
        <v>30262.044470179331</v>
      </c>
      <c r="AB26" s="102">
        <f>求节点(节奏总纲!G$4:G$163,U$5:U$164,$X26)*6</f>
        <v>32295.57996479272</v>
      </c>
      <c r="AC26" s="102">
        <f>求节点(节奏总纲!H$4:H$163,V$5:V$164,$X26)*6</f>
        <v>36044.985009119584</v>
      </c>
      <c r="AG26" s="38">
        <v>22</v>
      </c>
      <c r="AH26" s="101">
        <v>1</v>
      </c>
      <c r="AI26" s="101">
        <v>1.2291520095834612</v>
      </c>
      <c r="AJ26" s="101">
        <v>1.7268233833621711</v>
      </c>
      <c r="AK26" s="101">
        <v>3.3467075081066864</v>
      </c>
      <c r="AL26" s="101">
        <v>6.9663519617481073</v>
      </c>
      <c r="AM26" s="101">
        <f t="shared" si="0"/>
        <v>119.45248241415207</v>
      </c>
      <c r="AN26" s="107"/>
      <c r="AR26" s="43">
        <v>22</v>
      </c>
      <c r="AS26" s="100">
        <v>64.794793419988139</v>
      </c>
      <c r="AT26" s="100">
        <v>64.222777006919799</v>
      </c>
      <c r="AU26" s="100">
        <v>63.494831339372212</v>
      </c>
      <c r="AV26" s="100">
        <v>62.605986715895483</v>
      </c>
      <c r="AW26" s="100">
        <v>60</v>
      </c>
      <c r="AX26" s="41"/>
      <c r="AY26" s="43">
        <v>22</v>
      </c>
      <c r="AZ26" s="100">
        <v>550.60520952426066</v>
      </c>
      <c r="BA26" s="100">
        <v>549.88369721199285</v>
      </c>
      <c r="BB26" s="100">
        <v>548.01626738395885</v>
      </c>
      <c r="BC26" s="100">
        <v>545.49363422764952</v>
      </c>
      <c r="BD26" s="100">
        <v>527.67823916245914</v>
      </c>
      <c r="BE26" s="41"/>
      <c r="BF26" s="43">
        <v>22</v>
      </c>
      <c r="BG26" s="43">
        <f>[4]攻城值!AQ26</f>
        <v>0.1052889065810715</v>
      </c>
      <c r="BH26" s="43">
        <f>[4]攻城值!AR26</f>
        <v>0.8947110934189284</v>
      </c>
      <c r="BL26" s="70">
        <v>22</v>
      </c>
      <c r="BM26" s="47">
        <f>'[1]功能-战损相关'!H32</f>
        <v>0.17499999999999999</v>
      </c>
      <c r="BN26" s="47">
        <f>'[1]功能-战损相关'!I32</f>
        <v>0.17499999999999999</v>
      </c>
      <c r="BO26" s="47">
        <f>'[1]功能-战损相关'!J32</f>
        <v>0.17499999999999999</v>
      </c>
      <c r="BP26" s="47">
        <f>'[1]功能-战损相关'!K32</f>
        <v>0.17499999999999999</v>
      </c>
      <c r="BQ26" s="47">
        <f>'[1]功能-战损相关'!L32</f>
        <v>0.17499999999999999</v>
      </c>
      <c r="BR26" s="47">
        <f>'[1]功能-战损相关'!M32</f>
        <v>0.125</v>
      </c>
      <c r="BS26" s="47">
        <f>'[1]功能-战损相关'!N32</f>
        <v>0.125</v>
      </c>
      <c r="BT26" s="47">
        <f>'[1]功能-战损相关'!O32</f>
        <v>0.125</v>
      </c>
      <c r="BU26" s="47">
        <f>'[1]功能-战损相关'!P32</f>
        <v>0.125</v>
      </c>
      <c r="BV26" s="47">
        <f>'[1]功能-战损相关'!Q32</f>
        <v>0.125</v>
      </c>
      <c r="BX26" s="57">
        <v>22</v>
      </c>
      <c r="BY26" s="47">
        <f>求节点($BL$5:$BL$364,BM$5:BM$364,节奏总纲!R25)</f>
        <v>0.17499999999999999</v>
      </c>
      <c r="BZ26" s="47">
        <f>求节点($BL$5:$BL$364,BN$5:BN$364,节奏总纲!S25)</f>
        <v>0.17499999999999999</v>
      </c>
      <c r="CA26" s="47">
        <f>求节点($BL$5:$BL$364,BO$5:BO$364,节奏总纲!T25)</f>
        <v>0.17499999999999999</v>
      </c>
      <c r="CB26" s="47">
        <f>求节点($BL$5:$BL$364,BP$5:BP$364,节奏总纲!U25)</f>
        <v>0.17499999999999999</v>
      </c>
      <c r="CC26" s="47">
        <f>求节点($BL$5:$BL$364,BQ$5:BQ$364,节奏总纲!V25)</f>
        <v>0.17499999999999999</v>
      </c>
      <c r="CD26" s="47">
        <f>求节点($BL$5:$BL$364,BR$5:BR$364,节奏总纲!R25)</f>
        <v>0.125</v>
      </c>
      <c r="CE26" s="47">
        <f>求节点($BL$5:$BL$364,BS$5:BS$364,节奏总纲!S25)</f>
        <v>0.125</v>
      </c>
      <c r="CF26" s="47">
        <f>求节点($BL$5:$BL$364,BT$5:BT$364,节奏总纲!T25)</f>
        <v>0.125</v>
      </c>
      <c r="CG26" s="47">
        <f>求节点($BL$5:$BL$364,BU$5:BU$364,节奏总纲!U25)</f>
        <v>0.125</v>
      </c>
      <c r="CH26" s="47">
        <f>求节点($BL$5:$BL$364,BV$5:BV$364,节奏总纲!V25)</f>
        <v>0.125</v>
      </c>
      <c r="CV26" s="131">
        <f>[2]兵营招募!S60</f>
        <v>23</v>
      </c>
      <c r="CW26" s="131">
        <f>[2]兵营招募!U60</f>
        <v>2100</v>
      </c>
    </row>
    <row r="27" spans="2:101" x14ac:dyDescent="0.2">
      <c r="B27" s="31">
        <v>23</v>
      </c>
      <c r="C27" s="31">
        <f>[1]服务器生态!W44</f>
        <v>565.24351880877771</v>
      </c>
      <c r="D27" s="31">
        <f>[1]服务器生态!X44</f>
        <v>390.87641719122234</v>
      </c>
      <c r="E27" s="31">
        <f>[1]服务器生态!Y44</f>
        <v>36.968064000000005</v>
      </c>
      <c r="F27" s="31">
        <f>[1]服务器生态!Z44</f>
        <v>5.5770000000000008</v>
      </c>
      <c r="G27" s="31">
        <f>[1]服务器生态!AA44</f>
        <v>1.3349999999999997</v>
      </c>
      <c r="H27" s="31">
        <f>[1]服务器生态!AC44</f>
        <v>0.56524351880877766</v>
      </c>
      <c r="I27" s="31">
        <f>[1]服务器生态!AD44</f>
        <v>0.39087641719122235</v>
      </c>
      <c r="J27" s="31">
        <f>[1]服务器生态!AE44</f>
        <v>3.6968064000000002E-2</v>
      </c>
      <c r="K27" s="31">
        <f>[1]服务器生态!AF44</f>
        <v>5.5770000000000012E-3</v>
      </c>
      <c r="L27" s="31">
        <f>[1]服务器生态!AG44</f>
        <v>1.3349999999999998E-3</v>
      </c>
      <c r="M27" s="53">
        <f>[3]基础信息!M26</f>
        <v>84.333333333333329</v>
      </c>
      <c r="N27" s="92"/>
      <c r="Q27" s="33">
        <v>23</v>
      </c>
      <c r="R27" s="33">
        <f>[4]带兵数!D26</f>
        <v>3184.9419791058081</v>
      </c>
      <c r="S27" s="33">
        <f>[4]带兵数!E26</f>
        <v>3231.2694466249868</v>
      </c>
      <c r="T27" s="33">
        <f>[4]带兵数!F26</f>
        <v>3282.9718771762273</v>
      </c>
      <c r="U27" s="33">
        <f>[4]带兵数!G26</f>
        <v>3344.0393983271229</v>
      </c>
      <c r="V27" s="33">
        <f>[4]带兵数!H26</f>
        <v>3405.0868314481486</v>
      </c>
      <c r="X27" s="33">
        <v>23</v>
      </c>
      <c r="Y27" s="102">
        <f>求节点(节奏总纲!D$4:D$163,R$5:R$164,$X27)*6</f>
        <v>28064.680390376016</v>
      </c>
      <c r="Z27" s="102">
        <f>求节点(节奏总纲!E$4:E$163,S$5:S$164,$X27)*6</f>
        <v>29110.242696148598</v>
      </c>
      <c r="AA27" s="102">
        <f>求节点(节奏总纲!F$4:F$163,T$5:T$164,$X27)*6</f>
        <v>30506.451156196184</v>
      </c>
      <c r="AB27" s="102">
        <f>求节点(节奏总纲!G$4:G$163,U$5:U$164,$X27)*6</f>
        <v>32534.277983757529</v>
      </c>
      <c r="AC27" s="102">
        <f>求节点(节奏总纲!H$4:H$163,V$5:V$164,$X27)*6</f>
        <v>36302.127620314015</v>
      </c>
      <c r="AG27" s="38">
        <v>23</v>
      </c>
      <c r="AH27" s="101">
        <v>1</v>
      </c>
      <c r="AI27" s="101">
        <v>1.2248598328637448</v>
      </c>
      <c r="AJ27" s="101">
        <v>1.758009148816454</v>
      </c>
      <c r="AK27" s="101">
        <v>3.3597939501148848</v>
      </c>
      <c r="AL27" s="101">
        <v>6.920717273845197</v>
      </c>
      <c r="AM27" s="101">
        <f t="shared" si="0"/>
        <v>120.85932387233973</v>
      </c>
      <c r="AN27" s="107"/>
      <c r="AR27" s="43">
        <v>23</v>
      </c>
      <c r="AS27" s="100">
        <v>67.295396908492307</v>
      </c>
      <c r="AT27" s="100">
        <v>66.713041912432814</v>
      </c>
      <c r="AU27" s="100">
        <v>65.89795294891367</v>
      </c>
      <c r="AV27" s="100">
        <v>64.917565619664543</v>
      </c>
      <c r="AW27" s="100">
        <v>63.649516740868229</v>
      </c>
      <c r="AX27" s="41"/>
      <c r="AY27" s="43">
        <v>23</v>
      </c>
      <c r="AZ27" s="100">
        <v>559.4419166249013</v>
      </c>
      <c r="BA27" s="100">
        <v>558.84229057422442</v>
      </c>
      <c r="BB27" s="100">
        <v>556.49606159091297</v>
      </c>
      <c r="BC27" s="100">
        <v>553.472192394285</v>
      </c>
      <c r="BD27" s="100">
        <v>547.77685021254615</v>
      </c>
      <c r="BE27" s="41"/>
      <c r="BF27" s="43">
        <v>23</v>
      </c>
      <c r="BG27" s="43">
        <f>[4]攻城值!AQ27</f>
        <v>0.10737416690430815</v>
      </c>
      <c r="BH27" s="43">
        <f>[4]攻城值!AR27</f>
        <v>0.89262583309569188</v>
      </c>
      <c r="BL27" s="70">
        <v>23</v>
      </c>
      <c r="BM27" s="47">
        <f>'[1]功能-战损相关'!H33</f>
        <v>0.17499999999999999</v>
      </c>
      <c r="BN27" s="47">
        <f>'[1]功能-战损相关'!I33</f>
        <v>0.17499999999999999</v>
      </c>
      <c r="BO27" s="47">
        <f>'[1]功能-战损相关'!J33</f>
        <v>0.17499999999999999</v>
      </c>
      <c r="BP27" s="47">
        <f>'[1]功能-战损相关'!K33</f>
        <v>0.17499999999999999</v>
      </c>
      <c r="BQ27" s="47">
        <f>'[1]功能-战损相关'!L33</f>
        <v>0.17499999999999999</v>
      </c>
      <c r="BR27" s="47">
        <f>'[1]功能-战损相关'!M33</f>
        <v>0.125</v>
      </c>
      <c r="BS27" s="47">
        <f>'[1]功能-战损相关'!N33</f>
        <v>0.125</v>
      </c>
      <c r="BT27" s="47">
        <f>'[1]功能-战损相关'!O33</f>
        <v>0.125</v>
      </c>
      <c r="BU27" s="47">
        <f>'[1]功能-战损相关'!P33</f>
        <v>0.125</v>
      </c>
      <c r="BV27" s="47">
        <f>'[1]功能-战损相关'!Q33</f>
        <v>0.125</v>
      </c>
      <c r="BX27" s="57">
        <v>23</v>
      </c>
      <c r="BY27" s="47">
        <f>求节点($BL$5:$BL$364,BM$5:BM$364,节奏总纲!R26)</f>
        <v>0.17499999999999999</v>
      </c>
      <c r="BZ27" s="47">
        <f>求节点($BL$5:$BL$364,BN$5:BN$364,节奏总纲!S26)</f>
        <v>0.17499999999999999</v>
      </c>
      <c r="CA27" s="47">
        <f>求节点($BL$5:$BL$364,BO$5:BO$364,节奏总纲!T26)</f>
        <v>0.17499999999999999</v>
      </c>
      <c r="CB27" s="47">
        <f>求节点($BL$5:$BL$364,BP$5:BP$364,节奏总纲!U26)</f>
        <v>0.17499999999999999</v>
      </c>
      <c r="CC27" s="47">
        <f>求节点($BL$5:$BL$364,BQ$5:BQ$364,节奏总纲!V26)</f>
        <v>0.17499999999999999</v>
      </c>
      <c r="CD27" s="47">
        <f>求节点($BL$5:$BL$364,BR$5:BR$364,节奏总纲!R26)</f>
        <v>0.125</v>
      </c>
      <c r="CE27" s="47">
        <f>求节点($BL$5:$BL$364,BS$5:BS$364,节奏总纲!S26)</f>
        <v>0.125</v>
      </c>
      <c r="CF27" s="47">
        <f>求节点($BL$5:$BL$364,BT$5:BT$364,节奏总纲!T26)</f>
        <v>0.125</v>
      </c>
      <c r="CG27" s="47">
        <f>求节点($BL$5:$BL$364,BU$5:BU$364,节奏总纲!U26)</f>
        <v>0.125</v>
      </c>
      <c r="CH27" s="47">
        <f>求节点($BL$5:$BL$364,BV$5:BV$364,节奏总纲!V26)</f>
        <v>0.125</v>
      </c>
      <c r="CV27" s="131">
        <f>[2]兵营招募!S61</f>
        <v>24</v>
      </c>
      <c r="CW27" s="131">
        <f>[2]兵营招募!U61</f>
        <v>2100</v>
      </c>
    </row>
    <row r="28" spans="2:101" x14ac:dyDescent="0.2">
      <c r="B28" s="31">
        <v>24</v>
      </c>
      <c r="C28" s="31">
        <f>[1]服务器生态!W45</f>
        <v>547.15192123824465</v>
      </c>
      <c r="D28" s="31">
        <f>[1]服务器生态!X45</f>
        <v>384.97366276175529</v>
      </c>
      <c r="E28" s="31">
        <f>[1]服务器生态!Y45</f>
        <v>36.088416000000002</v>
      </c>
      <c r="F28" s="31">
        <f>[1]服务器生态!Z45</f>
        <v>5.4697500000000012</v>
      </c>
      <c r="G28" s="31">
        <f>[1]服务器生态!AA45</f>
        <v>1.3162499999999999</v>
      </c>
      <c r="H28" s="31">
        <f>[1]服务器生态!AC45</f>
        <v>0.56118145768025096</v>
      </c>
      <c r="I28" s="31">
        <f>[1]服务器生态!AD45</f>
        <v>0.39484478231974901</v>
      </c>
      <c r="J28" s="31">
        <f>[1]服务器生态!AE45</f>
        <v>3.701376E-2</v>
      </c>
      <c r="K28" s="31">
        <f>[1]服务器生态!AF45</f>
        <v>5.6100000000000013E-3</v>
      </c>
      <c r="L28" s="31">
        <f>[1]服务器生态!AG45</f>
        <v>1.3499999999999999E-3</v>
      </c>
      <c r="M28" s="53">
        <f>[3]基础信息!M27</f>
        <v>84.75</v>
      </c>
      <c r="N28" s="92"/>
      <c r="Q28" s="33">
        <v>24</v>
      </c>
      <c r="R28" s="33">
        <f>[4]带兵数!D27</f>
        <v>3253.7411459307195</v>
      </c>
      <c r="S28" s="33">
        <f>[4]带兵数!E27</f>
        <v>3299.9728534552714</v>
      </c>
      <c r="T28" s="33">
        <f>[4]带兵数!F27</f>
        <v>3354.3744575465457</v>
      </c>
      <c r="U28" s="33">
        <f>[4]带兵数!G27</f>
        <v>3413.2690473143757</v>
      </c>
      <c r="V28" s="33">
        <f>[4]带兵数!H27</f>
        <v>3477.5914438033142</v>
      </c>
      <c r="X28" s="33">
        <v>24</v>
      </c>
      <c r="Y28" s="102">
        <f>求节点(节奏总纲!D$4:D$163,R$5:R$164,$X28)*6</f>
        <v>28289.807048649869</v>
      </c>
      <c r="Z28" s="102">
        <f>求节点(节奏总纲!E$4:E$163,S$5:S$164,$X28)*6</f>
        <v>29337.313427001245</v>
      </c>
      <c r="AA28" s="102">
        <f>求节点(节奏总纲!F$4:F$163,T$5:T$164,$X28)*6</f>
        <v>30742.361179174208</v>
      </c>
      <c r="AB28" s="102">
        <f>求节点(节奏总纲!G$4:G$163,U$5:U$164,$X28)*6</f>
        <v>32769.222746320549</v>
      </c>
      <c r="AC28" s="102">
        <f>求节点(节奏总纲!H$4:H$163,V$5:V$164,$X28)*6</f>
        <v>36543.18070281564</v>
      </c>
      <c r="AG28" s="38">
        <v>24</v>
      </c>
      <c r="AH28" s="101">
        <v>1</v>
      </c>
      <c r="AI28" s="101">
        <v>1.219697939165771</v>
      </c>
      <c r="AJ28" s="101">
        <v>1.7769383980186984</v>
      </c>
      <c r="AK28" s="101">
        <v>3.3703421239587783</v>
      </c>
      <c r="AL28" s="101">
        <v>6.9032229564431509</v>
      </c>
      <c r="AM28" s="101">
        <f t="shared" si="0"/>
        <v>122.04702599513914</v>
      </c>
      <c r="AN28" s="107"/>
      <c r="AR28" s="43">
        <v>24</v>
      </c>
      <c r="AS28" s="100">
        <v>69.843233752631022</v>
      </c>
      <c r="AT28" s="100">
        <v>69.194798236382141</v>
      </c>
      <c r="AU28" s="100">
        <v>68.366590939474506</v>
      </c>
      <c r="AV28" s="100">
        <v>67.278830093691099</v>
      </c>
      <c r="AW28" s="100">
        <v>65.85231138865457</v>
      </c>
      <c r="AX28" s="41"/>
      <c r="AY28" s="43">
        <v>24</v>
      </c>
      <c r="AZ28" s="100">
        <v>568.54526227978533</v>
      </c>
      <c r="BA28" s="100">
        <v>567.60964185035664</v>
      </c>
      <c r="BB28" s="100">
        <v>565.41770535168644</v>
      </c>
      <c r="BC28" s="100">
        <v>561.78669263208087</v>
      </c>
      <c r="BD28" s="100">
        <v>555.09743579279836</v>
      </c>
      <c r="BE28" s="41"/>
      <c r="BF28" s="43">
        <v>24</v>
      </c>
      <c r="BG28" s="43">
        <f>[4]攻城值!AQ28</f>
        <v>0.10940553313022811</v>
      </c>
      <c r="BH28" s="43">
        <f>[4]攻城值!AR28</f>
        <v>0.89059446686977184</v>
      </c>
      <c r="BL28" s="70">
        <v>24</v>
      </c>
      <c r="BM28" s="47">
        <f>'[1]功能-战损相关'!H34</f>
        <v>0.17499999999999999</v>
      </c>
      <c r="BN28" s="47">
        <f>'[1]功能-战损相关'!I34</f>
        <v>0.17499999999999999</v>
      </c>
      <c r="BO28" s="47">
        <f>'[1]功能-战损相关'!J34</f>
        <v>0.17499999999999999</v>
      </c>
      <c r="BP28" s="47">
        <f>'[1]功能-战损相关'!K34</f>
        <v>0.17499999999999999</v>
      </c>
      <c r="BQ28" s="47">
        <f>'[1]功能-战损相关'!L34</f>
        <v>0.17499999999999999</v>
      </c>
      <c r="BR28" s="47">
        <f>'[1]功能-战损相关'!M34</f>
        <v>0.125</v>
      </c>
      <c r="BS28" s="47">
        <f>'[1]功能-战损相关'!N34</f>
        <v>0.125</v>
      </c>
      <c r="BT28" s="47">
        <f>'[1]功能-战损相关'!O34</f>
        <v>0.125</v>
      </c>
      <c r="BU28" s="47">
        <f>'[1]功能-战损相关'!P34</f>
        <v>0.125</v>
      </c>
      <c r="BV28" s="47">
        <f>'[1]功能-战损相关'!Q34</f>
        <v>0.125</v>
      </c>
      <c r="BX28" s="57">
        <v>24</v>
      </c>
      <c r="BY28" s="47">
        <f>求节点($BL$5:$BL$364,BM$5:BM$364,节奏总纲!R27)</f>
        <v>0.17499999999999999</v>
      </c>
      <c r="BZ28" s="47">
        <f>求节点($BL$5:$BL$364,BN$5:BN$364,节奏总纲!S27)</f>
        <v>0.17499999999999999</v>
      </c>
      <c r="CA28" s="47">
        <f>求节点($BL$5:$BL$364,BO$5:BO$364,节奏总纲!T27)</f>
        <v>0.17499999999999999</v>
      </c>
      <c r="CB28" s="47">
        <f>求节点($BL$5:$BL$364,BP$5:BP$364,节奏总纲!U27)</f>
        <v>0.17499999999999999</v>
      </c>
      <c r="CC28" s="47">
        <f>求节点($BL$5:$BL$364,BQ$5:BQ$364,节奏总纲!V27)</f>
        <v>0.17499999999999999</v>
      </c>
      <c r="CD28" s="47">
        <f>求节点($BL$5:$BL$364,BR$5:BR$364,节奏总纲!R27)</f>
        <v>0.125</v>
      </c>
      <c r="CE28" s="47">
        <f>求节点($BL$5:$BL$364,BS$5:BS$364,节奏总纲!S27)</f>
        <v>0.125</v>
      </c>
      <c r="CF28" s="47">
        <f>求节点($BL$5:$BL$364,BT$5:BT$364,节奏总纲!T27)</f>
        <v>0.125</v>
      </c>
      <c r="CG28" s="47">
        <f>求节点($BL$5:$BL$364,BU$5:BU$364,节奏总纲!U27)</f>
        <v>0.125</v>
      </c>
      <c r="CH28" s="47">
        <f>求节点($BL$5:$BL$364,BV$5:BV$364,节奏总纲!V27)</f>
        <v>0.125</v>
      </c>
      <c r="CV28" s="131">
        <f>[2]兵营招募!S62</f>
        <v>25</v>
      </c>
      <c r="CW28" s="131">
        <f>[2]兵营招募!U62</f>
        <v>2700</v>
      </c>
    </row>
    <row r="29" spans="2:101" x14ac:dyDescent="0.2">
      <c r="B29" s="31">
        <v>25</v>
      </c>
      <c r="C29" s="31">
        <f>[1]服务器生态!W46</f>
        <v>529.26342672413818</v>
      </c>
      <c r="D29" s="31">
        <f>[1]服务器生态!X46</f>
        <v>378.87249007586189</v>
      </c>
      <c r="E29" s="31">
        <f>[1]服务器生态!Y46</f>
        <v>35.206483200000001</v>
      </c>
      <c r="F29" s="31">
        <f>[1]服务器生态!Z46</f>
        <v>5.360850000000001</v>
      </c>
      <c r="G29" s="31">
        <f>[1]服务器生态!AA46</f>
        <v>1.2967499999999998</v>
      </c>
      <c r="H29" s="31">
        <f>[1]服务器生态!AC46</f>
        <v>0.55711939655172438</v>
      </c>
      <c r="I29" s="31">
        <f>[1]服务器生态!AD46</f>
        <v>0.39881314744827567</v>
      </c>
      <c r="J29" s="31">
        <f>[1]服务器生态!AE46</f>
        <v>3.7059455999999998E-2</v>
      </c>
      <c r="K29" s="31">
        <f>[1]服务器生态!AF46</f>
        <v>5.6430000000000013E-3</v>
      </c>
      <c r="L29" s="31">
        <f>[1]服务器生态!AG46</f>
        <v>1.3649999999999999E-3</v>
      </c>
      <c r="M29" s="53">
        <f>[3]基础信息!M28</f>
        <v>85.166666666666671</v>
      </c>
      <c r="N29" s="92"/>
      <c r="Q29" s="33">
        <v>25</v>
      </c>
      <c r="R29" s="33">
        <f>[4]带兵数!D28</f>
        <v>3320.561657309669</v>
      </c>
      <c r="S29" s="33">
        <f>[4]带兵数!E28</f>
        <v>3368.6727569248687</v>
      </c>
      <c r="T29" s="33">
        <f>[4]带兵数!F28</f>
        <v>3422.2159685304628</v>
      </c>
      <c r="U29" s="33">
        <f>[4]带兵数!G28</f>
        <v>3483.9833289691578</v>
      </c>
      <c r="V29" s="33">
        <f>[4]带兵数!H28</f>
        <v>3544.4273429748305</v>
      </c>
      <c r="X29" s="33">
        <v>25</v>
      </c>
      <c r="Y29" s="102">
        <f>求节点(节奏总纲!D$4:D$163,R$5:R$164,$X29)*6</f>
        <v>28510.36679243535</v>
      </c>
      <c r="Z29" s="102">
        <f>求节点(节奏总纲!E$4:E$163,S$5:S$164,$X29)*6</f>
        <v>29556.008353248042</v>
      </c>
      <c r="AA29" s="102">
        <f>求节点(节奏总纲!F$4:F$163,T$5:T$164,$X29)*6</f>
        <v>30953.927963606759</v>
      </c>
      <c r="AB29" s="102">
        <f>求节点(节奏总纲!G$4:G$163,U$5:U$164,$X29)*6</f>
        <v>33001.35330113837</v>
      </c>
      <c r="AC29" s="102">
        <f>求节点(节奏总纲!H$4:H$163,V$5:V$164,$X29)*6</f>
        <v>36780.086894048422</v>
      </c>
      <c r="AG29" s="38">
        <v>25</v>
      </c>
      <c r="AH29" s="101">
        <v>1</v>
      </c>
      <c r="AI29" s="101">
        <v>1.2157981056763287</v>
      </c>
      <c r="AJ29" s="101">
        <v>1.7934388050720882</v>
      </c>
      <c r="AK29" s="101">
        <v>3.3765530613309243</v>
      </c>
      <c r="AL29" s="101">
        <v>6.8831654570645533</v>
      </c>
      <c r="AM29" s="101">
        <f t="shared" si="0"/>
        <v>123.25392818429161</v>
      </c>
      <c r="AN29" s="107"/>
      <c r="AR29" s="43">
        <v>25</v>
      </c>
      <c r="AS29" s="100">
        <v>72.442539674441619</v>
      </c>
      <c r="AT29" s="100">
        <v>71.715139040670906</v>
      </c>
      <c r="AU29" s="100">
        <v>70.867828881845597</v>
      </c>
      <c r="AV29" s="100">
        <v>69.648024121869184</v>
      </c>
      <c r="AW29" s="100">
        <v>68.066761209091069</v>
      </c>
      <c r="AX29" s="41"/>
      <c r="AY29" s="43">
        <v>25</v>
      </c>
      <c r="AZ29" s="100">
        <v>577.93673466421114</v>
      </c>
      <c r="BA29" s="100">
        <v>576.57957915379905</v>
      </c>
      <c r="BB29" s="100">
        <v>574.49124438157367</v>
      </c>
      <c r="BC29" s="100">
        <v>570.07793874207459</v>
      </c>
      <c r="BD29" s="100">
        <v>562.46466998029064</v>
      </c>
      <c r="BE29" s="41"/>
      <c r="BF29" s="43">
        <v>25</v>
      </c>
      <c r="BG29" s="43">
        <f>[4]攻城值!AQ29</f>
        <v>0.11138506796377518</v>
      </c>
      <c r="BH29" s="43">
        <f>[4]攻城值!AR29</f>
        <v>0.88861493203622488</v>
      </c>
      <c r="BL29" s="70">
        <v>25</v>
      </c>
      <c r="BM29" s="47">
        <f>'[1]功能-战损相关'!H35</f>
        <v>0.17499999999999999</v>
      </c>
      <c r="BN29" s="47">
        <f>'[1]功能-战损相关'!I35</f>
        <v>0.17499999999999999</v>
      </c>
      <c r="BO29" s="47">
        <f>'[1]功能-战损相关'!J35</f>
        <v>0.17499999999999999</v>
      </c>
      <c r="BP29" s="47">
        <f>'[1]功能-战损相关'!K35</f>
        <v>0.17499999999999999</v>
      </c>
      <c r="BQ29" s="47">
        <f>'[1]功能-战损相关'!L35</f>
        <v>0.17499999999999999</v>
      </c>
      <c r="BR29" s="47">
        <f>'[1]功能-战损相关'!M35</f>
        <v>0.125</v>
      </c>
      <c r="BS29" s="47">
        <f>'[1]功能-战损相关'!N35</f>
        <v>0.125</v>
      </c>
      <c r="BT29" s="47">
        <f>'[1]功能-战损相关'!O35</f>
        <v>0.125</v>
      </c>
      <c r="BU29" s="47">
        <f>'[1]功能-战损相关'!P35</f>
        <v>0.125</v>
      </c>
      <c r="BV29" s="47">
        <f>'[1]功能-战损相关'!Q35</f>
        <v>0.125</v>
      </c>
      <c r="BX29" s="57">
        <v>25</v>
      </c>
      <c r="BY29" s="47">
        <f>求节点($BL$5:$BL$364,BM$5:BM$364,节奏总纲!R28)</f>
        <v>0.17499999999999999</v>
      </c>
      <c r="BZ29" s="47">
        <f>求节点($BL$5:$BL$364,BN$5:BN$364,节奏总纲!S28)</f>
        <v>0.17499999999999999</v>
      </c>
      <c r="CA29" s="47">
        <f>求节点($BL$5:$BL$364,BO$5:BO$364,节奏总纲!T28)</f>
        <v>0.17499999999999999</v>
      </c>
      <c r="CB29" s="47">
        <f>求节点($BL$5:$BL$364,BP$5:BP$364,节奏总纲!U28)</f>
        <v>0.17499999999999999</v>
      </c>
      <c r="CC29" s="47">
        <f>求节点($BL$5:$BL$364,BQ$5:BQ$364,节奏总纲!V28)</f>
        <v>0.17499999999999999</v>
      </c>
      <c r="CD29" s="47">
        <f>求节点($BL$5:$BL$364,BR$5:BR$364,节奏总纲!R28)</f>
        <v>0.125</v>
      </c>
      <c r="CE29" s="47">
        <f>求节点($BL$5:$BL$364,BS$5:BS$364,节奏总纲!S28)</f>
        <v>0.125</v>
      </c>
      <c r="CF29" s="47">
        <f>求节点($BL$5:$BL$364,BT$5:BT$364,节奏总纲!T28)</f>
        <v>0.125</v>
      </c>
      <c r="CG29" s="47">
        <f>求节点($BL$5:$BL$364,BU$5:BU$364,节奏总纲!U28)</f>
        <v>0.125</v>
      </c>
      <c r="CH29" s="47">
        <f>求节点($BL$5:$BL$364,BV$5:BV$364,节奏总纲!V28)</f>
        <v>0.125</v>
      </c>
      <c r="CV29" s="131">
        <f>[2]兵营招募!S63</f>
        <v>26</v>
      </c>
      <c r="CW29" s="131">
        <f>[2]兵营招募!U63</f>
        <v>2700</v>
      </c>
    </row>
    <row r="30" spans="2:101" x14ac:dyDescent="0.2">
      <c r="B30" s="31">
        <v>26</v>
      </c>
      <c r="C30" s="31">
        <f>[1]服务器生态!W47</f>
        <v>511.57803526645785</v>
      </c>
      <c r="D30" s="31">
        <f>[1]服务器生态!X47</f>
        <v>372.57289913354214</v>
      </c>
      <c r="E30" s="31">
        <f>[1]服务器生态!Y47</f>
        <v>34.322265600000001</v>
      </c>
      <c r="F30" s="31">
        <f>[1]服务器生态!Z47</f>
        <v>5.2503000000000011</v>
      </c>
      <c r="G30" s="31">
        <f>[1]服务器生态!AA47</f>
        <v>1.2765</v>
      </c>
      <c r="H30" s="31">
        <f>[1]服务器生态!AC47</f>
        <v>0.55305733542319768</v>
      </c>
      <c r="I30" s="31">
        <f>[1]服务器生态!AD47</f>
        <v>0.40278151257680228</v>
      </c>
      <c r="J30" s="31">
        <f>[1]服务器生态!AE47</f>
        <v>3.7105152000000002E-2</v>
      </c>
      <c r="K30" s="31">
        <f>[1]服务器生态!AF47</f>
        <v>5.6760000000000014E-3</v>
      </c>
      <c r="L30" s="31">
        <f>[1]服务器生态!AG47</f>
        <v>1.3799999999999999E-3</v>
      </c>
      <c r="M30" s="53">
        <f>[3]基础信息!M29</f>
        <v>85.583333333333329</v>
      </c>
      <c r="N30" s="92"/>
      <c r="Q30" s="33">
        <v>26</v>
      </c>
      <c r="R30" s="33">
        <f>[4]带兵数!D29</f>
        <v>3388.0926419241737</v>
      </c>
      <c r="S30" s="33">
        <f>[4]带兵数!E29</f>
        <v>3435.9244188823618</v>
      </c>
      <c r="T30" s="33">
        <f>[4]带兵数!F29</f>
        <v>3490.6693001307258</v>
      </c>
      <c r="U30" s="33">
        <f>[4]带兵数!G29</f>
        <v>3549.8356957135043</v>
      </c>
      <c r="V30" s="33">
        <f>[4]带兵数!H29</f>
        <v>3614.0613536331493</v>
      </c>
      <c r="X30" s="33">
        <v>26</v>
      </c>
      <c r="Y30" s="102">
        <f>求节点(节奏总纲!D$4:D$163,R$5:R$164,$X30)*6</f>
        <v>28715.032440387167</v>
      </c>
      <c r="Z30" s="102">
        <f>求节点(节奏总纲!E$4:E$163,S$5:S$164,$X30)*6</f>
        <v>29767.370405604728</v>
      </c>
      <c r="AA30" s="102">
        <f>求节点(节奏总纲!F$4:F$163,T$5:T$164,$X30)*6</f>
        <v>31163.512273369965</v>
      </c>
      <c r="AB30" s="102">
        <f>求节点(节奏总纲!G$4:G$163,U$5:U$164,$X30)*6</f>
        <v>33219.879492697946</v>
      </c>
      <c r="AC30" s="102">
        <f>求节点(节奏总纲!H$4:H$163,V$5:V$164,$X30)*6</f>
        <v>37014.704512898992</v>
      </c>
      <c r="AG30" s="38">
        <v>26</v>
      </c>
      <c r="AH30" s="101">
        <v>1</v>
      </c>
      <c r="AI30" s="101">
        <v>1.2161470718277219</v>
      </c>
      <c r="AJ30" s="101">
        <v>1.8083418152975694</v>
      </c>
      <c r="AK30" s="101">
        <v>3.3867603686831269</v>
      </c>
      <c r="AL30" s="101">
        <v>6.8598497102555731</v>
      </c>
      <c r="AM30" s="101">
        <f t="shared" si="0"/>
        <v>124.66794219467393</v>
      </c>
      <c r="AN30" s="107"/>
      <c r="AR30" s="43">
        <v>26</v>
      </c>
      <c r="AS30" s="100">
        <v>74.914582731351473</v>
      </c>
      <c r="AT30" s="100">
        <v>74.284278740119149</v>
      </c>
      <c r="AU30" s="100">
        <v>73.352441327633301</v>
      </c>
      <c r="AV30" s="100">
        <v>72.044907189667512</v>
      </c>
      <c r="AW30" s="100">
        <v>70.300004073866035</v>
      </c>
      <c r="AX30" s="41"/>
      <c r="AY30" s="43">
        <v>26</v>
      </c>
      <c r="AZ30" s="100">
        <v>586.20496118332358</v>
      </c>
      <c r="BA30" s="100">
        <v>585.82437171533525</v>
      </c>
      <c r="BB30" s="100">
        <v>583.32005599394211</v>
      </c>
      <c r="BC30" s="100">
        <v>578.5086806101134</v>
      </c>
      <c r="BD30" s="100">
        <v>569.93533991540858</v>
      </c>
      <c r="BE30" s="41"/>
      <c r="BF30" s="43">
        <v>26</v>
      </c>
      <c r="BG30" s="43">
        <f>[4]攻城值!AQ30</f>
        <v>0.11331473017385195</v>
      </c>
      <c r="BH30" s="43">
        <f>[4]攻城值!AR30</f>
        <v>0.88668526982614804</v>
      </c>
      <c r="BL30" s="70">
        <v>26</v>
      </c>
      <c r="BM30" s="47">
        <f>'[1]功能-战损相关'!H36</f>
        <v>0.17499999999999999</v>
      </c>
      <c r="BN30" s="47">
        <f>'[1]功能-战损相关'!I36</f>
        <v>0.17499999999999999</v>
      </c>
      <c r="BO30" s="47">
        <f>'[1]功能-战损相关'!J36</f>
        <v>0.17499999999999999</v>
      </c>
      <c r="BP30" s="47">
        <f>'[1]功能-战损相关'!K36</f>
        <v>0.17499999999999999</v>
      </c>
      <c r="BQ30" s="47">
        <f>'[1]功能-战损相关'!L36</f>
        <v>0.17499999999999999</v>
      </c>
      <c r="BR30" s="47">
        <f>'[1]功能-战损相关'!M36</f>
        <v>0.125</v>
      </c>
      <c r="BS30" s="47">
        <f>'[1]功能-战损相关'!N36</f>
        <v>0.125</v>
      </c>
      <c r="BT30" s="47">
        <f>'[1]功能-战损相关'!O36</f>
        <v>0.125</v>
      </c>
      <c r="BU30" s="47">
        <f>'[1]功能-战损相关'!P36</f>
        <v>0.125</v>
      </c>
      <c r="BV30" s="47">
        <f>'[1]功能-战损相关'!Q36</f>
        <v>0.125</v>
      </c>
      <c r="BX30" s="57">
        <v>26</v>
      </c>
      <c r="BY30" s="47">
        <f>求节点($BL$5:$BL$364,BM$5:BM$364,节奏总纲!R29)</f>
        <v>0.17499999999999999</v>
      </c>
      <c r="BZ30" s="47">
        <f>求节点($BL$5:$BL$364,BN$5:BN$364,节奏总纲!S29)</f>
        <v>0.17499999999999999</v>
      </c>
      <c r="CA30" s="47">
        <f>求节点($BL$5:$BL$364,BO$5:BO$364,节奏总纲!T29)</f>
        <v>0.17499999999999999</v>
      </c>
      <c r="CB30" s="47">
        <f>求节点($BL$5:$BL$364,BP$5:BP$364,节奏总纲!U29)</f>
        <v>0.17499999999999999</v>
      </c>
      <c r="CC30" s="47">
        <f>求节点($BL$5:$BL$364,BQ$5:BQ$364,节奏总纲!V29)</f>
        <v>0.17499999999999999</v>
      </c>
      <c r="CD30" s="47">
        <f>求节点($BL$5:$BL$364,BR$5:BR$364,节奏总纲!R29)</f>
        <v>0.125</v>
      </c>
      <c r="CE30" s="47">
        <f>求节点($BL$5:$BL$364,BS$5:BS$364,节奏总纲!S29)</f>
        <v>0.125</v>
      </c>
      <c r="CF30" s="47">
        <f>求节点($BL$5:$BL$364,BT$5:BT$364,节奏总纲!T29)</f>
        <v>0.125</v>
      </c>
      <c r="CG30" s="47">
        <f>求节点($BL$5:$BL$364,BU$5:BU$364,节奏总纲!U29)</f>
        <v>0.125</v>
      </c>
      <c r="CH30" s="47">
        <f>求节点($BL$5:$BL$364,BV$5:BV$364,节奏总纲!V29)</f>
        <v>0.125</v>
      </c>
      <c r="CV30" s="131">
        <f>[2]兵营招募!S64</f>
        <v>27</v>
      </c>
      <c r="CW30" s="131">
        <f>[2]兵营招募!U64</f>
        <v>2700</v>
      </c>
    </row>
    <row r="31" spans="2:101" x14ac:dyDescent="0.2">
      <c r="B31" s="31">
        <v>27</v>
      </c>
      <c r="C31" s="31">
        <f>[1]服务器生态!W48</f>
        <v>494.09574686520398</v>
      </c>
      <c r="D31" s="31">
        <f>[1]服务器生态!X48</f>
        <v>366.07488993479603</v>
      </c>
      <c r="E31" s="31">
        <f>[1]服务器生态!Y48</f>
        <v>33.435763199999997</v>
      </c>
      <c r="F31" s="31">
        <f>[1]服务器生态!Z48</f>
        <v>5.1381000000000014</v>
      </c>
      <c r="G31" s="31">
        <f>[1]服务器生态!AA48</f>
        <v>1.2555000000000001</v>
      </c>
      <c r="H31" s="31">
        <f>[1]服务器生态!AC48</f>
        <v>0.5489952742946711</v>
      </c>
      <c r="I31" s="31">
        <f>[1]服务器生态!AD48</f>
        <v>0.40674987770532894</v>
      </c>
      <c r="J31" s="31">
        <f>[1]服务器生态!AE48</f>
        <v>3.7150848E-2</v>
      </c>
      <c r="K31" s="31">
        <f>[1]服务器生态!AF48</f>
        <v>5.7090000000000014E-3</v>
      </c>
      <c r="L31" s="31">
        <f>[1]服务器生态!AG48</f>
        <v>1.395E-3</v>
      </c>
      <c r="M31" s="53">
        <f>[3]基础信息!M30</f>
        <v>86</v>
      </c>
      <c r="N31" s="92"/>
      <c r="Q31" s="33">
        <v>27</v>
      </c>
      <c r="R31" s="33">
        <f>[4]带兵数!D30</f>
        <v>3454.6416839245758</v>
      </c>
      <c r="S31" s="33">
        <f>[4]带兵数!E30</f>
        <v>3503.0530825071737</v>
      </c>
      <c r="T31" s="33">
        <f>[4]带兵数!F30</f>
        <v>3557.472326623385</v>
      </c>
      <c r="U31" s="33">
        <f>[4]带兵数!G30</f>
        <v>3618.1755925323187</v>
      </c>
      <c r="V31" s="33">
        <f>[4]带兵数!H30</f>
        <v>3680.4873230223789</v>
      </c>
      <c r="X31" s="33">
        <v>27</v>
      </c>
      <c r="Y31" s="102">
        <f>求节点(节奏总纲!D$4:D$163,R$5:R$164,$X31)*6</f>
        <v>28918.343638806618</v>
      </c>
      <c r="Z31" s="102">
        <f>求节点(节奏总纲!E$4:E$163,S$5:S$164,$X31)*6</f>
        <v>29977.270404113104</v>
      </c>
      <c r="AA31" s="102">
        <f>求节点(节奏总纲!F$4:F$163,T$5:T$164,$X31)*6</f>
        <v>31370.040329908166</v>
      </c>
      <c r="AB31" s="102">
        <f>求节点(节奏总纲!G$4:G$163,U$5:U$164,$X31)*6</f>
        <v>33435.309934451478</v>
      </c>
      <c r="AC31" s="102">
        <f>求节点(节奏总纲!H$4:H$163,V$5:V$164,$X31)*6</f>
        <v>37228.513292990974</v>
      </c>
      <c r="AG31" s="38">
        <v>27</v>
      </c>
      <c r="AH31" s="101">
        <v>1</v>
      </c>
      <c r="AI31" s="101">
        <v>1.2228885539574765</v>
      </c>
      <c r="AJ31" s="101">
        <v>1.8222595721014261</v>
      </c>
      <c r="AK31" s="101">
        <v>3.4015392146032997</v>
      </c>
      <c r="AL31" s="101">
        <v>6.8432797192337231</v>
      </c>
      <c r="AM31" s="101">
        <f t="shared" si="0"/>
        <v>126.42725000920363</v>
      </c>
      <c r="AN31" s="107"/>
      <c r="AR31" s="43">
        <v>27</v>
      </c>
      <c r="AS31" s="100">
        <v>83.342089141135958</v>
      </c>
      <c r="AT31" s="100">
        <v>83.048775384050003</v>
      </c>
      <c r="AU31" s="100">
        <v>82.237117252113634</v>
      </c>
      <c r="AV31" s="100">
        <v>81.196823985610806</v>
      </c>
      <c r="AW31" s="100">
        <v>79.558351502261104</v>
      </c>
      <c r="AX31" s="41"/>
      <c r="AY31" s="43">
        <v>27</v>
      </c>
      <c r="AZ31" s="100">
        <v>640.13627342081065</v>
      </c>
      <c r="BA31" s="100">
        <v>642.91532188299345</v>
      </c>
      <c r="BB31" s="100">
        <v>642.01536231839668</v>
      </c>
      <c r="BC31" s="100">
        <v>640.10831065200045</v>
      </c>
      <c r="BD31" s="100">
        <v>633.27471354348449</v>
      </c>
      <c r="BE31" s="41"/>
      <c r="BF31" s="43">
        <v>27</v>
      </c>
      <c r="BG31" s="43">
        <f>[4]攻城值!AQ31</f>
        <v>0.11519638105832078</v>
      </c>
      <c r="BH31" s="43">
        <f>[4]攻城值!AR31</f>
        <v>0.88480361894167925</v>
      </c>
      <c r="BL31" s="70">
        <v>27</v>
      </c>
      <c r="BM31" s="47">
        <f>'[1]功能-战损相关'!H37</f>
        <v>0.17499999999999999</v>
      </c>
      <c r="BN31" s="47">
        <f>'[1]功能-战损相关'!I37</f>
        <v>0.17499999999999999</v>
      </c>
      <c r="BO31" s="47">
        <f>'[1]功能-战损相关'!J37</f>
        <v>0.17499999999999999</v>
      </c>
      <c r="BP31" s="47">
        <f>'[1]功能-战损相关'!K37</f>
        <v>0.17499999999999999</v>
      </c>
      <c r="BQ31" s="47">
        <f>'[1]功能-战损相关'!L37</f>
        <v>0.17499999999999999</v>
      </c>
      <c r="BR31" s="47">
        <f>'[1]功能-战损相关'!M37</f>
        <v>0.125</v>
      </c>
      <c r="BS31" s="47">
        <f>'[1]功能-战损相关'!N37</f>
        <v>0.125</v>
      </c>
      <c r="BT31" s="47">
        <f>'[1]功能-战损相关'!O37</f>
        <v>0.125</v>
      </c>
      <c r="BU31" s="47">
        <f>'[1]功能-战损相关'!P37</f>
        <v>0.125</v>
      </c>
      <c r="BV31" s="47">
        <f>'[1]功能-战损相关'!Q37</f>
        <v>0.125</v>
      </c>
      <c r="BX31" s="57">
        <v>27</v>
      </c>
      <c r="BY31" s="47">
        <f>求节点($BL$5:$BL$364,BM$5:BM$364,节奏总纲!R30)</f>
        <v>0.17499999999999999</v>
      </c>
      <c r="BZ31" s="47">
        <f>求节点($BL$5:$BL$364,BN$5:BN$364,节奏总纲!S30)</f>
        <v>0.17499999999999999</v>
      </c>
      <c r="CA31" s="47">
        <f>求节点($BL$5:$BL$364,BO$5:BO$364,节奏总纲!T30)</f>
        <v>0.17499999999999999</v>
      </c>
      <c r="CB31" s="47">
        <f>求节点($BL$5:$BL$364,BP$5:BP$364,节奏总纲!U30)</f>
        <v>0.17499999999999999</v>
      </c>
      <c r="CC31" s="47">
        <f>求节点($BL$5:$BL$364,BQ$5:BQ$364,节奏总纲!V30)</f>
        <v>0.17499999999999999</v>
      </c>
      <c r="CD31" s="47">
        <f>求节点($BL$5:$BL$364,BR$5:BR$364,节奏总纲!R30)</f>
        <v>0.125</v>
      </c>
      <c r="CE31" s="47">
        <f>求节点($BL$5:$BL$364,BS$5:BS$364,节奏总纲!S30)</f>
        <v>0.125</v>
      </c>
      <c r="CF31" s="47">
        <f>求节点($BL$5:$BL$364,BT$5:BT$364,节奏总纲!T30)</f>
        <v>0.125</v>
      </c>
      <c r="CG31" s="47">
        <f>求节点($BL$5:$BL$364,BU$5:BU$364,节奏总纲!U30)</f>
        <v>0.125</v>
      </c>
      <c r="CH31" s="47">
        <f>求节点($BL$5:$BL$364,BV$5:BV$364,节奏总纲!V30)</f>
        <v>0.125</v>
      </c>
      <c r="CV31" s="131">
        <f>[2]兵营招募!S65</f>
        <v>28</v>
      </c>
      <c r="CW31" s="131">
        <f>[2]兵营招募!U65</f>
        <v>2700</v>
      </c>
    </row>
    <row r="32" spans="2:101" x14ac:dyDescent="0.2">
      <c r="B32" s="31">
        <v>28</v>
      </c>
      <c r="C32" s="31">
        <f>[1]服务器生态!W49</f>
        <v>476.81656152037635</v>
      </c>
      <c r="D32" s="31">
        <f>[1]服务器生态!X49</f>
        <v>359.37846247962364</v>
      </c>
      <c r="E32" s="31">
        <f>[1]服务器生态!Y49</f>
        <v>32.546976000000001</v>
      </c>
      <c r="F32" s="31">
        <f>[1]服务器生态!Z49</f>
        <v>5.0242500000000012</v>
      </c>
      <c r="G32" s="31">
        <f>[1]服务器生态!AA49</f>
        <v>1.2337499999999999</v>
      </c>
      <c r="H32" s="31">
        <f>[1]服务器生态!AC49</f>
        <v>0.5449332131661444</v>
      </c>
      <c r="I32" s="31">
        <f>[1]服务器生态!AD49</f>
        <v>0.41071824283385561</v>
      </c>
      <c r="J32" s="31">
        <f>[1]服务器生态!AE49</f>
        <v>3.7196543999999998E-2</v>
      </c>
      <c r="K32" s="31">
        <f>[1]服务器生态!AF49</f>
        <v>5.7420000000000014E-3</v>
      </c>
      <c r="L32" s="31">
        <f>[1]服务器生态!AG49</f>
        <v>1.4099999999999998E-3</v>
      </c>
      <c r="M32" s="53">
        <f>[3]基础信息!M31</f>
        <v>86.367647058823522</v>
      </c>
      <c r="N32" s="92"/>
      <c r="Q32" s="33">
        <v>28</v>
      </c>
      <c r="R32" s="33">
        <f>[4]带兵数!D31</f>
        <v>3520.9789085251496</v>
      </c>
      <c r="S32" s="33">
        <f>[4]带兵数!E31</f>
        <v>3569.6432625118296</v>
      </c>
      <c r="T32" s="33">
        <f>[4]带兵数!F31</f>
        <v>3623.3320028260919</v>
      </c>
      <c r="U32" s="33">
        <f>[4]带兵数!G31</f>
        <v>3683.8424098785335</v>
      </c>
      <c r="V32" s="33">
        <f>[4]带兵数!H31</f>
        <v>3752.0448156730304</v>
      </c>
      <c r="X32" s="33">
        <v>28</v>
      </c>
      <c r="Y32" s="102">
        <f>求节点(节奏总纲!D$4:D$163,R$5:R$164,$X32)*6</f>
        <v>29113.496498802706</v>
      </c>
      <c r="Z32" s="102">
        <f>求节点(节奏总纲!E$4:E$163,S$5:S$164,$X32)*6</f>
        <v>30169.228858442184</v>
      </c>
      <c r="AA32" s="102">
        <f>求节点(节奏总纲!F$4:F$163,T$5:T$164,$X32)*6</f>
        <v>31568.001352038071</v>
      </c>
      <c r="AB32" s="102">
        <f>求节点(节奏总纲!G$4:G$163,U$5:U$164,$X32)*6</f>
        <v>33644.603013723317</v>
      </c>
      <c r="AC32" s="102">
        <f>求节点(节奏总纲!H$4:H$163,V$5:V$164,$X32)*6</f>
        <v>37440.486974100582</v>
      </c>
      <c r="AG32" s="38">
        <v>28</v>
      </c>
      <c r="AH32" s="101">
        <v>1</v>
      </c>
      <c r="AI32" s="101">
        <v>1.2413333413091208</v>
      </c>
      <c r="AJ32" s="101">
        <v>1.8358895065092697</v>
      </c>
      <c r="AK32" s="101">
        <v>3.4184349167843289</v>
      </c>
      <c r="AL32" s="101">
        <v>6.8293883833954885</v>
      </c>
      <c r="AM32" s="101">
        <f t="shared" si="0"/>
        <v>128.75807888700427</v>
      </c>
      <c r="AN32" s="107"/>
      <c r="AR32" s="43">
        <v>28</v>
      </c>
      <c r="AS32" s="100">
        <v>85.921865057408951</v>
      </c>
      <c r="AT32" s="100">
        <v>85.643296273691448</v>
      </c>
      <c r="AU32" s="100">
        <v>84.94255299225243</v>
      </c>
      <c r="AV32" s="100">
        <v>83.838209194737232</v>
      </c>
      <c r="AW32" s="100">
        <v>82.045666404573041</v>
      </c>
      <c r="AX32" s="41"/>
      <c r="AY32" s="43">
        <v>28</v>
      </c>
      <c r="AZ32" s="100">
        <v>648.25356488322041</v>
      </c>
      <c r="BA32" s="100">
        <v>651.28586855684887</v>
      </c>
      <c r="BB32" s="100">
        <v>651.47094267005605</v>
      </c>
      <c r="BC32" s="100">
        <v>649.33792432477264</v>
      </c>
      <c r="BD32" s="100">
        <v>641.65869409696631</v>
      </c>
      <c r="BE32" s="41"/>
      <c r="BF32" s="43">
        <v>28</v>
      </c>
      <c r="BG32" s="43">
        <f>[4]攻城值!AQ32</f>
        <v>0.11703179043237283</v>
      </c>
      <c r="BH32" s="43">
        <f>[4]攻城值!AR32</f>
        <v>0.88296820956762723</v>
      </c>
      <c r="BL32" s="70">
        <v>28</v>
      </c>
      <c r="BM32" s="47">
        <f>'[1]功能-战损相关'!H38</f>
        <v>0.17499999999999999</v>
      </c>
      <c r="BN32" s="47">
        <f>'[1]功能-战损相关'!I38</f>
        <v>0.17499999999999999</v>
      </c>
      <c r="BO32" s="47">
        <f>'[1]功能-战损相关'!J38</f>
        <v>0.17499999999999999</v>
      </c>
      <c r="BP32" s="47">
        <f>'[1]功能-战损相关'!K38</f>
        <v>0.17499999999999999</v>
      </c>
      <c r="BQ32" s="47">
        <f>'[1]功能-战损相关'!L38</f>
        <v>0.17499999999999999</v>
      </c>
      <c r="BR32" s="47">
        <f>'[1]功能-战损相关'!M38</f>
        <v>0.125</v>
      </c>
      <c r="BS32" s="47">
        <f>'[1]功能-战损相关'!N38</f>
        <v>0.125</v>
      </c>
      <c r="BT32" s="47">
        <f>'[1]功能-战损相关'!O38</f>
        <v>0.125</v>
      </c>
      <c r="BU32" s="47">
        <f>'[1]功能-战损相关'!P38</f>
        <v>0.125</v>
      </c>
      <c r="BV32" s="47">
        <f>'[1]功能-战损相关'!Q38</f>
        <v>0.125</v>
      </c>
      <c r="BX32" s="57">
        <v>28</v>
      </c>
      <c r="BY32" s="47">
        <f>求节点($BL$5:$BL$364,BM$5:BM$364,节奏总纲!R31)</f>
        <v>0.17499999999999999</v>
      </c>
      <c r="BZ32" s="47">
        <f>求节点($BL$5:$BL$364,BN$5:BN$364,节奏总纲!S31)</f>
        <v>0.17499999999999999</v>
      </c>
      <c r="CA32" s="47">
        <f>求节点($BL$5:$BL$364,BO$5:BO$364,节奏总纲!T31)</f>
        <v>0.17499999999999999</v>
      </c>
      <c r="CB32" s="47">
        <f>求节点($BL$5:$BL$364,BP$5:BP$364,节奏总纲!U31)</f>
        <v>0.17499999999999999</v>
      </c>
      <c r="CC32" s="47">
        <f>求节点($BL$5:$BL$364,BQ$5:BQ$364,节奏总纲!V31)</f>
        <v>0.17499999999999999</v>
      </c>
      <c r="CD32" s="47">
        <f>求节点($BL$5:$BL$364,BR$5:BR$364,节奏总纲!R31)</f>
        <v>0.125</v>
      </c>
      <c r="CE32" s="47">
        <f>求节点($BL$5:$BL$364,BS$5:BS$364,节奏总纲!S31)</f>
        <v>0.125</v>
      </c>
      <c r="CF32" s="47">
        <f>求节点($BL$5:$BL$364,BT$5:BT$364,节奏总纲!T31)</f>
        <v>0.125</v>
      </c>
      <c r="CG32" s="47">
        <f>求节点($BL$5:$BL$364,BU$5:BU$364,节奏总纲!U31)</f>
        <v>0.125</v>
      </c>
      <c r="CH32" s="47">
        <f>求节点($BL$5:$BL$364,BV$5:BV$364,节奏总纲!V31)</f>
        <v>0.125</v>
      </c>
      <c r="CV32" s="131">
        <f>[2]兵营招募!S66</f>
        <v>29</v>
      </c>
      <c r="CW32" s="131">
        <f>[2]兵营招募!U66</f>
        <v>2700</v>
      </c>
    </row>
    <row r="33" spans="2:101" x14ac:dyDescent="0.2">
      <c r="B33" s="31">
        <v>29</v>
      </c>
      <c r="C33" s="31">
        <f>[1]服务器生态!W50</f>
        <v>459.74047923197509</v>
      </c>
      <c r="D33" s="31">
        <f>[1]服务器生态!X50</f>
        <v>352.48361676802483</v>
      </c>
      <c r="E33" s="31">
        <f>[1]服务器生态!Y50</f>
        <v>31.655904</v>
      </c>
      <c r="F33" s="31">
        <f>[1]服务器生态!Z50</f>
        <v>4.9087500000000004</v>
      </c>
      <c r="G33" s="31">
        <f>[1]服务器生态!AA50</f>
        <v>1.2112499999999997</v>
      </c>
      <c r="H33" s="31">
        <f>[1]服务器生态!AC50</f>
        <v>0.54087115203761782</v>
      </c>
      <c r="I33" s="31">
        <f>[1]服务器生态!AD50</f>
        <v>0.41468660796238221</v>
      </c>
      <c r="J33" s="31">
        <f>[1]服务器生态!AE50</f>
        <v>3.7242240000000003E-2</v>
      </c>
      <c r="K33" s="31">
        <f>[1]服务器生态!AF50</f>
        <v>5.7750000000000015E-3</v>
      </c>
      <c r="L33" s="31">
        <f>[1]服务器生态!AG50</f>
        <v>1.4249999999999998E-3</v>
      </c>
      <c r="M33" s="53">
        <f>[3]基础信息!M32</f>
        <v>86.735294117647058</v>
      </c>
      <c r="N33" s="92"/>
      <c r="Q33" s="33">
        <v>29</v>
      </c>
      <c r="R33" s="33">
        <f>[4]带兵数!D32</f>
        <v>3587.5328404170023</v>
      </c>
      <c r="S33" s="33">
        <f>[4]带兵数!E32</f>
        <v>3636.151840648989</v>
      </c>
      <c r="T33" s="33">
        <f>[4]带兵数!F32</f>
        <v>3692.2544796364009</v>
      </c>
      <c r="U33" s="33">
        <f>[4]带兵数!G32</f>
        <v>3755.4718731192797</v>
      </c>
      <c r="V33" s="33">
        <f>[4]带兵数!H32</f>
        <v>3821.7361184365332</v>
      </c>
      <c r="X33" s="33">
        <v>29</v>
      </c>
      <c r="Y33" s="102">
        <f>求节点(节奏总纲!D$4:D$163,R$5:R$164,$X33)*6</f>
        <v>29305.884936116148</v>
      </c>
      <c r="Z33" s="102">
        <f>求节点(节奏总纲!E$4:E$163,S$5:S$164,$X33)*6</f>
        <v>30359.985535409884</v>
      </c>
      <c r="AA33" s="102">
        <f>求节点(节奏总纲!F$4:F$163,T$5:T$164,$X33)*6</f>
        <v>31754.117466513846</v>
      </c>
      <c r="AB33" s="102">
        <f>求节点(节奏总纲!G$4:G$163,U$5:U$164,$X33)*6</f>
        <v>33847.516079262954</v>
      </c>
      <c r="AC33" s="102">
        <f>求节点(节奏总纲!H$4:H$163,V$5:V$164,$X33)*6</f>
        <v>37641.954801075539</v>
      </c>
      <c r="AG33" s="38">
        <v>29</v>
      </c>
      <c r="AH33" s="101">
        <v>1</v>
      </c>
      <c r="AI33" s="101">
        <v>1.2568533790468788</v>
      </c>
      <c r="AJ33" s="101">
        <v>1.848286130775145</v>
      </c>
      <c r="AK33" s="101">
        <v>3.4335778223480817</v>
      </c>
      <c r="AL33" s="101">
        <v>6.8167602187181675</v>
      </c>
      <c r="AM33" s="101">
        <f t="shared" si="0"/>
        <v>130.94465251160216</v>
      </c>
      <c r="AN33" s="107"/>
      <c r="AR33" s="43">
        <v>29</v>
      </c>
      <c r="AS33" s="100">
        <v>88.528471381031551</v>
      </c>
      <c r="AT33" s="100">
        <v>88.207890879656489</v>
      </c>
      <c r="AU33" s="100">
        <v>87.726470281134056</v>
      </c>
      <c r="AV33" s="100">
        <v>86.56094310842218</v>
      </c>
      <c r="AW33" s="100">
        <v>84.586170350062858</v>
      </c>
      <c r="AX33" s="41"/>
      <c r="AY33" s="43">
        <v>29</v>
      </c>
      <c r="AZ33" s="100">
        <v>656.51868256420335</v>
      </c>
      <c r="BA33" s="100">
        <v>659.37533724378341</v>
      </c>
      <c r="BB33" s="100">
        <v>661.42580066095297</v>
      </c>
      <c r="BC33" s="100">
        <v>659.10284887290641</v>
      </c>
      <c r="BD33" s="100">
        <v>650.39526769304382</v>
      </c>
      <c r="BE33" s="41"/>
      <c r="BF33" s="43">
        <v>29</v>
      </c>
      <c r="BG33" s="43">
        <f>[4]攻城值!AQ33</f>
        <v>0.11882264218076442</v>
      </c>
      <c r="BH33" s="43">
        <f>[4]攻城值!AR33</f>
        <v>0.88117735781923556</v>
      </c>
      <c r="BL33" s="70">
        <v>29</v>
      </c>
      <c r="BM33" s="47">
        <f>'[1]功能-战损相关'!H39</f>
        <v>0.17499999999999999</v>
      </c>
      <c r="BN33" s="47">
        <f>'[1]功能-战损相关'!I39</f>
        <v>0.17499999999999999</v>
      </c>
      <c r="BO33" s="47">
        <f>'[1]功能-战损相关'!J39</f>
        <v>0.17499999999999999</v>
      </c>
      <c r="BP33" s="47">
        <f>'[1]功能-战损相关'!K39</f>
        <v>0.17499999999999999</v>
      </c>
      <c r="BQ33" s="47">
        <f>'[1]功能-战损相关'!L39</f>
        <v>0.17499999999999999</v>
      </c>
      <c r="BR33" s="47">
        <f>'[1]功能-战损相关'!M39</f>
        <v>0.125</v>
      </c>
      <c r="BS33" s="47">
        <f>'[1]功能-战损相关'!N39</f>
        <v>0.125</v>
      </c>
      <c r="BT33" s="47">
        <f>'[1]功能-战损相关'!O39</f>
        <v>0.125</v>
      </c>
      <c r="BU33" s="47">
        <f>'[1]功能-战损相关'!P39</f>
        <v>0.125</v>
      </c>
      <c r="BV33" s="47">
        <f>'[1]功能-战损相关'!Q39</f>
        <v>0.125</v>
      </c>
      <c r="BX33" s="57">
        <v>29</v>
      </c>
      <c r="BY33" s="47">
        <f>求节点($BL$5:$BL$364,BM$5:BM$364,节奏总纲!R32)</f>
        <v>0.17499999999999999</v>
      </c>
      <c r="BZ33" s="47">
        <f>求节点($BL$5:$BL$364,BN$5:BN$364,节奏总纲!S32)</f>
        <v>0.17499999999999999</v>
      </c>
      <c r="CA33" s="47">
        <f>求节点($BL$5:$BL$364,BO$5:BO$364,节奏总纲!T32)</f>
        <v>0.17499999999999999</v>
      </c>
      <c r="CB33" s="47">
        <f>求节点($BL$5:$BL$364,BP$5:BP$364,节奏总纲!U32)</f>
        <v>0.17499999999999999</v>
      </c>
      <c r="CC33" s="47">
        <f>求节点($BL$5:$BL$364,BQ$5:BQ$364,节奏总纲!V32)</f>
        <v>0.17499999999999999</v>
      </c>
      <c r="CD33" s="47">
        <f>求节点($BL$5:$BL$364,BR$5:BR$364,节奏总纲!R32)</f>
        <v>0.125</v>
      </c>
      <c r="CE33" s="47">
        <f>求节点($BL$5:$BL$364,BS$5:BS$364,节奏总纲!S32)</f>
        <v>0.125</v>
      </c>
      <c r="CF33" s="47">
        <f>求节点($BL$5:$BL$364,BT$5:BT$364,节奏总纲!T32)</f>
        <v>0.125</v>
      </c>
      <c r="CG33" s="47">
        <f>求节点($BL$5:$BL$364,BU$5:BU$364,节奏总纲!U32)</f>
        <v>0.125</v>
      </c>
      <c r="CH33" s="47">
        <f>求节点($BL$5:$BL$364,BV$5:BV$364,节奏总纲!V32)</f>
        <v>0.125</v>
      </c>
      <c r="CV33" s="131">
        <f>[2]兵营招募!S67</f>
        <v>30</v>
      </c>
      <c r="CW33" s="131">
        <f>[2]兵营招募!U67</f>
        <v>2700</v>
      </c>
    </row>
    <row r="34" spans="2:101" x14ac:dyDescent="0.2">
      <c r="B34" s="31">
        <v>30</v>
      </c>
      <c r="C34" s="31">
        <f>[1]服务器生态!W51</f>
        <v>442.86750000000018</v>
      </c>
      <c r="D34" s="31">
        <f>[1]服务器生态!X51</f>
        <v>345.39035279999985</v>
      </c>
      <c r="E34" s="31">
        <f>[1]服务器生态!Y51</f>
        <v>30.7625472</v>
      </c>
      <c r="F34" s="31">
        <f>[1]服务器生态!Z51</f>
        <v>4.7916000000000016</v>
      </c>
      <c r="G34" s="31">
        <f>[1]服务器生态!AA51</f>
        <v>1.1879999999999999</v>
      </c>
      <c r="H34" s="31">
        <f>[1]服务器生态!AC51</f>
        <v>0.53680909090909112</v>
      </c>
      <c r="I34" s="31">
        <f>[1]服务器生态!AD51</f>
        <v>0.41865497309090888</v>
      </c>
      <c r="J34" s="31">
        <f>[1]服务器生态!AE51</f>
        <v>3.7287936000000001E-2</v>
      </c>
      <c r="K34" s="31">
        <f>[1]服务器生态!AF51</f>
        <v>5.8080000000000015E-3</v>
      </c>
      <c r="L34" s="31">
        <f>[1]服务器生态!AG51</f>
        <v>1.4399999999999999E-3</v>
      </c>
      <c r="M34" s="53">
        <f>[3]基础信息!M33</f>
        <v>87.10294117647058</v>
      </c>
      <c r="N34" s="92"/>
      <c r="Q34" s="33">
        <v>30</v>
      </c>
      <c r="R34" s="33">
        <f>[4]带兵数!D33</f>
        <v>3652.7432338833255</v>
      </c>
      <c r="S34" s="33">
        <f>[4]带兵数!E33</f>
        <v>3703.3969730796721</v>
      </c>
      <c r="T34" s="33">
        <f>[4]带兵数!F33</f>
        <v>3759.0075277664141</v>
      </c>
      <c r="U34" s="33">
        <f>[4]带兵数!G33</f>
        <v>3821.8316384114387</v>
      </c>
      <c r="V34" s="33">
        <f>[4]带兵数!H33</f>
        <v>3891.5075841763833</v>
      </c>
      <c r="X34" s="33">
        <v>30</v>
      </c>
      <c r="Y34" s="102">
        <f>求节点(节奏总纲!D$4:D$163,R$5:R$164,$X34)*6</f>
        <v>29481.698632207641</v>
      </c>
      <c r="Z34" s="102">
        <f>求节点(节奏总纲!E$4:E$163,S$5:S$164,$X34)*6</f>
        <v>30543.641588171784</v>
      </c>
      <c r="AA34" s="102">
        <f>求节点(节奏总纲!F$4:F$163,T$5:T$164,$X34)*6</f>
        <v>31938.404732043717</v>
      </c>
      <c r="AB34" s="102">
        <f>求节点(节奏总纲!G$4:G$163,U$5:U$164,$X34)*6</f>
        <v>34041.892258769461</v>
      </c>
      <c r="AC34" s="102">
        <f>求节点(节奏总纲!H$4:H$163,V$5:V$164,$X34)*6</f>
        <v>37841.261140086994</v>
      </c>
      <c r="AG34" s="38">
        <v>30</v>
      </c>
      <c r="AH34" s="101">
        <v>1</v>
      </c>
      <c r="AI34" s="101">
        <v>1.2667895088298469</v>
      </c>
      <c r="AJ34" s="101">
        <v>1.8566036357047819</v>
      </c>
      <c r="AK34" s="101">
        <v>3.4364744868751131</v>
      </c>
      <c r="AL34" s="101">
        <v>6.7946306539433312</v>
      </c>
      <c r="AM34" s="101">
        <f t="shared" si="0"/>
        <v>132.75993598957959</v>
      </c>
      <c r="AN34" s="107"/>
      <c r="AR34" s="43">
        <v>30</v>
      </c>
      <c r="AS34" s="100">
        <v>91.164952442919201</v>
      </c>
      <c r="AT34" s="100">
        <v>90.799728828897329</v>
      </c>
      <c r="AU34" s="100">
        <v>90.489883922412162</v>
      </c>
      <c r="AV34" s="100">
        <v>89.233052975470073</v>
      </c>
      <c r="AW34" s="100">
        <v>87.1352090909091</v>
      </c>
      <c r="AX34" s="41"/>
      <c r="AY34" s="43">
        <v>30</v>
      </c>
      <c r="AZ34" s="100">
        <v>664.94804903009754</v>
      </c>
      <c r="BA34" s="100">
        <v>667.6196113736446</v>
      </c>
      <c r="BB34" s="100">
        <v>671.12412765190777</v>
      </c>
      <c r="BC34" s="100">
        <v>668.39095247200328</v>
      </c>
      <c r="BD34" s="100">
        <v>659.13120553978877</v>
      </c>
      <c r="BE34" s="41"/>
      <c r="BF34" s="43">
        <v>30</v>
      </c>
      <c r="BG34" s="43">
        <f>[4]攻城值!AQ34</f>
        <v>0.12057053941053358</v>
      </c>
      <c r="BH34" s="43">
        <f>[4]攻城值!AR34</f>
        <v>0.87942946058946636</v>
      </c>
      <c r="BL34" s="70">
        <v>30</v>
      </c>
      <c r="BM34" s="47">
        <f>'[1]功能-战损相关'!H40</f>
        <v>0.17499999999999999</v>
      </c>
      <c r="BN34" s="47">
        <f>'[1]功能-战损相关'!I40</f>
        <v>0.17499999999999999</v>
      </c>
      <c r="BO34" s="47">
        <f>'[1]功能-战损相关'!J40</f>
        <v>0.17499999999999999</v>
      </c>
      <c r="BP34" s="47">
        <f>'[1]功能-战损相关'!K40</f>
        <v>0.17499999999999999</v>
      </c>
      <c r="BQ34" s="47">
        <f>'[1]功能-战损相关'!L40</f>
        <v>0.17499999999999999</v>
      </c>
      <c r="BR34" s="47">
        <f>'[1]功能-战损相关'!M40</f>
        <v>0.125</v>
      </c>
      <c r="BS34" s="47">
        <f>'[1]功能-战损相关'!N40</f>
        <v>0.125</v>
      </c>
      <c r="BT34" s="47">
        <f>'[1]功能-战损相关'!O40</f>
        <v>0.125</v>
      </c>
      <c r="BU34" s="47">
        <f>'[1]功能-战损相关'!P40</f>
        <v>0.125</v>
      </c>
      <c r="BV34" s="47">
        <f>'[1]功能-战损相关'!Q40</f>
        <v>0.125</v>
      </c>
      <c r="BX34" s="57">
        <v>30</v>
      </c>
      <c r="BY34" s="47">
        <f>求节点($BL$5:$BL$364,BM$5:BM$364,节奏总纲!R33)</f>
        <v>0.17499999999999999</v>
      </c>
      <c r="BZ34" s="47">
        <f>求节点($BL$5:$BL$364,BN$5:BN$364,节奏总纲!S33)</f>
        <v>0.17499999999999999</v>
      </c>
      <c r="CA34" s="47">
        <f>求节点($BL$5:$BL$364,BO$5:BO$364,节奏总纲!T33)</f>
        <v>0.17499999999999999</v>
      </c>
      <c r="CB34" s="47">
        <f>求节点($BL$5:$BL$364,BP$5:BP$364,节奏总纲!U33)</f>
        <v>0.17499999999999999</v>
      </c>
      <c r="CC34" s="47">
        <f>求节点($BL$5:$BL$364,BQ$5:BQ$364,节奏总纲!V33)</f>
        <v>0.17499999999999999</v>
      </c>
      <c r="CD34" s="47">
        <f>求节点($BL$5:$BL$364,BR$5:BR$364,节奏总纲!R33)</f>
        <v>0.125</v>
      </c>
      <c r="CE34" s="47">
        <f>求节点($BL$5:$BL$364,BS$5:BS$364,节奏总纲!S33)</f>
        <v>0.125</v>
      </c>
      <c r="CF34" s="47">
        <f>求节点($BL$5:$BL$364,BT$5:BT$364,节奏总纲!T33)</f>
        <v>0.125</v>
      </c>
      <c r="CG34" s="47">
        <f>求节点($BL$5:$BL$364,BU$5:BU$364,节奏总纲!U33)</f>
        <v>0.125</v>
      </c>
      <c r="CH34" s="47">
        <f>求节点($BL$5:$BL$364,BV$5:BV$364,节奏总纲!V33)</f>
        <v>0.125</v>
      </c>
      <c r="CV34" s="131">
        <f>[2]兵营招募!S68</f>
        <v>31</v>
      </c>
      <c r="CW34" s="131">
        <f>[2]兵营招募!U68</f>
        <v>2700</v>
      </c>
    </row>
    <row r="35" spans="2:101" x14ac:dyDescent="0.2">
      <c r="B35" s="31">
        <v>31</v>
      </c>
      <c r="C35" s="31">
        <f>[1]服务器生态!W52</f>
        <v>428.59553563636376</v>
      </c>
      <c r="D35" s="31">
        <f>[1]服务器生态!X52</f>
        <v>335.7326606644362</v>
      </c>
      <c r="E35" s="31">
        <f>[1]服务器生态!Y52</f>
        <v>29.850235699199999</v>
      </c>
      <c r="F35" s="31">
        <f>[1]服务器生态!Z52</f>
        <v>4.6618880000000011</v>
      </c>
      <c r="G35" s="31">
        <f>[1]服务器生态!AA52</f>
        <v>1.1596799999999998</v>
      </c>
      <c r="H35" s="31">
        <f>[1]服务器生态!AC52</f>
        <v>0.53574441954545471</v>
      </c>
      <c r="I35" s="31">
        <f>[1]服务器生态!AD52</f>
        <v>0.41966582583054524</v>
      </c>
      <c r="J35" s="31">
        <f>[1]服务器生态!AE52</f>
        <v>3.7312794624000001E-2</v>
      </c>
      <c r="K35" s="31">
        <f>[1]服务器生态!AF52</f>
        <v>5.8273600000000019E-3</v>
      </c>
      <c r="L35" s="31">
        <f>[1]服务器生态!AG52</f>
        <v>1.4495999999999999E-3</v>
      </c>
      <c r="M35" s="53">
        <f>[3]基础信息!M34</f>
        <v>87.470588235294116</v>
      </c>
      <c r="N35" s="92"/>
      <c r="Q35" s="33">
        <v>31</v>
      </c>
      <c r="R35" s="33">
        <f>[4]带兵数!D34</f>
        <v>3719.5189537639744</v>
      </c>
      <c r="S35" s="33">
        <f>[4]带兵数!E34</f>
        <v>3769.0285126353665</v>
      </c>
      <c r="T35" s="33">
        <f>[4]带兵数!F34</f>
        <v>3826.4669534623122</v>
      </c>
      <c r="U35" s="33">
        <f>[4]带兵数!G34</f>
        <v>3889.0108012583764</v>
      </c>
      <c r="V35" s="33">
        <f>[4]带兵数!H34</f>
        <v>3957.6288482572345</v>
      </c>
      <c r="X35" s="33">
        <v>31</v>
      </c>
      <c r="Y35" s="102">
        <f>求节点(节奏总纲!D$4:D$163,R$5:R$164,$X35)*6</f>
        <v>29657.512328299134</v>
      </c>
      <c r="Z35" s="102">
        <f>求节点(节奏总纲!E$4:E$163,S$5:S$164,$X35)*6</f>
        <v>30727.297640933684</v>
      </c>
      <c r="AA35" s="102">
        <f>求节点(节奏总纲!F$4:F$163,T$5:T$164,$X35)*6</f>
        <v>32120.423346958676</v>
      </c>
      <c r="AB35" s="102">
        <f>求节点(节奏总纲!G$4:G$163,U$5:U$164,$X35)*6</f>
        <v>34230.916094280998</v>
      </c>
      <c r="AC35" s="102">
        <f>求节点(节奏总纲!H$4:H$163,V$5:V$164,$X35)*6</f>
        <v>38031.973799043953</v>
      </c>
      <c r="AG35" s="38">
        <v>31</v>
      </c>
      <c r="AH35" s="101">
        <v>1</v>
      </c>
      <c r="AI35" s="101">
        <v>1.2753368257147344</v>
      </c>
      <c r="AJ35" s="101">
        <v>1.8634448405529105</v>
      </c>
      <c r="AK35" s="101">
        <v>3.4384529873336511</v>
      </c>
      <c r="AL35" s="101">
        <v>6.8058049443346498</v>
      </c>
      <c r="AM35" s="101">
        <f t="shared" si="0"/>
        <v>134.1007765860939</v>
      </c>
      <c r="AN35" s="107"/>
      <c r="AR35" s="43">
        <v>31</v>
      </c>
      <c r="AS35" s="100">
        <v>97.82035402299644</v>
      </c>
      <c r="AT35" s="100">
        <v>97.478034770346824</v>
      </c>
      <c r="AU35" s="100">
        <v>97.25818022408447</v>
      </c>
      <c r="AV35" s="100">
        <v>96.368245423739367</v>
      </c>
      <c r="AW35" s="100">
        <v>94.38460889436918</v>
      </c>
      <c r="AX35" s="41"/>
      <c r="AY35" s="43">
        <v>31</v>
      </c>
      <c r="AZ35" s="100">
        <v>702.16939575186291</v>
      </c>
      <c r="BA35" s="100">
        <v>705.38672117978547</v>
      </c>
      <c r="BB35" s="100">
        <v>709.96567335790598</v>
      </c>
      <c r="BC35" s="100">
        <v>710.50637740450964</v>
      </c>
      <c r="BD35" s="100">
        <v>702.80467130853663</v>
      </c>
      <c r="BE35" s="41"/>
      <c r="BF35" s="43">
        <v>31</v>
      </c>
      <c r="BG35" s="43">
        <f>[4]攻城值!AQ35</f>
        <v>0.12227700923733832</v>
      </c>
      <c r="BH35" s="43">
        <f>[4]攻城值!AR35</f>
        <v>0.87772299076266169</v>
      </c>
      <c r="BL35" s="70">
        <v>31</v>
      </c>
      <c r="BM35" s="47">
        <f>'[1]功能-战损相关'!H41</f>
        <v>0.17499999999999999</v>
      </c>
      <c r="BN35" s="47">
        <f>'[1]功能-战损相关'!I41</f>
        <v>0.17499999999999999</v>
      </c>
      <c r="BO35" s="47">
        <f>'[1]功能-战损相关'!J41</f>
        <v>0.17499999999999999</v>
      </c>
      <c r="BP35" s="47">
        <f>'[1]功能-战损相关'!K41</f>
        <v>0.17499999999999999</v>
      </c>
      <c r="BQ35" s="47">
        <f>'[1]功能-战损相关'!L41</f>
        <v>0.17499999999999999</v>
      </c>
      <c r="BR35" s="47">
        <f>'[1]功能-战损相关'!M41</f>
        <v>0.125</v>
      </c>
      <c r="BS35" s="47">
        <f>'[1]功能-战损相关'!N41</f>
        <v>0.125</v>
      </c>
      <c r="BT35" s="47">
        <f>'[1]功能-战损相关'!O41</f>
        <v>0.125</v>
      </c>
      <c r="BU35" s="47">
        <f>'[1]功能-战损相关'!P41</f>
        <v>0.125</v>
      </c>
      <c r="BV35" s="47">
        <f>'[1]功能-战损相关'!Q41</f>
        <v>0.125</v>
      </c>
      <c r="BX35" s="57">
        <v>31</v>
      </c>
      <c r="BY35" s="47">
        <f>求节点($BL$5:$BL$364,BM$5:BM$364,节奏总纲!R34)</f>
        <v>0.17499999999999999</v>
      </c>
      <c r="BZ35" s="47">
        <f>求节点($BL$5:$BL$364,BN$5:BN$364,节奏总纲!S34)</f>
        <v>0.17499999999999999</v>
      </c>
      <c r="CA35" s="47">
        <f>求节点($BL$5:$BL$364,BO$5:BO$364,节奏总纲!T34)</f>
        <v>0.17499999999999999</v>
      </c>
      <c r="CB35" s="47">
        <f>求节点($BL$5:$BL$364,BP$5:BP$364,节奏总纲!U34)</f>
        <v>0.17499999999999999</v>
      </c>
      <c r="CC35" s="47">
        <f>求节点($BL$5:$BL$364,BQ$5:BQ$364,节奏总纲!V34)</f>
        <v>0.17499999999999999</v>
      </c>
      <c r="CD35" s="47">
        <f>求节点($BL$5:$BL$364,BR$5:BR$364,节奏总纲!R34)</f>
        <v>0.125</v>
      </c>
      <c r="CE35" s="47">
        <f>求节点($BL$5:$BL$364,BS$5:BS$364,节奏总纲!S34)</f>
        <v>0.125</v>
      </c>
      <c r="CF35" s="47">
        <f>求节点($BL$5:$BL$364,BT$5:BT$364,节奏总纲!T34)</f>
        <v>0.125</v>
      </c>
      <c r="CG35" s="47">
        <f>求节点($BL$5:$BL$364,BU$5:BU$364,节奏总纲!U34)</f>
        <v>0.125</v>
      </c>
      <c r="CH35" s="47">
        <f>求节点($BL$5:$BL$364,BV$5:BV$364,节奏总纲!V34)</f>
        <v>0.125</v>
      </c>
      <c r="CV35" s="131">
        <f>[2]兵营招募!S69</f>
        <v>32</v>
      </c>
      <c r="CW35" s="131">
        <f>[2]兵营招募!U69</f>
        <v>2700</v>
      </c>
    </row>
    <row r="36" spans="2:101" x14ac:dyDescent="0.2">
      <c r="B36" s="31">
        <v>32</v>
      </c>
      <c r="C36" s="31">
        <f>[1]服务器生态!W53</f>
        <v>422.21262873667729</v>
      </c>
      <c r="D36" s="31">
        <f>[1]服务器生态!X53</f>
        <v>332.18951514679861</v>
      </c>
      <c r="E36" s="31">
        <f>[1]服务器生态!Y53</f>
        <v>29.483871013075863</v>
      </c>
      <c r="F36" s="31">
        <f>[1]服务器生态!Z53</f>
        <v>4.6168926896551739</v>
      </c>
      <c r="G36" s="31">
        <f>[1]服务器生态!AA53</f>
        <v>1.1522648275862069</v>
      </c>
      <c r="H36" s="31">
        <f>[1]服务器生态!AC53</f>
        <v>0.5346797481818184</v>
      </c>
      <c r="I36" s="31">
        <f>[1]服务器生态!AD53</f>
        <v>0.42067667857018159</v>
      </c>
      <c r="J36" s="31">
        <f>[1]服务器生态!AE53</f>
        <v>3.7337653248000001E-2</v>
      </c>
      <c r="K36" s="31">
        <f>[1]服务器生态!AF53</f>
        <v>5.8467200000000014E-3</v>
      </c>
      <c r="L36" s="31">
        <f>[1]服务器生态!AG53</f>
        <v>1.4591999999999999E-3</v>
      </c>
      <c r="M36" s="53">
        <f>[3]基础信息!M35</f>
        <v>87.838235294117652</v>
      </c>
      <c r="N36" s="92"/>
      <c r="Q36" s="33">
        <v>32</v>
      </c>
      <c r="R36" s="33">
        <f>[4]带兵数!D35</f>
        <v>3783.6630202092224</v>
      </c>
      <c r="S36" s="33">
        <f>[4]带兵数!E35</f>
        <v>3836.370132315777</v>
      </c>
      <c r="T36" s="33">
        <f>[4]带兵数!F35</f>
        <v>3891.5240622314541</v>
      </c>
      <c r="U36" s="33">
        <f>[4]带兵数!G35</f>
        <v>3955.4131908524987</v>
      </c>
      <c r="V36" s="33">
        <f>[4]带兵数!H35</f>
        <v>4026.1220107826684</v>
      </c>
      <c r="X36" s="33">
        <v>32</v>
      </c>
      <c r="Y36" s="102">
        <f>求节点(节奏总纲!D$4:D$163,R$5:R$164,$X36)*6</f>
        <v>29829.576024390626</v>
      </c>
      <c r="Z36" s="102">
        <f>求节点(节奏总纲!E$4:E$163,S$5:S$164,$X36)*6</f>
        <v>30891.764574697278</v>
      </c>
      <c r="AA36" s="102">
        <f>求节点(节奏总纲!F$4:F$163,T$5:T$164,$X36)*6</f>
        <v>32296.908021298445</v>
      </c>
      <c r="AB36" s="102">
        <f>求节点(节奏总纲!G$4:G$163,U$5:U$164,$X36)*6</f>
        <v>34411.649948289632</v>
      </c>
      <c r="AC36" s="102">
        <f>求节点(节奏总纲!H$4:H$163,V$5:V$164,$X36)*6</f>
        <v>38220.50286033786</v>
      </c>
      <c r="AG36" s="38">
        <v>32</v>
      </c>
      <c r="AH36" s="101">
        <v>1</v>
      </c>
      <c r="AI36" s="101">
        <v>1.2728533758729852</v>
      </c>
      <c r="AJ36" s="101">
        <v>1.853756545825112</v>
      </c>
      <c r="AK36" s="101">
        <v>3.4143480625141538</v>
      </c>
      <c r="AL36" s="101">
        <v>6.7677307886448546</v>
      </c>
      <c r="AM36" s="101">
        <f t="shared" si="0"/>
        <v>134.49682153364171</v>
      </c>
      <c r="AN36" s="107"/>
      <c r="AR36" s="43">
        <v>32</v>
      </c>
      <c r="AS36" s="100">
        <v>100.6159053285924</v>
      </c>
      <c r="AT36" s="100">
        <v>100.21925590393195</v>
      </c>
      <c r="AU36" s="100">
        <v>99.938006529529446</v>
      </c>
      <c r="AV36" s="100">
        <v>99.218152784556224</v>
      </c>
      <c r="AW36" s="100">
        <v>97.077137240821614</v>
      </c>
      <c r="AX36" s="41"/>
      <c r="AY36" s="43">
        <v>32</v>
      </c>
      <c r="AZ36" s="100">
        <v>711.17252613360301</v>
      </c>
      <c r="BA36" s="100">
        <v>714.15095094604885</v>
      </c>
      <c r="BB36" s="100">
        <v>718.44245927528925</v>
      </c>
      <c r="BC36" s="100">
        <v>720.43644452401372</v>
      </c>
      <c r="BD36" s="100">
        <v>711.94501078710834</v>
      </c>
      <c r="BE36" s="41"/>
      <c r="BF36" s="43">
        <v>32</v>
      </c>
      <c r="BG36" s="43">
        <f>[4]攻城值!AQ36</f>
        <v>0.12394350723545393</v>
      </c>
      <c r="BH36" s="43">
        <f>[4]攻城值!AR36</f>
        <v>0.87605649276454611</v>
      </c>
      <c r="BL36" s="70">
        <v>32</v>
      </c>
      <c r="BM36" s="47">
        <f>'[1]功能-战损相关'!H42</f>
        <v>0.17499999999999999</v>
      </c>
      <c r="BN36" s="47">
        <f>'[1]功能-战损相关'!I42</f>
        <v>0.17499999999999999</v>
      </c>
      <c r="BO36" s="47">
        <f>'[1]功能-战损相关'!J42</f>
        <v>0.17499999999999999</v>
      </c>
      <c r="BP36" s="47">
        <f>'[1]功能-战损相关'!K42</f>
        <v>0.17499999999999999</v>
      </c>
      <c r="BQ36" s="47">
        <f>'[1]功能-战损相关'!L42</f>
        <v>0.17499999999999999</v>
      </c>
      <c r="BR36" s="47">
        <f>'[1]功能-战损相关'!M42</f>
        <v>0.125</v>
      </c>
      <c r="BS36" s="47">
        <f>'[1]功能-战损相关'!N42</f>
        <v>0.125</v>
      </c>
      <c r="BT36" s="47">
        <f>'[1]功能-战损相关'!O42</f>
        <v>0.125</v>
      </c>
      <c r="BU36" s="47">
        <f>'[1]功能-战损相关'!P42</f>
        <v>0.125</v>
      </c>
      <c r="BV36" s="47">
        <f>'[1]功能-战损相关'!Q42</f>
        <v>0.125</v>
      </c>
      <c r="BX36" s="57">
        <v>32</v>
      </c>
      <c r="BY36" s="47">
        <f>求节点($BL$5:$BL$364,BM$5:BM$364,节奏总纲!R35)</f>
        <v>0.17499999999999999</v>
      </c>
      <c r="BZ36" s="47">
        <f>求节点($BL$5:$BL$364,BN$5:BN$364,节奏总纲!S35)</f>
        <v>0.17499999999999999</v>
      </c>
      <c r="CA36" s="47">
        <f>求节点($BL$5:$BL$364,BO$5:BO$364,节奏总纲!T35)</f>
        <v>0.17499999999999999</v>
      </c>
      <c r="CB36" s="47">
        <f>求节点($BL$5:$BL$364,BP$5:BP$364,节奏总纲!U35)</f>
        <v>0.17499999999999999</v>
      </c>
      <c r="CC36" s="47">
        <f>求节点($BL$5:$BL$364,BQ$5:BQ$364,节奏总纲!V35)</f>
        <v>0.17499999999999999</v>
      </c>
      <c r="CD36" s="47">
        <f>求节点($BL$5:$BL$364,BR$5:BR$364,节奏总纲!R35)</f>
        <v>0.125</v>
      </c>
      <c r="CE36" s="47">
        <f>求节点($BL$5:$BL$364,BS$5:BS$364,节奏总纲!S35)</f>
        <v>0.125</v>
      </c>
      <c r="CF36" s="47">
        <f>求节点($BL$5:$BL$364,BT$5:BT$364,节奏总纲!T35)</f>
        <v>0.125</v>
      </c>
      <c r="CG36" s="47">
        <f>求节点($BL$5:$BL$364,BU$5:BU$364,节奏总纲!U35)</f>
        <v>0.125</v>
      </c>
      <c r="CH36" s="47">
        <f>求节点($BL$5:$BL$364,BV$5:BV$364,节奏总纲!V35)</f>
        <v>0.125</v>
      </c>
      <c r="CV36" s="131">
        <f>[2]兵营招募!S70</f>
        <v>33</v>
      </c>
      <c r="CW36" s="131">
        <f>[2]兵营招募!U70</f>
        <v>3300</v>
      </c>
    </row>
    <row r="37" spans="2:101" x14ac:dyDescent="0.2">
      <c r="B37" s="31">
        <v>33</v>
      </c>
      <c r="C37" s="31">
        <f>[1]服务器生态!W54</f>
        <v>415.8517495203763</v>
      </c>
      <c r="D37" s="31">
        <f>[1]服务器生态!X54</f>
        <v>328.62545543454775</v>
      </c>
      <c r="E37" s="31">
        <f>[1]服务器生态!Y54</f>
        <v>29.116992010593101</v>
      </c>
      <c r="F37" s="31">
        <f>[1]服务器生态!Z54</f>
        <v>4.5714968275862082</v>
      </c>
      <c r="G37" s="31">
        <f>[1]服务器生态!AA54</f>
        <v>1.1446510344827585</v>
      </c>
      <c r="H37" s="31">
        <f>[1]服务器生态!AC54</f>
        <v>0.53361507681818199</v>
      </c>
      <c r="I37" s="31">
        <f>[1]服务器生态!AD54</f>
        <v>0.42168753130981795</v>
      </c>
      <c r="J37" s="31">
        <f>[1]服务器生态!AE54</f>
        <v>3.7362511872000001E-2</v>
      </c>
      <c r="K37" s="31">
        <f>[1]服务器生态!AF54</f>
        <v>5.8660800000000018E-3</v>
      </c>
      <c r="L37" s="31">
        <f>[1]服务器生态!AG54</f>
        <v>1.4687999999999999E-3</v>
      </c>
      <c r="M37" s="53">
        <f>[3]基础信息!M36</f>
        <v>88.183006535947712</v>
      </c>
      <c r="N37" s="92"/>
      <c r="Q37" s="33">
        <v>33</v>
      </c>
      <c r="R37" s="33">
        <f>[4]带兵数!D36</f>
        <v>3850.8297311415272</v>
      </c>
      <c r="S37" s="33">
        <f>[4]带兵数!E36</f>
        <v>3899.0868763053822</v>
      </c>
      <c r="T37" s="33">
        <f>[4]带兵数!F36</f>
        <v>3957.3520379044335</v>
      </c>
      <c r="U37" s="33">
        <f>[4]带兵数!G36</f>
        <v>4020.925900972692</v>
      </c>
      <c r="V37" s="33">
        <f>[4]带兵数!H36</f>
        <v>4090.4062586103628</v>
      </c>
      <c r="X37" s="33">
        <v>33</v>
      </c>
      <c r="Y37" s="102">
        <f>求节点(节奏总纲!D$4:D$163,R$5:R$164,$X37)*6</f>
        <v>30001.639720482122</v>
      </c>
      <c r="Z37" s="102">
        <f>求节点(节奏总纲!E$4:E$163,S$5:S$164,$X37)*6</f>
        <v>31054.536659034486</v>
      </c>
      <c r="AA37" s="102">
        <f>求节点(节奏总纲!F$4:F$163,T$5:T$164,$X37)*6</f>
        <v>32463.45978846023</v>
      </c>
      <c r="AB37" s="102">
        <f>求节点(节奏总纲!G$4:G$163,U$5:U$164,$X37)*6</f>
        <v>34590.128133490849</v>
      </c>
      <c r="AC37" s="102">
        <f>求节点(节奏总纲!H$4:H$163,V$5:V$164,$X37)*6</f>
        <v>38395.707982232074</v>
      </c>
      <c r="AG37" s="38">
        <v>33</v>
      </c>
      <c r="AH37" s="101">
        <v>1</v>
      </c>
      <c r="AI37" s="101">
        <v>1.2705743343350657</v>
      </c>
      <c r="AJ37" s="101">
        <v>1.8448153981457642</v>
      </c>
      <c r="AK37" s="101">
        <v>3.3916467337512333</v>
      </c>
      <c r="AL37" s="101">
        <v>6.7416322247770051</v>
      </c>
      <c r="AM37" s="101">
        <f t="shared" si="0"/>
        <v>134.888755868499</v>
      </c>
      <c r="AN37" s="107"/>
      <c r="AR37" s="43">
        <v>33</v>
      </c>
      <c r="AS37" s="100">
        <v>103.49605918756141</v>
      </c>
      <c r="AT37" s="100">
        <v>102.98463865769315</v>
      </c>
      <c r="AU37" s="100">
        <v>102.63776923547675</v>
      </c>
      <c r="AV37" s="100">
        <v>102.11399501203286</v>
      </c>
      <c r="AW37" s="100">
        <v>99.810577563164358</v>
      </c>
      <c r="AX37" s="41"/>
      <c r="AY37" s="43">
        <v>33</v>
      </c>
      <c r="AZ37" s="100">
        <v>720.70468558707603</v>
      </c>
      <c r="BA37" s="100">
        <v>723.03399577908181</v>
      </c>
      <c r="BB37" s="100">
        <v>727.02120591638322</v>
      </c>
      <c r="BC37" s="100">
        <v>730.61465408514482</v>
      </c>
      <c r="BD37" s="100">
        <v>721.32278187909867</v>
      </c>
      <c r="BE37" s="41"/>
      <c r="BF37" s="43">
        <v>33</v>
      </c>
      <c r="BG37" s="43">
        <f>[4]攻城值!AQ37</f>
        <v>0.12557142157868409</v>
      </c>
      <c r="BH37" s="43">
        <f>[4]攻城值!AR37</f>
        <v>0.87442857842131594</v>
      </c>
      <c r="BL37" s="70">
        <v>33</v>
      </c>
      <c r="BM37" s="47">
        <f>'[1]功能-战损相关'!H43</f>
        <v>0.17499999999999999</v>
      </c>
      <c r="BN37" s="47">
        <f>'[1]功能-战损相关'!I43</f>
        <v>0.17499999999999999</v>
      </c>
      <c r="BO37" s="47">
        <f>'[1]功能-战损相关'!J43</f>
        <v>0.17499999999999999</v>
      </c>
      <c r="BP37" s="47">
        <f>'[1]功能-战损相关'!K43</f>
        <v>0.17499999999999999</v>
      </c>
      <c r="BQ37" s="47">
        <f>'[1]功能-战损相关'!L43</f>
        <v>0.17499999999999999</v>
      </c>
      <c r="BR37" s="47">
        <f>'[1]功能-战损相关'!M43</f>
        <v>0.125</v>
      </c>
      <c r="BS37" s="47">
        <f>'[1]功能-战损相关'!N43</f>
        <v>0.125</v>
      </c>
      <c r="BT37" s="47">
        <f>'[1]功能-战损相关'!O43</f>
        <v>0.125</v>
      </c>
      <c r="BU37" s="47">
        <f>'[1]功能-战损相关'!P43</f>
        <v>0.125</v>
      </c>
      <c r="BV37" s="47">
        <f>'[1]功能-战损相关'!Q43</f>
        <v>0.125</v>
      </c>
      <c r="BX37" s="57">
        <v>33</v>
      </c>
      <c r="BY37" s="47">
        <f>求节点($BL$5:$BL$364,BM$5:BM$364,节奏总纲!R36)</f>
        <v>0.17499999999999999</v>
      </c>
      <c r="BZ37" s="47">
        <f>求节点($BL$5:$BL$364,BN$5:BN$364,节奏总纲!S36)</f>
        <v>0.17499999999999999</v>
      </c>
      <c r="CA37" s="47">
        <f>求节点($BL$5:$BL$364,BO$5:BO$364,节奏总纲!T36)</f>
        <v>0.17499999999999999</v>
      </c>
      <c r="CB37" s="47">
        <f>求节点($BL$5:$BL$364,BP$5:BP$364,节奏总纲!U36)</f>
        <v>0.17499999999999999</v>
      </c>
      <c r="CC37" s="47">
        <f>求节点($BL$5:$BL$364,BQ$5:BQ$364,节奏总纲!V36)</f>
        <v>0.17499999999999999</v>
      </c>
      <c r="CD37" s="47">
        <f>求节点($BL$5:$BL$364,BR$5:BR$364,节奏总纲!R36)</f>
        <v>0.125</v>
      </c>
      <c r="CE37" s="47">
        <f>求节点($BL$5:$BL$364,BS$5:BS$364,节奏总纲!S36)</f>
        <v>0.125</v>
      </c>
      <c r="CF37" s="47">
        <f>求节点($BL$5:$BL$364,BT$5:BT$364,节奏总纲!T36)</f>
        <v>0.125</v>
      </c>
      <c r="CG37" s="47">
        <f>求节点($BL$5:$BL$364,BU$5:BU$364,节奏总纲!U36)</f>
        <v>0.125</v>
      </c>
      <c r="CH37" s="47">
        <f>求节点($BL$5:$BL$364,BV$5:BV$364,节奏总纲!V36)</f>
        <v>0.125</v>
      </c>
      <c r="CV37" s="131">
        <f>[2]兵营招募!S71</f>
        <v>34</v>
      </c>
      <c r="CW37" s="131">
        <f>[2]兵营招募!U71</f>
        <v>3300</v>
      </c>
    </row>
    <row r="38" spans="2:101" x14ac:dyDescent="0.2">
      <c r="B38" s="31">
        <v>34</v>
      </c>
      <c r="C38" s="31">
        <f>[1]服务器生态!W55</f>
        <v>409.51289798746103</v>
      </c>
      <c r="D38" s="31">
        <f>[1]服务器生态!X55</f>
        <v>325.04048152768388</v>
      </c>
      <c r="E38" s="31">
        <f>[1]服务器生态!Y55</f>
        <v>28.749598691751729</v>
      </c>
      <c r="F38" s="31">
        <f>[1]服务器生态!Z55</f>
        <v>4.5257004137931052</v>
      </c>
      <c r="G38" s="31">
        <f>[1]服务器生态!AA55</f>
        <v>1.1368386206896552</v>
      </c>
      <c r="H38" s="31">
        <f>[1]服务器生态!AC55</f>
        <v>0.53255040545454568</v>
      </c>
      <c r="I38" s="31">
        <f>[1]服务器生态!AD55</f>
        <v>0.42269838404945431</v>
      </c>
      <c r="J38" s="31">
        <f>[1]服务器生态!AE55</f>
        <v>3.7387370496000001E-2</v>
      </c>
      <c r="K38" s="31">
        <f>[1]服务器生态!AF55</f>
        <v>5.8854400000000013E-3</v>
      </c>
      <c r="L38" s="31">
        <f>[1]服务器生态!AG55</f>
        <v>1.4783999999999999E-3</v>
      </c>
      <c r="M38" s="53">
        <f>[3]基础信息!M37</f>
        <v>88.509803921568633</v>
      </c>
      <c r="N38" s="92"/>
      <c r="Q38" s="33">
        <v>34</v>
      </c>
      <c r="R38" s="33">
        <f>[4]带兵数!D37</f>
        <v>3913.962430455269</v>
      </c>
      <c r="S38" s="33">
        <f>[4]带兵数!E37</f>
        <v>3966.2932129146884</v>
      </c>
      <c r="T38" s="33">
        <f>[4]带兵数!F37</f>
        <v>4022.5526780322962</v>
      </c>
      <c r="U38" s="33">
        <f>[4]带兵数!G37</f>
        <v>4088.6582215718527</v>
      </c>
      <c r="V38" s="33">
        <f>[4]带兵数!H37</f>
        <v>4158.7144728338253</v>
      </c>
      <c r="X38" s="33">
        <v>34</v>
      </c>
      <c r="Y38" s="102">
        <f>求节点(节奏总纲!D$4:D$163,R$5:R$164,$X38)*6</f>
        <v>30159.253381426141</v>
      </c>
      <c r="Z38" s="102">
        <f>求节点(节奏总纲!E$4:E$163,S$5:S$164,$X38)*6</f>
        <v>31213.965804538493</v>
      </c>
      <c r="AA38" s="102">
        <f>求节点(节奏总纲!F$4:F$163,T$5:T$164,$X38)*6</f>
        <v>32628.829524831268</v>
      </c>
      <c r="AB38" s="102">
        <f>求节点(节奏总纲!G$4:G$163,U$5:U$164,$X38)*6</f>
        <v>34758.965000118624</v>
      </c>
      <c r="AC38" s="102">
        <f>求节点(节奏总纲!H$4:H$163,V$5:V$164,$X38)*6</f>
        <v>38570.913104126281</v>
      </c>
      <c r="AG38" s="38">
        <v>34</v>
      </c>
      <c r="AH38" s="101">
        <v>1</v>
      </c>
      <c r="AI38" s="101">
        <v>1.268962146380451</v>
      </c>
      <c r="AJ38" s="101">
        <v>1.8355518922578089</v>
      </c>
      <c r="AK38" s="101">
        <v>3.3707402045212018</v>
      </c>
      <c r="AL38" s="101">
        <v>6.7165289459366875</v>
      </c>
      <c r="AM38" s="101">
        <f t="shared" si="0"/>
        <v>135.2887105628445</v>
      </c>
      <c r="AN38" s="107"/>
      <c r="AR38" s="43">
        <v>34</v>
      </c>
      <c r="AS38" s="100">
        <v>106.60991262214431</v>
      </c>
      <c r="AT38" s="100">
        <v>105.79082205183006</v>
      </c>
      <c r="AU38" s="100">
        <v>105.37663529592609</v>
      </c>
      <c r="AV38" s="100">
        <v>105.03235908607564</v>
      </c>
      <c r="AW38" s="100">
        <v>102.59022187844849</v>
      </c>
      <c r="AX38" s="41"/>
      <c r="AY38" s="43">
        <v>34</v>
      </c>
      <c r="AZ38" s="100">
        <v>731.76828332807395</v>
      </c>
      <c r="BA38" s="100">
        <v>732.1473846195745</v>
      </c>
      <c r="BB38" s="100">
        <v>735.83254776933654</v>
      </c>
      <c r="BC38" s="100">
        <v>740.8676650602938</v>
      </c>
      <c r="BD38" s="100">
        <v>730.96735601163493</v>
      </c>
      <c r="BE38" s="41"/>
      <c r="BF38" s="43">
        <v>34</v>
      </c>
      <c r="BG38" s="43">
        <f>[4]攻城值!AQ38</f>
        <v>0.12716207689694575</v>
      </c>
      <c r="BH38" s="43">
        <f>[4]攻城值!AR38</f>
        <v>0.8728379231030543</v>
      </c>
      <c r="BL38" s="70">
        <v>34</v>
      </c>
      <c r="BM38" s="47">
        <f>'[1]功能-战损相关'!H44</f>
        <v>0.17499999999999999</v>
      </c>
      <c r="BN38" s="47">
        <f>'[1]功能-战损相关'!I44</f>
        <v>0.17499999999999999</v>
      </c>
      <c r="BO38" s="47">
        <f>'[1]功能-战损相关'!J44</f>
        <v>0.17499999999999999</v>
      </c>
      <c r="BP38" s="47">
        <f>'[1]功能-战损相关'!K44</f>
        <v>0.17499999999999999</v>
      </c>
      <c r="BQ38" s="47">
        <f>'[1]功能-战损相关'!L44</f>
        <v>0.17499999999999999</v>
      </c>
      <c r="BR38" s="47">
        <f>'[1]功能-战损相关'!M44</f>
        <v>0.125</v>
      </c>
      <c r="BS38" s="47">
        <f>'[1]功能-战损相关'!N44</f>
        <v>0.125</v>
      </c>
      <c r="BT38" s="47">
        <f>'[1]功能-战损相关'!O44</f>
        <v>0.125</v>
      </c>
      <c r="BU38" s="47">
        <f>'[1]功能-战损相关'!P44</f>
        <v>0.125</v>
      </c>
      <c r="BV38" s="47">
        <f>'[1]功能-战损相关'!Q44</f>
        <v>0.125</v>
      </c>
      <c r="BX38" s="57">
        <v>34</v>
      </c>
      <c r="BY38" s="47">
        <f>求节点($BL$5:$BL$364,BM$5:BM$364,节奏总纲!R37)</f>
        <v>0.17499999999999999</v>
      </c>
      <c r="BZ38" s="47">
        <f>求节点($BL$5:$BL$364,BN$5:BN$364,节奏总纲!S37)</f>
        <v>0.17499999999999999</v>
      </c>
      <c r="CA38" s="47">
        <f>求节点($BL$5:$BL$364,BO$5:BO$364,节奏总纲!T37)</f>
        <v>0.17499999999999999</v>
      </c>
      <c r="CB38" s="47">
        <f>求节点($BL$5:$BL$364,BP$5:BP$364,节奏总纲!U37)</f>
        <v>0.17499999999999999</v>
      </c>
      <c r="CC38" s="47">
        <f>求节点($BL$5:$BL$364,BQ$5:BQ$364,节奏总纲!V37)</f>
        <v>0.17499999999999999</v>
      </c>
      <c r="CD38" s="47">
        <f>求节点($BL$5:$BL$364,BR$5:BR$364,节奏总纲!R37)</f>
        <v>0.125</v>
      </c>
      <c r="CE38" s="47">
        <f>求节点($BL$5:$BL$364,BS$5:BS$364,节奏总纲!S37)</f>
        <v>0.125</v>
      </c>
      <c r="CF38" s="47">
        <f>求节点($BL$5:$BL$364,BT$5:BT$364,节奏总纲!T37)</f>
        <v>0.125</v>
      </c>
      <c r="CG38" s="47">
        <f>求节点($BL$5:$BL$364,BU$5:BU$364,节奏总纲!U37)</f>
        <v>0.125</v>
      </c>
      <c r="CH38" s="47">
        <f>求节点($BL$5:$BL$364,BV$5:BV$364,节奏总纲!V37)</f>
        <v>0.125</v>
      </c>
      <c r="CV38" s="131">
        <f>[2]兵营招募!S72</f>
        <v>35</v>
      </c>
      <c r="CW38" s="131">
        <f>[2]兵营招募!U72</f>
        <v>3300</v>
      </c>
    </row>
    <row r="39" spans="2:101" x14ac:dyDescent="0.2">
      <c r="B39" s="31">
        <v>35</v>
      </c>
      <c r="C39" s="31">
        <f>[1]服务器生态!W56</f>
        <v>403.19607413793119</v>
      </c>
      <c r="D39" s="31">
        <f>[1]服务器生态!X56</f>
        <v>321.43459342620673</v>
      </c>
      <c r="E39" s="31">
        <f>[1]服务器生态!Y56</f>
        <v>28.381691056551727</v>
      </c>
      <c r="F39" s="31">
        <f>[1]服务器生态!Z56</f>
        <v>4.4795034482758638</v>
      </c>
      <c r="G39" s="31">
        <f>[1]服务器生态!AA56</f>
        <v>1.1288275862068964</v>
      </c>
      <c r="H39" s="31">
        <f>[1]服务器生态!AC56</f>
        <v>0.53148573409090927</v>
      </c>
      <c r="I39" s="31">
        <f>[1]服务器生态!AD56</f>
        <v>0.42370923678909067</v>
      </c>
      <c r="J39" s="31">
        <f>[1]服务器生态!AE56</f>
        <v>3.7412229120000001E-2</v>
      </c>
      <c r="K39" s="31">
        <f>[1]服务器生态!AF56</f>
        <v>5.9048000000000017E-3</v>
      </c>
      <c r="L39" s="31">
        <f>[1]服务器生态!AG56</f>
        <v>1.4879999999999997E-3</v>
      </c>
      <c r="M39" s="53">
        <f>[3]基础信息!M38</f>
        <v>88.83660130718954</v>
      </c>
      <c r="N39" s="92"/>
      <c r="Q39" s="33">
        <v>35</v>
      </c>
      <c r="R39" s="33">
        <f>[4]带兵数!D38</f>
        <v>3980.1909129472951</v>
      </c>
      <c r="S39" s="33">
        <f>[4]带兵数!E38</f>
        <v>4030.5941741358338</v>
      </c>
      <c r="T39" s="33">
        <f>[4]带兵数!F38</f>
        <v>4091.0872039771339</v>
      </c>
      <c r="U39" s="33">
        <f>[4]带兵数!G38</f>
        <v>4154.191079838205</v>
      </c>
      <c r="V39" s="33">
        <f>[4]带兵数!H38</f>
        <v>4223.6246235371837</v>
      </c>
      <c r="X39" s="33">
        <v>35</v>
      </c>
      <c r="Y39" s="102">
        <f>求节点(节奏总纲!D$4:D$163,R$5:R$164,$X39)*6</f>
        <v>30310.76954590105</v>
      </c>
      <c r="Z39" s="102">
        <f>求节点(节奏总纲!E$4:E$163,S$5:S$164,$X39)*6</f>
        <v>31370.892584248955</v>
      </c>
      <c r="AA39" s="102">
        <f>求节点(节奏总纲!F$4:F$163,T$5:T$164,$X39)*6</f>
        <v>32784.771521399191</v>
      </c>
      <c r="AB39" s="102">
        <f>求节点(节奏总纲!G$4:G$163,U$5:U$164,$X39)*6</f>
        <v>34927.801866746398</v>
      </c>
      <c r="AC39" s="102">
        <f>求节点(节奏总纲!H$4:H$163,V$5:V$164,$X39)*6</f>
        <v>38738.145999461034</v>
      </c>
      <c r="AG39" s="38">
        <v>35</v>
      </c>
      <c r="AH39" s="101">
        <v>1</v>
      </c>
      <c r="AI39" s="101">
        <v>1.2673950624516457</v>
      </c>
      <c r="AJ39" s="101">
        <v>1.826877607076022</v>
      </c>
      <c r="AK39" s="101">
        <v>3.3522209991078715</v>
      </c>
      <c r="AL39" s="101">
        <v>6.7061256871884369</v>
      </c>
      <c r="AM39" s="101">
        <f t="shared" si="0"/>
        <v>135.71407170459636</v>
      </c>
      <c r="AN39" s="107"/>
      <c r="AR39" s="43">
        <v>35</v>
      </c>
      <c r="AS39" s="100">
        <v>109.79516251556612</v>
      </c>
      <c r="AT39" s="100">
        <v>108.70415442746673</v>
      </c>
      <c r="AU39" s="100">
        <v>108.15323560761499</v>
      </c>
      <c r="AV39" s="100">
        <v>107.71630219566251</v>
      </c>
      <c r="AW39" s="100">
        <v>105.40608519623059</v>
      </c>
      <c r="AX39" s="41"/>
      <c r="AY39" s="43">
        <v>35</v>
      </c>
      <c r="AZ39" s="100">
        <v>743.20316801673562</v>
      </c>
      <c r="BA39" s="100">
        <v>741.93591192149108</v>
      </c>
      <c r="BB39" s="100">
        <v>744.85863850867327</v>
      </c>
      <c r="BC39" s="100">
        <v>749.40721309302535</v>
      </c>
      <c r="BD39" s="100">
        <v>740.79945765781758</v>
      </c>
      <c r="BE39" s="41"/>
      <c r="BF39" s="43">
        <v>35</v>
      </c>
      <c r="BG39" s="43">
        <f>[4]攻城值!AQ39</f>
        <v>0.12871673787104598</v>
      </c>
      <c r="BH39" s="43">
        <f>[4]攻城值!AR39</f>
        <v>0.87128326212895413</v>
      </c>
      <c r="BL39" s="70">
        <v>35</v>
      </c>
      <c r="BM39" s="47">
        <f>'[1]功能-战损相关'!H45</f>
        <v>0.17499999999999999</v>
      </c>
      <c r="BN39" s="47">
        <f>'[1]功能-战损相关'!I45</f>
        <v>0.17499999999999999</v>
      </c>
      <c r="BO39" s="47">
        <f>'[1]功能-战损相关'!J45</f>
        <v>0.17499999999999999</v>
      </c>
      <c r="BP39" s="47">
        <f>'[1]功能-战损相关'!K45</f>
        <v>0.17499999999999999</v>
      </c>
      <c r="BQ39" s="47">
        <f>'[1]功能-战损相关'!L45</f>
        <v>0.17499999999999999</v>
      </c>
      <c r="BR39" s="47">
        <f>'[1]功能-战损相关'!M45</f>
        <v>0.125</v>
      </c>
      <c r="BS39" s="47">
        <f>'[1]功能-战损相关'!N45</f>
        <v>0.125</v>
      </c>
      <c r="BT39" s="47">
        <f>'[1]功能-战损相关'!O45</f>
        <v>0.125</v>
      </c>
      <c r="BU39" s="47">
        <f>'[1]功能-战损相关'!P45</f>
        <v>0.125</v>
      </c>
      <c r="BV39" s="47">
        <f>'[1]功能-战损相关'!Q45</f>
        <v>0.125</v>
      </c>
      <c r="BX39" s="57">
        <v>35</v>
      </c>
      <c r="BY39" s="47">
        <f>求节点($BL$5:$BL$364,BM$5:BM$364,节奏总纲!R38)</f>
        <v>0.17499999999999999</v>
      </c>
      <c r="BZ39" s="47">
        <f>求节点($BL$5:$BL$364,BN$5:BN$364,节奏总纲!S38)</f>
        <v>0.17499999999999999</v>
      </c>
      <c r="CA39" s="47">
        <f>求节点($BL$5:$BL$364,BO$5:BO$364,节奏总纲!T38)</f>
        <v>0.17499999999999999</v>
      </c>
      <c r="CB39" s="47">
        <f>求节点($BL$5:$BL$364,BP$5:BP$364,节奏总纲!U38)</f>
        <v>0.17499999999999999</v>
      </c>
      <c r="CC39" s="47">
        <f>求节点($BL$5:$BL$364,BQ$5:BQ$364,节奏总纲!V38)</f>
        <v>0.17499999999999999</v>
      </c>
      <c r="CD39" s="47">
        <f>求节点($BL$5:$BL$364,BR$5:BR$364,节奏总纲!R38)</f>
        <v>0.125</v>
      </c>
      <c r="CE39" s="47">
        <f>求节点($BL$5:$BL$364,BS$5:BS$364,节奏总纲!S38)</f>
        <v>0.125</v>
      </c>
      <c r="CF39" s="47">
        <f>求节点($BL$5:$BL$364,BT$5:BT$364,节奏总纲!T38)</f>
        <v>0.125</v>
      </c>
      <c r="CG39" s="47">
        <f>求节点($BL$5:$BL$364,BU$5:BU$364,节奏总纲!U38)</f>
        <v>0.125</v>
      </c>
      <c r="CH39" s="47">
        <f>求节点($BL$5:$BL$364,BV$5:BV$364,节奏总纲!V38)</f>
        <v>0.125</v>
      </c>
      <c r="CV39" s="131">
        <f>[2]兵营招募!S73</f>
        <v>36</v>
      </c>
      <c r="CW39" s="131">
        <f>[2]兵营招募!U73</f>
        <v>3300</v>
      </c>
    </row>
    <row r="40" spans="2:101" x14ac:dyDescent="0.2">
      <c r="B40" s="31">
        <v>36</v>
      </c>
      <c r="C40" s="31">
        <f>[1]服务器生态!W57</f>
        <v>396.90127797178707</v>
      </c>
      <c r="D40" s="31">
        <f>[1]服务器生态!X57</f>
        <v>317.80779113011653</v>
      </c>
      <c r="E40" s="31">
        <f>[1]服务器生态!Y57</f>
        <v>28.013269104993107</v>
      </c>
      <c r="F40" s="31">
        <f>[1]服务器生态!Z57</f>
        <v>4.432905931034484</v>
      </c>
      <c r="G40" s="31">
        <f>[1]服务器生态!AA57</f>
        <v>1.1206179310344826</v>
      </c>
      <c r="H40" s="31">
        <f>[1]服务器生态!AC57</f>
        <v>0.53042106272727296</v>
      </c>
      <c r="I40" s="31">
        <f>[1]服务器生态!AD57</f>
        <v>0.42472008952872708</v>
      </c>
      <c r="J40" s="31">
        <f>[1]服务器生态!AE57</f>
        <v>3.7437087744000001E-2</v>
      </c>
      <c r="K40" s="31">
        <f>[1]服务器生态!AF57</f>
        <v>5.9241600000000012E-3</v>
      </c>
      <c r="L40" s="31">
        <f>[1]服务器生态!AG57</f>
        <v>1.4975999999999998E-3</v>
      </c>
      <c r="M40" s="53">
        <f>[3]基础信息!M39</f>
        <v>89.16339869281046</v>
      </c>
      <c r="N40" s="92"/>
      <c r="Q40" s="33">
        <v>36</v>
      </c>
      <c r="R40" s="33">
        <f>[4]带兵数!D39</f>
        <v>4043.8224722802161</v>
      </c>
      <c r="S40" s="33">
        <f>[4]带兵数!E39</f>
        <v>4097.4135482075872</v>
      </c>
      <c r="T40" s="33">
        <f>[4]带兵数!F39</f>
        <v>4154.2715250695746</v>
      </c>
      <c r="U40" s="33">
        <f>[4]带兵数!G39</f>
        <v>4219.9593475759102</v>
      </c>
      <c r="V40" s="33">
        <f>[4]带兵数!H39</f>
        <v>4286.631625084754</v>
      </c>
      <c r="X40" s="33">
        <v>36</v>
      </c>
      <c r="Y40" s="102">
        <f>求节点(节奏总纲!D$4:D$163,R$5:R$164,$X40)*6</f>
        <v>30461.392258151005</v>
      </c>
      <c r="Z40" s="102">
        <f>求节点(节奏总纲!E$4:E$163,S$5:S$164,$X40)*6</f>
        <v>31527.21911075111</v>
      </c>
      <c r="AA40" s="102">
        <f>求节点(节奏总纲!F$4:F$163,T$5:T$164,$X40)*6</f>
        <v>32940.713517967117</v>
      </c>
      <c r="AB40" s="102">
        <f>求节点(节奏总纲!G$4:G$163,U$5:U$164,$X40)*6</f>
        <v>35085.798155077748</v>
      </c>
      <c r="AC40" s="102">
        <f>求节点(节奏总纲!H$4:H$163,V$5:V$164,$X40)*6</f>
        <v>38904.870418022147</v>
      </c>
      <c r="AG40" s="38">
        <v>36</v>
      </c>
      <c r="AH40" s="101">
        <v>1</v>
      </c>
      <c r="AI40" s="101">
        <v>1.2663224623924045</v>
      </c>
      <c r="AJ40" s="101">
        <v>1.8192039165153691</v>
      </c>
      <c r="AK40" s="101">
        <v>3.3345545297269497</v>
      </c>
      <c r="AL40" s="101">
        <v>6.6989234720242941</v>
      </c>
      <c r="AM40" s="101">
        <f t="shared" si="0"/>
        <v>136.18538991694084</v>
      </c>
      <c r="AN40" s="107"/>
      <c r="AR40" s="43">
        <v>36</v>
      </c>
      <c r="AS40" s="100">
        <v>113.04852083400299</v>
      </c>
      <c r="AT40" s="100">
        <v>111.85381650347887</v>
      </c>
      <c r="AU40" s="100">
        <v>110.96042385713282</v>
      </c>
      <c r="AV40" s="100">
        <v>110.42184125837981</v>
      </c>
      <c r="AW40" s="100">
        <v>108.22056507294144</v>
      </c>
      <c r="AX40" s="41"/>
      <c r="AY40" s="43">
        <v>36</v>
      </c>
      <c r="AZ40" s="100">
        <v>754.97559764664709</v>
      </c>
      <c r="BA40" s="100">
        <v>753.24405314536</v>
      </c>
      <c r="BB40" s="100">
        <v>754.04363821580716</v>
      </c>
      <c r="BC40" s="100">
        <v>758.06128279689131</v>
      </c>
      <c r="BD40" s="100">
        <v>750.55280111111847</v>
      </c>
      <c r="BE40" s="41"/>
      <c r="BF40" s="43">
        <v>36</v>
      </c>
      <c r="BG40" s="43">
        <f>[4]攻城值!AQ40</f>
        <v>0.13023661258615485</v>
      </c>
      <c r="BH40" s="43">
        <f>[4]攻城值!AR40</f>
        <v>0.86976338741384518</v>
      </c>
      <c r="BL40" s="70">
        <v>36</v>
      </c>
      <c r="BM40" s="47">
        <f>'[1]功能-战损相关'!H46</f>
        <v>0.17499999999999999</v>
      </c>
      <c r="BN40" s="47">
        <f>'[1]功能-战损相关'!I46</f>
        <v>0.17499999999999999</v>
      </c>
      <c r="BO40" s="47">
        <f>'[1]功能-战损相关'!J46</f>
        <v>0.17499999999999999</v>
      </c>
      <c r="BP40" s="47">
        <f>'[1]功能-战损相关'!K46</f>
        <v>0.17499999999999999</v>
      </c>
      <c r="BQ40" s="47">
        <f>'[1]功能-战损相关'!L46</f>
        <v>0.17499999999999999</v>
      </c>
      <c r="BR40" s="47">
        <f>'[1]功能-战损相关'!M46</f>
        <v>0.125</v>
      </c>
      <c r="BS40" s="47">
        <f>'[1]功能-战损相关'!N46</f>
        <v>0.125</v>
      </c>
      <c r="BT40" s="47">
        <f>'[1]功能-战损相关'!O46</f>
        <v>0.125</v>
      </c>
      <c r="BU40" s="47">
        <f>'[1]功能-战损相关'!P46</f>
        <v>0.125</v>
      </c>
      <c r="BV40" s="47">
        <f>'[1]功能-战损相关'!Q46</f>
        <v>0.125</v>
      </c>
      <c r="BX40" s="57">
        <v>36</v>
      </c>
      <c r="BY40" s="47">
        <f>求节点($BL$5:$BL$364,BM$5:BM$364,节奏总纲!R39)</f>
        <v>0.17499999999999999</v>
      </c>
      <c r="BZ40" s="47">
        <f>求节点($BL$5:$BL$364,BN$5:BN$364,节奏总纲!S39)</f>
        <v>0.17499999999999999</v>
      </c>
      <c r="CA40" s="47">
        <f>求节点($BL$5:$BL$364,BO$5:BO$364,节奏总纲!T39)</f>
        <v>0.17499999999999999</v>
      </c>
      <c r="CB40" s="47">
        <f>求节点($BL$5:$BL$364,BP$5:BP$364,节奏总纲!U39)</f>
        <v>0.17499999999999999</v>
      </c>
      <c r="CC40" s="47">
        <f>求节点($BL$5:$BL$364,BQ$5:BQ$364,节奏总纲!V39)</f>
        <v>0.17499999999999999</v>
      </c>
      <c r="CD40" s="47">
        <f>求节点($BL$5:$BL$364,BR$5:BR$364,节奏总纲!R39)</f>
        <v>0.125</v>
      </c>
      <c r="CE40" s="47">
        <f>求节点($BL$5:$BL$364,BS$5:BS$364,节奏总纲!S39)</f>
        <v>0.125</v>
      </c>
      <c r="CF40" s="47">
        <f>求节点($BL$5:$BL$364,BT$5:BT$364,节奏总纲!T39)</f>
        <v>0.125</v>
      </c>
      <c r="CG40" s="47">
        <f>求节点($BL$5:$BL$364,BU$5:BU$364,节奏总纲!U39)</f>
        <v>0.125</v>
      </c>
      <c r="CH40" s="47">
        <f>求节点($BL$5:$BL$364,BV$5:BV$364,节奏总纲!V39)</f>
        <v>0.125</v>
      </c>
      <c r="CV40" s="131">
        <f>[2]兵营招募!S74</f>
        <v>37</v>
      </c>
      <c r="CW40" s="131">
        <f>[2]兵营招募!U74</f>
        <v>3600</v>
      </c>
    </row>
    <row r="41" spans="2:101" x14ac:dyDescent="0.2">
      <c r="B41" s="31">
        <v>37</v>
      </c>
      <c r="C41" s="31">
        <f>[1]服务器生态!W58</f>
        <v>390.62850948902832</v>
      </c>
      <c r="D41" s="31">
        <f>[1]服务器生态!X58</f>
        <v>314.16007463941304</v>
      </c>
      <c r="E41" s="31">
        <f>[1]服务器生态!Y58</f>
        <v>27.644332837075861</v>
      </c>
      <c r="F41" s="31">
        <f>[1]服务器生态!Z58</f>
        <v>4.3859078620689669</v>
      </c>
      <c r="G41" s="31">
        <f>[1]服务器生态!AA58</f>
        <v>1.1122096551724137</v>
      </c>
      <c r="H41" s="31">
        <f>[1]服务器生态!AC58</f>
        <v>0.52935639136363655</v>
      </c>
      <c r="I41" s="31">
        <f>[1]服务器生态!AD58</f>
        <v>0.42573094226836344</v>
      </c>
      <c r="J41" s="31">
        <f>[1]服务器生态!AE58</f>
        <v>3.7461946368000001E-2</v>
      </c>
      <c r="K41" s="31">
        <f>[1]服务器生态!AF58</f>
        <v>5.9435200000000016E-3</v>
      </c>
      <c r="L41" s="31">
        <f>[1]服务器生态!AG58</f>
        <v>1.5071999999999998E-3</v>
      </c>
      <c r="M41" s="53">
        <f>[3]基础信息!M40</f>
        <v>89.490196078431367</v>
      </c>
      <c r="N41" s="92"/>
      <c r="Q41" s="33">
        <v>37</v>
      </c>
      <c r="R41" s="33">
        <f>[4]带兵数!D40</f>
        <v>4109.020743671972</v>
      </c>
      <c r="S41" s="33">
        <f>[4]带兵数!E40</f>
        <v>4161.1453581089208</v>
      </c>
      <c r="T41" s="33">
        <f>[4]带兵数!F40</f>
        <v>4220.4599594946012</v>
      </c>
      <c r="U41" s="33">
        <f>[4]带兵数!G40</f>
        <v>4282.0408035249629</v>
      </c>
      <c r="V41" s="33">
        <f>[4]带兵数!H40</f>
        <v>4352.0389775920594</v>
      </c>
      <c r="X41" s="33">
        <v>37</v>
      </c>
      <c r="Y41" s="102">
        <f>求节点(节奏总纲!D$4:D$163,R$5:R$164,$X41)*6</f>
        <v>30609.211164343942</v>
      </c>
      <c r="Z41" s="102">
        <f>求节点(节奏总纲!E$4:E$163,S$5:S$164,$X41)*6</f>
        <v>31672.701871126937</v>
      </c>
      <c r="AA41" s="102">
        <f>求节点(节奏总纲!F$4:F$163,T$5:T$164,$X41)*6</f>
        <v>33092.532056593176</v>
      </c>
      <c r="AB41" s="102">
        <f>求节点(节奏总纲!G$4:G$163,U$5:U$164,$X41)*6</f>
        <v>35240.561228084815</v>
      </c>
      <c r="AC41" s="102">
        <f>求节点(节奏总纲!H$4:H$163,V$5:V$164,$X41)*6</f>
        <v>39063.140502748953</v>
      </c>
      <c r="AG41" s="38">
        <v>37</v>
      </c>
      <c r="AH41" s="101">
        <v>1</v>
      </c>
      <c r="AI41" s="101">
        <v>1.2651970516999553</v>
      </c>
      <c r="AJ41" s="101">
        <v>1.811497461145263</v>
      </c>
      <c r="AK41" s="101">
        <v>3.3114333078234308</v>
      </c>
      <c r="AL41" s="101">
        <v>6.6951305959519889</v>
      </c>
      <c r="AM41" s="101">
        <f t="shared" si="0"/>
        <v>136.63997113482486</v>
      </c>
      <c r="AN41" s="107"/>
      <c r="AR41" s="43">
        <v>37</v>
      </c>
      <c r="AS41" s="100">
        <v>115.92880440996399</v>
      </c>
      <c r="AT41" s="100">
        <v>115.06803258428141</v>
      </c>
      <c r="AU41" s="100">
        <v>113.79955279609003</v>
      </c>
      <c r="AV41" s="100">
        <v>113.13651672010238</v>
      </c>
      <c r="AW41" s="100">
        <v>111.04878539763477</v>
      </c>
      <c r="AX41" s="41"/>
      <c r="AY41" s="43">
        <v>37</v>
      </c>
      <c r="AZ41" s="100">
        <v>764.16754505617382</v>
      </c>
      <c r="BA41" s="100">
        <v>764.87306914513829</v>
      </c>
      <c r="BB41" s="100">
        <v>763.39186549148178</v>
      </c>
      <c r="BC41" s="100">
        <v>766.74198192148583</v>
      </c>
      <c r="BD41" s="100">
        <v>760.3359159289754</v>
      </c>
      <c r="BE41" s="41"/>
      <c r="BF41" s="43">
        <v>37</v>
      </c>
      <c r="BG41" s="43">
        <f>[4]攻城值!AQ41</f>
        <v>0.1317228556626622</v>
      </c>
      <c r="BH41" s="43">
        <f>[4]攻城值!AR41</f>
        <v>0.86827714433733783</v>
      </c>
      <c r="BL41" s="70">
        <v>37</v>
      </c>
      <c r="BM41" s="47">
        <f>'[1]功能-战损相关'!H47</f>
        <v>0.17499999999999999</v>
      </c>
      <c r="BN41" s="47">
        <f>'[1]功能-战损相关'!I47</f>
        <v>0.17499999999999999</v>
      </c>
      <c r="BO41" s="47">
        <f>'[1]功能-战损相关'!J47</f>
        <v>0.17499999999999999</v>
      </c>
      <c r="BP41" s="47">
        <f>'[1]功能-战损相关'!K47</f>
        <v>0.17499999999999999</v>
      </c>
      <c r="BQ41" s="47">
        <f>'[1]功能-战损相关'!L47</f>
        <v>0.17499999999999999</v>
      </c>
      <c r="BR41" s="47">
        <f>'[1]功能-战损相关'!M47</f>
        <v>0.125</v>
      </c>
      <c r="BS41" s="47">
        <f>'[1]功能-战损相关'!N47</f>
        <v>0.125</v>
      </c>
      <c r="BT41" s="47">
        <f>'[1]功能-战损相关'!O47</f>
        <v>0.125</v>
      </c>
      <c r="BU41" s="47">
        <f>'[1]功能-战损相关'!P47</f>
        <v>0.125</v>
      </c>
      <c r="BV41" s="47">
        <f>'[1]功能-战损相关'!Q47</f>
        <v>0.125</v>
      </c>
      <c r="BX41" s="57">
        <v>37</v>
      </c>
      <c r="BY41" s="47">
        <f>求节点($BL$5:$BL$364,BM$5:BM$364,节奏总纲!R40)</f>
        <v>0.17499999999999999</v>
      </c>
      <c r="BZ41" s="47">
        <f>求节点($BL$5:$BL$364,BN$5:BN$364,节奏总纲!S40)</f>
        <v>0.17499999999999999</v>
      </c>
      <c r="CA41" s="47">
        <f>求节点($BL$5:$BL$364,BO$5:BO$364,节奏总纲!T40)</f>
        <v>0.17499999999999999</v>
      </c>
      <c r="CB41" s="47">
        <f>求节点($BL$5:$BL$364,BP$5:BP$364,节奏总纲!U40)</f>
        <v>0.17499999999999999</v>
      </c>
      <c r="CC41" s="47">
        <f>求节点($BL$5:$BL$364,BQ$5:BQ$364,节奏总纲!V40)</f>
        <v>0.17499999999999999</v>
      </c>
      <c r="CD41" s="47">
        <f>求节点($BL$5:$BL$364,BR$5:BR$364,节奏总纲!R40)</f>
        <v>0.125</v>
      </c>
      <c r="CE41" s="47">
        <f>求节点($BL$5:$BL$364,BS$5:BS$364,节奏总纲!S40)</f>
        <v>0.125</v>
      </c>
      <c r="CF41" s="47">
        <f>求节点($BL$5:$BL$364,BT$5:BT$364,节奏总纲!T40)</f>
        <v>0.125</v>
      </c>
      <c r="CG41" s="47">
        <f>求节点($BL$5:$BL$364,BU$5:BU$364,节奏总纲!U40)</f>
        <v>0.125</v>
      </c>
      <c r="CH41" s="47">
        <f>求节点($BL$5:$BL$364,BV$5:BV$364,节奏总纲!V40)</f>
        <v>0.125</v>
      </c>
      <c r="CV41" s="131">
        <f>[2]兵营招募!S75</f>
        <v>38</v>
      </c>
      <c r="CW41" s="131">
        <f>[2]兵营招募!U75</f>
        <v>4100</v>
      </c>
    </row>
    <row r="42" spans="2:101" x14ac:dyDescent="0.2">
      <c r="B42" s="31">
        <v>38</v>
      </c>
      <c r="C42" s="31">
        <f>[1]服务器生态!W59</f>
        <v>384.37776868965534</v>
      </c>
      <c r="D42" s="31">
        <f>[1]服务器生态!X59</f>
        <v>310.49144395409644</v>
      </c>
      <c r="E42" s="31">
        <f>[1]服务器生态!Y59</f>
        <v>27.274882252800001</v>
      </c>
      <c r="F42" s="31">
        <f>[1]服务器生态!Z59</f>
        <v>4.3385092413793123</v>
      </c>
      <c r="G42" s="31">
        <f>[1]服务器生态!AA59</f>
        <v>1.1036027586206896</v>
      </c>
      <c r="H42" s="31">
        <f>[1]服务器生态!AC59</f>
        <v>0.52829172000000024</v>
      </c>
      <c r="I42" s="31">
        <f>[1]服务器生态!AD59</f>
        <v>0.4267417950079998</v>
      </c>
      <c r="J42" s="31">
        <f>[1]服务器生态!AE59</f>
        <v>3.7486804992000002E-2</v>
      </c>
      <c r="K42" s="31">
        <f>[1]服务器生态!AF59</f>
        <v>5.962880000000002E-3</v>
      </c>
      <c r="L42" s="31">
        <f>[1]服务器生态!AG59</f>
        <v>1.5167999999999998E-3</v>
      </c>
      <c r="M42" s="53">
        <f>[3]基础信息!M41</f>
        <v>89.816993464052288</v>
      </c>
      <c r="N42" s="92"/>
      <c r="Q42" s="33">
        <v>38</v>
      </c>
      <c r="R42" s="33">
        <f>[4]带兵数!D41</f>
        <v>4173.3890826430224</v>
      </c>
      <c r="S42" s="33">
        <f>[4]带兵数!E41</f>
        <v>4225.8552007948474</v>
      </c>
      <c r="T42" s="33">
        <f>[4]带兵数!F41</f>
        <v>4282.8232260907926</v>
      </c>
      <c r="U42" s="33">
        <f>[4]带兵数!G41</f>
        <v>4347.2253230365786</v>
      </c>
      <c r="V42" s="33">
        <f>[4]带兵数!H41</f>
        <v>4415.5588848776533</v>
      </c>
      <c r="X42" s="33">
        <v>38</v>
      </c>
      <c r="Y42" s="102">
        <f>求节点(节奏总纲!D$4:D$163,R$5:R$164,$X42)*6</f>
        <v>30757.030070536879</v>
      </c>
      <c r="Z42" s="102">
        <f>求节点(节奏总纲!E$4:E$163,S$5:S$164,$X42)*6</f>
        <v>31818.184631502772</v>
      </c>
      <c r="AA42" s="102">
        <f>求节点(节奏总纲!F$4:F$163,T$5:T$164,$X42)*6</f>
        <v>33242.445496207554</v>
      </c>
      <c r="AB42" s="102">
        <f>求节点(节奏总纲!G$4:G$163,U$5:U$164,$X42)*6</f>
        <v>35394.045644285477</v>
      </c>
      <c r="AC42" s="102">
        <f>求节点(节奏总纲!H$4:H$163,V$5:V$164,$X42)*6</f>
        <v>39212.963014404238</v>
      </c>
      <c r="AG42" s="38">
        <v>38</v>
      </c>
      <c r="AH42" s="101">
        <v>1</v>
      </c>
      <c r="AI42" s="101">
        <v>1.2641500579295133</v>
      </c>
      <c r="AJ42" s="101">
        <v>1.8050262019462504</v>
      </c>
      <c r="AK42" s="101">
        <v>3.2892846653031391</v>
      </c>
      <c r="AL42" s="101">
        <v>6.7010742447607932</v>
      </c>
      <c r="AM42" s="101">
        <f t="shared" si="0"/>
        <v>137.12579066789311</v>
      </c>
      <c r="AN42" s="107"/>
      <c r="AR42" s="43">
        <v>38</v>
      </c>
      <c r="AS42" s="100">
        <v>118.84872611399884</v>
      </c>
      <c r="AT42" s="100">
        <v>118.33510181046431</v>
      </c>
      <c r="AU42" s="100">
        <v>116.79820699543389</v>
      </c>
      <c r="AV42" s="100">
        <v>115.86428423367143</v>
      </c>
      <c r="AW42" s="100">
        <v>113.83465785622738</v>
      </c>
      <c r="AX42" s="41"/>
      <c r="AY42" s="43">
        <v>38</v>
      </c>
      <c r="AZ42" s="100">
        <v>773.56594607373586</v>
      </c>
      <c r="BA42" s="100">
        <v>776.73709064750585</v>
      </c>
      <c r="BB42" s="100">
        <v>773.74383811193866</v>
      </c>
      <c r="BC42" s="100">
        <v>775.47577987175509</v>
      </c>
      <c r="BD42" s="100">
        <v>769.77022605647971</v>
      </c>
      <c r="BE42" s="41"/>
      <c r="BF42" s="43">
        <v>38</v>
      </c>
      <c r="BG42" s="43">
        <f>[4]攻城值!AQ42</f>
        <v>0.13317657118147086</v>
      </c>
      <c r="BH42" s="43">
        <f>[4]攻城值!AR42</f>
        <v>0.86682342881852914</v>
      </c>
      <c r="BL42" s="70">
        <v>38</v>
      </c>
      <c r="BM42" s="47">
        <f>'[1]功能-战损相关'!H48</f>
        <v>0.17499999999999999</v>
      </c>
      <c r="BN42" s="47">
        <f>'[1]功能-战损相关'!I48</f>
        <v>0.17499999999999999</v>
      </c>
      <c r="BO42" s="47">
        <f>'[1]功能-战损相关'!J48</f>
        <v>0.17499999999999999</v>
      </c>
      <c r="BP42" s="47">
        <f>'[1]功能-战损相关'!K48</f>
        <v>0.17499999999999999</v>
      </c>
      <c r="BQ42" s="47">
        <f>'[1]功能-战损相关'!L48</f>
        <v>0.17499999999999999</v>
      </c>
      <c r="BR42" s="47">
        <f>'[1]功能-战损相关'!M48</f>
        <v>0.125</v>
      </c>
      <c r="BS42" s="47">
        <f>'[1]功能-战损相关'!N48</f>
        <v>0.125</v>
      </c>
      <c r="BT42" s="47">
        <f>'[1]功能-战损相关'!O48</f>
        <v>0.125</v>
      </c>
      <c r="BU42" s="47">
        <f>'[1]功能-战损相关'!P48</f>
        <v>0.125</v>
      </c>
      <c r="BV42" s="47">
        <f>'[1]功能-战损相关'!Q48</f>
        <v>0.125</v>
      </c>
      <c r="BX42" s="57">
        <v>38</v>
      </c>
      <c r="BY42" s="47">
        <f>求节点($BL$5:$BL$364,BM$5:BM$364,节奏总纲!R41)</f>
        <v>0.17499999999999999</v>
      </c>
      <c r="BZ42" s="47">
        <f>求节点($BL$5:$BL$364,BN$5:BN$364,节奏总纲!S41)</f>
        <v>0.17499999999999999</v>
      </c>
      <c r="CA42" s="47">
        <f>求节点($BL$5:$BL$364,BO$5:BO$364,节奏总纲!T41)</f>
        <v>0.17499999999999999</v>
      </c>
      <c r="CB42" s="47">
        <f>求节点($BL$5:$BL$364,BP$5:BP$364,节奏总纲!U41)</f>
        <v>0.17499999999999999</v>
      </c>
      <c r="CC42" s="47">
        <f>求节点($BL$5:$BL$364,BQ$5:BQ$364,节奏总纲!V41)</f>
        <v>0.17499999999999999</v>
      </c>
      <c r="CD42" s="47">
        <f>求节点($BL$5:$BL$364,BR$5:BR$364,节奏总纲!R41)</f>
        <v>0.125</v>
      </c>
      <c r="CE42" s="47">
        <f>求节点($BL$5:$BL$364,BS$5:BS$364,节奏总纲!S41)</f>
        <v>0.125</v>
      </c>
      <c r="CF42" s="47">
        <f>求节点($BL$5:$BL$364,BT$5:BT$364,节奏总纲!T41)</f>
        <v>0.125</v>
      </c>
      <c r="CG42" s="47">
        <f>求节点($BL$5:$BL$364,BU$5:BU$364,节奏总纲!U41)</f>
        <v>0.125</v>
      </c>
      <c r="CH42" s="47">
        <f>求节点($BL$5:$BL$364,BV$5:BV$364,节奏总纲!V41)</f>
        <v>0.125</v>
      </c>
      <c r="CV42" s="131">
        <f>[2]兵营招募!S76</f>
        <v>39</v>
      </c>
      <c r="CW42" s="131">
        <f>[2]兵营招募!U76</f>
        <v>4700</v>
      </c>
    </row>
    <row r="43" spans="2:101" x14ac:dyDescent="0.2">
      <c r="B43" s="31">
        <v>39</v>
      </c>
      <c r="C43" s="31">
        <f>[1]服务器生态!W60</f>
        <v>378.14905557366779</v>
      </c>
      <c r="D43" s="31">
        <f>[1]服务器生态!X60</f>
        <v>306.80189907416661</v>
      </c>
      <c r="E43" s="31">
        <f>[1]服务器生态!Y60</f>
        <v>26.904917352165516</v>
      </c>
      <c r="F43" s="31">
        <f>[1]服务器生态!Z60</f>
        <v>4.2907100689655175</v>
      </c>
      <c r="G43" s="31">
        <f>[1]服务器生态!AA60</f>
        <v>1.0947972413793101</v>
      </c>
      <c r="H43" s="31">
        <f>[1]服务器生态!AC60</f>
        <v>0.52722704863636383</v>
      </c>
      <c r="I43" s="31">
        <f>[1]服务器生态!AD60</f>
        <v>0.42775264774763616</v>
      </c>
      <c r="J43" s="31">
        <f>[1]服务器生态!AE60</f>
        <v>3.7511663616000002E-2</v>
      </c>
      <c r="K43" s="31">
        <f>[1]服务器生态!AF60</f>
        <v>5.9822400000000015E-3</v>
      </c>
      <c r="L43" s="31">
        <f>[1]服务器生态!AG60</f>
        <v>1.5263999999999998E-3</v>
      </c>
      <c r="M43" s="53">
        <f>[3]基础信息!M42</f>
        <v>90.128654970760238</v>
      </c>
      <c r="N43" s="92"/>
      <c r="Q43" s="33">
        <v>39</v>
      </c>
      <c r="R43" s="33">
        <f>[4]带兵数!D42</f>
        <v>4237.6063828071456</v>
      </c>
      <c r="S43" s="33">
        <f>[4]带兵数!E42</f>
        <v>4289.7083305655342</v>
      </c>
      <c r="T43" s="33">
        <f>[4]带兵数!F42</f>
        <v>4346.6006813599324</v>
      </c>
      <c r="U43" s="33">
        <f>[4]带兵数!G42</f>
        <v>4409.6883495694838</v>
      </c>
      <c r="V43" s="33">
        <f>[4]带兵数!H42</f>
        <v>4481.6418470149474</v>
      </c>
      <c r="X43" s="33">
        <v>39</v>
      </c>
      <c r="Y43" s="102">
        <f>求节点(节奏总纲!D$4:D$163,R$5:R$164,$X43)*6</f>
        <v>30896.642601360421</v>
      </c>
      <c r="Z43" s="102">
        <f>求节点(节奏总纲!E$4:E$163,S$5:S$164,$X43)*6</f>
        <v>31959.785299967953</v>
      </c>
      <c r="AA43" s="102">
        <f>求节点(节奏总纲!F$4:F$163,T$5:T$164,$X43)*6</f>
        <v>33391.520655145898</v>
      </c>
      <c r="AB43" s="102">
        <f>求节点(节奏总纲!G$4:G$163,U$5:U$164,$X43)*6</f>
        <v>35540.48071432185</v>
      </c>
      <c r="AC43" s="102">
        <f>求节点(节奏总纲!H$4:H$163,V$5:V$164,$X43)*6</f>
        <v>39362.785526059517</v>
      </c>
      <c r="AG43" s="38">
        <v>39</v>
      </c>
      <c r="AH43" s="101">
        <v>1</v>
      </c>
      <c r="AI43" s="101">
        <v>1.2632725082536906</v>
      </c>
      <c r="AJ43" s="101">
        <v>1.8017154302026952</v>
      </c>
      <c r="AK43" s="101">
        <v>3.2676427979182825</v>
      </c>
      <c r="AL43" s="101">
        <v>6.7053829842916723</v>
      </c>
      <c r="AM43" s="101">
        <f t="shared" si="0"/>
        <v>137.64578053808179</v>
      </c>
      <c r="AN43" s="107"/>
      <c r="AR43" s="43">
        <v>39</v>
      </c>
      <c r="AS43" s="100">
        <v>121.8113074530736</v>
      </c>
      <c r="AT43" s="100">
        <v>121.22421211779562</v>
      </c>
      <c r="AU43" s="100">
        <v>119.95103187920532</v>
      </c>
      <c r="AV43" s="100">
        <v>118.62253970616449</v>
      </c>
      <c r="AW43" s="100">
        <v>116.67760238742966</v>
      </c>
      <c r="AX43" s="41"/>
      <c r="AY43" s="43">
        <v>39</v>
      </c>
      <c r="AZ43" s="100">
        <v>783.18408254056965</v>
      </c>
      <c r="BA43" s="100">
        <v>786.03716698888798</v>
      </c>
      <c r="BB43" s="100">
        <v>785.02959497584095</v>
      </c>
      <c r="BC43" s="100">
        <v>784.37674337218982</v>
      </c>
      <c r="BD43" s="100">
        <v>779.53425219588951</v>
      </c>
      <c r="BE43" s="41"/>
      <c r="BF43" s="43">
        <v>39</v>
      </c>
      <c r="BG43" s="43">
        <f>[4]攻城值!AQ43</f>
        <v>0.13459881541930196</v>
      </c>
      <c r="BH43" s="43">
        <f>[4]攻城值!AR43</f>
        <v>0.86540118458069804</v>
      </c>
      <c r="BL43" s="70">
        <v>39</v>
      </c>
      <c r="BM43" s="47">
        <f>'[1]功能-战损相关'!H49</f>
        <v>0.17499999999999999</v>
      </c>
      <c r="BN43" s="47">
        <f>'[1]功能-战损相关'!I49</f>
        <v>0.17499999999999999</v>
      </c>
      <c r="BO43" s="47">
        <f>'[1]功能-战损相关'!J49</f>
        <v>0.17499999999999999</v>
      </c>
      <c r="BP43" s="47">
        <f>'[1]功能-战损相关'!K49</f>
        <v>0.17499999999999999</v>
      </c>
      <c r="BQ43" s="47">
        <f>'[1]功能-战损相关'!L49</f>
        <v>0.17499999999999999</v>
      </c>
      <c r="BR43" s="47">
        <f>'[1]功能-战损相关'!M49</f>
        <v>0.125</v>
      </c>
      <c r="BS43" s="47">
        <f>'[1]功能-战损相关'!N49</f>
        <v>0.125</v>
      </c>
      <c r="BT43" s="47">
        <f>'[1]功能-战损相关'!O49</f>
        <v>0.125</v>
      </c>
      <c r="BU43" s="47">
        <f>'[1]功能-战损相关'!P49</f>
        <v>0.125</v>
      </c>
      <c r="BV43" s="47">
        <f>'[1]功能-战损相关'!Q49</f>
        <v>0.125</v>
      </c>
      <c r="BX43" s="57">
        <v>39</v>
      </c>
      <c r="BY43" s="47">
        <f>求节点($BL$5:$BL$364,BM$5:BM$364,节奏总纲!R42)</f>
        <v>0.17499999999999999</v>
      </c>
      <c r="BZ43" s="47">
        <f>求节点($BL$5:$BL$364,BN$5:BN$364,节奏总纲!S42)</f>
        <v>0.17499999999999999</v>
      </c>
      <c r="CA43" s="47">
        <f>求节点($BL$5:$BL$364,BO$5:BO$364,节奏总纲!T42)</f>
        <v>0.17499999999999999</v>
      </c>
      <c r="CB43" s="47">
        <f>求节点($BL$5:$BL$364,BP$5:BP$364,节奏总纲!U42)</f>
        <v>0.17499999999999999</v>
      </c>
      <c r="CC43" s="47">
        <f>求节点($BL$5:$BL$364,BQ$5:BQ$364,节奏总纲!V42)</f>
        <v>0.17499999999999999</v>
      </c>
      <c r="CD43" s="47">
        <f>求节点($BL$5:$BL$364,BR$5:BR$364,节奏总纲!R42)</f>
        <v>0.125</v>
      </c>
      <c r="CE43" s="47">
        <f>求节点($BL$5:$BL$364,BS$5:BS$364,节奏总纲!S42)</f>
        <v>0.125</v>
      </c>
      <c r="CF43" s="47">
        <f>求节点($BL$5:$BL$364,BT$5:BT$364,节奏总纲!T42)</f>
        <v>0.125</v>
      </c>
      <c r="CG43" s="47">
        <f>求节点($BL$5:$BL$364,BU$5:BU$364,节奏总纲!U42)</f>
        <v>0.125</v>
      </c>
      <c r="CH43" s="47">
        <f>求节点($BL$5:$BL$364,BV$5:BV$364,节奏总纲!V42)</f>
        <v>0.125</v>
      </c>
      <c r="CV43" s="131">
        <f>[2]兵营招募!S77</f>
        <v>40</v>
      </c>
      <c r="CW43" s="131">
        <f>[2]兵营招募!U77</f>
        <v>5900</v>
      </c>
    </row>
    <row r="44" spans="2:101" x14ac:dyDescent="0.2">
      <c r="B44" s="31">
        <v>40</v>
      </c>
      <c r="C44" s="31">
        <f>[1]服务器生态!W61</f>
        <v>371.94237014106602</v>
      </c>
      <c r="D44" s="31">
        <f>[1]服务器生态!X61</f>
        <v>303.09143999962367</v>
      </c>
      <c r="E44" s="31">
        <f>[1]服务器生态!Y61</f>
        <v>26.534438135172415</v>
      </c>
      <c r="F44" s="31">
        <f>[1]服务器生态!Z61</f>
        <v>4.2425103448275872</v>
      </c>
      <c r="G44" s="31">
        <f>[1]服务器生态!AA61</f>
        <v>1.0857931034482757</v>
      </c>
      <c r="H44" s="31">
        <f>[1]服务器生态!AC61</f>
        <v>0.52616237727272752</v>
      </c>
      <c r="I44" s="31">
        <f>[1]服务器生态!AD61</f>
        <v>0.42876350048727252</v>
      </c>
      <c r="J44" s="31">
        <f>[1]服务器生态!AE61</f>
        <v>3.7536522240000002E-2</v>
      </c>
      <c r="K44" s="31">
        <f>[1]服务器生态!AF61</f>
        <v>6.0016000000000019E-3</v>
      </c>
      <c r="L44" s="31">
        <f>[1]服务器生态!AG61</f>
        <v>1.5359999999999998E-3</v>
      </c>
      <c r="M44" s="53">
        <f>[3]基础信息!M43</f>
        <v>90.421052631578945</v>
      </c>
      <c r="N44" s="92"/>
      <c r="Q44" s="33">
        <v>40</v>
      </c>
      <c r="R44" s="33">
        <f>[4]带兵数!D43</f>
        <v>4302.7796402772656</v>
      </c>
      <c r="S44" s="33">
        <f>[4]带兵数!E43</f>
        <v>4352.671021168183</v>
      </c>
      <c r="T44" s="33">
        <f>[4]带兵数!F43</f>
        <v>4411.073205722515</v>
      </c>
      <c r="U44" s="33">
        <f>[4]带兵数!G43</f>
        <v>4476.3833570485103</v>
      </c>
      <c r="V44" s="33">
        <f>[4]带兵数!H43</f>
        <v>4546.8390277483559</v>
      </c>
      <c r="X44" s="33">
        <v>40</v>
      </c>
      <c r="Y44" s="102">
        <f>求节点(节奏总纲!D$4:D$163,R$5:R$164,$X44)*6</f>
        <v>31030.860804749223</v>
      </c>
      <c r="Z44" s="102">
        <f>求节点(节奏总纲!E$4:E$163,S$5:S$164,$X44)*6</f>
        <v>32096.960851558812</v>
      </c>
      <c r="AA44" s="102">
        <f>求节点(节奏总纲!F$4:F$163,T$5:T$164,$X44)*6</f>
        <v>33531.745690294949</v>
      </c>
      <c r="AB44" s="102">
        <f>求节点(节奏总纲!G$4:G$163,U$5:U$164,$X44)*6</f>
        <v>35686.915784358229</v>
      </c>
      <c r="AC44" s="102">
        <f>求节点(节奏总纲!H$4:H$163,V$5:V$164,$X44)*6</f>
        <v>39510.095067087808</v>
      </c>
      <c r="AG44" s="38">
        <v>40</v>
      </c>
      <c r="AH44" s="101">
        <v>1</v>
      </c>
      <c r="AI44" s="101">
        <v>1.262308049090902</v>
      </c>
      <c r="AJ44" s="101">
        <v>1.7984109096762808</v>
      </c>
      <c r="AK44" s="101">
        <v>3.2457257443986625</v>
      </c>
      <c r="AL44" s="101">
        <v>6.7123519767291757</v>
      </c>
      <c r="AM44" s="101">
        <f t="shared" si="0"/>
        <v>138.1321394012312</v>
      </c>
      <c r="AN44" s="107"/>
      <c r="AR44" s="43">
        <v>40</v>
      </c>
      <c r="AS44" s="100">
        <v>124.81949049942494</v>
      </c>
      <c r="AT44" s="100">
        <v>124.13526210569796</v>
      </c>
      <c r="AU44" s="100">
        <v>123.18543533970157</v>
      </c>
      <c r="AV44" s="100">
        <v>121.44028773859952</v>
      </c>
      <c r="AW44" s="100">
        <v>119.58375646893793</v>
      </c>
      <c r="AX44" s="41"/>
      <c r="AY44" s="43">
        <v>40</v>
      </c>
      <c r="AZ44" s="100">
        <v>793.03432470957466</v>
      </c>
      <c r="BA44" s="100">
        <v>795.42945248859417</v>
      </c>
      <c r="BB44" s="100">
        <v>796.74884320017088</v>
      </c>
      <c r="BC44" s="100">
        <v>793.62950956031921</v>
      </c>
      <c r="BD44" s="100">
        <v>789.65844262967198</v>
      </c>
      <c r="BE44" s="41"/>
      <c r="BF44" s="43">
        <v>40</v>
      </c>
      <c r="BG44" s="43">
        <f>[4]攻城值!AQ44</f>
        <v>0.13599059940825431</v>
      </c>
      <c r="BH44" s="43">
        <f>[4]攻城值!AR44</f>
        <v>0.86400940059174569</v>
      </c>
      <c r="BL44" s="70">
        <v>40</v>
      </c>
      <c r="BM44" s="47">
        <f>'[1]功能-战损相关'!H50</f>
        <v>0.17499999999999999</v>
      </c>
      <c r="BN44" s="47">
        <f>'[1]功能-战损相关'!I50</f>
        <v>0.17499999999999999</v>
      </c>
      <c r="BO44" s="47">
        <f>'[1]功能-战损相关'!J50</f>
        <v>0.17499999999999999</v>
      </c>
      <c r="BP44" s="47">
        <f>'[1]功能-战损相关'!K50</f>
        <v>0.17499999999999999</v>
      </c>
      <c r="BQ44" s="47">
        <f>'[1]功能-战损相关'!L50</f>
        <v>0.17499999999999999</v>
      </c>
      <c r="BR44" s="47">
        <f>'[1]功能-战损相关'!M50</f>
        <v>0.125</v>
      </c>
      <c r="BS44" s="47">
        <f>'[1]功能-战损相关'!N50</f>
        <v>0.125</v>
      </c>
      <c r="BT44" s="47">
        <f>'[1]功能-战损相关'!O50</f>
        <v>0.125</v>
      </c>
      <c r="BU44" s="47">
        <f>'[1]功能-战损相关'!P50</f>
        <v>0.125</v>
      </c>
      <c r="BV44" s="47">
        <f>'[1]功能-战损相关'!Q50</f>
        <v>0.125</v>
      </c>
      <c r="BX44" s="57">
        <v>40</v>
      </c>
      <c r="BY44" s="47">
        <f>求节点($BL$5:$BL$364,BM$5:BM$364,节奏总纲!R43)</f>
        <v>0.17499999999999999</v>
      </c>
      <c r="BZ44" s="47">
        <f>求节点($BL$5:$BL$364,BN$5:BN$364,节奏总纲!S43)</f>
        <v>0.17499999999999999</v>
      </c>
      <c r="CA44" s="47">
        <f>求节点($BL$5:$BL$364,BO$5:BO$364,节奏总纲!T43)</f>
        <v>0.17499999999999999</v>
      </c>
      <c r="CB44" s="47">
        <f>求节点($BL$5:$BL$364,BP$5:BP$364,节奏总纲!U43)</f>
        <v>0.17499999999999999</v>
      </c>
      <c r="CC44" s="47">
        <f>求节点($BL$5:$BL$364,BQ$5:BQ$364,节奏总纲!V43)</f>
        <v>0.17499999999999999</v>
      </c>
      <c r="CD44" s="47">
        <f>求节点($BL$5:$BL$364,BR$5:BR$364,节奏总纲!R43)</f>
        <v>0.125</v>
      </c>
      <c r="CE44" s="47">
        <f>求节点($BL$5:$BL$364,BS$5:BS$364,节奏总纲!S43)</f>
        <v>0.125</v>
      </c>
      <c r="CF44" s="47">
        <f>求节点($BL$5:$BL$364,BT$5:BT$364,节奏总纲!T43)</f>
        <v>0.125</v>
      </c>
      <c r="CG44" s="47">
        <f>求节点($BL$5:$BL$364,BU$5:BU$364,节奏总纲!U43)</f>
        <v>0.125</v>
      </c>
      <c r="CH44" s="47">
        <f>求节点($BL$5:$BL$364,BV$5:BV$364,节奏总纲!V43)</f>
        <v>0.125</v>
      </c>
      <c r="CV44" s="131">
        <f>[2]兵营招募!S78</f>
        <v>41</v>
      </c>
      <c r="CW44" s="131">
        <f>[2]兵营招募!U78</f>
        <v>6300</v>
      </c>
    </row>
    <row r="45" spans="2:101" x14ac:dyDescent="0.2">
      <c r="B45" s="31">
        <v>41</v>
      </c>
      <c r="C45" s="31">
        <f>[1]服务器生态!W62</f>
        <v>365.75771239184962</v>
      </c>
      <c r="D45" s="31">
        <f>[1]服务器生态!X62</f>
        <v>299.36006673046751</v>
      </c>
      <c r="E45" s="31">
        <f>[1]服务器生态!Y62</f>
        <v>26.163444601820686</v>
      </c>
      <c r="F45" s="31">
        <f>[1]服务器生态!Z62</f>
        <v>4.1939100689655175</v>
      </c>
      <c r="G45" s="31">
        <f>[1]服务器生态!AA62</f>
        <v>1.076590344827586</v>
      </c>
      <c r="H45" s="31">
        <f>[1]服务器生态!AC62</f>
        <v>0.52509770590909111</v>
      </c>
      <c r="I45" s="31">
        <f>[1]服务器生态!AD62</f>
        <v>0.42977435322690888</v>
      </c>
      <c r="J45" s="31">
        <f>[1]服务器生态!AE62</f>
        <v>3.7561380864000002E-2</v>
      </c>
      <c r="K45" s="31">
        <f>[1]服务器生态!AF62</f>
        <v>6.0209600000000014E-3</v>
      </c>
      <c r="L45" s="31">
        <f>[1]服务器生态!AG62</f>
        <v>1.5455999999999998E-3</v>
      </c>
      <c r="M45" s="53">
        <f>[3]基础信息!M44</f>
        <v>90.713450292397667</v>
      </c>
      <c r="N45" s="92"/>
      <c r="Q45" s="33">
        <v>41</v>
      </c>
      <c r="R45" s="33">
        <f>[4]带兵数!D44</f>
        <v>4366.0612527540407</v>
      </c>
      <c r="S45" s="33">
        <f>[4]带兵数!E44</f>
        <v>4418.5909727083454</v>
      </c>
      <c r="T45" s="33">
        <f>[4]带兵数!F44</f>
        <v>4476.0585260415355</v>
      </c>
      <c r="U45" s="33">
        <f>[4]带兵数!G44</f>
        <v>4541.4646355865862</v>
      </c>
      <c r="V45" s="33">
        <f>[4]带兵数!H44</f>
        <v>4615.3470241147879</v>
      </c>
      <c r="X45" s="33">
        <v>41</v>
      </c>
      <c r="Y45" s="102">
        <f>求节点(节奏总纲!D$4:D$163,R$5:R$164,$X45)*6</f>
        <v>31165.079008138018</v>
      </c>
      <c r="Z45" s="102">
        <f>求节点(节奏总纲!E$4:E$163,S$5:S$164,$X45)*6</f>
        <v>32234.136403149671</v>
      </c>
      <c r="AA45" s="102">
        <f>求节点(节奏总纲!F$4:F$163,T$5:T$164,$X45)*6</f>
        <v>33671.970725443993</v>
      </c>
      <c r="AB45" s="102">
        <f>求节点(节奏总纲!G$4:G$163,U$5:U$164,$X45)*6</f>
        <v>35829.158509062174</v>
      </c>
      <c r="AC45" s="102">
        <f>求节点(节奏总纲!H$4:H$163,V$5:V$164,$X45)*6</f>
        <v>39657.040594784179</v>
      </c>
      <c r="AG45" s="38">
        <v>41</v>
      </c>
      <c r="AH45" s="101">
        <v>1</v>
      </c>
      <c r="AI45" s="101">
        <v>1.2612017428998596</v>
      </c>
      <c r="AJ45" s="101">
        <v>1.7982748219425047</v>
      </c>
      <c r="AK45" s="101">
        <v>3.2252028235213097</v>
      </c>
      <c r="AL45" s="101">
        <v>6.7200122153195654</v>
      </c>
      <c r="AM45" s="101">
        <f t="shared" si="0"/>
        <v>138.66267722220897</v>
      </c>
      <c r="AN45" s="107"/>
      <c r="AR45" s="43">
        <v>41</v>
      </c>
      <c r="AS45" s="100">
        <v>127.87956372019569</v>
      </c>
      <c r="AT45" s="100">
        <v>127.11014695886821</v>
      </c>
      <c r="AU45" s="100">
        <v>126.44838329053063</v>
      </c>
      <c r="AV45" s="100">
        <v>124.30917676832121</v>
      </c>
      <c r="AW45" s="100">
        <v>122.56704572057565</v>
      </c>
      <c r="AX45" s="41"/>
      <c r="AY45" s="43">
        <v>41</v>
      </c>
      <c r="AZ45" s="100">
        <v>803.14971771289595</v>
      </c>
      <c r="BA45" s="100">
        <v>805.17747028896542</v>
      </c>
      <c r="BB45" s="100">
        <v>808.5502250669482</v>
      </c>
      <c r="BC45" s="100">
        <v>803.16916135200586</v>
      </c>
      <c r="BD45" s="100">
        <v>800.22308642074745</v>
      </c>
      <c r="BE45" s="41"/>
      <c r="BF45" s="43">
        <v>41</v>
      </c>
      <c r="BG45" s="43">
        <f>[4]攻城值!AQ45</f>
        <v>0.13735289133265111</v>
      </c>
      <c r="BH45" s="43">
        <f>[4]攻城值!AR45</f>
        <v>0.86264710866734884</v>
      </c>
      <c r="BL45" s="70">
        <v>41</v>
      </c>
      <c r="BM45" s="47">
        <f>'[1]功能-战损相关'!H51</f>
        <v>0.17499999999999999</v>
      </c>
      <c r="BN45" s="47">
        <f>'[1]功能-战损相关'!I51</f>
        <v>0.17499999999999999</v>
      </c>
      <c r="BO45" s="47">
        <f>'[1]功能-战损相关'!J51</f>
        <v>0.17499999999999999</v>
      </c>
      <c r="BP45" s="47">
        <f>'[1]功能-战损相关'!K51</f>
        <v>0.17499999999999999</v>
      </c>
      <c r="BQ45" s="47">
        <f>'[1]功能-战损相关'!L51</f>
        <v>0.17499999999999999</v>
      </c>
      <c r="BR45" s="47">
        <f>'[1]功能-战损相关'!M51</f>
        <v>0.125</v>
      </c>
      <c r="BS45" s="47">
        <f>'[1]功能-战损相关'!N51</f>
        <v>0.125</v>
      </c>
      <c r="BT45" s="47">
        <f>'[1]功能-战损相关'!O51</f>
        <v>0.125</v>
      </c>
      <c r="BU45" s="47">
        <f>'[1]功能-战损相关'!P51</f>
        <v>0.125</v>
      </c>
      <c r="BV45" s="47">
        <f>'[1]功能-战损相关'!Q51</f>
        <v>0.125</v>
      </c>
      <c r="BX45" s="57">
        <v>41</v>
      </c>
      <c r="BY45" s="47">
        <f>求节点($BL$5:$BL$364,BM$5:BM$364,节奏总纲!R44)</f>
        <v>0.17499999999999999</v>
      </c>
      <c r="BZ45" s="47">
        <f>求节点($BL$5:$BL$364,BN$5:BN$364,节奏总纲!S44)</f>
        <v>0.17499999999999999</v>
      </c>
      <c r="CA45" s="47">
        <f>求节点($BL$5:$BL$364,BO$5:BO$364,节奏总纲!T44)</f>
        <v>0.17499999999999999</v>
      </c>
      <c r="CB45" s="47">
        <f>求节点($BL$5:$BL$364,BP$5:BP$364,节奏总纲!U44)</f>
        <v>0.17499999999999999</v>
      </c>
      <c r="CC45" s="47">
        <f>求节点($BL$5:$BL$364,BQ$5:BQ$364,节奏总纲!V44)</f>
        <v>0.17499999999999999</v>
      </c>
      <c r="CD45" s="47">
        <f>求节点($BL$5:$BL$364,BR$5:BR$364,节奏总纲!R44)</f>
        <v>0.125</v>
      </c>
      <c r="CE45" s="47">
        <f>求节点($BL$5:$BL$364,BS$5:BS$364,节奏总纲!S44)</f>
        <v>0.125</v>
      </c>
      <c r="CF45" s="47">
        <f>求节点($BL$5:$BL$364,BT$5:BT$364,节奏总纲!T44)</f>
        <v>0.125</v>
      </c>
      <c r="CG45" s="47">
        <f>求节点($BL$5:$BL$364,BU$5:BU$364,节奏总纲!U44)</f>
        <v>0.125</v>
      </c>
      <c r="CH45" s="47">
        <f>求节点($BL$5:$BL$364,BV$5:BV$364,节奏总纲!V44)</f>
        <v>0.125</v>
      </c>
      <c r="CV45" s="131">
        <f>[2]兵营招募!S79</f>
        <v>42</v>
      </c>
      <c r="CW45" s="131">
        <f>[2]兵营招募!U79</f>
        <v>6800</v>
      </c>
    </row>
    <row r="46" spans="2:101" x14ac:dyDescent="0.2">
      <c r="B46" s="31">
        <v>42</v>
      </c>
      <c r="C46" s="31">
        <f>[1]服务器生态!W63</f>
        <v>359.595082326019</v>
      </c>
      <c r="D46" s="31">
        <f>[1]服务器生态!X63</f>
        <v>295.60777926669829</v>
      </c>
      <c r="E46" s="31">
        <f>[1]服务器生态!Y63</f>
        <v>25.791936752110349</v>
      </c>
      <c r="F46" s="31">
        <f>[1]服务器生态!Z63</f>
        <v>4.1449092413793123</v>
      </c>
      <c r="G46" s="31">
        <f>[1]服务器生态!AA63</f>
        <v>1.0671889655172413</v>
      </c>
      <c r="H46" s="31">
        <f>[1]服务器生态!AC63</f>
        <v>0.5240330345454548</v>
      </c>
      <c r="I46" s="31">
        <f>[1]服务器生态!AD63</f>
        <v>0.43078520596654524</v>
      </c>
      <c r="J46" s="31">
        <f>[1]服务器生态!AE63</f>
        <v>3.7586239488000002E-2</v>
      </c>
      <c r="K46" s="31">
        <f>[1]服务器生态!AF63</f>
        <v>6.0403200000000018E-3</v>
      </c>
      <c r="L46" s="31">
        <f>[1]服务器生态!AG63</f>
        <v>1.5551999999999999E-3</v>
      </c>
      <c r="M46" s="53">
        <f>[3]基础信息!M45</f>
        <v>91.005847953216374</v>
      </c>
      <c r="N46" s="92"/>
      <c r="Q46" s="33">
        <v>42</v>
      </c>
      <c r="R46" s="33">
        <f>[4]带兵数!D45</f>
        <v>4432.088233338909</v>
      </c>
      <c r="S46" s="33">
        <f>[4]带兵数!E45</f>
        <v>4483.4650375663032</v>
      </c>
      <c r="T46" s="33">
        <f>[4]带兵数!F45</f>
        <v>4543.3393592464981</v>
      </c>
      <c r="U46" s="33">
        <f>[4]带兵数!G45</f>
        <v>4608.9161632421728</v>
      </c>
      <c r="V46" s="33">
        <f>[4]带兵数!H45</f>
        <v>4680.7063914299051</v>
      </c>
      <c r="X46" s="33">
        <v>42</v>
      </c>
      <c r="Y46" s="102">
        <f>求节点(节奏总纲!D$4:D$163,R$5:R$164,$X46)*6</f>
        <v>31293.724277434107</v>
      </c>
      <c r="Z46" s="102">
        <f>求节点(节奏总纲!E$4:E$163,S$5:S$164,$X46)*6</f>
        <v>32364.953661602034</v>
      </c>
      <c r="AA46" s="102">
        <f>求节点(节奏总纲!F$4:F$163,T$5:T$164,$X46)*6</f>
        <v>33810.945773228508</v>
      </c>
      <c r="AB46" s="102">
        <f>求节点(节奏总纲!G$4:G$163,U$5:U$164,$X46)*6</f>
        <v>35962.570375467738</v>
      </c>
      <c r="AC46" s="102">
        <f>求节点(节奏总纲!H$4:H$163,V$5:V$164,$X46)*6</f>
        <v>39802.253880597833</v>
      </c>
      <c r="AG46" s="38">
        <v>42</v>
      </c>
      <c r="AH46" s="101">
        <v>1</v>
      </c>
      <c r="AI46" s="101">
        <v>1.2591899691657715</v>
      </c>
      <c r="AJ46" s="101">
        <v>1.8011710100782639</v>
      </c>
      <c r="AK46" s="101">
        <v>3.2049505937493512</v>
      </c>
      <c r="AL46" s="101">
        <v>6.7250656647038127</v>
      </c>
      <c r="AM46" s="101">
        <f t="shared" si="0"/>
        <v>139.18547973159187</v>
      </c>
      <c r="AN46" s="107"/>
      <c r="AR46" s="43">
        <v>42</v>
      </c>
      <c r="AS46" s="100">
        <v>131.17709735268687</v>
      </c>
      <c r="AT46" s="100">
        <v>130.14871973573631</v>
      </c>
      <c r="AU46" s="100">
        <v>129.38006042350744</v>
      </c>
      <c r="AV46" s="100">
        <v>127.26277638599943</v>
      </c>
      <c r="AW46" s="100">
        <v>125.54327570074916</v>
      </c>
      <c r="AX46" s="41"/>
      <c r="AY46" s="43">
        <v>42</v>
      </c>
      <c r="AZ46" s="100">
        <v>814.67549110354912</v>
      </c>
      <c r="BA46" s="100">
        <v>815.26974595410809</v>
      </c>
      <c r="BB46" s="100">
        <v>818.15835814867796</v>
      </c>
      <c r="BC46" s="100">
        <v>813.20190779741904</v>
      </c>
      <c r="BD46" s="100">
        <v>810.67174584774625</v>
      </c>
      <c r="BE46" s="41"/>
      <c r="BF46" s="43">
        <v>42</v>
      </c>
      <c r="BG46" s="43">
        <f>[4]攻城值!AQ46</f>
        <v>0.1386866187751162</v>
      </c>
      <c r="BH46" s="43">
        <f>[4]攻城值!AR46</f>
        <v>0.86131338122488388</v>
      </c>
      <c r="BL46" s="70">
        <v>42</v>
      </c>
      <c r="BM46" s="47">
        <f>'[1]功能-战损相关'!H52</f>
        <v>0.17499999999999999</v>
      </c>
      <c r="BN46" s="47">
        <f>'[1]功能-战损相关'!I52</f>
        <v>0.17499999999999999</v>
      </c>
      <c r="BO46" s="47">
        <f>'[1]功能-战损相关'!J52</f>
        <v>0.17499999999999999</v>
      </c>
      <c r="BP46" s="47">
        <f>'[1]功能-战损相关'!K52</f>
        <v>0.17499999999999999</v>
      </c>
      <c r="BQ46" s="47">
        <f>'[1]功能-战损相关'!L52</f>
        <v>0.17499999999999999</v>
      </c>
      <c r="BR46" s="47">
        <f>'[1]功能-战损相关'!M52</f>
        <v>0.125</v>
      </c>
      <c r="BS46" s="47">
        <f>'[1]功能-战损相关'!N52</f>
        <v>0.125</v>
      </c>
      <c r="BT46" s="47">
        <f>'[1]功能-战损相关'!O52</f>
        <v>0.125</v>
      </c>
      <c r="BU46" s="47">
        <f>'[1]功能-战损相关'!P52</f>
        <v>0.125</v>
      </c>
      <c r="BV46" s="47">
        <f>'[1]功能-战损相关'!Q52</f>
        <v>0.125</v>
      </c>
      <c r="BX46" s="57">
        <v>42</v>
      </c>
      <c r="BY46" s="47">
        <f>求节点($BL$5:$BL$364,BM$5:BM$364,节奏总纲!R45)</f>
        <v>0.17499999999999999</v>
      </c>
      <c r="BZ46" s="47">
        <f>求节点($BL$5:$BL$364,BN$5:BN$364,节奏总纲!S45)</f>
        <v>0.17499999999999999</v>
      </c>
      <c r="CA46" s="47">
        <f>求节点($BL$5:$BL$364,BO$5:BO$364,节奏总纲!T45)</f>
        <v>0.17499999999999999</v>
      </c>
      <c r="CB46" s="47">
        <f>求节点($BL$5:$BL$364,BP$5:BP$364,节奏总纲!U45)</f>
        <v>0.17499999999999999</v>
      </c>
      <c r="CC46" s="47">
        <f>求节点($BL$5:$BL$364,BQ$5:BQ$364,节奏总纲!V45)</f>
        <v>0.17499999999999999</v>
      </c>
      <c r="CD46" s="47">
        <f>求节点($BL$5:$BL$364,BR$5:BR$364,节奏总纲!R45)</f>
        <v>0.125</v>
      </c>
      <c r="CE46" s="47">
        <f>求节点($BL$5:$BL$364,BS$5:BS$364,节奏总纲!S45)</f>
        <v>0.125</v>
      </c>
      <c r="CF46" s="47">
        <f>求节点($BL$5:$BL$364,BT$5:BT$364,节奏总纲!T45)</f>
        <v>0.125</v>
      </c>
      <c r="CG46" s="47">
        <f>求节点($BL$5:$BL$364,BU$5:BU$364,节奏总纲!U45)</f>
        <v>0.125</v>
      </c>
      <c r="CH46" s="47">
        <f>求节点($BL$5:$BL$364,BV$5:BV$364,节奏总纲!V45)</f>
        <v>0.125</v>
      </c>
      <c r="CV46" s="131">
        <f>[2]兵营招募!S80</f>
        <v>43</v>
      </c>
      <c r="CW46" s="131">
        <f>[2]兵营招募!U80</f>
        <v>7200</v>
      </c>
    </row>
    <row r="47" spans="2:101" x14ac:dyDescent="0.2">
      <c r="B47" s="31">
        <v>43</v>
      </c>
      <c r="C47" s="31">
        <f>[1]服务器生态!W64</f>
        <v>353.45447994357386</v>
      </c>
      <c r="D47" s="31">
        <f>[1]服务器生态!X64</f>
        <v>291.8345776083159</v>
      </c>
      <c r="E47" s="31">
        <f>[1]服务器生态!Y64</f>
        <v>25.419914586041383</v>
      </c>
      <c r="F47" s="31">
        <f>[1]服务器生态!Z64</f>
        <v>4.0955078620689669</v>
      </c>
      <c r="G47" s="31">
        <f>[1]服务器生态!AA64</f>
        <v>1.0575889655172415</v>
      </c>
      <c r="H47" s="31">
        <f>[1]服务器生态!AC64</f>
        <v>0.52296836318181839</v>
      </c>
      <c r="I47" s="31">
        <f>[1]服务器生态!AD64</f>
        <v>0.4317960587061816</v>
      </c>
      <c r="J47" s="31">
        <f>[1]服务器生态!AE64</f>
        <v>3.7611098112000002E-2</v>
      </c>
      <c r="K47" s="31">
        <f>[1]服务器生态!AF64</f>
        <v>6.0596800000000013E-3</v>
      </c>
      <c r="L47" s="31">
        <f>[1]服务器生态!AG64</f>
        <v>1.5647999999999999E-3</v>
      </c>
      <c r="M47" s="53">
        <f>[3]基础信息!M46</f>
        <v>91.298245614035082</v>
      </c>
      <c r="N47" s="92"/>
      <c r="Q47" s="33">
        <v>43</v>
      </c>
      <c r="R47" s="33">
        <f>[4]带兵数!D46</f>
        <v>4494.4759493295178</v>
      </c>
      <c r="S47" s="33">
        <f>[4]带兵数!E46</f>
        <v>4549.9026312380975</v>
      </c>
      <c r="T47" s="33">
        <f>[4]带兵数!F46</f>
        <v>4607.2743465906497</v>
      </c>
      <c r="U47" s="33">
        <f>[4]带兵数!G46</f>
        <v>4672.8371965502056</v>
      </c>
      <c r="V47" s="33">
        <f>[4]带兵数!H46</f>
        <v>4746.4225263024609</v>
      </c>
      <c r="X47" s="33">
        <v>43</v>
      </c>
      <c r="Y47" s="102">
        <f>求节点(节奏总纲!D$4:D$163,R$5:R$164,$X47)*6</f>
        <v>31420.75852119115</v>
      </c>
      <c r="Z47" s="102">
        <f>求节点(节奏总纲!E$4:E$163,S$5:S$164,$X47)*6</f>
        <v>32493.355571764565</v>
      </c>
      <c r="AA47" s="102">
        <f>求节点(节奏总纲!F$4:F$163,T$5:T$164,$X47)*6</f>
        <v>33946.573254939183</v>
      </c>
      <c r="AB47" s="102">
        <f>求节点(节奏总纲!G$4:G$163,U$5:U$164,$X47)*6</f>
        <v>36095.982241873295</v>
      </c>
      <c r="AC47" s="102">
        <f>求节点(节奏总纲!H$4:H$163,V$5:V$164,$X47)*6</f>
        <v>39932.384883908169</v>
      </c>
      <c r="AG47" s="38">
        <v>43</v>
      </c>
      <c r="AH47" s="101">
        <v>1</v>
      </c>
      <c r="AI47" s="101">
        <v>1.2571949243919667</v>
      </c>
      <c r="AJ47" s="101">
        <v>1.8037422408110642</v>
      </c>
      <c r="AK47" s="101">
        <v>3.1855668517692322</v>
      </c>
      <c r="AL47" s="101">
        <v>6.69156447560575</v>
      </c>
      <c r="AM47" s="101">
        <f t="shared" si="0"/>
        <v>139.6787882091397</v>
      </c>
      <c r="AN47" s="107"/>
      <c r="AR47" s="43">
        <v>43</v>
      </c>
      <c r="AS47" s="100">
        <v>134.78538400852062</v>
      </c>
      <c r="AT47" s="100">
        <v>133.22265684147609</v>
      </c>
      <c r="AU47" s="100">
        <v>132.33696941151615</v>
      </c>
      <c r="AV47" s="100">
        <v>130.47731102941046</v>
      </c>
      <c r="AW47" s="100">
        <v>128.27144963822275</v>
      </c>
      <c r="AX47" s="41"/>
      <c r="AY47" s="43">
        <v>43</v>
      </c>
      <c r="AZ47" s="100">
        <v>828.01776287265659</v>
      </c>
      <c r="BA47" s="100">
        <v>825.52107444934256</v>
      </c>
      <c r="BB47" s="100">
        <v>827.87668711868957</v>
      </c>
      <c r="BC47" s="100">
        <v>824.82724267668425</v>
      </c>
      <c r="BD47" s="100">
        <v>820.38853970919524</v>
      </c>
      <c r="BE47" s="41"/>
      <c r="BF47" s="43">
        <v>43</v>
      </c>
      <c r="BG47" s="43">
        <f>[4]攻城值!AQ47</f>
        <v>0.1399926708228291</v>
      </c>
      <c r="BH47" s="43">
        <f>[4]攻城值!AR47</f>
        <v>0.86000732917717093</v>
      </c>
      <c r="BL47" s="70">
        <v>43</v>
      </c>
      <c r="BM47" s="47">
        <f>'[1]功能-战损相关'!H53</f>
        <v>0.17499999999999999</v>
      </c>
      <c r="BN47" s="47">
        <f>'[1]功能-战损相关'!I53</f>
        <v>0.17499999999999999</v>
      </c>
      <c r="BO47" s="47">
        <f>'[1]功能-战损相关'!J53</f>
        <v>0.17499999999999999</v>
      </c>
      <c r="BP47" s="47">
        <f>'[1]功能-战损相关'!K53</f>
        <v>0.17499999999999999</v>
      </c>
      <c r="BQ47" s="47">
        <f>'[1]功能-战损相关'!L53</f>
        <v>0.17499999999999999</v>
      </c>
      <c r="BR47" s="47">
        <f>'[1]功能-战损相关'!M53</f>
        <v>0.125</v>
      </c>
      <c r="BS47" s="47">
        <f>'[1]功能-战损相关'!N53</f>
        <v>0.125</v>
      </c>
      <c r="BT47" s="47">
        <f>'[1]功能-战损相关'!O53</f>
        <v>0.125</v>
      </c>
      <c r="BU47" s="47">
        <f>'[1]功能-战损相关'!P53</f>
        <v>0.125</v>
      </c>
      <c r="BV47" s="47">
        <f>'[1]功能-战损相关'!Q53</f>
        <v>0.125</v>
      </c>
      <c r="BX47" s="57">
        <v>43</v>
      </c>
      <c r="BY47" s="47">
        <f>求节点($BL$5:$BL$364,BM$5:BM$364,节奏总纲!R46)</f>
        <v>0.17499999999999999</v>
      </c>
      <c r="BZ47" s="47">
        <f>求节点($BL$5:$BL$364,BN$5:BN$364,节奏总纲!S46)</f>
        <v>0.17499999999999999</v>
      </c>
      <c r="CA47" s="47">
        <f>求节点($BL$5:$BL$364,BO$5:BO$364,节奏总纲!T46)</f>
        <v>0.17499999999999999</v>
      </c>
      <c r="CB47" s="47">
        <f>求节点($BL$5:$BL$364,BP$5:BP$364,节奏总纲!U46)</f>
        <v>0.17499999999999999</v>
      </c>
      <c r="CC47" s="47">
        <f>求节点($BL$5:$BL$364,BQ$5:BQ$364,节奏总纲!V46)</f>
        <v>0.17499999999999999</v>
      </c>
      <c r="CD47" s="47">
        <f>求节点($BL$5:$BL$364,BR$5:BR$364,节奏总纲!R46)</f>
        <v>0.125</v>
      </c>
      <c r="CE47" s="47">
        <f>求节点($BL$5:$BL$364,BS$5:BS$364,节奏总纲!S46)</f>
        <v>0.125</v>
      </c>
      <c r="CF47" s="47">
        <f>求节点($BL$5:$BL$364,BT$5:BT$364,节奏总纲!T46)</f>
        <v>0.125</v>
      </c>
      <c r="CG47" s="47">
        <f>求节点($BL$5:$BL$364,BU$5:BU$364,节奏总纲!U46)</f>
        <v>0.125</v>
      </c>
      <c r="CH47" s="47">
        <f>求节点($BL$5:$BL$364,BV$5:BV$364,节奏总纲!V46)</f>
        <v>0.125</v>
      </c>
      <c r="CV47" s="131">
        <f>[2]兵营招募!S81</f>
        <v>44</v>
      </c>
      <c r="CW47" s="131">
        <f>[2]兵营招募!U81</f>
        <v>8600</v>
      </c>
    </row>
    <row r="48" spans="2:101" x14ac:dyDescent="0.2">
      <c r="B48" s="31">
        <v>44</v>
      </c>
      <c r="C48" s="31">
        <f>[1]服务器生态!W65</f>
        <v>347.33590524451427</v>
      </c>
      <c r="D48" s="31">
        <f>[1]服务器生态!X65</f>
        <v>288.04046175532022</v>
      </c>
      <c r="E48" s="31">
        <f>[1]服务器生态!Y65</f>
        <v>25.047378103613795</v>
      </c>
      <c r="F48" s="31">
        <f>[1]服务器生态!Z65</f>
        <v>4.0457059310344841</v>
      </c>
      <c r="G48" s="31">
        <f>[1]服务器生态!AA65</f>
        <v>1.047790344827586</v>
      </c>
      <c r="H48" s="31">
        <f>[1]服务器生态!AC65</f>
        <v>0.52190369181818208</v>
      </c>
      <c r="I48" s="31">
        <f>[1]服务器生态!AD65</f>
        <v>0.43280691144581795</v>
      </c>
      <c r="J48" s="31">
        <f>[1]服务器生态!AE65</f>
        <v>3.7635956736000002E-2</v>
      </c>
      <c r="K48" s="31">
        <f>[1]服务器生态!AF65</f>
        <v>6.0790400000000017E-3</v>
      </c>
      <c r="L48" s="31">
        <f>[1]服务器生态!AG65</f>
        <v>1.5743999999999999E-3</v>
      </c>
      <c r="M48" s="53">
        <f>[3]基础信息!M47</f>
        <v>91.590643274853804</v>
      </c>
      <c r="N48" s="92"/>
      <c r="Q48" s="33">
        <v>44</v>
      </c>
      <c r="R48" s="33">
        <f>[4]带兵数!D47</f>
        <v>4559.9059784657766</v>
      </c>
      <c r="S48" s="33">
        <f>[4]带兵数!E47</f>
        <v>4612.2429488480666</v>
      </c>
      <c r="T48" s="33">
        <f>[4]带兵数!F47</f>
        <v>4672.9679451959646</v>
      </c>
      <c r="U48" s="33">
        <f>[4]带兵数!G47</f>
        <v>4736.553928970714</v>
      </c>
      <c r="V48" s="33">
        <f>[4]带兵数!H47</f>
        <v>4808.3161594939065</v>
      </c>
      <c r="X48" s="33">
        <v>44</v>
      </c>
      <c r="Y48" s="102">
        <f>求节点(节奏总纲!D$4:D$163,R$5:R$164,$X48)*6</f>
        <v>31547.79276494819</v>
      </c>
      <c r="Z48" s="102">
        <f>求节点(节奏总纲!E$4:E$163,S$5:S$164,$X48)*6</f>
        <v>32621.757481927096</v>
      </c>
      <c r="AA48" s="102">
        <f>求节点(节奏总纲!F$4:F$163,T$5:T$164,$X48)*6</f>
        <v>34082.200736649858</v>
      </c>
      <c r="AB48" s="102">
        <f>求节点(节奏总纲!G$4:G$163,U$5:U$164,$X48)*6</f>
        <v>36227.919559605769</v>
      </c>
      <c r="AC48" s="102">
        <f>求节点(节奏总纲!H$4:H$163,V$5:V$164,$X48)*6</f>
        <v>40062.515887218506</v>
      </c>
      <c r="AG48" s="38">
        <v>44</v>
      </c>
      <c r="AH48" s="101">
        <v>1</v>
      </c>
      <c r="AI48" s="101">
        <v>1.2552337026714842</v>
      </c>
      <c r="AJ48" s="101">
        <v>1.8066934905179628</v>
      </c>
      <c r="AK48" s="101">
        <v>3.1673215461715722</v>
      </c>
      <c r="AL48" s="101">
        <v>6.6600308618377753</v>
      </c>
      <c r="AM48" s="101">
        <f t="shared" si="0"/>
        <v>140.18374627377631</v>
      </c>
      <c r="AN48" s="107"/>
      <c r="AR48" s="43">
        <v>44</v>
      </c>
      <c r="AS48" s="100">
        <v>138.4990021043368</v>
      </c>
      <c r="AT48" s="100">
        <v>136.529819988751</v>
      </c>
      <c r="AU48" s="100">
        <v>135.34396920662618</v>
      </c>
      <c r="AV48" s="100">
        <v>133.76688361343241</v>
      </c>
      <c r="AW48" s="100">
        <v>131.0359684076536</v>
      </c>
      <c r="AX48" s="41"/>
      <c r="AY48" s="43">
        <v>44</v>
      </c>
      <c r="AZ48" s="100">
        <v>841.87290526854645</v>
      </c>
      <c r="BA48" s="100">
        <v>837.14122895983508</v>
      </c>
      <c r="BB48" s="100">
        <v>837.8569131703714</v>
      </c>
      <c r="BC48" s="100">
        <v>837.20447661803871</v>
      </c>
      <c r="BD48" s="100">
        <v>832.71392862485629</v>
      </c>
      <c r="BE48" s="41"/>
      <c r="BF48" s="43">
        <v>44</v>
      </c>
      <c r="BG48" s="43">
        <f>[4]攻城值!AQ48</f>
        <v>0.14127190004400939</v>
      </c>
      <c r="BH48" s="43">
        <f>[4]攻城值!AR48</f>
        <v>0.85872809995599064</v>
      </c>
      <c r="BL48" s="70">
        <v>44</v>
      </c>
      <c r="BM48" s="47">
        <f>'[1]功能-战损相关'!H54</f>
        <v>0.17499999999999999</v>
      </c>
      <c r="BN48" s="47">
        <f>'[1]功能-战损相关'!I54</f>
        <v>0.17499999999999999</v>
      </c>
      <c r="BO48" s="47">
        <f>'[1]功能-战损相关'!J54</f>
        <v>0.17499999999999999</v>
      </c>
      <c r="BP48" s="47">
        <f>'[1]功能-战损相关'!K54</f>
        <v>0.17499999999999999</v>
      </c>
      <c r="BQ48" s="47">
        <f>'[1]功能-战损相关'!L54</f>
        <v>0.17499999999999999</v>
      </c>
      <c r="BR48" s="47">
        <f>'[1]功能-战损相关'!M54</f>
        <v>0.125</v>
      </c>
      <c r="BS48" s="47">
        <f>'[1]功能-战损相关'!N54</f>
        <v>0.125</v>
      </c>
      <c r="BT48" s="47">
        <f>'[1]功能-战损相关'!O54</f>
        <v>0.125</v>
      </c>
      <c r="BU48" s="47">
        <f>'[1]功能-战损相关'!P54</f>
        <v>0.125</v>
      </c>
      <c r="BV48" s="47">
        <f>'[1]功能-战损相关'!Q54</f>
        <v>0.125</v>
      </c>
      <c r="BX48" s="57">
        <v>44</v>
      </c>
      <c r="BY48" s="47">
        <f>求节点($BL$5:$BL$364,BM$5:BM$364,节奏总纲!R47)</f>
        <v>0.17499999999999999</v>
      </c>
      <c r="BZ48" s="47">
        <f>求节点($BL$5:$BL$364,BN$5:BN$364,节奏总纲!S47)</f>
        <v>0.17499999999999999</v>
      </c>
      <c r="CA48" s="47">
        <f>求节点($BL$5:$BL$364,BO$5:BO$364,节奏总纲!T47)</f>
        <v>0.17499999999999999</v>
      </c>
      <c r="CB48" s="47">
        <f>求节点($BL$5:$BL$364,BP$5:BP$364,节奏总纲!U47)</f>
        <v>0.17499999999999999</v>
      </c>
      <c r="CC48" s="47">
        <f>求节点($BL$5:$BL$364,BQ$5:BQ$364,节奏总纲!V47)</f>
        <v>0.17499999999999999</v>
      </c>
      <c r="CD48" s="47">
        <f>求节点($BL$5:$BL$364,BR$5:BR$364,节奏总纲!R47)</f>
        <v>0.125</v>
      </c>
      <c r="CE48" s="47">
        <f>求节点($BL$5:$BL$364,BS$5:BS$364,节奏总纲!S47)</f>
        <v>0.125</v>
      </c>
      <c r="CF48" s="47">
        <f>求节点($BL$5:$BL$364,BT$5:BT$364,节奏总纲!T47)</f>
        <v>0.125</v>
      </c>
      <c r="CG48" s="47">
        <f>求节点($BL$5:$BL$364,BU$5:BU$364,节奏总纲!U47)</f>
        <v>0.125</v>
      </c>
      <c r="CH48" s="47">
        <f>求节点($BL$5:$BL$364,BV$5:BV$364,节奏总纲!V47)</f>
        <v>0.125</v>
      </c>
      <c r="CV48" s="131">
        <f>[2]兵营招募!S82</f>
        <v>45</v>
      </c>
      <c r="CW48" s="131">
        <f>[2]兵营招募!U82</f>
        <v>9000</v>
      </c>
    </row>
    <row r="49" spans="2:101" x14ac:dyDescent="0.2">
      <c r="B49" s="31">
        <v>45</v>
      </c>
      <c r="C49" s="31">
        <f>[1]服务器生态!W66</f>
        <v>341.23935822884027</v>
      </c>
      <c r="D49" s="31">
        <f>[1]服务器生态!X66</f>
        <v>284.22543170771149</v>
      </c>
      <c r="E49" s="31">
        <f>[1]服务器生态!Y66</f>
        <v>24.674327304827589</v>
      </c>
      <c r="F49" s="31">
        <f>[1]服务器生态!Z66</f>
        <v>3.9955034482758638</v>
      </c>
      <c r="G49" s="31">
        <f>[1]服务器生态!AA66</f>
        <v>1.0377931034482759</v>
      </c>
      <c r="H49" s="31">
        <f>[1]服务器生态!AC66</f>
        <v>0.52083902045454566</v>
      </c>
      <c r="I49" s="31">
        <f>[1]服务器生态!AD66</f>
        <v>0.43381776418545437</v>
      </c>
      <c r="J49" s="31">
        <f>[1]服务器生态!AE66</f>
        <v>3.7660815360000002E-2</v>
      </c>
      <c r="K49" s="31">
        <f>[1]服务器生态!AF66</f>
        <v>6.0984000000000021E-3</v>
      </c>
      <c r="L49" s="31">
        <f>[1]服务器生态!AG66</f>
        <v>1.5839999999999999E-3</v>
      </c>
      <c r="M49" s="53">
        <f>[3]基础信息!M48</f>
        <v>91.883040935672511</v>
      </c>
      <c r="N49" s="92"/>
      <c r="Q49" s="33">
        <v>45</v>
      </c>
      <c r="R49" s="33">
        <f>[4]带兵数!D48</f>
        <v>4622.9224478524739</v>
      </c>
      <c r="S49" s="33">
        <f>[4]带兵数!E48</f>
        <v>4677.6809338257735</v>
      </c>
      <c r="T49" s="33">
        <f>[4]带兵数!F48</f>
        <v>4735.1960522840582</v>
      </c>
      <c r="U49" s="33">
        <f>[4]带兵数!G48</f>
        <v>4801.6236887917403</v>
      </c>
      <c r="V49" s="33">
        <f>[4]带兵数!H48</f>
        <v>4872.7767428124025</v>
      </c>
      <c r="X49" s="33">
        <v>45</v>
      </c>
      <c r="Y49" s="102">
        <f>求节点(节奏总纲!D$4:D$163,R$5:R$164,$X49)*6</f>
        <v>31668.713272284655</v>
      </c>
      <c r="Z49" s="102">
        <f>求节点(节奏总纲!E$4:E$163,S$5:S$164,$X49)*6</f>
        <v>32742.971261752915</v>
      </c>
      <c r="AA49" s="102">
        <f>求节点(节奏总纲!F$4:F$163,T$5:T$164,$X49)*6</f>
        <v>34213.687502580135</v>
      </c>
      <c r="AB49" s="102">
        <f>求节点(节奏总纲!G$4:G$163,U$5:U$164,$X49)*6</f>
        <v>36356.090031604173</v>
      </c>
      <c r="AC49" s="102">
        <f>求节点(节奏总纲!H$4:H$163,V$5:V$164,$X49)*6</f>
        <v>40192.181301365505</v>
      </c>
      <c r="AG49" s="38">
        <v>45</v>
      </c>
      <c r="AH49" s="101">
        <v>1</v>
      </c>
      <c r="AI49" s="101">
        <v>1.253057831249218</v>
      </c>
      <c r="AJ49" s="101">
        <v>1.8097241411074469</v>
      </c>
      <c r="AK49" s="101">
        <v>3.1494545609709377</v>
      </c>
      <c r="AL49" s="101">
        <v>6.6296110591116131</v>
      </c>
      <c r="AM49" s="101">
        <f t="shared" si="0"/>
        <v>140.67825649982919</v>
      </c>
      <c r="AN49" s="107"/>
      <c r="AR49" s="43">
        <v>45</v>
      </c>
      <c r="AS49" s="100">
        <v>145.14178954455895</v>
      </c>
      <c r="AT49" s="100">
        <v>143.69890164048945</v>
      </c>
      <c r="AU49" s="100">
        <v>142.04563712616607</v>
      </c>
      <c r="AV49" s="100">
        <v>140.99366980700651</v>
      </c>
      <c r="AW49" s="100">
        <v>137.90771928019208</v>
      </c>
      <c r="AX49" s="41"/>
      <c r="AY49" s="43">
        <v>45</v>
      </c>
      <c r="AZ49" s="100">
        <v>873.21753631283923</v>
      </c>
      <c r="BA49" s="100">
        <v>872.11255288956795</v>
      </c>
      <c r="BB49" s="100">
        <v>870.42552567042003</v>
      </c>
      <c r="BC49" s="100">
        <v>877.13238767552093</v>
      </c>
      <c r="BD49" s="100">
        <v>870.95900845822257</v>
      </c>
      <c r="BE49" s="41"/>
      <c r="BF49" s="43">
        <v>45</v>
      </c>
      <c r="BG49" s="43">
        <f>[4]攻城值!AQ49</f>
        <v>0.14252512434386375</v>
      </c>
      <c r="BH49" s="43">
        <f>[4]攻城值!AR49</f>
        <v>0.85747487565613623</v>
      </c>
      <c r="BL49" s="70">
        <v>45</v>
      </c>
      <c r="BM49" s="47">
        <f>'[1]功能-战损相关'!H55</f>
        <v>0.17499999999999999</v>
      </c>
      <c r="BN49" s="47">
        <f>'[1]功能-战损相关'!I55</f>
        <v>0.17499999999999999</v>
      </c>
      <c r="BO49" s="47">
        <f>'[1]功能-战损相关'!J55</f>
        <v>0.17499999999999999</v>
      </c>
      <c r="BP49" s="47">
        <f>'[1]功能-战损相关'!K55</f>
        <v>0.17499999999999999</v>
      </c>
      <c r="BQ49" s="47">
        <f>'[1]功能-战损相关'!L55</f>
        <v>0.17499999999999999</v>
      </c>
      <c r="BR49" s="47">
        <f>'[1]功能-战损相关'!M55</f>
        <v>0.125</v>
      </c>
      <c r="BS49" s="47">
        <f>'[1]功能-战损相关'!N55</f>
        <v>0.125</v>
      </c>
      <c r="BT49" s="47">
        <f>'[1]功能-战损相关'!O55</f>
        <v>0.125</v>
      </c>
      <c r="BU49" s="47">
        <f>'[1]功能-战损相关'!P55</f>
        <v>0.125</v>
      </c>
      <c r="BV49" s="47">
        <f>'[1]功能-战损相关'!Q55</f>
        <v>0.125</v>
      </c>
      <c r="BX49" s="57">
        <v>45</v>
      </c>
      <c r="BY49" s="47">
        <f>求节点($BL$5:$BL$364,BM$5:BM$364,节奏总纲!R48)</f>
        <v>0.17499999999999999</v>
      </c>
      <c r="BZ49" s="47">
        <f>求节点($BL$5:$BL$364,BN$5:BN$364,节奏总纲!S48)</f>
        <v>0.17499999999999999</v>
      </c>
      <c r="CA49" s="47">
        <f>求节点($BL$5:$BL$364,BO$5:BO$364,节奏总纲!T48)</f>
        <v>0.17499999999999999</v>
      </c>
      <c r="CB49" s="47">
        <f>求节点($BL$5:$BL$364,BP$5:BP$364,节奏总纲!U48)</f>
        <v>0.17499999999999999</v>
      </c>
      <c r="CC49" s="47">
        <f>求节点($BL$5:$BL$364,BQ$5:BQ$364,节奏总纲!V48)</f>
        <v>0.17499999999999999</v>
      </c>
      <c r="CD49" s="47">
        <f>求节点($BL$5:$BL$364,BR$5:BR$364,节奏总纲!R48)</f>
        <v>0.125</v>
      </c>
      <c r="CE49" s="47">
        <f>求节点($BL$5:$BL$364,BS$5:BS$364,节奏总纲!S48)</f>
        <v>0.125</v>
      </c>
      <c r="CF49" s="47">
        <f>求节点($BL$5:$BL$364,BT$5:BT$364,节奏总纲!T48)</f>
        <v>0.125</v>
      </c>
      <c r="CG49" s="47">
        <f>求节点($BL$5:$BL$364,BU$5:BU$364,节奏总纲!U48)</f>
        <v>0.125</v>
      </c>
      <c r="CH49" s="47">
        <f>求节点($BL$5:$BL$364,BV$5:BV$364,节奏总纲!V48)</f>
        <v>0.125</v>
      </c>
      <c r="CV49" s="131">
        <f>[2]兵营招募!S83</f>
        <v>46</v>
      </c>
      <c r="CW49" s="131">
        <f>[2]兵营招募!U83</f>
        <v>9400</v>
      </c>
    </row>
    <row r="50" spans="2:101" x14ac:dyDescent="0.2">
      <c r="B50" s="31">
        <v>46</v>
      </c>
      <c r="C50" s="31">
        <f>[1]服务器生态!W67</f>
        <v>335.16483889655183</v>
      </c>
      <c r="D50" s="31">
        <f>[1]服务器生态!X67</f>
        <v>280.38948746548954</v>
      </c>
      <c r="E50" s="31">
        <f>[1]服务器生态!Y67</f>
        <v>24.300762189682757</v>
      </c>
      <c r="F50" s="31">
        <f>[1]服务器生态!Z67</f>
        <v>3.9449004137931043</v>
      </c>
      <c r="G50" s="31">
        <f>[1]服务器生态!AA67</f>
        <v>1.0275972413793102</v>
      </c>
      <c r="H50" s="31">
        <f>[1]服务器生态!AC67</f>
        <v>0.51977434909090925</v>
      </c>
      <c r="I50" s="31">
        <f>[1]服务器生态!AD67</f>
        <v>0.43482861692509073</v>
      </c>
      <c r="J50" s="31">
        <f>[1]服务器生态!AE67</f>
        <v>3.7685673984000002E-2</v>
      </c>
      <c r="K50" s="31">
        <f>[1]服务器生态!AF67</f>
        <v>6.1177600000000016E-3</v>
      </c>
      <c r="L50" s="31">
        <f>[1]服务器生态!AG67</f>
        <v>1.5935999999999997E-3</v>
      </c>
      <c r="M50" s="53">
        <f>[3]基础信息!M49</f>
        <v>92.15789473684211</v>
      </c>
      <c r="N50" s="92"/>
      <c r="Q50" s="33">
        <v>46</v>
      </c>
      <c r="R50" s="33">
        <f>[4]带兵数!D49</f>
        <v>4687.4358926933264</v>
      </c>
      <c r="S50" s="33">
        <f>[4]带兵数!E49</f>
        <v>4740.7110785373725</v>
      </c>
      <c r="T50" s="33">
        <f>[4]带兵数!F49</f>
        <v>4800.1500340512757</v>
      </c>
      <c r="U50" s="33">
        <f>[4]带兵数!G49</f>
        <v>4864.1959062513097</v>
      </c>
      <c r="V50" s="33">
        <f>[4]带兵数!H49</f>
        <v>4934.1319778905254</v>
      </c>
      <c r="X50" s="33">
        <v>46</v>
      </c>
      <c r="Y50" s="102">
        <f>求节点(节奏总纲!D$4:D$163,R$5:R$164,$X50)*6</f>
        <v>31787.542986598248</v>
      </c>
      <c r="Z50" s="102">
        <f>求节点(节奏总纲!E$4:E$163,S$5:S$164,$X50)*6</f>
        <v>32860.950641905481</v>
      </c>
      <c r="AA50" s="102">
        <f>求节点(节奏总纲!F$4:F$163,T$5:T$164,$X50)*6</f>
        <v>34334.662769922827</v>
      </c>
      <c r="AB50" s="102">
        <f>求节点(节奏总纲!G$4:G$163,U$5:U$164,$X50)*6</f>
        <v>36484.260503602578</v>
      </c>
      <c r="AC50" s="102">
        <f>求节点(节奏总纲!H$4:H$163,V$5:V$164,$X50)*6</f>
        <v>40318.505779250743</v>
      </c>
      <c r="AG50" s="38">
        <v>46</v>
      </c>
      <c r="AH50" s="101">
        <v>1</v>
      </c>
      <c r="AI50" s="101">
        <v>1.2509600845548596</v>
      </c>
      <c r="AJ50" s="101">
        <v>1.8125238050795902</v>
      </c>
      <c r="AK50" s="101">
        <v>3.131237058152502</v>
      </c>
      <c r="AL50" s="101">
        <v>6.5911878452497694</v>
      </c>
      <c r="AM50" s="101">
        <f t="shared" si="0"/>
        <v>141.13928348023498</v>
      </c>
      <c r="AN50" s="107"/>
      <c r="AR50" s="43">
        <v>46</v>
      </c>
      <c r="AS50" s="100">
        <v>148.41689665899111</v>
      </c>
      <c r="AT50" s="100">
        <v>147.50032612941033</v>
      </c>
      <c r="AU50" s="100">
        <v>145.20635206785332</v>
      </c>
      <c r="AV50" s="100">
        <v>144.07040445749163</v>
      </c>
      <c r="AW50" s="100">
        <v>140.78047337183105</v>
      </c>
      <c r="AX50" s="41"/>
      <c r="AY50" s="43">
        <v>46</v>
      </c>
      <c r="AZ50" s="100">
        <v>884.02600035762271</v>
      </c>
      <c r="BA50" s="100">
        <v>886.30105472170203</v>
      </c>
      <c r="BB50" s="100">
        <v>884.51520079328623</v>
      </c>
      <c r="BC50" s="100">
        <v>891.0556988311389</v>
      </c>
      <c r="BD50" s="100">
        <v>883.77016300847788</v>
      </c>
      <c r="BE50" s="41"/>
      <c r="BF50" s="43">
        <v>46</v>
      </c>
      <c r="BG50" s="43">
        <f>[4]攻城值!AQ50</f>
        <v>0.14375312870848567</v>
      </c>
      <c r="BH50" s="43">
        <f>[4]攻城值!AR50</f>
        <v>0.85624687129151433</v>
      </c>
      <c r="BL50" s="70">
        <v>46</v>
      </c>
      <c r="BM50" s="47">
        <f>'[1]功能-战损相关'!H56</f>
        <v>0.17499999999999999</v>
      </c>
      <c r="BN50" s="47">
        <f>'[1]功能-战损相关'!I56</f>
        <v>0.17499999999999999</v>
      </c>
      <c r="BO50" s="47">
        <f>'[1]功能-战损相关'!J56</f>
        <v>0.17499999999999999</v>
      </c>
      <c r="BP50" s="47">
        <f>'[1]功能-战损相关'!K56</f>
        <v>0.17499999999999999</v>
      </c>
      <c r="BQ50" s="47">
        <f>'[1]功能-战损相关'!L56</f>
        <v>0.17499999999999999</v>
      </c>
      <c r="BR50" s="47">
        <f>'[1]功能-战损相关'!M56</f>
        <v>0.125</v>
      </c>
      <c r="BS50" s="47">
        <f>'[1]功能-战损相关'!N56</f>
        <v>0.125</v>
      </c>
      <c r="BT50" s="47">
        <f>'[1]功能-战损相关'!O56</f>
        <v>0.125</v>
      </c>
      <c r="BU50" s="47">
        <f>'[1]功能-战损相关'!P56</f>
        <v>0.125</v>
      </c>
      <c r="BV50" s="47">
        <f>'[1]功能-战损相关'!Q56</f>
        <v>0.125</v>
      </c>
      <c r="BX50" s="57">
        <v>46</v>
      </c>
      <c r="BY50" s="47">
        <f>求节点($BL$5:$BL$364,BM$5:BM$364,节奏总纲!R49)</f>
        <v>0.17499999999999999</v>
      </c>
      <c r="BZ50" s="47">
        <f>求节点($BL$5:$BL$364,BN$5:BN$364,节奏总纲!S49)</f>
        <v>0.17499999999999999</v>
      </c>
      <c r="CA50" s="47">
        <f>求节点($BL$5:$BL$364,BO$5:BO$364,节奏总纲!T49)</f>
        <v>0.17499999999999999</v>
      </c>
      <c r="CB50" s="47">
        <f>求节点($BL$5:$BL$364,BP$5:BP$364,节奏总纲!U49)</f>
        <v>0.17499999999999999</v>
      </c>
      <c r="CC50" s="47">
        <f>求节点($BL$5:$BL$364,BQ$5:BQ$364,节奏总纲!V49)</f>
        <v>0.17499999999999999</v>
      </c>
      <c r="CD50" s="47">
        <f>求节点($BL$5:$BL$364,BR$5:BR$364,节奏总纲!R49)</f>
        <v>0.125</v>
      </c>
      <c r="CE50" s="47">
        <f>求节点($BL$5:$BL$364,BS$5:BS$364,节奏总纲!S49)</f>
        <v>0.125</v>
      </c>
      <c r="CF50" s="47">
        <f>求节点($BL$5:$BL$364,BT$5:BT$364,节奏总纲!T49)</f>
        <v>0.125</v>
      </c>
      <c r="CG50" s="47">
        <f>求节点($BL$5:$BL$364,BU$5:BU$364,节奏总纲!U49)</f>
        <v>0.125</v>
      </c>
      <c r="CH50" s="47">
        <f>求节点($BL$5:$BL$364,BV$5:BV$364,节奏总纲!V49)</f>
        <v>0.125</v>
      </c>
      <c r="CV50" s="131">
        <f>[2]兵营招募!S84</f>
        <v>47</v>
      </c>
      <c r="CW50" s="131">
        <f>[2]兵营招募!U84</f>
        <v>9900</v>
      </c>
    </row>
    <row r="51" spans="2:101" x14ac:dyDescent="0.2">
      <c r="B51" s="31">
        <v>47</v>
      </c>
      <c r="C51" s="31">
        <f>[1]服务器生态!W68</f>
        <v>329.11234724764904</v>
      </c>
      <c r="D51" s="31">
        <f>[1]服务器生态!X68</f>
        <v>276.53262902865441</v>
      </c>
      <c r="E51" s="31">
        <f>[1]服务器生态!Y68</f>
        <v>23.926682758179311</v>
      </c>
      <c r="F51" s="31">
        <f>[1]服务器生态!Z68</f>
        <v>3.8938968275862083</v>
      </c>
      <c r="G51" s="31">
        <f>[1]服务器生态!AA68</f>
        <v>1.0172027586206895</v>
      </c>
      <c r="H51" s="31">
        <f>[1]服务器生态!AC68</f>
        <v>0.51870967772727294</v>
      </c>
      <c r="I51" s="31">
        <f>[1]服务器生态!AD68</f>
        <v>0.43583946966472709</v>
      </c>
      <c r="J51" s="31">
        <f>[1]服务器生态!AE68</f>
        <v>3.7710532608000003E-2</v>
      </c>
      <c r="K51" s="31">
        <f>[1]服务器生态!AF68</f>
        <v>6.137120000000002E-3</v>
      </c>
      <c r="L51" s="31">
        <f>[1]服务器生态!AG68</f>
        <v>1.6031999999999997E-3</v>
      </c>
      <c r="M51" s="53">
        <f>[3]基础信息!M50</f>
        <v>92.421052631578945</v>
      </c>
      <c r="N51" s="92"/>
      <c r="Q51" s="33">
        <v>47</v>
      </c>
      <c r="R51" s="33">
        <f>[4]带兵数!D50</f>
        <v>4751.4575269515653</v>
      </c>
      <c r="S51" s="33">
        <f>[4]带兵数!E50</f>
        <v>4804.9456349782722</v>
      </c>
      <c r="T51" s="33">
        <f>[4]带兵数!F50</f>
        <v>4862.8427037480733</v>
      </c>
      <c r="U51" s="33">
        <f>[4]带兵数!G50</f>
        <v>4929.6355742175874</v>
      </c>
      <c r="V51" s="33">
        <f>[4]带兵数!H50</f>
        <v>4995.7589077576049</v>
      </c>
      <c r="X51" s="33">
        <v>47</v>
      </c>
      <c r="Y51" s="102">
        <f>求节点(节奏总纲!D$4:D$163,R$5:R$164,$X51)*6</f>
        <v>31906.372700911841</v>
      </c>
      <c r="Z51" s="102">
        <f>求节点(节奏总纲!E$4:E$163,S$5:S$164,$X51)*6</f>
        <v>32978.930022058048</v>
      </c>
      <c r="AA51" s="102">
        <f>求节点(节奏总纲!F$4:F$163,T$5:T$164,$X51)*6</f>
        <v>34455.638037265504</v>
      </c>
      <c r="AB51" s="102">
        <f>求节点(节奏总纲!G$4:G$163,U$5:U$164,$X51)*6</f>
        <v>36611.729756613604</v>
      </c>
      <c r="AC51" s="102">
        <f>求节点(节奏总纲!H$4:H$163,V$5:V$164,$X51)*6</f>
        <v>40444.830257135989</v>
      </c>
      <c r="AG51" s="38">
        <v>47</v>
      </c>
      <c r="AH51" s="101">
        <v>1</v>
      </c>
      <c r="AI51" s="101">
        <v>1.2490202680098821</v>
      </c>
      <c r="AJ51" s="101">
        <v>1.8149184050404406</v>
      </c>
      <c r="AK51" s="101">
        <v>3.1140072955337046</v>
      </c>
      <c r="AL51" s="101">
        <v>6.5536633303493526</v>
      </c>
      <c r="AM51" s="101">
        <f t="shared" si="0"/>
        <v>141.58809254560714</v>
      </c>
      <c r="AN51" s="107"/>
      <c r="AR51" s="43">
        <v>47</v>
      </c>
      <c r="AS51" s="100">
        <v>151.7551581709331</v>
      </c>
      <c r="AT51" s="100">
        <v>150.75922269204432</v>
      </c>
      <c r="AU51" s="100">
        <v>148.68866579971549</v>
      </c>
      <c r="AV51" s="100">
        <v>147.13450622314116</v>
      </c>
      <c r="AW51" s="100">
        <v>143.68045956409952</v>
      </c>
      <c r="AX51" s="41"/>
      <c r="AY51" s="43">
        <v>47</v>
      </c>
      <c r="AZ51" s="100">
        <v>895.14500499096107</v>
      </c>
      <c r="BA51" s="100">
        <v>900.41575093650647</v>
      </c>
      <c r="BB51" s="100">
        <v>900.82239860088441</v>
      </c>
      <c r="BC51" s="100">
        <v>904.87225090911522</v>
      </c>
      <c r="BD51" s="100">
        <v>896.73151680499404</v>
      </c>
      <c r="BE51" s="41"/>
      <c r="BF51" s="43">
        <v>47</v>
      </c>
      <c r="BG51" s="43">
        <f>[4]攻城值!AQ51</f>
        <v>0.14495666684452074</v>
      </c>
      <c r="BH51" s="43">
        <f>[4]攻城值!AR51</f>
        <v>0.85504333315547931</v>
      </c>
      <c r="BL51" s="70">
        <v>47</v>
      </c>
      <c r="BM51" s="47">
        <f>'[1]功能-战损相关'!H57</f>
        <v>0.17499999999999999</v>
      </c>
      <c r="BN51" s="47">
        <f>'[1]功能-战损相关'!I57</f>
        <v>0.17499999999999999</v>
      </c>
      <c r="BO51" s="47">
        <f>'[1]功能-战损相关'!J57</f>
        <v>0.17499999999999999</v>
      </c>
      <c r="BP51" s="47">
        <f>'[1]功能-战损相关'!K57</f>
        <v>0.17499999999999999</v>
      </c>
      <c r="BQ51" s="47">
        <f>'[1]功能-战损相关'!L57</f>
        <v>0.17499999999999999</v>
      </c>
      <c r="BR51" s="47">
        <f>'[1]功能-战损相关'!M57</f>
        <v>0.125</v>
      </c>
      <c r="BS51" s="47">
        <f>'[1]功能-战损相关'!N57</f>
        <v>0.125</v>
      </c>
      <c r="BT51" s="47">
        <f>'[1]功能-战损相关'!O57</f>
        <v>0.125</v>
      </c>
      <c r="BU51" s="47">
        <f>'[1]功能-战损相关'!P57</f>
        <v>0.125</v>
      </c>
      <c r="BV51" s="47">
        <f>'[1]功能-战损相关'!Q57</f>
        <v>0.125</v>
      </c>
      <c r="BX51" s="57">
        <v>47</v>
      </c>
      <c r="BY51" s="47">
        <f>求节点($BL$5:$BL$364,BM$5:BM$364,节奏总纲!R50)</f>
        <v>0.17499999999999999</v>
      </c>
      <c r="BZ51" s="47">
        <f>求节点($BL$5:$BL$364,BN$5:BN$364,节奏总纲!S50)</f>
        <v>0.17499999999999999</v>
      </c>
      <c r="CA51" s="47">
        <f>求节点($BL$5:$BL$364,BO$5:BO$364,节奏总纲!T50)</f>
        <v>0.17499999999999999</v>
      </c>
      <c r="CB51" s="47">
        <f>求节点($BL$5:$BL$364,BP$5:BP$364,节奏总纲!U50)</f>
        <v>0.17499999999999999</v>
      </c>
      <c r="CC51" s="47">
        <f>求节点($BL$5:$BL$364,BQ$5:BQ$364,节奏总纲!V50)</f>
        <v>0.17499999999999999</v>
      </c>
      <c r="CD51" s="47">
        <f>求节点($BL$5:$BL$364,BR$5:BR$364,节奏总纲!R50)</f>
        <v>0.125</v>
      </c>
      <c r="CE51" s="47">
        <f>求节点($BL$5:$BL$364,BS$5:BS$364,节奏总纲!S50)</f>
        <v>0.125</v>
      </c>
      <c r="CF51" s="47">
        <f>求节点($BL$5:$BL$364,BT$5:BT$364,节奏总纲!T50)</f>
        <v>0.125</v>
      </c>
      <c r="CG51" s="47">
        <f>求节点($BL$5:$BL$364,BU$5:BU$364,节奏总纲!U50)</f>
        <v>0.125</v>
      </c>
      <c r="CH51" s="47">
        <f>求节点($BL$5:$BL$364,BV$5:BV$364,节奏总纲!V50)</f>
        <v>0.125</v>
      </c>
      <c r="CV51" s="131">
        <f>[2]兵营招募!S85</f>
        <v>48</v>
      </c>
      <c r="CW51" s="131">
        <f>[2]兵营招募!U85</f>
        <v>11000</v>
      </c>
    </row>
    <row r="52" spans="2:101" x14ac:dyDescent="0.2">
      <c r="B52" s="31">
        <v>48</v>
      </c>
      <c r="C52" s="31">
        <f>[1]服务器生态!W69</f>
        <v>323.08188328213174</v>
      </c>
      <c r="D52" s="31">
        <f>[1]服务器生态!X69</f>
        <v>272.65485639720612</v>
      </c>
      <c r="E52" s="31">
        <f>[1]服务器生态!Y69</f>
        <v>23.552089010317239</v>
      </c>
      <c r="F52" s="31">
        <f>[1]服务器生态!Z69</f>
        <v>3.842492689655173</v>
      </c>
      <c r="G52" s="31">
        <f>[1]服务器生态!AA69</f>
        <v>1.0066096551724135</v>
      </c>
      <c r="H52" s="31">
        <f>[1]服务器生态!AC69</f>
        <v>0.51764500636363653</v>
      </c>
      <c r="I52" s="31">
        <f>[1]服务器生态!AD69</f>
        <v>0.43685032240436344</v>
      </c>
      <c r="J52" s="31">
        <f>[1]服务器生态!AE69</f>
        <v>3.7735391232000003E-2</v>
      </c>
      <c r="K52" s="31">
        <f>[1]服务器生态!AF69</f>
        <v>6.1564800000000015E-3</v>
      </c>
      <c r="L52" s="31">
        <f>[1]服务器生态!AG69</f>
        <v>1.6127999999999997E-3</v>
      </c>
      <c r="M52" s="53">
        <f>[3]基础信息!M51</f>
        <v>92.684210526315795</v>
      </c>
      <c r="N52" s="92"/>
      <c r="Q52" s="33">
        <v>48</v>
      </c>
      <c r="R52" s="33">
        <f>[4]带兵数!D51</f>
        <v>4815.0928982110609</v>
      </c>
      <c r="S52" s="33">
        <f>[4]带兵数!E51</f>
        <v>4868.6017902912299</v>
      </c>
      <c r="T52" s="33">
        <f>[4]带兵数!F51</f>
        <v>4927.1956904722538</v>
      </c>
      <c r="U52" s="33">
        <f>[4]带兵数!G51</f>
        <v>4989.5003378607553</v>
      </c>
      <c r="V52" s="33">
        <f>[4]带兵数!H51</f>
        <v>5058.4842711724432</v>
      </c>
      <c r="X52" s="33">
        <v>48</v>
      </c>
      <c r="Y52" s="102">
        <f>求节点(节奏总纲!D$4:D$163,R$5:R$164,$X52)*6</f>
        <v>32020.419728675355</v>
      </c>
      <c r="Z52" s="102">
        <f>求节点(节奏总纲!E$4:E$163,S$5:S$164,$X52)*6</f>
        <v>33094.808882973441</v>
      </c>
      <c r="AA52" s="102">
        <f>求节点(节奏总纲!F$4:F$163,T$5:T$164,$X52)*6</f>
        <v>34576.541369062004</v>
      </c>
      <c r="AB52" s="102">
        <f>求节点(节奏总纲!G$4:G$163,U$5:U$164,$X52)*6</f>
        <v>36729.894402947742</v>
      </c>
      <c r="AC52" s="102">
        <f>求节点(节奏总纲!H$4:H$163,V$5:V$164,$X52)*6</f>
        <v>40571.154735021228</v>
      </c>
      <c r="AG52" s="38">
        <v>48</v>
      </c>
      <c r="AH52" s="101">
        <v>1</v>
      </c>
      <c r="AI52" s="101">
        <v>1.2474746368622911</v>
      </c>
      <c r="AJ52" s="101">
        <v>1.8168198099094233</v>
      </c>
      <c r="AK52" s="101">
        <v>3.0978872759621163</v>
      </c>
      <c r="AL52" s="101">
        <v>6.5182844801876003</v>
      </c>
      <c r="AM52" s="101">
        <f t="shared" si="0"/>
        <v>142.05697166583113</v>
      </c>
      <c r="AN52" s="107"/>
      <c r="AR52" s="43">
        <v>48</v>
      </c>
      <c r="AS52" s="100">
        <v>155.16194001684795</v>
      </c>
      <c r="AT52" s="100">
        <v>154.0669687514339</v>
      </c>
      <c r="AU52" s="100">
        <v>152.46505777501812</v>
      </c>
      <c r="AV52" s="100">
        <v>150.22866455331237</v>
      </c>
      <c r="AW52" s="100">
        <v>146.59512065908257</v>
      </c>
      <c r="AX52" s="41"/>
      <c r="AY52" s="43">
        <v>48</v>
      </c>
      <c r="AZ52" s="100">
        <v>909.9277503669507</v>
      </c>
      <c r="BA52" s="100">
        <v>915.5368481243728</v>
      </c>
      <c r="BB52" s="100">
        <v>918.85142743935523</v>
      </c>
      <c r="BC52" s="100">
        <v>918.8459785462195</v>
      </c>
      <c r="BD52" s="100">
        <v>909.76332389585252</v>
      </c>
      <c r="BE52" s="41"/>
      <c r="BF52" s="43">
        <v>48</v>
      </c>
      <c r="BG52" s="43">
        <f>[4]攻城值!AQ52</f>
        <v>0.14567969384900936</v>
      </c>
      <c r="BH52" s="43">
        <f>[4]攻城值!AR52</f>
        <v>0.85432030615099064</v>
      </c>
      <c r="BL52" s="70">
        <v>48</v>
      </c>
      <c r="BM52" s="47">
        <f>'[1]功能-战损相关'!H58</f>
        <v>0.17499999999999999</v>
      </c>
      <c r="BN52" s="47">
        <f>'[1]功能-战损相关'!I58</f>
        <v>0.17499999999999999</v>
      </c>
      <c r="BO52" s="47">
        <f>'[1]功能-战损相关'!J58</f>
        <v>0.17499999999999999</v>
      </c>
      <c r="BP52" s="47">
        <f>'[1]功能-战损相关'!K58</f>
        <v>0.17499999999999999</v>
      </c>
      <c r="BQ52" s="47">
        <f>'[1]功能-战损相关'!L58</f>
        <v>0.17499999999999999</v>
      </c>
      <c r="BR52" s="47">
        <f>'[1]功能-战损相关'!M58</f>
        <v>0.125</v>
      </c>
      <c r="BS52" s="47">
        <f>'[1]功能-战损相关'!N58</f>
        <v>0.125</v>
      </c>
      <c r="BT52" s="47">
        <f>'[1]功能-战损相关'!O58</f>
        <v>0.125</v>
      </c>
      <c r="BU52" s="47">
        <f>'[1]功能-战损相关'!P58</f>
        <v>0.125</v>
      </c>
      <c r="BV52" s="47">
        <f>'[1]功能-战损相关'!Q58</f>
        <v>0.125</v>
      </c>
      <c r="BX52" s="57">
        <v>48</v>
      </c>
      <c r="BY52" s="47">
        <f>求节点($BL$5:$BL$364,BM$5:BM$364,节奏总纲!R51)</f>
        <v>0.17499999999999999</v>
      </c>
      <c r="BZ52" s="47">
        <f>求节点($BL$5:$BL$364,BN$5:BN$364,节奏总纲!S51)</f>
        <v>0.17499999999999999</v>
      </c>
      <c r="CA52" s="47">
        <f>求节点($BL$5:$BL$364,BO$5:BO$364,节奏总纲!T51)</f>
        <v>0.17499999999999999</v>
      </c>
      <c r="CB52" s="47">
        <f>求节点($BL$5:$BL$364,BP$5:BP$364,节奏总纲!U51)</f>
        <v>0.17499999999999999</v>
      </c>
      <c r="CC52" s="47">
        <f>求节点($BL$5:$BL$364,BQ$5:BQ$364,节奏总纲!V51)</f>
        <v>0.17499999999999999</v>
      </c>
      <c r="CD52" s="47">
        <f>求节点($BL$5:$BL$364,BR$5:BR$364,节奏总纲!R51)</f>
        <v>0.125</v>
      </c>
      <c r="CE52" s="47">
        <f>求节点($BL$5:$BL$364,BS$5:BS$364,节奏总纲!S51)</f>
        <v>0.125</v>
      </c>
      <c r="CF52" s="47">
        <f>求节点($BL$5:$BL$364,BT$5:BT$364,节奏总纲!T51)</f>
        <v>0.125</v>
      </c>
      <c r="CG52" s="47">
        <f>求节点($BL$5:$BL$364,BU$5:BU$364,节奏总纲!U51)</f>
        <v>0.125</v>
      </c>
      <c r="CH52" s="47">
        <f>求节点($BL$5:$BL$364,BV$5:BV$364,节奏总纲!V51)</f>
        <v>0.125</v>
      </c>
      <c r="CV52" s="131">
        <f>[2]兵营招募!S86</f>
        <v>49</v>
      </c>
      <c r="CW52" s="131">
        <f>[2]兵营招募!U86</f>
        <v>12000</v>
      </c>
    </row>
    <row r="53" spans="2:101" x14ac:dyDescent="0.2">
      <c r="B53" s="31">
        <v>49</v>
      </c>
      <c r="C53" s="31">
        <f>[1]服务器生态!W70</f>
        <v>317.07344700000016</v>
      </c>
      <c r="D53" s="31">
        <f>[1]服务器生态!X70</f>
        <v>268.75616957114471</v>
      </c>
      <c r="E53" s="31">
        <f>[1]服务器生态!Y70</f>
        <v>23.176980946096556</v>
      </c>
      <c r="F53" s="31">
        <f>[1]服务器生态!Z70</f>
        <v>3.7906880000000016</v>
      </c>
      <c r="G53" s="31">
        <f>[1]服务器生态!AA70</f>
        <v>0.99581793103448268</v>
      </c>
      <c r="H53" s="31">
        <f>[1]服务器生态!AC70</f>
        <v>0.51658033500000022</v>
      </c>
      <c r="I53" s="31">
        <f>[1]服务器生态!AD70</f>
        <v>0.4378611751439998</v>
      </c>
      <c r="J53" s="31">
        <f>[1]服务器生态!AE70</f>
        <v>3.7760249856000003E-2</v>
      </c>
      <c r="K53" s="31">
        <f>[1]服务器生态!AF70</f>
        <v>6.1758400000000019E-3</v>
      </c>
      <c r="L53" s="31">
        <f>[1]服务器生态!AG70</f>
        <v>1.6223999999999998E-3</v>
      </c>
      <c r="M53" s="53">
        <f>[3]基础信息!M52</f>
        <v>92.94736842105263</v>
      </c>
      <c r="N53" s="92"/>
      <c r="Q53" s="33">
        <v>49</v>
      </c>
      <c r="R53" s="33">
        <f>[4]带兵数!D52</f>
        <v>4880.1255625879667</v>
      </c>
      <c r="S53" s="33">
        <f>[4]带兵数!E52</f>
        <v>4932.0606377192671</v>
      </c>
      <c r="T53" s="33">
        <f>[4]带兵数!F52</f>
        <v>4990.0336585588084</v>
      </c>
      <c r="U53" s="33">
        <f>[4]带兵数!G52</f>
        <v>5052.0892668144525</v>
      </c>
      <c r="V53" s="33">
        <f>[4]带兵数!H52</f>
        <v>5121.2459036550872</v>
      </c>
      <c r="X53" s="33">
        <v>49</v>
      </c>
      <c r="Y53" s="102">
        <f>求节点(节奏总纲!D$4:D$163,R$5:R$164,$X53)*6</f>
        <v>32129.627683911021</v>
      </c>
      <c r="Z53" s="102">
        <f>求节点(节奏总纲!E$4:E$163,S$5:S$164,$X53)*6</f>
        <v>33208.898443296843</v>
      </c>
      <c r="AA53" s="102">
        <f>求节点(节奏总纲!F$4:F$163,T$5:T$164,$X53)*6</f>
        <v>34694.266423257075</v>
      </c>
      <c r="AB53" s="102">
        <f>求节点(节奏总纲!G$4:G$163,U$5:U$164,$X53)*6</f>
        <v>36848.059049281888</v>
      </c>
      <c r="AC53" s="102">
        <f>求节点(节奏总纲!H$4:H$163,V$5:V$164,$X53)*6</f>
        <v>40685.649247631816</v>
      </c>
      <c r="AG53" s="38">
        <v>49</v>
      </c>
      <c r="AH53" s="101">
        <v>1</v>
      </c>
      <c r="AI53" s="101">
        <v>1.2460394852897989</v>
      </c>
      <c r="AJ53" s="101">
        <v>1.8186688451675157</v>
      </c>
      <c r="AK53" s="101">
        <v>3.0871440069031615</v>
      </c>
      <c r="AL53" s="101">
        <v>6.485184481608985</v>
      </c>
      <c r="AM53" s="101">
        <f t="shared" si="0"/>
        <v>142.54828972433629</v>
      </c>
      <c r="AN53" s="107"/>
      <c r="AR53" s="43">
        <v>49</v>
      </c>
      <c r="AS53" s="100">
        <v>159.01645896059182</v>
      </c>
      <c r="AT53" s="100">
        <v>157.43003382680897</v>
      </c>
      <c r="AU53" s="100">
        <v>156.32122550678653</v>
      </c>
      <c r="AV53" s="100">
        <v>153.34434491726387</v>
      </c>
      <c r="AW53" s="100">
        <v>149.52212643099801</v>
      </c>
      <c r="AX53" s="41"/>
      <c r="AY53" s="43">
        <v>49</v>
      </c>
      <c r="AZ53" s="100">
        <v>928.1552260836296</v>
      </c>
      <c r="BA53" s="100">
        <v>930.95217446818435</v>
      </c>
      <c r="BB53" s="100">
        <v>937.29291863175581</v>
      </c>
      <c r="BC53" s="100">
        <v>932.92343434659028</v>
      </c>
      <c r="BD53" s="100">
        <v>922.85079233832732</v>
      </c>
      <c r="BE53" s="41"/>
      <c r="BF53" s="43">
        <v>49</v>
      </c>
      <c r="BG53" s="43">
        <f>[4]攻城值!AQ53</f>
        <v>0.14626618881646436</v>
      </c>
      <c r="BH53" s="43">
        <f>[4]攻城值!AR53</f>
        <v>0.85373381118353564</v>
      </c>
      <c r="BL53" s="70">
        <v>49</v>
      </c>
      <c r="BM53" s="47">
        <f>'[1]功能-战损相关'!H59</f>
        <v>0.17499999999999999</v>
      </c>
      <c r="BN53" s="47">
        <f>'[1]功能-战损相关'!I59</f>
        <v>0.17499999999999999</v>
      </c>
      <c r="BO53" s="47">
        <f>'[1]功能-战损相关'!J59</f>
        <v>0.17499999999999999</v>
      </c>
      <c r="BP53" s="47">
        <f>'[1]功能-战损相关'!K59</f>
        <v>0.17499999999999999</v>
      </c>
      <c r="BQ53" s="47">
        <f>'[1]功能-战损相关'!L59</f>
        <v>0.17499999999999999</v>
      </c>
      <c r="BR53" s="47">
        <f>'[1]功能-战损相关'!M59</f>
        <v>0.125</v>
      </c>
      <c r="BS53" s="47">
        <f>'[1]功能-战损相关'!N59</f>
        <v>0.125</v>
      </c>
      <c r="BT53" s="47">
        <f>'[1]功能-战损相关'!O59</f>
        <v>0.125</v>
      </c>
      <c r="BU53" s="47">
        <f>'[1]功能-战损相关'!P59</f>
        <v>0.125</v>
      </c>
      <c r="BV53" s="47">
        <f>'[1]功能-战损相关'!Q59</f>
        <v>0.125</v>
      </c>
      <c r="BX53" s="57">
        <v>49</v>
      </c>
      <c r="BY53" s="47">
        <f>求节点($BL$5:$BL$364,BM$5:BM$364,节奏总纲!R52)</f>
        <v>0.17499999999999999</v>
      </c>
      <c r="BZ53" s="47">
        <f>求节点($BL$5:$BL$364,BN$5:BN$364,节奏总纲!S52)</f>
        <v>0.17499999999999999</v>
      </c>
      <c r="CA53" s="47">
        <f>求节点($BL$5:$BL$364,BO$5:BO$364,节奏总纲!T52)</f>
        <v>0.17499999999999999</v>
      </c>
      <c r="CB53" s="47">
        <f>求节点($BL$5:$BL$364,BP$5:BP$364,节奏总纲!U52)</f>
        <v>0.17499999999999999</v>
      </c>
      <c r="CC53" s="47">
        <f>求节点($BL$5:$BL$364,BQ$5:BQ$364,节奏总纲!V52)</f>
        <v>0.17499999999999999</v>
      </c>
      <c r="CD53" s="47">
        <f>求节点($BL$5:$BL$364,BR$5:BR$364,节奏总纲!R52)</f>
        <v>0.125</v>
      </c>
      <c r="CE53" s="47">
        <f>求节点($BL$5:$BL$364,BS$5:BS$364,节奏总纲!S52)</f>
        <v>0.125</v>
      </c>
      <c r="CF53" s="47">
        <f>求节点($BL$5:$BL$364,BT$5:BT$364,节奏总纲!T52)</f>
        <v>0.125</v>
      </c>
      <c r="CG53" s="47">
        <f>求节点($BL$5:$BL$364,BU$5:BU$364,节奏总纲!U52)</f>
        <v>0.125</v>
      </c>
      <c r="CH53" s="47">
        <f>求节点($BL$5:$BL$364,BV$5:BV$364,节奏总纲!V52)</f>
        <v>0.125</v>
      </c>
      <c r="CV53" s="131">
        <f>[2]兵营招募!S87</f>
        <v>50</v>
      </c>
      <c r="CW53" s="131">
        <f>[2]兵营招募!U87</f>
        <v>12000</v>
      </c>
    </row>
    <row r="54" spans="2:101" x14ac:dyDescent="0.2">
      <c r="B54" s="31">
        <v>50</v>
      </c>
      <c r="C54" s="31">
        <f>[1]服务器生态!W71</f>
        <v>311.08703840125401</v>
      </c>
      <c r="D54" s="31">
        <f>[1]服务器生态!X71</f>
        <v>264.83656855047008</v>
      </c>
      <c r="E54" s="31">
        <f>[1]服务器生态!Y71</f>
        <v>22.801358565517244</v>
      </c>
      <c r="F54" s="31">
        <f>[1]服务器生态!Z71</f>
        <v>3.7384827586206906</v>
      </c>
      <c r="G54" s="31">
        <f>[1]服务器生态!AA71</f>
        <v>0.98482758620689637</v>
      </c>
      <c r="H54" s="31">
        <f>[1]服务器生态!AC71</f>
        <v>0.51551566363636381</v>
      </c>
      <c r="I54" s="31">
        <f>[1]服务器生态!AD71</f>
        <v>0.43887202788363616</v>
      </c>
      <c r="J54" s="31">
        <f>[1]服务器生态!AE71</f>
        <v>3.7785108480000003E-2</v>
      </c>
      <c r="K54" s="31">
        <f>[1]服务器生态!AF71</f>
        <v>6.1952000000000014E-3</v>
      </c>
      <c r="L54" s="31">
        <f>[1]服务器生态!AG71</f>
        <v>1.6319999999999998E-3</v>
      </c>
      <c r="M54" s="53">
        <f>[3]基础信息!M53</f>
        <v>93.21052631578948</v>
      </c>
      <c r="N54" s="92"/>
      <c r="Q54" s="33">
        <v>50</v>
      </c>
      <c r="R54" s="33">
        <f>[4]带兵数!D53</f>
        <v>4942.9187213831892</v>
      </c>
      <c r="S54" s="33">
        <f>[4]带兵数!E53</f>
        <v>4997.4396490101244</v>
      </c>
      <c r="T54" s="33">
        <f>[4]带兵数!F53</f>
        <v>5052.2732396398733</v>
      </c>
      <c r="U54" s="33">
        <f>[4]带兵数!G53</f>
        <v>5115.4400792232045</v>
      </c>
      <c r="V54" s="33">
        <f>[4]带兵数!H53</f>
        <v>5187.9479362275724</v>
      </c>
      <c r="X54" s="33">
        <v>50</v>
      </c>
      <c r="Y54" s="102">
        <f>求节点(节奏总纲!D$4:D$163,R$5:R$164,$X54)*6</f>
        <v>32238.835639146688</v>
      </c>
      <c r="Z54" s="102">
        <f>求节点(节奏总纲!E$4:E$163,S$5:S$164,$X54)*6</f>
        <v>33322.988003620238</v>
      </c>
      <c r="AA54" s="102">
        <f>求节点(节奏总纲!F$4:F$163,T$5:T$164,$X54)*6</f>
        <v>34811.991477452146</v>
      </c>
      <c r="AB54" s="102">
        <f>求节点(节奏总纲!G$4:G$163,U$5:U$164,$X54)*6</f>
        <v>36966.22369561602</v>
      </c>
      <c r="AC54" s="102">
        <f>求节点(节奏总纲!H$4:H$163,V$5:V$164,$X54)*6</f>
        <v>40797.726713151533</v>
      </c>
      <c r="AG54" s="38">
        <v>50</v>
      </c>
      <c r="AH54" s="101">
        <v>1</v>
      </c>
      <c r="AI54" s="101">
        <v>1.2446761641427411</v>
      </c>
      <c r="AJ54" s="101">
        <v>1.8204253348075858</v>
      </c>
      <c r="AK54" s="101">
        <v>3.0769384466143794</v>
      </c>
      <c r="AL54" s="101">
        <v>6.453973441339012</v>
      </c>
      <c r="AM54" s="101">
        <f t="shared" si="0"/>
        <v>143.0451789055121</v>
      </c>
      <c r="AN54" s="107"/>
      <c r="AR54" s="43">
        <v>50</v>
      </c>
      <c r="AS54" s="100">
        <v>163.31763166085167</v>
      </c>
      <c r="AT54" s="100">
        <v>160.90199351540394</v>
      </c>
      <c r="AU54" s="100">
        <v>159.53707903418382</v>
      </c>
      <c r="AV54" s="100">
        <v>156.46955919467496</v>
      </c>
      <c r="AW54" s="100">
        <v>152.47341091299364</v>
      </c>
      <c r="AX54" s="41"/>
      <c r="AY54" s="43">
        <v>50</v>
      </c>
      <c r="AZ54" s="100">
        <v>948.44733266154003</v>
      </c>
      <c r="BA54" s="100">
        <v>946.6684222459719</v>
      </c>
      <c r="BB54" s="100">
        <v>951.84690990251715</v>
      </c>
      <c r="BC54" s="100">
        <v>946.87982552239782</v>
      </c>
      <c r="BD54" s="100">
        <v>935.80529630272815</v>
      </c>
      <c r="BE54" s="41"/>
      <c r="BF54" s="43">
        <v>50</v>
      </c>
      <c r="BG54" s="43">
        <f>[4]攻城值!AQ54</f>
        <v>0.14689942290130714</v>
      </c>
      <c r="BH54" s="43">
        <f>[4]攻城值!AR54</f>
        <v>0.8531005770986928</v>
      </c>
      <c r="BL54" s="70">
        <v>50</v>
      </c>
      <c r="BM54" s="47">
        <f>'[1]功能-战损相关'!H60</f>
        <v>0.17499999999999999</v>
      </c>
      <c r="BN54" s="47">
        <f>'[1]功能-战损相关'!I60</f>
        <v>0.17499999999999999</v>
      </c>
      <c r="BO54" s="47">
        <f>'[1]功能-战损相关'!J60</f>
        <v>0.17499999999999999</v>
      </c>
      <c r="BP54" s="47">
        <f>'[1]功能-战损相关'!K60</f>
        <v>0.17499999999999999</v>
      </c>
      <c r="BQ54" s="47">
        <f>'[1]功能-战损相关'!L60</f>
        <v>0.17499999999999999</v>
      </c>
      <c r="BR54" s="47">
        <f>'[1]功能-战损相关'!M60</f>
        <v>0.125</v>
      </c>
      <c r="BS54" s="47">
        <f>'[1]功能-战损相关'!N60</f>
        <v>0.125</v>
      </c>
      <c r="BT54" s="47">
        <f>'[1]功能-战损相关'!O60</f>
        <v>0.125</v>
      </c>
      <c r="BU54" s="47">
        <f>'[1]功能-战损相关'!P60</f>
        <v>0.125</v>
      </c>
      <c r="BV54" s="47">
        <f>'[1]功能-战损相关'!Q60</f>
        <v>0.125</v>
      </c>
      <c r="BX54" s="57">
        <v>50</v>
      </c>
      <c r="BY54" s="47">
        <f>求节点($BL$5:$BL$364,BM$5:BM$364,节奏总纲!R53)</f>
        <v>0.17499999999999999</v>
      </c>
      <c r="BZ54" s="47">
        <f>求节点($BL$5:$BL$364,BN$5:BN$364,节奏总纲!S53)</f>
        <v>0.17499999999999999</v>
      </c>
      <c r="CA54" s="47">
        <f>求节点($BL$5:$BL$364,BO$5:BO$364,节奏总纲!T53)</f>
        <v>0.17499999999999999</v>
      </c>
      <c r="CB54" s="47">
        <f>求节点($BL$5:$BL$364,BP$5:BP$364,节奏总纲!U53)</f>
        <v>0.17499999999999999</v>
      </c>
      <c r="CC54" s="47">
        <f>求节点($BL$5:$BL$364,BQ$5:BQ$364,节奏总纲!V53)</f>
        <v>0.17499999999999999</v>
      </c>
      <c r="CD54" s="47">
        <f>求节点($BL$5:$BL$364,BR$5:BR$364,节奏总纲!R53)</f>
        <v>0.125</v>
      </c>
      <c r="CE54" s="47">
        <f>求节点($BL$5:$BL$364,BS$5:BS$364,节奏总纲!S53)</f>
        <v>0.125</v>
      </c>
      <c r="CF54" s="47">
        <f>求节点($BL$5:$BL$364,BT$5:BT$364,节奏总纲!T53)</f>
        <v>0.125</v>
      </c>
      <c r="CG54" s="47">
        <f>求节点($BL$5:$BL$364,BU$5:BU$364,节奏总纲!U53)</f>
        <v>0.125</v>
      </c>
      <c r="CH54" s="47">
        <f>求节点($BL$5:$BL$364,BV$5:BV$364,节奏总纲!V53)</f>
        <v>0.125</v>
      </c>
      <c r="CV54" s="131">
        <f>[2]兵营招募!S88</f>
        <v>51</v>
      </c>
      <c r="CW54" s="131">
        <f>[2]兵营招募!U88</f>
        <v>13000</v>
      </c>
    </row>
    <row r="55" spans="2:101" x14ac:dyDescent="0.2">
      <c r="B55" s="31">
        <v>51</v>
      </c>
      <c r="C55" s="31">
        <f>[1]服务器生态!W72</f>
        <v>305.12265748589357</v>
      </c>
      <c r="D55" s="31">
        <f>[1]服务器生态!X72</f>
        <v>260.89605333518233</v>
      </c>
      <c r="E55" s="31">
        <f>[1]服务器生态!Y72</f>
        <v>22.425221868579314</v>
      </c>
      <c r="F55" s="31">
        <f>[1]服务器生态!Z72</f>
        <v>3.6858769655172425</v>
      </c>
      <c r="G55" s="31">
        <f>[1]服务器生态!AA72</f>
        <v>0.97363862068965512</v>
      </c>
      <c r="H55" s="31">
        <f>[1]服务器生态!AC72</f>
        <v>0.5144509922727275</v>
      </c>
      <c r="I55" s="31">
        <f>[1]服务器生态!AD72</f>
        <v>0.43988288062327252</v>
      </c>
      <c r="J55" s="31">
        <f>[1]服务器生态!AE72</f>
        <v>3.7809967104000003E-2</v>
      </c>
      <c r="K55" s="31">
        <f>[1]服务器生态!AF72</f>
        <v>6.2145600000000018E-3</v>
      </c>
      <c r="L55" s="31">
        <f>[1]服务器生态!AG72</f>
        <v>1.6415999999999998E-3</v>
      </c>
      <c r="M55" s="53">
        <f>[3]基础信息!M54</f>
        <v>93.473684210526315</v>
      </c>
      <c r="N55" s="92"/>
      <c r="Q55" s="33">
        <v>51</v>
      </c>
      <c r="R55" s="33">
        <f>[4]带兵数!D54</f>
        <v>5008.7832933580094</v>
      </c>
      <c r="S55" s="33">
        <f>[4]带兵数!E54</f>
        <v>5057.8003617690756</v>
      </c>
      <c r="T55" s="33">
        <f>[4]带兵数!F54</f>
        <v>5116.1058431778374</v>
      </c>
      <c r="U55" s="33">
        <f>[4]带兵数!G54</f>
        <v>5179.1861136941852</v>
      </c>
      <c r="V55" s="33">
        <f>[4]带兵数!H54</f>
        <v>5249.1926598102818</v>
      </c>
      <c r="X55" s="33">
        <v>51</v>
      </c>
      <c r="Y55" s="102">
        <f>求节点(节奏总纲!D$4:D$163,R$5:R$164,$X55)*6</f>
        <v>32347.979209565281</v>
      </c>
      <c r="Z55" s="102">
        <f>求节点(节奏总纲!E$4:E$163,S$5:S$164,$X55)*6</f>
        <v>33436.599757283795</v>
      </c>
      <c r="AA55" s="102">
        <f>求节点(节奏总纲!F$4:F$163,T$5:T$164,$X55)*6</f>
        <v>34929.716531647224</v>
      </c>
      <c r="AB55" s="102">
        <f>求节点(节奏总纲!G$4:G$163,U$5:U$164,$X55)*6</f>
        <v>37082.123929556124</v>
      </c>
      <c r="AC55" s="102">
        <f>求节点(节奏总纲!H$4:H$163,V$5:V$164,$X55)*6</f>
        <v>40909.804178671242</v>
      </c>
      <c r="AG55" s="38">
        <v>51</v>
      </c>
      <c r="AH55" s="101">
        <v>1</v>
      </c>
      <c r="AI55" s="101">
        <v>1.2471369491098647</v>
      </c>
      <c r="AJ55" s="101">
        <v>1.8226181647354658</v>
      </c>
      <c r="AK55" s="101">
        <v>3.0672190210444059</v>
      </c>
      <c r="AL55" s="101">
        <v>6.4242608657329958</v>
      </c>
      <c r="AM55" s="101">
        <f t="shared" si="0"/>
        <v>143.78713802206795</v>
      </c>
      <c r="AN55" s="107"/>
      <c r="AR55" s="43">
        <v>51</v>
      </c>
      <c r="AS55" s="100">
        <v>167.79776348119435</v>
      </c>
      <c r="AT55" s="100">
        <v>164.84116300602119</v>
      </c>
      <c r="AU55" s="100">
        <v>162.9875252905241</v>
      </c>
      <c r="AV55" s="100">
        <v>159.87656332511006</v>
      </c>
      <c r="AW55" s="100">
        <v>155.89844161348532</v>
      </c>
      <c r="AX55" s="41"/>
      <c r="AY55" s="43">
        <v>51</v>
      </c>
      <c r="AZ55" s="100">
        <v>969.14978288634256</v>
      </c>
      <c r="BA55" s="100">
        <v>964.23134952468376</v>
      </c>
      <c r="BB55" s="100">
        <v>966.57809111867903</v>
      </c>
      <c r="BC55" s="100">
        <v>961.21363795953619</v>
      </c>
      <c r="BD55" s="100">
        <v>950.4195119893327</v>
      </c>
      <c r="BE55" s="41"/>
      <c r="BF55" s="43">
        <v>51</v>
      </c>
      <c r="BG55" s="43">
        <f>[4]攻城值!AQ55</f>
        <v>0.14758619605389514</v>
      </c>
      <c r="BH55" s="43">
        <f>[4]攻城值!AR55</f>
        <v>0.85241380394610489</v>
      </c>
      <c r="BL55" s="70">
        <v>51</v>
      </c>
      <c r="BM55" s="47">
        <f>'[1]功能-战损相关'!H61</f>
        <v>0.17499999999999999</v>
      </c>
      <c r="BN55" s="47">
        <f>'[1]功能-战损相关'!I61</f>
        <v>0.17499999999999999</v>
      </c>
      <c r="BO55" s="47">
        <f>'[1]功能-战损相关'!J61</f>
        <v>0.17499999999999999</v>
      </c>
      <c r="BP55" s="47">
        <f>'[1]功能-战损相关'!K61</f>
        <v>0.17499999999999999</v>
      </c>
      <c r="BQ55" s="47">
        <f>'[1]功能-战损相关'!L61</f>
        <v>0.17499999999999999</v>
      </c>
      <c r="BR55" s="47">
        <f>'[1]功能-战损相关'!M61</f>
        <v>0.125</v>
      </c>
      <c r="BS55" s="47">
        <f>'[1]功能-战损相关'!N61</f>
        <v>0.125</v>
      </c>
      <c r="BT55" s="47">
        <f>'[1]功能-战损相关'!O61</f>
        <v>0.125</v>
      </c>
      <c r="BU55" s="47">
        <f>'[1]功能-战损相关'!P61</f>
        <v>0.125</v>
      </c>
      <c r="BV55" s="47">
        <f>'[1]功能-战损相关'!Q61</f>
        <v>0.125</v>
      </c>
      <c r="BX55" s="57">
        <v>51</v>
      </c>
      <c r="BY55" s="47">
        <f>求节点($BL$5:$BL$364,BM$5:BM$364,节奏总纲!R54)</f>
        <v>0.17499999999999999</v>
      </c>
      <c r="BZ55" s="47">
        <f>求节点($BL$5:$BL$364,BN$5:BN$364,节奏总纲!S54)</f>
        <v>0.17499999999999999</v>
      </c>
      <c r="CA55" s="47">
        <f>求节点($BL$5:$BL$364,BO$5:BO$364,节奏总纲!T54)</f>
        <v>0.17499999999999999</v>
      </c>
      <c r="CB55" s="47">
        <f>求节点($BL$5:$BL$364,BP$5:BP$364,节奏总纲!U54)</f>
        <v>0.17499999999999999</v>
      </c>
      <c r="CC55" s="47">
        <f>求节点($BL$5:$BL$364,BQ$5:BQ$364,节奏总纲!V54)</f>
        <v>0.17499999999999999</v>
      </c>
      <c r="CD55" s="47">
        <f>求节点($BL$5:$BL$364,BR$5:BR$364,节奏总纲!R54)</f>
        <v>0.125</v>
      </c>
      <c r="CE55" s="47">
        <f>求节点($BL$5:$BL$364,BS$5:BS$364,节奏总纲!S54)</f>
        <v>0.125</v>
      </c>
      <c r="CF55" s="47">
        <f>求节点($BL$5:$BL$364,BT$5:BT$364,节奏总纲!T54)</f>
        <v>0.125</v>
      </c>
      <c r="CG55" s="47">
        <f>求节点($BL$5:$BL$364,BU$5:BU$364,节奏总纲!U54)</f>
        <v>0.125</v>
      </c>
      <c r="CH55" s="47">
        <f>求节点($BL$5:$BL$364,BV$5:BV$364,节奏总纲!V54)</f>
        <v>0.125</v>
      </c>
      <c r="CV55" s="131">
        <f>[2]兵营招募!S89</f>
        <v>52</v>
      </c>
      <c r="CW55" s="131">
        <f>[2]兵营招募!U89</f>
        <v>14000</v>
      </c>
    </row>
    <row r="56" spans="2:101" x14ac:dyDescent="0.2">
      <c r="B56" s="31">
        <v>52</v>
      </c>
      <c r="C56" s="31">
        <f>[1]服务器生态!W73</f>
        <v>299.18030425391862</v>
      </c>
      <c r="D56" s="31">
        <f>[1]服务器生态!X73</f>
        <v>256.93462392528141</v>
      </c>
      <c r="E56" s="31">
        <f>[1]服务器生态!Y73</f>
        <v>22.048570855282762</v>
      </c>
      <c r="F56" s="31">
        <f>[1]服务器生态!Z73</f>
        <v>3.6328706206896562</v>
      </c>
      <c r="G56" s="31">
        <f>[1]服务器生态!AA73</f>
        <v>0.96225103448275862</v>
      </c>
      <c r="H56" s="31">
        <f>[1]服务器生态!AC73</f>
        <v>0.51338632090909109</v>
      </c>
      <c r="I56" s="31">
        <f>[1]服务器生态!AD73</f>
        <v>0.44089373336290888</v>
      </c>
      <c r="J56" s="31">
        <f>[1]服务器生态!AE73</f>
        <v>3.7834825728000003E-2</v>
      </c>
      <c r="K56" s="31">
        <f>[1]服务器生态!AF73</f>
        <v>6.2339200000000013E-3</v>
      </c>
      <c r="L56" s="31">
        <f>[1]服务器生态!AG73</f>
        <v>1.6511999999999998E-3</v>
      </c>
      <c r="M56" s="53">
        <f>[3]基础信息!M55</f>
        <v>93.736842105263165</v>
      </c>
      <c r="N56" s="92"/>
      <c r="Q56" s="33">
        <v>52</v>
      </c>
      <c r="R56" s="33">
        <f>[4]带兵数!D55</f>
        <v>5070.9452382022582</v>
      </c>
      <c r="S56" s="33">
        <f>[4]带兵数!E55</f>
        <v>5123.7003907261933</v>
      </c>
      <c r="T56" s="33">
        <f>[4]带兵数!F55</f>
        <v>5180.3757225034651</v>
      </c>
      <c r="U56" s="33">
        <f>[4]带兵数!G55</f>
        <v>5245.4875618998367</v>
      </c>
      <c r="V56" s="33">
        <f>[4]带兵数!H55</f>
        <v>5314.3039941845373</v>
      </c>
      <c r="X56" s="33">
        <v>52</v>
      </c>
      <c r="Y56" s="102">
        <f>求节点(节奏总纲!D$4:D$163,R$5:R$164,$X56)*6</f>
        <v>32453.124168184659</v>
      </c>
      <c r="Z56" s="102">
        <f>求节点(节奏总纲!E$4:E$163,S$5:S$164,$X56)*6</f>
        <v>33542.677387577089</v>
      </c>
      <c r="AA56" s="102">
        <f>求节点(节奏总纲!F$4:F$163,T$5:T$164,$X56)*6</f>
        <v>35040.904768490531</v>
      </c>
      <c r="AB56" s="102">
        <f>求节点(节奏总纲!G$4:G$163,U$5:U$164,$X56)*6</f>
        <v>37197.582984375666</v>
      </c>
      <c r="AC56" s="102">
        <f>求节点(节奏总纲!H$4:H$163,V$5:V$164,$X56)*6</f>
        <v>41020.949614492209</v>
      </c>
      <c r="AG56" s="38">
        <v>52</v>
      </c>
      <c r="AH56" s="101">
        <v>1</v>
      </c>
      <c r="AI56" s="101">
        <v>1.2507122739777115</v>
      </c>
      <c r="AJ56" s="101">
        <v>1.8242988698346256</v>
      </c>
      <c r="AK56" s="101">
        <v>3.0584844820903503</v>
      </c>
      <c r="AL56" s="101">
        <v>6.3944189304563226</v>
      </c>
      <c r="AM56" s="101">
        <f t="shared" si="0"/>
        <v>144.5949994586033</v>
      </c>
      <c r="AN56" s="107"/>
      <c r="AR56" s="43">
        <v>52</v>
      </c>
      <c r="AS56" s="100">
        <v>172.40793711226527</v>
      </c>
      <c r="AT56" s="100">
        <v>169.2676979026046</v>
      </c>
      <c r="AU56" s="100">
        <v>166.60921515071786</v>
      </c>
      <c r="AV56" s="100">
        <v>163.90264409509948</v>
      </c>
      <c r="AW56" s="100">
        <v>159.51946101572875</v>
      </c>
      <c r="AX56" s="41"/>
      <c r="AY56" s="43">
        <v>52</v>
      </c>
      <c r="AZ56" s="100">
        <v>990.50819844875105</v>
      </c>
      <c r="BA56" s="100">
        <v>984.56541666496787</v>
      </c>
      <c r="BB56" s="100">
        <v>982.18160565802862</v>
      </c>
      <c r="BC56" s="100">
        <v>979.21038491805075</v>
      </c>
      <c r="BD56" s="100">
        <v>966.17672859604431</v>
      </c>
      <c r="BE56" s="41"/>
      <c r="BF56" s="43">
        <v>52</v>
      </c>
      <c r="BG56" s="43">
        <f>[4]攻城值!AQ56</f>
        <v>0.14825483269186207</v>
      </c>
      <c r="BH56" s="43">
        <f>[4]攻城值!AR56</f>
        <v>0.85174516730813798</v>
      </c>
      <c r="BL56" s="70">
        <v>52</v>
      </c>
      <c r="BM56" s="47">
        <f>'[1]功能-战损相关'!H62</f>
        <v>0.17499999999999999</v>
      </c>
      <c r="BN56" s="47">
        <f>'[1]功能-战损相关'!I62</f>
        <v>0.17499999999999999</v>
      </c>
      <c r="BO56" s="47">
        <f>'[1]功能-战损相关'!J62</f>
        <v>0.17499999999999999</v>
      </c>
      <c r="BP56" s="47">
        <f>'[1]功能-战损相关'!K62</f>
        <v>0.17499999999999999</v>
      </c>
      <c r="BQ56" s="47">
        <f>'[1]功能-战损相关'!L62</f>
        <v>0.17499999999999999</v>
      </c>
      <c r="BR56" s="47">
        <f>'[1]功能-战损相关'!M62</f>
        <v>0.125</v>
      </c>
      <c r="BS56" s="47">
        <f>'[1]功能-战损相关'!N62</f>
        <v>0.125</v>
      </c>
      <c r="BT56" s="47">
        <f>'[1]功能-战损相关'!O62</f>
        <v>0.125</v>
      </c>
      <c r="BU56" s="47">
        <f>'[1]功能-战损相关'!P62</f>
        <v>0.125</v>
      </c>
      <c r="BV56" s="47">
        <f>'[1]功能-战损相关'!Q62</f>
        <v>0.125</v>
      </c>
      <c r="BX56" s="57">
        <v>52</v>
      </c>
      <c r="BY56" s="47">
        <f>求节点($BL$5:$BL$364,BM$5:BM$364,节奏总纲!R55)</f>
        <v>0.17499999999999999</v>
      </c>
      <c r="BZ56" s="47">
        <f>求节点($BL$5:$BL$364,BN$5:BN$364,节奏总纲!S55)</f>
        <v>0.17499999999999999</v>
      </c>
      <c r="CA56" s="47">
        <f>求节点($BL$5:$BL$364,BO$5:BO$364,节奏总纲!T55)</f>
        <v>0.17499999999999999</v>
      </c>
      <c r="CB56" s="47">
        <f>求节点($BL$5:$BL$364,BP$5:BP$364,节奏总纲!U55)</f>
        <v>0.17499999999999999</v>
      </c>
      <c r="CC56" s="47">
        <f>求节点($BL$5:$BL$364,BQ$5:BQ$364,节奏总纲!V55)</f>
        <v>0.17499999999999999</v>
      </c>
      <c r="CD56" s="47">
        <f>求节点($BL$5:$BL$364,BR$5:BR$364,节奏总纲!R55)</f>
        <v>0.125</v>
      </c>
      <c r="CE56" s="47">
        <f>求节点($BL$5:$BL$364,BS$5:BS$364,节奏总纲!S55)</f>
        <v>0.125</v>
      </c>
      <c r="CF56" s="47">
        <f>求节点($BL$5:$BL$364,BT$5:BT$364,节奏总纲!T55)</f>
        <v>0.125</v>
      </c>
      <c r="CG56" s="47">
        <f>求节点($BL$5:$BL$364,BU$5:BU$364,节奏总纲!U55)</f>
        <v>0.125</v>
      </c>
      <c r="CH56" s="47">
        <f>求节点($BL$5:$BL$364,BV$5:BV$364,节奏总纲!V55)</f>
        <v>0.125</v>
      </c>
      <c r="CV56" s="131">
        <f>[2]兵营招募!S90</f>
        <v>53</v>
      </c>
      <c r="CW56" s="131">
        <f>[2]兵营招募!U90</f>
        <v>14000</v>
      </c>
    </row>
    <row r="57" spans="2:101" x14ac:dyDescent="0.2">
      <c r="B57" s="31">
        <v>53</v>
      </c>
      <c r="C57" s="31">
        <f>[1]服务器生态!W74</f>
        <v>293.25997870532927</v>
      </c>
      <c r="D57" s="31">
        <f>[1]服务器生态!X74</f>
        <v>252.95228032076727</v>
      </c>
      <c r="E57" s="31">
        <f>[1]服务器生态!Y74</f>
        <v>21.671405525627588</v>
      </c>
      <c r="F57" s="31">
        <f>[1]服务器生态!Z74</f>
        <v>3.5794637241379319</v>
      </c>
      <c r="G57" s="31">
        <f>[1]服务器生态!AA74</f>
        <v>0.95066482758620674</v>
      </c>
      <c r="H57" s="31">
        <f>[1]服务器生态!AC74</f>
        <v>0.51232164954545478</v>
      </c>
      <c r="I57" s="31">
        <f>[1]服务器生态!AD74</f>
        <v>0.44190458610254524</v>
      </c>
      <c r="J57" s="31">
        <f>[1]服务器生态!AE74</f>
        <v>3.7859684352000003E-2</v>
      </c>
      <c r="K57" s="31">
        <f>[1]服务器生态!AF74</f>
        <v>6.2532800000000017E-3</v>
      </c>
      <c r="L57" s="31">
        <f>[1]服务器生态!AG74</f>
        <v>1.6607999999999998E-3</v>
      </c>
      <c r="M57" s="53">
        <f>[3]基础信息!M56</f>
        <v>94</v>
      </c>
      <c r="N57" s="92"/>
      <c r="Q57" s="33">
        <v>53</v>
      </c>
      <c r="R57" s="33">
        <f>[4]带兵数!D56</f>
        <v>5135.9430310817388</v>
      </c>
      <c r="S57" s="33">
        <f>[4]带兵数!E56</f>
        <v>5187.3698557428161</v>
      </c>
      <c r="T57" s="33">
        <f>[4]带兵数!F56</f>
        <v>5248.3145201793022</v>
      </c>
      <c r="U57" s="33">
        <f>[4]带兵数!G56</f>
        <v>5308.7424938353615</v>
      </c>
      <c r="V57" s="33">
        <f>[4]带兵数!H56</f>
        <v>5377.4966559784389</v>
      </c>
      <c r="X57" s="33">
        <v>53</v>
      </c>
      <c r="Y57" s="102">
        <f>求节点(节奏总纲!D$4:D$163,R$5:R$164,$X57)*6</f>
        <v>32558.269126804033</v>
      </c>
      <c r="Z57" s="102">
        <f>求节点(节奏总纲!E$4:E$163,S$5:S$164,$X57)*6</f>
        <v>33648.755017870368</v>
      </c>
      <c r="AA57" s="102">
        <f>求节点(节奏总纲!F$4:F$163,T$5:T$164,$X57)*6</f>
        <v>35145.327162480389</v>
      </c>
      <c r="AB57" s="102">
        <f>求节点(节奏总纲!G$4:G$163,U$5:U$164,$X57)*6</f>
        <v>37313.042039195207</v>
      </c>
      <c r="AC57" s="102">
        <f>求节点(节奏总纲!H$4:H$163,V$5:V$164,$X57)*6</f>
        <v>41129.214176030051</v>
      </c>
      <c r="AG57" s="38">
        <v>53</v>
      </c>
      <c r="AH57" s="101">
        <v>1</v>
      </c>
      <c r="AI57" s="101">
        <v>1.2541195187150667</v>
      </c>
      <c r="AJ57" s="101">
        <v>1.8259005630557528</v>
      </c>
      <c r="AK57" s="101">
        <v>3.050684128518415</v>
      </c>
      <c r="AL57" s="101">
        <v>6.3640993701251638</v>
      </c>
      <c r="AM57" s="101">
        <f t="shared" si="0"/>
        <v>145.39638487192099</v>
      </c>
      <c r="AN57" s="107"/>
      <c r="AR57" s="43">
        <v>53</v>
      </c>
      <c r="AS57" s="100">
        <v>177.10198199856919</v>
      </c>
      <c r="AT57" s="100">
        <v>173.87831854765508</v>
      </c>
      <c r="AU57" s="100">
        <v>170.31030156228653</v>
      </c>
      <c r="AV57" s="100">
        <v>167.98902681840889</v>
      </c>
      <c r="AW57" s="100">
        <v>163.20461238732045</v>
      </c>
      <c r="AX57" s="41"/>
      <c r="AY57" s="43">
        <v>53</v>
      </c>
      <c r="AZ57" s="100">
        <v>1012.251920350096</v>
      </c>
      <c r="BA57" s="100">
        <v>1005.8731782126812</v>
      </c>
      <c r="BB57" s="100">
        <v>998.2065863224127</v>
      </c>
      <c r="BC57" s="100">
        <v>997.7092500745149</v>
      </c>
      <c r="BD57" s="100">
        <v>982.62126780737333</v>
      </c>
      <c r="BE57" s="41"/>
      <c r="BF57" s="43">
        <v>53</v>
      </c>
      <c r="BG57" s="43">
        <f>[4]攻城值!AQ57</f>
        <v>0.14890604188445403</v>
      </c>
      <c r="BH57" s="43">
        <f>[4]攻城值!AR57</f>
        <v>0.85109395811554589</v>
      </c>
      <c r="BL57" s="70">
        <v>53</v>
      </c>
      <c r="BM57" s="47">
        <f>'[1]功能-战损相关'!H63</f>
        <v>0.17499999999999999</v>
      </c>
      <c r="BN57" s="47">
        <f>'[1]功能-战损相关'!I63</f>
        <v>0.17499999999999999</v>
      </c>
      <c r="BO57" s="47">
        <f>'[1]功能-战损相关'!J63</f>
        <v>0.17499999999999999</v>
      </c>
      <c r="BP57" s="47">
        <f>'[1]功能-战损相关'!K63</f>
        <v>0.17499999999999999</v>
      </c>
      <c r="BQ57" s="47">
        <f>'[1]功能-战损相关'!L63</f>
        <v>0.17499999999999999</v>
      </c>
      <c r="BR57" s="47">
        <f>'[1]功能-战损相关'!M63</f>
        <v>0.125</v>
      </c>
      <c r="BS57" s="47">
        <f>'[1]功能-战损相关'!N63</f>
        <v>0.125</v>
      </c>
      <c r="BT57" s="47">
        <f>'[1]功能-战损相关'!O63</f>
        <v>0.125</v>
      </c>
      <c r="BU57" s="47">
        <f>'[1]功能-战损相关'!P63</f>
        <v>0.125</v>
      </c>
      <c r="BV57" s="47">
        <f>'[1]功能-战损相关'!Q63</f>
        <v>0.125</v>
      </c>
      <c r="BX57" s="57">
        <v>53</v>
      </c>
      <c r="BY57" s="47">
        <f>求节点($BL$5:$BL$364,BM$5:BM$364,节奏总纲!R56)</f>
        <v>0.17499999999999999</v>
      </c>
      <c r="BZ57" s="47">
        <f>求节点($BL$5:$BL$364,BN$5:BN$364,节奏总纲!S56)</f>
        <v>0.17499999999999999</v>
      </c>
      <c r="CA57" s="47">
        <f>求节点($BL$5:$BL$364,BO$5:BO$364,节奏总纲!T56)</f>
        <v>0.17499999999999999</v>
      </c>
      <c r="CB57" s="47">
        <f>求节点($BL$5:$BL$364,BP$5:BP$364,节奏总纲!U56)</f>
        <v>0.17499999999999999</v>
      </c>
      <c r="CC57" s="47">
        <f>求节点($BL$5:$BL$364,BQ$5:BQ$364,节奏总纲!V56)</f>
        <v>0.17499999999999999</v>
      </c>
      <c r="CD57" s="47">
        <f>求节点($BL$5:$BL$364,BR$5:BR$364,节奏总纲!R56)</f>
        <v>0.125</v>
      </c>
      <c r="CE57" s="47">
        <f>求节点($BL$5:$BL$364,BS$5:BS$364,节奏总纲!S56)</f>
        <v>0.125</v>
      </c>
      <c r="CF57" s="47">
        <f>求节点($BL$5:$BL$364,BT$5:BT$364,节奏总纲!T56)</f>
        <v>0.125</v>
      </c>
      <c r="CG57" s="47">
        <f>求节点($BL$5:$BL$364,BU$5:BU$364,节奏总纲!U56)</f>
        <v>0.125</v>
      </c>
      <c r="CH57" s="47">
        <f>求节点($BL$5:$BL$364,BV$5:BV$364,节奏总纲!V56)</f>
        <v>0.125</v>
      </c>
      <c r="CV57" s="131">
        <f>[2]兵营招募!S91</f>
        <v>54</v>
      </c>
      <c r="CW57" s="131">
        <f>[2]兵营招募!U91</f>
        <v>15000</v>
      </c>
    </row>
    <row r="58" spans="2:101" x14ac:dyDescent="0.2">
      <c r="B58" s="31">
        <v>54</v>
      </c>
      <c r="C58" s="31">
        <f>[1]服务器生态!W75</f>
        <v>287.36168084012553</v>
      </c>
      <c r="D58" s="31">
        <f>[1]服务器生态!X75</f>
        <v>248.94902252164002</v>
      </c>
      <c r="E58" s="31">
        <f>[1]服务器生态!Y75</f>
        <v>21.293725879613795</v>
      </c>
      <c r="F58" s="31">
        <f>[1]服务器生态!Z75</f>
        <v>3.5256562758620702</v>
      </c>
      <c r="G58" s="31">
        <f>[1]服务器生态!AA75</f>
        <v>0.93887999999999994</v>
      </c>
      <c r="H58" s="31">
        <f>[1]服务器生态!AC75</f>
        <v>0.51125697818181837</v>
      </c>
      <c r="I58" s="31">
        <f>[1]服务器生态!AD75</f>
        <v>0.4429154388421816</v>
      </c>
      <c r="J58" s="31">
        <f>[1]服务器生态!AE75</f>
        <v>3.7884542976000003E-2</v>
      </c>
      <c r="K58" s="31">
        <f>[1]服务器生态!AF75</f>
        <v>6.2726400000000021E-3</v>
      </c>
      <c r="L58" s="31">
        <f>[1]服务器生态!AG75</f>
        <v>1.6703999999999998E-3</v>
      </c>
      <c r="M58" s="53">
        <f>[3]基础信息!M57</f>
        <v>94.238095238095241</v>
      </c>
      <c r="N58" s="92"/>
      <c r="Q58" s="33">
        <v>54</v>
      </c>
      <c r="R58" s="33">
        <f>[4]带兵数!D57</f>
        <v>5199.1963103880526</v>
      </c>
      <c r="S58" s="33">
        <f>[4]带兵数!E57</f>
        <v>5253.2647261636957</v>
      </c>
      <c r="T58" s="33">
        <f>[4]带兵数!F57</f>
        <v>5309.5273053426445</v>
      </c>
      <c r="U58" s="33">
        <f>[4]带兵数!G57</f>
        <v>5373.139573989567</v>
      </c>
      <c r="V58" s="33">
        <f>[4]带兵数!H57</f>
        <v>5438.6702458597865</v>
      </c>
      <c r="X58" s="33">
        <v>54</v>
      </c>
      <c r="Y58" s="102">
        <f>求节点(节奏总纲!D$4:D$163,R$5:R$164,$X58)*6</f>
        <v>32663.414085423407</v>
      </c>
      <c r="Z58" s="102">
        <f>求节点(节奏总纲!E$4:E$163,S$5:S$164,$X58)*6</f>
        <v>33754.832648163647</v>
      </c>
      <c r="AA58" s="102">
        <f>求节点(节奏总纲!F$4:F$163,T$5:T$164,$X58)*6</f>
        <v>35249.749556470255</v>
      </c>
      <c r="AB58" s="102">
        <f>求节点(节奏总纲!G$4:G$163,U$5:U$164,$X58)*6</f>
        <v>37423.322665919506</v>
      </c>
      <c r="AC58" s="102">
        <f>求节点(节奏总纲!H$4:H$163,V$5:V$164,$X58)*6</f>
        <v>41237.478737567893</v>
      </c>
      <c r="AG58" s="38">
        <v>54</v>
      </c>
      <c r="AH58" s="101">
        <v>1</v>
      </c>
      <c r="AI58" s="101">
        <v>1.2575031185253729</v>
      </c>
      <c r="AJ58" s="101">
        <v>1.8273236732459237</v>
      </c>
      <c r="AK58" s="101">
        <v>3.0432420569080287</v>
      </c>
      <c r="AL58" s="101">
        <v>6.3351724327627679</v>
      </c>
      <c r="AM58" s="101">
        <f t="shared" si="0"/>
        <v>146.15950930589719</v>
      </c>
      <c r="AN58" s="107"/>
      <c r="AR58" s="43">
        <v>54</v>
      </c>
      <c r="AS58" s="100">
        <v>181.92689267952491</v>
      </c>
      <c r="AT58" s="100">
        <v>178.49161412879326</v>
      </c>
      <c r="AU58" s="100">
        <v>174.34361715827185</v>
      </c>
      <c r="AV58" s="100">
        <v>171.7296108394489</v>
      </c>
      <c r="AW58" s="100">
        <v>166.7374211752792</v>
      </c>
      <c r="AX58" s="41"/>
      <c r="AY58" s="43">
        <v>54</v>
      </c>
      <c r="AZ58" s="100">
        <v>1034.7780159337108</v>
      </c>
      <c r="BA58" s="100">
        <v>1027.4475393000491</v>
      </c>
      <c r="BB58" s="100">
        <v>1016.5733407259348</v>
      </c>
      <c r="BC58" s="100">
        <v>1014.6429557042474</v>
      </c>
      <c r="BD58" s="100">
        <v>998.53716897817446</v>
      </c>
      <c r="BE58" s="41"/>
      <c r="BF58" s="43">
        <v>54</v>
      </c>
      <c r="BG58" s="43">
        <f>[4]攻城值!AQ58</f>
        <v>0.14952425308029688</v>
      </c>
      <c r="BH58" s="43">
        <f>[4]攻城值!AR58</f>
        <v>0.85047574691970318</v>
      </c>
      <c r="BL58" s="70">
        <v>54</v>
      </c>
      <c r="BM58" s="47">
        <f>'[1]功能-战损相关'!H64</f>
        <v>0.17499999999999999</v>
      </c>
      <c r="BN58" s="47">
        <f>'[1]功能-战损相关'!I64</f>
        <v>0.17499999999999999</v>
      </c>
      <c r="BO58" s="47">
        <f>'[1]功能-战损相关'!J64</f>
        <v>0.17499999999999999</v>
      </c>
      <c r="BP58" s="47">
        <f>'[1]功能-战损相关'!K64</f>
        <v>0.17499999999999999</v>
      </c>
      <c r="BQ58" s="47">
        <f>'[1]功能-战损相关'!L64</f>
        <v>0.17499999999999999</v>
      </c>
      <c r="BR58" s="47">
        <f>'[1]功能-战损相关'!M64</f>
        <v>0.125</v>
      </c>
      <c r="BS58" s="47">
        <f>'[1]功能-战损相关'!N64</f>
        <v>0.125</v>
      </c>
      <c r="BT58" s="47">
        <f>'[1]功能-战损相关'!O64</f>
        <v>0.125</v>
      </c>
      <c r="BU58" s="47">
        <f>'[1]功能-战损相关'!P64</f>
        <v>0.125</v>
      </c>
      <c r="BV58" s="47">
        <f>'[1]功能-战损相关'!Q64</f>
        <v>0.125</v>
      </c>
      <c r="BX58" s="57">
        <v>54</v>
      </c>
      <c r="BY58" s="47">
        <f>求节点($BL$5:$BL$364,BM$5:BM$364,节奏总纲!R57)</f>
        <v>0.17499999999999999</v>
      </c>
      <c r="BZ58" s="47">
        <f>求节点($BL$5:$BL$364,BN$5:BN$364,节奏总纲!S57)</f>
        <v>0.17499999999999999</v>
      </c>
      <c r="CA58" s="47">
        <f>求节点($BL$5:$BL$364,BO$5:BO$364,节奏总纲!T57)</f>
        <v>0.17499999999999999</v>
      </c>
      <c r="CB58" s="47">
        <f>求节点($BL$5:$BL$364,BP$5:BP$364,节奏总纲!U57)</f>
        <v>0.17499999999999999</v>
      </c>
      <c r="CC58" s="47">
        <f>求节点($BL$5:$BL$364,BQ$5:BQ$364,节奏总纲!V57)</f>
        <v>0.17499999999999999</v>
      </c>
      <c r="CD58" s="47">
        <f>求节点($BL$5:$BL$364,BR$5:BR$364,节奏总纲!R57)</f>
        <v>0.125</v>
      </c>
      <c r="CE58" s="47">
        <f>求节点($BL$5:$BL$364,BS$5:BS$364,节奏总纲!S57)</f>
        <v>0.125</v>
      </c>
      <c r="CF58" s="47">
        <f>求节点($BL$5:$BL$364,BT$5:BT$364,节奏总纲!T57)</f>
        <v>0.125</v>
      </c>
      <c r="CG58" s="47">
        <f>求节点($BL$5:$BL$364,BU$5:BU$364,节奏总纲!U57)</f>
        <v>0.125</v>
      </c>
      <c r="CH58" s="47">
        <f>求节点($BL$5:$BL$364,BV$5:BV$364,节奏总纲!V57)</f>
        <v>0.125</v>
      </c>
      <c r="CV58" s="131">
        <f>[2]兵营招募!S92</f>
        <v>55</v>
      </c>
      <c r="CW58" s="131">
        <f>[2]兵营招募!U92</f>
        <v>15000</v>
      </c>
    </row>
    <row r="59" spans="2:101" x14ac:dyDescent="0.2">
      <c r="B59" s="31">
        <v>55</v>
      </c>
      <c r="C59" s="31">
        <f>[1]服务器生态!W76</f>
        <v>281.48541065830733</v>
      </c>
      <c r="D59" s="31">
        <f>[1]服务器生态!X76</f>
        <v>244.92485052789957</v>
      </c>
      <c r="E59" s="31">
        <f>[1]服务器生态!Y76</f>
        <v>20.915531917241378</v>
      </c>
      <c r="F59" s="31">
        <f>[1]服务器生态!Z76</f>
        <v>3.4714482758620693</v>
      </c>
      <c r="G59" s="31">
        <f>[1]服务器生态!AA76</f>
        <v>0.92689655172413765</v>
      </c>
      <c r="H59" s="31">
        <f>[1]服务器生态!AC76</f>
        <v>0.51019230681818206</v>
      </c>
      <c r="I59" s="31">
        <f>[1]服务器生态!AD76</f>
        <v>0.44392629158181801</v>
      </c>
      <c r="J59" s="31">
        <f>[1]服务器生态!AE76</f>
        <v>3.7909401600000003E-2</v>
      </c>
      <c r="K59" s="31">
        <f>[1]服务器生态!AF76</f>
        <v>6.2920000000000016E-3</v>
      </c>
      <c r="L59" s="31">
        <f>[1]服务器生态!AG76</f>
        <v>1.6799999999999996E-3</v>
      </c>
      <c r="M59" s="53">
        <f>[3]基础信息!M58</f>
        <v>94.476190476190482</v>
      </c>
      <c r="N59" s="92"/>
      <c r="Q59" s="33">
        <v>55</v>
      </c>
      <c r="R59" s="33">
        <f>[4]带兵数!D58</f>
        <v>5263.360901484315</v>
      </c>
      <c r="S59" s="33">
        <f>[4]带兵数!E58</f>
        <v>5315.946827408321</v>
      </c>
      <c r="T59" s="33">
        <f>[4]带兵数!F58</f>
        <v>5372.8861415776682</v>
      </c>
      <c r="U59" s="33">
        <f>[4]带兵数!G58</f>
        <v>5433.6170958710936</v>
      </c>
      <c r="V59" s="33">
        <f>[4]带兵数!H58</f>
        <v>5501.9323824093135</v>
      </c>
      <c r="X59" s="33">
        <v>55</v>
      </c>
      <c r="Y59" s="102">
        <f>求节点(节奏总纲!D$4:D$163,R$5:R$164,$X59)*6</f>
        <v>32765.360455762384</v>
      </c>
      <c r="Z59" s="102">
        <f>求节点(节奏总纲!E$4:E$163,S$5:S$164,$X59)*6</f>
        <v>33859.703741978701</v>
      </c>
      <c r="AA59" s="102">
        <f>求节点(节奏总纲!F$4:F$163,T$5:T$164,$X59)*6</f>
        <v>35354.171950460113</v>
      </c>
      <c r="AB59" s="102">
        <f>求节点(节奏总纲!G$4:G$163,U$5:U$164,$X59)*6</f>
        <v>37524.939574053162</v>
      </c>
      <c r="AC59" s="102">
        <f>求节点(节奏总纲!H$4:H$163,V$5:V$164,$X59)*6</f>
        <v>41345.743299105736</v>
      </c>
      <c r="AG59" s="38">
        <v>55</v>
      </c>
      <c r="AH59" s="101">
        <v>1</v>
      </c>
      <c r="AI59" s="101">
        <v>1.2618636800412639</v>
      </c>
      <c r="AJ59" s="101">
        <v>1.8284193069817423</v>
      </c>
      <c r="AK59" s="101">
        <v>3.0360054642258767</v>
      </c>
      <c r="AL59" s="101">
        <v>6.3075640874535672</v>
      </c>
      <c r="AM59" s="101">
        <f t="shared" si="0"/>
        <v>146.9830705330906</v>
      </c>
      <c r="AN59" s="107"/>
      <c r="AR59" s="43">
        <v>55</v>
      </c>
      <c r="AS59" s="100">
        <v>186.80112185740751</v>
      </c>
      <c r="AT59" s="100">
        <v>183.13997830662734</v>
      </c>
      <c r="AU59" s="100">
        <v>178.71449226472768</v>
      </c>
      <c r="AV59" s="100">
        <v>175.16399953387597</v>
      </c>
      <c r="AW59" s="100">
        <v>169.89811051036739</v>
      </c>
      <c r="AX59" s="41"/>
      <c r="AY59" s="43">
        <v>55</v>
      </c>
      <c r="AZ59" s="100">
        <v>1057.6619820862941</v>
      </c>
      <c r="BA59" s="100">
        <v>1049.2595163039953</v>
      </c>
      <c r="BB59" s="100">
        <v>1036.9855005356362</v>
      </c>
      <c r="BC59" s="100">
        <v>1029.723919366779</v>
      </c>
      <c r="BD59" s="100">
        <v>1012.1890274061968</v>
      </c>
      <c r="BE59" s="41"/>
      <c r="BF59" s="43">
        <v>55</v>
      </c>
      <c r="BG59" s="43">
        <f>[4]攻城值!AQ59</f>
        <v>0.1501057936273362</v>
      </c>
      <c r="BH59" s="43">
        <f>[4]攻城值!AR59</f>
        <v>0.84989420637266389</v>
      </c>
      <c r="BL59" s="70">
        <v>55</v>
      </c>
      <c r="BM59" s="47">
        <f>'[1]功能-战损相关'!H65</f>
        <v>0.17499999999999999</v>
      </c>
      <c r="BN59" s="47">
        <f>'[1]功能-战损相关'!I65</f>
        <v>0.17499999999999999</v>
      </c>
      <c r="BO59" s="47">
        <f>'[1]功能-战损相关'!J65</f>
        <v>0.17499999999999999</v>
      </c>
      <c r="BP59" s="47">
        <f>'[1]功能-战损相关'!K65</f>
        <v>0.17499999999999999</v>
      </c>
      <c r="BQ59" s="47">
        <f>'[1]功能-战损相关'!L65</f>
        <v>0.17499999999999999</v>
      </c>
      <c r="BR59" s="47">
        <f>'[1]功能-战损相关'!M65</f>
        <v>0.125</v>
      </c>
      <c r="BS59" s="47">
        <f>'[1]功能-战损相关'!N65</f>
        <v>0.125</v>
      </c>
      <c r="BT59" s="47">
        <f>'[1]功能-战损相关'!O65</f>
        <v>0.125</v>
      </c>
      <c r="BU59" s="47">
        <f>'[1]功能-战损相关'!P65</f>
        <v>0.125</v>
      </c>
      <c r="BV59" s="47">
        <f>'[1]功能-战损相关'!Q65</f>
        <v>0.125</v>
      </c>
      <c r="BX59" s="57">
        <v>55</v>
      </c>
      <c r="BY59" s="47">
        <f>求节点($BL$5:$BL$364,BM$5:BM$364,节奏总纲!R58)</f>
        <v>0.17499999999999999</v>
      </c>
      <c r="BZ59" s="47">
        <f>求节点($BL$5:$BL$364,BN$5:BN$364,节奏总纲!S58)</f>
        <v>0.17499999999999999</v>
      </c>
      <c r="CA59" s="47">
        <f>求节点($BL$5:$BL$364,BO$5:BO$364,节奏总纲!T58)</f>
        <v>0.17499999999999999</v>
      </c>
      <c r="CB59" s="47">
        <f>求节点($BL$5:$BL$364,BP$5:BP$364,节奏总纲!U58)</f>
        <v>0.17499999999999999</v>
      </c>
      <c r="CC59" s="47">
        <f>求节点($BL$5:$BL$364,BQ$5:BQ$364,节奏总纲!V58)</f>
        <v>0.17499999999999999</v>
      </c>
      <c r="CD59" s="47">
        <f>求节点($BL$5:$BL$364,BR$5:BR$364,节奏总纲!R58)</f>
        <v>0.125</v>
      </c>
      <c r="CE59" s="47">
        <f>求节点($BL$5:$BL$364,BS$5:BS$364,节奏总纲!S58)</f>
        <v>0.125</v>
      </c>
      <c r="CF59" s="47">
        <f>求节点($BL$5:$BL$364,BT$5:BT$364,节奏总纲!T58)</f>
        <v>0.125</v>
      </c>
      <c r="CG59" s="47">
        <f>求节点($BL$5:$BL$364,BU$5:BU$364,节奏总纲!U58)</f>
        <v>0.125</v>
      </c>
      <c r="CH59" s="47">
        <f>求节点($BL$5:$BL$364,BV$5:BV$364,节奏总纲!V58)</f>
        <v>0.125</v>
      </c>
      <c r="CV59" s="131">
        <f>[2]兵营招募!S93</f>
        <v>56</v>
      </c>
      <c r="CW59" s="131">
        <f>[2]兵营招募!U93</f>
        <v>17000</v>
      </c>
    </row>
    <row r="60" spans="2:101" x14ac:dyDescent="0.2">
      <c r="B60" s="31">
        <v>56</v>
      </c>
      <c r="C60" s="31">
        <f>[1]服务器生态!W77</f>
        <v>275.63116815987473</v>
      </c>
      <c r="D60" s="31">
        <f>[1]服务器生态!X77</f>
        <v>240.87976433954603</v>
      </c>
      <c r="E60" s="31">
        <f>[1]服务器生态!Y77</f>
        <v>20.536823638510349</v>
      </c>
      <c r="F60" s="31">
        <f>[1]服务器生态!Z77</f>
        <v>3.4168397241379327</v>
      </c>
      <c r="G60" s="31">
        <f>[1]服务器生态!AA77</f>
        <v>0.91471448275862066</v>
      </c>
      <c r="H60" s="31">
        <f>[1]服务器生态!AC77</f>
        <v>0.50912763545454565</v>
      </c>
      <c r="I60" s="31">
        <f>[1]服务器生态!AD77</f>
        <v>0.44493714432145437</v>
      </c>
      <c r="J60" s="31">
        <f>[1]服务器生态!AE77</f>
        <v>3.7934260224000003E-2</v>
      </c>
      <c r="K60" s="31">
        <f>[1]服务器生态!AF77</f>
        <v>6.311360000000002E-3</v>
      </c>
      <c r="L60" s="31">
        <f>[1]服务器生态!AG77</f>
        <v>1.6895999999999997E-3</v>
      </c>
      <c r="M60" s="53">
        <f>[3]基础信息!M59</f>
        <v>94.714285714285708</v>
      </c>
      <c r="N60" s="92"/>
      <c r="Q60" s="33">
        <v>56</v>
      </c>
      <c r="R60" s="33">
        <f>[4]带兵数!D59</f>
        <v>5327.689290730219</v>
      </c>
      <c r="S60" s="33">
        <f>[4]带兵数!E59</f>
        <v>5378.6500470373412</v>
      </c>
      <c r="T60" s="33">
        <f>[4]带兵数!F59</f>
        <v>5435.242680354555</v>
      </c>
      <c r="U60" s="33">
        <f>[4]带兵数!G59</f>
        <v>5496.9671993596457</v>
      </c>
      <c r="V60" s="33">
        <f>[4]带兵数!H59</f>
        <v>5565.5098518625491</v>
      </c>
      <c r="X60" s="33">
        <v>56</v>
      </c>
      <c r="Y60" s="102">
        <f>求节点(节奏总纲!D$4:D$163,R$5:R$164,$X60)*6</f>
        <v>32859.272994368293</v>
      </c>
      <c r="Z60" s="102">
        <f>求节点(节奏总纲!E$4:E$163,S$5:S$164,$X60)*6</f>
        <v>33962.842184748879</v>
      </c>
      <c r="AA60" s="102">
        <f>求节点(节奏总纲!F$4:F$163,T$5:T$164,$X60)*6</f>
        <v>35456.832526382772</v>
      </c>
      <c r="AB60" s="102">
        <f>求节点(节奏总纲!G$4:G$163,U$5:U$164,$X60)*6</f>
        <v>37626.556482186825</v>
      </c>
      <c r="AC60" s="102">
        <f>求节点(节奏总纲!H$4:H$163,V$5:V$164,$X60)*6</f>
        <v>41451.049749203732</v>
      </c>
      <c r="AG60" s="38">
        <v>56</v>
      </c>
      <c r="AH60" s="101">
        <v>1</v>
      </c>
      <c r="AI60" s="101">
        <v>1.2660425200417769</v>
      </c>
      <c r="AJ60" s="101">
        <v>1.8294809142837429</v>
      </c>
      <c r="AK60" s="101">
        <v>3.0283391440940854</v>
      </c>
      <c r="AL60" s="101">
        <v>6.28297339705877</v>
      </c>
      <c r="AM60" s="101">
        <f t="shared" si="0"/>
        <v>147.79890634558666</v>
      </c>
      <c r="AN60" s="107"/>
      <c r="AR60" s="43">
        <v>56</v>
      </c>
      <c r="AS60" s="100">
        <v>191.42818653005517</v>
      </c>
      <c r="AT60" s="100">
        <v>187.9283577841714</v>
      </c>
      <c r="AU60" s="100">
        <v>183.22500512962912</v>
      </c>
      <c r="AV60" s="100">
        <v>178.65936845997652</v>
      </c>
      <c r="AW60" s="100">
        <v>173.08703822407335</v>
      </c>
      <c r="AX60" s="41"/>
      <c r="AY60" s="43">
        <v>56</v>
      </c>
      <c r="AZ60" s="100">
        <v>1079.0611924785696</v>
      </c>
      <c r="BA60" s="100">
        <v>1071.7831614019544</v>
      </c>
      <c r="BB60" s="100">
        <v>1058.1241557026763</v>
      </c>
      <c r="BC60" s="100">
        <v>1045.1290597149325</v>
      </c>
      <c r="BD60" s="100">
        <v>1025.9858271632891</v>
      </c>
      <c r="BE60" s="41"/>
      <c r="BF60" s="43">
        <v>56</v>
      </c>
      <c r="BG60" s="43">
        <f>[4]攻城值!AQ60</f>
        <v>0.15067279561158428</v>
      </c>
      <c r="BH60" s="43">
        <f>[4]攻城值!AR60</f>
        <v>0.84932720438841569</v>
      </c>
      <c r="BL60" s="70">
        <v>56</v>
      </c>
      <c r="BM60" s="47">
        <f>'[1]功能-战损相关'!H66</f>
        <v>0.17499999999999999</v>
      </c>
      <c r="BN60" s="47">
        <f>'[1]功能-战损相关'!I66</f>
        <v>0.17499999999999999</v>
      </c>
      <c r="BO60" s="47">
        <f>'[1]功能-战损相关'!J66</f>
        <v>0.17499999999999999</v>
      </c>
      <c r="BP60" s="47">
        <f>'[1]功能-战损相关'!K66</f>
        <v>0.17499999999999999</v>
      </c>
      <c r="BQ60" s="47">
        <f>'[1]功能-战损相关'!L66</f>
        <v>0.17499999999999999</v>
      </c>
      <c r="BR60" s="47">
        <f>'[1]功能-战损相关'!M66</f>
        <v>0.125</v>
      </c>
      <c r="BS60" s="47">
        <f>'[1]功能-战损相关'!N66</f>
        <v>0.125</v>
      </c>
      <c r="BT60" s="47">
        <f>'[1]功能-战损相关'!O66</f>
        <v>0.125</v>
      </c>
      <c r="BU60" s="47">
        <f>'[1]功能-战损相关'!P66</f>
        <v>0.125</v>
      </c>
      <c r="BV60" s="47">
        <f>'[1]功能-战损相关'!Q66</f>
        <v>0.125</v>
      </c>
      <c r="BX60" s="57">
        <v>56</v>
      </c>
      <c r="BY60" s="47">
        <f>求节点($BL$5:$BL$364,BM$5:BM$364,节奏总纲!R59)</f>
        <v>0.17499999999999999</v>
      </c>
      <c r="BZ60" s="47">
        <f>求节点($BL$5:$BL$364,BN$5:BN$364,节奏总纲!S59)</f>
        <v>0.17499999999999999</v>
      </c>
      <c r="CA60" s="47">
        <f>求节点($BL$5:$BL$364,BO$5:BO$364,节奏总纲!T59)</f>
        <v>0.17499999999999999</v>
      </c>
      <c r="CB60" s="47">
        <f>求节点($BL$5:$BL$364,BP$5:BP$364,节奏总纲!U59)</f>
        <v>0.17499999999999999</v>
      </c>
      <c r="CC60" s="47">
        <f>求节点($BL$5:$BL$364,BQ$5:BQ$364,节奏总纲!V59)</f>
        <v>0.17499999999999999</v>
      </c>
      <c r="CD60" s="47">
        <f>求节点($BL$5:$BL$364,BR$5:BR$364,节奏总纲!R59)</f>
        <v>0.125</v>
      </c>
      <c r="CE60" s="47">
        <f>求节点($BL$5:$BL$364,BS$5:BS$364,节奏总纲!S59)</f>
        <v>0.125</v>
      </c>
      <c r="CF60" s="47">
        <f>求节点($BL$5:$BL$364,BT$5:BT$364,节奏总纲!T59)</f>
        <v>0.125</v>
      </c>
      <c r="CG60" s="47">
        <f>求节点($BL$5:$BL$364,BU$5:BU$364,节奏总纲!U59)</f>
        <v>0.125</v>
      </c>
      <c r="CH60" s="47">
        <f>求节点($BL$5:$BL$364,BV$5:BV$364,节奏总纲!V59)</f>
        <v>0.125</v>
      </c>
      <c r="CV60" s="131">
        <f>[2]兵营招募!S94</f>
        <v>57</v>
      </c>
      <c r="CW60" s="131">
        <f>[2]兵营招募!U94</f>
        <v>17000</v>
      </c>
    </row>
    <row r="61" spans="2:101" x14ac:dyDescent="0.2">
      <c r="B61" s="31">
        <v>57</v>
      </c>
      <c r="C61" s="31">
        <f>[1]服务器生态!W78</f>
        <v>269.79895334482774</v>
      </c>
      <c r="D61" s="31">
        <f>[1]服务器生态!X78</f>
        <v>236.81376395657921</v>
      </c>
      <c r="E61" s="31">
        <f>[1]服务器生态!Y78</f>
        <v>20.157601043420691</v>
      </c>
      <c r="F61" s="31">
        <f>[1]服务器生态!Z78</f>
        <v>3.361830620689656</v>
      </c>
      <c r="G61" s="31">
        <f>[1]服务器生态!AA78</f>
        <v>0.90233379310344808</v>
      </c>
      <c r="H61" s="31">
        <f>[1]服务器生态!AC78</f>
        <v>0.50806296409090934</v>
      </c>
      <c r="I61" s="31">
        <f>[1]服务器生态!AD78</f>
        <v>0.44594799706109073</v>
      </c>
      <c r="J61" s="31">
        <f>[1]服务器生态!AE78</f>
        <v>3.7959118848000004E-2</v>
      </c>
      <c r="K61" s="31">
        <f>[1]服务器生态!AF78</f>
        <v>6.3307200000000015E-3</v>
      </c>
      <c r="L61" s="31">
        <f>[1]服务器生态!AG78</f>
        <v>1.6991999999999997E-3</v>
      </c>
      <c r="M61" s="53">
        <f>[3]基础信息!M60</f>
        <v>94.952380952380949</v>
      </c>
      <c r="N61" s="92"/>
      <c r="Q61" s="33">
        <v>57</v>
      </c>
      <c r="R61" s="33">
        <f>[4]带兵数!D60</f>
        <v>5391.052169328852</v>
      </c>
      <c r="S61" s="33">
        <f>[4]带兵数!E60</f>
        <v>5443.6006917064578</v>
      </c>
      <c r="T61" s="33">
        <f>[4]带兵数!F60</f>
        <v>5498.332188215918</v>
      </c>
      <c r="U61" s="33">
        <f>[4]带兵数!G60</f>
        <v>5560.8560867691785</v>
      </c>
      <c r="V61" s="33">
        <f>[4]带兵数!H60</f>
        <v>5632.8038378653764</v>
      </c>
      <c r="X61" s="33">
        <v>57</v>
      </c>
      <c r="Y61" s="102">
        <f>求节点(节奏总纲!D$4:D$163,R$5:R$164,$X61)*6</f>
        <v>32953.185532974196</v>
      </c>
      <c r="Z61" s="102">
        <f>求节点(节奏总纲!E$4:E$163,S$5:S$164,$X61)*6</f>
        <v>34065.980627519057</v>
      </c>
      <c r="AA61" s="102">
        <f>求节点(节奏总纲!F$4:F$163,T$5:T$164,$X61)*6</f>
        <v>35558.808365091492</v>
      </c>
      <c r="AB61" s="102">
        <f>求节点(节奏总纲!G$4:G$163,U$5:U$164,$X61)*6</f>
        <v>37728.17339032048</v>
      </c>
      <c r="AC61" s="102">
        <f>求节点(节奏总纲!H$4:H$163,V$5:V$164,$X61)*6</f>
        <v>41550.49517899991</v>
      </c>
      <c r="AG61" s="38">
        <v>57</v>
      </c>
      <c r="AH61" s="101">
        <v>1</v>
      </c>
      <c r="AI61" s="101">
        <v>1.2700418751144273</v>
      </c>
      <c r="AJ61" s="101">
        <v>1.8304969245995</v>
      </c>
      <c r="AK61" s="101">
        <v>3.0210020992912496</v>
      </c>
      <c r="AL61" s="101">
        <v>6.2693517631570144</v>
      </c>
      <c r="AM61" s="101">
        <f t="shared" si="0"/>
        <v>148.61554120845935</v>
      </c>
      <c r="AN61" s="107"/>
      <c r="AR61" s="43">
        <v>57</v>
      </c>
      <c r="AS61" s="100">
        <v>195.50123877832036</v>
      </c>
      <c r="AT61" s="100">
        <v>192.82964579832685</v>
      </c>
      <c r="AU61" s="100">
        <v>187.86344624647938</v>
      </c>
      <c r="AV61" s="100">
        <v>182.24341664923102</v>
      </c>
      <c r="AW61" s="100">
        <v>176.30948289342061</v>
      </c>
      <c r="AX61" s="41"/>
      <c r="AY61" s="43">
        <v>57</v>
      </c>
      <c r="AZ61" s="100">
        <v>1097.2758006560859</v>
      </c>
      <c r="BA61" s="100">
        <v>1094.8580920951592</v>
      </c>
      <c r="BB61" s="100">
        <v>1079.9146724069462</v>
      </c>
      <c r="BC61" s="100">
        <v>1061.0160946777007</v>
      </c>
      <c r="BD61" s="100">
        <v>1039.9573107872329</v>
      </c>
      <c r="BE61" s="41"/>
      <c r="BF61" s="43">
        <v>57</v>
      </c>
      <c r="BG61" s="43">
        <f>[4]攻城值!AQ61</f>
        <v>0.15122579750012632</v>
      </c>
      <c r="BH61" s="43">
        <f>[4]攻城值!AR61</f>
        <v>0.84877420249987368</v>
      </c>
      <c r="BL61" s="70">
        <v>57</v>
      </c>
      <c r="BM61" s="47">
        <f>'[1]功能-战损相关'!H67</f>
        <v>0.17499999999999999</v>
      </c>
      <c r="BN61" s="47">
        <f>'[1]功能-战损相关'!I67</f>
        <v>0.17499999999999999</v>
      </c>
      <c r="BO61" s="47">
        <f>'[1]功能-战损相关'!J67</f>
        <v>0.17499999999999999</v>
      </c>
      <c r="BP61" s="47">
        <f>'[1]功能-战损相关'!K67</f>
        <v>0.17499999999999999</v>
      </c>
      <c r="BQ61" s="47">
        <f>'[1]功能-战损相关'!L67</f>
        <v>0.17499999999999999</v>
      </c>
      <c r="BR61" s="47">
        <f>'[1]功能-战损相关'!M67</f>
        <v>0.125</v>
      </c>
      <c r="BS61" s="47">
        <f>'[1]功能-战损相关'!N67</f>
        <v>0.125</v>
      </c>
      <c r="BT61" s="47">
        <f>'[1]功能-战损相关'!O67</f>
        <v>0.125</v>
      </c>
      <c r="BU61" s="47">
        <f>'[1]功能-战损相关'!P67</f>
        <v>0.125</v>
      </c>
      <c r="BV61" s="47">
        <f>'[1]功能-战损相关'!Q67</f>
        <v>0.125</v>
      </c>
      <c r="BX61" s="57">
        <v>57</v>
      </c>
      <c r="BY61" s="47">
        <f>求节点($BL$5:$BL$364,BM$5:BM$364,节奏总纲!R60)</f>
        <v>0.17499999999999999</v>
      </c>
      <c r="BZ61" s="47">
        <f>求节点($BL$5:$BL$364,BN$5:BN$364,节奏总纲!S60)</f>
        <v>0.17499999999999999</v>
      </c>
      <c r="CA61" s="47">
        <f>求节点($BL$5:$BL$364,BO$5:BO$364,节奏总纲!T60)</f>
        <v>0.17499999999999999</v>
      </c>
      <c r="CB61" s="47">
        <f>求节点($BL$5:$BL$364,BP$5:BP$364,节奏总纲!U60)</f>
        <v>0.17499999999999999</v>
      </c>
      <c r="CC61" s="47">
        <f>求节点($BL$5:$BL$364,BQ$5:BQ$364,节奏总纲!V60)</f>
        <v>0.17499999999999999</v>
      </c>
      <c r="CD61" s="47">
        <f>求节点($BL$5:$BL$364,BR$5:BR$364,节奏总纲!R60)</f>
        <v>0.125</v>
      </c>
      <c r="CE61" s="47">
        <f>求节点($BL$5:$BL$364,BS$5:BS$364,节奏总纲!S60)</f>
        <v>0.125</v>
      </c>
      <c r="CF61" s="47">
        <f>求节点($BL$5:$BL$364,BT$5:BT$364,节奏总纲!T60)</f>
        <v>0.125</v>
      </c>
      <c r="CG61" s="47">
        <f>求节点($BL$5:$BL$364,BU$5:BU$364,节奏总纲!U60)</f>
        <v>0.125</v>
      </c>
      <c r="CH61" s="47">
        <f>求节点($BL$5:$BL$364,BV$5:BV$364,节奏总纲!V60)</f>
        <v>0.125</v>
      </c>
      <c r="CV61" s="131">
        <f>[2]兵营招募!S95</f>
        <v>58</v>
      </c>
      <c r="CW61" s="131">
        <f>[2]兵营招募!U95</f>
        <v>17000</v>
      </c>
    </row>
    <row r="62" spans="2:101" x14ac:dyDescent="0.2">
      <c r="B62" s="31">
        <v>58</v>
      </c>
      <c r="C62" s="31">
        <f>[1]服务器生态!W79</f>
        <v>263.98876621316629</v>
      </c>
      <c r="D62" s="31">
        <f>[1]服务器生态!X79</f>
        <v>232.7268493789993</v>
      </c>
      <c r="E62" s="31">
        <f>[1]服务器生态!Y79</f>
        <v>19.777864131972418</v>
      </c>
      <c r="F62" s="31">
        <f>[1]服务器生态!Z79</f>
        <v>3.3064209655172427</v>
      </c>
      <c r="G62" s="31">
        <f>[1]服务器生态!AA79</f>
        <v>0.88975448275862057</v>
      </c>
      <c r="H62" s="31">
        <f>[1]服务器生态!AC79</f>
        <v>0.50699829272727293</v>
      </c>
      <c r="I62" s="31">
        <f>[1]服务器生态!AD79</f>
        <v>0.44695884980072709</v>
      </c>
      <c r="J62" s="31">
        <f>[1]服务器生态!AE79</f>
        <v>3.7983977472000004E-2</v>
      </c>
      <c r="K62" s="31">
        <f>[1]服务器生态!AF79</f>
        <v>6.3500800000000019E-3</v>
      </c>
      <c r="L62" s="31">
        <f>[1]服务器生态!AG79</f>
        <v>1.7087999999999997E-3</v>
      </c>
      <c r="M62" s="53">
        <f>[3]基础信息!M61</f>
        <v>95.19047619047619</v>
      </c>
      <c r="N62" s="92"/>
      <c r="Q62" s="33">
        <v>58</v>
      </c>
      <c r="R62" s="33">
        <f>[4]带兵数!D61</f>
        <v>5456.4362584006394</v>
      </c>
      <c r="S62" s="33">
        <f>[4]带兵数!E61</f>
        <v>5505.5333392643561</v>
      </c>
      <c r="T62" s="33">
        <f>[4]带兵数!F61</f>
        <v>5563.2313012164523</v>
      </c>
      <c r="U62" s="33">
        <f>[4]带兵数!G61</f>
        <v>5627.396776908311</v>
      </c>
      <c r="V62" s="33">
        <f>[4]带兵数!H61</f>
        <v>5696.5928362136156</v>
      </c>
      <c r="X62" s="33">
        <v>58</v>
      </c>
      <c r="Y62" s="102">
        <f>求节点(节奏总纲!D$4:D$163,R$5:R$164,$X62)*6</f>
        <v>33047.098071580098</v>
      </c>
      <c r="Z62" s="102">
        <f>求节点(节奏总纲!E$4:E$163,S$5:S$164,$X62)*6</f>
        <v>34169.119070289235</v>
      </c>
      <c r="AA62" s="102">
        <f>求节点(节奏总纲!F$4:F$163,T$5:T$164,$X62)*6</f>
        <v>35660.784203800213</v>
      </c>
      <c r="AB62" s="102">
        <f>求节点(节奏总纲!G$4:G$163,U$5:U$164,$X62)*6</f>
        <v>37828.275573301376</v>
      </c>
      <c r="AC62" s="102">
        <f>求节点(节奏总纲!H$4:H$163,V$5:V$164,$X62)*6</f>
        <v>41649.940608796096</v>
      </c>
      <c r="AG62" s="38">
        <v>58</v>
      </c>
      <c r="AH62" s="101">
        <v>1</v>
      </c>
      <c r="AI62" s="101">
        <v>1.2739422662184829</v>
      </c>
      <c r="AJ62" s="101">
        <v>1.8312579498963948</v>
      </c>
      <c r="AK62" s="101">
        <v>3.0139735618132999</v>
      </c>
      <c r="AL62" s="101">
        <v>6.2563028903530196</v>
      </c>
      <c r="AM62" s="101">
        <f t="shared" si="0"/>
        <v>149.42625832248294</v>
      </c>
      <c r="AN62" s="107"/>
      <c r="AR62" s="43">
        <v>58</v>
      </c>
      <c r="AS62" s="100">
        <v>199.67730643406372</v>
      </c>
      <c r="AT62" s="100">
        <v>197.68099137687085</v>
      </c>
      <c r="AU62" s="100">
        <v>192.60052558765125</v>
      </c>
      <c r="AV62" s="100">
        <v>185.84612015751142</v>
      </c>
      <c r="AW62" s="100">
        <v>179.56977767718712</v>
      </c>
      <c r="AX62" s="41"/>
      <c r="AY62" s="43">
        <v>58</v>
      </c>
      <c r="AZ62" s="100">
        <v>1116.020625256429</v>
      </c>
      <c r="BA62" s="100">
        <v>1117.5595793889022</v>
      </c>
      <c r="BB62" s="100">
        <v>1102.1834757468125</v>
      </c>
      <c r="BC62" s="100">
        <v>1076.973670873736</v>
      </c>
      <c r="BD62" s="100">
        <v>1054.1271631654499</v>
      </c>
      <c r="BE62" s="41"/>
      <c r="BF62" s="43">
        <v>58</v>
      </c>
      <c r="BG62" s="43">
        <f>[4]攻城值!AQ62</f>
        <v>0.15176531149327382</v>
      </c>
      <c r="BH62" s="43">
        <f>[4]攻城值!AR62</f>
        <v>0.84823468850672623</v>
      </c>
      <c r="BL62" s="70">
        <v>58</v>
      </c>
      <c r="BM62" s="47">
        <f>'[1]功能-战损相关'!H68</f>
        <v>0.17499999999999999</v>
      </c>
      <c r="BN62" s="47">
        <f>'[1]功能-战损相关'!I68</f>
        <v>0.17499999999999999</v>
      </c>
      <c r="BO62" s="47">
        <f>'[1]功能-战损相关'!J68</f>
        <v>0.17499999999999999</v>
      </c>
      <c r="BP62" s="47">
        <f>'[1]功能-战损相关'!K68</f>
        <v>0.17499999999999999</v>
      </c>
      <c r="BQ62" s="47">
        <f>'[1]功能-战损相关'!L68</f>
        <v>0.17499999999999999</v>
      </c>
      <c r="BR62" s="47">
        <f>'[1]功能-战损相关'!M68</f>
        <v>0.125</v>
      </c>
      <c r="BS62" s="47">
        <f>'[1]功能-战损相关'!N68</f>
        <v>0.125</v>
      </c>
      <c r="BT62" s="47">
        <f>'[1]功能-战损相关'!O68</f>
        <v>0.125</v>
      </c>
      <c r="BU62" s="47">
        <f>'[1]功能-战损相关'!P68</f>
        <v>0.125</v>
      </c>
      <c r="BV62" s="47">
        <f>'[1]功能-战损相关'!Q68</f>
        <v>0.125</v>
      </c>
      <c r="BX62" s="57">
        <v>58</v>
      </c>
      <c r="BY62" s="47">
        <f>求节点($BL$5:$BL$364,BM$5:BM$364,节奏总纲!R61)</f>
        <v>0.17499999999999999</v>
      </c>
      <c r="BZ62" s="47">
        <f>求节点($BL$5:$BL$364,BN$5:BN$364,节奏总纲!S61)</f>
        <v>0.17499999999999999</v>
      </c>
      <c r="CA62" s="47">
        <f>求节点($BL$5:$BL$364,BO$5:BO$364,节奏总纲!T61)</f>
        <v>0.17499999999999999</v>
      </c>
      <c r="CB62" s="47">
        <f>求节点($BL$5:$BL$364,BP$5:BP$364,节奏总纲!U61)</f>
        <v>0.17499999999999999</v>
      </c>
      <c r="CC62" s="47">
        <f>求节点($BL$5:$BL$364,BQ$5:BQ$364,节奏总纲!V61)</f>
        <v>0.17499999999999999</v>
      </c>
      <c r="CD62" s="47">
        <f>求节点($BL$5:$BL$364,BR$5:BR$364,节奏总纲!R61)</f>
        <v>0.125</v>
      </c>
      <c r="CE62" s="47">
        <f>求节点($BL$5:$BL$364,BS$5:BS$364,节奏总纲!S61)</f>
        <v>0.125</v>
      </c>
      <c r="CF62" s="47">
        <f>求节点($BL$5:$BL$364,BT$5:BT$364,节奏总纲!T61)</f>
        <v>0.125</v>
      </c>
      <c r="CG62" s="47">
        <f>求节点($BL$5:$BL$364,BU$5:BU$364,节奏总纲!U61)</f>
        <v>0.125</v>
      </c>
      <c r="CH62" s="47">
        <f>求节点($BL$5:$BL$364,BV$5:BV$364,节奏总纲!V61)</f>
        <v>0.125</v>
      </c>
      <c r="CV62" s="131">
        <f>[2]兵营招募!S96</f>
        <v>59</v>
      </c>
      <c r="CW62" s="131">
        <f>[2]兵营招募!U96</f>
        <v>18000</v>
      </c>
    </row>
    <row r="63" spans="2:101" x14ac:dyDescent="0.2">
      <c r="B63" s="31">
        <v>59</v>
      </c>
      <c r="C63" s="31">
        <f>[1]服务器生态!W80</f>
        <v>258.20060676489038</v>
      </c>
      <c r="D63" s="31">
        <f>[1]服务器生态!X80</f>
        <v>228.61902060680615</v>
      </c>
      <c r="E63" s="31">
        <f>[1]服务器生态!Y80</f>
        <v>19.397612904165516</v>
      </c>
      <c r="F63" s="31">
        <f>[1]服务器生态!Z80</f>
        <v>3.2506107586206903</v>
      </c>
      <c r="G63" s="31">
        <f>[1]服务器生态!AA80</f>
        <v>0.87697655172413769</v>
      </c>
      <c r="H63" s="31">
        <f>[1]服务器生态!AC80</f>
        <v>0.50593362136363662</v>
      </c>
      <c r="I63" s="31">
        <f>[1]服务器生态!AD80</f>
        <v>0.44796970254036345</v>
      </c>
      <c r="J63" s="31">
        <f>[1]服务器生态!AE80</f>
        <v>3.8008836096000004E-2</v>
      </c>
      <c r="K63" s="31">
        <f>[1]服务器生态!AF80</f>
        <v>6.3694400000000014E-3</v>
      </c>
      <c r="L63" s="31">
        <f>[1]服务器生态!AG80</f>
        <v>1.7183999999999997E-3</v>
      </c>
      <c r="M63" s="53">
        <f>[3]基础信息!M62</f>
        <v>95.428571428571431</v>
      </c>
      <c r="N63" s="92"/>
      <c r="Q63" s="33">
        <v>59</v>
      </c>
      <c r="R63" s="33">
        <f>[4]带兵数!D62</f>
        <v>5519.0270152469757</v>
      </c>
      <c r="S63" s="33">
        <f>[4]带兵数!E62</f>
        <v>5571.71226939807</v>
      </c>
      <c r="T63" s="33">
        <f>[4]带兵数!F62</f>
        <v>5629.0118732830306</v>
      </c>
      <c r="U63" s="33">
        <f>[4]带兵数!G62</f>
        <v>5693.3346855347099</v>
      </c>
      <c r="V63" s="33">
        <f>[4]带兵数!H62</f>
        <v>5764.8702736645391</v>
      </c>
      <c r="X63" s="33">
        <v>59</v>
      </c>
      <c r="Y63" s="102">
        <f>求节点(节奏总纲!D$4:D$163,R$5:R$164,$X63)*6</f>
        <v>33140.436095650679</v>
      </c>
      <c r="Z63" s="102">
        <f>求节点(节奏总纲!E$4:E$163,S$5:S$164,$X63)*6</f>
        <v>34267.903105527897</v>
      </c>
      <c r="AA63" s="102">
        <f>求节点(节奏总纲!F$4:F$163,T$5:T$164,$X63)*6</f>
        <v>35762.760042508933</v>
      </c>
      <c r="AB63" s="102">
        <f>求节点(节奏总纲!G$4:G$163,U$5:U$164,$X63)*6</f>
        <v>37927.31289788281</v>
      </c>
      <c r="AC63" s="102">
        <f>求节点(节奏总纲!H$4:H$163,V$5:V$164,$X63)*6</f>
        <v>41749.386038592274</v>
      </c>
      <c r="AG63" s="38">
        <v>59</v>
      </c>
      <c r="AH63" s="101">
        <v>1</v>
      </c>
      <c r="AI63" s="101">
        <v>1.2775528101136708</v>
      </c>
      <c r="AJ63" s="101">
        <v>1.8307609879024558</v>
      </c>
      <c r="AK63" s="101">
        <v>3.0067252334680528</v>
      </c>
      <c r="AL63" s="101">
        <v>6.2412345388199606</v>
      </c>
      <c r="AM63" s="101">
        <f t="shared" si="0"/>
        <v>150.19861960817732</v>
      </c>
      <c r="AN63" s="107"/>
      <c r="AR63" s="43">
        <v>59</v>
      </c>
      <c r="AS63" s="100">
        <v>203.92979685287477</v>
      </c>
      <c r="AT63" s="100">
        <v>201.76072002066866</v>
      </c>
      <c r="AU63" s="100">
        <v>197.44403803258416</v>
      </c>
      <c r="AV63" s="100">
        <v>190.08308764292644</v>
      </c>
      <c r="AW63" s="100">
        <v>182.85405513146364</v>
      </c>
      <c r="AX63" s="41"/>
      <c r="AY63" s="43">
        <v>59</v>
      </c>
      <c r="AZ63" s="100">
        <v>1135.1427154748249</v>
      </c>
      <c r="BA63" s="100">
        <v>1135.8326599991281</v>
      </c>
      <c r="BB63" s="100">
        <v>1124.9715815547568</v>
      </c>
      <c r="BC63" s="100">
        <v>1096.5567824005227</v>
      </c>
      <c r="BD63" s="100">
        <v>1068.4332452628191</v>
      </c>
      <c r="BE63" s="41"/>
      <c r="BF63" s="43">
        <v>59</v>
      </c>
      <c r="BG63" s="43">
        <f>[4]攻城值!AQ63</f>
        <v>0.15229182510690564</v>
      </c>
      <c r="BH63" s="43">
        <f>[4]攻城值!AR63</f>
        <v>0.84770817489309447</v>
      </c>
      <c r="BL63" s="70">
        <v>59</v>
      </c>
      <c r="BM63" s="47">
        <f>'[1]功能-战损相关'!H69</f>
        <v>0.17499999999999999</v>
      </c>
      <c r="BN63" s="47">
        <f>'[1]功能-战损相关'!I69</f>
        <v>0.17499999999999999</v>
      </c>
      <c r="BO63" s="47">
        <f>'[1]功能-战损相关'!J69</f>
        <v>0.17499999999999999</v>
      </c>
      <c r="BP63" s="47">
        <f>'[1]功能-战损相关'!K69</f>
        <v>0.17499999999999999</v>
      </c>
      <c r="BQ63" s="47">
        <f>'[1]功能-战损相关'!L69</f>
        <v>0.17499999999999999</v>
      </c>
      <c r="BR63" s="47">
        <f>'[1]功能-战损相关'!M69</f>
        <v>0.125</v>
      </c>
      <c r="BS63" s="47">
        <f>'[1]功能-战损相关'!N69</f>
        <v>0.125</v>
      </c>
      <c r="BT63" s="47">
        <f>'[1]功能-战损相关'!O69</f>
        <v>0.125</v>
      </c>
      <c r="BU63" s="47">
        <f>'[1]功能-战损相关'!P69</f>
        <v>0.125</v>
      </c>
      <c r="BV63" s="47">
        <f>'[1]功能-战损相关'!Q69</f>
        <v>0.125</v>
      </c>
      <c r="BX63" s="57">
        <v>59</v>
      </c>
      <c r="BY63" s="47">
        <f>求节点($BL$5:$BL$364,BM$5:BM$364,节奏总纲!R62)</f>
        <v>0.17499999999999999</v>
      </c>
      <c r="BZ63" s="47">
        <f>求节点($BL$5:$BL$364,BN$5:BN$364,节奏总纲!S62)</f>
        <v>0.17499999999999999</v>
      </c>
      <c r="CA63" s="47">
        <f>求节点($BL$5:$BL$364,BO$5:BO$364,节奏总纲!T62)</f>
        <v>0.17499999999999999</v>
      </c>
      <c r="CB63" s="47">
        <f>求节点($BL$5:$BL$364,BP$5:BP$364,节奏总纲!U62)</f>
        <v>0.17499999999999999</v>
      </c>
      <c r="CC63" s="47">
        <f>求节点($BL$5:$BL$364,BQ$5:BQ$364,节奏总纲!V62)</f>
        <v>0.17499999999999999</v>
      </c>
      <c r="CD63" s="47">
        <f>求节点($BL$5:$BL$364,BR$5:BR$364,节奏总纲!R62)</f>
        <v>0.125</v>
      </c>
      <c r="CE63" s="47">
        <f>求节点($BL$5:$BL$364,BS$5:BS$364,节奏总纲!S62)</f>
        <v>0.125</v>
      </c>
      <c r="CF63" s="47">
        <f>求节点($BL$5:$BL$364,BT$5:BT$364,节奏总纲!T62)</f>
        <v>0.125</v>
      </c>
      <c r="CG63" s="47">
        <f>求节点($BL$5:$BL$364,BU$5:BU$364,节奏总纲!U62)</f>
        <v>0.125</v>
      </c>
      <c r="CH63" s="47">
        <f>求节点($BL$5:$BL$364,BV$5:BV$364,节奏总纲!V62)</f>
        <v>0.125</v>
      </c>
      <c r="CV63" s="131">
        <f>[2]兵营招募!S97</f>
        <v>60</v>
      </c>
      <c r="CW63" s="131">
        <f>[2]兵营招募!U97</f>
        <v>19000</v>
      </c>
    </row>
    <row r="64" spans="2:101" x14ac:dyDescent="0.2">
      <c r="B64" s="31">
        <v>60</v>
      </c>
      <c r="C64" s="31">
        <f>[1]服务器生态!W81</f>
        <v>252.43447500000011</v>
      </c>
      <c r="D64" s="31">
        <f>[1]服务器生态!X81</f>
        <v>224.4902776399999</v>
      </c>
      <c r="E64" s="31">
        <f>[1]服务器生态!Y81</f>
        <v>19.016847360000003</v>
      </c>
      <c r="F64" s="31">
        <f>[1]服务器生态!Z81</f>
        <v>3.1944000000000008</v>
      </c>
      <c r="G64" s="31">
        <f>[1]服务器生态!AA81</f>
        <v>0.86399999999999988</v>
      </c>
      <c r="H64" s="31">
        <f>[1]服务器生态!AC81</f>
        <v>0.50486895000000021</v>
      </c>
      <c r="I64" s="31">
        <f>[1]服务器生态!AD81</f>
        <v>0.4489805552799998</v>
      </c>
      <c r="J64" s="31">
        <f>[1]服务器生态!AE81</f>
        <v>3.8033694720000004E-2</v>
      </c>
      <c r="K64" s="31">
        <f>[1]服务器生态!AF81</f>
        <v>6.3888000000000018E-3</v>
      </c>
      <c r="L64" s="31">
        <f>[1]服务器生态!AG81</f>
        <v>1.7279999999999997E-3</v>
      </c>
      <c r="M64" s="53">
        <f>[3]基础信息!M63</f>
        <v>95.666666666666671</v>
      </c>
      <c r="N64" s="92"/>
      <c r="Q64" s="33">
        <v>60</v>
      </c>
      <c r="R64" s="33">
        <f>[4]带兵数!D63</f>
        <v>5584.6746581842135</v>
      </c>
      <c r="S64" s="33">
        <f>[4]带兵数!E63</f>
        <v>5636.2275685369232</v>
      </c>
      <c r="T64" s="33">
        <f>[4]带兵数!F63</f>
        <v>5696.5833153381827</v>
      </c>
      <c r="U64" s="33">
        <f>[4]带兵数!G63</f>
        <v>5759.6861105963708</v>
      </c>
      <c r="V64" s="33">
        <f>[4]带兵数!H63</f>
        <v>5831.7758642742501</v>
      </c>
      <c r="X64" s="33">
        <v>60</v>
      </c>
      <c r="Y64" s="102">
        <f>求节点(节奏总纲!D$4:D$163,R$5:R$164,$X64)*6</f>
        <v>33232.339059014324</v>
      </c>
      <c r="Z64" s="102">
        <f>求节点(节奏总纲!E$4:E$163,S$5:S$164,$X64)*6</f>
        <v>34360.241751294176</v>
      </c>
      <c r="AA64" s="102">
        <f>求节点(节奏总纲!F$4:F$163,T$5:T$164,$X64)*6</f>
        <v>35857.320593513112</v>
      </c>
      <c r="AB64" s="102">
        <f>求节点(节奏总纲!G$4:G$163,U$5:U$164,$X64)*6</f>
        <v>38026.350222464251</v>
      </c>
      <c r="AC64" s="102">
        <f>求节点(节奏总纲!H$4:H$163,V$5:V$164,$X64)*6</f>
        <v>41847.27967060206</v>
      </c>
      <c r="AG64" s="38">
        <v>60</v>
      </c>
      <c r="AH64" s="101">
        <v>1</v>
      </c>
      <c r="AI64" s="101">
        <v>1.2797327771590505</v>
      </c>
      <c r="AJ64" s="101">
        <v>1.8284526157623255</v>
      </c>
      <c r="AK64" s="101">
        <v>2.999061415271985</v>
      </c>
      <c r="AL64" s="101">
        <v>6.2248494082902726</v>
      </c>
      <c r="AM64" s="101">
        <f t="shared" si="0"/>
        <v>150.84954668189545</v>
      </c>
      <c r="AN64" s="107"/>
      <c r="AR64" s="43">
        <v>60</v>
      </c>
      <c r="AS64" s="100">
        <v>208.21404890765854</v>
      </c>
      <c r="AT64" s="100">
        <v>205.90481681831494</v>
      </c>
      <c r="AU64" s="100">
        <v>202.35043739830058</v>
      </c>
      <c r="AV64" s="100">
        <v>194.60264237938341</v>
      </c>
      <c r="AW64" s="100">
        <v>186.31333962042592</v>
      </c>
      <c r="AX64" s="41"/>
      <c r="AY64" s="43">
        <v>60</v>
      </c>
      <c r="AZ64" s="100">
        <v>1154.3953740509564</v>
      </c>
      <c r="BA64" s="100">
        <v>1154.3651561105285</v>
      </c>
      <c r="BB64" s="100">
        <v>1148.0150067912273</v>
      </c>
      <c r="BC64" s="100">
        <v>1117.7122964046605</v>
      </c>
      <c r="BD64" s="100">
        <v>1083.7589221300921</v>
      </c>
      <c r="BE64" s="41"/>
      <c r="BF64" s="43">
        <v>60</v>
      </c>
      <c r="BG64" s="43">
        <f>[4]攻城值!AQ64</f>
        <v>0.15280537870901131</v>
      </c>
      <c r="BH64" s="43">
        <f>[4]攻城值!AR64</f>
        <v>0.84719462129098877</v>
      </c>
      <c r="BL64" s="70">
        <v>60</v>
      </c>
      <c r="BM64" s="47">
        <f>'[1]功能-战损相关'!H70</f>
        <v>0.17499999999999999</v>
      </c>
      <c r="BN64" s="47">
        <f>'[1]功能-战损相关'!I70</f>
        <v>0.17499999999999999</v>
      </c>
      <c r="BO64" s="47">
        <f>'[1]功能-战损相关'!J70</f>
        <v>0.17499999999999999</v>
      </c>
      <c r="BP64" s="47">
        <f>'[1]功能-战损相关'!K70</f>
        <v>0.17499999999999999</v>
      </c>
      <c r="BQ64" s="47">
        <f>'[1]功能-战损相关'!L70</f>
        <v>0.17499999999999999</v>
      </c>
      <c r="BR64" s="47">
        <f>'[1]功能-战损相关'!M70</f>
        <v>0.125</v>
      </c>
      <c r="BS64" s="47">
        <f>'[1]功能-战损相关'!N70</f>
        <v>0.125</v>
      </c>
      <c r="BT64" s="47">
        <f>'[1]功能-战损相关'!O70</f>
        <v>0.125</v>
      </c>
      <c r="BU64" s="47">
        <f>'[1]功能-战损相关'!P70</f>
        <v>0.125</v>
      </c>
      <c r="BV64" s="47">
        <f>'[1]功能-战损相关'!Q70</f>
        <v>0.125</v>
      </c>
      <c r="BX64" s="57">
        <v>60</v>
      </c>
      <c r="BY64" s="47">
        <f>求节点($BL$5:$BL$364,BM$5:BM$364,节奏总纲!R63)</f>
        <v>0.17499999999999999</v>
      </c>
      <c r="BZ64" s="47">
        <f>求节点($BL$5:$BL$364,BN$5:BN$364,节奏总纲!S63)</f>
        <v>0.17499999999999999</v>
      </c>
      <c r="CA64" s="47">
        <f>求节点($BL$5:$BL$364,BO$5:BO$364,节奏总纲!T63)</f>
        <v>0.17499999999999999</v>
      </c>
      <c r="CB64" s="47">
        <f>求节点($BL$5:$BL$364,BP$5:BP$364,节奏总纲!U63)</f>
        <v>0.17499999999999999</v>
      </c>
      <c r="CC64" s="47">
        <f>求节点($BL$5:$BL$364,BQ$5:BQ$364,节奏总纲!V63)</f>
        <v>0.17499999999999999</v>
      </c>
      <c r="CD64" s="47">
        <f>求节点($BL$5:$BL$364,BR$5:BR$364,节奏总纲!R63)</f>
        <v>0.125</v>
      </c>
      <c r="CE64" s="47">
        <f>求节点($BL$5:$BL$364,BS$5:BS$364,节奏总纲!S63)</f>
        <v>0.125</v>
      </c>
      <c r="CF64" s="47">
        <f>求节点($BL$5:$BL$364,BT$5:BT$364,节奏总纲!T63)</f>
        <v>0.125</v>
      </c>
      <c r="CG64" s="47">
        <f>求节点($BL$5:$BL$364,BU$5:BU$364,节奏总纲!U63)</f>
        <v>0.125</v>
      </c>
      <c r="CH64" s="47">
        <f>求节点($BL$5:$BL$364,BV$5:BV$364,节奏总纲!V63)</f>
        <v>0.125</v>
      </c>
      <c r="CV64" s="131">
        <f>[2]兵营招募!S98</f>
        <v>61</v>
      </c>
      <c r="CW64" s="131">
        <f>[2]兵营招募!U98</f>
        <v>20000</v>
      </c>
    </row>
    <row r="65" spans="2:101" x14ac:dyDescent="0.2">
      <c r="B65" s="31">
        <v>61</v>
      </c>
      <c r="C65" s="31">
        <f>[1]服务器生态!W82</f>
        <v>251.17370503875009</v>
      </c>
      <c r="D65" s="31">
        <f>[1]服务器生态!X82</f>
        <v>224.13955671684883</v>
      </c>
      <c r="E65" s="31">
        <f>[1]服务器生态!Y82</f>
        <v>18.962934597734399</v>
      </c>
      <c r="F65" s="31">
        <f>[1]服务器生态!Z82</f>
        <v>3.191711380000001</v>
      </c>
      <c r="G65" s="31">
        <f>[1]服务器生态!AA82</f>
        <v>0.86542559999999991</v>
      </c>
      <c r="H65" s="31">
        <f>[1]服务器生态!AC82</f>
        <v>0.50402750175000022</v>
      </c>
      <c r="I65" s="31">
        <f>[1]服务器生态!AD82</f>
        <v>0.44977837468263981</v>
      </c>
      <c r="J65" s="31">
        <f>[1]服务器生态!AE82</f>
        <v>3.8052711567360002E-2</v>
      </c>
      <c r="K65" s="31">
        <f>[1]服务器生态!AF82</f>
        <v>6.4047720000000022E-3</v>
      </c>
      <c r="L65" s="31">
        <f>[1]服务器生态!AG82</f>
        <v>1.7366399999999998E-3</v>
      </c>
      <c r="M65" s="53">
        <f>[3]基础信息!M64</f>
        <v>95.904761904761898</v>
      </c>
      <c r="N65" s="92"/>
      <c r="Q65" s="33">
        <v>61</v>
      </c>
      <c r="R65" s="33">
        <f>[4]带兵数!D64</f>
        <v>5649.948832484999</v>
      </c>
      <c r="S65" s="33">
        <f>[4]带兵数!E64</f>
        <v>5705.1121278937144</v>
      </c>
      <c r="T65" s="33">
        <f>[4]带兵数!F64</f>
        <v>5762.3226353203409</v>
      </c>
      <c r="U65" s="33">
        <f>[4]带兵数!G64</f>
        <v>5827.76487875979</v>
      </c>
      <c r="V65" s="33">
        <f>[4]带兵数!H64</f>
        <v>5899.9048700813719</v>
      </c>
      <c r="X65" s="33">
        <v>61</v>
      </c>
      <c r="Y65" s="102">
        <f>求节点(节奏总纲!D$4:D$163,R$5:R$164,$X65)*6</f>
        <v>33324.242022377977</v>
      </c>
      <c r="Z65" s="102">
        <f>求节点(节奏总纲!E$4:E$163,S$5:S$164,$X65)*6</f>
        <v>34452.580397060454</v>
      </c>
      <c r="AA65" s="102">
        <f>求节点(节奏总纲!F$4:F$163,T$5:T$164,$X65)*6</f>
        <v>35947.613894717702</v>
      </c>
      <c r="AB65" s="102">
        <f>求节点(节奏总纲!G$4:G$163,U$5:U$164,$X65)*6</f>
        <v>38125.387547045699</v>
      </c>
      <c r="AC65" s="102">
        <f>求节点(节奏总纲!H$4:H$163,V$5:V$164,$X65)*6</f>
        <v>41943.383130864386</v>
      </c>
      <c r="AG65" s="38">
        <v>61</v>
      </c>
      <c r="AH65" s="101">
        <v>1</v>
      </c>
      <c r="AI65" s="101">
        <v>1.2818208081831333</v>
      </c>
      <c r="AJ65" s="101">
        <v>1.8262415948875212</v>
      </c>
      <c r="AK65" s="101">
        <v>2.9917208042337431</v>
      </c>
      <c r="AL65" s="101">
        <v>6.2215811809554982</v>
      </c>
      <c r="AM65" s="101">
        <f t="shared" si="0"/>
        <v>151.46880203266574</v>
      </c>
      <c r="AN65" s="107"/>
      <c r="AR65" s="43">
        <v>61</v>
      </c>
      <c r="AS65" s="100">
        <v>212.6199769077233</v>
      </c>
      <c r="AT65" s="100">
        <v>210.19651278113116</v>
      </c>
      <c r="AU65" s="100">
        <v>207.3537243940109</v>
      </c>
      <c r="AV65" s="100">
        <v>199.28004424150851</v>
      </c>
      <c r="AW65" s="100">
        <v>190.41075706212973</v>
      </c>
      <c r="AX65" s="41"/>
      <c r="AY65" s="43">
        <v>61</v>
      </c>
      <c r="AZ65" s="100">
        <v>1174.2732178899732</v>
      </c>
      <c r="BA65" s="100">
        <v>1173.6595861273565</v>
      </c>
      <c r="BB65" s="100">
        <v>1171.5145588061166</v>
      </c>
      <c r="BC65" s="100">
        <v>1139.6924914205365</v>
      </c>
      <c r="BD65" s="100">
        <v>1102.7473881147776</v>
      </c>
      <c r="BE65" s="41"/>
      <c r="BF65" s="43">
        <v>61</v>
      </c>
      <c r="BG65" s="43">
        <f>[4]攻城值!AQ65</f>
        <v>0.15330666968824355</v>
      </c>
      <c r="BH65" s="43">
        <f>[4]攻城值!AR65</f>
        <v>0.84669333031175642</v>
      </c>
      <c r="BL65" s="70">
        <v>61</v>
      </c>
      <c r="BM65" s="47">
        <f>'[1]功能-战损相关'!H71</f>
        <v>0.17499999999999999</v>
      </c>
      <c r="BN65" s="47">
        <f>'[1]功能-战损相关'!I71</f>
        <v>0.17499999999999999</v>
      </c>
      <c r="BO65" s="47">
        <f>'[1]功能-战损相关'!J71</f>
        <v>0.17499999999999999</v>
      </c>
      <c r="BP65" s="47">
        <f>'[1]功能-战损相关'!K71</f>
        <v>0.17499999999999999</v>
      </c>
      <c r="BQ65" s="47">
        <f>'[1]功能-战损相关'!L71</f>
        <v>0.17499999999999999</v>
      </c>
      <c r="BR65" s="47">
        <f>'[1]功能-战损相关'!M71</f>
        <v>0.125</v>
      </c>
      <c r="BS65" s="47">
        <f>'[1]功能-战损相关'!N71</f>
        <v>0.125</v>
      </c>
      <c r="BT65" s="47">
        <f>'[1]功能-战损相关'!O71</f>
        <v>0.125</v>
      </c>
      <c r="BU65" s="47">
        <f>'[1]功能-战损相关'!P71</f>
        <v>0.125</v>
      </c>
      <c r="BV65" s="47">
        <f>'[1]功能-战损相关'!Q71</f>
        <v>0.125</v>
      </c>
      <c r="BX65" s="57">
        <v>61</v>
      </c>
      <c r="BY65" s="47">
        <f>求节点($BL$5:$BL$364,BM$5:BM$364,节奏总纲!R64)</f>
        <v>0.17499999999999999</v>
      </c>
      <c r="BZ65" s="47">
        <f>求节点($BL$5:$BL$364,BN$5:BN$364,节奏总纲!S64)</f>
        <v>0.17499999999999999</v>
      </c>
      <c r="CA65" s="47">
        <f>求节点($BL$5:$BL$364,BO$5:BO$364,节奏总纲!T64)</f>
        <v>0.17499999999999999</v>
      </c>
      <c r="CB65" s="47">
        <f>求节点($BL$5:$BL$364,BP$5:BP$364,节奏总纲!U64)</f>
        <v>0.17499999999999999</v>
      </c>
      <c r="CC65" s="47">
        <f>求节点($BL$5:$BL$364,BQ$5:BQ$364,节奏总纲!V64)</f>
        <v>0.17499999999999999</v>
      </c>
      <c r="CD65" s="47">
        <f>求节点($BL$5:$BL$364,BR$5:BR$364,节奏总纲!R64)</f>
        <v>0.125</v>
      </c>
      <c r="CE65" s="47">
        <f>求节点($BL$5:$BL$364,BS$5:BS$364,节奏总纲!S64)</f>
        <v>0.125</v>
      </c>
      <c r="CF65" s="47">
        <f>求节点($BL$5:$BL$364,BT$5:BT$364,节奏总纲!T64)</f>
        <v>0.125</v>
      </c>
      <c r="CG65" s="47">
        <f>求节点($BL$5:$BL$364,BU$5:BU$364,节奏总纲!U64)</f>
        <v>0.125</v>
      </c>
      <c r="CH65" s="47">
        <f>求节点($BL$5:$BL$364,BV$5:BV$364,节奏总纲!V64)</f>
        <v>0.125</v>
      </c>
      <c r="CV65" s="131">
        <f>[2]兵营招募!S99</f>
        <v>62</v>
      </c>
      <c r="CW65" s="131">
        <f>[2]兵营招募!U99</f>
        <v>20000</v>
      </c>
    </row>
    <row r="66" spans="2:101" x14ac:dyDescent="0.2">
      <c r="B66" s="31">
        <v>62</v>
      </c>
      <c r="C66" s="31">
        <f>[1]服务器生态!W83</f>
        <v>249.91573990500015</v>
      </c>
      <c r="D66" s="31">
        <f>[1]服务器生态!X83</f>
        <v>223.78617639568901</v>
      </c>
      <c r="E66" s="31">
        <f>[1]服务器生态!Y83</f>
        <v>18.908958445977603</v>
      </c>
      <c r="F66" s="31">
        <f>[1]服务器生态!Z83</f>
        <v>3.1889695200000014</v>
      </c>
      <c r="G66" s="31">
        <f>[1]服务器生态!AA83</f>
        <v>0.86682239999999999</v>
      </c>
      <c r="H66" s="31">
        <f>[1]服务器生态!AC83</f>
        <v>0.50318605350000023</v>
      </c>
      <c r="I66" s="31">
        <f>[1]服务器生态!AD83</f>
        <v>0.45057619408527982</v>
      </c>
      <c r="J66" s="31">
        <f>[1]服务器生态!AE83</f>
        <v>3.8071728414720001E-2</v>
      </c>
      <c r="K66" s="31">
        <f>[1]服务器生态!AF83</f>
        <v>6.4207440000000017E-3</v>
      </c>
      <c r="L66" s="31">
        <f>[1]服务器生态!AG83</f>
        <v>1.7452799999999997E-3</v>
      </c>
      <c r="M66" s="53">
        <f>[3]基础信息!M65</f>
        <v>96.129870129870127</v>
      </c>
      <c r="N66" s="92"/>
      <c r="Q66" s="33">
        <v>62</v>
      </c>
      <c r="R66" s="33">
        <f>[4]带兵数!D65</f>
        <v>5717.9946954767738</v>
      </c>
      <c r="S66" s="33">
        <f>[4]带兵数!E65</f>
        <v>5770.4595889192997</v>
      </c>
      <c r="T66" s="33">
        <f>[4]带兵数!F65</f>
        <v>5831.598744426452</v>
      </c>
      <c r="U66" s="33">
        <f>[4]带兵数!G65</f>
        <v>5895.2604065282285</v>
      </c>
      <c r="V66" s="33">
        <f>[4]带兵数!H65</f>
        <v>5968.9532424015661</v>
      </c>
      <c r="X66" s="33">
        <v>62</v>
      </c>
      <c r="Y66" s="102">
        <f>求节点(节奏总纲!D$4:D$163,R$5:R$164,$X66)*6</f>
        <v>33416.14498574163</v>
      </c>
      <c r="Z66" s="102">
        <f>求节点(节奏总纲!E$4:E$163,S$5:S$164,$X66)*6</f>
        <v>34544.919042826732</v>
      </c>
      <c r="AA66" s="102">
        <f>求节点(节奏总纲!F$4:F$163,T$5:T$164,$X66)*6</f>
        <v>36037.9071959223</v>
      </c>
      <c r="AB66" s="102">
        <f>求节点(节奏总纲!G$4:G$163,U$5:U$164,$X66)*6</f>
        <v>38219.747090232966</v>
      </c>
      <c r="AC66" s="102">
        <f>求节点(节奏总纲!H$4:H$163,V$5:V$164,$X66)*6</f>
        <v>42039.486591126712</v>
      </c>
      <c r="AG66" s="38">
        <v>62</v>
      </c>
      <c r="AH66" s="101">
        <v>1</v>
      </c>
      <c r="AI66" s="101">
        <v>1.2838225989262257</v>
      </c>
      <c r="AJ66" s="101">
        <v>1.8240343281509177</v>
      </c>
      <c r="AK66" s="101">
        <v>2.9846833766019154</v>
      </c>
      <c r="AL66" s="101">
        <v>6.2184479386091871</v>
      </c>
      <c r="AM66" s="101">
        <f t="shared" si="0"/>
        <v>152.06453555915743</v>
      </c>
      <c r="AN66" s="107"/>
      <c r="AR66" s="43">
        <v>62</v>
      </c>
      <c r="AS66" s="100">
        <v>216.31643676995191</v>
      </c>
      <c r="AT66" s="100">
        <v>214.4930810321743</v>
      </c>
      <c r="AU66" s="100">
        <v>211.47710315248682</v>
      </c>
      <c r="AV66" s="100">
        <v>204.09157515657893</v>
      </c>
      <c r="AW66" s="100">
        <v>194.65163691718831</v>
      </c>
      <c r="AX66" s="41"/>
      <c r="AY66" s="43">
        <v>62</v>
      </c>
      <c r="AZ66" s="100">
        <v>1190.1961517455409</v>
      </c>
      <c r="BA66" s="100">
        <v>1192.9305805219683</v>
      </c>
      <c r="BB66" s="100">
        <v>1189.9748914213719</v>
      </c>
      <c r="BC66" s="100">
        <v>1162.3544681528313</v>
      </c>
      <c r="BD66" s="100">
        <v>1122.5001858611431</v>
      </c>
      <c r="BE66" s="41"/>
      <c r="BF66" s="43">
        <v>62</v>
      </c>
      <c r="BG66" s="43">
        <f>[4]攻城值!AQ66</f>
        <v>0.15379630337917105</v>
      </c>
      <c r="BH66" s="43">
        <f>[4]攻城值!AR66</f>
        <v>0.84620369662082895</v>
      </c>
      <c r="BL66" s="70">
        <v>62</v>
      </c>
      <c r="BM66" s="47">
        <f>'[1]功能-战损相关'!H72</f>
        <v>0.17499999999999999</v>
      </c>
      <c r="BN66" s="47">
        <f>'[1]功能-战损相关'!I72</f>
        <v>0.17499999999999999</v>
      </c>
      <c r="BO66" s="47">
        <f>'[1]功能-战损相关'!J72</f>
        <v>0.17499999999999999</v>
      </c>
      <c r="BP66" s="47">
        <f>'[1]功能-战损相关'!K72</f>
        <v>0.17499999999999999</v>
      </c>
      <c r="BQ66" s="47">
        <f>'[1]功能-战损相关'!L72</f>
        <v>0.17499999999999999</v>
      </c>
      <c r="BR66" s="47">
        <f>'[1]功能-战损相关'!M72</f>
        <v>0.125</v>
      </c>
      <c r="BS66" s="47">
        <f>'[1]功能-战损相关'!N72</f>
        <v>0.125</v>
      </c>
      <c r="BT66" s="47">
        <f>'[1]功能-战损相关'!O72</f>
        <v>0.125</v>
      </c>
      <c r="BU66" s="47">
        <f>'[1]功能-战损相关'!P72</f>
        <v>0.125</v>
      </c>
      <c r="BV66" s="47">
        <f>'[1]功能-战损相关'!Q72</f>
        <v>0.125</v>
      </c>
      <c r="BX66" s="57">
        <v>62</v>
      </c>
      <c r="BY66" s="47">
        <f>求节点($BL$5:$BL$364,BM$5:BM$364,节奏总纲!R65)</f>
        <v>0.17499999999999999</v>
      </c>
      <c r="BZ66" s="47">
        <f>求节点($BL$5:$BL$364,BN$5:BN$364,节奏总纲!S65)</f>
        <v>0.17499999999999999</v>
      </c>
      <c r="CA66" s="47">
        <f>求节点($BL$5:$BL$364,BO$5:BO$364,节奏总纲!T65)</f>
        <v>0.17499999999999999</v>
      </c>
      <c r="CB66" s="47">
        <f>求节点($BL$5:$BL$364,BP$5:BP$364,节奏总纲!U65)</f>
        <v>0.17499999999999999</v>
      </c>
      <c r="CC66" s="47">
        <f>求节点($BL$5:$BL$364,BQ$5:BQ$364,节奏总纲!V65)</f>
        <v>0.17499999999999999</v>
      </c>
      <c r="CD66" s="47">
        <f>求节点($BL$5:$BL$364,BR$5:BR$364,节奏总纲!R65)</f>
        <v>0.125</v>
      </c>
      <c r="CE66" s="47">
        <f>求节点($BL$5:$BL$364,BS$5:BS$364,节奏总纲!S65)</f>
        <v>0.125</v>
      </c>
      <c r="CF66" s="47">
        <f>求节点($BL$5:$BL$364,BT$5:BT$364,节奏总纲!T65)</f>
        <v>0.125</v>
      </c>
      <c r="CG66" s="47">
        <f>求节点($BL$5:$BL$364,BU$5:BU$364,节奏总纲!U65)</f>
        <v>0.125</v>
      </c>
      <c r="CH66" s="47">
        <f>求节点($BL$5:$BL$364,BV$5:BV$364,节奏总纲!V65)</f>
        <v>0.125</v>
      </c>
      <c r="CV66" s="131">
        <f>[2]兵营招募!S100</f>
        <v>63</v>
      </c>
      <c r="CW66" s="131">
        <f>[2]兵营招募!U100</f>
        <v>21000</v>
      </c>
    </row>
    <row r="67" spans="2:101" x14ac:dyDescent="0.2">
      <c r="B67" s="31">
        <v>63</v>
      </c>
      <c r="C67" s="31">
        <f>[1]服务器生态!W84</f>
        <v>248.66057959875008</v>
      </c>
      <c r="D67" s="31">
        <f>[1]服务器生态!X84</f>
        <v>223.43013667652031</v>
      </c>
      <c r="E67" s="31">
        <f>[1]服务器生态!Y84</f>
        <v>18.854918904729601</v>
      </c>
      <c r="F67" s="31">
        <f>[1]服务器生态!Z84</f>
        <v>3.1861744200000008</v>
      </c>
      <c r="G67" s="31">
        <f>[1]服务器生态!AA84</f>
        <v>0.86819039999999992</v>
      </c>
      <c r="H67" s="31">
        <f>[1]服务器生态!AC84</f>
        <v>0.50234460525000013</v>
      </c>
      <c r="I67" s="31">
        <f>[1]服务器生态!AD84</f>
        <v>0.45137401348791983</v>
      </c>
      <c r="J67" s="31">
        <f>[1]服务器生态!AE84</f>
        <v>3.8090745262080006E-2</v>
      </c>
      <c r="K67" s="31">
        <f>[1]服务器生态!AF84</f>
        <v>6.436716000000002E-3</v>
      </c>
      <c r="L67" s="31">
        <f>[1]服务器生态!AG84</f>
        <v>1.7539199999999997E-3</v>
      </c>
      <c r="M67" s="53">
        <f>[3]基础信息!M66</f>
        <v>96.34632034632034</v>
      </c>
      <c r="N67" s="92"/>
      <c r="Q67" s="33">
        <v>63</v>
      </c>
      <c r="R67" s="33">
        <f>[4]带兵数!D66</f>
        <v>5784.0586819184891</v>
      </c>
      <c r="S67" s="33">
        <f>[4]带兵数!E66</f>
        <v>5839.1430076047091</v>
      </c>
      <c r="T67" s="33">
        <f>[4]带兵数!F66</f>
        <v>5897.2329150700543</v>
      </c>
      <c r="U67" s="33">
        <f>[4]带兵数!G66</f>
        <v>5964.3685709059691</v>
      </c>
      <c r="V67" s="33">
        <f>[4]带兵数!H66</f>
        <v>6038.3046871454753</v>
      </c>
      <c r="X67" s="33">
        <v>63</v>
      </c>
      <c r="Y67" s="102">
        <f>求节点(节奏总纲!D$4:D$163,R$5:R$164,$X67)*6</f>
        <v>33508.047949105283</v>
      </c>
      <c r="Z67" s="102">
        <f>求节点(节奏总纲!E$4:E$163,S$5:S$164,$X67)*6</f>
        <v>34636.743173097173</v>
      </c>
      <c r="AA67" s="102">
        <f>求节点(节奏总纲!F$4:F$163,T$5:T$164,$X67)*6</f>
        <v>36128.200497126891</v>
      </c>
      <c r="AB67" s="102">
        <f>求节点(节奏总纲!G$4:G$163,U$5:U$164,$X67)*6</f>
        <v>38308.718075291305</v>
      </c>
      <c r="AC67" s="102">
        <f>求节点(节奏总纲!H$4:H$163,V$5:V$164,$X67)*6</f>
        <v>42135.590051389052</v>
      </c>
      <c r="AG67" s="38">
        <v>63</v>
      </c>
      <c r="AH67" s="101">
        <v>1</v>
      </c>
      <c r="AI67" s="101">
        <v>1.2861753722750808</v>
      </c>
      <c r="AJ67" s="101">
        <v>1.8208910209402425</v>
      </c>
      <c r="AK67" s="101">
        <v>2.9779307292083494</v>
      </c>
      <c r="AL67" s="101">
        <v>6.2154414876913044</v>
      </c>
      <c r="AM67" s="101">
        <f t="shared" si="0"/>
        <v>152.65639474815407</v>
      </c>
      <c r="AN67" s="107"/>
      <c r="AR67" s="43">
        <v>63</v>
      </c>
      <c r="AS67" s="100">
        <v>219.44625525506754</v>
      </c>
      <c r="AT67" s="100">
        <v>218.90984545935083</v>
      </c>
      <c r="AU67" s="100">
        <v>215.7070116011306</v>
      </c>
      <c r="AV67" s="100">
        <v>209.04473953432199</v>
      </c>
      <c r="AW67" s="100">
        <v>198.41903358872102</v>
      </c>
      <c r="AX67" s="41"/>
      <c r="AY67" s="43">
        <v>63</v>
      </c>
      <c r="AZ67" s="100">
        <v>1202.9922990597618</v>
      </c>
      <c r="BA67" s="100">
        <v>1212.8189651777257</v>
      </c>
      <c r="BB67" s="100">
        <v>1208.9872084642884</v>
      </c>
      <c r="BC67" s="100">
        <v>1185.7350714615545</v>
      </c>
      <c r="BD67" s="100">
        <v>1139.4667791694767</v>
      </c>
      <c r="BE67" s="41"/>
      <c r="BF67" s="43">
        <v>63</v>
      </c>
      <c r="BG67" s="43">
        <f>[4]攻城值!AQ67</f>
        <v>0.15427468173538927</v>
      </c>
      <c r="BH67" s="43">
        <f>[4]攻城值!AR67</f>
        <v>0.84572531826461061</v>
      </c>
      <c r="BL67" s="70">
        <v>63</v>
      </c>
      <c r="BM67" s="47">
        <f>'[1]功能-战损相关'!H73</f>
        <v>0.17499999999999999</v>
      </c>
      <c r="BN67" s="47">
        <f>'[1]功能-战损相关'!I73</f>
        <v>0.17499999999999999</v>
      </c>
      <c r="BO67" s="47">
        <f>'[1]功能-战损相关'!J73</f>
        <v>0.17499999999999999</v>
      </c>
      <c r="BP67" s="47">
        <f>'[1]功能-战损相关'!K73</f>
        <v>0.17499999999999999</v>
      </c>
      <c r="BQ67" s="47">
        <f>'[1]功能-战损相关'!L73</f>
        <v>0.17499999999999999</v>
      </c>
      <c r="BR67" s="47">
        <f>'[1]功能-战损相关'!M73</f>
        <v>0.125</v>
      </c>
      <c r="BS67" s="47">
        <f>'[1]功能-战损相关'!N73</f>
        <v>0.125</v>
      </c>
      <c r="BT67" s="47">
        <f>'[1]功能-战损相关'!O73</f>
        <v>0.125</v>
      </c>
      <c r="BU67" s="47">
        <f>'[1]功能-战损相关'!P73</f>
        <v>0.125</v>
      </c>
      <c r="BV67" s="47">
        <f>'[1]功能-战损相关'!Q73</f>
        <v>0.125</v>
      </c>
      <c r="BX67" s="57">
        <v>63</v>
      </c>
      <c r="BY67" s="47">
        <f>求节点($BL$5:$BL$364,BM$5:BM$364,节奏总纲!R66)</f>
        <v>0.17499999999999999</v>
      </c>
      <c r="BZ67" s="47">
        <f>求节点($BL$5:$BL$364,BN$5:BN$364,节奏总纲!S66)</f>
        <v>0.17499999999999999</v>
      </c>
      <c r="CA67" s="47">
        <f>求节点($BL$5:$BL$364,BO$5:BO$364,节奏总纲!T66)</f>
        <v>0.17499999999999999</v>
      </c>
      <c r="CB67" s="47">
        <f>求节点($BL$5:$BL$364,BP$5:BP$364,节奏总纲!U66)</f>
        <v>0.17499999999999999</v>
      </c>
      <c r="CC67" s="47">
        <f>求节点($BL$5:$BL$364,BQ$5:BQ$364,节奏总纲!V66)</f>
        <v>0.17499999999999999</v>
      </c>
      <c r="CD67" s="47">
        <f>求节点($BL$5:$BL$364,BR$5:BR$364,节奏总纲!R66)</f>
        <v>0.125</v>
      </c>
      <c r="CE67" s="47">
        <f>求节点($BL$5:$BL$364,BS$5:BS$364,节奏总纲!S66)</f>
        <v>0.125</v>
      </c>
      <c r="CF67" s="47">
        <f>求节点($BL$5:$BL$364,BT$5:BT$364,节奏总纲!T66)</f>
        <v>0.125</v>
      </c>
      <c r="CG67" s="47">
        <f>求节点($BL$5:$BL$364,BU$5:BU$364,节奏总纲!U66)</f>
        <v>0.125</v>
      </c>
      <c r="CH67" s="47">
        <f>求节点($BL$5:$BL$364,BV$5:BV$364,节奏总纲!V66)</f>
        <v>0.125</v>
      </c>
      <c r="CV67" s="131">
        <f>[2]兵营招募!S101</f>
        <v>64</v>
      </c>
      <c r="CW67" s="131">
        <f>[2]兵营招募!U101</f>
        <v>22000</v>
      </c>
    </row>
    <row r="68" spans="2:101" x14ac:dyDescent="0.2">
      <c r="B68" s="31">
        <v>64</v>
      </c>
      <c r="C68" s="31">
        <f>[1]服务器生态!W85</f>
        <v>247.40822412000006</v>
      </c>
      <c r="D68" s="31">
        <f>[1]服务器生态!X85</f>
        <v>223.07143755934285</v>
      </c>
      <c r="E68" s="31">
        <f>[1]服务器生态!Y85</f>
        <v>18.800815973990403</v>
      </c>
      <c r="F68" s="31">
        <f>[1]服务器生态!Z85</f>
        <v>3.1833260800000005</v>
      </c>
      <c r="G68" s="31">
        <f>[1]服务器生态!AA85</f>
        <v>0.8695295999999999</v>
      </c>
      <c r="H68" s="31">
        <f>[1]服务器生态!AC85</f>
        <v>0.50150315700000014</v>
      </c>
      <c r="I68" s="31">
        <f>[1]服务器生态!AD85</f>
        <v>0.45217183289055984</v>
      </c>
      <c r="J68" s="31">
        <f>[1]服务器生态!AE85</f>
        <v>3.8109762109440004E-2</v>
      </c>
      <c r="K68" s="31">
        <f>[1]服务器生态!AF85</f>
        <v>6.4526880000000016E-3</v>
      </c>
      <c r="L68" s="31">
        <f>[1]服务器生态!AG85</f>
        <v>1.7625599999999998E-3</v>
      </c>
      <c r="M68" s="53">
        <f>[3]基础信息!M67</f>
        <v>96.562770562770567</v>
      </c>
      <c r="N68" s="92"/>
      <c r="Q68" s="33">
        <v>64</v>
      </c>
      <c r="R68" s="33">
        <f>[4]带兵数!D67</f>
        <v>5851.6594496836879</v>
      </c>
      <c r="S68" s="33">
        <f>[4]带兵数!E67</f>
        <v>5905.3752318195029</v>
      </c>
      <c r="T68" s="33">
        <f>[4]带兵数!F67</f>
        <v>5966.6680815597847</v>
      </c>
      <c r="U68" s="33">
        <f>[4]带兵数!G67</f>
        <v>6031.9769456836293</v>
      </c>
      <c r="V68" s="33">
        <f>[4]带兵数!H67</f>
        <v>6104.2673018124933</v>
      </c>
      <c r="X68" s="33">
        <v>64</v>
      </c>
      <c r="Y68" s="102">
        <f>求节点(节奏总纲!D$4:D$163,R$5:R$164,$X68)*6</f>
        <v>33593.308623795514</v>
      </c>
      <c r="Z68" s="102">
        <f>求节点(节奏总纲!E$4:E$163,S$5:S$164,$X68)*6</f>
        <v>34725.805325346068</v>
      </c>
      <c r="AA68" s="102">
        <f>求节点(节奏总纲!F$4:F$163,T$5:T$164,$X68)*6</f>
        <v>36218.085746779259</v>
      </c>
      <c r="AB68" s="102">
        <f>求节点(节奏总纲!G$4:G$163,U$5:U$164,$X68)*6</f>
        <v>38397.689060349636</v>
      </c>
      <c r="AC68" s="102">
        <f>求节点(节奏总纲!H$4:H$163,V$5:V$164,$X68)*6</f>
        <v>42228.785954844192</v>
      </c>
      <c r="AG68" s="38">
        <v>64</v>
      </c>
      <c r="AH68" s="101">
        <v>1</v>
      </c>
      <c r="AI68" s="101">
        <v>1.2861168938305909</v>
      </c>
      <c r="AJ68" s="101">
        <v>1.8145737000589048</v>
      </c>
      <c r="AK68" s="101">
        <v>2.972866359673235</v>
      </c>
      <c r="AL68" s="101">
        <v>6.201396800719853</v>
      </c>
      <c r="AM68" s="101">
        <f t="shared" si="0"/>
        <v>153.03511869906563</v>
      </c>
      <c r="AN68" s="107"/>
      <c r="AR68" s="43">
        <v>64</v>
      </c>
      <c r="AS68" s="100">
        <v>222.57191683652047</v>
      </c>
      <c r="AT68" s="100">
        <v>222.93756088208261</v>
      </c>
      <c r="AU68" s="100">
        <v>220.06245100925631</v>
      </c>
      <c r="AV68" s="100">
        <v>214.19934341671248</v>
      </c>
      <c r="AW68" s="100">
        <v>202.0155598695587</v>
      </c>
      <c r="AX68" s="41"/>
      <c r="AY68" s="43">
        <v>64</v>
      </c>
      <c r="AZ68" s="100">
        <v>1215.7683255957272</v>
      </c>
      <c r="BA68" s="100">
        <v>1230.5085645086474</v>
      </c>
      <c r="BB68" s="100">
        <v>1228.6526459438076</v>
      </c>
      <c r="BC68" s="100">
        <v>1210.1662894474518</v>
      </c>
      <c r="BD68" s="100">
        <v>1155.4139119700951</v>
      </c>
      <c r="BE68" s="41"/>
      <c r="BF68" s="43">
        <v>64</v>
      </c>
      <c r="BG68" s="43">
        <f>[4]攻城值!AQ68</f>
        <v>0.15474218844085816</v>
      </c>
      <c r="BH68" s="43">
        <f>[4]攻城值!AR68</f>
        <v>0.84525781155914192</v>
      </c>
      <c r="BL68" s="70">
        <v>64</v>
      </c>
      <c r="BM68" s="47">
        <f>'[1]功能-战损相关'!H74</f>
        <v>0.17499999999999999</v>
      </c>
      <c r="BN68" s="47">
        <f>'[1]功能-战损相关'!I74</f>
        <v>0.17499999999999999</v>
      </c>
      <c r="BO68" s="47">
        <f>'[1]功能-战损相关'!J74</f>
        <v>0.17499999999999999</v>
      </c>
      <c r="BP68" s="47">
        <f>'[1]功能-战损相关'!K74</f>
        <v>0.17499999999999999</v>
      </c>
      <c r="BQ68" s="47">
        <f>'[1]功能-战损相关'!L74</f>
        <v>0.17499999999999999</v>
      </c>
      <c r="BR68" s="47">
        <f>'[1]功能-战损相关'!M74</f>
        <v>0.125</v>
      </c>
      <c r="BS68" s="47">
        <f>'[1]功能-战损相关'!N74</f>
        <v>0.125</v>
      </c>
      <c r="BT68" s="47">
        <f>'[1]功能-战损相关'!O74</f>
        <v>0.125</v>
      </c>
      <c r="BU68" s="47">
        <f>'[1]功能-战损相关'!P74</f>
        <v>0.125</v>
      </c>
      <c r="BV68" s="47">
        <f>'[1]功能-战损相关'!Q74</f>
        <v>0.125</v>
      </c>
      <c r="BX68" s="57">
        <v>64</v>
      </c>
      <c r="BY68" s="47">
        <f>求节点($BL$5:$BL$364,BM$5:BM$364,节奏总纲!R67)</f>
        <v>0.17499999999999999</v>
      </c>
      <c r="BZ68" s="47">
        <f>求节点($BL$5:$BL$364,BN$5:BN$364,节奏总纲!S67)</f>
        <v>0.17499999999999999</v>
      </c>
      <c r="CA68" s="47">
        <f>求节点($BL$5:$BL$364,BO$5:BO$364,节奏总纲!T67)</f>
        <v>0.17499999999999999</v>
      </c>
      <c r="CB68" s="47">
        <f>求节点($BL$5:$BL$364,BP$5:BP$364,节奏总纲!U67)</f>
        <v>0.17499999999999999</v>
      </c>
      <c r="CC68" s="47">
        <f>求节点($BL$5:$BL$364,BQ$5:BQ$364,节奏总纲!V67)</f>
        <v>0.17499999999999999</v>
      </c>
      <c r="CD68" s="47">
        <f>求节点($BL$5:$BL$364,BR$5:BR$364,节奏总纲!R67)</f>
        <v>0.125</v>
      </c>
      <c r="CE68" s="47">
        <f>求节点($BL$5:$BL$364,BS$5:BS$364,节奏总纲!S67)</f>
        <v>0.125</v>
      </c>
      <c r="CF68" s="47">
        <f>求节点($BL$5:$BL$364,BT$5:BT$364,节奏总纲!T67)</f>
        <v>0.125</v>
      </c>
      <c r="CG68" s="47">
        <f>求节点($BL$5:$BL$364,BU$5:BU$364,节奏总纲!U67)</f>
        <v>0.125</v>
      </c>
      <c r="CH68" s="47">
        <f>求节点($BL$5:$BL$364,BV$5:BV$364,节奏总纲!V67)</f>
        <v>0.125</v>
      </c>
      <c r="CV68" s="131">
        <f>[2]兵营招募!S102</f>
        <v>65</v>
      </c>
      <c r="CW68" s="131">
        <f>[2]兵营招募!U102</f>
        <v>22000</v>
      </c>
    </row>
    <row r="69" spans="2:101" x14ac:dyDescent="0.2">
      <c r="B69" s="31">
        <v>65</v>
      </c>
      <c r="C69" s="31">
        <f>[1]服务器生态!W86</f>
        <v>246.1586734687501</v>
      </c>
      <c r="D69" s="31">
        <f>[1]服务器生态!X86</f>
        <v>222.7100790441566</v>
      </c>
      <c r="E69" s="31">
        <f>[1]服务器生态!Y86</f>
        <v>18.746649653760002</v>
      </c>
      <c r="F69" s="31">
        <f>[1]服务器生态!Z86</f>
        <v>3.1804245000000009</v>
      </c>
      <c r="G69" s="31">
        <f>[1]服务器生态!AA86</f>
        <v>0.87083999999999984</v>
      </c>
      <c r="H69" s="31">
        <f>[1]服务器生态!AC86</f>
        <v>0.50066170875000016</v>
      </c>
      <c r="I69" s="31">
        <f>[1]服务器生态!AD86</f>
        <v>0.45296965229319985</v>
      </c>
      <c r="J69" s="31">
        <f>[1]服务器生态!AE86</f>
        <v>3.8128778956800002E-2</v>
      </c>
      <c r="K69" s="31">
        <f>[1]服务器生态!AF86</f>
        <v>6.4686600000000019E-3</v>
      </c>
      <c r="L69" s="31">
        <f>[1]服务器生态!AG86</f>
        <v>1.7711999999999997E-3</v>
      </c>
      <c r="M69" s="53">
        <f>[3]基础信息!M68</f>
        <v>96.779220779220779</v>
      </c>
      <c r="N69" s="92"/>
      <c r="Q69" s="33">
        <v>65</v>
      </c>
      <c r="R69" s="33">
        <f>[4]带兵数!D68</f>
        <v>5918.1858261446177</v>
      </c>
      <c r="S69" s="33">
        <f>[4]带兵数!E68</f>
        <v>5973.0182618345607</v>
      </c>
      <c r="T69" s="33">
        <f>[4]带兵数!F68</f>
        <v>6033.4433483033172</v>
      </c>
      <c r="U69" s="33">
        <f>[4]带兵数!G68</f>
        <v>6100.5747752571242</v>
      </c>
      <c r="V69" s="33">
        <f>[4]带兵数!H68</f>
        <v>6168.889626402015</v>
      </c>
      <c r="X69" s="33">
        <v>65</v>
      </c>
      <c r="Y69" s="102">
        <f>求节点(节奏总纲!D$4:D$163,R$5:R$164,$X69)*6</f>
        <v>33678.569298485752</v>
      </c>
      <c r="Z69" s="102">
        <f>求节点(节奏总纲!E$4:E$163,S$5:S$164,$X69)*6</f>
        <v>34814.867477594962</v>
      </c>
      <c r="AA69" s="102">
        <f>求节点(节奏总纲!F$4:F$163,T$5:T$164,$X69)*6</f>
        <v>36306.313054716782</v>
      </c>
      <c r="AB69" s="102">
        <f>求节点(节奏总纲!G$4:G$163,U$5:U$164,$X69)*6</f>
        <v>38486.660045407974</v>
      </c>
      <c r="AC69" s="102">
        <f>求节点(节奏总纲!H$4:H$163,V$5:V$164,$X69)*6</f>
        <v>42316.536649609494</v>
      </c>
      <c r="AG69" s="38">
        <v>65</v>
      </c>
      <c r="AH69" s="101">
        <v>1</v>
      </c>
      <c r="AI69" s="101">
        <v>1.2860608894288239</v>
      </c>
      <c r="AJ69" s="101">
        <v>1.8085236455504847</v>
      </c>
      <c r="AK69" s="101">
        <v>2.9688093987201265</v>
      </c>
      <c r="AL69" s="101">
        <v>6.188544079930371</v>
      </c>
      <c r="AM69" s="101">
        <f t="shared" si="0"/>
        <v>153.42246478528313</v>
      </c>
      <c r="AN69" s="107"/>
      <c r="AR69" s="43">
        <v>65</v>
      </c>
      <c r="AS69" s="100">
        <v>225.69717662510095</v>
      </c>
      <c r="AT69" s="100">
        <v>226.08655529960853</v>
      </c>
      <c r="AU69" s="100">
        <v>224.44111244996748</v>
      </c>
      <c r="AV69" s="100">
        <v>219.45488547925592</v>
      </c>
      <c r="AW69" s="100">
        <v>205.57500910882942</v>
      </c>
      <c r="AX69" s="41"/>
      <c r="AY69" s="43">
        <v>65</v>
      </c>
      <c r="AZ69" s="100">
        <v>1228.5447992372467</v>
      </c>
      <c r="BA69" s="100">
        <v>1243.2470651430563</v>
      </c>
      <c r="BB69" s="100">
        <v>1248.3962702939277</v>
      </c>
      <c r="BC69" s="100">
        <v>1235.0730302450252</v>
      </c>
      <c r="BD69" s="100">
        <v>1171.1171654855061</v>
      </c>
      <c r="BE69" s="41"/>
      <c r="BF69" s="43">
        <v>65</v>
      </c>
      <c r="BG69" s="43">
        <f>[4]攻城值!AQ69</f>
        <v>0.15519918993623141</v>
      </c>
      <c r="BH69" s="43">
        <f>[4]攻城值!AR69</f>
        <v>0.8448008100637685</v>
      </c>
      <c r="BL69" s="70">
        <v>65</v>
      </c>
      <c r="BM69" s="47">
        <f>'[1]功能-战损相关'!H75</f>
        <v>0.17499999999999999</v>
      </c>
      <c r="BN69" s="47">
        <f>'[1]功能-战损相关'!I75</f>
        <v>0.17499999999999999</v>
      </c>
      <c r="BO69" s="47">
        <f>'[1]功能-战损相关'!J75</f>
        <v>0.17499999999999999</v>
      </c>
      <c r="BP69" s="47">
        <f>'[1]功能-战损相关'!K75</f>
        <v>0.17499999999999999</v>
      </c>
      <c r="BQ69" s="47">
        <f>'[1]功能-战损相关'!L75</f>
        <v>0.17499999999999999</v>
      </c>
      <c r="BR69" s="47">
        <f>'[1]功能-战损相关'!M75</f>
        <v>0.125</v>
      </c>
      <c r="BS69" s="47">
        <f>'[1]功能-战损相关'!N75</f>
        <v>0.125</v>
      </c>
      <c r="BT69" s="47">
        <f>'[1]功能-战损相关'!O75</f>
        <v>0.125</v>
      </c>
      <c r="BU69" s="47">
        <f>'[1]功能-战损相关'!P75</f>
        <v>0.125</v>
      </c>
      <c r="BV69" s="47">
        <f>'[1]功能-战损相关'!Q75</f>
        <v>0.125</v>
      </c>
      <c r="BX69" s="57">
        <v>65</v>
      </c>
      <c r="BY69" s="47">
        <f>求节点($BL$5:$BL$364,BM$5:BM$364,节奏总纲!R68)</f>
        <v>0.17499999999999999</v>
      </c>
      <c r="BZ69" s="47">
        <f>求节点($BL$5:$BL$364,BN$5:BN$364,节奏总纲!S68)</f>
        <v>0.17499999999999999</v>
      </c>
      <c r="CA69" s="47">
        <f>求节点($BL$5:$BL$364,BO$5:BO$364,节奏总纲!T68)</f>
        <v>0.17499999999999999</v>
      </c>
      <c r="CB69" s="47">
        <f>求节点($BL$5:$BL$364,BP$5:BP$364,节奏总纲!U68)</f>
        <v>0.17499999999999999</v>
      </c>
      <c r="CC69" s="47">
        <f>求节点($BL$5:$BL$364,BQ$5:BQ$364,节奏总纲!V68)</f>
        <v>0.17499999999999999</v>
      </c>
      <c r="CD69" s="47">
        <f>求节点($BL$5:$BL$364,BR$5:BR$364,节奏总纲!R68)</f>
        <v>0.125</v>
      </c>
      <c r="CE69" s="47">
        <f>求节点($BL$5:$BL$364,BS$5:BS$364,节奏总纲!S68)</f>
        <v>0.125</v>
      </c>
      <c r="CF69" s="47">
        <f>求节点($BL$5:$BL$364,BT$5:BT$364,节奏总纲!T68)</f>
        <v>0.125</v>
      </c>
      <c r="CG69" s="47">
        <f>求节点($BL$5:$BL$364,BU$5:BU$364,节奏总纲!U68)</f>
        <v>0.125</v>
      </c>
      <c r="CH69" s="47">
        <f>求节点($BL$5:$BL$364,BV$5:BV$364,节奏总纲!V68)</f>
        <v>0.125</v>
      </c>
      <c r="CV69" s="131">
        <f>[2]兵营招募!S103</f>
        <v>66</v>
      </c>
      <c r="CW69" s="131">
        <f>[2]兵营招募!U103</f>
        <v>23000</v>
      </c>
    </row>
    <row r="70" spans="2:101" x14ac:dyDescent="0.2">
      <c r="B70" s="31">
        <v>66</v>
      </c>
      <c r="C70" s="31">
        <f>[1]服务器生态!W87</f>
        <v>244.91192764500008</v>
      </c>
      <c r="D70" s="31">
        <f>[1]服务器生态!X87</f>
        <v>222.34606113096154</v>
      </c>
      <c r="E70" s="31">
        <f>[1]服务器生态!Y87</f>
        <v>18.692419944038399</v>
      </c>
      <c r="F70" s="31">
        <f>[1]服务器生态!Z87</f>
        <v>3.1774696800000006</v>
      </c>
      <c r="G70" s="31">
        <f>[1]服务器生态!AA87</f>
        <v>0.87212159999999983</v>
      </c>
      <c r="H70" s="31">
        <f>[1]服务器生态!AC87</f>
        <v>0.49982026050000017</v>
      </c>
      <c r="I70" s="31">
        <f>[1]服务器生态!AD87</f>
        <v>0.45376747169583986</v>
      </c>
      <c r="J70" s="31">
        <f>[1]服务器生态!AE87</f>
        <v>3.8147795804160001E-2</v>
      </c>
      <c r="K70" s="31">
        <f>[1]服务器生态!AF87</f>
        <v>6.4846320000000015E-3</v>
      </c>
      <c r="L70" s="31">
        <f>[1]服务器生态!AG87</f>
        <v>1.7798399999999998E-3</v>
      </c>
      <c r="M70" s="53">
        <f>[3]基础信息!M69</f>
        <v>96.995670995670991</v>
      </c>
      <c r="N70" s="92"/>
      <c r="Q70" s="33">
        <v>66</v>
      </c>
      <c r="R70" s="33">
        <f>[4]带兵数!D69</f>
        <v>5985.3500482504596</v>
      </c>
      <c r="S70" s="33">
        <f>[4]带兵数!E69</f>
        <v>6039.9957868613874</v>
      </c>
      <c r="T70" s="33">
        <f>[4]带兵数!F69</f>
        <v>6102.3795989405535</v>
      </c>
      <c r="U70" s="33">
        <f>[4]带兵数!G69</f>
        <v>6164.2486428831089</v>
      </c>
      <c r="V70" s="33">
        <f>[4]带兵数!H69</f>
        <v>6235.0881200683125</v>
      </c>
      <c r="X70" s="33">
        <v>66</v>
      </c>
      <c r="Y70" s="102">
        <f>求节点(节奏总纲!D$4:D$163,R$5:R$164,$X70)*6</f>
        <v>33763.829973175983</v>
      </c>
      <c r="Z70" s="102">
        <f>求节点(节奏总纲!E$4:E$163,S$5:S$164,$X70)*6</f>
        <v>34903.929629843857</v>
      </c>
      <c r="AA70" s="102">
        <f>求节点(节奏总纲!F$4:F$163,T$5:T$164,$X70)*6</f>
        <v>36394.540362654305</v>
      </c>
      <c r="AB70" s="102">
        <f>求节点(节奏总纲!G$4:G$163,U$5:U$164,$X70)*6</f>
        <v>38575.405874868527</v>
      </c>
      <c r="AC70" s="102">
        <f>求节点(节奏总纲!H$4:H$163,V$5:V$164,$X70)*6</f>
        <v>42404.287344374796</v>
      </c>
      <c r="AG70" s="38">
        <v>66</v>
      </c>
      <c r="AH70" s="101">
        <v>1</v>
      </c>
      <c r="AI70" s="101">
        <v>1.286007205318469</v>
      </c>
      <c r="AJ70" s="101">
        <v>1.8027242479383034</v>
      </c>
      <c r="AK70" s="101">
        <v>2.9649205197635107</v>
      </c>
      <c r="AL70" s="101">
        <v>6.1762238540294598</v>
      </c>
      <c r="AM70" s="101">
        <f t="shared" ref="AM70:AM122" si="1">AH70*H70*$M70*AH$2+AI70*I70*$M70*AI$2+AJ70*J70*$M70*AJ$2+AK70*K70*$M70*AK$2+AL70*L70*$M70*AL$2</f>
        <v>153.81504013347129</v>
      </c>
      <c r="AN70" s="107"/>
      <c r="AR70" s="43">
        <v>66</v>
      </c>
      <c r="AS70" s="100">
        <v>228.86924388863832</v>
      </c>
      <c r="AT70" s="100">
        <v>229.28440842666731</v>
      </c>
      <c r="AU70" s="100">
        <v>229.0408923361272</v>
      </c>
      <c r="AV70" s="100">
        <v>224.18686608794366</v>
      </c>
      <c r="AW70" s="100">
        <v>209.27643220682307</v>
      </c>
      <c r="AX70" s="41"/>
      <c r="AY70" s="43">
        <v>66</v>
      </c>
      <c r="AZ70" s="100">
        <v>1241.3081029911609</v>
      </c>
      <c r="BA70" s="100">
        <v>1256.1147782326068</v>
      </c>
      <c r="BB70" s="100">
        <v>1268.9694497767082</v>
      </c>
      <c r="BC70" s="100">
        <v>1256.5363771039124</v>
      </c>
      <c r="BD70" s="100">
        <v>1187.0903497876843</v>
      </c>
      <c r="BE70" s="41"/>
      <c r="BF70" s="43">
        <v>66</v>
      </c>
      <c r="BG70" s="43">
        <f>[4]攻城值!AQ70</f>
        <v>0.15567458196412445</v>
      </c>
      <c r="BH70" s="43">
        <f>[4]攻城值!AR70</f>
        <v>0.84432541803587557</v>
      </c>
      <c r="BL70" s="70">
        <v>66</v>
      </c>
      <c r="BM70" s="47">
        <f>'[1]功能-战损相关'!H76</f>
        <v>0.17499999999999999</v>
      </c>
      <c r="BN70" s="47">
        <f>'[1]功能-战损相关'!I76</f>
        <v>0.17499999999999999</v>
      </c>
      <c r="BO70" s="47">
        <f>'[1]功能-战损相关'!J76</f>
        <v>0.17499999999999999</v>
      </c>
      <c r="BP70" s="47">
        <f>'[1]功能-战损相关'!K76</f>
        <v>0.17499999999999999</v>
      </c>
      <c r="BQ70" s="47">
        <f>'[1]功能-战损相关'!L76</f>
        <v>0.17499999999999999</v>
      </c>
      <c r="BR70" s="47">
        <f>'[1]功能-战损相关'!M76</f>
        <v>0.125</v>
      </c>
      <c r="BS70" s="47">
        <f>'[1]功能-战损相关'!N76</f>
        <v>0.125</v>
      </c>
      <c r="BT70" s="47">
        <f>'[1]功能-战损相关'!O76</f>
        <v>0.125</v>
      </c>
      <c r="BU70" s="47">
        <f>'[1]功能-战损相关'!P76</f>
        <v>0.125</v>
      </c>
      <c r="BV70" s="47">
        <f>'[1]功能-战损相关'!Q76</f>
        <v>0.125</v>
      </c>
      <c r="BX70" s="57">
        <v>66</v>
      </c>
      <c r="BY70" s="47">
        <f>求节点($BL$5:$BL$364,BM$5:BM$364,节奏总纲!R69)</f>
        <v>0.17499999999999999</v>
      </c>
      <c r="BZ70" s="47">
        <f>求节点($BL$5:$BL$364,BN$5:BN$364,节奏总纲!S69)</f>
        <v>0.17499999999999999</v>
      </c>
      <c r="CA70" s="47">
        <f>求节点($BL$5:$BL$364,BO$5:BO$364,节奏总纲!T69)</f>
        <v>0.17499999999999999</v>
      </c>
      <c r="CB70" s="47">
        <f>求节点($BL$5:$BL$364,BP$5:BP$364,节奏总纲!U69)</f>
        <v>0.17499999999999999</v>
      </c>
      <c r="CC70" s="47">
        <f>求节点($BL$5:$BL$364,BQ$5:BQ$364,节奏总纲!V69)</f>
        <v>0.17499999999999999</v>
      </c>
      <c r="CD70" s="47">
        <f>求节点($BL$5:$BL$364,BR$5:BR$364,节奏总纲!R69)</f>
        <v>0.125</v>
      </c>
      <c r="CE70" s="47">
        <f>求节点($BL$5:$BL$364,BS$5:BS$364,节奏总纲!S69)</f>
        <v>0.125</v>
      </c>
      <c r="CF70" s="47">
        <f>求节点($BL$5:$BL$364,BT$5:BT$364,节奏总纲!T69)</f>
        <v>0.125</v>
      </c>
      <c r="CG70" s="47">
        <f>求节点($BL$5:$BL$364,BU$5:BU$364,节奏总纲!U69)</f>
        <v>0.125</v>
      </c>
      <c r="CH70" s="47">
        <f>求节点($BL$5:$BL$364,BV$5:BV$364,节奏总纲!V69)</f>
        <v>0.125</v>
      </c>
      <c r="CV70" s="131">
        <f>[2]兵营招募!S104</f>
        <v>67</v>
      </c>
      <c r="CW70" s="131">
        <f>[2]兵营招募!U104</f>
        <v>23000</v>
      </c>
    </row>
    <row r="71" spans="2:101" x14ac:dyDescent="0.2">
      <c r="B71" s="31">
        <v>67</v>
      </c>
      <c r="C71" s="31">
        <f>[1]服务器生态!W88</f>
        <v>243.66798664875006</v>
      </c>
      <c r="D71" s="31">
        <f>[1]服务器生态!X88</f>
        <v>221.97938381975766</v>
      </c>
      <c r="E71" s="31">
        <f>[1]服务器生态!Y88</f>
        <v>18.638126844825603</v>
      </c>
      <c r="F71" s="31">
        <f>[1]服务器生态!Z88</f>
        <v>3.1744616200000007</v>
      </c>
      <c r="G71" s="31">
        <f>[1]服务器生态!AA88</f>
        <v>0.87337439999999977</v>
      </c>
      <c r="H71" s="31">
        <f>[1]服务器生态!AC88</f>
        <v>0.49897881225000013</v>
      </c>
      <c r="I71" s="31">
        <f>[1]服务器生态!AD88</f>
        <v>0.45456529109847987</v>
      </c>
      <c r="J71" s="31">
        <f>[1]服务器生态!AE88</f>
        <v>3.8166812651520006E-2</v>
      </c>
      <c r="K71" s="31">
        <f>[1]服务器生态!AF88</f>
        <v>6.5006040000000018E-3</v>
      </c>
      <c r="L71" s="31">
        <f>[1]服务器生态!AG88</f>
        <v>1.7884799999999996E-3</v>
      </c>
      <c r="M71" s="53">
        <f>[3]基础信息!M70</f>
        <v>97.212121212121218</v>
      </c>
      <c r="N71" s="92"/>
      <c r="Q71" s="33">
        <v>67</v>
      </c>
      <c r="R71" s="33">
        <f>[4]带兵数!D70</f>
        <v>6052.3420039247139</v>
      </c>
      <c r="S71" s="33">
        <f>[4]带兵数!E70</f>
        <v>6107.8836653495255</v>
      </c>
      <c r="T71" s="33">
        <f>[4]带兵数!F70</f>
        <v>6166.6722334610458</v>
      </c>
      <c r="U71" s="33">
        <f>[4]带兵数!G70</f>
        <v>6230.8845309680837</v>
      </c>
      <c r="V71" s="33">
        <f>[4]带兵数!H70</f>
        <v>6300.4888716037349</v>
      </c>
      <c r="X71" s="33">
        <v>67</v>
      </c>
      <c r="Y71" s="102">
        <f>求节点(节奏总纲!D$4:D$163,R$5:R$164,$X71)*6</f>
        <v>33849.090647866222</v>
      </c>
      <c r="Z71" s="102">
        <f>求节点(节奏总纲!E$4:E$163,S$5:S$164,$X71)*6</f>
        <v>34992.991782092751</v>
      </c>
      <c r="AA71" s="102">
        <f>求节点(节奏总纲!F$4:F$163,T$5:T$164,$X71)*6</f>
        <v>36482.767670591827</v>
      </c>
      <c r="AB71" s="102">
        <f>求节点(节奏总纲!G$4:G$163,U$5:U$164,$X71)*6</f>
        <v>38661.346501948676</v>
      </c>
      <c r="AC71" s="102">
        <f>求节点(节奏总纲!H$4:H$163,V$5:V$164,$X71)*6</f>
        <v>42492.038039140105</v>
      </c>
      <c r="AG71" s="38">
        <v>67</v>
      </c>
      <c r="AH71" s="101">
        <v>1</v>
      </c>
      <c r="AI71" s="101">
        <v>1.285741591992956</v>
      </c>
      <c r="AJ71" s="101">
        <v>1.7982191697000718</v>
      </c>
      <c r="AK71" s="101">
        <v>2.9611894892085209</v>
      </c>
      <c r="AL71" s="101">
        <v>6.1644037023113203</v>
      </c>
      <c r="AM71" s="101">
        <f t="shared" si="1"/>
        <v>154.21605955061094</v>
      </c>
      <c r="AN71" s="107"/>
      <c r="AR71" s="43">
        <v>67</v>
      </c>
      <c r="AS71" s="100">
        <v>243.74815063124504</v>
      </c>
      <c r="AT71" s="100">
        <v>244.35563334588417</v>
      </c>
      <c r="AU71" s="100">
        <v>245.41675817456851</v>
      </c>
      <c r="AV71" s="100">
        <v>241.18273201351371</v>
      </c>
      <c r="AW71" s="100">
        <v>226.71224189575815</v>
      </c>
      <c r="AX71" s="41"/>
      <c r="AY71" s="43">
        <v>67</v>
      </c>
      <c r="AZ71" s="100">
        <v>1317.3210350272686</v>
      </c>
      <c r="BA71" s="100">
        <v>1333.7942695030354</v>
      </c>
      <c r="BB71" s="100">
        <v>1354.4548516111431</v>
      </c>
      <c r="BC71" s="100">
        <v>1346.3226360558488</v>
      </c>
      <c r="BD71" s="100">
        <v>1283.8766104422593</v>
      </c>
      <c r="BE71" s="41"/>
      <c r="BF71" s="43">
        <v>67</v>
      </c>
      <c r="BG71" s="43">
        <f>[4]攻城值!AQ71</f>
        <v>0.15614179875597478</v>
      </c>
      <c r="BH71" s="43">
        <f>[4]攻城值!AR71</f>
        <v>0.84385820124402533</v>
      </c>
      <c r="BL71" s="70">
        <v>67</v>
      </c>
      <c r="BM71" s="47">
        <f>'[1]功能-战损相关'!H77</f>
        <v>0.17499999999999999</v>
      </c>
      <c r="BN71" s="47">
        <f>'[1]功能-战损相关'!I77</f>
        <v>0.17499999999999999</v>
      </c>
      <c r="BO71" s="47">
        <f>'[1]功能-战损相关'!J77</f>
        <v>0.17499999999999999</v>
      </c>
      <c r="BP71" s="47">
        <f>'[1]功能-战损相关'!K77</f>
        <v>0.17499999999999999</v>
      </c>
      <c r="BQ71" s="47">
        <f>'[1]功能-战损相关'!L77</f>
        <v>0.17499999999999999</v>
      </c>
      <c r="BR71" s="47">
        <f>'[1]功能-战损相关'!M77</f>
        <v>0.125</v>
      </c>
      <c r="BS71" s="47">
        <f>'[1]功能-战损相关'!N77</f>
        <v>0.125</v>
      </c>
      <c r="BT71" s="47">
        <f>'[1]功能-战损相关'!O77</f>
        <v>0.125</v>
      </c>
      <c r="BU71" s="47">
        <f>'[1]功能-战损相关'!P77</f>
        <v>0.125</v>
      </c>
      <c r="BV71" s="47">
        <f>'[1]功能-战损相关'!Q77</f>
        <v>0.125</v>
      </c>
      <c r="BX71" s="57">
        <v>67</v>
      </c>
      <c r="BY71" s="47">
        <f>求节点($BL$5:$BL$364,BM$5:BM$364,节奏总纲!R70)</f>
        <v>0.17499999999999999</v>
      </c>
      <c r="BZ71" s="47">
        <f>求节点($BL$5:$BL$364,BN$5:BN$364,节奏总纲!S70)</f>
        <v>0.17499999999999999</v>
      </c>
      <c r="CA71" s="47">
        <f>求节点($BL$5:$BL$364,BO$5:BO$364,节奏总纲!T70)</f>
        <v>0.17499999999999999</v>
      </c>
      <c r="CB71" s="47">
        <f>求节点($BL$5:$BL$364,BP$5:BP$364,节奏总纲!U70)</f>
        <v>0.17499999999999999</v>
      </c>
      <c r="CC71" s="47">
        <f>求节点($BL$5:$BL$364,BQ$5:BQ$364,节奏总纲!V70)</f>
        <v>0.17499999999999999</v>
      </c>
      <c r="CD71" s="47">
        <f>求节点($BL$5:$BL$364,BR$5:BR$364,节奏总纲!R70)</f>
        <v>0.125</v>
      </c>
      <c r="CE71" s="47">
        <f>求节点($BL$5:$BL$364,BS$5:BS$364,节奏总纲!S70)</f>
        <v>0.125</v>
      </c>
      <c r="CF71" s="47">
        <f>求节点($BL$5:$BL$364,BT$5:BT$364,节奏总纲!T70)</f>
        <v>0.125</v>
      </c>
      <c r="CG71" s="47">
        <f>求节点($BL$5:$BL$364,BU$5:BU$364,节奏总纲!U70)</f>
        <v>0.125</v>
      </c>
      <c r="CH71" s="47">
        <f>求节点($BL$5:$BL$364,BV$5:BV$364,节奏总纲!V70)</f>
        <v>0.125</v>
      </c>
      <c r="CV71" s="131">
        <f>[2]兵营招募!S105</f>
        <v>68</v>
      </c>
      <c r="CW71" s="131">
        <f>[2]兵营招募!U105</f>
        <v>25000</v>
      </c>
    </row>
    <row r="72" spans="2:101" x14ac:dyDescent="0.2">
      <c r="B72" s="31">
        <v>68</v>
      </c>
      <c r="C72" s="31">
        <f>[1]服务器生态!W89</f>
        <v>242.42685048000007</v>
      </c>
      <c r="D72" s="31">
        <f>[1]服务器生态!X89</f>
        <v>221.610047110545</v>
      </c>
      <c r="E72" s="31">
        <f>[1]服务器生态!Y89</f>
        <v>18.583770356121605</v>
      </c>
      <c r="F72" s="31">
        <f>[1]服务器生态!Z89</f>
        <v>3.1714003200000014</v>
      </c>
      <c r="G72" s="31">
        <f>[1]服务器生态!AA89</f>
        <v>0.87459839999999989</v>
      </c>
      <c r="H72" s="31">
        <f>[1]服务器生态!AC89</f>
        <v>0.49813736400000014</v>
      </c>
      <c r="I72" s="31">
        <f>[1]服务器生态!AD89</f>
        <v>0.45536311050111983</v>
      </c>
      <c r="J72" s="31">
        <f>[1]服务器生态!AE89</f>
        <v>3.8185829498880004E-2</v>
      </c>
      <c r="K72" s="31">
        <f>[1]服务器生态!AF89</f>
        <v>6.5165760000000022E-3</v>
      </c>
      <c r="L72" s="31">
        <f>[1]服务器生态!AG89</f>
        <v>1.7971199999999997E-3</v>
      </c>
      <c r="M72" s="53">
        <f>[3]基础信息!M71</f>
        <v>97.428571428571431</v>
      </c>
      <c r="N72" s="92"/>
      <c r="Q72" s="33">
        <v>68</v>
      </c>
      <c r="R72" s="33">
        <f>[4]带兵数!D71</f>
        <v>6119.0779383138506</v>
      </c>
      <c r="S72" s="33">
        <f>[4]带兵数!E71</f>
        <v>6173.8919857187802</v>
      </c>
      <c r="T72" s="33">
        <f>[4]带兵数!F71</f>
        <v>6231.3229873395803</v>
      </c>
      <c r="U72" s="33">
        <f>[4]带兵数!G71</f>
        <v>6295.0201830884398</v>
      </c>
      <c r="V72" s="33">
        <f>[4]带兵数!H71</f>
        <v>6365.9720729358742</v>
      </c>
      <c r="X72" s="33">
        <v>68</v>
      </c>
      <c r="Y72" s="102">
        <f>求节点(节奏总纲!D$4:D$163,R$5:R$164,$X72)*6</f>
        <v>33933.4034754229</v>
      </c>
      <c r="Z72" s="102">
        <f>求节点(节奏总纲!E$4:E$163,S$5:S$164,$X72)*6</f>
        <v>35077.574807010133</v>
      </c>
      <c r="AA72" s="102">
        <f>求节点(节奏总纲!F$4:F$163,T$5:T$164,$X72)*6</f>
        <v>36570.99497852935</v>
      </c>
      <c r="AB72" s="102">
        <f>求节点(节奏总纲!G$4:G$163,U$5:U$164,$X72)*6</f>
        <v>38747.287129028817</v>
      </c>
      <c r="AC72" s="102">
        <f>求节点(节奏总纲!H$4:H$163,V$5:V$164,$X72)*6</f>
        <v>42579.788733905407</v>
      </c>
      <c r="AG72" s="38">
        <v>68</v>
      </c>
      <c r="AH72" s="101">
        <v>1</v>
      </c>
      <c r="AI72" s="101">
        <v>1.2851188834070428</v>
      </c>
      <c r="AJ72" s="101">
        <v>1.7951194675181397</v>
      </c>
      <c r="AK72" s="101">
        <v>2.9594070156085723</v>
      </c>
      <c r="AL72" s="101">
        <v>6.1525320722945915</v>
      </c>
      <c r="AM72" s="101">
        <f t="shared" si="1"/>
        <v>154.6229467260687</v>
      </c>
      <c r="AN72" s="107"/>
      <c r="AR72" s="43">
        <v>68</v>
      </c>
      <c r="AS72" s="100">
        <v>247.0486494783222</v>
      </c>
      <c r="AT72" s="100">
        <v>247.63948014738773</v>
      </c>
      <c r="AU72" s="100">
        <v>248.65243051100961</v>
      </c>
      <c r="AV72" s="100">
        <v>245.62810408163924</v>
      </c>
      <c r="AW72" s="100">
        <v>231.53696284875605</v>
      </c>
      <c r="AX72" s="41"/>
      <c r="AY72" s="43">
        <v>68</v>
      </c>
      <c r="AZ72" s="100">
        <v>1330.5407520104754</v>
      </c>
      <c r="BA72" s="100">
        <v>1346.9026925249284</v>
      </c>
      <c r="BB72" s="100">
        <v>1367.1475709950423</v>
      </c>
      <c r="BC72" s="100">
        <v>1368.4537370791643</v>
      </c>
      <c r="BD72" s="100">
        <v>1309.6390385111661</v>
      </c>
      <c r="BE72" s="41"/>
      <c r="BF72" s="43">
        <v>68</v>
      </c>
      <c r="BG72" s="43">
        <f>[4]攻城值!AQ72</f>
        <v>0.15659882682095749</v>
      </c>
      <c r="BH72" s="43">
        <f>[4]攻城值!AR72</f>
        <v>0.84340117317904251</v>
      </c>
      <c r="BL72" s="70">
        <v>68</v>
      </c>
      <c r="BM72" s="47">
        <f>'[1]功能-战损相关'!H78</f>
        <v>0.17499999999999999</v>
      </c>
      <c r="BN72" s="47">
        <f>'[1]功能-战损相关'!I78</f>
        <v>0.17499999999999999</v>
      </c>
      <c r="BO72" s="47">
        <f>'[1]功能-战损相关'!J78</f>
        <v>0.17499999999999999</v>
      </c>
      <c r="BP72" s="47">
        <f>'[1]功能-战损相关'!K78</f>
        <v>0.17499999999999999</v>
      </c>
      <c r="BQ72" s="47">
        <f>'[1]功能-战损相关'!L78</f>
        <v>0.17499999999999999</v>
      </c>
      <c r="BR72" s="47">
        <f>'[1]功能-战损相关'!M78</f>
        <v>0.125</v>
      </c>
      <c r="BS72" s="47">
        <f>'[1]功能-战损相关'!N78</f>
        <v>0.125</v>
      </c>
      <c r="BT72" s="47">
        <f>'[1]功能-战损相关'!O78</f>
        <v>0.125</v>
      </c>
      <c r="BU72" s="47">
        <f>'[1]功能-战损相关'!P78</f>
        <v>0.125</v>
      </c>
      <c r="BV72" s="47">
        <f>'[1]功能-战损相关'!Q78</f>
        <v>0.125</v>
      </c>
      <c r="BX72" s="57">
        <v>68</v>
      </c>
      <c r="BY72" s="47">
        <f>求节点($BL$5:$BL$364,BM$5:BM$364,节奏总纲!R71)</f>
        <v>0.17499999999999999</v>
      </c>
      <c r="BZ72" s="47">
        <f>求节点($BL$5:$BL$364,BN$5:BN$364,节奏总纲!S71)</f>
        <v>0.17499999999999999</v>
      </c>
      <c r="CA72" s="47">
        <f>求节点($BL$5:$BL$364,BO$5:BO$364,节奏总纲!T71)</f>
        <v>0.17499999999999999</v>
      </c>
      <c r="CB72" s="47">
        <f>求节点($BL$5:$BL$364,BP$5:BP$364,节奏总纲!U71)</f>
        <v>0.17499999999999999</v>
      </c>
      <c r="CC72" s="47">
        <f>求节点($BL$5:$BL$364,BQ$5:BQ$364,节奏总纲!V71)</f>
        <v>0.17499999999999999</v>
      </c>
      <c r="CD72" s="47">
        <f>求节点($BL$5:$BL$364,BR$5:BR$364,节奏总纲!R71)</f>
        <v>0.125</v>
      </c>
      <c r="CE72" s="47">
        <f>求节点($BL$5:$BL$364,BS$5:BS$364,节奏总纲!S71)</f>
        <v>0.125</v>
      </c>
      <c r="CF72" s="47">
        <f>求节点($BL$5:$BL$364,BT$5:BT$364,节奏总纲!T71)</f>
        <v>0.125</v>
      </c>
      <c r="CG72" s="47">
        <f>求节点($BL$5:$BL$364,BU$5:BU$364,节奏总纲!U71)</f>
        <v>0.125</v>
      </c>
      <c r="CH72" s="47">
        <f>求节点($BL$5:$BL$364,BV$5:BV$364,节奏总纲!V71)</f>
        <v>0.125</v>
      </c>
      <c r="CV72" s="131">
        <f>[2]兵营招募!S106</f>
        <v>69</v>
      </c>
      <c r="CW72" s="131">
        <f>[2]兵营招募!U106</f>
        <v>25000</v>
      </c>
    </row>
    <row r="73" spans="2:101" x14ac:dyDescent="0.2">
      <c r="B73" s="31">
        <v>69</v>
      </c>
      <c r="C73" s="31">
        <f>[1]服务器生态!W90</f>
        <v>241.18851913875008</v>
      </c>
      <c r="D73" s="31">
        <f>[1]服务器生态!X90</f>
        <v>221.23805100332353</v>
      </c>
      <c r="E73" s="31">
        <f>[1]服务器生态!Y90</f>
        <v>18.5293504779264</v>
      </c>
      <c r="F73" s="31">
        <f>[1]服务器生态!Z90</f>
        <v>3.1682857800000011</v>
      </c>
      <c r="G73" s="31">
        <f>[1]服务器生态!AA90</f>
        <v>0.87579359999999995</v>
      </c>
      <c r="H73" s="31">
        <f>[1]服务器生态!AC90</f>
        <v>0.49729591575000015</v>
      </c>
      <c r="I73" s="31">
        <f>[1]服务器生态!AD90</f>
        <v>0.45616092990375984</v>
      </c>
      <c r="J73" s="31">
        <f>[1]服务器生态!AE90</f>
        <v>3.8204846346240003E-2</v>
      </c>
      <c r="K73" s="31">
        <f>[1]服务器生态!AF90</f>
        <v>6.5325480000000017E-3</v>
      </c>
      <c r="L73" s="31">
        <f>[1]服务器生态!AG90</f>
        <v>1.8057599999999998E-3</v>
      </c>
      <c r="M73" s="53">
        <f>[3]基础信息!M72</f>
        <v>97.645021645021643</v>
      </c>
      <c r="N73" s="92"/>
      <c r="Q73" s="33">
        <v>69</v>
      </c>
      <c r="R73" s="33">
        <f>[4]带兵数!D72</f>
        <v>6186.536882419874</v>
      </c>
      <c r="S73" s="33">
        <f>[4]带兵数!E72</f>
        <v>6239.0086613900839</v>
      </c>
      <c r="T73" s="33">
        <f>[4]带兵数!F72</f>
        <v>6297.7349475328356</v>
      </c>
      <c r="U73" s="33">
        <f>[4]带兵数!G72</f>
        <v>6363.0671141986095</v>
      </c>
      <c r="V73" s="33">
        <f>[4]带兵数!H72</f>
        <v>6430.2363103332473</v>
      </c>
      <c r="X73" s="33">
        <v>69</v>
      </c>
      <c r="Y73" s="102">
        <f>求节点(节奏总纲!D$4:D$163,R$5:R$164,$X73)*6</f>
        <v>34016.332413656186</v>
      </c>
      <c r="Z73" s="102">
        <f>求节点(节奏总纲!E$4:E$163,S$5:S$164,$X73)*6</f>
        <v>35158.184512844389</v>
      </c>
      <c r="AA73" s="102">
        <f>求节点(节奏总纲!F$4:F$163,T$5:T$164,$X73)*6</f>
        <v>36655.198212151285</v>
      </c>
      <c r="AB73" s="102">
        <f>求节点(节奏总纲!G$4:G$163,U$5:U$164,$X73)*6</f>
        <v>38833.227756108972</v>
      </c>
      <c r="AC73" s="102">
        <f>求节点(节奏总纲!H$4:H$163,V$5:V$164,$X73)*6</f>
        <v>42663.870312995299</v>
      </c>
      <c r="AG73" s="38">
        <v>69</v>
      </c>
      <c r="AH73" s="101">
        <v>1</v>
      </c>
      <c r="AI73" s="101">
        <v>1.2843646798802475</v>
      </c>
      <c r="AJ73" s="101">
        <v>1.7919236821102367</v>
      </c>
      <c r="AK73" s="101">
        <v>2.9596498242196949</v>
      </c>
      <c r="AL73" s="101">
        <v>6.1345788550047615</v>
      </c>
      <c r="AM73" s="101">
        <f t="shared" si="1"/>
        <v>155.02049000723687</v>
      </c>
      <c r="AN73" s="107"/>
      <c r="AR73" s="43">
        <v>69</v>
      </c>
      <c r="AS73" s="100">
        <v>250.34448191179382</v>
      </c>
      <c r="AT73" s="100">
        <v>250.8992484499237</v>
      </c>
      <c r="AU73" s="100">
        <v>251.96037130878483</v>
      </c>
      <c r="AV73" s="100">
        <v>250.23963022785912</v>
      </c>
      <c r="AW73" s="100">
        <v>236.45747563660512</v>
      </c>
      <c r="AX73" s="41"/>
      <c r="AY73" s="43">
        <v>69</v>
      </c>
      <c r="AZ73" s="100">
        <v>1343.7393440513188</v>
      </c>
      <c r="BA73" s="100">
        <v>1359.8356637124605</v>
      </c>
      <c r="BB73" s="100">
        <v>1382.4785678716112</v>
      </c>
      <c r="BC73" s="100">
        <v>1392.7879169189741</v>
      </c>
      <c r="BD73" s="100">
        <v>1335.7068911809454</v>
      </c>
      <c r="BE73" s="41"/>
      <c r="BF73" s="43">
        <v>69</v>
      </c>
      <c r="BG73" s="43">
        <f>[4]攻城值!AQ73</f>
        <v>0.15704599584688769</v>
      </c>
      <c r="BH73" s="43">
        <f>[4]攻城值!AR73</f>
        <v>0.84295400415311239</v>
      </c>
      <c r="BL73" s="70">
        <v>69</v>
      </c>
      <c r="BM73" s="47">
        <f>'[1]功能-战损相关'!H79</f>
        <v>0.17499999999999999</v>
      </c>
      <c r="BN73" s="47">
        <f>'[1]功能-战损相关'!I79</f>
        <v>0.17499999999999999</v>
      </c>
      <c r="BO73" s="47">
        <f>'[1]功能-战损相关'!J79</f>
        <v>0.17499999999999999</v>
      </c>
      <c r="BP73" s="47">
        <f>'[1]功能-战损相关'!K79</f>
        <v>0.17499999999999999</v>
      </c>
      <c r="BQ73" s="47">
        <f>'[1]功能-战损相关'!L79</f>
        <v>0.17499999999999999</v>
      </c>
      <c r="BR73" s="47">
        <f>'[1]功能-战损相关'!M79</f>
        <v>0.125</v>
      </c>
      <c r="BS73" s="47">
        <f>'[1]功能-战损相关'!N79</f>
        <v>0.125</v>
      </c>
      <c r="BT73" s="47">
        <f>'[1]功能-战损相关'!O79</f>
        <v>0.125</v>
      </c>
      <c r="BU73" s="47">
        <f>'[1]功能-战损相关'!P79</f>
        <v>0.125</v>
      </c>
      <c r="BV73" s="47">
        <f>'[1]功能-战损相关'!Q79</f>
        <v>0.125</v>
      </c>
      <c r="BX73" s="57">
        <v>69</v>
      </c>
      <c r="BY73" s="47">
        <f>求节点($BL$5:$BL$364,BM$5:BM$364,节奏总纲!R72)</f>
        <v>0.17499999999999999</v>
      </c>
      <c r="BZ73" s="47">
        <f>求节点($BL$5:$BL$364,BN$5:BN$364,节奏总纲!S72)</f>
        <v>0.17499999999999999</v>
      </c>
      <c r="CA73" s="47">
        <f>求节点($BL$5:$BL$364,BO$5:BO$364,节奏总纲!T72)</f>
        <v>0.17499999999999999</v>
      </c>
      <c r="CB73" s="47">
        <f>求节点($BL$5:$BL$364,BP$5:BP$364,节奏总纲!U72)</f>
        <v>0.17499999999999999</v>
      </c>
      <c r="CC73" s="47">
        <f>求节点($BL$5:$BL$364,BQ$5:BQ$364,节奏总纲!V72)</f>
        <v>0.17499999999999999</v>
      </c>
      <c r="CD73" s="47">
        <f>求节点($BL$5:$BL$364,BR$5:BR$364,节奏总纲!R72)</f>
        <v>0.125</v>
      </c>
      <c r="CE73" s="47">
        <f>求节点($BL$5:$BL$364,BS$5:BS$364,节奏总纲!S72)</f>
        <v>0.125</v>
      </c>
      <c r="CF73" s="47">
        <f>求节点($BL$5:$BL$364,BT$5:BT$364,节奏总纲!T72)</f>
        <v>0.125</v>
      </c>
      <c r="CG73" s="47">
        <f>求节点($BL$5:$BL$364,BU$5:BU$364,节奏总纲!U72)</f>
        <v>0.125</v>
      </c>
      <c r="CH73" s="47">
        <f>求节点($BL$5:$BL$364,BV$5:BV$364,节奏总纲!V72)</f>
        <v>0.125</v>
      </c>
      <c r="CV73" s="131">
        <f>[2]兵营招募!S107</f>
        <v>70</v>
      </c>
      <c r="CW73" s="131">
        <f>[2]兵营招募!U107</f>
        <v>25000</v>
      </c>
    </row>
    <row r="74" spans="2:101" x14ac:dyDescent="0.2">
      <c r="B74" s="31">
        <v>70</v>
      </c>
      <c r="C74" s="31">
        <f>[1]服务器生态!W91</f>
        <v>239.95299262500004</v>
      </c>
      <c r="D74" s="31">
        <f>[1]服务器生态!X91</f>
        <v>220.86339549809324</v>
      </c>
      <c r="E74" s="31">
        <f>[1]服务器生态!Y91</f>
        <v>18.474867210239999</v>
      </c>
      <c r="F74" s="31">
        <f>[1]服务器生态!Z91</f>
        <v>3.165118000000001</v>
      </c>
      <c r="G74" s="31">
        <f>[1]服务器生态!AA91</f>
        <v>0.87695999999999985</v>
      </c>
      <c r="H74" s="31">
        <f>[1]服务器生态!AC91</f>
        <v>0.49645446750000011</v>
      </c>
      <c r="I74" s="31">
        <f>[1]服务器生态!AD91</f>
        <v>0.45695874930639985</v>
      </c>
      <c r="J74" s="31">
        <f>[1]服务器生态!AE91</f>
        <v>3.8223863193600001E-2</v>
      </c>
      <c r="K74" s="31">
        <f>[1]服务器生态!AF91</f>
        <v>6.5485200000000021E-3</v>
      </c>
      <c r="L74" s="31">
        <f>[1]服务器生态!AG91</f>
        <v>1.8143999999999997E-3</v>
      </c>
      <c r="M74" s="53">
        <f>[3]基础信息!M73</f>
        <v>97.861471861471856</v>
      </c>
      <c r="N74" s="92"/>
      <c r="Q74" s="33">
        <v>70</v>
      </c>
      <c r="R74" s="33">
        <f>[4]带兵数!D73</f>
        <v>6252.8525141348637</v>
      </c>
      <c r="S74" s="33">
        <f>[4]带兵数!E73</f>
        <v>6306.7205562734362</v>
      </c>
      <c r="T74" s="33">
        <f>[4]带兵数!F73</f>
        <v>6366.000939224954</v>
      </c>
      <c r="U74" s="33">
        <f>[4]带兵数!G73</f>
        <v>6428.1700810460788</v>
      </c>
      <c r="V74" s="33">
        <f>[4]带兵数!H73</f>
        <v>6498.0332137364976</v>
      </c>
      <c r="X74" s="33">
        <v>70</v>
      </c>
      <c r="Y74" s="102">
        <f>求节点(节奏总纲!D$4:D$163,R$5:R$164,$X74)*6</f>
        <v>34099.261351889465</v>
      </c>
      <c r="Z74" s="102">
        <f>求节点(节奏总纲!E$4:E$163,S$5:S$164,$X74)*6</f>
        <v>35238.794218678653</v>
      </c>
      <c r="AA74" s="102">
        <f>求节点(节奏总纲!F$4:F$163,T$5:T$164,$X74)*6</f>
        <v>36735.52618378232</v>
      </c>
      <c r="AB74" s="102">
        <f>求节点(节奏总纲!G$4:G$163,U$5:U$164,$X74)*6</f>
        <v>38919.168383189113</v>
      </c>
      <c r="AC74" s="102">
        <f>求节点(节奏总纲!H$4:H$163,V$5:V$164,$X74)*6</f>
        <v>42747.441650741894</v>
      </c>
      <c r="AG74" s="38">
        <v>70</v>
      </c>
      <c r="AH74" s="101">
        <v>1</v>
      </c>
      <c r="AI74" s="101">
        <v>1.2836396209047154</v>
      </c>
      <c r="AJ74" s="101">
        <v>1.788851390863178</v>
      </c>
      <c r="AK74" s="101">
        <v>2.9598832500213192</v>
      </c>
      <c r="AL74" s="101">
        <v>6.1160108139061355</v>
      </c>
      <c r="AM74" s="101">
        <f t="shared" si="1"/>
        <v>155.42135245018918</v>
      </c>
      <c r="AN74" s="107"/>
      <c r="AR74" s="43">
        <v>70</v>
      </c>
      <c r="AS74" s="100">
        <v>253.68572807883046</v>
      </c>
      <c r="AT74" s="100">
        <v>254.2559446121976</v>
      </c>
      <c r="AU74" s="100">
        <v>255.36814251272577</v>
      </c>
      <c r="AV74" s="100">
        <v>255.00290906692655</v>
      </c>
      <c r="AW74" s="100">
        <v>241.60077645254884</v>
      </c>
      <c r="AX74" s="41"/>
      <c r="AY74" s="43">
        <v>70</v>
      </c>
      <c r="AZ74" s="100">
        <v>1356.9402099679144</v>
      </c>
      <c r="BA74" s="100">
        <v>1375.1514594310688</v>
      </c>
      <c r="BB74" s="100">
        <v>1399.9637370744019</v>
      </c>
      <c r="BC74" s="100">
        <v>1417.5502310700449</v>
      </c>
      <c r="BD74" s="100">
        <v>1362.7704190392922</v>
      </c>
      <c r="BE74" s="41"/>
      <c r="BF74" s="43">
        <v>70</v>
      </c>
      <c r="BG74" s="43">
        <f>[4]攻城值!AQ74</f>
        <v>0.15750753920335028</v>
      </c>
      <c r="BH74" s="43">
        <f>[4]攻城值!AR74</f>
        <v>0.84249246079664974</v>
      </c>
      <c r="BL74" s="70">
        <v>70</v>
      </c>
      <c r="BM74" s="47">
        <f>'[1]功能-战损相关'!H80</f>
        <v>0.17499999999999999</v>
      </c>
      <c r="BN74" s="47">
        <f>'[1]功能-战损相关'!I80</f>
        <v>0.17499999999999999</v>
      </c>
      <c r="BO74" s="47">
        <f>'[1]功能-战损相关'!J80</f>
        <v>0.17499999999999999</v>
      </c>
      <c r="BP74" s="47">
        <f>'[1]功能-战损相关'!K80</f>
        <v>0.17499999999999999</v>
      </c>
      <c r="BQ74" s="47">
        <f>'[1]功能-战损相关'!L80</f>
        <v>0.17499999999999999</v>
      </c>
      <c r="BR74" s="47">
        <f>'[1]功能-战损相关'!M80</f>
        <v>0.125</v>
      </c>
      <c r="BS74" s="47">
        <f>'[1]功能-战损相关'!N80</f>
        <v>0.125</v>
      </c>
      <c r="BT74" s="47">
        <f>'[1]功能-战损相关'!O80</f>
        <v>0.125</v>
      </c>
      <c r="BU74" s="47">
        <f>'[1]功能-战损相关'!P80</f>
        <v>0.125</v>
      </c>
      <c r="BV74" s="47">
        <f>'[1]功能-战损相关'!Q80</f>
        <v>0.125</v>
      </c>
      <c r="BX74" s="57">
        <v>70</v>
      </c>
      <c r="BY74" s="47">
        <f>求节点($BL$5:$BL$364,BM$5:BM$364,节奏总纲!R73)</f>
        <v>0.17499999999999999</v>
      </c>
      <c r="BZ74" s="47">
        <f>求节点($BL$5:$BL$364,BN$5:BN$364,节奏总纲!S73)</f>
        <v>0.17499999999999999</v>
      </c>
      <c r="CA74" s="47">
        <f>求节点($BL$5:$BL$364,BO$5:BO$364,节奏总纲!T73)</f>
        <v>0.17499999999999999</v>
      </c>
      <c r="CB74" s="47">
        <f>求节点($BL$5:$BL$364,BP$5:BP$364,节奏总纲!U73)</f>
        <v>0.17499999999999999</v>
      </c>
      <c r="CC74" s="47">
        <f>求节点($BL$5:$BL$364,BQ$5:BQ$364,节奏总纲!V73)</f>
        <v>0.17499999999999999</v>
      </c>
      <c r="CD74" s="47">
        <f>求节点($BL$5:$BL$364,BR$5:BR$364,节奏总纲!R73)</f>
        <v>0.125</v>
      </c>
      <c r="CE74" s="47">
        <f>求节点($BL$5:$BL$364,BS$5:BS$364,节奏总纲!S73)</f>
        <v>0.125</v>
      </c>
      <c r="CF74" s="47">
        <f>求节点($BL$5:$BL$364,BT$5:BT$364,节奏总纲!T73)</f>
        <v>0.125</v>
      </c>
      <c r="CG74" s="47">
        <f>求节点($BL$5:$BL$364,BU$5:BU$364,节奏总纲!U73)</f>
        <v>0.125</v>
      </c>
      <c r="CH74" s="47">
        <f>求节点($BL$5:$BL$364,BV$5:BV$364,节奏总纲!V73)</f>
        <v>0.125</v>
      </c>
      <c r="CV74" s="131">
        <f>[2]兵营招募!S108</f>
        <v>71</v>
      </c>
      <c r="CW74" s="131">
        <f>[2]兵营招募!U108</f>
        <v>26000</v>
      </c>
    </row>
    <row r="75" spans="2:101" x14ac:dyDescent="0.2">
      <c r="B75" s="31">
        <v>71</v>
      </c>
      <c r="C75" s="31">
        <f>[1]服务器生态!W92</f>
        <v>238.72027093875008</v>
      </c>
      <c r="D75" s="31">
        <f>[1]服务器生态!X92</f>
        <v>220.4860805948542</v>
      </c>
      <c r="E75" s="31">
        <f>[1]服务器生态!Y92</f>
        <v>18.420320553062403</v>
      </c>
      <c r="F75" s="31">
        <f>[1]服务器生态!Z92</f>
        <v>3.1618969800000007</v>
      </c>
      <c r="G75" s="31">
        <f>[1]服务器生态!AA92</f>
        <v>0.87809759999999992</v>
      </c>
      <c r="H75" s="31">
        <f>[1]服务器生态!AC92</f>
        <v>0.49561301925000012</v>
      </c>
      <c r="I75" s="31">
        <f>[1]服务器生态!AD92</f>
        <v>0.45775656870903986</v>
      </c>
      <c r="J75" s="31">
        <f>[1]服务器生态!AE92</f>
        <v>3.8242880040960006E-2</v>
      </c>
      <c r="K75" s="31">
        <f>[1]服务器生态!AF92</f>
        <v>6.5644920000000016E-3</v>
      </c>
      <c r="L75" s="31">
        <f>[1]服务器生态!AG92</f>
        <v>1.8230399999999997E-3</v>
      </c>
      <c r="M75" s="53">
        <f>[3]基础信息!M74</f>
        <v>98.071146245059282</v>
      </c>
      <c r="N75" s="92"/>
      <c r="Q75" s="33">
        <v>71</v>
      </c>
      <c r="R75" s="33">
        <f>[4]带兵数!D74</f>
        <v>6320.7783723382399</v>
      </c>
      <c r="S75" s="33">
        <f>[4]带兵数!E74</f>
        <v>6373.7125609793566</v>
      </c>
      <c r="T75" s="33">
        <f>[4]带兵数!F74</f>
        <v>6432.7183381803452</v>
      </c>
      <c r="U75" s="33">
        <f>[4]带兵数!G74</f>
        <v>6495.3077749655904</v>
      </c>
      <c r="V75" s="33">
        <f>[4]带兵数!H74</f>
        <v>6563.6236620449563</v>
      </c>
      <c r="X75" s="33">
        <v>71</v>
      </c>
      <c r="Y75" s="102">
        <f>求节点(节奏总纲!D$4:D$163,R$5:R$164,$X75)*6</f>
        <v>34182.190290122759</v>
      </c>
      <c r="Z75" s="102">
        <f>求节点(节奏总纲!E$4:E$163,S$5:S$164,$X75)*6</f>
        <v>35319.40392451291</v>
      </c>
      <c r="AA75" s="102">
        <f>求节点(节奏总纲!F$4:F$163,T$5:T$164,$X75)*6</f>
        <v>36815.854155413363</v>
      </c>
      <c r="AB75" s="102">
        <f>求节点(节奏总纲!G$4:G$163,U$5:U$164,$X75)*6</f>
        <v>39002.277238087074</v>
      </c>
      <c r="AC75" s="102">
        <f>求节点(节奏总纲!H$4:H$163,V$5:V$164,$X75)*6</f>
        <v>42831.012988488481</v>
      </c>
      <c r="AG75" s="38">
        <v>71</v>
      </c>
      <c r="AH75" s="101">
        <v>1</v>
      </c>
      <c r="AI75" s="101">
        <v>1.2829420491607206</v>
      </c>
      <c r="AJ75" s="101">
        <v>1.7858955712187163</v>
      </c>
      <c r="AK75" s="101">
        <v>2.9601078265716803</v>
      </c>
      <c r="AL75" s="101">
        <v>6.098146693539606</v>
      </c>
      <c r="AM75" s="101">
        <f t="shared" si="1"/>
        <v>155.81574489600513</v>
      </c>
      <c r="AN75" s="107"/>
      <c r="AR75" s="43">
        <v>71</v>
      </c>
      <c r="AS75" s="100">
        <v>257.03037739509119</v>
      </c>
      <c r="AT75" s="100">
        <v>257.61892851379287</v>
      </c>
      <c r="AU75" s="100">
        <v>258.75265418635303</v>
      </c>
      <c r="AV75" s="100">
        <v>259.77008916628125</v>
      </c>
      <c r="AW75" s="100">
        <v>246.88764782597622</v>
      </c>
      <c r="AX75" s="41"/>
      <c r="AY75" s="43">
        <v>71</v>
      </c>
      <c r="AZ75" s="100">
        <v>1372.2676506967603</v>
      </c>
      <c r="BA75" s="100">
        <v>1392.6260818954092</v>
      </c>
      <c r="BB75" s="100">
        <v>1417.3223605563146</v>
      </c>
      <c r="BC75" s="100">
        <v>1442.31757010602</v>
      </c>
      <c r="BD75" s="100">
        <v>1390.6135090591142</v>
      </c>
      <c r="BE75" s="41"/>
      <c r="BF75" s="43">
        <v>71</v>
      </c>
      <c r="BG75" s="43">
        <f>[4]攻城值!AQ75</f>
        <v>0.15775528661021687</v>
      </c>
      <c r="BH75" s="43">
        <f>[4]攻城值!AR75</f>
        <v>0.84224471338978313</v>
      </c>
      <c r="BL75" s="70">
        <v>71</v>
      </c>
      <c r="BM75" s="47">
        <f>'[1]功能-战损相关'!H81</f>
        <v>0.17499999999999999</v>
      </c>
      <c r="BN75" s="47">
        <f>'[1]功能-战损相关'!I81</f>
        <v>0.17499999999999999</v>
      </c>
      <c r="BO75" s="47">
        <f>'[1]功能-战损相关'!J81</f>
        <v>0.17499999999999999</v>
      </c>
      <c r="BP75" s="47">
        <f>'[1]功能-战损相关'!K81</f>
        <v>0.17499999999999999</v>
      </c>
      <c r="BQ75" s="47">
        <f>'[1]功能-战损相关'!L81</f>
        <v>0.17499999999999999</v>
      </c>
      <c r="BR75" s="47">
        <f>'[1]功能-战损相关'!M81</f>
        <v>0.125</v>
      </c>
      <c r="BS75" s="47">
        <f>'[1]功能-战损相关'!N81</f>
        <v>0.125</v>
      </c>
      <c r="BT75" s="47">
        <f>'[1]功能-战损相关'!O81</f>
        <v>0.125</v>
      </c>
      <c r="BU75" s="47">
        <f>'[1]功能-战损相关'!P81</f>
        <v>0.125</v>
      </c>
      <c r="BV75" s="47">
        <f>'[1]功能-战损相关'!Q81</f>
        <v>0.125</v>
      </c>
      <c r="BX75" s="57">
        <v>71</v>
      </c>
      <c r="BY75" s="47">
        <f>求节点($BL$5:$BL$364,BM$5:BM$364,节奏总纲!R74)</f>
        <v>0.17499999999999999</v>
      </c>
      <c r="BZ75" s="47">
        <f>求节点($BL$5:$BL$364,BN$5:BN$364,节奏总纲!S74)</f>
        <v>0.17499999999999999</v>
      </c>
      <c r="CA75" s="47">
        <f>求节点($BL$5:$BL$364,BO$5:BO$364,节奏总纲!T74)</f>
        <v>0.17499999999999999</v>
      </c>
      <c r="CB75" s="47">
        <f>求节点($BL$5:$BL$364,BP$5:BP$364,节奏总纲!U74)</f>
        <v>0.17499999999999999</v>
      </c>
      <c r="CC75" s="47">
        <f>求节点($BL$5:$BL$364,BQ$5:BQ$364,节奏总纲!V74)</f>
        <v>0.17499999999999999</v>
      </c>
      <c r="CD75" s="47">
        <f>求节点($BL$5:$BL$364,BR$5:BR$364,节奏总纲!R74)</f>
        <v>0.125</v>
      </c>
      <c r="CE75" s="47">
        <f>求节点($BL$5:$BL$364,BS$5:BS$364,节奏总纲!S74)</f>
        <v>0.125</v>
      </c>
      <c r="CF75" s="47">
        <f>求节点($BL$5:$BL$364,BT$5:BT$364,节奏总纲!T74)</f>
        <v>0.125</v>
      </c>
      <c r="CG75" s="47">
        <f>求节点($BL$5:$BL$364,BU$5:BU$364,节奏总纲!U74)</f>
        <v>0.125</v>
      </c>
      <c r="CH75" s="47">
        <f>求节点($BL$5:$BL$364,BV$5:BV$364,节奏总纲!V74)</f>
        <v>0.125</v>
      </c>
      <c r="CV75" s="131">
        <f>[2]兵营招募!S109</f>
        <v>72</v>
      </c>
      <c r="CW75" s="131">
        <f>[2]兵营招募!U109</f>
        <v>27000</v>
      </c>
    </row>
    <row r="76" spans="2:101" x14ac:dyDescent="0.2">
      <c r="B76" s="31">
        <v>72</v>
      </c>
      <c r="C76" s="31">
        <f>[1]服务器生态!W93</f>
        <v>237.49035408000006</v>
      </c>
      <c r="D76" s="31">
        <f>[1]服务器生态!X93</f>
        <v>220.10610629360633</v>
      </c>
      <c r="E76" s="31">
        <f>[1]服务器生态!Y93</f>
        <v>18.365710506393601</v>
      </c>
      <c r="F76" s="31">
        <f>[1]服务器生态!Z93</f>
        <v>3.1586227200000008</v>
      </c>
      <c r="G76" s="31">
        <f>[1]服务器生态!AA93</f>
        <v>0.87920639999999994</v>
      </c>
      <c r="H76" s="31">
        <f>[1]服务器生态!AC93</f>
        <v>0.49477157100000013</v>
      </c>
      <c r="I76" s="31">
        <f>[1]服务器生态!AD93</f>
        <v>0.45855438811167987</v>
      </c>
      <c r="J76" s="31">
        <f>[1]服务器生态!AE93</f>
        <v>3.8261896888320004E-2</v>
      </c>
      <c r="K76" s="31">
        <f>[1]服务器生态!AF93</f>
        <v>6.580464000000002E-3</v>
      </c>
      <c r="L76" s="31">
        <f>[1]服务器生态!AG93</f>
        <v>1.8316799999999998E-3</v>
      </c>
      <c r="M76" s="53">
        <f>[3]基础信息!M75</f>
        <v>98.268774703557312</v>
      </c>
      <c r="N76" s="92"/>
      <c r="Q76" s="33">
        <v>72</v>
      </c>
      <c r="R76" s="33">
        <f>[4]带兵数!D75</f>
        <v>6386.6814302636958</v>
      </c>
      <c r="S76" s="33">
        <f>[4]带兵数!E75</f>
        <v>6441.672781355448</v>
      </c>
      <c r="T76" s="33">
        <f>[4]带兵数!F75</f>
        <v>6497.8709261323856</v>
      </c>
      <c r="U76" s="33">
        <f>[4]带兵数!G75</f>
        <v>6560.486138479986</v>
      </c>
      <c r="V76" s="33">
        <f>[4]带兵数!H75</f>
        <v>6631.4746184152809</v>
      </c>
      <c r="X76" s="33">
        <v>72</v>
      </c>
      <c r="Y76" s="102">
        <f>求节点(节奏总纲!D$4:D$163,R$5:R$164,$X76)*6</f>
        <v>34265.119228356038</v>
      </c>
      <c r="Z76" s="102">
        <f>求节点(节奏总纲!E$4:E$163,S$5:S$164,$X76)*6</f>
        <v>35400.013630347166</v>
      </c>
      <c r="AA76" s="102">
        <f>求节点(节奏总纲!F$4:F$163,T$5:T$164,$X76)*6</f>
        <v>36896.182127044398</v>
      </c>
      <c r="AB76" s="102">
        <f>求节点(节奏总纲!G$4:G$163,U$5:U$164,$X76)*6</f>
        <v>39080.901358653413</v>
      </c>
      <c r="AC76" s="102">
        <f>求节点(节奏总纲!H$4:H$163,V$5:V$164,$X76)*6</f>
        <v>42914.584326235083</v>
      </c>
      <c r="AG76" s="38">
        <v>72</v>
      </c>
      <c r="AH76" s="101">
        <v>1</v>
      </c>
      <c r="AI76" s="101">
        <v>1.282175824731749</v>
      </c>
      <c r="AJ76" s="101">
        <v>1.7850376926946565</v>
      </c>
      <c r="AK76" s="101">
        <v>2.9603240477268247</v>
      </c>
      <c r="AL76" s="101">
        <v>6.0809472097329689</v>
      </c>
      <c r="AM76" s="101">
        <f t="shared" si="1"/>
        <v>156.22231921533427</v>
      </c>
      <c r="AN76" s="107"/>
      <c r="AR76" s="43">
        <v>72</v>
      </c>
      <c r="AS76" s="100">
        <v>260.37685476951089</v>
      </c>
      <c r="AT76" s="100">
        <v>260.94276075848506</v>
      </c>
      <c r="AU76" s="100">
        <v>262.03632150504478</v>
      </c>
      <c r="AV76" s="100">
        <v>263.83791549778584</v>
      </c>
      <c r="AW76" s="100">
        <v>252.27786460564246</v>
      </c>
      <c r="AX76" s="41"/>
      <c r="AY76" s="43">
        <v>72</v>
      </c>
      <c r="AZ76" s="100">
        <v>1389.6611731128455</v>
      </c>
      <c r="BA76" s="100">
        <v>1409.889662372661</v>
      </c>
      <c r="BB76" s="100">
        <v>1434.1008764803751</v>
      </c>
      <c r="BC76" s="100">
        <v>1462.990858273957</v>
      </c>
      <c r="BD76" s="100">
        <v>1418.841523753812</v>
      </c>
      <c r="BE76" s="41"/>
      <c r="BF76" s="43">
        <v>72</v>
      </c>
      <c r="BG76" s="43">
        <f>[4]攻城值!AQ76</f>
        <v>0.15780051754545085</v>
      </c>
      <c r="BH76" s="43">
        <f>[4]攻城值!AR76</f>
        <v>0.84219948245454923</v>
      </c>
      <c r="BL76" s="70">
        <v>72</v>
      </c>
      <c r="BM76" s="47">
        <f>'[1]功能-战损相关'!H82</f>
        <v>0.17499999999999999</v>
      </c>
      <c r="BN76" s="47">
        <f>'[1]功能-战损相关'!I82</f>
        <v>0.17499999999999999</v>
      </c>
      <c r="BO76" s="47">
        <f>'[1]功能-战损相关'!J82</f>
        <v>0.17499999999999999</v>
      </c>
      <c r="BP76" s="47">
        <f>'[1]功能-战损相关'!K82</f>
        <v>0.17499999999999999</v>
      </c>
      <c r="BQ76" s="47">
        <f>'[1]功能-战损相关'!L82</f>
        <v>0.17499999999999999</v>
      </c>
      <c r="BR76" s="47">
        <f>'[1]功能-战损相关'!M82</f>
        <v>0.125</v>
      </c>
      <c r="BS76" s="47">
        <f>'[1]功能-战损相关'!N82</f>
        <v>0.125</v>
      </c>
      <c r="BT76" s="47">
        <f>'[1]功能-战损相关'!O82</f>
        <v>0.125</v>
      </c>
      <c r="BU76" s="47">
        <f>'[1]功能-战损相关'!P82</f>
        <v>0.125</v>
      </c>
      <c r="BV76" s="47">
        <f>'[1]功能-战损相关'!Q82</f>
        <v>0.125</v>
      </c>
      <c r="BX76" s="57">
        <v>72</v>
      </c>
      <c r="BY76" s="47">
        <f>求节点($BL$5:$BL$364,BM$5:BM$364,节奏总纲!R75)</f>
        <v>0.17499999999999999</v>
      </c>
      <c r="BZ76" s="47">
        <f>求节点($BL$5:$BL$364,BN$5:BN$364,节奏总纲!S75)</f>
        <v>0.17499999999999999</v>
      </c>
      <c r="CA76" s="47">
        <f>求节点($BL$5:$BL$364,BO$5:BO$364,节奏总纲!T75)</f>
        <v>0.17499999999999999</v>
      </c>
      <c r="CB76" s="47">
        <f>求节点($BL$5:$BL$364,BP$5:BP$364,节奏总纲!U75)</f>
        <v>0.17499999999999999</v>
      </c>
      <c r="CC76" s="47">
        <f>求节点($BL$5:$BL$364,BQ$5:BQ$364,节奏总纲!V75)</f>
        <v>0.17499999999999999</v>
      </c>
      <c r="CD76" s="47">
        <f>求节点($BL$5:$BL$364,BR$5:BR$364,节奏总纲!R75)</f>
        <v>0.125</v>
      </c>
      <c r="CE76" s="47">
        <f>求节点($BL$5:$BL$364,BS$5:BS$364,节奏总纲!S75)</f>
        <v>0.125</v>
      </c>
      <c r="CF76" s="47">
        <f>求节点($BL$5:$BL$364,BT$5:BT$364,节奏总纲!T75)</f>
        <v>0.125</v>
      </c>
      <c r="CG76" s="47">
        <f>求节点($BL$5:$BL$364,BU$5:BU$364,节奏总纲!U75)</f>
        <v>0.125</v>
      </c>
      <c r="CH76" s="47">
        <f>求节点($BL$5:$BL$364,BV$5:BV$364,节奏总纲!V75)</f>
        <v>0.125</v>
      </c>
      <c r="CV76" s="131">
        <f>[2]兵营招募!S110</f>
        <v>73</v>
      </c>
      <c r="CW76" s="131">
        <f>[2]兵营招募!U110</f>
        <v>28000</v>
      </c>
    </row>
    <row r="77" spans="2:101" x14ac:dyDescent="0.2">
      <c r="B77" s="31">
        <v>73</v>
      </c>
      <c r="C77" s="31">
        <f>[1]服务器生态!W94</f>
        <v>236.26324204875004</v>
      </c>
      <c r="D77" s="31">
        <f>[1]服务器生态!X94</f>
        <v>219.72347259434966</v>
      </c>
      <c r="E77" s="31">
        <f>[1]服务器生态!Y94</f>
        <v>18.311037070233599</v>
      </c>
      <c r="F77" s="31">
        <f>[1]服务器生态!Z94</f>
        <v>3.1552952200000006</v>
      </c>
      <c r="G77" s="31">
        <f>[1]服务器生态!AA94</f>
        <v>0.8802863999999998</v>
      </c>
      <c r="H77" s="31">
        <f>[1]服务器生态!AC94</f>
        <v>0.49393012275000009</v>
      </c>
      <c r="I77" s="31">
        <f>[1]服务器生态!AD94</f>
        <v>0.45935220751431988</v>
      </c>
      <c r="J77" s="31">
        <f>[1]服务器生态!AE94</f>
        <v>3.8280913735680003E-2</v>
      </c>
      <c r="K77" s="31">
        <f>[1]服务器生态!AF94</f>
        <v>6.5964360000000015E-3</v>
      </c>
      <c r="L77" s="31">
        <f>[1]服务器生态!AG94</f>
        <v>1.8403199999999997E-3</v>
      </c>
      <c r="M77" s="53">
        <f>[3]基础信息!M76</f>
        <v>98.466403162055329</v>
      </c>
      <c r="N77" s="92"/>
      <c r="Q77" s="33">
        <v>73</v>
      </c>
      <c r="R77" s="33">
        <f>[4]带兵数!D76</f>
        <v>6455.0728962151661</v>
      </c>
      <c r="S77" s="33">
        <f>[4]带兵数!E76</f>
        <v>6506.0938373564059</v>
      </c>
      <c r="T77" s="33">
        <f>[4]带兵数!F76</f>
        <v>6564.2929396202453</v>
      </c>
      <c r="U77" s="33">
        <f>[4]带兵数!G76</f>
        <v>6627.0735222023523</v>
      </c>
      <c r="V77" s="33">
        <f>[4]带兵数!H76</f>
        <v>6696.121686962174</v>
      </c>
      <c r="X77" s="33">
        <v>73</v>
      </c>
      <c r="Y77" s="102">
        <f>求节点(节奏总纲!D$4:D$163,R$5:R$164,$X77)*6</f>
        <v>34344.274949661311</v>
      </c>
      <c r="Z77" s="102">
        <f>求节点(节奏总纲!E$4:E$163,S$5:S$164,$X77)*6</f>
        <v>35478.643590580235</v>
      </c>
      <c r="AA77" s="102">
        <f>求节点(节奏总纲!F$4:F$163,T$5:T$164,$X77)*6</f>
        <v>36976.510098675433</v>
      </c>
      <c r="AB77" s="102">
        <f>求节点(节奏总纲!G$4:G$163,U$5:U$164,$X77)*6</f>
        <v>39159.525479219745</v>
      </c>
      <c r="AC77" s="102">
        <f>求节点(节奏总纲!H$4:H$163,V$5:V$164,$X77)*6</f>
        <v>42996.875804291463</v>
      </c>
      <c r="AG77" s="38">
        <v>73</v>
      </c>
      <c r="AH77" s="101">
        <v>1</v>
      </c>
      <c r="AI77" s="101">
        <v>1.2813376240739578</v>
      </c>
      <c r="AJ77" s="101">
        <v>1.7848570305827591</v>
      </c>
      <c r="AK77" s="101">
        <v>2.9615656380610145</v>
      </c>
      <c r="AL77" s="101">
        <v>6.064268417044274</v>
      </c>
      <c r="AM77" s="101">
        <f t="shared" si="1"/>
        <v>156.63933354239191</v>
      </c>
      <c r="AN77" s="107"/>
      <c r="AR77" s="43">
        <v>73</v>
      </c>
      <c r="AS77" s="100">
        <v>263.74825573813928</v>
      </c>
      <c r="AT77" s="100">
        <v>264.29984854241542</v>
      </c>
      <c r="AU77" s="100">
        <v>265.41911269000053</v>
      </c>
      <c r="AV77" s="100">
        <v>267.25844984811056</v>
      </c>
      <c r="AW77" s="100">
        <v>257.82962688997009</v>
      </c>
      <c r="AX77" s="41"/>
      <c r="AY77" s="43">
        <v>73</v>
      </c>
      <c r="AZ77" s="100">
        <v>1407.0064668275099</v>
      </c>
      <c r="BA77" s="100">
        <v>1426.8451116096098</v>
      </c>
      <c r="BB77" s="100">
        <v>1451.1035927947303</v>
      </c>
      <c r="BC77" s="100">
        <v>1479.9437659489242</v>
      </c>
      <c r="BD77" s="100">
        <v>1447.9306057239014</v>
      </c>
      <c r="BE77" s="41"/>
      <c r="BF77" s="43">
        <v>73</v>
      </c>
      <c r="BG77" s="43">
        <f>[4]攻城值!AQ77</f>
        <v>0.1578136943522831</v>
      </c>
      <c r="BH77" s="43">
        <f>[4]攻城值!AR77</f>
        <v>0.8421863056477169</v>
      </c>
      <c r="BL77" s="70">
        <v>73</v>
      </c>
      <c r="BM77" s="47">
        <f>'[1]功能-战损相关'!H83</f>
        <v>0.17499999999999999</v>
      </c>
      <c r="BN77" s="47">
        <f>'[1]功能-战损相关'!I83</f>
        <v>0.17499999999999999</v>
      </c>
      <c r="BO77" s="47">
        <f>'[1]功能-战损相关'!J83</f>
        <v>0.17499999999999999</v>
      </c>
      <c r="BP77" s="47">
        <f>'[1]功能-战损相关'!K83</f>
        <v>0.17499999999999999</v>
      </c>
      <c r="BQ77" s="47">
        <f>'[1]功能-战损相关'!L83</f>
        <v>0.17499999999999999</v>
      </c>
      <c r="BR77" s="47">
        <f>'[1]功能-战损相关'!M83</f>
        <v>0.125</v>
      </c>
      <c r="BS77" s="47">
        <f>'[1]功能-战损相关'!N83</f>
        <v>0.125</v>
      </c>
      <c r="BT77" s="47">
        <f>'[1]功能-战损相关'!O83</f>
        <v>0.125</v>
      </c>
      <c r="BU77" s="47">
        <f>'[1]功能-战损相关'!P83</f>
        <v>0.125</v>
      </c>
      <c r="BV77" s="47">
        <f>'[1]功能-战损相关'!Q83</f>
        <v>0.125</v>
      </c>
      <c r="BX77" s="57">
        <v>73</v>
      </c>
      <c r="BY77" s="47">
        <f>求节点($BL$5:$BL$364,BM$5:BM$364,节奏总纲!R76)</f>
        <v>0.17499999999999999</v>
      </c>
      <c r="BZ77" s="47">
        <f>求节点($BL$5:$BL$364,BN$5:BN$364,节奏总纲!S76)</f>
        <v>0.17499999999999999</v>
      </c>
      <c r="CA77" s="47">
        <f>求节点($BL$5:$BL$364,BO$5:BO$364,节奏总纲!T76)</f>
        <v>0.17499999999999999</v>
      </c>
      <c r="CB77" s="47">
        <f>求节点($BL$5:$BL$364,BP$5:BP$364,节奏总纲!U76)</f>
        <v>0.17499999999999999</v>
      </c>
      <c r="CC77" s="47">
        <f>求节点($BL$5:$BL$364,BQ$5:BQ$364,节奏总纲!V76)</f>
        <v>0.17499999999999999</v>
      </c>
      <c r="CD77" s="47">
        <f>求节点($BL$5:$BL$364,BR$5:BR$364,节奏总纲!R76)</f>
        <v>0.125</v>
      </c>
      <c r="CE77" s="47">
        <f>求节点($BL$5:$BL$364,BS$5:BS$364,节奏总纲!S76)</f>
        <v>0.125</v>
      </c>
      <c r="CF77" s="47">
        <f>求节点($BL$5:$BL$364,BT$5:BT$364,节奏总纲!T76)</f>
        <v>0.125</v>
      </c>
      <c r="CG77" s="47">
        <f>求节点($BL$5:$BL$364,BU$5:BU$364,节奏总纲!U76)</f>
        <v>0.125</v>
      </c>
      <c r="CH77" s="47">
        <f>求节点($BL$5:$BL$364,BV$5:BV$364,节奏总纲!V76)</f>
        <v>0.125</v>
      </c>
      <c r="CV77" s="131">
        <f>[2]兵营招募!S111</f>
        <v>74</v>
      </c>
      <c r="CW77" s="131">
        <f>[2]兵营招募!U111</f>
        <v>28000</v>
      </c>
    </row>
    <row r="78" spans="2:101" x14ac:dyDescent="0.2">
      <c r="B78" s="31">
        <v>74</v>
      </c>
      <c r="C78" s="31">
        <f>[1]服务器生态!W95</f>
        <v>235.03893484500006</v>
      </c>
      <c r="D78" s="31">
        <f>[1]服务器生态!X95</f>
        <v>219.33817949708421</v>
      </c>
      <c r="E78" s="31">
        <f>[1]服务器生态!Y95</f>
        <v>18.256300244582402</v>
      </c>
      <c r="F78" s="31">
        <f>[1]服务器生态!Z95</f>
        <v>3.1519144800000012</v>
      </c>
      <c r="G78" s="31">
        <f>[1]服务器生态!AA95</f>
        <v>0.88133759999999994</v>
      </c>
      <c r="H78" s="31">
        <f>[1]服务器生态!AC95</f>
        <v>0.4930886745000001</v>
      </c>
      <c r="I78" s="31">
        <f>[1]服务器生态!AD95</f>
        <v>0.46015002691695989</v>
      </c>
      <c r="J78" s="31">
        <f>[1]服务器生态!AE95</f>
        <v>3.8299930583040001E-2</v>
      </c>
      <c r="K78" s="31">
        <f>[1]服务器生态!AF95</f>
        <v>6.6124080000000019E-3</v>
      </c>
      <c r="L78" s="31">
        <f>[1]服务器生态!AG95</f>
        <v>1.8489599999999998E-3</v>
      </c>
      <c r="M78" s="53">
        <f>[3]基础信息!M77</f>
        <v>98.664031620553359</v>
      </c>
      <c r="N78" s="92"/>
      <c r="Q78" s="33">
        <v>74</v>
      </c>
      <c r="R78" s="33">
        <f>[4]带兵数!D77</f>
        <v>6520.5708681037622</v>
      </c>
      <c r="S78" s="33">
        <f>[4]带兵数!E77</f>
        <v>6574.4081480508385</v>
      </c>
      <c r="T78" s="33">
        <f>[4]带兵数!F77</f>
        <v>6631.2813526599875</v>
      </c>
      <c r="U78" s="33">
        <f>[4]带兵数!G77</f>
        <v>6694.5114997782593</v>
      </c>
      <c r="V78" s="33">
        <f>[4]带兵数!H77</f>
        <v>6765.431008359853</v>
      </c>
      <c r="X78" s="33">
        <v>74</v>
      </c>
      <c r="Y78" s="102">
        <f>求节点(节奏总纲!D$4:D$163,R$5:R$164,$X78)*6</f>
        <v>34419.396779049166</v>
      </c>
      <c r="Z78" s="102">
        <f>求节点(节奏总纲!E$4:E$163,S$5:S$164,$X78)*6</f>
        <v>35555.954137993926</v>
      </c>
      <c r="AA78" s="102">
        <f>求节点(节奏总纲!F$4:F$163,T$5:T$164,$X78)*6</f>
        <v>37055.358061348939</v>
      </c>
      <c r="AB78" s="102">
        <f>求节点(节奏总纲!G$4:G$163,U$5:U$164,$X78)*6</f>
        <v>39238.149599786077</v>
      </c>
      <c r="AC78" s="102">
        <f>求节点(节奏总纲!H$4:H$163,V$5:V$164,$X78)*6</f>
        <v>43074.707860916067</v>
      </c>
      <c r="AG78" s="38">
        <v>74</v>
      </c>
      <c r="AH78" s="101">
        <v>1</v>
      </c>
      <c r="AI78" s="101">
        <v>1.2805152973103762</v>
      </c>
      <c r="AJ78" s="101">
        <v>1.7846630485245454</v>
      </c>
      <c r="AK78" s="101">
        <v>2.9631496359984824</v>
      </c>
      <c r="AL78" s="101">
        <v>6.0434971249143272</v>
      </c>
      <c r="AM78" s="101">
        <f t="shared" si="1"/>
        <v>157.05467563330083</v>
      </c>
      <c r="AN78" s="107"/>
      <c r="AR78" s="43">
        <v>74</v>
      </c>
      <c r="AS78" s="100">
        <v>267.14422408030782</v>
      </c>
      <c r="AT78" s="100">
        <v>267.74409886852845</v>
      </c>
      <c r="AU78" s="100">
        <v>268.85680603638298</v>
      </c>
      <c r="AV78" s="100">
        <v>270.58258973777743</v>
      </c>
      <c r="AW78" s="100">
        <v>263.56450066320951</v>
      </c>
      <c r="AX78" s="41"/>
      <c r="AY78" s="43">
        <v>74</v>
      </c>
      <c r="AZ78" s="100">
        <v>1424.3740759071404</v>
      </c>
      <c r="BA78" s="100">
        <v>1444.1829529262084</v>
      </c>
      <c r="BB78" s="100">
        <v>1468.4081177478045</v>
      </c>
      <c r="BC78" s="100">
        <v>1497.2436209992204</v>
      </c>
      <c r="BD78" s="100">
        <v>1479.1941641946157</v>
      </c>
      <c r="BE78" s="41"/>
      <c r="BF78" s="43">
        <v>74</v>
      </c>
      <c r="BG78" s="43">
        <f>[4]攻城值!AQ78</f>
        <v>0.15780816719021618</v>
      </c>
      <c r="BH78" s="43">
        <f>[4]攻城值!AR78</f>
        <v>0.84219183280978382</v>
      </c>
      <c r="BL78" s="70">
        <v>74</v>
      </c>
      <c r="BM78" s="47">
        <f>'[1]功能-战损相关'!H84</f>
        <v>0.17499999999999999</v>
      </c>
      <c r="BN78" s="47">
        <f>'[1]功能-战损相关'!I84</f>
        <v>0.17499999999999999</v>
      </c>
      <c r="BO78" s="47">
        <f>'[1]功能-战损相关'!J84</f>
        <v>0.17499999999999999</v>
      </c>
      <c r="BP78" s="47">
        <f>'[1]功能-战损相关'!K84</f>
        <v>0.17499999999999999</v>
      </c>
      <c r="BQ78" s="47">
        <f>'[1]功能-战损相关'!L84</f>
        <v>0.17499999999999999</v>
      </c>
      <c r="BR78" s="47">
        <f>'[1]功能-战损相关'!M84</f>
        <v>0.125</v>
      </c>
      <c r="BS78" s="47">
        <f>'[1]功能-战损相关'!N84</f>
        <v>0.125</v>
      </c>
      <c r="BT78" s="47">
        <f>'[1]功能-战损相关'!O84</f>
        <v>0.125</v>
      </c>
      <c r="BU78" s="47">
        <f>'[1]功能-战损相关'!P84</f>
        <v>0.125</v>
      </c>
      <c r="BV78" s="47">
        <f>'[1]功能-战损相关'!Q84</f>
        <v>0.125</v>
      </c>
      <c r="BX78" s="57">
        <v>74</v>
      </c>
      <c r="BY78" s="47">
        <f>求节点($BL$5:$BL$364,BM$5:BM$364,节奏总纲!R77)</f>
        <v>0.17499999999999999</v>
      </c>
      <c r="BZ78" s="47">
        <f>求节点($BL$5:$BL$364,BN$5:BN$364,节奏总纲!S77)</f>
        <v>0.17499999999999999</v>
      </c>
      <c r="CA78" s="47">
        <f>求节点($BL$5:$BL$364,BO$5:BO$364,节奏总纲!T77)</f>
        <v>0.17499999999999999</v>
      </c>
      <c r="CB78" s="47">
        <f>求节点($BL$5:$BL$364,BP$5:BP$364,节奏总纲!U77)</f>
        <v>0.17499999999999999</v>
      </c>
      <c r="CC78" s="47">
        <f>求节点($BL$5:$BL$364,BQ$5:BQ$364,节奏总纲!V77)</f>
        <v>0.17499999999999999</v>
      </c>
      <c r="CD78" s="47">
        <f>求节点($BL$5:$BL$364,BR$5:BR$364,节奏总纲!R77)</f>
        <v>0.125</v>
      </c>
      <c r="CE78" s="47">
        <f>求节点($BL$5:$BL$364,BS$5:BS$364,节奏总纲!S77)</f>
        <v>0.125</v>
      </c>
      <c r="CF78" s="47">
        <f>求节点($BL$5:$BL$364,BT$5:BT$364,节奏总纲!T77)</f>
        <v>0.125</v>
      </c>
      <c r="CG78" s="47">
        <f>求节点($BL$5:$BL$364,BU$5:BU$364,节奏总纲!U77)</f>
        <v>0.125</v>
      </c>
      <c r="CH78" s="47">
        <f>求节点($BL$5:$BL$364,BV$5:BV$364,节奏总纲!V77)</f>
        <v>0.125</v>
      </c>
      <c r="CV78" s="131">
        <f>[2]兵营招募!S112</f>
        <v>75</v>
      </c>
      <c r="CW78" s="131">
        <f>[2]兵营招募!U112</f>
        <v>29000</v>
      </c>
    </row>
    <row r="79" spans="2:101" x14ac:dyDescent="0.2">
      <c r="B79" s="31">
        <v>75</v>
      </c>
      <c r="C79" s="31">
        <f>[1]服务器生态!W96</f>
        <v>233.81743246875004</v>
      </c>
      <c r="D79" s="31">
        <f>[1]服务器生态!X96</f>
        <v>218.95022700180996</v>
      </c>
      <c r="E79" s="31">
        <f>[1]服务器生态!Y96</f>
        <v>18.201500029439998</v>
      </c>
      <c r="F79" s="31">
        <f>[1]服务器生态!Z96</f>
        <v>3.1484805000000007</v>
      </c>
      <c r="G79" s="31">
        <f>[1]服务器生态!AA96</f>
        <v>0.88235999999999981</v>
      </c>
      <c r="H79" s="31">
        <f>[1]服务器生态!AC96</f>
        <v>0.49224722625000006</v>
      </c>
      <c r="I79" s="31">
        <f>[1]服务器生态!AD96</f>
        <v>0.4609478463195999</v>
      </c>
      <c r="J79" s="31">
        <f>[1]服务器生态!AE96</f>
        <v>3.8318947430399999E-2</v>
      </c>
      <c r="K79" s="31">
        <f>[1]服务器生态!AF96</f>
        <v>6.6283800000000014E-3</v>
      </c>
      <c r="L79" s="31">
        <f>[1]服务器生态!AG96</f>
        <v>1.8575999999999996E-3</v>
      </c>
      <c r="M79" s="53">
        <f>[3]基础信息!M78</f>
        <v>98.861660079051376</v>
      </c>
      <c r="N79" s="92"/>
      <c r="Q79" s="33">
        <v>75</v>
      </c>
      <c r="R79" s="33">
        <f>[4]带兵数!D78</f>
        <v>6589.3343869731825</v>
      </c>
      <c r="S79" s="33">
        <f>[4]带兵数!E78</f>
        <v>6640.3546986076808</v>
      </c>
      <c r="T79" s="33">
        <f>[4]带兵数!F78</f>
        <v>6699.9163240208773</v>
      </c>
      <c r="U79" s="33">
        <f>[4]带兵数!G78</f>
        <v>6762.0246163774536</v>
      </c>
      <c r="V79" s="33">
        <f>[4]带兵数!H78</f>
        <v>6832.414221187697</v>
      </c>
      <c r="X79" s="33">
        <v>75</v>
      </c>
      <c r="Y79" s="102">
        <f>求节点(节奏总纲!D$4:D$163,R$5:R$164,$X79)*6</f>
        <v>34494.518608437022</v>
      </c>
      <c r="Z79" s="102">
        <f>求节点(节奏总纲!E$4:E$163,S$5:S$164,$X79)*6</f>
        <v>35633.264685407616</v>
      </c>
      <c r="AA79" s="102">
        <f>求节点(节奏总纲!F$4:F$163,T$5:T$164,$X79)*6</f>
        <v>37133.593139587283</v>
      </c>
      <c r="AB79" s="102">
        <f>求节点(节奏总纲!G$4:G$163,U$5:U$164,$X79)*6</f>
        <v>39316.773720352408</v>
      </c>
      <c r="AC79" s="102">
        <f>求节点(节奏总纲!H$4:H$163,V$5:V$164,$X79)*6</f>
        <v>43152.539917540671</v>
      </c>
      <c r="AG79" s="38">
        <v>75</v>
      </c>
      <c r="AH79" s="101">
        <v>1</v>
      </c>
      <c r="AI79" s="101">
        <v>1.2797219813126659</v>
      </c>
      <c r="AJ79" s="101">
        <v>1.7844759099357683</v>
      </c>
      <c r="AK79" s="101">
        <v>2.964677752265378</v>
      </c>
      <c r="AL79" s="101">
        <v>6.0234586206729936</v>
      </c>
      <c r="AM79" s="101">
        <f t="shared" si="1"/>
        <v>157.47266136206255</v>
      </c>
      <c r="AN79" s="107"/>
      <c r="AR79" s="43">
        <v>75</v>
      </c>
      <c r="AS79" s="100">
        <v>270.52843732902301</v>
      </c>
      <c r="AT79" s="100">
        <v>271.00744026904084</v>
      </c>
      <c r="AU79" s="100">
        <v>272.07181512937626</v>
      </c>
      <c r="AV79" s="100">
        <v>273.69686171695616</v>
      </c>
      <c r="AW79" s="100">
        <v>268.39374802055897</v>
      </c>
      <c r="AX79" s="41"/>
      <c r="AY79" s="43">
        <v>75</v>
      </c>
      <c r="AZ79" s="100">
        <v>1441.6822564634983</v>
      </c>
      <c r="BA79" s="100">
        <v>1461.5397533132962</v>
      </c>
      <c r="BB79" s="100">
        <v>1485.7191333264614</v>
      </c>
      <c r="BC79" s="100">
        <v>1514.5611395467508</v>
      </c>
      <c r="BD79" s="100">
        <v>1506.1007792769074</v>
      </c>
      <c r="BE79" s="41"/>
      <c r="BF79" s="43">
        <v>75</v>
      </c>
      <c r="BG79" s="43">
        <f>[4]攻城值!AQ79</f>
        <v>0.15780276707147056</v>
      </c>
      <c r="BH79" s="43">
        <f>[4]攻城值!AR79</f>
        <v>0.84219723292852944</v>
      </c>
      <c r="BL79" s="70">
        <v>75</v>
      </c>
      <c r="BM79" s="47">
        <f>'[1]功能-战损相关'!H85</f>
        <v>0.17499999999999999</v>
      </c>
      <c r="BN79" s="47">
        <f>'[1]功能-战损相关'!I85</f>
        <v>0.17499999999999999</v>
      </c>
      <c r="BO79" s="47">
        <f>'[1]功能-战损相关'!J85</f>
        <v>0.17499999999999999</v>
      </c>
      <c r="BP79" s="47">
        <f>'[1]功能-战损相关'!K85</f>
        <v>0.17499999999999999</v>
      </c>
      <c r="BQ79" s="47">
        <f>'[1]功能-战损相关'!L85</f>
        <v>0.17499999999999999</v>
      </c>
      <c r="BR79" s="47">
        <f>'[1]功能-战损相关'!M85</f>
        <v>0.125</v>
      </c>
      <c r="BS79" s="47">
        <f>'[1]功能-战损相关'!N85</f>
        <v>0.125</v>
      </c>
      <c r="BT79" s="47">
        <f>'[1]功能-战损相关'!O85</f>
        <v>0.125</v>
      </c>
      <c r="BU79" s="47">
        <f>'[1]功能-战损相关'!P85</f>
        <v>0.125</v>
      </c>
      <c r="BV79" s="47">
        <f>'[1]功能-战损相关'!Q85</f>
        <v>0.125</v>
      </c>
      <c r="BX79" s="57">
        <v>75</v>
      </c>
      <c r="BY79" s="47">
        <f>求节点($BL$5:$BL$364,BM$5:BM$364,节奏总纲!R78)</f>
        <v>0.17499999999999999</v>
      </c>
      <c r="BZ79" s="47">
        <f>求节点($BL$5:$BL$364,BN$5:BN$364,节奏总纲!S78)</f>
        <v>0.17499999999999999</v>
      </c>
      <c r="CA79" s="47">
        <f>求节点($BL$5:$BL$364,BO$5:BO$364,节奏总纲!T78)</f>
        <v>0.17499999999999999</v>
      </c>
      <c r="CB79" s="47">
        <f>求节点($BL$5:$BL$364,BP$5:BP$364,节奏总纲!U78)</f>
        <v>0.17499999999999999</v>
      </c>
      <c r="CC79" s="47">
        <f>求节点($BL$5:$BL$364,BQ$5:BQ$364,节奏总纲!V78)</f>
        <v>0.17499999999999999</v>
      </c>
      <c r="CD79" s="47">
        <f>求节点($BL$5:$BL$364,BR$5:BR$364,节奏总纲!R78)</f>
        <v>0.125</v>
      </c>
      <c r="CE79" s="47">
        <f>求节点($BL$5:$BL$364,BS$5:BS$364,节奏总纲!S78)</f>
        <v>0.125</v>
      </c>
      <c r="CF79" s="47">
        <f>求节点($BL$5:$BL$364,BT$5:BT$364,节奏总纲!T78)</f>
        <v>0.125</v>
      </c>
      <c r="CG79" s="47">
        <f>求节点($BL$5:$BL$364,BU$5:BU$364,节奏总纲!U78)</f>
        <v>0.125</v>
      </c>
      <c r="CH79" s="47">
        <f>求节点($BL$5:$BL$364,BV$5:BV$364,节奏总纲!V78)</f>
        <v>0.125</v>
      </c>
      <c r="CV79" s="131">
        <f>[2]兵营招募!S113</f>
        <v>76</v>
      </c>
      <c r="CW79" s="131">
        <f>[2]兵营招募!U113</f>
        <v>30000</v>
      </c>
    </row>
    <row r="80" spans="2:101" x14ac:dyDescent="0.2">
      <c r="B80" s="31">
        <v>76</v>
      </c>
      <c r="C80" s="31">
        <f>[1]服务器生态!W97</f>
        <v>232.59873492000003</v>
      </c>
      <c r="D80" s="31">
        <f>[1]服务器生态!X97</f>
        <v>218.55961510852688</v>
      </c>
      <c r="E80" s="31">
        <f>[1]服务器生态!Y97</f>
        <v>18.146636424806402</v>
      </c>
      <c r="F80" s="31">
        <f>[1]服务器生态!Z97</f>
        <v>3.1449932800000009</v>
      </c>
      <c r="G80" s="31">
        <f>[1]服务器生态!AA97</f>
        <v>0.88335359999999985</v>
      </c>
      <c r="H80" s="31">
        <f>[1]服务器生态!AC97</f>
        <v>0.49140577800000007</v>
      </c>
      <c r="I80" s="31">
        <f>[1]服务器生态!AD97</f>
        <v>0.46174566572223991</v>
      </c>
      <c r="J80" s="31">
        <f>[1]服务器生态!AE97</f>
        <v>3.8337964277760005E-2</v>
      </c>
      <c r="K80" s="31">
        <f>[1]服务器生态!AF97</f>
        <v>6.6443520000000018E-3</v>
      </c>
      <c r="L80" s="31">
        <f>[1]服务器生态!AG97</f>
        <v>1.8662399999999997E-3</v>
      </c>
      <c r="M80" s="53">
        <f>[3]基础信息!M79</f>
        <v>99.059288537549406</v>
      </c>
      <c r="N80" s="92"/>
      <c r="Q80" s="33">
        <v>76</v>
      </c>
      <c r="R80" s="33">
        <f>[4]带兵数!D79</f>
        <v>6654.5257628160962</v>
      </c>
      <c r="S80" s="33">
        <f>[4]带兵数!E79</f>
        <v>6709.0467569098701</v>
      </c>
      <c r="T80" s="33">
        <f>[4]带兵数!F79</f>
        <v>6765.5289501711122</v>
      </c>
      <c r="U80" s="33">
        <f>[4]带兵数!G79</f>
        <v>6829.9643027024376</v>
      </c>
      <c r="V80" s="33">
        <f>[4]带兵数!H79</f>
        <v>6902.948963772873</v>
      </c>
      <c r="X80" s="33">
        <v>76</v>
      </c>
      <c r="Y80" s="102">
        <f>求节点(节奏总纲!D$4:D$163,R$5:R$164,$X80)*6</f>
        <v>34569.640437824884</v>
      </c>
      <c r="Z80" s="102">
        <f>求节点(节奏总纲!E$4:E$163,S$5:S$164,$X80)*6</f>
        <v>35710.575232821306</v>
      </c>
      <c r="AA80" s="102">
        <f>求节点(节奏总纲!F$4:F$163,T$5:T$164,$X80)*6</f>
        <v>37211.828217825627</v>
      </c>
      <c r="AB80" s="102">
        <f>求节点(节奏总纲!G$4:G$163,U$5:U$164,$X80)*6</f>
        <v>39393.662057306472</v>
      </c>
      <c r="AC80" s="102">
        <f>求节点(节奏总纲!H$4:H$163,V$5:V$164,$X80)*6</f>
        <v>43230.371974165275</v>
      </c>
      <c r="AG80" s="38">
        <v>76</v>
      </c>
      <c r="AH80" s="101">
        <v>1</v>
      </c>
      <c r="AI80" s="101">
        <v>1.2789561674905929</v>
      </c>
      <c r="AJ80" s="101">
        <v>1.7842952589488457</v>
      </c>
      <c r="AK80" s="101">
        <v>2.9661528927671492</v>
      </c>
      <c r="AL80" s="101">
        <v>6.0041147985819405</v>
      </c>
      <c r="AM80" s="101">
        <f t="shared" si="1"/>
        <v>157.89318748410116</v>
      </c>
      <c r="AN80" s="107"/>
      <c r="AR80" s="43">
        <v>76</v>
      </c>
      <c r="AS80" s="100">
        <v>273.6140414183767</v>
      </c>
      <c r="AT80" s="100">
        <v>274.08408145280754</v>
      </c>
      <c r="AU80" s="100">
        <v>275.15220209243421</v>
      </c>
      <c r="AV80" s="100">
        <v>276.85496125341643</v>
      </c>
      <c r="AW80" s="100">
        <v>272.84020233577087</v>
      </c>
      <c r="AX80" s="41"/>
      <c r="AY80" s="43">
        <v>76</v>
      </c>
      <c r="AZ80" s="100">
        <v>1459.0228833319482</v>
      </c>
      <c r="BA80" s="100">
        <v>1478.7649713644898</v>
      </c>
      <c r="BB80" s="100">
        <v>1502.8952251611818</v>
      </c>
      <c r="BC80" s="100">
        <v>1532.1211241484841</v>
      </c>
      <c r="BD80" s="100">
        <v>1530.8572205853875</v>
      </c>
      <c r="BE80" s="41"/>
      <c r="BF80" s="43">
        <v>76</v>
      </c>
      <c r="BG80" s="43">
        <f>[4]攻城值!AQ80</f>
        <v>0.15779095366348422</v>
      </c>
      <c r="BH80" s="43">
        <f>[4]攻城值!AR80</f>
        <v>0.84220904633651572</v>
      </c>
      <c r="BL80" s="70">
        <v>76</v>
      </c>
      <c r="BM80" s="47">
        <f>'[1]功能-战损相关'!H86</f>
        <v>0.17499999999999999</v>
      </c>
      <c r="BN80" s="47">
        <f>'[1]功能-战损相关'!I86</f>
        <v>0.17499999999999999</v>
      </c>
      <c r="BO80" s="47">
        <f>'[1]功能-战损相关'!J86</f>
        <v>0.17499999999999999</v>
      </c>
      <c r="BP80" s="47">
        <f>'[1]功能-战损相关'!K86</f>
        <v>0.17499999999999999</v>
      </c>
      <c r="BQ80" s="47">
        <f>'[1]功能-战损相关'!L86</f>
        <v>0.17499999999999999</v>
      </c>
      <c r="BR80" s="47">
        <f>'[1]功能-战损相关'!M86</f>
        <v>0.125</v>
      </c>
      <c r="BS80" s="47">
        <f>'[1]功能-战损相关'!N86</f>
        <v>0.125</v>
      </c>
      <c r="BT80" s="47">
        <f>'[1]功能-战损相关'!O86</f>
        <v>0.125</v>
      </c>
      <c r="BU80" s="47">
        <f>'[1]功能-战损相关'!P86</f>
        <v>0.125</v>
      </c>
      <c r="BV80" s="47">
        <f>'[1]功能-战损相关'!Q86</f>
        <v>0.125</v>
      </c>
      <c r="BX80" s="57">
        <v>76</v>
      </c>
      <c r="BY80" s="47">
        <f>求节点($BL$5:$BL$364,BM$5:BM$364,节奏总纲!R79)</f>
        <v>0.17499999999999999</v>
      </c>
      <c r="BZ80" s="47">
        <f>求节点($BL$5:$BL$364,BN$5:BN$364,节奏总纲!S79)</f>
        <v>0.17499999999999999</v>
      </c>
      <c r="CA80" s="47">
        <f>求节点($BL$5:$BL$364,BO$5:BO$364,节奏总纲!T79)</f>
        <v>0.17499999999999999</v>
      </c>
      <c r="CB80" s="47">
        <f>求节点($BL$5:$BL$364,BP$5:BP$364,节奏总纲!U79)</f>
        <v>0.17499999999999999</v>
      </c>
      <c r="CC80" s="47">
        <f>求节点($BL$5:$BL$364,BQ$5:BQ$364,节奏总纲!V79)</f>
        <v>0.17499999999999999</v>
      </c>
      <c r="CD80" s="47">
        <f>求节点($BL$5:$BL$364,BR$5:BR$364,节奏总纲!R79)</f>
        <v>0.125</v>
      </c>
      <c r="CE80" s="47">
        <f>求节点($BL$5:$BL$364,BS$5:BS$364,节奏总纲!S79)</f>
        <v>0.125</v>
      </c>
      <c r="CF80" s="47">
        <f>求节点($BL$5:$BL$364,BT$5:BT$364,节奏总纲!T79)</f>
        <v>0.125</v>
      </c>
      <c r="CG80" s="47">
        <f>求节点($BL$5:$BL$364,BU$5:BU$364,节奏总纲!U79)</f>
        <v>0.125</v>
      </c>
      <c r="CH80" s="47">
        <f>求节点($BL$5:$BL$364,BV$5:BV$364,节奏总纲!V79)</f>
        <v>0.125</v>
      </c>
      <c r="CV80" s="131">
        <f>[2]兵营招募!S114</f>
        <v>77</v>
      </c>
      <c r="CW80" s="131">
        <f>[2]兵营招募!U114</f>
        <v>30000</v>
      </c>
    </row>
    <row r="81" spans="2:101" x14ac:dyDescent="0.2">
      <c r="B81" s="31">
        <v>77</v>
      </c>
      <c r="C81" s="31">
        <f>[1]服务器生态!W98</f>
        <v>231.38284219875004</v>
      </c>
      <c r="D81" s="31">
        <f>[1]服务器生态!X98</f>
        <v>218.16634381723503</v>
      </c>
      <c r="E81" s="31">
        <f>[1]服务器生态!Y98</f>
        <v>18.0917094306816</v>
      </c>
      <c r="F81" s="31">
        <f>[1]服务器生态!Z98</f>
        <v>3.1414528200000014</v>
      </c>
      <c r="G81" s="31">
        <f>[1]服务器生态!AA98</f>
        <v>0.88431839999999995</v>
      </c>
      <c r="H81" s="31">
        <f>[1]服务器生态!AC98</f>
        <v>0.49056432975000008</v>
      </c>
      <c r="I81" s="31">
        <f>[1]服务器生态!AD98</f>
        <v>0.46254348512487992</v>
      </c>
      <c r="J81" s="31">
        <f>[1]服务器生态!AE98</f>
        <v>3.8356981125120003E-2</v>
      </c>
      <c r="K81" s="31">
        <f>[1]服务器生态!AF98</f>
        <v>6.6603240000000022E-3</v>
      </c>
      <c r="L81" s="31">
        <f>[1]服务器生态!AG98</f>
        <v>1.8748799999999998E-3</v>
      </c>
      <c r="M81" s="53">
        <f>[3]基础信息!M80</f>
        <v>99.256916996047437</v>
      </c>
      <c r="N81" s="92"/>
      <c r="Q81" s="33">
        <v>77</v>
      </c>
      <c r="R81" s="33">
        <f>[4]带兵数!D80</f>
        <v>6722.8629024654092</v>
      </c>
      <c r="S81" s="33">
        <f>[4]带兵数!E80</f>
        <v>6774.6746949155558</v>
      </c>
      <c r="T81" s="33">
        <f>[4]带兵数!F80</f>
        <v>6834.7735983456605</v>
      </c>
      <c r="U81" s="33">
        <f>[4]带兵数!G80</f>
        <v>6897.6858376824393</v>
      </c>
      <c r="V81" s="33">
        <f>[4]带兵数!H80</f>
        <v>6967.1092241532115</v>
      </c>
      <c r="X81" s="33">
        <v>77</v>
      </c>
      <c r="Y81" s="102">
        <f>求节点(节奏总纲!D$4:D$163,R$5:R$164,$X81)*6</f>
        <v>34644.762267212733</v>
      </c>
      <c r="Z81" s="102">
        <f>求节点(节奏总纲!E$4:E$163,S$5:S$164,$X81)*6</f>
        <v>35787.885780234996</v>
      </c>
      <c r="AA81" s="102">
        <f>求节点(节奏总纲!F$4:F$163,T$5:T$164,$X81)*6</f>
        <v>37290.063296063978</v>
      </c>
      <c r="AB81" s="102">
        <f>求节点(节奏总纲!G$4:G$163,U$5:U$164,$X81)*6</f>
        <v>39468.084508656088</v>
      </c>
      <c r="AC81" s="102">
        <f>求节点(节奏总纲!H$4:H$163,V$5:V$164,$X81)*6</f>
        <v>43308.204030789871</v>
      </c>
      <c r="AG81" s="38">
        <v>77</v>
      </c>
      <c r="AH81" s="101">
        <v>1</v>
      </c>
      <c r="AI81" s="101">
        <v>1.2775706919277678</v>
      </c>
      <c r="AJ81" s="101">
        <v>1.7828539244094728</v>
      </c>
      <c r="AK81" s="101">
        <v>2.9675777653619559</v>
      </c>
      <c r="AL81" s="101">
        <v>5.9854301499377636</v>
      </c>
      <c r="AM81" s="101">
        <f t="shared" si="1"/>
        <v>158.24998305947267</v>
      </c>
      <c r="AN81" s="107"/>
      <c r="AR81" s="43">
        <v>77</v>
      </c>
      <c r="AS81" s="100">
        <v>276.68877076810224</v>
      </c>
      <c r="AT81" s="100">
        <v>277.16502562207899</v>
      </c>
      <c r="AU81" s="100">
        <v>278.26068243744112</v>
      </c>
      <c r="AV81" s="100">
        <v>280.00551730029326</v>
      </c>
      <c r="AW81" s="100">
        <v>277.42555432395056</v>
      </c>
      <c r="AX81" s="41"/>
      <c r="AY81" s="43">
        <v>77</v>
      </c>
      <c r="AZ81" s="100">
        <v>1476.3047443017902</v>
      </c>
      <c r="BA81" s="100">
        <v>1496.0128260121928</v>
      </c>
      <c r="BB81" s="100">
        <v>1520.2244486376951</v>
      </c>
      <c r="BC81" s="100">
        <v>1549.6393127473893</v>
      </c>
      <c r="BD81" s="100">
        <v>1556.3911211786399</v>
      </c>
      <c r="BE81" s="41"/>
      <c r="BF81" s="43">
        <v>77</v>
      </c>
      <c r="BG81" s="43">
        <f>[4]攻城值!AQ81</f>
        <v>0.15777942709624582</v>
      </c>
      <c r="BH81" s="43">
        <f>[4]攻城值!AR81</f>
        <v>0.84222057290375418</v>
      </c>
      <c r="BL81" s="70">
        <v>77</v>
      </c>
      <c r="BM81" s="47">
        <f>'[1]功能-战损相关'!H87</f>
        <v>0.17499999999999999</v>
      </c>
      <c r="BN81" s="47">
        <f>'[1]功能-战损相关'!I87</f>
        <v>0.17499999999999999</v>
      </c>
      <c r="BO81" s="47">
        <f>'[1]功能-战损相关'!J87</f>
        <v>0.17499999999999999</v>
      </c>
      <c r="BP81" s="47">
        <f>'[1]功能-战损相关'!K87</f>
        <v>0.17499999999999999</v>
      </c>
      <c r="BQ81" s="47">
        <f>'[1]功能-战损相关'!L87</f>
        <v>0.17499999999999999</v>
      </c>
      <c r="BR81" s="47">
        <f>'[1]功能-战损相关'!M87</f>
        <v>0.125</v>
      </c>
      <c r="BS81" s="47">
        <f>'[1]功能-战损相关'!N87</f>
        <v>0.125</v>
      </c>
      <c r="BT81" s="47">
        <f>'[1]功能-战损相关'!O87</f>
        <v>0.125</v>
      </c>
      <c r="BU81" s="47">
        <f>'[1]功能-战损相关'!P87</f>
        <v>0.125</v>
      </c>
      <c r="BV81" s="47">
        <f>'[1]功能-战损相关'!Q87</f>
        <v>0.125</v>
      </c>
      <c r="BX81" s="57">
        <v>77</v>
      </c>
      <c r="BY81" s="47">
        <f>求节点($BL$5:$BL$364,BM$5:BM$364,节奏总纲!R80)</f>
        <v>0.17499999999999999</v>
      </c>
      <c r="BZ81" s="47">
        <f>求节点($BL$5:$BL$364,BN$5:BN$364,节奏总纲!S80)</f>
        <v>0.17499999999999999</v>
      </c>
      <c r="CA81" s="47">
        <f>求节点($BL$5:$BL$364,BO$5:BO$364,节奏总纲!T80)</f>
        <v>0.17499999999999999</v>
      </c>
      <c r="CB81" s="47">
        <f>求节点($BL$5:$BL$364,BP$5:BP$364,节奏总纲!U80)</f>
        <v>0.17499999999999999</v>
      </c>
      <c r="CC81" s="47">
        <f>求节点($BL$5:$BL$364,BQ$5:BQ$364,节奏总纲!V80)</f>
        <v>0.17499999999999999</v>
      </c>
      <c r="CD81" s="47">
        <f>求节点($BL$5:$BL$364,BR$5:BR$364,节奏总纲!R80)</f>
        <v>0.125</v>
      </c>
      <c r="CE81" s="47">
        <f>求节点($BL$5:$BL$364,BS$5:BS$364,节奏总纲!S80)</f>
        <v>0.125</v>
      </c>
      <c r="CF81" s="47">
        <f>求节点($BL$5:$BL$364,BT$5:BT$364,节奏总纲!T80)</f>
        <v>0.125</v>
      </c>
      <c r="CG81" s="47">
        <f>求节点($BL$5:$BL$364,BU$5:BU$364,节奏总纲!U80)</f>
        <v>0.125</v>
      </c>
      <c r="CH81" s="47">
        <f>求节点($BL$5:$BL$364,BV$5:BV$364,节奏总纲!V80)</f>
        <v>0.125</v>
      </c>
      <c r="CV81" s="131">
        <f>[2]兵营招募!S115</f>
        <v>78</v>
      </c>
      <c r="CW81" s="131">
        <f>[2]兵营招募!U115</f>
        <v>31000</v>
      </c>
    </row>
    <row r="82" spans="2:101" x14ac:dyDescent="0.2">
      <c r="B82" s="31">
        <v>78</v>
      </c>
      <c r="C82" s="31">
        <f>[1]服务器生态!W99</f>
        <v>230.16975430500003</v>
      </c>
      <c r="D82" s="31">
        <f>[1]服务器生态!X99</f>
        <v>217.77041312793438</v>
      </c>
      <c r="E82" s="31">
        <f>[1]服务器生态!Y99</f>
        <v>18.036719047065599</v>
      </c>
      <c r="F82" s="31">
        <f>[1]服务器生态!Z99</f>
        <v>3.1378591200000008</v>
      </c>
      <c r="G82" s="31">
        <f>[1]服务器生态!AA99</f>
        <v>0.88525439999999977</v>
      </c>
      <c r="H82" s="31">
        <f>[1]服务器生态!AC99</f>
        <v>0.48972288150000004</v>
      </c>
      <c r="I82" s="31">
        <f>[1]服务器生态!AD99</f>
        <v>0.46334130452751993</v>
      </c>
      <c r="J82" s="31">
        <f>[1]服务器生态!AE99</f>
        <v>3.8375997972480001E-2</v>
      </c>
      <c r="K82" s="31">
        <f>[1]服务器生态!AF99</f>
        <v>6.6762960000000017E-3</v>
      </c>
      <c r="L82" s="31">
        <f>[1]服务器生态!AG99</f>
        <v>1.8835199999999996E-3</v>
      </c>
      <c r="M82" s="53">
        <f>[3]基础信息!M81</f>
        <v>99.454545454545453</v>
      </c>
      <c r="N82" s="92"/>
      <c r="Q82" s="33">
        <v>78</v>
      </c>
      <c r="R82" s="33">
        <f>[4]带兵数!D81</f>
        <v>6788.5499964596729</v>
      </c>
      <c r="S82" s="33">
        <f>[4]带兵数!E81</f>
        <v>6843.0502277742426</v>
      </c>
      <c r="T82" s="33">
        <f>[4]带兵数!F81</f>
        <v>6900.8869383463989</v>
      </c>
      <c r="U82" s="33">
        <f>[4]带兵数!G81</f>
        <v>6965.3317888009888</v>
      </c>
      <c r="V82" s="33">
        <f>[4]带兵数!H81</f>
        <v>7033.0400612131916</v>
      </c>
      <c r="X82" s="33">
        <v>78</v>
      </c>
      <c r="Y82" s="102">
        <f>求节点(节奏总纲!D$4:D$163,R$5:R$164,$X82)*6</f>
        <v>34719.181074829103</v>
      </c>
      <c r="Z82" s="102">
        <f>求节点(节奏总纲!E$4:E$163,S$5:S$164,$X82)*6</f>
        <v>35862.799612380288</v>
      </c>
      <c r="AA82" s="102">
        <f>求节点(节奏总纲!F$4:F$163,T$5:T$164,$X82)*6</f>
        <v>37368.298374302321</v>
      </c>
      <c r="AB82" s="102">
        <f>求节点(节奏总纲!G$4:G$163,U$5:U$164,$X82)*6</f>
        <v>39542.506960005689</v>
      </c>
      <c r="AC82" s="102">
        <f>求节点(节奏总纲!H$4:H$163,V$5:V$164,$X82)*6</f>
        <v>43385.233044369277</v>
      </c>
      <c r="AG82" s="38">
        <v>78</v>
      </c>
      <c r="AH82" s="101">
        <v>1</v>
      </c>
      <c r="AI82" s="101">
        <v>1.27491668583957</v>
      </c>
      <c r="AJ82" s="101">
        <v>1.7811601648508988</v>
      </c>
      <c r="AK82" s="101">
        <v>2.9662570905338868</v>
      </c>
      <c r="AL82" s="101">
        <v>5.9671170454471953</v>
      </c>
      <c r="AM82" s="101">
        <f t="shared" si="1"/>
        <v>158.50566684911334</v>
      </c>
      <c r="AN82" s="107"/>
      <c r="AR82" s="43">
        <v>78</v>
      </c>
      <c r="AS82" s="100">
        <v>279.76755625929337</v>
      </c>
      <c r="AT82" s="100">
        <v>280.23918630253524</v>
      </c>
      <c r="AU82" s="100">
        <v>281.39782137386402</v>
      </c>
      <c r="AV82" s="100">
        <v>283.14757241301066</v>
      </c>
      <c r="AW82" s="100">
        <v>281.87720496420411</v>
      </c>
      <c r="AX82" s="41"/>
      <c r="AY82" s="43">
        <v>78</v>
      </c>
      <c r="AZ82" s="100">
        <v>1493.607474891536</v>
      </c>
      <c r="BA82" s="100">
        <v>1513.2235016386544</v>
      </c>
      <c r="BB82" s="100">
        <v>1537.7100081557915</v>
      </c>
      <c r="BC82" s="100">
        <v>1567.1104013575432</v>
      </c>
      <c r="BD82" s="100">
        <v>1581.1731298841587</v>
      </c>
      <c r="BE82" s="41"/>
      <c r="BF82" s="43">
        <v>78</v>
      </c>
      <c r="BG82" s="43">
        <f>[4]攻城值!AQ82</f>
        <v>0.15775995000771981</v>
      </c>
      <c r="BH82" s="43">
        <f>[4]攻城值!AR82</f>
        <v>0.84224004999228019</v>
      </c>
      <c r="BL82" s="70">
        <v>78</v>
      </c>
      <c r="BM82" s="47">
        <f>'[1]功能-战损相关'!H88</f>
        <v>0.17499999999999999</v>
      </c>
      <c r="BN82" s="47">
        <f>'[1]功能-战损相关'!I88</f>
        <v>0.17499999999999999</v>
      </c>
      <c r="BO82" s="47">
        <f>'[1]功能-战损相关'!J88</f>
        <v>0.17499999999999999</v>
      </c>
      <c r="BP82" s="47">
        <f>'[1]功能-战损相关'!K88</f>
        <v>0.17499999999999999</v>
      </c>
      <c r="BQ82" s="47">
        <f>'[1]功能-战损相关'!L88</f>
        <v>0.17499999999999999</v>
      </c>
      <c r="BR82" s="47">
        <f>'[1]功能-战损相关'!M88</f>
        <v>0.125</v>
      </c>
      <c r="BS82" s="47">
        <f>'[1]功能-战损相关'!N88</f>
        <v>0.125</v>
      </c>
      <c r="BT82" s="47">
        <f>'[1]功能-战损相关'!O88</f>
        <v>0.125</v>
      </c>
      <c r="BU82" s="47">
        <f>'[1]功能-战损相关'!P88</f>
        <v>0.125</v>
      </c>
      <c r="BV82" s="47">
        <f>'[1]功能-战损相关'!Q88</f>
        <v>0.125</v>
      </c>
      <c r="BX82" s="57">
        <v>78</v>
      </c>
      <c r="BY82" s="47">
        <f>求节点($BL$5:$BL$364,BM$5:BM$364,节奏总纲!R81)</f>
        <v>0.17499999999999999</v>
      </c>
      <c r="BZ82" s="47">
        <f>求节点($BL$5:$BL$364,BN$5:BN$364,节奏总纲!S81)</f>
        <v>0.17499999999999999</v>
      </c>
      <c r="CA82" s="47">
        <f>求节点($BL$5:$BL$364,BO$5:BO$364,节奏总纲!T81)</f>
        <v>0.17499999999999999</v>
      </c>
      <c r="CB82" s="47">
        <f>求节点($BL$5:$BL$364,BP$5:BP$364,节奏总纲!U81)</f>
        <v>0.17499999999999999</v>
      </c>
      <c r="CC82" s="47">
        <f>求节点($BL$5:$BL$364,BQ$5:BQ$364,节奏总纲!V81)</f>
        <v>0.17499999999999999</v>
      </c>
      <c r="CD82" s="47">
        <f>求节点($BL$5:$BL$364,BR$5:BR$364,节奏总纲!R81)</f>
        <v>0.125</v>
      </c>
      <c r="CE82" s="47">
        <f>求节点($BL$5:$BL$364,BS$5:BS$364,节奏总纲!S81)</f>
        <v>0.125</v>
      </c>
      <c r="CF82" s="47">
        <f>求节点($BL$5:$BL$364,BT$5:BT$364,节奏总纲!T81)</f>
        <v>0.125</v>
      </c>
      <c r="CG82" s="47">
        <f>求节点($BL$5:$BL$364,BU$5:BU$364,节奏总纲!U81)</f>
        <v>0.125</v>
      </c>
      <c r="CH82" s="47">
        <f>求节点($BL$5:$BL$364,BV$5:BV$364,节奏总纲!V81)</f>
        <v>0.125</v>
      </c>
      <c r="CV82" s="131">
        <f>[2]兵营招募!S116</f>
        <v>79</v>
      </c>
      <c r="CW82" s="131">
        <f>[2]兵营招募!U116</f>
        <v>31000</v>
      </c>
    </row>
    <row r="83" spans="2:101" x14ac:dyDescent="0.2">
      <c r="B83" s="31">
        <v>79</v>
      </c>
      <c r="C83" s="31">
        <f>[1]服务器生态!W100</f>
        <v>228.95947123875001</v>
      </c>
      <c r="D83" s="31">
        <f>[1]服务器生态!X100</f>
        <v>217.37182304062489</v>
      </c>
      <c r="E83" s="31">
        <f>[1]服务器生态!Y100</f>
        <v>17.981665273958399</v>
      </c>
      <c r="F83" s="31">
        <f>[1]服务器生态!Z100</f>
        <v>3.1342121800000009</v>
      </c>
      <c r="G83" s="31">
        <f>[1]服务器生态!AA100</f>
        <v>0.88616159999999988</v>
      </c>
      <c r="H83" s="31">
        <f>[1]服务器生态!AC100</f>
        <v>0.48888143325000005</v>
      </c>
      <c r="I83" s="31">
        <f>[1]服务器生态!AD100</f>
        <v>0.46413912393015994</v>
      </c>
      <c r="J83" s="31">
        <f>[1]服务器生态!AE100</f>
        <v>3.839501481984E-2</v>
      </c>
      <c r="K83" s="31">
        <f>[1]服务器生态!AF100</f>
        <v>6.6922680000000021E-3</v>
      </c>
      <c r="L83" s="31">
        <f>[1]服务器生态!AG100</f>
        <v>1.8921599999999997E-3</v>
      </c>
      <c r="M83" s="53">
        <f>[3]基础信息!M82</f>
        <v>99.652173913043484</v>
      </c>
      <c r="N83" s="92"/>
      <c r="Q83" s="33">
        <v>79</v>
      </c>
      <c r="R83" s="33">
        <f>[4]带兵数!D82</f>
        <v>6856.4683073228825</v>
      </c>
      <c r="S83" s="33">
        <f>[4]带兵数!E82</f>
        <v>6909.3651798323854</v>
      </c>
      <c r="T83" s="33">
        <f>[4]带兵数!F82</f>
        <v>6970.3918944161269</v>
      </c>
      <c r="U83" s="33">
        <f>[4]带兵数!G82</f>
        <v>7029.6669566151886</v>
      </c>
      <c r="V83" s="33">
        <f>[4]带兵数!H82</f>
        <v>7098.4169788056379</v>
      </c>
      <c r="X83" s="33">
        <v>79</v>
      </c>
      <c r="Y83" s="102">
        <f>求节点(节奏总纲!D$4:D$163,R$5:R$164,$X83)*6</f>
        <v>34790.90268117626</v>
      </c>
      <c r="Z83" s="102">
        <f>求节点(节奏总纲!E$4:E$163,S$5:S$164,$X83)*6</f>
        <v>35933.269496962035</v>
      </c>
      <c r="AA83" s="102">
        <f>求节点(节奏总纲!F$4:F$163,T$5:T$164,$X83)*6</f>
        <v>37440.820230725745</v>
      </c>
      <c r="AB83" s="102">
        <f>求节点(节奏总纲!G$4:G$163,U$5:U$164,$X83)*6</f>
        <v>39616.929411355304</v>
      </c>
      <c r="AC83" s="102">
        <f>求节点(节奏总纲!H$4:H$163,V$5:V$164,$X83)*6</f>
        <v>43457.452671931256</v>
      </c>
      <c r="AG83" s="38">
        <v>79</v>
      </c>
      <c r="AH83" s="101">
        <v>1</v>
      </c>
      <c r="AI83" s="101">
        <v>1.2721456379315017</v>
      </c>
      <c r="AJ83" s="101">
        <v>1.779236039732893</v>
      </c>
      <c r="AK83" s="101">
        <v>2.9618682186183607</v>
      </c>
      <c r="AL83" s="101">
        <v>5.9342454901623523</v>
      </c>
      <c r="AM83" s="101">
        <f t="shared" si="1"/>
        <v>158.72423094463474</v>
      </c>
      <c r="AN83" s="107"/>
      <c r="AR83" s="43">
        <v>79</v>
      </c>
      <c r="AS83" s="100">
        <v>282.83767664405775</v>
      </c>
      <c r="AT83" s="100">
        <v>283.36842146723569</v>
      </c>
      <c r="AU83" s="100">
        <v>284.52888660923469</v>
      </c>
      <c r="AV83" s="100">
        <v>286.25888082103245</v>
      </c>
      <c r="AW83" s="100">
        <v>286.36160220060862</v>
      </c>
      <c r="AX83" s="41"/>
      <c r="AY83" s="43">
        <v>79</v>
      </c>
      <c r="AZ83" s="100">
        <v>1510.8631845322498</v>
      </c>
      <c r="BA83" s="100">
        <v>1530.7311243311733</v>
      </c>
      <c r="BB83" s="100">
        <v>1555.1621784772451</v>
      </c>
      <c r="BC83" s="100">
        <v>1584.4112566007407</v>
      </c>
      <c r="BD83" s="100">
        <v>1606.1371473208521</v>
      </c>
      <c r="BE83" s="41"/>
      <c r="BF83" s="43">
        <v>79</v>
      </c>
      <c r="BG83" s="43">
        <f>[4]攻城值!AQ83</f>
        <v>0.15768386065142045</v>
      </c>
      <c r="BH83" s="43">
        <f>[4]攻城值!AR83</f>
        <v>0.84231613934857952</v>
      </c>
      <c r="BL83" s="70">
        <v>79</v>
      </c>
      <c r="BM83" s="47">
        <f>'[1]功能-战损相关'!H89</f>
        <v>0.17499999999999999</v>
      </c>
      <c r="BN83" s="47">
        <f>'[1]功能-战损相关'!I89</f>
        <v>0.17499999999999999</v>
      </c>
      <c r="BO83" s="47">
        <f>'[1]功能-战损相关'!J89</f>
        <v>0.17499999999999999</v>
      </c>
      <c r="BP83" s="47">
        <f>'[1]功能-战损相关'!K89</f>
        <v>0.17499999999999999</v>
      </c>
      <c r="BQ83" s="47">
        <f>'[1]功能-战损相关'!L89</f>
        <v>0.17499999999999999</v>
      </c>
      <c r="BR83" s="47">
        <f>'[1]功能-战损相关'!M89</f>
        <v>0.125</v>
      </c>
      <c r="BS83" s="47">
        <f>'[1]功能-战损相关'!N89</f>
        <v>0.125</v>
      </c>
      <c r="BT83" s="47">
        <f>'[1]功能-战损相关'!O89</f>
        <v>0.125</v>
      </c>
      <c r="BU83" s="47">
        <f>'[1]功能-战损相关'!P89</f>
        <v>0.125</v>
      </c>
      <c r="BV83" s="47">
        <f>'[1]功能-战损相关'!Q89</f>
        <v>0.125</v>
      </c>
      <c r="BX83" s="57">
        <v>79</v>
      </c>
      <c r="BY83" s="47">
        <f>求节点($BL$5:$BL$364,BM$5:BM$364,节奏总纲!R82)</f>
        <v>0.17499999999999999</v>
      </c>
      <c r="BZ83" s="47">
        <f>求节点($BL$5:$BL$364,BN$5:BN$364,节奏总纲!S82)</f>
        <v>0.17499999999999999</v>
      </c>
      <c r="CA83" s="47">
        <f>求节点($BL$5:$BL$364,BO$5:BO$364,节奏总纲!T82)</f>
        <v>0.17499999999999999</v>
      </c>
      <c r="CB83" s="47">
        <f>求节点($BL$5:$BL$364,BP$5:BP$364,节奏总纲!U82)</f>
        <v>0.17499999999999999</v>
      </c>
      <c r="CC83" s="47">
        <f>求节点($BL$5:$BL$364,BQ$5:BQ$364,节奏总纲!V82)</f>
        <v>0.17499999999999999</v>
      </c>
      <c r="CD83" s="47">
        <f>求节点($BL$5:$BL$364,BR$5:BR$364,节奏总纲!R82)</f>
        <v>0.125</v>
      </c>
      <c r="CE83" s="47">
        <f>求节点($BL$5:$BL$364,BS$5:BS$364,节奏总纲!S82)</f>
        <v>0.125</v>
      </c>
      <c r="CF83" s="47">
        <f>求节点($BL$5:$BL$364,BT$5:BT$364,节奏总纲!T82)</f>
        <v>0.125</v>
      </c>
      <c r="CG83" s="47">
        <f>求节点($BL$5:$BL$364,BU$5:BU$364,节奏总纲!U82)</f>
        <v>0.125</v>
      </c>
      <c r="CH83" s="47">
        <f>求节点($BL$5:$BL$364,BV$5:BV$364,节奏总纲!V82)</f>
        <v>0.125</v>
      </c>
      <c r="CV83" s="131">
        <f>[2]兵营招募!S117</f>
        <v>80</v>
      </c>
      <c r="CW83" s="131">
        <f>[2]兵营招募!U117</f>
        <v>32000</v>
      </c>
    </row>
    <row r="84" spans="2:101" x14ac:dyDescent="0.2">
      <c r="B84" s="31">
        <v>80</v>
      </c>
      <c r="C84" s="31">
        <f>[1]服务器生态!W101</f>
        <v>227.75199300000003</v>
      </c>
      <c r="D84" s="31">
        <f>[1]服务器生态!X101</f>
        <v>216.97057355530666</v>
      </c>
      <c r="E84" s="31">
        <f>[1]服务器生态!Y101</f>
        <v>17.926548111360002</v>
      </c>
      <c r="F84" s="31">
        <f>[1]服务器生态!Z101</f>
        <v>3.1305120000000008</v>
      </c>
      <c r="G84" s="31">
        <f>[1]服务器生态!AA101</f>
        <v>0.88703999999999994</v>
      </c>
      <c r="H84" s="31">
        <f>[1]服务器生态!AC101</f>
        <v>0.48803998500000006</v>
      </c>
      <c r="I84" s="31">
        <f>[1]服务器生态!AD101</f>
        <v>0.46493694333279995</v>
      </c>
      <c r="J84" s="31">
        <f>[1]服务器生态!AE101</f>
        <v>3.8414031667200005E-2</v>
      </c>
      <c r="K84" s="31">
        <f>[1]服务器生态!AF101</f>
        <v>6.7082400000000016E-3</v>
      </c>
      <c r="L84" s="31">
        <f>[1]服务器生态!AG101</f>
        <v>1.9007999999999998E-3</v>
      </c>
      <c r="M84" s="53">
        <f>[3]基础信息!M83</f>
        <v>99.8498023715415</v>
      </c>
      <c r="N84" s="92"/>
      <c r="Q84" s="33">
        <v>80</v>
      </c>
      <c r="R84" s="33">
        <f>[4]带兵数!D83</f>
        <v>6922.6465623783333</v>
      </c>
      <c r="S84" s="33">
        <f>[4]带兵数!E83</f>
        <v>6977.864099891106</v>
      </c>
      <c r="T84" s="33">
        <f>[4]带兵数!F83</f>
        <v>7033.5402391663247</v>
      </c>
      <c r="U84" s="33">
        <f>[4]带兵数!G83</f>
        <v>7095.9542756901392</v>
      </c>
      <c r="V84" s="33">
        <f>[4]带兵数!H83</f>
        <v>7163.2532092773636</v>
      </c>
      <c r="X84" s="33">
        <v>80</v>
      </c>
      <c r="Y84" s="102">
        <f>求节点(节奏总纲!D$4:D$163,R$5:R$164,$X84)*6</f>
        <v>34862.624287523409</v>
      </c>
      <c r="Z84" s="102">
        <f>求节点(节奏总纲!E$4:E$163,S$5:S$164,$X84)*6</f>
        <v>36003.739381543783</v>
      </c>
      <c r="AA84" s="102">
        <f>求节点(节奏总纲!F$4:F$163,T$5:T$164,$X84)*6</f>
        <v>37511.427178164682</v>
      </c>
      <c r="AB84" s="102">
        <f>求节点(节奏总纲!G$4:G$163,U$5:U$164,$X84)*6</f>
        <v>39691.351862704905</v>
      </c>
      <c r="AC84" s="102">
        <f>求节点(节奏总纲!H$4:H$163,V$5:V$164,$X84)*6</f>
        <v>43529.672299493242</v>
      </c>
      <c r="AG84" s="38">
        <v>80</v>
      </c>
      <c r="AH84" s="101">
        <v>1</v>
      </c>
      <c r="AI84" s="101">
        <v>1.2694654923223374</v>
      </c>
      <c r="AJ84" s="101">
        <v>1.7773750342008374</v>
      </c>
      <c r="AK84" s="101">
        <v>2.9576233205928397</v>
      </c>
      <c r="AL84" s="101">
        <v>5.8991699915465521</v>
      </c>
      <c r="AM84" s="101">
        <f t="shared" si="1"/>
        <v>158.94717417415319</v>
      </c>
      <c r="AN84" s="107"/>
      <c r="AR84" s="43">
        <v>80</v>
      </c>
      <c r="AS84" s="100">
        <v>285.90959398001417</v>
      </c>
      <c r="AT84" s="100">
        <v>286.45223252214993</v>
      </c>
      <c r="AU84" s="100">
        <v>287.58849419516417</v>
      </c>
      <c r="AV84" s="100">
        <v>289.22395846325799</v>
      </c>
      <c r="AW84" s="100">
        <v>290.9857659507482</v>
      </c>
      <c r="AX84" s="41"/>
      <c r="AY84" s="43">
        <v>80</v>
      </c>
      <c r="AZ84" s="100">
        <v>1528.1277376176345</v>
      </c>
      <c r="BA84" s="100">
        <v>1547.9929647002957</v>
      </c>
      <c r="BB84" s="100">
        <v>1572.2234957395865</v>
      </c>
      <c r="BC84" s="100">
        <v>1600.9026313131803</v>
      </c>
      <c r="BD84" s="100">
        <v>1631.8833457070998</v>
      </c>
      <c r="BE84" s="41"/>
      <c r="BF84" s="43">
        <v>80</v>
      </c>
      <c r="BG84" s="43">
        <f>[4]攻城值!AQ84</f>
        <v>0.15760954253803008</v>
      </c>
      <c r="BH84" s="43">
        <f>[4]攻城值!AR84</f>
        <v>0.84239045746196994</v>
      </c>
      <c r="BL84" s="70">
        <v>80</v>
      </c>
      <c r="BM84" s="47">
        <f>'[1]功能-战损相关'!H90</f>
        <v>0.17499999999999999</v>
      </c>
      <c r="BN84" s="47">
        <f>'[1]功能-战损相关'!I90</f>
        <v>0.17499999999999999</v>
      </c>
      <c r="BO84" s="47">
        <f>'[1]功能-战损相关'!J90</f>
        <v>0.17499999999999999</v>
      </c>
      <c r="BP84" s="47">
        <f>'[1]功能-战损相关'!K90</f>
        <v>0.17499999999999999</v>
      </c>
      <c r="BQ84" s="47">
        <f>'[1]功能-战损相关'!L90</f>
        <v>0.17499999999999999</v>
      </c>
      <c r="BR84" s="47">
        <f>'[1]功能-战损相关'!M90</f>
        <v>0.125</v>
      </c>
      <c r="BS84" s="47">
        <f>'[1]功能-战损相关'!N90</f>
        <v>0.125</v>
      </c>
      <c r="BT84" s="47">
        <f>'[1]功能-战损相关'!O90</f>
        <v>0.125</v>
      </c>
      <c r="BU84" s="47">
        <f>'[1]功能-战损相关'!P90</f>
        <v>0.125</v>
      </c>
      <c r="BV84" s="47">
        <f>'[1]功能-战损相关'!Q90</f>
        <v>0.125</v>
      </c>
      <c r="BX84" s="57">
        <v>80</v>
      </c>
      <c r="BY84" s="47">
        <f>求节点($BL$5:$BL$364,BM$5:BM$364,节奏总纲!R83)</f>
        <v>0.17499999999999999</v>
      </c>
      <c r="BZ84" s="47">
        <f>求节点($BL$5:$BL$364,BN$5:BN$364,节奏总纲!S83)</f>
        <v>0.17499999999999999</v>
      </c>
      <c r="CA84" s="47">
        <f>求节点($BL$5:$BL$364,BO$5:BO$364,节奏总纲!T83)</f>
        <v>0.17499999999999999</v>
      </c>
      <c r="CB84" s="47">
        <f>求节点($BL$5:$BL$364,BP$5:BP$364,节奏总纲!U83)</f>
        <v>0.17499999999999999</v>
      </c>
      <c r="CC84" s="47">
        <f>求节点($BL$5:$BL$364,BQ$5:BQ$364,节奏总纲!V83)</f>
        <v>0.17499999999999999</v>
      </c>
      <c r="CD84" s="47">
        <f>求节点($BL$5:$BL$364,BR$5:BR$364,节奏总纲!R83)</f>
        <v>0.125</v>
      </c>
      <c r="CE84" s="47">
        <f>求节点($BL$5:$BL$364,BS$5:BS$364,节奏总纲!S83)</f>
        <v>0.125</v>
      </c>
      <c r="CF84" s="47">
        <f>求节点($BL$5:$BL$364,BT$5:BT$364,节奏总纲!T83)</f>
        <v>0.125</v>
      </c>
      <c r="CG84" s="47">
        <f>求节点($BL$5:$BL$364,BU$5:BU$364,节奏总纲!U83)</f>
        <v>0.125</v>
      </c>
      <c r="CH84" s="47">
        <f>求节点($BL$5:$BL$364,BV$5:BV$364,节奏总纲!V83)</f>
        <v>0.125</v>
      </c>
      <c r="CV84" s="131">
        <f>[2]兵营招募!S118</f>
        <v>81</v>
      </c>
      <c r="CW84" s="131">
        <f>[2]兵营招募!U118</f>
        <v>32000</v>
      </c>
    </row>
    <row r="85" spans="2:101" x14ac:dyDescent="0.2">
      <c r="B85" s="31">
        <v>81</v>
      </c>
      <c r="C85" s="31">
        <f>[1]服务器生态!W102</f>
        <v>226.54731958875001</v>
      </c>
      <c r="D85" s="31">
        <f>[1]服务器生态!X102</f>
        <v>216.56666467197957</v>
      </c>
      <c r="E85" s="31">
        <f>[1]服务器生态!Y102</f>
        <v>17.8713675592704</v>
      </c>
      <c r="F85" s="31">
        <f>[1]服务器生态!Z102</f>
        <v>3.1267585800000011</v>
      </c>
      <c r="G85" s="31">
        <f>[1]服务器生态!AA102</f>
        <v>0.88788959999999983</v>
      </c>
      <c r="H85" s="31">
        <f>[1]服务器生态!AC102</f>
        <v>0.48719853675000002</v>
      </c>
      <c r="I85" s="31">
        <f>[1]服务器生态!AD102</f>
        <v>0.46573476273543996</v>
      </c>
      <c r="J85" s="31">
        <f>[1]服务器生态!AE102</f>
        <v>3.8433048514560003E-2</v>
      </c>
      <c r="K85" s="31">
        <f>[1]服务器生态!AF102</f>
        <v>6.724212000000002E-3</v>
      </c>
      <c r="L85" s="31">
        <f>[1]服务器生态!AG102</f>
        <v>1.9094399999999997E-3</v>
      </c>
      <c r="M85" s="53">
        <f>[3]基础信息!M84</f>
        <v>100</v>
      </c>
      <c r="N85" s="92"/>
      <c r="Q85" s="33">
        <v>81</v>
      </c>
      <c r="R85" s="33">
        <f>[4]带兵数!D84</f>
        <v>6990.1533759886324</v>
      </c>
      <c r="S85" s="33">
        <f>[4]带兵数!E84</f>
        <v>7042.1339851414859</v>
      </c>
      <c r="T85" s="33">
        <f>[4]带兵数!F84</f>
        <v>7099.4311889804285</v>
      </c>
      <c r="U85" s="33">
        <f>[4]带兵数!G84</f>
        <v>7160.1665826971657</v>
      </c>
      <c r="V85" s="33">
        <f>[4]带兵数!H84</f>
        <v>7229.1499408717918</v>
      </c>
      <c r="X85" s="33">
        <v>81</v>
      </c>
      <c r="Y85" s="102">
        <f>求节点(节奏总纲!D$4:D$163,R$5:R$164,$X85)*6</f>
        <v>34934.345893870566</v>
      </c>
      <c r="Z85" s="102">
        <f>求节点(节奏总纲!E$4:E$163,S$5:S$164,$X85)*6</f>
        <v>36074.20926612553</v>
      </c>
      <c r="AA85" s="102">
        <f>求节点(节奏总纲!F$4:F$163,T$5:T$164,$X85)*6</f>
        <v>37582.034125603612</v>
      </c>
      <c r="AB85" s="102">
        <f>求节点(节奏总纲!G$4:G$163,U$5:U$164,$X85)*6</f>
        <v>39765.505056265036</v>
      </c>
      <c r="AC85" s="102">
        <f>求节点(节奏总纲!H$4:H$163,V$5:V$164,$X85)*6</f>
        <v>43601.891927055229</v>
      </c>
      <c r="AG85" s="38">
        <v>81</v>
      </c>
      <c r="AH85" s="101">
        <v>1</v>
      </c>
      <c r="AI85" s="101">
        <v>1.2668718482146095</v>
      </c>
      <c r="AJ85" s="101">
        <v>1.7755740924847749</v>
      </c>
      <c r="AK85" s="101">
        <v>2.9535154263373364</v>
      </c>
      <c r="AL85" s="101">
        <v>5.8652265520560167</v>
      </c>
      <c r="AM85" s="101">
        <f t="shared" si="1"/>
        <v>159.10187317087457</v>
      </c>
      <c r="AN85" s="107"/>
      <c r="AR85" s="43">
        <v>81</v>
      </c>
      <c r="AS85" s="100">
        <v>288.97513358419087</v>
      </c>
      <c r="AT85" s="100">
        <v>289.481630747883</v>
      </c>
      <c r="AU85" s="100">
        <v>290.54566606180373</v>
      </c>
      <c r="AV85" s="100">
        <v>292.26336483533117</v>
      </c>
      <c r="AW85" s="100">
        <v>294.51484153594964</v>
      </c>
      <c r="AX85" s="41"/>
      <c r="AY85" s="43">
        <v>81</v>
      </c>
      <c r="AZ85" s="100">
        <v>1545.3574592374416</v>
      </c>
      <c r="BA85" s="100">
        <v>1564.9601586026456</v>
      </c>
      <c r="BB85" s="100">
        <v>1588.7243296896602</v>
      </c>
      <c r="BC85" s="100">
        <v>1617.8053022088452</v>
      </c>
      <c r="BD85" s="100">
        <v>1651.4870852228121</v>
      </c>
      <c r="BE85" s="41"/>
      <c r="BF85" s="43">
        <v>81</v>
      </c>
      <c r="BG85" s="43">
        <f>[4]攻城值!AQ85</f>
        <v>0.1575369345314197</v>
      </c>
      <c r="BH85" s="43">
        <f>[4]攻城值!AR85</f>
        <v>0.8424630654685803</v>
      </c>
      <c r="BL85" s="70">
        <v>81</v>
      </c>
      <c r="BM85" s="47">
        <f>'[1]功能-战损相关'!H91</f>
        <v>0.17499999999999999</v>
      </c>
      <c r="BN85" s="47">
        <f>'[1]功能-战损相关'!I91</f>
        <v>0.17499999999999999</v>
      </c>
      <c r="BO85" s="47">
        <f>'[1]功能-战损相关'!J91</f>
        <v>0.17499999999999999</v>
      </c>
      <c r="BP85" s="47">
        <f>'[1]功能-战损相关'!K91</f>
        <v>0.17499999999999999</v>
      </c>
      <c r="BQ85" s="47">
        <f>'[1]功能-战损相关'!L91</f>
        <v>0.17499999999999999</v>
      </c>
      <c r="BR85" s="47">
        <f>'[1]功能-战损相关'!M91</f>
        <v>0.125</v>
      </c>
      <c r="BS85" s="47">
        <f>'[1]功能-战损相关'!N91</f>
        <v>0.125</v>
      </c>
      <c r="BT85" s="47">
        <f>'[1]功能-战损相关'!O91</f>
        <v>0.125</v>
      </c>
      <c r="BU85" s="47">
        <f>'[1]功能-战损相关'!P91</f>
        <v>0.125</v>
      </c>
      <c r="BV85" s="47">
        <f>'[1]功能-战损相关'!Q91</f>
        <v>0.125</v>
      </c>
      <c r="BX85" s="57">
        <v>81</v>
      </c>
      <c r="BY85" s="47">
        <f>求节点($BL$5:$BL$364,BM$5:BM$364,节奏总纲!R84)</f>
        <v>0.17499999999999999</v>
      </c>
      <c r="BZ85" s="47">
        <f>求节点($BL$5:$BL$364,BN$5:BN$364,节奏总纲!S84)</f>
        <v>0.17499999999999999</v>
      </c>
      <c r="CA85" s="47">
        <f>求节点($BL$5:$BL$364,BO$5:BO$364,节奏总纲!T84)</f>
        <v>0.17499999999999999</v>
      </c>
      <c r="CB85" s="47">
        <f>求节点($BL$5:$BL$364,BP$5:BP$364,节奏总纲!U84)</f>
        <v>0.17499999999999999</v>
      </c>
      <c r="CC85" s="47">
        <f>求节点($BL$5:$BL$364,BQ$5:BQ$364,节奏总纲!V84)</f>
        <v>0.17499999999999999</v>
      </c>
      <c r="CD85" s="47">
        <f>求节点($BL$5:$BL$364,BR$5:BR$364,节奏总纲!R84)</f>
        <v>0.125</v>
      </c>
      <c r="CE85" s="47">
        <f>求节点($BL$5:$BL$364,BS$5:BS$364,节奏总纲!S84)</f>
        <v>0.125</v>
      </c>
      <c r="CF85" s="47">
        <f>求节点($BL$5:$BL$364,BT$5:BT$364,节奏总纲!T84)</f>
        <v>0.125</v>
      </c>
      <c r="CG85" s="47">
        <f>求节点($BL$5:$BL$364,BU$5:BU$364,节奏总纲!U84)</f>
        <v>0.125</v>
      </c>
      <c r="CH85" s="47">
        <f>求节点($BL$5:$BL$364,BV$5:BV$364,节奏总纲!V84)</f>
        <v>0.125</v>
      </c>
      <c r="CV85" s="131">
        <f>[2]兵营招募!S119</f>
        <v>82</v>
      </c>
      <c r="CW85" s="131">
        <f>[2]兵营招募!U119</f>
        <v>32000</v>
      </c>
    </row>
    <row r="86" spans="2:101" x14ac:dyDescent="0.2">
      <c r="B86" s="31">
        <v>82</v>
      </c>
      <c r="C86" s="31">
        <f>[1]服务器生态!W103</f>
        <v>225.345451005</v>
      </c>
      <c r="D86" s="31">
        <f>[1]服务器生态!X103</f>
        <v>216.1600963906437</v>
      </c>
      <c r="E86" s="31">
        <f>[1]服务器生态!Y103</f>
        <v>17.816123617689598</v>
      </c>
      <c r="F86" s="31">
        <f>[1]服务器生态!Z103</f>
        <v>3.1229519200000007</v>
      </c>
      <c r="G86" s="31">
        <f>[1]服务器生态!AA103</f>
        <v>0.88871039999999979</v>
      </c>
      <c r="H86" s="31">
        <f>[1]服务器生态!AC103</f>
        <v>0.48635708850000003</v>
      </c>
      <c r="I86" s="31">
        <f>[1]服务器生态!AD103</f>
        <v>0.46653258213807997</v>
      </c>
      <c r="J86" s="31">
        <f>[1]服务器生态!AE103</f>
        <v>3.8452065361920001E-2</v>
      </c>
      <c r="K86" s="31">
        <f>[1]服务器生态!AF103</f>
        <v>6.7401840000000015E-3</v>
      </c>
      <c r="L86" s="31">
        <f>[1]服务器生态!AG103</f>
        <v>1.9180799999999997E-3</v>
      </c>
      <c r="M86" s="53">
        <f>[3]基础信息!M85</f>
        <v>100</v>
      </c>
      <c r="N86" s="92"/>
      <c r="Q86" s="33">
        <v>82</v>
      </c>
      <c r="R86" s="33">
        <f>[4]带兵数!D85</f>
        <v>7056.8177050953855</v>
      </c>
      <c r="S86" s="33">
        <f>[4]带兵数!E85</f>
        <v>7108.9768933125815</v>
      </c>
      <c r="T86" s="33">
        <f>[4]带兵数!F85</f>
        <v>7164.874823510946</v>
      </c>
      <c r="U86" s="33">
        <f>[4]带兵数!G85</f>
        <v>7228.5765853689554</v>
      </c>
      <c r="V86" s="33">
        <f>[4]带兵数!H85</f>
        <v>7293.8352338376762</v>
      </c>
      <c r="X86" s="33">
        <v>82</v>
      </c>
      <c r="Y86" s="102">
        <f>求节点(节奏总纲!D$4:D$163,R$5:R$164,$X86)*6</f>
        <v>35006.067500217723</v>
      </c>
      <c r="Z86" s="102">
        <f>求节点(节奏总纲!E$4:E$163,S$5:S$164,$X86)*6</f>
        <v>36144.67915070727</v>
      </c>
      <c r="AA86" s="102">
        <f>求节点(节奏总纲!F$4:F$163,T$5:T$164,$X86)*6</f>
        <v>37652.641073042549</v>
      </c>
      <c r="AB86" s="102">
        <f>求节点(节奏总纲!G$4:G$163,U$5:U$164,$X86)*6</f>
        <v>39833.915585160503</v>
      </c>
      <c r="AC86" s="102">
        <f>求节点(节奏总纲!H$4:H$163,V$5:V$164,$X86)*6</f>
        <v>43674.111554617208</v>
      </c>
      <c r="AG86" s="38">
        <v>82</v>
      </c>
      <c r="AH86" s="101">
        <v>1</v>
      </c>
      <c r="AI86" s="101">
        <v>1.2643605843702961</v>
      </c>
      <c r="AJ86" s="101">
        <v>1.7711139933864835</v>
      </c>
      <c r="AK86" s="101">
        <v>2.9495380085068135</v>
      </c>
      <c r="AL86" s="101">
        <v>5.8323612363828952</v>
      </c>
      <c r="AM86" s="101">
        <f t="shared" si="1"/>
        <v>158.977693784987</v>
      </c>
      <c r="AN86" s="107"/>
      <c r="AR86" s="43">
        <v>82</v>
      </c>
      <c r="AS86" s="100">
        <v>292.04013539951313</v>
      </c>
      <c r="AT86" s="100">
        <v>292.50813056685109</v>
      </c>
      <c r="AU86" s="100">
        <v>293.62983590571633</v>
      </c>
      <c r="AV86" s="100">
        <v>295.33941927381159</v>
      </c>
      <c r="AW86" s="100">
        <v>297.50664842679515</v>
      </c>
      <c r="AX86" s="41"/>
      <c r="AY86" s="43">
        <v>82</v>
      </c>
      <c r="AZ86" s="100">
        <v>1562.5835655103167</v>
      </c>
      <c r="BA86" s="100">
        <v>1581.9109878554282</v>
      </c>
      <c r="BB86" s="100">
        <v>1605.9191641728139</v>
      </c>
      <c r="BC86" s="100">
        <v>1634.9107441733481</v>
      </c>
      <c r="BD86" s="100">
        <v>1668.078087975613</v>
      </c>
      <c r="BE86" s="41"/>
      <c r="BF86" s="43">
        <v>82</v>
      </c>
      <c r="BG86" s="43">
        <f>[4]攻城值!AQ86</f>
        <v>0.15746597827701969</v>
      </c>
      <c r="BH86" s="43">
        <f>[4]攻城值!AR86</f>
        <v>0.84253402172298031</v>
      </c>
      <c r="BL86" s="70">
        <v>82</v>
      </c>
      <c r="BM86" s="47">
        <f>'[1]功能-战损相关'!H92</f>
        <v>0.17499999999999999</v>
      </c>
      <c r="BN86" s="47">
        <f>'[1]功能-战损相关'!I92</f>
        <v>0.17499999999999999</v>
      </c>
      <c r="BO86" s="47">
        <f>'[1]功能-战损相关'!J92</f>
        <v>0.17499999999999999</v>
      </c>
      <c r="BP86" s="47">
        <f>'[1]功能-战损相关'!K92</f>
        <v>0.17499999999999999</v>
      </c>
      <c r="BQ86" s="47">
        <f>'[1]功能-战损相关'!L92</f>
        <v>0.17499999999999999</v>
      </c>
      <c r="BR86" s="47">
        <f>'[1]功能-战损相关'!M92</f>
        <v>0.125</v>
      </c>
      <c r="BS86" s="47">
        <f>'[1]功能-战损相关'!N92</f>
        <v>0.125</v>
      </c>
      <c r="BT86" s="47">
        <f>'[1]功能-战损相关'!O92</f>
        <v>0.125</v>
      </c>
      <c r="BU86" s="47">
        <f>'[1]功能-战损相关'!P92</f>
        <v>0.125</v>
      </c>
      <c r="BV86" s="47">
        <f>'[1]功能-战损相关'!Q92</f>
        <v>0.125</v>
      </c>
      <c r="BX86" s="57">
        <v>82</v>
      </c>
      <c r="BY86" s="47">
        <f>求节点($BL$5:$BL$364,BM$5:BM$364,节奏总纲!R85)</f>
        <v>0.17499999999999999</v>
      </c>
      <c r="BZ86" s="47">
        <f>求节点($BL$5:$BL$364,BN$5:BN$364,节奏总纲!S85)</f>
        <v>0.17499999999999999</v>
      </c>
      <c r="CA86" s="47">
        <f>求节点($BL$5:$BL$364,BO$5:BO$364,节奏总纲!T85)</f>
        <v>0.17499999999999999</v>
      </c>
      <c r="CB86" s="47">
        <f>求节点($BL$5:$BL$364,BP$5:BP$364,节奏总纲!U85)</f>
        <v>0.17499999999999999</v>
      </c>
      <c r="CC86" s="47">
        <f>求节点($BL$5:$BL$364,BQ$5:BQ$364,节奏总纲!V85)</f>
        <v>0.17499999999999999</v>
      </c>
      <c r="CD86" s="47">
        <f>求节点($BL$5:$BL$364,BR$5:BR$364,节奏总纲!R85)</f>
        <v>0.125</v>
      </c>
      <c r="CE86" s="47">
        <f>求节点($BL$5:$BL$364,BS$5:BS$364,节奏总纲!S85)</f>
        <v>0.125</v>
      </c>
      <c r="CF86" s="47">
        <f>求节点($BL$5:$BL$364,BT$5:BT$364,节奏总纲!T85)</f>
        <v>0.125</v>
      </c>
      <c r="CG86" s="47">
        <f>求节点($BL$5:$BL$364,BU$5:BU$364,节奏总纲!U85)</f>
        <v>0.125</v>
      </c>
      <c r="CH86" s="47">
        <f>求节点($BL$5:$BL$364,BV$5:BV$364,节奏总纲!V85)</f>
        <v>0.125</v>
      </c>
      <c r="CV86" s="131">
        <f>[2]兵营招募!S120</f>
        <v>83</v>
      </c>
      <c r="CW86" s="131">
        <f>[2]兵营招募!U120</f>
        <v>32000</v>
      </c>
    </row>
    <row r="87" spans="2:101" x14ac:dyDescent="0.2">
      <c r="B87" s="31">
        <v>83</v>
      </c>
      <c r="C87" s="31">
        <f>[1]服务器生态!W104</f>
        <v>224.14638724875002</v>
      </c>
      <c r="D87" s="31">
        <f>[1]服务器生态!X104</f>
        <v>215.75086871129903</v>
      </c>
      <c r="E87" s="31">
        <f>[1]服务器生态!Y104</f>
        <v>17.760816286617601</v>
      </c>
      <c r="F87" s="31">
        <f>[1]服务器生态!Z104</f>
        <v>3.119092020000001</v>
      </c>
      <c r="G87" s="31">
        <f>[1]服务器生态!AA104</f>
        <v>0.88950239999999992</v>
      </c>
      <c r="H87" s="31">
        <f>[1]服务器生态!AC104</f>
        <v>0.48551564025000005</v>
      </c>
      <c r="I87" s="31">
        <f>[1]服务器生态!AD104</f>
        <v>0.46733040154071992</v>
      </c>
      <c r="J87" s="31">
        <f>[1]服务器生态!AE104</f>
        <v>3.847108220928E-2</v>
      </c>
      <c r="K87" s="31">
        <f>[1]服务器生态!AF104</f>
        <v>6.7561560000000019E-3</v>
      </c>
      <c r="L87" s="31">
        <f>[1]服务器生态!AG104</f>
        <v>1.9267199999999998E-3</v>
      </c>
      <c r="M87" s="53">
        <f>[3]基础信息!M86</f>
        <v>100</v>
      </c>
      <c r="N87" s="92"/>
      <c r="Q87" s="33">
        <v>83</v>
      </c>
      <c r="R87" s="33">
        <f>[4]带兵数!D86</f>
        <v>7123.9201449359607</v>
      </c>
      <c r="S87" s="33">
        <f>[4]带兵数!E86</f>
        <v>7176.132632872982</v>
      </c>
      <c r="T87" s="33">
        <f>[4]带兵数!F86</f>
        <v>7233.6037098586512</v>
      </c>
      <c r="U87" s="33">
        <f>[4]带兵数!G86</f>
        <v>7293.5350717115061</v>
      </c>
      <c r="V87" s="33">
        <f>[4]带兵数!H86</f>
        <v>7361.582013904168</v>
      </c>
      <c r="X87" s="33">
        <v>83</v>
      </c>
      <c r="Y87" s="102">
        <f>求节点(节奏总纲!D$4:D$163,R$5:R$164,$X87)*6</f>
        <v>35077.78910656488</v>
      </c>
      <c r="Z87" s="102">
        <f>求节点(节奏总纲!E$4:E$163,S$5:S$164,$X87)*6</f>
        <v>36215.149035289018</v>
      </c>
      <c r="AA87" s="102">
        <f>求节点(节奏总纲!F$4:F$163,T$5:T$164,$X87)*6</f>
        <v>37723.248020481478</v>
      </c>
      <c r="AB87" s="102">
        <f>求节点(节奏总纲!G$4:G$163,U$5:U$164,$X87)*6</f>
        <v>39902.32611405597</v>
      </c>
      <c r="AC87" s="102">
        <f>求节点(节奏总纲!H$4:H$163,V$5:V$164,$X87)*6</f>
        <v>43746.331182179194</v>
      </c>
      <c r="AG87" s="38">
        <v>83</v>
      </c>
      <c r="AH87" s="101">
        <v>1</v>
      </c>
      <c r="AI87" s="101">
        <v>1.2620476001338374</v>
      </c>
      <c r="AJ87" s="101">
        <v>1.7635295467141887</v>
      </c>
      <c r="AK87" s="101">
        <v>2.9456849479218756</v>
      </c>
      <c r="AL87" s="101">
        <v>5.8005234818830118</v>
      </c>
      <c r="AM87" s="101">
        <f t="shared" si="1"/>
        <v>158.81371016818122</v>
      </c>
      <c r="AN87" s="107"/>
      <c r="AR87" s="43">
        <v>83</v>
      </c>
      <c r="AS87" s="100">
        <v>295.10112159780272</v>
      </c>
      <c r="AT87" s="100">
        <v>295.59955701284599</v>
      </c>
      <c r="AU87" s="100">
        <v>296.73066823141176</v>
      </c>
      <c r="AV87" s="100">
        <v>298.40468998159452</v>
      </c>
      <c r="AW87" s="100">
        <v>300.61305775648549</v>
      </c>
      <c r="AX87" s="41"/>
      <c r="AY87" s="43">
        <v>83</v>
      </c>
      <c r="AZ87" s="100">
        <v>1579.7874577277903</v>
      </c>
      <c r="BA87" s="100">
        <v>1599.2123954350143</v>
      </c>
      <c r="BB87" s="100">
        <v>1623.2048693589727</v>
      </c>
      <c r="BC87" s="100">
        <v>1651.9564084346941</v>
      </c>
      <c r="BD87" s="100">
        <v>1685.3119009075056</v>
      </c>
      <c r="BE87" s="41"/>
      <c r="BF87" s="43">
        <v>83</v>
      </c>
      <c r="BG87" s="43">
        <f>[4]攻城值!AQ87</f>
        <v>0.15739661804540517</v>
      </c>
      <c r="BH87" s="43">
        <f>[4]攻城值!AR87</f>
        <v>0.84260338195459472</v>
      </c>
      <c r="BL87" s="70">
        <v>83</v>
      </c>
      <c r="BM87" s="47">
        <f>'[1]功能-战损相关'!H93</f>
        <v>0.17499999999999999</v>
      </c>
      <c r="BN87" s="47">
        <f>'[1]功能-战损相关'!I93</f>
        <v>0.17499999999999999</v>
      </c>
      <c r="BO87" s="47">
        <f>'[1]功能-战损相关'!J93</f>
        <v>0.17499999999999999</v>
      </c>
      <c r="BP87" s="47">
        <f>'[1]功能-战损相关'!K93</f>
        <v>0.17499999999999999</v>
      </c>
      <c r="BQ87" s="47">
        <f>'[1]功能-战损相关'!L93</f>
        <v>0.17499999999999999</v>
      </c>
      <c r="BR87" s="47">
        <f>'[1]功能-战损相关'!M93</f>
        <v>0.125</v>
      </c>
      <c r="BS87" s="47">
        <f>'[1]功能-战损相关'!N93</f>
        <v>0.125</v>
      </c>
      <c r="BT87" s="47">
        <f>'[1]功能-战损相关'!O93</f>
        <v>0.125</v>
      </c>
      <c r="BU87" s="47">
        <f>'[1]功能-战损相关'!P93</f>
        <v>0.125</v>
      </c>
      <c r="BV87" s="47">
        <f>'[1]功能-战损相关'!Q93</f>
        <v>0.125</v>
      </c>
      <c r="BX87" s="57">
        <v>83</v>
      </c>
      <c r="BY87" s="47">
        <f>求节点($BL$5:$BL$364,BM$5:BM$364,节奏总纲!R86)</f>
        <v>0.17499999999999999</v>
      </c>
      <c r="BZ87" s="47">
        <f>求节点($BL$5:$BL$364,BN$5:BN$364,节奏总纲!S86)</f>
        <v>0.17499999999999999</v>
      </c>
      <c r="CA87" s="47">
        <f>求节点($BL$5:$BL$364,BO$5:BO$364,节奏总纲!T86)</f>
        <v>0.17499999999999999</v>
      </c>
      <c r="CB87" s="47">
        <f>求节点($BL$5:$BL$364,BP$5:BP$364,节奏总纲!U86)</f>
        <v>0.17499999999999999</v>
      </c>
      <c r="CC87" s="47">
        <f>求节点($BL$5:$BL$364,BQ$5:BQ$364,节奏总纲!V86)</f>
        <v>0.17499999999999999</v>
      </c>
      <c r="CD87" s="47">
        <f>求节点($BL$5:$BL$364,BR$5:BR$364,节奏总纲!R86)</f>
        <v>0.125</v>
      </c>
      <c r="CE87" s="47">
        <f>求节点($BL$5:$BL$364,BS$5:BS$364,节奏总纲!S86)</f>
        <v>0.125</v>
      </c>
      <c r="CF87" s="47">
        <f>求节点($BL$5:$BL$364,BT$5:BT$364,节奏总纲!T86)</f>
        <v>0.125</v>
      </c>
      <c r="CG87" s="47">
        <f>求节点($BL$5:$BL$364,BU$5:BU$364,节奏总纲!U86)</f>
        <v>0.125</v>
      </c>
      <c r="CH87" s="47">
        <f>求节点($BL$5:$BL$364,BV$5:BV$364,节奏总纲!V86)</f>
        <v>0.125</v>
      </c>
      <c r="CV87" s="131">
        <f>[2]兵营招募!S121</f>
        <v>84</v>
      </c>
      <c r="CW87" s="131">
        <f>[2]兵营招募!U121</f>
        <v>32000</v>
      </c>
    </row>
    <row r="88" spans="2:101" x14ac:dyDescent="0.2">
      <c r="B88" s="31">
        <v>84</v>
      </c>
      <c r="C88" s="31">
        <f>[1]服务器生态!W105</f>
        <v>222.95012832</v>
      </c>
      <c r="D88" s="31">
        <f>[1]服务器生态!X105</f>
        <v>215.33898163394556</v>
      </c>
      <c r="E88" s="31">
        <f>[1]服务器生态!Y105</f>
        <v>17.705445566054401</v>
      </c>
      <c r="F88" s="31">
        <f>[1]服务器生态!Z105</f>
        <v>3.1151788800000011</v>
      </c>
      <c r="G88" s="31">
        <f>[1]服务器生态!AA105</f>
        <v>0.89026559999999988</v>
      </c>
      <c r="H88" s="31">
        <f>[1]服务器生态!AC105</f>
        <v>0.484674192</v>
      </c>
      <c r="I88" s="31">
        <f>[1]服务器生态!AD105</f>
        <v>0.46812822094335993</v>
      </c>
      <c r="J88" s="31">
        <f>[1]服务器生态!AE105</f>
        <v>3.8490099056640005E-2</v>
      </c>
      <c r="K88" s="31">
        <f>[1]服务器生态!AF105</f>
        <v>6.7721280000000023E-3</v>
      </c>
      <c r="L88" s="31">
        <f>[1]服务器生态!AG105</f>
        <v>1.9353599999999997E-3</v>
      </c>
      <c r="M88" s="53">
        <f>[3]基础信息!M87</f>
        <v>100</v>
      </c>
      <c r="N88" s="92"/>
      <c r="Q88" s="33">
        <v>84</v>
      </c>
      <c r="R88" s="33">
        <f>[4]带兵数!D87</f>
        <v>7191.0650393413598</v>
      </c>
      <c r="S88" s="33">
        <f>[4]带兵数!E87</f>
        <v>7243.6179569673941</v>
      </c>
      <c r="T88" s="33">
        <f>[4]带兵数!F87</f>
        <v>7299.4068993376604</v>
      </c>
      <c r="U88" s="33">
        <f>[4]带兵数!G87</f>
        <v>7360.9233956913004</v>
      </c>
      <c r="V88" s="33">
        <f>[4]带兵数!H87</f>
        <v>7427.9255981153665</v>
      </c>
      <c r="X88" s="33">
        <v>84</v>
      </c>
      <c r="Y88" s="102">
        <f>求节点(节奏总纲!D$4:D$163,R$5:R$164,$X88)*6</f>
        <v>35146.275357795632</v>
      </c>
      <c r="Z88" s="102">
        <f>求节点(节奏总纲!E$4:E$163,S$5:S$164,$X88)*6</f>
        <v>36283.106363071209</v>
      </c>
      <c r="AA88" s="102">
        <f>求节点(节奏总纲!F$4:F$163,T$5:T$164,$X88)*6</f>
        <v>37793.362516277928</v>
      </c>
      <c r="AB88" s="102">
        <f>求节点(节奏总纲!G$4:G$163,U$5:U$164,$X88)*6</f>
        <v>39970.736642951444</v>
      </c>
      <c r="AC88" s="102">
        <f>求节点(节奏总纲!H$4:H$163,V$5:V$164,$X88)*6</f>
        <v>43815.43658664151</v>
      </c>
      <c r="AG88" s="38">
        <v>84</v>
      </c>
      <c r="AH88" s="101">
        <v>1</v>
      </c>
      <c r="AI88" s="101">
        <v>1.2597843785605825</v>
      </c>
      <c r="AJ88" s="101">
        <v>1.7560795095007296</v>
      </c>
      <c r="AK88" s="101">
        <v>2.9372413782543143</v>
      </c>
      <c r="AL88" s="101">
        <v>5.768242746641282</v>
      </c>
      <c r="AM88" s="101">
        <f t="shared" si="1"/>
        <v>158.63855643986588</v>
      </c>
      <c r="AN88" s="107"/>
      <c r="AR88" s="43">
        <v>84</v>
      </c>
      <c r="AS88" s="100">
        <v>298.15916256464754</v>
      </c>
      <c r="AT88" s="100">
        <v>298.67699752258517</v>
      </c>
      <c r="AU88" s="100">
        <v>299.78741500601126</v>
      </c>
      <c r="AV88" s="100">
        <v>300.41345178643832</v>
      </c>
      <c r="AW88" s="100">
        <v>303.76960244333225</v>
      </c>
      <c r="AX88" s="41"/>
      <c r="AY88" s="43">
        <v>84</v>
      </c>
      <c r="AZ88" s="100">
        <v>1596.9748590098777</v>
      </c>
      <c r="BA88" s="100">
        <v>1616.4377046516593</v>
      </c>
      <c r="BB88" s="100">
        <v>1640.2491327975874</v>
      </c>
      <c r="BC88" s="100">
        <v>1668.6841902485082</v>
      </c>
      <c r="BD88" s="100">
        <v>1702.8269284108831</v>
      </c>
      <c r="BE88" s="41"/>
      <c r="BF88" s="43">
        <v>84</v>
      </c>
      <c r="BG88" s="43">
        <f>[4]攻城值!AQ88</f>
        <v>0.15732880058631915</v>
      </c>
      <c r="BH88" s="43">
        <f>[4]攻城值!AR88</f>
        <v>0.84267119941368085</v>
      </c>
      <c r="BL88" s="70">
        <v>84</v>
      </c>
      <c r="BM88" s="47">
        <f>'[1]功能-战损相关'!H94</f>
        <v>0.17499999999999999</v>
      </c>
      <c r="BN88" s="47">
        <f>'[1]功能-战损相关'!I94</f>
        <v>0.17499999999999999</v>
      </c>
      <c r="BO88" s="47">
        <f>'[1]功能-战损相关'!J94</f>
        <v>0.17499999999999999</v>
      </c>
      <c r="BP88" s="47">
        <f>'[1]功能-战损相关'!K94</f>
        <v>0.17499999999999999</v>
      </c>
      <c r="BQ88" s="47">
        <f>'[1]功能-战损相关'!L94</f>
        <v>0.17499999999999999</v>
      </c>
      <c r="BR88" s="47">
        <f>'[1]功能-战损相关'!M94</f>
        <v>0.125</v>
      </c>
      <c r="BS88" s="47">
        <f>'[1]功能-战损相关'!N94</f>
        <v>0.125</v>
      </c>
      <c r="BT88" s="47">
        <f>'[1]功能-战损相关'!O94</f>
        <v>0.125</v>
      </c>
      <c r="BU88" s="47">
        <f>'[1]功能-战损相关'!P94</f>
        <v>0.125</v>
      </c>
      <c r="BV88" s="47">
        <f>'[1]功能-战损相关'!Q94</f>
        <v>0.125</v>
      </c>
      <c r="BX88" s="57">
        <v>84</v>
      </c>
      <c r="BY88" s="47">
        <f>求节点($BL$5:$BL$364,BM$5:BM$364,节奏总纲!R87)</f>
        <v>0.17499999999999999</v>
      </c>
      <c r="BZ88" s="47">
        <f>求节点($BL$5:$BL$364,BN$5:BN$364,节奏总纲!S87)</f>
        <v>0.17499999999999999</v>
      </c>
      <c r="CA88" s="47">
        <f>求节点($BL$5:$BL$364,BO$5:BO$364,节奏总纲!T87)</f>
        <v>0.17499999999999999</v>
      </c>
      <c r="CB88" s="47">
        <f>求节点($BL$5:$BL$364,BP$5:BP$364,节奏总纲!U87)</f>
        <v>0.17499999999999999</v>
      </c>
      <c r="CC88" s="47">
        <f>求节点($BL$5:$BL$364,BQ$5:BQ$364,节奏总纲!V87)</f>
        <v>0.17499999999999999</v>
      </c>
      <c r="CD88" s="47">
        <f>求节点($BL$5:$BL$364,BR$5:BR$364,节奏总纲!R87)</f>
        <v>0.125</v>
      </c>
      <c r="CE88" s="47">
        <f>求节点($BL$5:$BL$364,BS$5:BS$364,节奏总纲!S87)</f>
        <v>0.125</v>
      </c>
      <c r="CF88" s="47">
        <f>求节点($BL$5:$BL$364,BT$5:BT$364,节奏总纲!T87)</f>
        <v>0.125</v>
      </c>
      <c r="CG88" s="47">
        <f>求节点($BL$5:$BL$364,BU$5:BU$364,节奏总纲!U87)</f>
        <v>0.125</v>
      </c>
      <c r="CH88" s="47">
        <f>求节点($BL$5:$BL$364,BV$5:BV$364,节奏总纲!V87)</f>
        <v>0.125</v>
      </c>
      <c r="CV88" s="131">
        <f>[2]兵营招募!S122</f>
        <v>85</v>
      </c>
      <c r="CW88" s="131">
        <f>[2]兵营招募!U122</f>
        <v>32000</v>
      </c>
    </row>
    <row r="89" spans="2:101" x14ac:dyDescent="0.2">
      <c r="B89" s="31">
        <v>85</v>
      </c>
      <c r="C89" s="31">
        <f>[1]服务器生态!W106</f>
        <v>221.75667421874999</v>
      </c>
      <c r="D89" s="31">
        <f>[1]服务器生态!X106</f>
        <v>214.92443515858329</v>
      </c>
      <c r="E89" s="31">
        <f>[1]服务器生态!Y106</f>
        <v>17.650011456000001</v>
      </c>
      <c r="F89" s="31">
        <f>[1]服务器生态!Z106</f>
        <v>3.1112125000000006</v>
      </c>
      <c r="G89" s="31">
        <f>[1]服务器生态!AA106</f>
        <v>0.8909999999999999</v>
      </c>
      <c r="H89" s="31">
        <f>[1]服务器生态!AC106</f>
        <v>0.48383274375000002</v>
      </c>
      <c r="I89" s="31">
        <f>[1]服务器生态!AD106</f>
        <v>0.46892604034599994</v>
      </c>
      <c r="J89" s="31">
        <f>[1]服务器生态!AE106</f>
        <v>3.8509115904000003E-2</v>
      </c>
      <c r="K89" s="31">
        <f>[1]服务器生态!AF106</f>
        <v>6.7881000000000018E-3</v>
      </c>
      <c r="L89" s="31">
        <f>[1]服务器生态!AG106</f>
        <v>1.9439999999999998E-3</v>
      </c>
      <c r="M89" s="53">
        <f>[3]基础信息!M88</f>
        <v>100</v>
      </c>
      <c r="N89" s="92"/>
      <c r="Q89" s="33">
        <v>85</v>
      </c>
      <c r="R89" s="33">
        <f>[4]带兵数!D88</f>
        <v>7257.7700307679652</v>
      </c>
      <c r="S89" s="33">
        <f>[4]带兵数!E88</f>
        <v>7309.7592678461178</v>
      </c>
      <c r="T89" s="33">
        <f>[4]带兵数!F88</f>
        <v>7365.5472167192656</v>
      </c>
      <c r="U89" s="33">
        <f>[4]带兵数!G88</f>
        <v>7427.3763930639598</v>
      </c>
      <c r="V89" s="33">
        <f>[4]带兵数!H88</f>
        <v>7496.3491154445537</v>
      </c>
      <c r="X89" s="33">
        <v>85</v>
      </c>
      <c r="Y89" s="102">
        <f>求节点(节奏总纲!D$4:D$163,R$5:R$164,$X89)*6</f>
        <v>35212.130432839527</v>
      </c>
      <c r="Z89" s="102">
        <f>求节点(节奏总纲!E$4:E$163,S$5:S$164,$X89)*6</f>
        <v>36349.697121877864</v>
      </c>
      <c r="AA89" s="102">
        <f>求节点(节奏总纲!F$4:F$163,T$5:T$164,$X89)*6</f>
        <v>37859.299324444932</v>
      </c>
      <c r="AB89" s="102">
        <f>求节点(节奏总纲!G$4:G$163,U$5:U$164,$X89)*6</f>
        <v>40039.147171846911</v>
      </c>
      <c r="AC89" s="102">
        <f>求节点(节奏总纲!H$4:H$163,V$5:V$164,$X89)*6</f>
        <v>43883.606692508809</v>
      </c>
      <c r="AG89" s="38">
        <v>85</v>
      </c>
      <c r="AH89" s="101">
        <v>1</v>
      </c>
      <c r="AI89" s="101">
        <v>1.2575331993755077</v>
      </c>
      <c r="AJ89" s="101">
        <v>1.748777131650203</v>
      </c>
      <c r="AK89" s="101">
        <v>2.9283749515875437</v>
      </c>
      <c r="AL89" s="101">
        <v>5.7345465029851344</v>
      </c>
      <c r="AM89" s="101">
        <f t="shared" si="1"/>
        <v>158.46291452469836</v>
      </c>
      <c r="AN89" s="107"/>
      <c r="AR89" s="43">
        <v>85</v>
      </c>
      <c r="AS89" s="100">
        <v>298.44964764178224</v>
      </c>
      <c r="AT89" s="100">
        <v>298.66460103579766</v>
      </c>
      <c r="AU89" s="100">
        <v>300.11786546521023</v>
      </c>
      <c r="AV89" s="100">
        <v>300.31128561681203</v>
      </c>
      <c r="AW89" s="100">
        <v>305.01743179659246</v>
      </c>
      <c r="AX89" s="41"/>
      <c r="AY89" s="43">
        <v>85</v>
      </c>
      <c r="AZ89" s="100">
        <v>1614.1530759892705</v>
      </c>
      <c r="BA89" s="100">
        <v>1633.4434708631818</v>
      </c>
      <c r="BB89" s="100">
        <v>1656.9216815195884</v>
      </c>
      <c r="BC89" s="100">
        <v>1686.0330250084419</v>
      </c>
      <c r="BD89" s="100">
        <v>1720.1230626008805</v>
      </c>
      <c r="BE89" s="41"/>
      <c r="BF89" s="43">
        <v>85</v>
      </c>
      <c r="BG89" s="43">
        <f>[4]攻城值!AQ89</f>
        <v>0.15726247499232893</v>
      </c>
      <c r="BH89" s="43">
        <f>[4]攻城值!AR89</f>
        <v>0.84273752500767107</v>
      </c>
      <c r="BL89" s="70">
        <v>85</v>
      </c>
      <c r="BM89" s="47">
        <f>'[1]功能-战损相关'!H95</f>
        <v>0.17499999999999999</v>
      </c>
      <c r="BN89" s="47">
        <f>'[1]功能-战损相关'!I95</f>
        <v>0.17499999999999999</v>
      </c>
      <c r="BO89" s="47">
        <f>'[1]功能-战损相关'!J95</f>
        <v>0.17499999999999999</v>
      </c>
      <c r="BP89" s="47">
        <f>'[1]功能-战损相关'!K95</f>
        <v>0.17499999999999999</v>
      </c>
      <c r="BQ89" s="47">
        <f>'[1]功能-战损相关'!L95</f>
        <v>0.17499999999999999</v>
      </c>
      <c r="BR89" s="47">
        <f>'[1]功能-战损相关'!M95</f>
        <v>0.125</v>
      </c>
      <c r="BS89" s="47">
        <f>'[1]功能-战损相关'!N95</f>
        <v>0.125</v>
      </c>
      <c r="BT89" s="47">
        <f>'[1]功能-战损相关'!O95</f>
        <v>0.125</v>
      </c>
      <c r="BU89" s="47">
        <f>'[1]功能-战损相关'!P95</f>
        <v>0.125</v>
      </c>
      <c r="BV89" s="47">
        <f>'[1]功能-战损相关'!Q95</f>
        <v>0.125</v>
      </c>
      <c r="BX89" s="57">
        <v>85</v>
      </c>
      <c r="BY89" s="47">
        <f>求节点($BL$5:$BL$364,BM$5:BM$364,节奏总纲!R88)</f>
        <v>0.17499999999999999</v>
      </c>
      <c r="BZ89" s="47">
        <f>求节点($BL$5:$BL$364,BN$5:BN$364,节奏总纲!S88)</f>
        <v>0.17499999999999999</v>
      </c>
      <c r="CA89" s="47">
        <f>求节点($BL$5:$BL$364,BO$5:BO$364,节奏总纲!T88)</f>
        <v>0.17499999999999999</v>
      </c>
      <c r="CB89" s="47">
        <f>求节点($BL$5:$BL$364,BP$5:BP$364,节奏总纲!U88)</f>
        <v>0.17499999999999999</v>
      </c>
      <c r="CC89" s="47">
        <f>求节点($BL$5:$BL$364,BQ$5:BQ$364,节奏总纲!V88)</f>
        <v>0.17499999999999999</v>
      </c>
      <c r="CD89" s="47">
        <f>求节点($BL$5:$BL$364,BR$5:BR$364,节奏总纲!R88)</f>
        <v>0.125</v>
      </c>
      <c r="CE89" s="47">
        <f>求节点($BL$5:$BL$364,BS$5:BS$364,节奏总纲!S88)</f>
        <v>0.125</v>
      </c>
      <c r="CF89" s="47">
        <f>求节点($BL$5:$BL$364,BT$5:BT$364,节奏总纲!T88)</f>
        <v>0.125</v>
      </c>
      <c r="CG89" s="47">
        <f>求节点($BL$5:$BL$364,BU$5:BU$364,节奏总纲!U88)</f>
        <v>0.125</v>
      </c>
      <c r="CH89" s="47">
        <f>求节点($BL$5:$BL$364,BV$5:BV$364,节奏总纲!V88)</f>
        <v>0.125</v>
      </c>
      <c r="CV89" s="131">
        <f>[2]兵营招募!S123</f>
        <v>86</v>
      </c>
      <c r="CW89" s="131">
        <f>[2]兵营招募!U123</f>
        <v>32000</v>
      </c>
    </row>
    <row r="90" spans="2:101" x14ac:dyDescent="0.2">
      <c r="B90" s="31">
        <v>86</v>
      </c>
      <c r="C90" s="31">
        <f>[1]服务器生态!W107</f>
        <v>220.56602494500001</v>
      </c>
      <c r="D90" s="31">
        <f>[1]服务器生态!X107</f>
        <v>214.50722928521225</v>
      </c>
      <c r="E90" s="31">
        <f>[1]服务器生态!Y107</f>
        <v>17.594513956454403</v>
      </c>
      <c r="F90" s="31">
        <f>[1]服务器生态!Z107</f>
        <v>3.1071928800000013</v>
      </c>
      <c r="G90" s="31">
        <f>[1]服务器生态!AA107</f>
        <v>0.89170559999999999</v>
      </c>
      <c r="H90" s="31">
        <f>[1]服务器生态!AC107</f>
        <v>0.48299129549999997</v>
      </c>
      <c r="I90" s="31">
        <f>[1]服务器生态!AD107</f>
        <v>0.46972385974863995</v>
      </c>
      <c r="J90" s="31">
        <f>[1]服务器生态!AE107</f>
        <v>3.8528132751360002E-2</v>
      </c>
      <c r="K90" s="31">
        <f>[1]服务器生态!AF107</f>
        <v>6.8040720000000022E-3</v>
      </c>
      <c r="L90" s="31">
        <f>[1]服务器生态!AG107</f>
        <v>1.9526399999999998E-3</v>
      </c>
      <c r="M90" s="53">
        <f>[3]基础信息!M89</f>
        <v>100</v>
      </c>
      <c r="N90" s="92"/>
      <c r="Q90" s="33">
        <v>86</v>
      </c>
      <c r="R90" s="33">
        <f>[4]带兵数!D89</f>
        <v>7325.3896513009249</v>
      </c>
      <c r="S90" s="33">
        <f>[4]带兵数!E89</f>
        <v>7376.0748183577853</v>
      </c>
      <c r="T90" s="33">
        <f>[4]带兵数!F89</f>
        <v>7432.7116435634034</v>
      </c>
      <c r="U90" s="33">
        <f>[4]带兵数!G89</f>
        <v>7496.9826703325634</v>
      </c>
      <c r="V90" s="33">
        <f>[4]带兵数!H89</f>
        <v>7556.0909841064313</v>
      </c>
      <c r="X90" s="33">
        <v>86</v>
      </c>
      <c r="Y90" s="102">
        <f>求节点(节奏总纲!D$4:D$163,R$5:R$164,$X90)*6</f>
        <v>35277.985507883423</v>
      </c>
      <c r="Z90" s="102">
        <f>求节点(节奏总纲!E$4:E$163,S$5:S$164,$X90)*6</f>
        <v>36416.287880684518</v>
      </c>
      <c r="AA90" s="102">
        <f>求节点(节奏总纲!F$4:F$163,T$5:T$164,$X90)*6</f>
        <v>37925.236132611928</v>
      </c>
      <c r="AB90" s="102">
        <f>求节点(节奏总纲!G$4:G$163,U$5:U$164,$X90)*6</f>
        <v>40107.557700742378</v>
      </c>
      <c r="AC90" s="102">
        <f>求节点(节奏总纲!H$4:H$163,V$5:V$164,$X90)*6</f>
        <v>43951.776798376108</v>
      </c>
      <c r="AG90" s="38">
        <v>86</v>
      </c>
      <c r="AH90" s="101">
        <v>1</v>
      </c>
      <c r="AI90" s="101">
        <v>1.2553496817758059</v>
      </c>
      <c r="AJ90" s="101">
        <v>1.7416942345347679</v>
      </c>
      <c r="AK90" s="101">
        <v>2.9197750148069845</v>
      </c>
      <c r="AL90" s="101">
        <v>5.7018630357805575</v>
      </c>
      <c r="AM90" s="101">
        <f t="shared" si="1"/>
        <v>158.29664409125618</v>
      </c>
      <c r="AN90" s="107"/>
      <c r="AR90" s="43">
        <v>86</v>
      </c>
      <c r="AS90" s="100">
        <v>298.31588569771611</v>
      </c>
      <c r="AT90" s="100">
        <v>298.49447873748721</v>
      </c>
      <c r="AU90" s="100">
        <v>300.01273991555865</v>
      </c>
      <c r="AV90" s="100">
        <v>300.21694315133328</v>
      </c>
      <c r="AW90" s="100">
        <v>304.86547302388232</v>
      </c>
      <c r="AX90" s="41"/>
      <c r="AY90" s="43">
        <v>86</v>
      </c>
      <c r="AZ90" s="100">
        <v>1631.3015245014667</v>
      </c>
      <c r="BA90" s="100">
        <v>1650.3516670435242</v>
      </c>
      <c r="BB90" s="100">
        <v>1674.1844931064572</v>
      </c>
      <c r="BC90" s="100">
        <v>1703.4140607230709</v>
      </c>
      <c r="BD90" s="100">
        <v>1737.2820464227088</v>
      </c>
      <c r="BE90" s="41"/>
      <c r="BF90" s="43">
        <v>86</v>
      </c>
      <c r="BG90" s="43">
        <f>[4]攻城值!AQ90</f>
        <v>0.15719759257138308</v>
      </c>
      <c r="BH90" s="43">
        <f>[4]攻城值!AR90</f>
        <v>0.8428024074286169</v>
      </c>
      <c r="BL90" s="70">
        <v>86</v>
      </c>
      <c r="BM90" s="47">
        <f>'[1]功能-战损相关'!H96</f>
        <v>0.17499999999999999</v>
      </c>
      <c r="BN90" s="47">
        <f>'[1]功能-战损相关'!I96</f>
        <v>0.17499999999999999</v>
      </c>
      <c r="BO90" s="47">
        <f>'[1]功能-战损相关'!J96</f>
        <v>0.17499999999999999</v>
      </c>
      <c r="BP90" s="47">
        <f>'[1]功能-战损相关'!K96</f>
        <v>0.17499999999999999</v>
      </c>
      <c r="BQ90" s="47">
        <f>'[1]功能-战损相关'!L96</f>
        <v>0.17499999999999999</v>
      </c>
      <c r="BR90" s="47">
        <f>'[1]功能-战损相关'!M96</f>
        <v>0.125</v>
      </c>
      <c r="BS90" s="47">
        <f>'[1]功能-战损相关'!N96</f>
        <v>0.125</v>
      </c>
      <c r="BT90" s="47">
        <f>'[1]功能-战损相关'!O96</f>
        <v>0.125</v>
      </c>
      <c r="BU90" s="47">
        <f>'[1]功能-战损相关'!P96</f>
        <v>0.125</v>
      </c>
      <c r="BV90" s="47">
        <f>'[1]功能-战损相关'!Q96</f>
        <v>0.125</v>
      </c>
      <c r="BX90" s="57">
        <v>86</v>
      </c>
      <c r="BY90" s="47">
        <f>求节点($BL$5:$BL$364,BM$5:BM$364,节奏总纲!R89)</f>
        <v>0.17499999999999999</v>
      </c>
      <c r="BZ90" s="47">
        <f>求节点($BL$5:$BL$364,BN$5:BN$364,节奏总纲!S89)</f>
        <v>0.17499999999999999</v>
      </c>
      <c r="CA90" s="47">
        <f>求节点($BL$5:$BL$364,BO$5:BO$364,节奏总纲!T89)</f>
        <v>0.17499999999999999</v>
      </c>
      <c r="CB90" s="47">
        <f>求节点($BL$5:$BL$364,BP$5:BP$364,节奏总纲!U89)</f>
        <v>0.17499999999999999</v>
      </c>
      <c r="CC90" s="47">
        <f>求节点($BL$5:$BL$364,BQ$5:BQ$364,节奏总纲!V89)</f>
        <v>0.17499999999999999</v>
      </c>
      <c r="CD90" s="47">
        <f>求节点($BL$5:$BL$364,BR$5:BR$364,节奏总纲!R89)</f>
        <v>0.125</v>
      </c>
      <c r="CE90" s="47">
        <f>求节点($BL$5:$BL$364,BS$5:BS$364,节奏总纲!S89)</f>
        <v>0.125</v>
      </c>
      <c r="CF90" s="47">
        <f>求节点($BL$5:$BL$364,BT$5:BT$364,节奏总纲!T89)</f>
        <v>0.125</v>
      </c>
      <c r="CG90" s="47">
        <f>求节点($BL$5:$BL$364,BU$5:BU$364,节奏总纲!U89)</f>
        <v>0.125</v>
      </c>
      <c r="CH90" s="47">
        <f>求节点($BL$5:$BL$364,BV$5:BV$364,节奏总纲!V89)</f>
        <v>0.125</v>
      </c>
      <c r="CV90" s="131">
        <f>[2]兵营招募!S124</f>
        <v>87</v>
      </c>
      <c r="CW90" s="131">
        <f>[2]兵营招募!U124</f>
        <v>32000</v>
      </c>
    </row>
    <row r="91" spans="2:101" x14ac:dyDescent="0.2">
      <c r="B91" s="31">
        <v>87</v>
      </c>
      <c r="C91" s="31">
        <f>[1]服务器生态!W108</f>
        <v>219.37818049875</v>
      </c>
      <c r="D91" s="31">
        <f>[1]服务器生态!X108</f>
        <v>214.08736401383237</v>
      </c>
      <c r="E91" s="31">
        <f>[1]服务器生态!Y108</f>
        <v>17.538953067417602</v>
      </c>
      <c r="F91" s="31">
        <f>[1]服务器生态!Z108</f>
        <v>3.1031200200000009</v>
      </c>
      <c r="G91" s="31">
        <f>[1]服务器生态!AA108</f>
        <v>0.89238239999999991</v>
      </c>
      <c r="H91" s="31">
        <f>[1]服务器生态!AC108</f>
        <v>0.48214984724999999</v>
      </c>
      <c r="I91" s="31">
        <f>[1]服务器生态!AD108</f>
        <v>0.47052167915127996</v>
      </c>
      <c r="J91" s="31">
        <f>[1]服务器生态!AE108</f>
        <v>3.854714959872E-2</v>
      </c>
      <c r="K91" s="31">
        <f>[1]服务器生态!AF108</f>
        <v>6.8200440000000017E-3</v>
      </c>
      <c r="L91" s="31">
        <f>[1]服务器生态!AG108</f>
        <v>1.9612799999999997E-3</v>
      </c>
      <c r="M91" s="53">
        <f>[3]基础信息!M90</f>
        <v>100</v>
      </c>
      <c r="N91" s="92"/>
      <c r="Q91" s="33">
        <v>87</v>
      </c>
      <c r="R91" s="33">
        <f>[4]带兵数!D90</f>
        <v>7391.703930648232</v>
      </c>
      <c r="S91" s="33">
        <f>[4]带兵数!E90</f>
        <v>7444.2913866891213</v>
      </c>
      <c r="T91" s="33">
        <f>[4]带兵数!F90</f>
        <v>7500.9766300257579</v>
      </c>
      <c r="U91" s="33">
        <f>[4]带兵数!G90</f>
        <v>7559.6256903639569</v>
      </c>
      <c r="V91" s="33">
        <f>[4]带兵数!H90</f>
        <v>7618.2526243554612</v>
      </c>
      <c r="X91" s="33">
        <v>87</v>
      </c>
      <c r="Y91" s="102">
        <f>求节点(节奏总纲!D$4:D$163,R$5:R$164,$X91)*6</f>
        <v>35343.840582927318</v>
      </c>
      <c r="Z91" s="102">
        <f>求节点(节奏总纲!E$4:E$163,S$5:S$164,$X91)*6</f>
        <v>36482.878639491173</v>
      </c>
      <c r="AA91" s="102">
        <f>求节点(节奏总纲!F$4:F$163,T$5:T$164,$X91)*6</f>
        <v>37991.172940778939</v>
      </c>
      <c r="AB91" s="102">
        <f>求节点(节奏总纲!G$4:G$163,U$5:U$164,$X91)*6</f>
        <v>40175.375135167342</v>
      </c>
      <c r="AC91" s="102">
        <f>求节点(节奏总纲!H$4:H$163,V$5:V$164,$X91)*6</f>
        <v>44019.946904243407</v>
      </c>
      <c r="AG91" s="38">
        <v>87</v>
      </c>
      <c r="AH91" s="101">
        <v>1</v>
      </c>
      <c r="AI91" s="101">
        <v>1.2532308204637903</v>
      </c>
      <c r="AJ91" s="101">
        <v>1.7348210695660344</v>
      </c>
      <c r="AK91" s="101">
        <v>2.9114297313375053</v>
      </c>
      <c r="AL91" s="101">
        <v>5.6701473609392945</v>
      </c>
      <c r="AM91" s="101">
        <f t="shared" si="1"/>
        <v>158.13932889016834</v>
      </c>
      <c r="AN91" s="107"/>
      <c r="AR91" s="43">
        <v>87</v>
      </c>
      <c r="AS91" s="100">
        <v>298.18579041400363</v>
      </c>
      <c r="AT91" s="100">
        <v>298.39194215571723</v>
      </c>
      <c r="AU91" s="100">
        <v>299.94386169087221</v>
      </c>
      <c r="AV91" s="100">
        <v>300.10986290136265</v>
      </c>
      <c r="AW91" s="100">
        <v>304.70137813687631</v>
      </c>
      <c r="AX91" s="41"/>
      <c r="AY91" s="43">
        <v>87</v>
      </c>
      <c r="AZ91" s="100">
        <v>1648.4542161669792</v>
      </c>
      <c r="BA91" s="100">
        <v>1667.6172445121426</v>
      </c>
      <c r="BB91" s="100">
        <v>1691.6392296273075</v>
      </c>
      <c r="BC91" s="100">
        <v>1720.7108062473967</v>
      </c>
      <c r="BD91" s="100">
        <v>1754.3531952455617</v>
      </c>
      <c r="BE91" s="41"/>
      <c r="BF91" s="43">
        <v>87</v>
      </c>
      <c r="BG91" s="43">
        <f>[4]攻城值!AQ91</f>
        <v>0.15713410672759745</v>
      </c>
      <c r="BH91" s="43">
        <f>[4]攻城值!AR91</f>
        <v>0.84286589327240247</v>
      </c>
      <c r="BL91" s="70">
        <v>87</v>
      </c>
      <c r="BM91" s="47">
        <f>'[1]功能-战损相关'!H97</f>
        <v>0.17499999999999999</v>
      </c>
      <c r="BN91" s="47">
        <f>'[1]功能-战损相关'!I97</f>
        <v>0.17499999999999999</v>
      </c>
      <c r="BO91" s="47">
        <f>'[1]功能-战损相关'!J97</f>
        <v>0.17499999999999999</v>
      </c>
      <c r="BP91" s="47">
        <f>'[1]功能-战损相关'!K97</f>
        <v>0.17499999999999999</v>
      </c>
      <c r="BQ91" s="47">
        <f>'[1]功能-战损相关'!L97</f>
        <v>0.17499999999999999</v>
      </c>
      <c r="BR91" s="47">
        <f>'[1]功能-战损相关'!M97</f>
        <v>0.125</v>
      </c>
      <c r="BS91" s="47">
        <f>'[1]功能-战损相关'!N97</f>
        <v>0.125</v>
      </c>
      <c r="BT91" s="47">
        <f>'[1]功能-战损相关'!O97</f>
        <v>0.125</v>
      </c>
      <c r="BU91" s="47">
        <f>'[1]功能-战损相关'!P97</f>
        <v>0.125</v>
      </c>
      <c r="BV91" s="47">
        <f>'[1]功能-战损相关'!Q97</f>
        <v>0.125</v>
      </c>
      <c r="BX91" s="57">
        <v>87</v>
      </c>
      <c r="BY91" s="47">
        <f>求节点($BL$5:$BL$364,BM$5:BM$364,节奏总纲!R90)</f>
        <v>0.17499999999999999</v>
      </c>
      <c r="BZ91" s="47">
        <f>求节点($BL$5:$BL$364,BN$5:BN$364,节奏总纲!S90)</f>
        <v>0.17499999999999999</v>
      </c>
      <c r="CA91" s="47">
        <f>求节点($BL$5:$BL$364,BO$5:BO$364,节奏总纲!T90)</f>
        <v>0.17499999999999999</v>
      </c>
      <c r="CB91" s="47">
        <f>求节点($BL$5:$BL$364,BP$5:BP$364,节奏总纲!U90)</f>
        <v>0.17499999999999999</v>
      </c>
      <c r="CC91" s="47">
        <f>求节点($BL$5:$BL$364,BQ$5:BQ$364,节奏总纲!V90)</f>
        <v>0.17499999999999999</v>
      </c>
      <c r="CD91" s="47">
        <f>求节点($BL$5:$BL$364,BR$5:BR$364,节奏总纲!R90)</f>
        <v>0.125</v>
      </c>
      <c r="CE91" s="47">
        <f>求节点($BL$5:$BL$364,BS$5:BS$364,节奏总纲!S90)</f>
        <v>0.125</v>
      </c>
      <c r="CF91" s="47">
        <f>求节点($BL$5:$BL$364,BT$5:BT$364,节奏总纲!T90)</f>
        <v>0.125</v>
      </c>
      <c r="CG91" s="47">
        <f>求节点($BL$5:$BL$364,BU$5:BU$364,节奏总纲!U90)</f>
        <v>0.125</v>
      </c>
      <c r="CH91" s="47">
        <f>求节点($BL$5:$BL$364,BV$5:BV$364,节奏总纲!V90)</f>
        <v>0.125</v>
      </c>
      <c r="CV91" s="131">
        <f>[2]兵营招募!S125</f>
        <v>88</v>
      </c>
      <c r="CW91" s="131">
        <f>[2]兵营招募!U125</f>
        <v>32000</v>
      </c>
    </row>
    <row r="92" spans="2:101" x14ac:dyDescent="0.2">
      <c r="B92" s="31">
        <v>88</v>
      </c>
      <c r="C92" s="31">
        <f>[1]服务器生态!W109</f>
        <v>218.19314087999999</v>
      </c>
      <c r="D92" s="31">
        <f>[1]服务器生态!X109</f>
        <v>213.66483934444372</v>
      </c>
      <c r="E92" s="31">
        <f>[1]服务器生态!Y109</f>
        <v>17.483328788889601</v>
      </c>
      <c r="F92" s="31">
        <f>[1]服务器生态!Z109</f>
        <v>3.0989939200000007</v>
      </c>
      <c r="G92" s="31">
        <f>[1]服务器生态!AA109</f>
        <v>0.89303039999999978</v>
      </c>
      <c r="H92" s="31">
        <f>[1]服务器生态!AC109</f>
        <v>0.481308399</v>
      </c>
      <c r="I92" s="31">
        <f>[1]服务器生态!AD109</f>
        <v>0.47131949855391997</v>
      </c>
      <c r="J92" s="31">
        <f>[1]服务器生态!AE109</f>
        <v>3.8566166446080005E-2</v>
      </c>
      <c r="K92" s="31">
        <f>[1]服务器生态!AF109</f>
        <v>6.836016000000002E-3</v>
      </c>
      <c r="L92" s="31">
        <f>[1]服务器生态!AG109</f>
        <v>1.9699199999999996E-3</v>
      </c>
      <c r="M92" s="53">
        <f>[3]基础信息!M91</f>
        <v>100</v>
      </c>
      <c r="N92" s="92"/>
      <c r="Q92" s="33">
        <v>88</v>
      </c>
      <c r="R92" s="33">
        <f>[4]带兵数!D91</f>
        <v>7459.7921847068637</v>
      </c>
      <c r="S92" s="33">
        <f>[4]带兵数!E91</f>
        <v>7511.829617379196</v>
      </c>
      <c r="T92" s="33">
        <f>[4]带兵数!F91</f>
        <v>7567.3016331799881</v>
      </c>
      <c r="U92" s="33">
        <f>[4]带兵数!G91</f>
        <v>7621.234347485708</v>
      </c>
      <c r="V92" s="33">
        <f>[4]带兵数!H91</f>
        <v>7679.6637451558699</v>
      </c>
      <c r="X92" s="33">
        <v>88</v>
      </c>
      <c r="Y92" s="102">
        <f>求节点(节奏总纲!D$4:D$163,R$5:R$164,$X92)*6</f>
        <v>35409.695657971213</v>
      </c>
      <c r="Z92" s="102">
        <f>求节点(节奏总纲!E$4:E$163,S$5:S$164,$X92)*6</f>
        <v>36549.469398297835</v>
      </c>
      <c r="AA92" s="102">
        <f>求节点(节奏总纲!F$4:F$163,T$5:T$164,$X92)*6</f>
        <v>38057.109748945935</v>
      </c>
      <c r="AB92" s="102">
        <f>求节点(节奏总纲!G$4:G$163,U$5:U$164,$X92)*6</f>
        <v>40239.226404217057</v>
      </c>
      <c r="AC92" s="102">
        <f>求节点(节奏总纲!H$4:H$163,V$5:V$164,$X92)*6</f>
        <v>44088.117010110705</v>
      </c>
      <c r="AG92" s="38">
        <v>88</v>
      </c>
      <c r="AH92" s="101">
        <v>1</v>
      </c>
      <c r="AI92" s="101">
        <v>1.2511737855252736</v>
      </c>
      <c r="AJ92" s="101">
        <v>1.7287583270179567</v>
      </c>
      <c r="AK92" s="101">
        <v>2.9033279553641571</v>
      </c>
      <c r="AL92" s="101">
        <v>5.6393571195595706</v>
      </c>
      <c r="AM92" s="101">
        <f t="shared" si="1"/>
        <v>158.00116111934659</v>
      </c>
      <c r="AN92" s="107"/>
      <c r="AR92" s="43">
        <v>88</v>
      </c>
      <c r="AS92" s="100">
        <v>311.5714013144505</v>
      </c>
      <c r="AT92" s="100">
        <v>312.00114659737801</v>
      </c>
      <c r="AU92" s="100">
        <v>313.91129965247734</v>
      </c>
      <c r="AV92" s="100">
        <v>314.52095385914032</v>
      </c>
      <c r="AW92" s="100">
        <v>319.79831902058612</v>
      </c>
      <c r="AX92" s="41"/>
      <c r="AY92" s="43">
        <v>88</v>
      </c>
      <c r="AZ92" s="100">
        <v>1741.1196298811044</v>
      </c>
      <c r="BA92" s="100">
        <v>1762.3205476377352</v>
      </c>
      <c r="BB92" s="100">
        <v>1789.0833375069574</v>
      </c>
      <c r="BC92" s="100">
        <v>1822.102347333479</v>
      </c>
      <c r="BD92" s="100">
        <v>1860.173963592918</v>
      </c>
      <c r="BE92" s="41"/>
      <c r="BF92" s="43">
        <v>88</v>
      </c>
      <c r="BG92" s="43">
        <f>[4]攻城值!AQ92</f>
        <v>0.15707197284965771</v>
      </c>
      <c r="BH92" s="43">
        <f>[4]攻城值!AR92</f>
        <v>0.84292802715034221</v>
      </c>
      <c r="BL92" s="70">
        <v>88</v>
      </c>
      <c r="BM92" s="47">
        <f>'[1]功能-战损相关'!H98</f>
        <v>0.17499999999999999</v>
      </c>
      <c r="BN92" s="47">
        <f>'[1]功能-战损相关'!I98</f>
        <v>0.17499999999999999</v>
      </c>
      <c r="BO92" s="47">
        <f>'[1]功能-战损相关'!J98</f>
        <v>0.17499999999999999</v>
      </c>
      <c r="BP92" s="47">
        <f>'[1]功能-战损相关'!K98</f>
        <v>0.17499999999999999</v>
      </c>
      <c r="BQ92" s="47">
        <f>'[1]功能-战损相关'!L98</f>
        <v>0.17499999999999999</v>
      </c>
      <c r="BR92" s="47">
        <f>'[1]功能-战损相关'!M98</f>
        <v>0.125</v>
      </c>
      <c r="BS92" s="47">
        <f>'[1]功能-战损相关'!N98</f>
        <v>0.125</v>
      </c>
      <c r="BT92" s="47">
        <f>'[1]功能-战损相关'!O98</f>
        <v>0.125</v>
      </c>
      <c r="BU92" s="47">
        <f>'[1]功能-战损相关'!P98</f>
        <v>0.125</v>
      </c>
      <c r="BV92" s="47">
        <f>'[1]功能-战损相关'!Q98</f>
        <v>0.125</v>
      </c>
      <c r="BX92" s="57">
        <v>88</v>
      </c>
      <c r="BY92" s="47">
        <f>求节点($BL$5:$BL$364,BM$5:BM$364,节奏总纲!R91)</f>
        <v>0.17499999999999999</v>
      </c>
      <c r="BZ92" s="47">
        <f>求节点($BL$5:$BL$364,BN$5:BN$364,节奏总纲!S91)</f>
        <v>0.17499999999999999</v>
      </c>
      <c r="CA92" s="47">
        <f>求节点($BL$5:$BL$364,BO$5:BO$364,节奏总纲!T91)</f>
        <v>0.17499999999999999</v>
      </c>
      <c r="CB92" s="47">
        <f>求节点($BL$5:$BL$364,BP$5:BP$364,节奏总纲!U91)</f>
        <v>0.17499999999999999</v>
      </c>
      <c r="CC92" s="47">
        <f>求节点($BL$5:$BL$364,BQ$5:BQ$364,节奏总纲!V91)</f>
        <v>0.17499999999999999</v>
      </c>
      <c r="CD92" s="47">
        <f>求节点($BL$5:$BL$364,BR$5:BR$364,节奏总纲!R91)</f>
        <v>0.125</v>
      </c>
      <c r="CE92" s="47">
        <f>求节点($BL$5:$BL$364,BS$5:BS$364,节奏总纲!S91)</f>
        <v>0.125</v>
      </c>
      <c r="CF92" s="47">
        <f>求节点($BL$5:$BL$364,BT$5:BT$364,节奏总纲!T91)</f>
        <v>0.125</v>
      </c>
      <c r="CG92" s="47">
        <f>求节点($BL$5:$BL$364,BU$5:BU$364,节奏总纲!U91)</f>
        <v>0.125</v>
      </c>
      <c r="CH92" s="47">
        <f>求节点($BL$5:$BL$364,BV$5:BV$364,节奏总纲!V91)</f>
        <v>0.125</v>
      </c>
      <c r="CV92" s="131">
        <f>[2]兵营招募!S126</f>
        <v>89</v>
      </c>
      <c r="CW92" s="131">
        <f>[2]兵营招募!U126</f>
        <v>32000</v>
      </c>
    </row>
    <row r="93" spans="2:101" x14ac:dyDescent="0.2">
      <c r="B93" s="31">
        <v>89</v>
      </c>
      <c r="C93" s="31">
        <f>[1]服务器生态!W110</f>
        <v>217.01090608874998</v>
      </c>
      <c r="D93" s="31">
        <f>[1]服务器生态!X110</f>
        <v>213.23965527704627</v>
      </c>
      <c r="E93" s="31">
        <f>[1]服务器生态!Y110</f>
        <v>17.427641120870401</v>
      </c>
      <c r="F93" s="31">
        <f>[1]服务器生态!Z110</f>
        <v>3.0948145800000009</v>
      </c>
      <c r="G93" s="31">
        <f>[1]服务器生态!AA110</f>
        <v>0.89364959999999993</v>
      </c>
      <c r="H93" s="31">
        <f>[1]服务器生态!AC110</f>
        <v>0.48046695074999995</v>
      </c>
      <c r="I93" s="31">
        <f>[1]服务器生态!AD110</f>
        <v>0.47211731795655998</v>
      </c>
      <c r="J93" s="31">
        <f>[1]服务器生态!AE110</f>
        <v>3.8585183293440004E-2</v>
      </c>
      <c r="K93" s="31">
        <f>[1]服务器生态!AF110</f>
        <v>6.8519880000000016E-3</v>
      </c>
      <c r="L93" s="31">
        <f>[1]服务器生态!AG110</f>
        <v>1.9785599999999999E-3</v>
      </c>
      <c r="M93" s="53">
        <f>[3]基础信息!M92</f>
        <v>100</v>
      </c>
      <c r="N93" s="92"/>
      <c r="Q93" s="33">
        <v>89</v>
      </c>
      <c r="R93" s="33">
        <f>[4]带兵数!D92</f>
        <v>7525.7223076748915</v>
      </c>
      <c r="S93" s="33">
        <f>[4]带兵数!E92</f>
        <v>7578.897495775007</v>
      </c>
      <c r="T93" s="33">
        <f>[4]带兵数!F92</f>
        <v>7627.9936789633921</v>
      </c>
      <c r="U93" s="33">
        <f>[4]带兵数!G92</f>
        <v>7683.4351188384899</v>
      </c>
      <c r="V93" s="33">
        <f>[4]带兵数!H92</f>
        <v>7739.4334927433802</v>
      </c>
      <c r="X93" s="33">
        <v>89</v>
      </c>
      <c r="Y93" s="102">
        <f>求节点(节奏总纲!D$4:D$163,R$5:R$164,$X93)*6</f>
        <v>35475.550733015101</v>
      </c>
      <c r="Z93" s="102">
        <f>求节点(节奏总纲!E$4:E$163,S$5:S$164,$X93)*6</f>
        <v>36616.060157104483</v>
      </c>
      <c r="AA93" s="102">
        <f>求节点(节奏总纲!F$4:F$163,T$5:T$164,$X93)*6</f>
        <v>38123.046557112939</v>
      </c>
      <c r="AB93" s="102">
        <f>求节点(节奏总纲!G$4:G$163,U$5:U$164,$X93)*6</f>
        <v>40303.077673266765</v>
      </c>
      <c r="AC93" s="102">
        <f>求节点(节奏总纲!H$4:H$163,V$5:V$164,$X93)*6</f>
        <v>44156.287115978004</v>
      </c>
      <c r="AG93" s="38">
        <v>89</v>
      </c>
      <c r="AH93" s="101">
        <v>1</v>
      </c>
      <c r="AI93" s="101">
        <v>1.2497968657638969</v>
      </c>
      <c r="AJ93" s="101">
        <v>1.7236554664999002</v>
      </c>
      <c r="AK93" s="101">
        <v>2.8954591821674338</v>
      </c>
      <c r="AL93" s="101">
        <v>5.6094523891786769</v>
      </c>
      <c r="AM93" s="101">
        <f t="shared" si="1"/>
        <v>157.9285069699994</v>
      </c>
      <c r="AN93" s="107"/>
      <c r="AR93" s="43">
        <v>89</v>
      </c>
      <c r="AS93" s="100">
        <v>311.39223581359659</v>
      </c>
      <c r="AT93" s="100">
        <v>311.76581914848856</v>
      </c>
      <c r="AU93" s="100">
        <v>313.56896964234988</v>
      </c>
      <c r="AV93" s="100">
        <v>313.99753370092196</v>
      </c>
      <c r="AW93" s="100">
        <v>319.53039780163323</v>
      </c>
      <c r="AX93" s="41"/>
      <c r="AY93" s="43">
        <v>89</v>
      </c>
      <c r="AZ93" s="100">
        <v>1758.7737089499662</v>
      </c>
      <c r="BA93" s="100">
        <v>1779.6230573417304</v>
      </c>
      <c r="BB93" s="100">
        <v>1805.7817403337599</v>
      </c>
      <c r="BC93" s="100">
        <v>1837.8028772304635</v>
      </c>
      <c r="BD93" s="100">
        <v>1871.1000000000001</v>
      </c>
      <c r="BE93" s="41"/>
      <c r="BF93" s="43">
        <v>89</v>
      </c>
      <c r="BG93" s="43">
        <f>[4]攻城值!AQ93</f>
        <v>0.15701114820627624</v>
      </c>
      <c r="BH93" s="43">
        <f>[4]攻城值!AR93</f>
        <v>0.84298885179372374</v>
      </c>
      <c r="BL93" s="70">
        <v>89</v>
      </c>
      <c r="BM93" s="47">
        <f>'[1]功能-战损相关'!H99</f>
        <v>0.17499999999999999</v>
      </c>
      <c r="BN93" s="47">
        <f>'[1]功能-战损相关'!I99</f>
        <v>0.17499999999999999</v>
      </c>
      <c r="BO93" s="47">
        <f>'[1]功能-战损相关'!J99</f>
        <v>0.17499999999999999</v>
      </c>
      <c r="BP93" s="47">
        <f>'[1]功能-战损相关'!K99</f>
        <v>0.17499999999999999</v>
      </c>
      <c r="BQ93" s="47">
        <f>'[1]功能-战损相关'!L99</f>
        <v>0.17499999999999999</v>
      </c>
      <c r="BR93" s="47">
        <f>'[1]功能-战损相关'!M99</f>
        <v>0.125</v>
      </c>
      <c r="BS93" s="47">
        <f>'[1]功能-战损相关'!N99</f>
        <v>0.125</v>
      </c>
      <c r="BT93" s="47">
        <f>'[1]功能-战损相关'!O99</f>
        <v>0.125</v>
      </c>
      <c r="BU93" s="47">
        <f>'[1]功能-战损相关'!P99</f>
        <v>0.125</v>
      </c>
      <c r="BV93" s="47">
        <f>'[1]功能-战损相关'!Q99</f>
        <v>0.125</v>
      </c>
      <c r="BX93" s="57">
        <v>89</v>
      </c>
      <c r="BY93" s="47">
        <f>求节点($BL$5:$BL$364,BM$5:BM$364,节奏总纲!R92)</f>
        <v>0.17499999999999999</v>
      </c>
      <c r="BZ93" s="47">
        <f>求节点($BL$5:$BL$364,BN$5:BN$364,节奏总纲!S92)</f>
        <v>0.17499999999999999</v>
      </c>
      <c r="CA93" s="47">
        <f>求节点($BL$5:$BL$364,BO$5:BO$364,节奏总纲!T92)</f>
        <v>0.17499999999999999</v>
      </c>
      <c r="CB93" s="47">
        <f>求节点($BL$5:$BL$364,BP$5:BP$364,节奏总纲!U92)</f>
        <v>0.17499999999999999</v>
      </c>
      <c r="CC93" s="47">
        <f>求节点($BL$5:$BL$364,BQ$5:BQ$364,节奏总纲!V92)</f>
        <v>0.17499999999999999</v>
      </c>
      <c r="CD93" s="47">
        <f>求节点($BL$5:$BL$364,BR$5:BR$364,节奏总纲!R92)</f>
        <v>0.125</v>
      </c>
      <c r="CE93" s="47">
        <f>求节点($BL$5:$BL$364,BS$5:BS$364,节奏总纲!S92)</f>
        <v>0.125</v>
      </c>
      <c r="CF93" s="47">
        <f>求节点($BL$5:$BL$364,BT$5:BT$364,节奏总纲!T92)</f>
        <v>0.125</v>
      </c>
      <c r="CG93" s="47">
        <f>求节点($BL$5:$BL$364,BU$5:BU$364,节奏总纲!U92)</f>
        <v>0.125</v>
      </c>
      <c r="CH93" s="47">
        <f>求节点($BL$5:$BL$364,BV$5:BV$364,节奏总纲!V92)</f>
        <v>0.125</v>
      </c>
      <c r="CV93" s="131">
        <f>[2]兵营招募!S127</f>
        <v>90</v>
      </c>
      <c r="CW93" s="131">
        <f>[2]兵营招募!U127</f>
        <v>32000</v>
      </c>
    </row>
    <row r="94" spans="2:101" x14ac:dyDescent="0.2">
      <c r="B94" s="31">
        <v>90</v>
      </c>
      <c r="C94" s="31">
        <f>[1]服务器生态!W111</f>
        <v>215.83147612499999</v>
      </c>
      <c r="D94" s="31">
        <f>[1]服务器生态!X111</f>
        <v>212.81181181163998</v>
      </c>
      <c r="E94" s="31">
        <f>[1]服务器生态!Y111</f>
        <v>17.371890063360002</v>
      </c>
      <c r="F94" s="31">
        <f>[1]服务器生态!Z111</f>
        <v>3.0905820000000008</v>
      </c>
      <c r="G94" s="31">
        <f>[1]服务器生态!AA111</f>
        <v>0.89423999999999992</v>
      </c>
      <c r="H94" s="31">
        <f>[1]服务器生态!AC111</f>
        <v>0.47962550249999997</v>
      </c>
      <c r="I94" s="31">
        <f>[1]服务器生态!AD111</f>
        <v>0.47291513735919999</v>
      </c>
      <c r="J94" s="31">
        <f>[1]服务器生态!AE111</f>
        <v>3.8604200140800002E-2</v>
      </c>
      <c r="K94" s="31">
        <f>[1]服务器生态!AF111</f>
        <v>6.8679600000000019E-3</v>
      </c>
      <c r="L94" s="31">
        <f>[1]服务器生态!AG111</f>
        <v>1.9871999999999997E-3</v>
      </c>
      <c r="M94" s="53">
        <f>[3]基础信息!M93</f>
        <v>100</v>
      </c>
      <c r="N94" s="92"/>
      <c r="Q94" s="33">
        <v>90</v>
      </c>
      <c r="R94" s="33">
        <f>[4]带兵数!D93</f>
        <v>7594.2729140195461</v>
      </c>
      <c r="S94" s="33">
        <f>[4]带兵数!E93</f>
        <v>7639.7214321439733</v>
      </c>
      <c r="T94" s="33">
        <f>[4]带兵数!F93</f>
        <v>7692.1192353066945</v>
      </c>
      <c r="U94" s="33">
        <f>[4]带兵数!G93</f>
        <v>7742.4371596694982</v>
      </c>
      <c r="V94" s="33">
        <f>[4]带兵数!H93</f>
        <v>7799.9355476740957</v>
      </c>
      <c r="X94" s="33">
        <v>90</v>
      </c>
      <c r="Y94" s="102">
        <f>求节点(节奏总纲!D$4:D$163,R$5:R$164,$X94)*6</f>
        <v>35539.532253545593</v>
      </c>
      <c r="Z94" s="102">
        <f>求节点(节奏总纲!E$4:E$163,S$5:S$164,$X94)*6</f>
        <v>36680.345873982391</v>
      </c>
      <c r="AA94" s="102">
        <f>求节点(节奏总纲!F$4:F$163,T$5:T$164,$X94)*6</f>
        <v>38188.983365279943</v>
      </c>
      <c r="AB94" s="102">
        <f>求节点(节奏总纲!G$4:G$163,U$5:U$164,$X94)*6</f>
        <v>40366.928942316474</v>
      </c>
      <c r="AC94" s="102">
        <f>求节点(节奏总纲!H$4:H$163,V$5:V$164,$X94)*6</f>
        <v>44219.207796379953</v>
      </c>
      <c r="AG94" s="38">
        <v>90</v>
      </c>
      <c r="AH94" s="101">
        <v>1</v>
      </c>
      <c r="AI94" s="101">
        <v>1.2498509843892898</v>
      </c>
      <c r="AJ94" s="101">
        <v>1.720185800230567</v>
      </c>
      <c r="AK94" s="101">
        <v>2.8890746930770534</v>
      </c>
      <c r="AL94" s="101">
        <v>5.5798846006438447</v>
      </c>
      <c r="AM94" s="101">
        <f t="shared" si="1"/>
        <v>157.99036928303966</v>
      </c>
      <c r="AN94" s="107"/>
      <c r="AR94" s="43">
        <v>90</v>
      </c>
      <c r="AS94" s="100">
        <v>311.14978772023358</v>
      </c>
      <c r="AT94" s="100">
        <v>311.42742692880239</v>
      </c>
      <c r="AU94" s="100">
        <v>313.15845749926052</v>
      </c>
      <c r="AV94" s="100">
        <v>313.90143708777055</v>
      </c>
      <c r="AW94" s="100">
        <v>319.53039780163323</v>
      </c>
      <c r="AX94" s="41"/>
      <c r="AY94" s="43">
        <v>90</v>
      </c>
      <c r="AZ94" s="100">
        <v>1776.0451031926298</v>
      </c>
      <c r="BA94" s="100">
        <v>1796.3029656309295</v>
      </c>
      <c r="BB94" s="100">
        <v>1822.0427205872766</v>
      </c>
      <c r="BC94" s="100">
        <v>1852.6200000000001</v>
      </c>
      <c r="BD94" s="100">
        <v>1871.1000000000001</v>
      </c>
      <c r="BE94" s="41"/>
      <c r="BF94" s="43">
        <v>90</v>
      </c>
      <c r="BG94" s="43">
        <f>[4]攻城值!AQ94</f>
        <v>0.15695159184818858</v>
      </c>
      <c r="BH94" s="43">
        <f>[4]攻城值!AR94</f>
        <v>0.84304840815181137</v>
      </c>
      <c r="BL94" s="70">
        <v>90</v>
      </c>
      <c r="BM94" s="47">
        <f>'[1]功能-战损相关'!H100</f>
        <v>0.17499999999999999</v>
      </c>
      <c r="BN94" s="47">
        <f>'[1]功能-战损相关'!I100</f>
        <v>0.17499999999999999</v>
      </c>
      <c r="BO94" s="47">
        <f>'[1]功能-战损相关'!J100</f>
        <v>0.17499999999999999</v>
      </c>
      <c r="BP94" s="47">
        <f>'[1]功能-战损相关'!K100</f>
        <v>0.17499999999999999</v>
      </c>
      <c r="BQ94" s="47">
        <f>'[1]功能-战损相关'!L100</f>
        <v>0.17499999999999999</v>
      </c>
      <c r="BR94" s="47">
        <f>'[1]功能-战损相关'!M100</f>
        <v>0.125</v>
      </c>
      <c r="BS94" s="47">
        <f>'[1]功能-战损相关'!N100</f>
        <v>0.125</v>
      </c>
      <c r="BT94" s="47">
        <f>'[1]功能-战损相关'!O100</f>
        <v>0.125</v>
      </c>
      <c r="BU94" s="47">
        <f>'[1]功能-战损相关'!P100</f>
        <v>0.125</v>
      </c>
      <c r="BV94" s="47">
        <f>'[1]功能-战损相关'!Q100</f>
        <v>0.125</v>
      </c>
      <c r="BX94" s="57">
        <v>90</v>
      </c>
      <c r="BY94" s="47">
        <f>求节点($BL$5:$BL$364,BM$5:BM$364,节奏总纲!R93)</f>
        <v>0.17499999999999999</v>
      </c>
      <c r="BZ94" s="47">
        <f>求节点($BL$5:$BL$364,BN$5:BN$364,节奏总纲!S93)</f>
        <v>0.17499999999999999</v>
      </c>
      <c r="CA94" s="47">
        <f>求节点($BL$5:$BL$364,BO$5:BO$364,节奏总纲!T93)</f>
        <v>0.17499999999999999</v>
      </c>
      <c r="CB94" s="47">
        <f>求节点($BL$5:$BL$364,BP$5:BP$364,节奏总纲!U93)</f>
        <v>0.17499999999999999</v>
      </c>
      <c r="CC94" s="47">
        <f>求节点($BL$5:$BL$364,BQ$5:BQ$364,节奏总纲!V93)</f>
        <v>0.17499999999999999</v>
      </c>
      <c r="CD94" s="47">
        <f>求节点($BL$5:$BL$364,BR$5:BR$364,节奏总纲!R93)</f>
        <v>0.125</v>
      </c>
      <c r="CE94" s="47">
        <f>求节点($BL$5:$BL$364,BS$5:BS$364,节奏总纲!S93)</f>
        <v>0.125</v>
      </c>
      <c r="CF94" s="47">
        <f>求节点($BL$5:$BL$364,BT$5:BT$364,节奏总纲!T93)</f>
        <v>0.125</v>
      </c>
      <c r="CG94" s="47">
        <f>求节点($BL$5:$BL$364,BU$5:BU$364,节奏总纲!U93)</f>
        <v>0.125</v>
      </c>
      <c r="CH94" s="47">
        <f>求节点($BL$5:$BL$364,BV$5:BV$364,节奏总纲!V93)</f>
        <v>0.125</v>
      </c>
      <c r="CV94" s="131">
        <f>[2]兵营招募!S128</f>
        <v>91</v>
      </c>
      <c r="CW94" s="131">
        <f>[2]兵营招募!U128</f>
        <v>32000</v>
      </c>
    </row>
    <row r="95" spans="2:101" x14ac:dyDescent="0.2">
      <c r="B95" s="31">
        <v>91</v>
      </c>
      <c r="C95" s="31">
        <f>[1]服务器生态!W112</f>
        <v>214.23272445000001</v>
      </c>
      <c r="D95" s="31">
        <f>[1]服务器生态!X112</f>
        <v>211.23542802044267</v>
      </c>
      <c r="E95" s="31">
        <f>[1]服务器生态!Y112</f>
        <v>17.243209396224003</v>
      </c>
      <c r="F95" s="31">
        <f>[1]服务器生态!Z112</f>
        <v>3.0676888000000009</v>
      </c>
      <c r="G95" s="31">
        <f>[1]服务器生态!AA112</f>
        <v>0.88761599999999996</v>
      </c>
      <c r="H95" s="31">
        <f>[1]服务器生态!AC112</f>
        <v>0.47962550249999997</v>
      </c>
      <c r="I95" s="31">
        <f>[1]服务器生态!AD112</f>
        <v>0.47291513735919999</v>
      </c>
      <c r="J95" s="31">
        <f>[1]服务器生态!AE112</f>
        <v>3.8604200140800002E-2</v>
      </c>
      <c r="K95" s="31">
        <f>[1]服务器生态!AF112</f>
        <v>6.8679600000000019E-3</v>
      </c>
      <c r="L95" s="31">
        <f>[1]服务器生态!AG112</f>
        <v>1.9871999999999997E-3</v>
      </c>
      <c r="M95" s="53">
        <f>[3]基础信息!M94</f>
        <v>100</v>
      </c>
      <c r="N95" s="92"/>
      <c r="Q95" s="33">
        <v>91</v>
      </c>
      <c r="R95" s="33">
        <f>[4]带兵数!D94</f>
        <v>7659.8252634231749</v>
      </c>
      <c r="S95" s="33">
        <f>[4]带兵数!E94</f>
        <v>7708.542162617312</v>
      </c>
      <c r="T95" s="33">
        <f>[4]带兵数!F94</f>
        <v>7755.4959541611006</v>
      </c>
      <c r="U95" s="33">
        <f>[4]带兵数!G94</f>
        <v>7809.8721372753316</v>
      </c>
      <c r="V95" s="33">
        <f>[4]带兵数!H94</f>
        <v>7863.425055198697</v>
      </c>
      <c r="X95" s="33">
        <v>91</v>
      </c>
      <c r="Y95" s="102">
        <f>求节点(节奏总纲!D$4:D$163,R$5:R$164,$X95)*6</f>
        <v>35601.566336930016</v>
      </c>
      <c r="Z95" s="102">
        <f>求节点(节奏总纲!E$4:E$163,S$5:S$164,$X95)*6</f>
        <v>36742.594365060482</v>
      </c>
      <c r="AA95" s="102">
        <f>求节点(节奏总纲!F$4:F$163,T$5:T$164,$X95)*6</f>
        <v>38251.224742667851</v>
      </c>
      <c r="AB95" s="102">
        <f>求节点(节奏总纲!G$4:G$163,U$5:U$164,$X95)*6</f>
        <v>40430.780211366182</v>
      </c>
      <c r="AC95" s="102">
        <f>求节点(节奏总纲!H$4:H$163,V$5:V$164,$X95)*6</f>
        <v>44280.867341189813</v>
      </c>
      <c r="AG95" s="38">
        <v>91</v>
      </c>
      <c r="AH95" s="101">
        <v>1</v>
      </c>
      <c r="AI95" s="101">
        <v>1.2510150717584652</v>
      </c>
      <c r="AJ95" s="101">
        <v>1.7183339190428375</v>
      </c>
      <c r="AK95" s="101">
        <v>2.8852707626316234</v>
      </c>
      <c r="AL95" s="101">
        <v>5.5485214743241347</v>
      </c>
      <c r="AM95" s="101">
        <f t="shared" si="1"/>
        <v>157.99655076396752</v>
      </c>
      <c r="AN95" s="107"/>
      <c r="AR95" s="43">
        <v>91</v>
      </c>
      <c r="AS95" s="100">
        <v>310.92231208001778</v>
      </c>
      <c r="AT95" s="100">
        <v>311.17052114492265</v>
      </c>
      <c r="AU95" s="100">
        <v>313.15845749926052</v>
      </c>
      <c r="AV95" s="100">
        <v>313.90143708777055</v>
      </c>
      <c r="AW95" s="100">
        <v>319.53039780163323</v>
      </c>
      <c r="AX95" s="41"/>
      <c r="AY95" s="43">
        <v>91</v>
      </c>
      <c r="AZ95" s="100">
        <v>1793.3738074996027</v>
      </c>
      <c r="BA95" s="100">
        <v>1813.4173087634636</v>
      </c>
      <c r="BB95" s="100">
        <v>1838.76</v>
      </c>
      <c r="BC95" s="100">
        <v>1852.6200000000001</v>
      </c>
      <c r="BD95" s="100">
        <v>1871.1000000000001</v>
      </c>
      <c r="BE95" s="41"/>
      <c r="BF95" s="43">
        <v>91</v>
      </c>
      <c r="BG95" s="43">
        <f>[4]攻城值!AQ95</f>
        <v>0.15689326451621743</v>
      </c>
      <c r="BH95" s="43">
        <f>[4]攻城值!AR95</f>
        <v>0.84310673548378257</v>
      </c>
      <c r="BL95" s="70">
        <v>91</v>
      </c>
      <c r="BM95" s="47">
        <f>'[1]功能-战损相关'!H101</f>
        <v>0.17499999999999999</v>
      </c>
      <c r="BN95" s="47">
        <f>'[1]功能-战损相关'!I101</f>
        <v>0.17499999999999999</v>
      </c>
      <c r="BO95" s="47">
        <f>'[1]功能-战损相关'!J101</f>
        <v>0.17499999999999999</v>
      </c>
      <c r="BP95" s="47">
        <f>'[1]功能-战损相关'!K101</f>
        <v>0.17499999999999999</v>
      </c>
      <c r="BQ95" s="47">
        <f>'[1]功能-战损相关'!L101</f>
        <v>0.17499999999999999</v>
      </c>
      <c r="BR95" s="47">
        <f>'[1]功能-战损相关'!M101</f>
        <v>0.125</v>
      </c>
      <c r="BS95" s="47">
        <f>'[1]功能-战损相关'!N101</f>
        <v>0.125</v>
      </c>
      <c r="BT95" s="47">
        <f>'[1]功能-战损相关'!O101</f>
        <v>0.125</v>
      </c>
      <c r="BU95" s="47">
        <f>'[1]功能-战损相关'!P101</f>
        <v>0.125</v>
      </c>
      <c r="BV95" s="47">
        <f>'[1]功能-战损相关'!Q101</f>
        <v>0.125</v>
      </c>
      <c r="BX95" s="57">
        <v>91</v>
      </c>
      <c r="BY95" s="47">
        <f>求节点($BL$5:$BL$364,BM$5:BM$364,节奏总纲!R94)</f>
        <v>0.17499999999999999</v>
      </c>
      <c r="BZ95" s="47">
        <f>求节点($BL$5:$BL$364,BN$5:BN$364,节奏总纲!S94)</f>
        <v>0.17499999999999999</v>
      </c>
      <c r="CA95" s="47">
        <f>求节点($BL$5:$BL$364,BO$5:BO$364,节奏总纲!T94)</f>
        <v>0.17499999999999999</v>
      </c>
      <c r="CB95" s="47">
        <f>求节点($BL$5:$BL$364,BP$5:BP$364,节奏总纲!U94)</f>
        <v>0.17499999999999999</v>
      </c>
      <c r="CC95" s="47">
        <f>求节点($BL$5:$BL$364,BQ$5:BQ$364,节奏总纲!V94)</f>
        <v>0.17499999999999999</v>
      </c>
      <c r="CD95" s="47">
        <f>求节点($BL$5:$BL$364,BR$5:BR$364,节奏总纲!R94)</f>
        <v>0.125</v>
      </c>
      <c r="CE95" s="47">
        <f>求节点($BL$5:$BL$364,BS$5:BS$364,节奏总纲!S94)</f>
        <v>0.125</v>
      </c>
      <c r="CF95" s="47">
        <f>求节点($BL$5:$BL$364,BT$5:BT$364,节奏总纲!T94)</f>
        <v>0.125</v>
      </c>
      <c r="CG95" s="47">
        <f>求节点($BL$5:$BL$364,BU$5:BU$364,节奏总纲!U94)</f>
        <v>0.125</v>
      </c>
      <c r="CH95" s="47">
        <f>求节点($BL$5:$BL$364,BV$5:BV$364,节奏总纲!V94)</f>
        <v>0.125</v>
      </c>
      <c r="CV95" s="131">
        <f>[2]兵营招募!S129</f>
        <v>92</v>
      </c>
      <c r="CW95" s="131">
        <f>[2]兵营招募!U129</f>
        <v>32000</v>
      </c>
    </row>
    <row r="96" spans="2:101" x14ac:dyDescent="0.2">
      <c r="B96" s="31">
        <v>92</v>
      </c>
      <c r="C96" s="31">
        <f>[1]服务器生态!W113</f>
        <v>212.63397277499999</v>
      </c>
      <c r="D96" s="31">
        <f>[1]服务器生态!X113</f>
        <v>209.65904422924532</v>
      </c>
      <c r="E96" s="31">
        <f>[1]服务器生态!Y113</f>
        <v>17.114528729088001</v>
      </c>
      <c r="F96" s="31">
        <f>[1]服务器生态!Z113</f>
        <v>3.0447956000000009</v>
      </c>
      <c r="G96" s="31">
        <f>[1]服务器生态!AA113</f>
        <v>0.88099199999999989</v>
      </c>
      <c r="H96" s="31">
        <f>[1]服务器生态!AC113</f>
        <v>0.47962550249999997</v>
      </c>
      <c r="I96" s="31">
        <f>[1]服务器生态!AD113</f>
        <v>0.47291513735919999</v>
      </c>
      <c r="J96" s="31">
        <f>[1]服务器生态!AE113</f>
        <v>3.8604200140800002E-2</v>
      </c>
      <c r="K96" s="31">
        <f>[1]服务器生态!AF113</f>
        <v>6.8679600000000019E-3</v>
      </c>
      <c r="L96" s="31">
        <f>[1]服务器生态!AG113</f>
        <v>1.9871999999999997E-3</v>
      </c>
      <c r="M96" s="53">
        <f>[3]基础信息!M95</f>
        <v>100</v>
      </c>
      <c r="N96" s="92"/>
      <c r="Q96" s="33">
        <v>92</v>
      </c>
      <c r="R96" s="33">
        <f>[4]带兵数!D95</f>
        <v>7728.6470626701648</v>
      </c>
      <c r="S96" s="33">
        <f>[4]带兵数!E95</f>
        <v>7772.4285339835969</v>
      </c>
      <c r="T96" s="33">
        <f>[4]带兵数!F95</f>
        <v>7823.0950009437593</v>
      </c>
      <c r="U96" s="33">
        <f>[4]带兵数!G95</f>
        <v>7873.689666001048</v>
      </c>
      <c r="V96" s="33">
        <f>[4]带兵数!H95</f>
        <v>7928.4969997617018</v>
      </c>
      <c r="X96" s="33">
        <v>92</v>
      </c>
      <c r="Y96" s="102">
        <f>求节点(节奏总纲!D$4:D$163,R$5:R$164,$X96)*6</f>
        <v>35663.60042031444</v>
      </c>
      <c r="Z96" s="102">
        <f>求节点(节奏总纲!E$4:E$163,S$5:S$164,$X96)*6</f>
        <v>36804.842856138574</v>
      </c>
      <c r="AA96" s="102">
        <f>求节点(节奏总纲!F$4:F$163,T$5:T$164,$X96)*6</f>
        <v>38313.025646213595</v>
      </c>
      <c r="AB96" s="102">
        <f>求节点(节奏总纲!G$4:G$163,U$5:U$164,$X96)*6</f>
        <v>40494.63148041589</v>
      </c>
      <c r="AC96" s="102">
        <f>求节点(节奏总纲!H$4:H$163,V$5:V$164,$X96)*6</f>
        <v>44342.526885999672</v>
      </c>
      <c r="AG96" s="38">
        <v>92</v>
      </c>
      <c r="AH96" s="101">
        <v>1</v>
      </c>
      <c r="AI96" s="101">
        <v>1.2521509399250943</v>
      </c>
      <c r="AJ96" s="101">
        <v>1.7165269301988548</v>
      </c>
      <c r="AK96" s="101">
        <v>2.8815590450961119</v>
      </c>
      <c r="AL96" s="101">
        <v>5.5179186366541719</v>
      </c>
      <c r="AM96" s="101">
        <f t="shared" si="1"/>
        <v>158.00258239663916</v>
      </c>
      <c r="AN96" s="107"/>
      <c r="AR96" s="43">
        <v>92</v>
      </c>
      <c r="AS96" s="100">
        <v>310.67850972546097</v>
      </c>
      <c r="AT96" s="100">
        <v>311.16777491502774</v>
      </c>
      <c r="AU96" s="100">
        <v>313.15845749926052</v>
      </c>
      <c r="AV96" s="100">
        <v>313.90143708777055</v>
      </c>
      <c r="AW96" s="100">
        <v>319.53039780163323</v>
      </c>
      <c r="AX96" s="41"/>
      <c r="AY96" s="43">
        <v>92</v>
      </c>
      <c r="AZ96" s="100">
        <v>1810.5801067553268</v>
      </c>
      <c r="BA96" s="100">
        <v>1829.52</v>
      </c>
      <c r="BB96" s="100">
        <v>1838.76</v>
      </c>
      <c r="BC96" s="100">
        <v>1852.6200000000001</v>
      </c>
      <c r="BD96" s="100">
        <v>1871.1000000000001</v>
      </c>
      <c r="BE96" s="41"/>
      <c r="BF96" s="43">
        <v>92</v>
      </c>
      <c r="BG96" s="43">
        <f>[4]攻城值!AQ96</f>
        <v>0.15683612855496989</v>
      </c>
      <c r="BH96" s="43">
        <f>[4]攻城值!AR96</f>
        <v>0.84316387144503002</v>
      </c>
      <c r="BL96" s="70">
        <v>92</v>
      </c>
      <c r="BM96" s="47">
        <f>'[1]功能-战损相关'!H102</f>
        <v>0.17499999999999999</v>
      </c>
      <c r="BN96" s="47">
        <f>'[1]功能-战损相关'!I102</f>
        <v>0.17499999999999999</v>
      </c>
      <c r="BO96" s="47">
        <f>'[1]功能-战损相关'!J102</f>
        <v>0.17499999999999999</v>
      </c>
      <c r="BP96" s="47">
        <f>'[1]功能-战损相关'!K102</f>
        <v>0.17499999999999999</v>
      </c>
      <c r="BQ96" s="47">
        <f>'[1]功能-战损相关'!L102</f>
        <v>0.17499999999999999</v>
      </c>
      <c r="BR96" s="47">
        <f>'[1]功能-战损相关'!M102</f>
        <v>0.125</v>
      </c>
      <c r="BS96" s="47">
        <f>'[1]功能-战损相关'!N102</f>
        <v>0.125</v>
      </c>
      <c r="BT96" s="47">
        <f>'[1]功能-战损相关'!O102</f>
        <v>0.125</v>
      </c>
      <c r="BU96" s="47">
        <f>'[1]功能-战损相关'!P102</f>
        <v>0.125</v>
      </c>
      <c r="BV96" s="47">
        <f>'[1]功能-战损相关'!Q102</f>
        <v>0.125</v>
      </c>
      <c r="BX96" s="57">
        <v>92</v>
      </c>
      <c r="BY96" s="47">
        <f>求节点($BL$5:$BL$364,BM$5:BM$364,节奏总纲!R95)</f>
        <v>0.17499999999999999</v>
      </c>
      <c r="BZ96" s="47">
        <f>求节点($BL$5:$BL$364,BN$5:BN$364,节奏总纲!S95)</f>
        <v>0.17499999999999999</v>
      </c>
      <c r="CA96" s="47">
        <f>求节点($BL$5:$BL$364,BO$5:BO$364,节奏总纲!T95)</f>
        <v>0.17499999999999999</v>
      </c>
      <c r="CB96" s="47">
        <f>求节点($BL$5:$BL$364,BP$5:BP$364,节奏总纲!U95)</f>
        <v>0.17499999999999999</v>
      </c>
      <c r="CC96" s="47">
        <f>求节点($BL$5:$BL$364,BQ$5:BQ$364,节奏总纲!V95)</f>
        <v>0.17499999999999999</v>
      </c>
      <c r="CD96" s="47">
        <f>求节点($BL$5:$BL$364,BR$5:BR$364,节奏总纲!R95)</f>
        <v>0.125</v>
      </c>
      <c r="CE96" s="47">
        <f>求节点($BL$5:$BL$364,BS$5:BS$364,节奏总纲!S95)</f>
        <v>0.125</v>
      </c>
      <c r="CF96" s="47">
        <f>求节点($BL$5:$BL$364,BT$5:BT$364,节奏总纲!T95)</f>
        <v>0.125</v>
      </c>
      <c r="CG96" s="47">
        <f>求节点($BL$5:$BL$364,BU$5:BU$364,节奏总纲!U95)</f>
        <v>0.125</v>
      </c>
      <c r="CH96" s="47">
        <f>求节点($BL$5:$BL$364,BV$5:BV$364,节奏总纲!V95)</f>
        <v>0.125</v>
      </c>
      <c r="CV96" s="131">
        <f>[2]兵营招募!S130</f>
        <v>93</v>
      </c>
      <c r="CW96" s="131">
        <f>[2]兵营招募!U130</f>
        <v>32000</v>
      </c>
    </row>
    <row r="97" spans="2:101" x14ac:dyDescent="0.2">
      <c r="B97" s="31">
        <v>93</v>
      </c>
      <c r="C97" s="31">
        <f>[1]服务器生态!W114</f>
        <v>211.03522109999997</v>
      </c>
      <c r="D97" s="31">
        <f>[1]服务器生态!X114</f>
        <v>208.08266043804798</v>
      </c>
      <c r="E97" s="31">
        <f>[1]服务器生态!Y114</f>
        <v>16.985848061952002</v>
      </c>
      <c r="F97" s="31">
        <f>[1]服务器生态!Z114</f>
        <v>3.021902400000001</v>
      </c>
      <c r="G97" s="31">
        <f>[1]服务器生态!AA114</f>
        <v>0.87436799999999992</v>
      </c>
      <c r="H97" s="31">
        <f>[1]服务器生态!AC114</f>
        <v>0.47962550249999997</v>
      </c>
      <c r="I97" s="31">
        <f>[1]服务器生态!AD114</f>
        <v>0.47291513735919999</v>
      </c>
      <c r="J97" s="31">
        <f>[1]服务器生态!AE114</f>
        <v>3.8604200140800002E-2</v>
      </c>
      <c r="K97" s="31">
        <f>[1]服务器生态!AF114</f>
        <v>6.8679600000000019E-3</v>
      </c>
      <c r="L97" s="31">
        <f>[1]服务器生态!AG114</f>
        <v>1.9871999999999997E-3</v>
      </c>
      <c r="M97" s="53">
        <f>[3]基础信息!M96</f>
        <v>100</v>
      </c>
      <c r="N97" s="92"/>
      <c r="Q97" s="33">
        <v>93</v>
      </c>
      <c r="R97" s="33">
        <f>[4]带兵数!D96</f>
        <v>7794.0125995524631</v>
      </c>
      <c r="S97" s="33">
        <f>[4]带兵数!E96</f>
        <v>7840.6595441868449</v>
      </c>
      <c r="T97" s="33">
        <f>[4]带兵数!F96</f>
        <v>7888.0310631705106</v>
      </c>
      <c r="U97" s="33">
        <f>[4]带兵数!G96</f>
        <v>7939.7988787201884</v>
      </c>
      <c r="V97" s="33">
        <f>[4]带兵数!H96</f>
        <v>7991.4208810757218</v>
      </c>
      <c r="X97" s="33">
        <v>93</v>
      </c>
      <c r="Y97" s="102">
        <f>求节点(节奏总纲!D$4:D$163,R$5:R$164,$X97)*6</f>
        <v>35725.634503698857</v>
      </c>
      <c r="Z97" s="102">
        <f>求节点(节奏总纲!E$4:E$163,S$5:S$164,$X97)*6</f>
        <v>36867.091347216665</v>
      </c>
      <c r="AA97" s="102">
        <f>求节点(节奏总纲!F$4:F$163,T$5:T$164,$X97)*6</f>
        <v>38374.826549759346</v>
      </c>
      <c r="AB97" s="102">
        <f>求节点(节奏总纲!G$4:G$163,U$5:U$164,$X97)*6</f>
        <v>40558.482749465606</v>
      </c>
      <c r="AC97" s="102">
        <f>求节点(节奏总纲!H$4:H$163,V$5:V$164,$X97)*6</f>
        <v>44404.186430809532</v>
      </c>
      <c r="AG97" s="38">
        <v>93</v>
      </c>
      <c r="AH97" s="101">
        <v>1</v>
      </c>
      <c r="AI97" s="101">
        <v>1.2532596027137908</v>
      </c>
      <c r="AJ97" s="101">
        <v>1.7147632208620058</v>
      </c>
      <c r="AK97" s="101">
        <v>2.8779362275591209</v>
      </c>
      <c r="AL97" s="101">
        <v>5.4880487729235092</v>
      </c>
      <c r="AM97" s="101">
        <f t="shared" si="1"/>
        <v>158.00846956461749</v>
      </c>
      <c r="AN97" s="107"/>
      <c r="AR97" s="43">
        <v>93</v>
      </c>
      <c r="AS97" s="100">
        <v>310.67175353638828</v>
      </c>
      <c r="AT97" s="100">
        <v>311.16777491502774</v>
      </c>
      <c r="AU97" s="100">
        <v>313.15845749926052</v>
      </c>
      <c r="AV97" s="100">
        <v>313.90143708777055</v>
      </c>
      <c r="AW97" s="100">
        <v>319.53039780163323</v>
      </c>
      <c r="AX97" s="41"/>
      <c r="AY97" s="43">
        <v>93</v>
      </c>
      <c r="AZ97" s="100">
        <v>1824.9</v>
      </c>
      <c r="BA97" s="100">
        <v>1829.52</v>
      </c>
      <c r="BB97" s="100">
        <v>1838.76</v>
      </c>
      <c r="BC97" s="100">
        <v>1852.6200000000001</v>
      </c>
      <c r="BD97" s="100">
        <v>1871.1000000000001</v>
      </c>
      <c r="BE97" s="41"/>
      <c r="BF97" s="43">
        <v>93</v>
      </c>
      <c r="BG97" s="43">
        <f>[4]攻城值!AQ97</f>
        <v>0.1566364779986027</v>
      </c>
      <c r="BH97" s="43">
        <f>[4]攻城值!AR97</f>
        <v>0.8433635220013973</v>
      </c>
      <c r="BL97" s="70">
        <v>93</v>
      </c>
      <c r="BM97" s="47">
        <f>'[1]功能-战损相关'!H103</f>
        <v>0.17499999999999999</v>
      </c>
      <c r="BN97" s="47">
        <f>'[1]功能-战损相关'!I103</f>
        <v>0.17499999999999999</v>
      </c>
      <c r="BO97" s="47">
        <f>'[1]功能-战损相关'!J103</f>
        <v>0.17499999999999999</v>
      </c>
      <c r="BP97" s="47">
        <f>'[1]功能-战损相关'!K103</f>
        <v>0.17499999999999999</v>
      </c>
      <c r="BQ97" s="47">
        <f>'[1]功能-战损相关'!L103</f>
        <v>0.17499999999999999</v>
      </c>
      <c r="BR97" s="47">
        <f>'[1]功能-战损相关'!M103</f>
        <v>0.125</v>
      </c>
      <c r="BS97" s="47">
        <f>'[1]功能-战损相关'!N103</f>
        <v>0.125</v>
      </c>
      <c r="BT97" s="47">
        <f>'[1]功能-战损相关'!O103</f>
        <v>0.125</v>
      </c>
      <c r="BU97" s="47">
        <f>'[1]功能-战损相关'!P103</f>
        <v>0.125</v>
      </c>
      <c r="BV97" s="47">
        <f>'[1]功能-战损相关'!Q103</f>
        <v>0.125</v>
      </c>
      <c r="BX97" s="57">
        <v>93</v>
      </c>
      <c r="BY97" s="47">
        <f>求节点($BL$5:$BL$364,BM$5:BM$364,节奏总纲!R96)</f>
        <v>0.17499999999999999</v>
      </c>
      <c r="BZ97" s="47">
        <f>求节点($BL$5:$BL$364,BN$5:BN$364,节奏总纲!S96)</f>
        <v>0.17499999999999999</v>
      </c>
      <c r="CA97" s="47">
        <f>求节点($BL$5:$BL$364,BO$5:BO$364,节奏总纲!T96)</f>
        <v>0.17499999999999999</v>
      </c>
      <c r="CB97" s="47">
        <f>求节点($BL$5:$BL$364,BP$5:BP$364,节奏总纲!U96)</f>
        <v>0.17499999999999999</v>
      </c>
      <c r="CC97" s="47">
        <f>求节点($BL$5:$BL$364,BQ$5:BQ$364,节奏总纲!V96)</f>
        <v>0.17499999999999999</v>
      </c>
      <c r="CD97" s="47">
        <f>求节点($BL$5:$BL$364,BR$5:BR$364,节奏总纲!R96)</f>
        <v>0.125</v>
      </c>
      <c r="CE97" s="47">
        <f>求节点($BL$5:$BL$364,BS$5:BS$364,节奏总纲!S96)</f>
        <v>0.125</v>
      </c>
      <c r="CF97" s="47">
        <f>求节点($BL$5:$BL$364,BT$5:BT$364,节奏总纲!T96)</f>
        <v>0.125</v>
      </c>
      <c r="CG97" s="47">
        <f>求节点($BL$5:$BL$364,BU$5:BU$364,节奏总纲!U96)</f>
        <v>0.125</v>
      </c>
      <c r="CH97" s="47">
        <f>求节点($BL$5:$BL$364,BV$5:BV$364,节奏总纲!V96)</f>
        <v>0.125</v>
      </c>
      <c r="CV97" s="131">
        <f>[2]兵营招募!S131</f>
        <v>94</v>
      </c>
      <c r="CW97" s="131">
        <f>[2]兵营招募!U131</f>
        <v>32000</v>
      </c>
    </row>
    <row r="98" spans="2:101" x14ac:dyDescent="0.2">
      <c r="B98" s="31">
        <v>94</v>
      </c>
      <c r="C98" s="31">
        <f>[1]服务器生态!W115</f>
        <v>209.43646942499998</v>
      </c>
      <c r="D98" s="31">
        <f>[1]服务器生态!X115</f>
        <v>206.50627664685067</v>
      </c>
      <c r="E98" s="31">
        <f>[1]服务器生态!Y115</f>
        <v>16.857167394816003</v>
      </c>
      <c r="F98" s="31">
        <f>[1]服务器生态!Z115</f>
        <v>2.999009200000001</v>
      </c>
      <c r="G98" s="31">
        <f>[1]服务器生态!AA115</f>
        <v>0.86774399999999996</v>
      </c>
      <c r="H98" s="31">
        <f>[1]服务器生态!AC115</f>
        <v>0.47962550249999997</v>
      </c>
      <c r="I98" s="31">
        <f>[1]服务器生态!AD115</f>
        <v>0.47291513735919999</v>
      </c>
      <c r="J98" s="31">
        <f>[1]服务器生态!AE115</f>
        <v>3.8604200140800002E-2</v>
      </c>
      <c r="K98" s="31">
        <f>[1]服务器生态!AF115</f>
        <v>6.8679600000000019E-3</v>
      </c>
      <c r="L98" s="31">
        <f>[1]服务器生态!AG115</f>
        <v>1.9871999999999997E-3</v>
      </c>
      <c r="M98" s="53">
        <f>[3]基础信息!M97</f>
        <v>100</v>
      </c>
      <c r="N98" s="92"/>
      <c r="Q98" s="33">
        <v>94</v>
      </c>
      <c r="R98" s="33">
        <f>[4]带兵数!D97</f>
        <v>7862.436174456041</v>
      </c>
      <c r="S98" s="33">
        <f>[4]带兵数!E97</f>
        <v>7905.7869409358391</v>
      </c>
      <c r="T98" s="33">
        <f>[4]带兵数!F97</f>
        <v>7954.8076625951617</v>
      </c>
      <c r="U98" s="33">
        <f>[4]带兵数!G97</f>
        <v>8003.453010692896</v>
      </c>
      <c r="V98" s="33">
        <f>[4]带兵数!H97</f>
        <v>8056.4865346365668</v>
      </c>
      <c r="X98" s="33">
        <v>94</v>
      </c>
      <c r="Y98" s="102">
        <f>求节点(节奏总纲!D$4:D$163,R$5:R$164,$X98)*6</f>
        <v>35787.668587083273</v>
      </c>
      <c r="Z98" s="102">
        <f>求节点(节奏总纲!E$4:E$163,S$5:S$164,$X98)*6</f>
        <v>36929.339838294756</v>
      </c>
      <c r="AA98" s="102">
        <f>求节点(节奏总纲!F$4:F$163,T$5:T$164,$X98)*6</f>
        <v>38436.627453305089</v>
      </c>
      <c r="AB98" s="102">
        <f>求节点(节奏总纲!G$4:G$163,U$5:U$164,$X98)*6</f>
        <v>40619.099684813264</v>
      </c>
      <c r="AC98" s="102">
        <f>求节点(节奏总纲!H$4:H$163,V$5:V$164,$X98)*6</f>
        <v>44465.845975619392</v>
      </c>
      <c r="AG98" s="38">
        <v>94</v>
      </c>
      <c r="AH98" s="101">
        <v>1</v>
      </c>
      <c r="AI98" s="101">
        <v>1.254342025959293</v>
      </c>
      <c r="AJ98" s="101">
        <v>1.7130509360904194</v>
      </c>
      <c r="AK98" s="101">
        <v>2.8743991539275067</v>
      </c>
      <c r="AL98" s="101">
        <v>5.4588858613766558</v>
      </c>
      <c r="AM98" s="101">
        <f t="shared" si="1"/>
        <v>158.01438558345998</v>
      </c>
      <c r="AN98" s="107"/>
      <c r="AR98" s="43">
        <v>94</v>
      </c>
      <c r="AS98" s="100">
        <v>310.67175353638828</v>
      </c>
      <c r="AT98" s="100">
        <v>311.16777491502774</v>
      </c>
      <c r="AU98" s="100">
        <v>313.15845749926052</v>
      </c>
      <c r="AV98" s="100">
        <v>313.90143708777055</v>
      </c>
      <c r="AW98" s="100">
        <v>319.53039780163323</v>
      </c>
      <c r="AX98" s="41"/>
      <c r="AY98" s="43">
        <v>94</v>
      </c>
      <c r="AZ98" s="100">
        <v>1824.9</v>
      </c>
      <c r="BA98" s="100">
        <v>1829.52</v>
      </c>
      <c r="BB98" s="100">
        <v>1838.76</v>
      </c>
      <c r="BC98" s="100">
        <v>1852.6200000000001</v>
      </c>
      <c r="BD98" s="100">
        <v>1871.1000000000001</v>
      </c>
      <c r="BE98" s="41"/>
      <c r="BF98" s="43">
        <v>94</v>
      </c>
      <c r="BG98" s="43">
        <f>[4]攻城值!AQ98</f>
        <v>0.15596387836874043</v>
      </c>
      <c r="BH98" s="43">
        <f>[4]攻城值!AR98</f>
        <v>0.84403612163125963</v>
      </c>
      <c r="BL98" s="70">
        <v>94</v>
      </c>
      <c r="BM98" s="47">
        <f>'[1]功能-战损相关'!H104</f>
        <v>0.17499999999999999</v>
      </c>
      <c r="BN98" s="47">
        <f>'[1]功能-战损相关'!I104</f>
        <v>0.17499999999999999</v>
      </c>
      <c r="BO98" s="47">
        <f>'[1]功能-战损相关'!J104</f>
        <v>0.17499999999999999</v>
      </c>
      <c r="BP98" s="47">
        <f>'[1]功能-战损相关'!K104</f>
        <v>0.17499999999999999</v>
      </c>
      <c r="BQ98" s="47">
        <f>'[1]功能-战损相关'!L104</f>
        <v>0.17499999999999999</v>
      </c>
      <c r="BR98" s="47">
        <f>'[1]功能-战损相关'!M104</f>
        <v>0.125</v>
      </c>
      <c r="BS98" s="47">
        <f>'[1]功能-战损相关'!N104</f>
        <v>0.125</v>
      </c>
      <c r="BT98" s="47">
        <f>'[1]功能-战损相关'!O104</f>
        <v>0.125</v>
      </c>
      <c r="BU98" s="47">
        <f>'[1]功能-战损相关'!P104</f>
        <v>0.125</v>
      </c>
      <c r="BV98" s="47">
        <f>'[1]功能-战损相关'!Q104</f>
        <v>0.125</v>
      </c>
      <c r="BX98" s="57">
        <v>94</v>
      </c>
      <c r="BY98" s="47">
        <f>求节点($BL$5:$BL$364,BM$5:BM$364,节奏总纲!R97)</f>
        <v>0.17499999999999999</v>
      </c>
      <c r="BZ98" s="47">
        <f>求节点($BL$5:$BL$364,BN$5:BN$364,节奏总纲!S97)</f>
        <v>0.17499999999999999</v>
      </c>
      <c r="CA98" s="47">
        <f>求节点($BL$5:$BL$364,BO$5:BO$364,节奏总纲!T97)</f>
        <v>0.17499999999999999</v>
      </c>
      <c r="CB98" s="47">
        <f>求节点($BL$5:$BL$364,BP$5:BP$364,节奏总纲!U97)</f>
        <v>0.17499999999999999</v>
      </c>
      <c r="CC98" s="47">
        <f>求节点($BL$5:$BL$364,BQ$5:BQ$364,节奏总纲!V97)</f>
        <v>0.17499999999999999</v>
      </c>
      <c r="CD98" s="47">
        <f>求节点($BL$5:$BL$364,BR$5:BR$364,节奏总纲!R97)</f>
        <v>0.125</v>
      </c>
      <c r="CE98" s="47">
        <f>求节点($BL$5:$BL$364,BS$5:BS$364,节奏总纲!S97)</f>
        <v>0.125</v>
      </c>
      <c r="CF98" s="47">
        <f>求节点($BL$5:$BL$364,BT$5:BT$364,节奏总纲!T97)</f>
        <v>0.125</v>
      </c>
      <c r="CG98" s="47">
        <f>求节点($BL$5:$BL$364,BU$5:BU$364,节奏总纲!U97)</f>
        <v>0.125</v>
      </c>
      <c r="CH98" s="47">
        <f>求节点($BL$5:$BL$364,BV$5:BV$364,节奏总纲!V97)</f>
        <v>0.125</v>
      </c>
      <c r="CV98" s="131">
        <f>[2]兵营招募!S132</f>
        <v>95</v>
      </c>
      <c r="CW98" s="131">
        <f>[2]兵营招募!U132</f>
        <v>32000</v>
      </c>
    </row>
    <row r="99" spans="2:101" x14ac:dyDescent="0.2">
      <c r="B99" s="31">
        <v>95</v>
      </c>
      <c r="C99" s="31">
        <f>[1]服务器生态!W116</f>
        <v>207.83771775</v>
      </c>
      <c r="D99" s="31">
        <f>[1]服务器生态!X116</f>
        <v>204.92989285565335</v>
      </c>
      <c r="E99" s="31">
        <f>[1]服务器生态!Y116</f>
        <v>16.728486727680004</v>
      </c>
      <c r="F99" s="31">
        <f>[1]服务器生态!Z116</f>
        <v>2.9761160000000011</v>
      </c>
      <c r="G99" s="31">
        <f>[1]服务器生态!AA116</f>
        <v>0.86112</v>
      </c>
      <c r="H99" s="31">
        <f>[1]服务器生态!AC116</f>
        <v>0.47962550249999997</v>
      </c>
      <c r="I99" s="31">
        <f>[1]服务器生态!AD116</f>
        <v>0.47291513735919999</v>
      </c>
      <c r="J99" s="31">
        <f>[1]服务器生态!AE116</f>
        <v>3.8604200140800002E-2</v>
      </c>
      <c r="K99" s="31">
        <f>[1]服务器生态!AF116</f>
        <v>6.8679600000000019E-3</v>
      </c>
      <c r="L99" s="31">
        <f>[1]服务器生态!AG116</f>
        <v>1.9871999999999997E-3</v>
      </c>
      <c r="M99" s="53">
        <f>[3]基础信息!M98</f>
        <v>100</v>
      </c>
      <c r="N99" s="92"/>
      <c r="Q99" s="33">
        <v>95</v>
      </c>
      <c r="R99" s="33">
        <f>[4]带兵数!D98</f>
        <v>7928.2838700936845</v>
      </c>
      <c r="S99" s="33">
        <f>[4]带兵数!E98</f>
        <v>7974.1452913721341</v>
      </c>
      <c r="T99" s="33">
        <f>[4]带兵数!F98</f>
        <v>8019.3273390033355</v>
      </c>
      <c r="U99" s="33">
        <f>[4]带兵数!G98</f>
        <v>8068.7185373346801</v>
      </c>
      <c r="V99" s="33">
        <f>[4]带兵数!H98</f>
        <v>8123.8289705589768</v>
      </c>
      <c r="X99" s="33">
        <v>95</v>
      </c>
      <c r="Y99" s="102">
        <f>求节点(节奏总纲!D$4:D$163,R$5:R$164,$X99)*6</f>
        <v>35849.702670467697</v>
      </c>
      <c r="Z99" s="102">
        <f>求节点(节奏总纲!E$4:E$163,S$5:S$164,$X99)*6</f>
        <v>36991.588329372855</v>
      </c>
      <c r="AA99" s="102">
        <f>求节点(节奏总纲!F$4:F$163,T$5:T$164,$X99)*6</f>
        <v>38498.428356850833</v>
      </c>
      <c r="AB99" s="102">
        <f>求节点(节奏总纲!G$4:G$163,U$5:U$164,$X99)*6</f>
        <v>40678.83596176203</v>
      </c>
      <c r="AC99" s="102">
        <f>求节点(节奏总纲!H$4:H$163,V$5:V$164,$X99)*6</f>
        <v>44527.505520429251</v>
      </c>
      <c r="AG99" s="38">
        <v>95</v>
      </c>
      <c r="AH99" s="101">
        <v>1</v>
      </c>
      <c r="AI99" s="101">
        <v>1.2555516038514298</v>
      </c>
      <c r="AJ99" s="101">
        <v>1.7139341012909715</v>
      </c>
      <c r="AK99" s="101">
        <v>2.8709448157560638</v>
      </c>
      <c r="AL99" s="101">
        <v>5.4304050976045097</v>
      </c>
      <c r="AM99" s="101">
        <f t="shared" si="1"/>
        <v>158.07537137140474</v>
      </c>
      <c r="AN99" s="107"/>
      <c r="AR99" s="43">
        <v>95</v>
      </c>
      <c r="AS99" s="100">
        <v>310.67175353638828</v>
      </c>
      <c r="AT99" s="100">
        <v>311.16777491502774</v>
      </c>
      <c r="AU99" s="100">
        <v>313.15845749926052</v>
      </c>
      <c r="AV99" s="100">
        <v>313.90143708777055</v>
      </c>
      <c r="AW99" s="100">
        <v>319.53039780163323</v>
      </c>
      <c r="AX99" s="41"/>
      <c r="AY99" s="43">
        <v>95</v>
      </c>
      <c r="AZ99" s="100">
        <v>1824.9</v>
      </c>
      <c r="BA99" s="100">
        <v>1829.52</v>
      </c>
      <c r="BB99" s="100">
        <v>1838.76</v>
      </c>
      <c r="BC99" s="100">
        <v>1852.6200000000001</v>
      </c>
      <c r="BD99" s="100">
        <v>1871.1000000000001</v>
      </c>
      <c r="BE99" s="41"/>
      <c r="BF99" s="43">
        <v>95</v>
      </c>
      <c r="BG99" s="43">
        <f>[4]攻城值!AQ99</f>
        <v>0.15530973946210302</v>
      </c>
      <c r="BH99" s="43">
        <f>[4]攻城值!AR99</f>
        <v>0.84469026053789686</v>
      </c>
      <c r="BL99" s="70">
        <v>95</v>
      </c>
      <c r="BM99" s="47">
        <f>'[1]功能-战损相关'!H105</f>
        <v>0.17499999999999999</v>
      </c>
      <c r="BN99" s="47">
        <f>'[1]功能-战损相关'!I105</f>
        <v>0.17499999999999999</v>
      </c>
      <c r="BO99" s="47">
        <f>'[1]功能-战损相关'!J105</f>
        <v>0.17499999999999999</v>
      </c>
      <c r="BP99" s="47">
        <f>'[1]功能-战损相关'!K105</f>
        <v>0.17499999999999999</v>
      </c>
      <c r="BQ99" s="47">
        <f>'[1]功能-战损相关'!L105</f>
        <v>0.17499999999999999</v>
      </c>
      <c r="BR99" s="47">
        <f>'[1]功能-战损相关'!M105</f>
        <v>0.125</v>
      </c>
      <c r="BS99" s="47">
        <f>'[1]功能-战损相关'!N105</f>
        <v>0.125</v>
      </c>
      <c r="BT99" s="47">
        <f>'[1]功能-战损相关'!O105</f>
        <v>0.125</v>
      </c>
      <c r="BU99" s="47">
        <f>'[1]功能-战损相关'!P105</f>
        <v>0.125</v>
      </c>
      <c r="BV99" s="47">
        <f>'[1]功能-战损相关'!Q105</f>
        <v>0.125</v>
      </c>
      <c r="BX99" s="57">
        <v>95</v>
      </c>
      <c r="BY99" s="47">
        <f>求节点($BL$5:$BL$364,BM$5:BM$364,节奏总纲!R98)</f>
        <v>0.17499999999999999</v>
      </c>
      <c r="BZ99" s="47">
        <f>求节点($BL$5:$BL$364,BN$5:BN$364,节奏总纲!S98)</f>
        <v>0.17499999999999999</v>
      </c>
      <c r="CA99" s="47">
        <f>求节点($BL$5:$BL$364,BO$5:BO$364,节奏总纲!T98)</f>
        <v>0.17499999999999999</v>
      </c>
      <c r="CB99" s="47">
        <f>求节点($BL$5:$BL$364,BP$5:BP$364,节奏总纲!U98)</f>
        <v>0.17499999999999999</v>
      </c>
      <c r="CC99" s="47">
        <f>求节点($BL$5:$BL$364,BQ$5:BQ$364,节奏总纲!V98)</f>
        <v>0.17499999999999999</v>
      </c>
      <c r="CD99" s="47">
        <f>求节点($BL$5:$BL$364,BR$5:BR$364,节奏总纲!R98)</f>
        <v>0.125</v>
      </c>
      <c r="CE99" s="47">
        <f>求节点($BL$5:$BL$364,BS$5:BS$364,节奏总纲!S98)</f>
        <v>0.125</v>
      </c>
      <c r="CF99" s="47">
        <f>求节点($BL$5:$BL$364,BT$5:BT$364,节奏总纲!T98)</f>
        <v>0.125</v>
      </c>
      <c r="CG99" s="47">
        <f>求节点($BL$5:$BL$364,BU$5:BU$364,节奏总纲!U98)</f>
        <v>0.125</v>
      </c>
      <c r="CH99" s="47">
        <f>求节点($BL$5:$BL$364,BV$5:BV$364,节奏总纲!V98)</f>
        <v>0.125</v>
      </c>
      <c r="CV99" s="131">
        <f>[2]兵营招募!S133</f>
        <v>96</v>
      </c>
      <c r="CW99" s="131">
        <f>[2]兵营招募!U133</f>
        <v>32000</v>
      </c>
    </row>
    <row r="100" spans="2:101" x14ac:dyDescent="0.2">
      <c r="B100" s="31">
        <v>96</v>
      </c>
      <c r="C100" s="31">
        <f>[1]服务器生态!W117</f>
        <v>206.23896607499995</v>
      </c>
      <c r="D100" s="31">
        <f>[1]服务器生态!X117</f>
        <v>203.35350906445598</v>
      </c>
      <c r="E100" s="31">
        <f>[1]服务器生态!Y117</f>
        <v>16.599806060543997</v>
      </c>
      <c r="F100" s="31">
        <f>[1]服务器生态!Z117</f>
        <v>2.9532228000000003</v>
      </c>
      <c r="G100" s="31">
        <f>[1]服务器生态!AA117</f>
        <v>0.85449599999999981</v>
      </c>
      <c r="H100" s="31">
        <f>[1]服务器生态!AC117</f>
        <v>0.47962550249999997</v>
      </c>
      <c r="I100" s="31">
        <f>[1]服务器生态!AD117</f>
        <v>0.47291513735919999</v>
      </c>
      <c r="J100" s="31">
        <f>[1]服务器生态!AE117</f>
        <v>3.8604200140800002E-2</v>
      </c>
      <c r="K100" s="31">
        <f>[1]服务器生态!AF117</f>
        <v>6.8679600000000019E-3</v>
      </c>
      <c r="L100" s="31">
        <f>[1]服务器生态!AG117</f>
        <v>1.9871999999999997E-3</v>
      </c>
      <c r="M100" s="53">
        <f>[3]基础信息!M99</f>
        <v>100</v>
      </c>
      <c r="N100" s="92"/>
      <c r="Q100" s="33">
        <v>96</v>
      </c>
      <c r="R100" s="33">
        <f>[4]带兵数!D99</f>
        <v>7996.3157135581278</v>
      </c>
      <c r="S100" s="33">
        <f>[4]带兵数!E99</f>
        <v>8039.0870529884769</v>
      </c>
      <c r="T100" s="33">
        <f>[4]带兵数!F99</f>
        <v>8084.579264850101</v>
      </c>
      <c r="U100" s="33">
        <f>[4]带兵数!G99</f>
        <v>8135.2362918407716</v>
      </c>
      <c r="V100" s="33">
        <f>[4]带兵数!H99</f>
        <v>8192.1316321108388</v>
      </c>
      <c r="X100" s="33">
        <v>96</v>
      </c>
      <c r="Y100" s="102">
        <f>求节点(节奏总纲!D$4:D$163,R$5:R$164,$X100)*6</f>
        <v>35911.736753852121</v>
      </c>
      <c r="Z100" s="102">
        <f>求节点(节奏总纲!E$4:E$163,S$5:S$164,$X100)*6</f>
        <v>37053.203561139424</v>
      </c>
      <c r="AA100" s="102">
        <f>求节点(节奏总纲!F$4:F$163,T$5:T$164,$X100)*6</f>
        <v>38560.229260396576</v>
      </c>
      <c r="AB100" s="102">
        <f>求节点(节奏总纲!G$4:G$163,U$5:U$164,$X100)*6</f>
        <v>40738.572238710811</v>
      </c>
      <c r="AC100" s="102">
        <f>求节点(节奏总纲!H$4:H$163,V$5:V$164,$X100)*6</f>
        <v>44588.451677461082</v>
      </c>
      <c r="AG100" s="38">
        <v>96</v>
      </c>
      <c r="AH100" s="101">
        <v>1</v>
      </c>
      <c r="AI100" s="101">
        <v>1.2569758296864508</v>
      </c>
      <c r="AJ100" s="101">
        <v>1.7147968472441781</v>
      </c>
      <c r="AK100" s="101">
        <v>2.8674222791383017</v>
      </c>
      <c r="AL100" s="101">
        <v>5.4025828241801328</v>
      </c>
      <c r="AM100" s="101">
        <f t="shared" si="1"/>
        <v>158.15164906154729</v>
      </c>
      <c r="AN100" s="107"/>
      <c r="AR100" s="43">
        <v>96</v>
      </c>
      <c r="AS100" s="100">
        <v>310.67175353638828</v>
      </c>
      <c r="AT100" s="100">
        <v>311.16777491502774</v>
      </c>
      <c r="AU100" s="100">
        <v>313.15845749926052</v>
      </c>
      <c r="AV100" s="100">
        <v>313.90143708777055</v>
      </c>
      <c r="AW100" s="100">
        <v>319.53039780163323</v>
      </c>
      <c r="AX100" s="41"/>
      <c r="AY100" s="43">
        <v>96</v>
      </c>
      <c r="AZ100" s="100">
        <v>1824.9</v>
      </c>
      <c r="BA100" s="100">
        <v>1829.52</v>
      </c>
      <c r="BB100" s="100">
        <v>1838.76</v>
      </c>
      <c r="BC100" s="100">
        <v>1852.6200000000001</v>
      </c>
      <c r="BD100" s="100">
        <v>1871.1000000000001</v>
      </c>
      <c r="BE100" s="41"/>
      <c r="BF100" s="43">
        <v>96</v>
      </c>
      <c r="BG100" s="43">
        <f>[4]攻城值!AQ100</f>
        <v>0.15467331153541236</v>
      </c>
      <c r="BH100" s="43">
        <f>[4]攻城值!AR100</f>
        <v>0.84532668846458758</v>
      </c>
      <c r="BL100" s="70">
        <v>96</v>
      </c>
      <c r="BM100" s="47">
        <f>'[1]功能-战损相关'!H106</f>
        <v>0.17499999999999999</v>
      </c>
      <c r="BN100" s="47">
        <f>'[1]功能-战损相关'!I106</f>
        <v>0.17499999999999999</v>
      </c>
      <c r="BO100" s="47">
        <f>'[1]功能-战损相关'!J106</f>
        <v>0.17499999999999999</v>
      </c>
      <c r="BP100" s="47">
        <f>'[1]功能-战损相关'!K106</f>
        <v>0.17499999999999999</v>
      </c>
      <c r="BQ100" s="47">
        <f>'[1]功能-战损相关'!L106</f>
        <v>0.17499999999999999</v>
      </c>
      <c r="BR100" s="47">
        <f>'[1]功能-战损相关'!M106</f>
        <v>0.125</v>
      </c>
      <c r="BS100" s="47">
        <f>'[1]功能-战损相关'!N106</f>
        <v>0.125</v>
      </c>
      <c r="BT100" s="47">
        <f>'[1]功能-战损相关'!O106</f>
        <v>0.125</v>
      </c>
      <c r="BU100" s="47">
        <f>'[1]功能-战损相关'!P106</f>
        <v>0.125</v>
      </c>
      <c r="BV100" s="47">
        <f>'[1]功能-战损相关'!Q106</f>
        <v>0.125</v>
      </c>
      <c r="BX100" s="57">
        <v>96</v>
      </c>
      <c r="BY100" s="47">
        <f>求节点($BL$5:$BL$364,BM$5:BM$364,节奏总纲!R99)</f>
        <v>0.17499999999999999</v>
      </c>
      <c r="BZ100" s="47">
        <f>求节点($BL$5:$BL$364,BN$5:BN$364,节奏总纲!S99)</f>
        <v>0.17499999999999999</v>
      </c>
      <c r="CA100" s="47">
        <f>求节点($BL$5:$BL$364,BO$5:BO$364,节奏总纲!T99)</f>
        <v>0.17499999999999999</v>
      </c>
      <c r="CB100" s="47">
        <f>求节点($BL$5:$BL$364,BP$5:BP$364,节奏总纲!U99)</f>
        <v>0.17499999999999999</v>
      </c>
      <c r="CC100" s="47">
        <f>求节点($BL$5:$BL$364,BQ$5:BQ$364,节奏总纲!V99)</f>
        <v>0.17499999999999999</v>
      </c>
      <c r="CD100" s="47">
        <f>求节点($BL$5:$BL$364,BR$5:BR$364,节奏总纲!R99)</f>
        <v>0.125</v>
      </c>
      <c r="CE100" s="47">
        <f>求节点($BL$5:$BL$364,BS$5:BS$364,节奏总纲!S99)</f>
        <v>0.125</v>
      </c>
      <c r="CF100" s="47">
        <f>求节点($BL$5:$BL$364,BT$5:BT$364,节奏总纲!T99)</f>
        <v>0.125</v>
      </c>
      <c r="CG100" s="47">
        <f>求节点($BL$5:$BL$364,BU$5:BU$364,节奏总纲!U99)</f>
        <v>0.125</v>
      </c>
      <c r="CH100" s="47">
        <f>求节点($BL$5:$BL$364,BV$5:BV$364,节奏总纲!V99)</f>
        <v>0.125</v>
      </c>
      <c r="CV100" s="131">
        <f>[2]兵营招募!S134</f>
        <v>97</v>
      </c>
      <c r="CW100" s="131">
        <f>[2]兵营招募!U134</f>
        <v>32000</v>
      </c>
    </row>
    <row r="101" spans="2:101" x14ac:dyDescent="0.2">
      <c r="B101" s="31">
        <v>97</v>
      </c>
      <c r="C101" s="31">
        <f>[1]服务器生态!W118</f>
        <v>204.64021439999996</v>
      </c>
      <c r="D101" s="31">
        <f>[1]服务器生态!X118</f>
        <v>201.77712527325863</v>
      </c>
      <c r="E101" s="31">
        <f>[1]服务器生态!Y118</f>
        <v>16.471125393407998</v>
      </c>
      <c r="F101" s="31">
        <f>[1]服务器生态!Z118</f>
        <v>2.9303296000000008</v>
      </c>
      <c r="G101" s="31">
        <f>[1]服务器生态!AA118</f>
        <v>0.84787199999999985</v>
      </c>
      <c r="H101" s="31">
        <f>[1]服务器生态!AC118</f>
        <v>0.47962550249999997</v>
      </c>
      <c r="I101" s="31">
        <f>[1]服务器生态!AD118</f>
        <v>0.47291513735919999</v>
      </c>
      <c r="J101" s="31">
        <f>[1]服务器生态!AE118</f>
        <v>3.8604200140800002E-2</v>
      </c>
      <c r="K101" s="31">
        <f>[1]服务器生态!AF118</f>
        <v>6.8679600000000019E-3</v>
      </c>
      <c r="L101" s="31">
        <f>[1]服务器生态!AG118</f>
        <v>1.9871999999999997E-3</v>
      </c>
      <c r="M101" s="53">
        <f>[3]基础信息!M100</f>
        <v>100</v>
      </c>
      <c r="N101" s="92"/>
      <c r="Q101" s="33">
        <v>97</v>
      </c>
      <c r="R101" s="33">
        <f>[4]带兵数!D100</f>
        <v>8062.6384257945538</v>
      </c>
      <c r="S101" s="33">
        <f>[4]带兵数!E100</f>
        <v>8105.6535794428019</v>
      </c>
      <c r="T101" s="33">
        <f>[4]带兵数!F100</f>
        <v>8153.232771226174</v>
      </c>
      <c r="U101" s="33">
        <f>[4]带兵数!G100</f>
        <v>8205.3890418266001</v>
      </c>
      <c r="V101" s="33">
        <f>[4]带兵数!H100</f>
        <v>8263.5165952675561</v>
      </c>
      <c r="X101" s="33">
        <v>97</v>
      </c>
      <c r="Y101" s="102">
        <f>求节点(节奏总纲!D$4:D$163,R$5:R$164,$X101)*6</f>
        <v>35969.493361756999</v>
      </c>
      <c r="Z101" s="102">
        <f>求节点(节奏总纲!E$4:E$163,S$5:S$164,$X101)*6</f>
        <v>37111.692415642494</v>
      </c>
      <c r="AA101" s="102">
        <f>求节点(节奏总纲!F$4:F$163,T$5:T$164,$X101)*6</f>
        <v>38620.466673810195</v>
      </c>
      <c r="AB101" s="102">
        <f>求节点(节奏总纲!G$4:G$163,U$5:U$164,$X101)*6</f>
        <v>40798.308515659584</v>
      </c>
      <c r="AC101" s="102">
        <f>求节点(节奏总纲!H$4:H$163,V$5:V$164,$X101)*6</f>
        <v>44648.075860847515</v>
      </c>
      <c r="AG101" s="38">
        <v>97</v>
      </c>
      <c r="AH101" s="101">
        <v>1</v>
      </c>
      <c r="AI101" s="101">
        <v>1.2585914776702753</v>
      </c>
      <c r="AJ101" s="101">
        <v>1.7159452378320705</v>
      </c>
      <c r="AK101" s="101">
        <v>2.8642715928091342</v>
      </c>
      <c r="AL101" s="101">
        <v>5.3644632935501173</v>
      </c>
      <c r="AM101" s="101">
        <f t="shared" si="1"/>
        <v>158.23751347534449</v>
      </c>
      <c r="AN101" s="107"/>
      <c r="AR101" s="43">
        <v>97</v>
      </c>
      <c r="AS101" s="100">
        <v>310.67175353638828</v>
      </c>
      <c r="AT101" s="100">
        <v>311.16777491502774</v>
      </c>
      <c r="AU101" s="100">
        <v>313.15845749926052</v>
      </c>
      <c r="AV101" s="100">
        <v>313.90143708777055</v>
      </c>
      <c r="AW101" s="100">
        <v>319.53039780163323</v>
      </c>
      <c r="AX101" s="41"/>
      <c r="AY101" s="43">
        <v>97</v>
      </c>
      <c r="AZ101" s="100">
        <v>1824.9</v>
      </c>
      <c r="BA101" s="100">
        <v>1829.52</v>
      </c>
      <c r="BB101" s="100">
        <v>1838.76</v>
      </c>
      <c r="BC101" s="100">
        <v>1852.6200000000001</v>
      </c>
      <c r="BD101" s="100">
        <v>1871.1000000000001</v>
      </c>
      <c r="BE101" s="41"/>
      <c r="BF101" s="43">
        <v>97</v>
      </c>
      <c r="BG101" s="43">
        <f>[4]攻城值!AQ101</f>
        <v>0.15405388490210337</v>
      </c>
      <c r="BH101" s="43">
        <f>[4]攻城值!AR101</f>
        <v>0.84594611509789652</v>
      </c>
      <c r="BL101" s="70">
        <v>97</v>
      </c>
      <c r="BM101" s="47">
        <f>'[1]功能-战损相关'!H107</f>
        <v>0.17499999999999999</v>
      </c>
      <c r="BN101" s="47">
        <f>'[1]功能-战损相关'!I107</f>
        <v>0.17499999999999999</v>
      </c>
      <c r="BO101" s="47">
        <f>'[1]功能-战损相关'!J107</f>
        <v>0.17499999999999999</v>
      </c>
      <c r="BP101" s="47">
        <f>'[1]功能-战损相关'!K107</f>
        <v>0.17499999999999999</v>
      </c>
      <c r="BQ101" s="47">
        <f>'[1]功能-战损相关'!L107</f>
        <v>0.17499999999999999</v>
      </c>
      <c r="BR101" s="47">
        <f>'[1]功能-战损相关'!M107</f>
        <v>0.125</v>
      </c>
      <c r="BS101" s="47">
        <f>'[1]功能-战损相关'!N107</f>
        <v>0.125</v>
      </c>
      <c r="BT101" s="47">
        <f>'[1]功能-战损相关'!O107</f>
        <v>0.125</v>
      </c>
      <c r="BU101" s="47">
        <f>'[1]功能-战损相关'!P107</f>
        <v>0.125</v>
      </c>
      <c r="BV101" s="47">
        <f>'[1]功能-战损相关'!Q107</f>
        <v>0.125</v>
      </c>
      <c r="BX101" s="57">
        <v>97</v>
      </c>
      <c r="BY101" s="47">
        <f>求节点($BL$5:$BL$364,BM$5:BM$364,节奏总纲!R100)</f>
        <v>0.17499999999999999</v>
      </c>
      <c r="BZ101" s="47">
        <f>求节点($BL$5:$BL$364,BN$5:BN$364,节奏总纲!S100)</f>
        <v>0.17499999999999999</v>
      </c>
      <c r="CA101" s="47">
        <f>求节点($BL$5:$BL$364,BO$5:BO$364,节奏总纲!T100)</f>
        <v>0.17499999999999999</v>
      </c>
      <c r="CB101" s="47">
        <f>求节点($BL$5:$BL$364,BP$5:BP$364,节奏总纲!U100)</f>
        <v>0.17499999999999999</v>
      </c>
      <c r="CC101" s="47">
        <f>求节点($BL$5:$BL$364,BQ$5:BQ$364,节奏总纲!V100)</f>
        <v>0.17499999999999999</v>
      </c>
      <c r="CD101" s="47">
        <f>求节点($BL$5:$BL$364,BR$5:BR$364,节奏总纲!R100)</f>
        <v>0.125</v>
      </c>
      <c r="CE101" s="47">
        <f>求节点($BL$5:$BL$364,BS$5:BS$364,节奏总纲!S100)</f>
        <v>0.125</v>
      </c>
      <c r="CF101" s="47">
        <f>求节点($BL$5:$BL$364,BT$5:BT$364,节奏总纲!T100)</f>
        <v>0.125</v>
      </c>
      <c r="CG101" s="47">
        <f>求节点($BL$5:$BL$364,BU$5:BU$364,节奏总纲!U100)</f>
        <v>0.125</v>
      </c>
      <c r="CH101" s="47">
        <f>求节点($BL$5:$BL$364,BV$5:BV$364,节奏总纲!V100)</f>
        <v>0.125</v>
      </c>
      <c r="CV101" s="131">
        <f>[2]兵营招募!S135</f>
        <v>98</v>
      </c>
      <c r="CW101" s="131">
        <f>[2]兵营招募!U135</f>
        <v>32000</v>
      </c>
    </row>
    <row r="102" spans="2:101" x14ac:dyDescent="0.2">
      <c r="B102" s="31">
        <v>98</v>
      </c>
      <c r="C102" s="31">
        <f>[1]服务器生态!W119</f>
        <v>203.04146272499997</v>
      </c>
      <c r="D102" s="31">
        <f>[1]服务器生态!X119</f>
        <v>200.20074148206132</v>
      </c>
      <c r="E102" s="31">
        <f>[1]服务器生态!Y119</f>
        <v>16.342444726271999</v>
      </c>
      <c r="F102" s="31">
        <f>[1]服务器生态!Z119</f>
        <v>2.9074364000000008</v>
      </c>
      <c r="G102" s="31">
        <f>[1]服务器生态!AA119</f>
        <v>0.84124799999999988</v>
      </c>
      <c r="H102" s="31">
        <f>[1]服务器生态!AC119</f>
        <v>0.47962550249999997</v>
      </c>
      <c r="I102" s="31">
        <f>[1]服务器生态!AD119</f>
        <v>0.47291513735919999</v>
      </c>
      <c r="J102" s="31">
        <f>[1]服务器生态!AE119</f>
        <v>3.8604200140800002E-2</v>
      </c>
      <c r="K102" s="31">
        <f>[1]服务器生态!AF119</f>
        <v>6.8679600000000019E-3</v>
      </c>
      <c r="L102" s="31">
        <f>[1]服务器生态!AG119</f>
        <v>1.9871999999999997E-3</v>
      </c>
      <c r="M102" s="53">
        <f>[3]基础信息!M101</f>
        <v>100</v>
      </c>
      <c r="N102" s="92"/>
      <c r="Q102" s="33">
        <v>98</v>
      </c>
      <c r="R102" s="33">
        <f>[4]带兵数!D101</f>
        <v>8130.2848669690393</v>
      </c>
      <c r="S102" s="33">
        <f>[4]带兵数!E101</f>
        <v>8174.3263351667183</v>
      </c>
      <c r="T102" s="33">
        <f>[4]带兵数!F101</f>
        <v>8223.4023573310569</v>
      </c>
      <c r="U102" s="33">
        <f>[4]带兵数!G101</f>
        <v>8276.5483052665913</v>
      </c>
      <c r="V102" s="33">
        <f>[4]带兵数!H101</f>
        <v>8335.5218110725364</v>
      </c>
      <c r="X102" s="33">
        <v>98</v>
      </c>
      <c r="Y102" s="102">
        <f>求节点(节奏总纲!D$4:D$163,R$5:R$164,$X102)*6</f>
        <v>36027.224754792085</v>
      </c>
      <c r="Z102" s="102">
        <f>求节点(节奏总纲!E$4:E$163,S$5:S$164,$X102)*6</f>
        <v>37170.181270145564</v>
      </c>
      <c r="AA102" s="102">
        <f>求节点(节奏总纲!F$4:F$163,T$5:T$164,$X102)*6</f>
        <v>38678.510789011882</v>
      </c>
      <c r="AB102" s="102">
        <f>求节点(节奏总纲!G$4:G$163,U$5:U$164,$X102)*6</f>
        <v>40858.044792608358</v>
      </c>
      <c r="AC102" s="102">
        <f>求节点(节奏总纲!H$4:H$163,V$5:V$164,$X102)*6</f>
        <v>44707.700044233949</v>
      </c>
      <c r="AG102" s="38">
        <v>98</v>
      </c>
      <c r="AH102" s="101">
        <v>1</v>
      </c>
      <c r="AI102" s="101">
        <v>1.2601724785081037</v>
      </c>
      <c r="AJ102" s="101">
        <v>1.7170698536607281</v>
      </c>
      <c r="AK102" s="101">
        <v>2.8611939904004822</v>
      </c>
      <c r="AL102" s="101">
        <v>5.3271954511262338</v>
      </c>
      <c r="AM102" s="101">
        <f t="shared" si="1"/>
        <v>158.32160430878977</v>
      </c>
      <c r="AN102" s="107"/>
      <c r="AR102" s="43">
        <v>98</v>
      </c>
      <c r="AS102" s="100">
        <v>310.67175353638828</v>
      </c>
      <c r="AT102" s="100">
        <v>311.16777491502774</v>
      </c>
      <c r="AU102" s="100">
        <v>313.15845749926052</v>
      </c>
      <c r="AV102" s="100">
        <v>313.90143708777055</v>
      </c>
      <c r="AW102" s="100">
        <v>319.53039780163323</v>
      </c>
      <c r="AX102" s="41"/>
      <c r="AY102" s="43">
        <v>98</v>
      </c>
      <c r="AZ102" s="100">
        <v>1824.9</v>
      </c>
      <c r="BA102" s="100">
        <v>1829.52</v>
      </c>
      <c r="BB102" s="100">
        <v>1838.76</v>
      </c>
      <c r="BC102" s="100">
        <v>1852.6200000000001</v>
      </c>
      <c r="BD102" s="100">
        <v>1871.1000000000001</v>
      </c>
      <c r="BE102" s="41"/>
      <c r="BF102" s="43">
        <v>98</v>
      </c>
      <c r="BG102" s="43">
        <f>[4]攻城值!AQ102</f>
        <v>0.15345078729243497</v>
      </c>
      <c r="BH102" s="43">
        <f>[4]攻城值!AR102</f>
        <v>0.846549212707565</v>
      </c>
      <c r="BL102" s="70">
        <v>98</v>
      </c>
      <c r="BM102" s="47">
        <f>'[1]功能-战损相关'!H108</f>
        <v>0.17499999999999999</v>
      </c>
      <c r="BN102" s="47">
        <f>'[1]功能-战损相关'!I108</f>
        <v>0.17499999999999999</v>
      </c>
      <c r="BO102" s="47">
        <f>'[1]功能-战损相关'!J108</f>
        <v>0.17499999999999999</v>
      </c>
      <c r="BP102" s="47">
        <f>'[1]功能-战损相关'!K108</f>
        <v>0.17499999999999999</v>
      </c>
      <c r="BQ102" s="47">
        <f>'[1]功能-战损相关'!L108</f>
        <v>0.17499999999999999</v>
      </c>
      <c r="BR102" s="47">
        <f>'[1]功能-战损相关'!M108</f>
        <v>0.125</v>
      </c>
      <c r="BS102" s="47">
        <f>'[1]功能-战损相关'!N108</f>
        <v>0.125</v>
      </c>
      <c r="BT102" s="47">
        <f>'[1]功能-战损相关'!O108</f>
        <v>0.125</v>
      </c>
      <c r="BU102" s="47">
        <f>'[1]功能-战损相关'!P108</f>
        <v>0.125</v>
      </c>
      <c r="BV102" s="47">
        <f>'[1]功能-战损相关'!Q108</f>
        <v>0.125</v>
      </c>
      <c r="BX102" s="57">
        <v>98</v>
      </c>
      <c r="BY102" s="47">
        <f>求节点($BL$5:$BL$364,BM$5:BM$364,节奏总纲!R101)</f>
        <v>0.17499999999999999</v>
      </c>
      <c r="BZ102" s="47">
        <f>求节点($BL$5:$BL$364,BN$5:BN$364,节奏总纲!S101)</f>
        <v>0.17499999999999999</v>
      </c>
      <c r="CA102" s="47">
        <f>求节点($BL$5:$BL$364,BO$5:BO$364,节奏总纲!T101)</f>
        <v>0.17499999999999999</v>
      </c>
      <c r="CB102" s="47">
        <f>求节点($BL$5:$BL$364,BP$5:BP$364,节奏总纲!U101)</f>
        <v>0.17499999999999999</v>
      </c>
      <c r="CC102" s="47">
        <f>求节点($BL$5:$BL$364,BQ$5:BQ$364,节奏总纲!V101)</f>
        <v>0.17499999999999999</v>
      </c>
      <c r="CD102" s="47">
        <f>求节点($BL$5:$BL$364,BR$5:BR$364,节奏总纲!R101)</f>
        <v>0.125</v>
      </c>
      <c r="CE102" s="47">
        <f>求节点($BL$5:$BL$364,BS$5:BS$364,节奏总纲!S101)</f>
        <v>0.125</v>
      </c>
      <c r="CF102" s="47">
        <f>求节点($BL$5:$BL$364,BT$5:BT$364,节奏总纲!T101)</f>
        <v>0.125</v>
      </c>
      <c r="CG102" s="47">
        <f>求节点($BL$5:$BL$364,BU$5:BU$364,节奏总纲!U101)</f>
        <v>0.125</v>
      </c>
      <c r="CH102" s="47">
        <f>求节点($BL$5:$BL$364,BV$5:BV$364,节奏总纲!V101)</f>
        <v>0.125</v>
      </c>
      <c r="CV102" s="131">
        <f>[2]兵营招募!S136</f>
        <v>99</v>
      </c>
      <c r="CW102" s="131">
        <f>[2]兵营招募!U136</f>
        <v>32000</v>
      </c>
    </row>
    <row r="103" spans="2:101" x14ac:dyDescent="0.2">
      <c r="B103" s="31">
        <v>99</v>
      </c>
      <c r="C103" s="31">
        <f>[1]服务器生态!W120</f>
        <v>201.44271104999999</v>
      </c>
      <c r="D103" s="31">
        <f>[1]服务器生态!X120</f>
        <v>198.624357690864</v>
      </c>
      <c r="E103" s="31">
        <f>[1]服务器生态!Y120</f>
        <v>16.213764059136</v>
      </c>
      <c r="F103" s="31">
        <f>[1]服务器生态!Z120</f>
        <v>2.8845432000000009</v>
      </c>
      <c r="G103" s="31">
        <f>[1]服务器生态!AA120</f>
        <v>0.83462399999999992</v>
      </c>
      <c r="H103" s="31">
        <f>[1]服务器生态!AC120</f>
        <v>0.47962550249999997</v>
      </c>
      <c r="I103" s="31">
        <f>[1]服务器生态!AD120</f>
        <v>0.47291513735919999</v>
      </c>
      <c r="J103" s="31">
        <f>[1]服务器生态!AE120</f>
        <v>3.8604200140800002E-2</v>
      </c>
      <c r="K103" s="31">
        <f>[1]服务器生态!AF120</f>
        <v>6.8679600000000019E-3</v>
      </c>
      <c r="L103" s="31">
        <f>[1]服务器生态!AG120</f>
        <v>1.9871999999999997E-3</v>
      </c>
      <c r="M103" s="53">
        <f>[3]基础信息!M102</f>
        <v>100</v>
      </c>
      <c r="N103" s="92"/>
      <c r="Q103" s="33">
        <v>99</v>
      </c>
      <c r="R103" s="33">
        <f>[4]带兵数!D102</f>
        <v>8197.0754516970574</v>
      </c>
      <c r="S103" s="33">
        <f>[4]带兵数!E102</f>
        <v>8242.7153089140375</v>
      </c>
      <c r="T103" s="33">
        <f>[4]带兵数!F102</f>
        <v>8292.339753941611</v>
      </c>
      <c r="U103" s="33">
        <f>[4]带兵数!G102</f>
        <v>8346.3650287732689</v>
      </c>
      <c r="V103" s="33">
        <f>[4]带兵数!H102</f>
        <v>8400.7477093078123</v>
      </c>
      <c r="X103" s="33">
        <v>99</v>
      </c>
      <c r="Y103" s="102">
        <f>求节点(节奏总纲!D$4:D$163,R$5:R$164,$X103)*6</f>
        <v>36084.956147827164</v>
      </c>
      <c r="Z103" s="102">
        <f>求节点(节奏总纲!E$4:E$163,S$5:S$164,$X103)*6</f>
        <v>37228.670124648634</v>
      </c>
      <c r="AA103" s="102">
        <f>求节点(节奏总纲!F$4:F$163,T$5:T$164,$X103)*6</f>
        <v>38736.554904213575</v>
      </c>
      <c r="AB103" s="102">
        <f>求节点(节奏总纲!G$4:G$163,U$5:U$164,$X103)*6</f>
        <v>40917.781069557132</v>
      </c>
      <c r="AC103" s="102">
        <f>求节点(节奏总纲!H$4:H$163,V$5:V$164,$X103)*6</f>
        <v>44767.324227620382</v>
      </c>
      <c r="AG103" s="38">
        <v>99</v>
      </c>
      <c r="AH103" s="101">
        <v>1</v>
      </c>
      <c r="AI103" s="101">
        <v>1.2617186861214176</v>
      </c>
      <c r="AJ103" s="101">
        <v>1.7181697199699151</v>
      </c>
      <c r="AK103" s="101">
        <v>2.8581841170587654</v>
      </c>
      <c r="AL103" s="101">
        <v>5.2907477653889261</v>
      </c>
      <c r="AM103" s="101">
        <f t="shared" si="1"/>
        <v>158.40384454786621</v>
      </c>
      <c r="AN103" s="107"/>
      <c r="AR103" s="43">
        <v>99</v>
      </c>
      <c r="AS103" s="100">
        <v>310.67175353638828</v>
      </c>
      <c r="AT103" s="100">
        <v>311.16777491502774</v>
      </c>
      <c r="AU103" s="100">
        <v>313.15845749926052</v>
      </c>
      <c r="AV103" s="100">
        <v>313.90143708777055</v>
      </c>
      <c r="AW103" s="100">
        <v>319.53039780163323</v>
      </c>
      <c r="AX103" s="41"/>
      <c r="AY103" s="43">
        <v>99</v>
      </c>
      <c r="AZ103" s="100">
        <v>1824.9</v>
      </c>
      <c r="BA103" s="100">
        <v>1829.52</v>
      </c>
      <c r="BB103" s="100">
        <v>1838.76</v>
      </c>
      <c r="BC103" s="100">
        <v>1852.6200000000001</v>
      </c>
      <c r="BD103" s="100">
        <v>1871.1000000000001</v>
      </c>
      <c r="BE103" s="41"/>
      <c r="BF103" s="43">
        <v>99</v>
      </c>
      <c r="BG103" s="43">
        <f>[4]攻城值!AQ103</f>
        <v>0.1528633814196598</v>
      </c>
      <c r="BH103" s="43">
        <f>[4]攻城值!AR103</f>
        <v>0.84713661858034017</v>
      </c>
      <c r="BL103" s="70">
        <v>99</v>
      </c>
      <c r="BM103" s="47">
        <f>'[1]功能-战损相关'!H109</f>
        <v>0.17499999999999999</v>
      </c>
      <c r="BN103" s="47">
        <f>'[1]功能-战损相关'!I109</f>
        <v>0.17499999999999999</v>
      </c>
      <c r="BO103" s="47">
        <f>'[1]功能-战损相关'!J109</f>
        <v>0.17499999999999999</v>
      </c>
      <c r="BP103" s="47">
        <f>'[1]功能-战损相关'!K109</f>
        <v>0.17499999999999999</v>
      </c>
      <c r="BQ103" s="47">
        <f>'[1]功能-战损相关'!L109</f>
        <v>0.17499999999999999</v>
      </c>
      <c r="BR103" s="47">
        <f>'[1]功能-战损相关'!M109</f>
        <v>0.125</v>
      </c>
      <c r="BS103" s="47">
        <f>'[1]功能-战损相关'!N109</f>
        <v>0.125</v>
      </c>
      <c r="BT103" s="47">
        <f>'[1]功能-战损相关'!O109</f>
        <v>0.125</v>
      </c>
      <c r="BU103" s="47">
        <f>'[1]功能-战损相关'!P109</f>
        <v>0.125</v>
      </c>
      <c r="BV103" s="47">
        <f>'[1]功能-战损相关'!Q109</f>
        <v>0.125</v>
      </c>
      <c r="BX103" s="57">
        <v>99</v>
      </c>
      <c r="BY103" s="47">
        <f>求节点($BL$5:$BL$364,BM$5:BM$364,节奏总纲!R102)</f>
        <v>0.17499999999999999</v>
      </c>
      <c r="BZ103" s="47">
        <f>求节点($BL$5:$BL$364,BN$5:BN$364,节奏总纲!S102)</f>
        <v>0.17499999999999999</v>
      </c>
      <c r="CA103" s="47">
        <f>求节点($BL$5:$BL$364,BO$5:BO$364,节奏总纲!T102)</f>
        <v>0.17499999999999999</v>
      </c>
      <c r="CB103" s="47">
        <f>求节点($BL$5:$BL$364,BP$5:BP$364,节奏总纲!U102)</f>
        <v>0.17499999999999999</v>
      </c>
      <c r="CC103" s="47">
        <f>求节点($BL$5:$BL$364,BQ$5:BQ$364,节奏总纲!V102)</f>
        <v>0.17499999999999999</v>
      </c>
      <c r="CD103" s="47">
        <f>求节点($BL$5:$BL$364,BR$5:BR$364,节奏总纲!R102)</f>
        <v>0.125</v>
      </c>
      <c r="CE103" s="47">
        <f>求节点($BL$5:$BL$364,BS$5:BS$364,节奏总纲!S102)</f>
        <v>0.125</v>
      </c>
      <c r="CF103" s="47">
        <f>求节点($BL$5:$BL$364,BT$5:BT$364,节奏总纲!T102)</f>
        <v>0.125</v>
      </c>
      <c r="CG103" s="47">
        <f>求节点($BL$5:$BL$364,BU$5:BU$364,节奏总纲!U102)</f>
        <v>0.125</v>
      </c>
      <c r="CH103" s="47">
        <f>求节点($BL$5:$BL$364,BV$5:BV$364,节奏总纲!V102)</f>
        <v>0.125</v>
      </c>
      <c r="CV103" s="131">
        <f>[2]兵营招募!S137</f>
        <v>100</v>
      </c>
      <c r="CW103" s="131">
        <f>[2]兵营招募!U137</f>
        <v>32000</v>
      </c>
    </row>
    <row r="104" spans="2:101" x14ac:dyDescent="0.2">
      <c r="B104" s="31">
        <v>100</v>
      </c>
      <c r="C104" s="31">
        <f>[1]服务器生态!W121</f>
        <v>199.84395937499997</v>
      </c>
      <c r="D104" s="31">
        <f>[1]服务器生态!X121</f>
        <v>197.04797389966663</v>
      </c>
      <c r="E104" s="31">
        <f>[1]服务器生态!Y121</f>
        <v>16.085083391999998</v>
      </c>
      <c r="F104" s="31">
        <f>[1]服务器生态!Z121</f>
        <v>2.8616500000000005</v>
      </c>
      <c r="G104" s="31">
        <f>[1]服务器生态!AA121</f>
        <v>0.82799999999999985</v>
      </c>
      <c r="H104" s="31">
        <f>[1]服务器生态!AC121</f>
        <v>0.47962550249999997</v>
      </c>
      <c r="I104" s="31">
        <f>[1]服务器生态!AD121</f>
        <v>0.47291513735919999</v>
      </c>
      <c r="J104" s="31">
        <f>[1]服务器生态!AE121</f>
        <v>3.8604200140800002E-2</v>
      </c>
      <c r="K104" s="31">
        <f>[1]服务器生态!AF121</f>
        <v>6.8679600000000019E-3</v>
      </c>
      <c r="L104" s="31">
        <f>[1]服务器生态!AG121</f>
        <v>1.9871999999999997E-3</v>
      </c>
      <c r="M104" s="53">
        <f>[3]基础信息!M103</f>
        <v>100</v>
      </c>
      <c r="N104" s="92"/>
      <c r="Q104" s="33">
        <v>100</v>
      </c>
      <c r="R104" s="33">
        <f>[4]带兵数!D103</f>
        <v>8264.3426622219631</v>
      </c>
      <c r="S104" s="33">
        <f>[4]带兵数!E103</f>
        <v>8310.2428306858419</v>
      </c>
      <c r="T104" s="33">
        <f>[4]带兵数!F103</f>
        <v>8360.0042099102466</v>
      </c>
      <c r="U104" s="33">
        <f>[4]带兵数!G103</f>
        <v>8411.7844456964613</v>
      </c>
      <c r="V104" s="33">
        <f>[4]带兵数!H103</f>
        <v>8464.9127628067745</v>
      </c>
      <c r="X104" s="33">
        <v>100</v>
      </c>
      <c r="Y104" s="102">
        <f>求节点(节奏总纲!D$4:D$163,R$5:R$164,$X104)*6</f>
        <v>36142.687540862244</v>
      </c>
      <c r="Z104" s="102">
        <f>求节点(节奏总纲!E$4:E$163,S$5:S$164,$X104)*6</f>
        <v>37287.158979151704</v>
      </c>
      <c r="AA104" s="102">
        <f>求节点(节奏总纲!F$4:F$163,T$5:T$164,$X104)*6</f>
        <v>38794.599019415255</v>
      </c>
      <c r="AB104" s="102">
        <f>求节点(节奏总纲!G$4:G$163,U$5:U$164,$X104)*6</f>
        <v>40977.517346505905</v>
      </c>
      <c r="AC104" s="102">
        <f>求节点(节奏总纲!H$4:H$163,V$5:V$164,$X104)*6</f>
        <v>44826.948411006822</v>
      </c>
      <c r="AG104" s="38">
        <v>100</v>
      </c>
      <c r="AH104" s="101">
        <v>1</v>
      </c>
      <c r="AI104" s="101">
        <v>1.2632312365560154</v>
      </c>
      <c r="AJ104" s="101">
        <v>1.7192456448648872</v>
      </c>
      <c r="AK104" s="101">
        <v>2.8552397613384222</v>
      </c>
      <c r="AL104" s="101">
        <v>5.2550934571140404</v>
      </c>
      <c r="AM104" s="101">
        <f t="shared" si="1"/>
        <v>158.48429461698072</v>
      </c>
      <c r="AN104" s="107"/>
      <c r="AR104" s="43">
        <v>100</v>
      </c>
      <c r="AS104" s="100">
        <v>310.67175353638828</v>
      </c>
      <c r="AT104" s="100">
        <v>311.16777491502774</v>
      </c>
      <c r="AU104" s="100">
        <v>313.15845749926052</v>
      </c>
      <c r="AV104" s="100">
        <v>313.90143708777055</v>
      </c>
      <c r="AW104" s="100">
        <v>319.53039780163323</v>
      </c>
      <c r="AX104" s="41"/>
      <c r="AY104" s="43">
        <v>100</v>
      </c>
      <c r="AZ104" s="100">
        <v>1824.9</v>
      </c>
      <c r="BA104" s="100">
        <v>1829.52</v>
      </c>
      <c r="BB104" s="100">
        <v>1838.76</v>
      </c>
      <c r="BC104" s="100">
        <v>1852.6200000000001</v>
      </c>
      <c r="BD104" s="100">
        <v>1871.1000000000001</v>
      </c>
      <c r="BE104" s="41"/>
      <c r="BF104" s="43">
        <v>100</v>
      </c>
      <c r="BG104" s="43">
        <f>[4]攻城值!AQ104</f>
        <v>0.15229106273372817</v>
      </c>
      <c r="BH104" s="43">
        <f>[4]攻城值!AR104</f>
        <v>0.84770893726627183</v>
      </c>
      <c r="BL104" s="70">
        <v>100</v>
      </c>
      <c r="BM104" s="47">
        <f>'[1]功能-战损相关'!H110</f>
        <v>0.17499999999999999</v>
      </c>
      <c r="BN104" s="47">
        <f>'[1]功能-战损相关'!I110</f>
        <v>0.17499999999999999</v>
      </c>
      <c r="BO104" s="47">
        <f>'[1]功能-战损相关'!J110</f>
        <v>0.17499999999999999</v>
      </c>
      <c r="BP104" s="47">
        <f>'[1]功能-战损相关'!K110</f>
        <v>0.17499999999999999</v>
      </c>
      <c r="BQ104" s="47">
        <f>'[1]功能-战损相关'!L110</f>
        <v>0.17499999999999999</v>
      </c>
      <c r="BR104" s="47">
        <f>'[1]功能-战损相关'!M110</f>
        <v>0.125</v>
      </c>
      <c r="BS104" s="47">
        <f>'[1]功能-战损相关'!N110</f>
        <v>0.125</v>
      </c>
      <c r="BT104" s="47">
        <f>'[1]功能-战损相关'!O110</f>
        <v>0.125</v>
      </c>
      <c r="BU104" s="47">
        <f>'[1]功能-战损相关'!P110</f>
        <v>0.125</v>
      </c>
      <c r="BV104" s="47">
        <f>'[1]功能-战损相关'!Q110</f>
        <v>0.125</v>
      </c>
      <c r="BX104" s="57">
        <v>100</v>
      </c>
      <c r="BY104" s="47">
        <f>求节点($BL$5:$BL$364,BM$5:BM$364,节奏总纲!R103)</f>
        <v>0.17499999999999999</v>
      </c>
      <c r="BZ104" s="47">
        <f>求节点($BL$5:$BL$364,BN$5:BN$364,节奏总纲!S103)</f>
        <v>0.17499999999999999</v>
      </c>
      <c r="CA104" s="47">
        <f>求节点($BL$5:$BL$364,BO$5:BO$364,节奏总纲!T103)</f>
        <v>0.17499999999999999</v>
      </c>
      <c r="CB104" s="47">
        <f>求节点($BL$5:$BL$364,BP$5:BP$364,节奏总纲!U103)</f>
        <v>0.17499999999999999</v>
      </c>
      <c r="CC104" s="47">
        <f>求节点($BL$5:$BL$364,BQ$5:BQ$364,节奏总纲!V103)</f>
        <v>0.17499999999999999</v>
      </c>
      <c r="CD104" s="47">
        <f>求节点($BL$5:$BL$364,BR$5:BR$364,节奏总纲!R103)</f>
        <v>0.125</v>
      </c>
      <c r="CE104" s="47">
        <f>求节点($BL$5:$BL$364,BS$5:BS$364,节奏总纲!S103)</f>
        <v>0.125</v>
      </c>
      <c r="CF104" s="47">
        <f>求节点($BL$5:$BL$364,BT$5:BT$364,节奏总纲!T103)</f>
        <v>0.125</v>
      </c>
      <c r="CG104" s="47">
        <f>求节点($BL$5:$BL$364,BU$5:BU$364,节奏总纲!U103)</f>
        <v>0.125</v>
      </c>
      <c r="CH104" s="47">
        <f>求节点($BL$5:$BL$364,BV$5:BV$364,节奏总纲!V103)</f>
        <v>0.125</v>
      </c>
      <c r="CV104" s="131">
        <f>[2]兵营招募!S138</f>
        <v>101</v>
      </c>
      <c r="CW104" s="131">
        <f>[2]兵营招募!U138</f>
        <v>32000</v>
      </c>
    </row>
    <row r="105" spans="2:101" x14ac:dyDescent="0.2">
      <c r="B105" s="31">
        <v>101</v>
      </c>
      <c r="C105" s="31">
        <f>[1]服务器生态!W122</f>
        <v>198.24520769999998</v>
      </c>
      <c r="D105" s="31">
        <f>[1]服务器生态!X122</f>
        <v>195.47159010846931</v>
      </c>
      <c r="E105" s="31">
        <f>[1]服务器生态!Y122</f>
        <v>15.956402724864001</v>
      </c>
      <c r="F105" s="31">
        <f>[1]服务器生态!Z122</f>
        <v>2.8387568000000005</v>
      </c>
      <c r="G105" s="31">
        <f>[1]服务器生态!AA122</f>
        <v>0.82137599999999988</v>
      </c>
      <c r="H105" s="31">
        <f>[1]服务器生态!AC122</f>
        <v>0.47962550249999997</v>
      </c>
      <c r="I105" s="31">
        <f>[1]服务器生态!AD122</f>
        <v>0.47291513735919999</v>
      </c>
      <c r="J105" s="31">
        <f>[1]服务器生态!AE122</f>
        <v>3.8604200140800002E-2</v>
      </c>
      <c r="K105" s="31">
        <f>[1]服务器生态!AF122</f>
        <v>6.8679600000000019E-3</v>
      </c>
      <c r="L105" s="31">
        <f>[1]服务器生态!AG122</f>
        <v>1.9871999999999997E-3</v>
      </c>
      <c r="M105" s="53">
        <f>[3]基础信息!M104</f>
        <v>100</v>
      </c>
      <c r="N105" s="92"/>
      <c r="Q105" s="97">
        <v>101</v>
      </c>
      <c r="R105" s="97">
        <f>[4]带兵数!D104</f>
        <v>8331.5939989486415</v>
      </c>
      <c r="S105" s="97">
        <f>[4]带兵数!E104</f>
        <v>8377.6955934140733</v>
      </c>
      <c r="T105" s="97">
        <f>[4]带兵数!F104</f>
        <v>8426.5685304832405</v>
      </c>
      <c r="U105" s="97">
        <f>[4]带兵数!G104</f>
        <v>8475.197516897897</v>
      </c>
      <c r="V105" s="97">
        <f>[4]带兵数!H104</f>
        <v>8529.7353484420164</v>
      </c>
      <c r="X105" s="33">
        <v>101</v>
      </c>
      <c r="Y105" s="102">
        <f>求节点(节奏总纲!D$4:D$163,R$5:R$164,$X105)*6</f>
        <v>36200.418933897337</v>
      </c>
      <c r="Z105" s="102">
        <f>求节点(节奏总纲!E$4:E$163,S$5:S$164,$X105)*6</f>
        <v>37345.647833654773</v>
      </c>
      <c r="AA105" s="102">
        <f>求节点(节奏总纲!F$4:F$163,T$5:T$164,$X105)*6</f>
        <v>38852.643134616948</v>
      </c>
      <c r="AB105" s="102">
        <f>求节点(节奏总纲!G$4:G$163,U$5:U$164,$X105)*6</f>
        <v>41032.732914159373</v>
      </c>
      <c r="AC105" s="102">
        <f>求节点(节奏总纲!H$4:H$163,V$5:V$164,$X105)*6</f>
        <v>44886.572594393256</v>
      </c>
      <c r="AG105" s="38">
        <v>101</v>
      </c>
      <c r="AH105" s="101">
        <v>1</v>
      </c>
      <c r="AI105" s="101">
        <v>1.2647112169322834</v>
      </c>
      <c r="AJ105" s="101">
        <v>1.7210118477165905</v>
      </c>
      <c r="AK105" s="101">
        <v>2.8523588070329104</v>
      </c>
      <c r="AL105" s="101">
        <v>5.2202069003624665</v>
      </c>
      <c r="AM105" s="101">
        <f t="shared" si="1"/>
        <v>158.57540624493546</v>
      </c>
      <c r="AN105" s="107"/>
      <c r="AR105" s="104">
        <v>101</v>
      </c>
      <c r="AS105" s="104">
        <f>AS104</f>
        <v>310.67175353638828</v>
      </c>
      <c r="AT105" s="109">
        <f t="shared" ref="AT105:AW105" si="2">AT104</f>
        <v>311.16777491502774</v>
      </c>
      <c r="AU105" s="109">
        <f t="shared" si="2"/>
        <v>313.15845749926052</v>
      </c>
      <c r="AV105" s="109">
        <f t="shared" si="2"/>
        <v>313.90143708777055</v>
      </c>
      <c r="AW105" s="109">
        <f t="shared" si="2"/>
        <v>319.53039780163323</v>
      </c>
      <c r="AX105" s="41"/>
      <c r="AY105" s="104">
        <v>101</v>
      </c>
      <c r="AZ105" s="104">
        <f>AZ104</f>
        <v>1824.9</v>
      </c>
      <c r="BA105" s="109">
        <f t="shared" ref="BA105:BD105" si="3">BA104</f>
        <v>1829.52</v>
      </c>
      <c r="BB105" s="109">
        <f t="shared" si="3"/>
        <v>1838.76</v>
      </c>
      <c r="BC105" s="109">
        <f t="shared" si="3"/>
        <v>1852.6200000000001</v>
      </c>
      <c r="BD105" s="109">
        <f t="shared" si="3"/>
        <v>1871.1000000000001</v>
      </c>
      <c r="BE105" s="41"/>
      <c r="BF105" s="104">
        <v>101</v>
      </c>
      <c r="BG105" s="104">
        <f>BG104</f>
        <v>0.15229106273372817</v>
      </c>
      <c r="BH105" s="109">
        <f>BH104</f>
        <v>0.84770893726627183</v>
      </c>
      <c r="BL105" s="70">
        <v>101</v>
      </c>
      <c r="BM105" s="47">
        <f>'[1]功能-战损相关'!H111</f>
        <v>0.17499999999999999</v>
      </c>
      <c r="BN105" s="47">
        <f>'[1]功能-战损相关'!I111</f>
        <v>0.17499999999999999</v>
      </c>
      <c r="BO105" s="47">
        <f>'[1]功能-战损相关'!J111</f>
        <v>0.17499999999999999</v>
      </c>
      <c r="BP105" s="47">
        <f>'[1]功能-战损相关'!K111</f>
        <v>0.17499999999999999</v>
      </c>
      <c r="BQ105" s="47">
        <f>'[1]功能-战损相关'!L111</f>
        <v>0.17499999999999999</v>
      </c>
      <c r="BR105" s="47">
        <f>'[1]功能-战损相关'!M111</f>
        <v>0.125</v>
      </c>
      <c r="BS105" s="47">
        <f>'[1]功能-战损相关'!N111</f>
        <v>0.125</v>
      </c>
      <c r="BT105" s="47">
        <f>'[1]功能-战损相关'!O111</f>
        <v>0.125</v>
      </c>
      <c r="BU105" s="47">
        <f>'[1]功能-战损相关'!P111</f>
        <v>0.125</v>
      </c>
      <c r="BV105" s="47">
        <f>'[1]功能-战损相关'!Q111</f>
        <v>0.125</v>
      </c>
      <c r="BX105" s="57">
        <v>101</v>
      </c>
      <c r="BY105" s="47">
        <f>求节点($BL$5:$BL$364,BM$5:BM$364,节奏总纲!R104)</f>
        <v>0.17499999999999999</v>
      </c>
      <c r="BZ105" s="47">
        <f>求节点($BL$5:$BL$364,BN$5:BN$364,节奏总纲!S104)</f>
        <v>0.17499999999999999</v>
      </c>
      <c r="CA105" s="47">
        <f>求节点($BL$5:$BL$364,BO$5:BO$364,节奏总纲!T104)</f>
        <v>0.17499999999999999</v>
      </c>
      <c r="CB105" s="47">
        <f>求节点($BL$5:$BL$364,BP$5:BP$364,节奏总纲!U104)</f>
        <v>0.17499999999999999</v>
      </c>
      <c r="CC105" s="47">
        <f>求节点($BL$5:$BL$364,BQ$5:BQ$364,节奏总纲!V104)</f>
        <v>0.17499999999999999</v>
      </c>
      <c r="CD105" s="47">
        <f>求节点($BL$5:$BL$364,BR$5:BR$364,节奏总纲!R104)</f>
        <v>0.125</v>
      </c>
      <c r="CE105" s="47">
        <f>求节点($BL$5:$BL$364,BS$5:BS$364,节奏总纲!S104)</f>
        <v>0.125</v>
      </c>
      <c r="CF105" s="47">
        <f>求节点($BL$5:$BL$364,BT$5:BT$364,节奏总纲!T104)</f>
        <v>0.125</v>
      </c>
      <c r="CG105" s="47">
        <f>求节点($BL$5:$BL$364,BU$5:BU$364,节奏总纲!U104)</f>
        <v>0.125</v>
      </c>
      <c r="CH105" s="47">
        <f>求节点($BL$5:$BL$364,BV$5:BV$364,节奏总纲!V104)</f>
        <v>0.125</v>
      </c>
      <c r="CV105" s="131">
        <f>[2]兵营招募!S139</f>
        <v>102</v>
      </c>
      <c r="CW105" s="131">
        <f>[2]兵营招募!U139</f>
        <v>32000</v>
      </c>
    </row>
    <row r="106" spans="2:101" x14ac:dyDescent="0.2">
      <c r="B106" s="31">
        <v>102</v>
      </c>
      <c r="C106" s="31">
        <f>[1]服务器生态!W123</f>
        <v>196.64645602499999</v>
      </c>
      <c r="D106" s="31">
        <f>[1]服务器生态!X123</f>
        <v>193.895206317272</v>
      </c>
      <c r="E106" s="31">
        <f>[1]服务器生态!Y123</f>
        <v>15.827722057728002</v>
      </c>
      <c r="F106" s="31">
        <f>[1]服务器生态!Z123</f>
        <v>2.8158636000000006</v>
      </c>
      <c r="G106" s="31">
        <f>[1]服务器生态!AA123</f>
        <v>0.81475199999999992</v>
      </c>
      <c r="H106" s="31">
        <f>[1]服务器生态!AC123</f>
        <v>0.47962550249999997</v>
      </c>
      <c r="I106" s="31">
        <f>[1]服务器生态!AD123</f>
        <v>0.47291513735919999</v>
      </c>
      <c r="J106" s="31">
        <f>[1]服务器生态!AE123</f>
        <v>3.8604200140800002E-2</v>
      </c>
      <c r="K106" s="31">
        <f>[1]服务器生态!AF123</f>
        <v>6.8679600000000019E-3</v>
      </c>
      <c r="L106" s="31">
        <f>[1]服务器生态!AG123</f>
        <v>1.9871999999999997E-3</v>
      </c>
      <c r="M106" s="53">
        <f>[3]基础信息!M105</f>
        <v>100</v>
      </c>
      <c r="N106" s="92"/>
      <c r="Q106" s="97">
        <v>102</v>
      </c>
      <c r="R106" s="97">
        <f>[4]带兵数!D105</f>
        <v>8398.4879988131961</v>
      </c>
      <c r="S106" s="97">
        <f>[4]带兵数!E105</f>
        <v>8443.9512739205456</v>
      </c>
      <c r="T106" s="97">
        <f>[4]带兵数!F105</f>
        <v>8489.4010346323121</v>
      </c>
      <c r="U106" s="97">
        <f>[4]带兵数!G105</f>
        <v>8539.9103008807124</v>
      </c>
      <c r="V106" s="97">
        <f>[4]带兵数!H105</f>
        <v>8594.459379380296</v>
      </c>
      <c r="X106" s="33">
        <v>102</v>
      </c>
      <c r="Y106" s="102">
        <f>求节点(节奏总纲!D$4:D$163,R$5:R$164,$X106)*6</f>
        <v>36258.150326932417</v>
      </c>
      <c r="Z106" s="102">
        <f>求节点(节奏总纲!E$4:E$163,S$5:S$164,$X106)*6</f>
        <v>37404.136688157843</v>
      </c>
      <c r="AA106" s="102">
        <f>求节点(节奏总纲!F$4:F$163,T$5:T$164,$X106)*6</f>
        <v>38910.687249818635</v>
      </c>
      <c r="AB106" s="102">
        <f>求节点(节奏总纲!G$4:G$163,U$5:U$164,$X106)*6</f>
        <v>41087.770032475892</v>
      </c>
      <c r="AC106" s="102">
        <f>求节点(节奏总纲!H$4:H$163,V$5:V$164,$X106)*6</f>
        <v>44946.196777779696</v>
      </c>
      <c r="AG106" s="38">
        <v>102</v>
      </c>
      <c r="AH106" s="101">
        <v>1</v>
      </c>
      <c r="AI106" s="101">
        <v>1.2646352076439733</v>
      </c>
      <c r="AJ106" s="101">
        <v>1.7235824475669423</v>
      </c>
      <c r="AK106" s="101">
        <v>2.8495392281023171</v>
      </c>
      <c r="AL106" s="101">
        <v>5.1860635610566392</v>
      </c>
      <c r="AM106" s="101">
        <f t="shared" si="1"/>
        <v>158.57106333188904</v>
      </c>
      <c r="AN106" s="107"/>
      <c r="AR106" s="104">
        <v>102</v>
      </c>
      <c r="AS106" s="109">
        <f t="shared" ref="AS106:AS164" si="4">AS105</f>
        <v>310.67175353638828</v>
      </c>
      <c r="AT106" s="109">
        <f t="shared" ref="AT106:AT164" si="5">AT105</f>
        <v>311.16777491502774</v>
      </c>
      <c r="AU106" s="109">
        <f t="shared" ref="AU106:AU164" si="6">AU105</f>
        <v>313.15845749926052</v>
      </c>
      <c r="AV106" s="109">
        <f t="shared" ref="AV106:AV164" si="7">AV105</f>
        <v>313.90143708777055</v>
      </c>
      <c r="AW106" s="109">
        <f t="shared" ref="AW106:AW164" si="8">AW105</f>
        <v>319.53039780163323</v>
      </c>
      <c r="AX106" s="41"/>
      <c r="AY106" s="104">
        <v>102</v>
      </c>
      <c r="AZ106" s="109">
        <f t="shared" ref="AZ106:AZ164" si="9">AZ105</f>
        <v>1824.9</v>
      </c>
      <c r="BA106" s="109">
        <f t="shared" ref="BA106:BA164" si="10">BA105</f>
        <v>1829.52</v>
      </c>
      <c r="BB106" s="109">
        <f t="shared" ref="BB106:BB164" si="11">BB105</f>
        <v>1838.76</v>
      </c>
      <c r="BC106" s="109">
        <f t="shared" ref="BC106:BC164" si="12">BC105</f>
        <v>1852.6200000000001</v>
      </c>
      <c r="BD106" s="109">
        <f t="shared" ref="BD106:BD164" si="13">BD105</f>
        <v>1871.1000000000001</v>
      </c>
      <c r="BE106" s="41"/>
      <c r="BF106" s="104">
        <v>102</v>
      </c>
      <c r="BG106" s="109">
        <f t="shared" ref="BG106:BG164" si="14">BG105</f>
        <v>0.15229106273372817</v>
      </c>
      <c r="BH106" s="109">
        <f t="shared" ref="BH106:BH164" si="15">BH105</f>
        <v>0.84770893726627183</v>
      </c>
      <c r="BL106" s="70">
        <v>102</v>
      </c>
      <c r="BM106" s="47">
        <f>'[1]功能-战损相关'!H112</f>
        <v>0.17499999999999999</v>
      </c>
      <c r="BN106" s="47">
        <f>'[1]功能-战损相关'!I112</f>
        <v>0.17499999999999999</v>
      </c>
      <c r="BO106" s="47">
        <f>'[1]功能-战损相关'!J112</f>
        <v>0.17499999999999999</v>
      </c>
      <c r="BP106" s="47">
        <f>'[1]功能-战损相关'!K112</f>
        <v>0.17499999999999999</v>
      </c>
      <c r="BQ106" s="47">
        <f>'[1]功能-战损相关'!L112</f>
        <v>0.17499999999999999</v>
      </c>
      <c r="BR106" s="47">
        <f>'[1]功能-战损相关'!M112</f>
        <v>0.125</v>
      </c>
      <c r="BS106" s="47">
        <f>'[1]功能-战损相关'!N112</f>
        <v>0.125</v>
      </c>
      <c r="BT106" s="47">
        <f>'[1]功能-战损相关'!O112</f>
        <v>0.125</v>
      </c>
      <c r="BU106" s="47">
        <f>'[1]功能-战损相关'!P112</f>
        <v>0.125</v>
      </c>
      <c r="BV106" s="47">
        <f>'[1]功能-战损相关'!Q112</f>
        <v>0.125</v>
      </c>
      <c r="BX106" s="57">
        <v>102</v>
      </c>
      <c r="BY106" s="47">
        <f>求节点($BL$5:$BL$364,BM$5:BM$364,节奏总纲!R105)</f>
        <v>0.17499999999999999</v>
      </c>
      <c r="BZ106" s="47">
        <f>求节点($BL$5:$BL$364,BN$5:BN$364,节奏总纲!S105)</f>
        <v>0.17499999999999999</v>
      </c>
      <c r="CA106" s="47">
        <f>求节点($BL$5:$BL$364,BO$5:BO$364,节奏总纲!T105)</f>
        <v>0.17499999999999999</v>
      </c>
      <c r="CB106" s="47">
        <f>求节点($BL$5:$BL$364,BP$5:BP$364,节奏总纲!U105)</f>
        <v>0.17499999999999999</v>
      </c>
      <c r="CC106" s="47">
        <f>求节点($BL$5:$BL$364,BQ$5:BQ$364,节奏总纲!V105)</f>
        <v>0.17499999999999999</v>
      </c>
      <c r="CD106" s="47">
        <f>求节点($BL$5:$BL$364,BR$5:BR$364,节奏总纲!R105)</f>
        <v>0.125</v>
      </c>
      <c r="CE106" s="47">
        <f>求节点($BL$5:$BL$364,BS$5:BS$364,节奏总纲!S105)</f>
        <v>0.125</v>
      </c>
      <c r="CF106" s="47">
        <f>求节点($BL$5:$BL$364,BT$5:BT$364,节奏总纲!T105)</f>
        <v>0.125</v>
      </c>
      <c r="CG106" s="47">
        <f>求节点($BL$5:$BL$364,BU$5:BU$364,节奏总纲!U105)</f>
        <v>0.125</v>
      </c>
      <c r="CH106" s="47">
        <f>求节点($BL$5:$BL$364,BV$5:BV$364,节奏总纲!V105)</f>
        <v>0.125</v>
      </c>
      <c r="CV106" s="131">
        <f>[2]兵营招募!S140</f>
        <v>103</v>
      </c>
      <c r="CW106" s="131">
        <f>[2]兵营招募!U140</f>
        <v>32000</v>
      </c>
    </row>
    <row r="107" spans="2:101" x14ac:dyDescent="0.2">
      <c r="B107" s="31">
        <v>103</v>
      </c>
      <c r="C107" s="31">
        <f>[1]服务器生态!W124</f>
        <v>195.04770435</v>
      </c>
      <c r="D107" s="31">
        <f>[1]服务器生态!X124</f>
        <v>192.31882252607468</v>
      </c>
      <c r="E107" s="31">
        <f>[1]服务器生态!Y124</f>
        <v>15.699041390592001</v>
      </c>
      <c r="F107" s="31">
        <f>[1]服务器生态!Z124</f>
        <v>2.7929704000000011</v>
      </c>
      <c r="G107" s="31">
        <f>[1]服务器生态!AA124</f>
        <v>0.80812799999999996</v>
      </c>
      <c r="H107" s="31">
        <f>[1]服务器生态!AC124</f>
        <v>0.47962550249999997</v>
      </c>
      <c r="I107" s="31">
        <f>[1]服务器生态!AD124</f>
        <v>0.47291513735919999</v>
      </c>
      <c r="J107" s="31">
        <f>[1]服务器生态!AE124</f>
        <v>3.8604200140800002E-2</v>
      </c>
      <c r="K107" s="31">
        <f>[1]服务器生态!AF124</f>
        <v>6.8679600000000019E-3</v>
      </c>
      <c r="L107" s="31">
        <f>[1]服务器生态!AG124</f>
        <v>1.9871999999999997E-3</v>
      </c>
      <c r="M107" s="53">
        <f>[3]基础信息!M106</f>
        <v>100</v>
      </c>
      <c r="N107" s="92"/>
      <c r="Q107" s="97">
        <v>103</v>
      </c>
      <c r="R107" s="97">
        <f>[4]带兵数!D106</f>
        <v>8466.1930117011798</v>
      </c>
      <c r="S107" s="97">
        <f>[4]带兵数!E106</f>
        <v>8508.3763667062649</v>
      </c>
      <c r="T107" s="97">
        <f>[4]带兵数!F106</f>
        <v>8555.8453389976094</v>
      </c>
      <c r="U107" s="97">
        <f>[4]带兵数!G106</f>
        <v>8605.4541998878703</v>
      </c>
      <c r="V107" s="97">
        <f>[4]带兵数!H106</f>
        <v>8662.0261567759662</v>
      </c>
      <c r="X107" s="33">
        <v>103</v>
      </c>
      <c r="Y107" s="102">
        <f>求节点(节奏总纲!D$4:D$163,R$5:R$164,$X107)*6</f>
        <v>36315.75266643901</v>
      </c>
      <c r="Z107" s="102">
        <f>求节点(节奏总纲!E$4:E$163,S$5:S$164,$X107)*6</f>
        <v>37460.665050753625</v>
      </c>
      <c r="AA107" s="102">
        <f>求节点(节奏总纲!F$4:F$163,T$5:T$164,$X107)*6</f>
        <v>38968.731365020321</v>
      </c>
      <c r="AB107" s="102">
        <f>求节点(节奏总纲!G$4:G$163,U$5:U$164,$X107)*6</f>
        <v>41142.807150792396</v>
      </c>
      <c r="AC107" s="102">
        <f>求节点(节奏总纲!H$4:H$163,V$5:V$164,$X107)*6</f>
        <v>45004.090162799519</v>
      </c>
      <c r="AG107" s="38">
        <v>103</v>
      </c>
      <c r="AH107" s="101">
        <v>1</v>
      </c>
      <c r="AI107" s="101">
        <v>1.2641648297199162</v>
      </c>
      <c r="AJ107" s="101">
        <v>1.7261015924136043</v>
      </c>
      <c r="AK107" s="101">
        <v>2.8467216023723996</v>
      </c>
      <c r="AL107" s="101">
        <v>5.1526480931661816</v>
      </c>
      <c r="AM107" s="101">
        <f t="shared" si="1"/>
        <v>158.53858103383405</v>
      </c>
      <c r="AN107" s="107"/>
      <c r="AR107" s="104">
        <v>103</v>
      </c>
      <c r="AS107" s="109">
        <f t="shared" si="4"/>
        <v>310.67175353638828</v>
      </c>
      <c r="AT107" s="109">
        <f t="shared" si="5"/>
        <v>311.16777491502774</v>
      </c>
      <c r="AU107" s="109">
        <f t="shared" si="6"/>
        <v>313.15845749926052</v>
      </c>
      <c r="AV107" s="109">
        <f t="shared" si="7"/>
        <v>313.90143708777055</v>
      </c>
      <c r="AW107" s="109">
        <f t="shared" si="8"/>
        <v>319.53039780163323</v>
      </c>
      <c r="AX107" s="41"/>
      <c r="AY107" s="104">
        <v>103</v>
      </c>
      <c r="AZ107" s="109">
        <f t="shared" si="9"/>
        <v>1824.9</v>
      </c>
      <c r="BA107" s="109">
        <f t="shared" si="10"/>
        <v>1829.52</v>
      </c>
      <c r="BB107" s="109">
        <f t="shared" si="11"/>
        <v>1838.76</v>
      </c>
      <c r="BC107" s="109">
        <f t="shared" si="12"/>
        <v>1852.6200000000001</v>
      </c>
      <c r="BD107" s="109">
        <f t="shared" si="13"/>
        <v>1871.1000000000001</v>
      </c>
      <c r="BE107" s="41"/>
      <c r="BF107" s="104">
        <v>103</v>
      </c>
      <c r="BG107" s="109">
        <f t="shared" si="14"/>
        <v>0.15229106273372817</v>
      </c>
      <c r="BH107" s="109">
        <f t="shared" si="15"/>
        <v>0.84770893726627183</v>
      </c>
      <c r="BL107" s="70">
        <v>103</v>
      </c>
      <c r="BM107" s="47">
        <f>'[1]功能-战损相关'!H113</f>
        <v>0.17499999999999999</v>
      </c>
      <c r="BN107" s="47">
        <f>'[1]功能-战损相关'!I113</f>
        <v>0.17499999999999999</v>
      </c>
      <c r="BO107" s="47">
        <f>'[1]功能-战损相关'!J113</f>
        <v>0.17499999999999999</v>
      </c>
      <c r="BP107" s="47">
        <f>'[1]功能-战损相关'!K113</f>
        <v>0.17499999999999999</v>
      </c>
      <c r="BQ107" s="47">
        <f>'[1]功能-战损相关'!L113</f>
        <v>0.17499999999999999</v>
      </c>
      <c r="BR107" s="47">
        <f>'[1]功能-战损相关'!M113</f>
        <v>0.125</v>
      </c>
      <c r="BS107" s="47">
        <f>'[1]功能-战损相关'!N113</f>
        <v>0.125</v>
      </c>
      <c r="BT107" s="47">
        <f>'[1]功能-战损相关'!O113</f>
        <v>0.125</v>
      </c>
      <c r="BU107" s="47">
        <f>'[1]功能-战损相关'!P113</f>
        <v>0.125</v>
      </c>
      <c r="BV107" s="47">
        <f>'[1]功能-战损相关'!Q113</f>
        <v>0.125</v>
      </c>
      <c r="BX107" s="57">
        <v>103</v>
      </c>
      <c r="BY107" s="47">
        <f>求节点($BL$5:$BL$364,BM$5:BM$364,节奏总纲!R106)</f>
        <v>0.17499999999999999</v>
      </c>
      <c r="BZ107" s="47">
        <f>求节点($BL$5:$BL$364,BN$5:BN$364,节奏总纲!S106)</f>
        <v>0.17499999999999999</v>
      </c>
      <c r="CA107" s="47">
        <f>求节点($BL$5:$BL$364,BO$5:BO$364,节奏总纲!T106)</f>
        <v>0.17499999999999999</v>
      </c>
      <c r="CB107" s="47">
        <f>求节点($BL$5:$BL$364,BP$5:BP$364,节奏总纲!U106)</f>
        <v>0.17499999999999999</v>
      </c>
      <c r="CC107" s="47">
        <f>求节点($BL$5:$BL$364,BQ$5:BQ$364,节奏总纲!V106)</f>
        <v>0.17499999999999999</v>
      </c>
      <c r="CD107" s="47">
        <f>求节点($BL$5:$BL$364,BR$5:BR$364,节奏总纲!R106)</f>
        <v>0.125</v>
      </c>
      <c r="CE107" s="47">
        <f>求节点($BL$5:$BL$364,BS$5:BS$364,节奏总纲!S106)</f>
        <v>0.125</v>
      </c>
      <c r="CF107" s="47">
        <f>求节点($BL$5:$BL$364,BT$5:BT$364,节奏总纲!T106)</f>
        <v>0.125</v>
      </c>
      <c r="CG107" s="47">
        <f>求节点($BL$5:$BL$364,BU$5:BU$364,节奏总纲!U106)</f>
        <v>0.125</v>
      </c>
      <c r="CH107" s="47">
        <f>求节点($BL$5:$BL$364,BV$5:BV$364,节奏总纲!V106)</f>
        <v>0.125</v>
      </c>
      <c r="CV107" s="131">
        <f>[2]兵营招募!S141</f>
        <v>104</v>
      </c>
      <c r="CW107" s="131">
        <f>[2]兵营招募!U141</f>
        <v>32000</v>
      </c>
    </row>
    <row r="108" spans="2:101" x14ac:dyDescent="0.2">
      <c r="B108" s="31">
        <v>104</v>
      </c>
      <c r="C108" s="31">
        <f>[1]服务器生态!W125</f>
        <v>193.44895267499999</v>
      </c>
      <c r="D108" s="31">
        <f>[1]服务器生态!X125</f>
        <v>190.74243873487731</v>
      </c>
      <c r="E108" s="31">
        <f>[1]服务器生态!Y125</f>
        <v>15.570360723456</v>
      </c>
      <c r="F108" s="31">
        <f>[1]服务器生态!Z125</f>
        <v>2.7700772000000007</v>
      </c>
      <c r="G108" s="31">
        <f>[1]服务器生态!AA125</f>
        <v>0.80150399999999988</v>
      </c>
      <c r="H108" s="31">
        <f>[1]服务器生态!AC125</f>
        <v>0.47962550249999997</v>
      </c>
      <c r="I108" s="31">
        <f>[1]服务器生态!AD125</f>
        <v>0.47291513735919999</v>
      </c>
      <c r="J108" s="31">
        <f>[1]服务器生态!AE125</f>
        <v>3.8604200140800002E-2</v>
      </c>
      <c r="K108" s="31">
        <f>[1]服务器生态!AF125</f>
        <v>6.8679600000000019E-3</v>
      </c>
      <c r="L108" s="31">
        <f>[1]服务器生态!AG125</f>
        <v>1.9871999999999997E-3</v>
      </c>
      <c r="M108" s="53">
        <f>[3]基础信息!M107</f>
        <v>100</v>
      </c>
      <c r="N108" s="92"/>
      <c r="Q108" s="97">
        <v>104</v>
      </c>
      <c r="R108" s="97">
        <f>[4]带兵数!D107</f>
        <v>8532.7196747503149</v>
      </c>
      <c r="S108" s="97">
        <f>[4]带兵数!E107</f>
        <v>8577.0023936067737</v>
      </c>
      <c r="T108" s="97">
        <f>[4]带兵数!F107</f>
        <v>8623.1533402271834</v>
      </c>
      <c r="U108" s="97">
        <f>[4]带兵数!G107</f>
        <v>8675.7233285169023</v>
      </c>
      <c r="V108" s="97">
        <f>[4]带兵数!H107</f>
        <v>8729.3396752318149</v>
      </c>
      <c r="X108" s="33">
        <v>104</v>
      </c>
      <c r="Y108" s="102">
        <f>求节点(节奏总纲!D$4:D$163,R$5:R$164,$X108)*6</f>
        <v>36369.412105297808</v>
      </c>
      <c r="Z108" s="102">
        <f>求节点(节奏总纲!E$4:E$163,S$5:S$164,$X108)*6</f>
        <v>37515.140864233741</v>
      </c>
      <c r="AA108" s="102">
        <f>求节点(节奏总纲!F$4:F$163,T$5:T$164,$X108)*6</f>
        <v>39024.61504212892</v>
      </c>
      <c r="AB108" s="102">
        <f>求节点(节奏总纲!G$4:G$163,U$5:U$164,$X108)*6</f>
        <v>41197.844269108915</v>
      </c>
      <c r="AC108" s="102">
        <f>求节点(节奏总纲!H$4:H$163,V$5:V$164,$X108)*6</f>
        <v>45059.992336524971</v>
      </c>
      <c r="AG108" s="38">
        <v>104</v>
      </c>
      <c r="AH108" s="101">
        <v>1</v>
      </c>
      <c r="AI108" s="101">
        <v>1.2637647246286627</v>
      </c>
      <c r="AJ108" s="101">
        <v>1.7286509010702866</v>
      </c>
      <c r="AK108" s="101">
        <v>2.8439987835079057</v>
      </c>
      <c r="AL108" s="101">
        <v>5.1163700944050587</v>
      </c>
      <c r="AM108" s="101">
        <f t="shared" si="1"/>
        <v>158.50908905533387</v>
      </c>
      <c r="AN108" s="107"/>
      <c r="AR108" s="104">
        <v>104</v>
      </c>
      <c r="AS108" s="109">
        <f t="shared" si="4"/>
        <v>310.67175353638828</v>
      </c>
      <c r="AT108" s="109">
        <f t="shared" si="5"/>
        <v>311.16777491502774</v>
      </c>
      <c r="AU108" s="109">
        <f t="shared" si="6"/>
        <v>313.15845749926052</v>
      </c>
      <c r="AV108" s="109">
        <f t="shared" si="7"/>
        <v>313.90143708777055</v>
      </c>
      <c r="AW108" s="109">
        <f t="shared" si="8"/>
        <v>319.53039780163323</v>
      </c>
      <c r="AY108" s="104">
        <v>104</v>
      </c>
      <c r="AZ108" s="109">
        <f t="shared" si="9"/>
        <v>1824.9</v>
      </c>
      <c r="BA108" s="109">
        <f t="shared" si="10"/>
        <v>1829.52</v>
      </c>
      <c r="BB108" s="109">
        <f t="shared" si="11"/>
        <v>1838.76</v>
      </c>
      <c r="BC108" s="109">
        <f t="shared" si="12"/>
        <v>1852.6200000000001</v>
      </c>
      <c r="BD108" s="109">
        <f t="shared" si="13"/>
        <v>1871.1000000000001</v>
      </c>
      <c r="BE108" s="41"/>
      <c r="BF108" s="104">
        <v>104</v>
      </c>
      <c r="BG108" s="109">
        <f t="shared" si="14"/>
        <v>0.15229106273372817</v>
      </c>
      <c r="BH108" s="109">
        <f t="shared" si="15"/>
        <v>0.84770893726627183</v>
      </c>
      <c r="BL108" s="70">
        <v>104</v>
      </c>
      <c r="BM108" s="47">
        <f>'[1]功能-战损相关'!H114</f>
        <v>0.17499999999999999</v>
      </c>
      <c r="BN108" s="47">
        <f>'[1]功能-战损相关'!I114</f>
        <v>0.17499999999999999</v>
      </c>
      <c r="BO108" s="47">
        <f>'[1]功能-战损相关'!J114</f>
        <v>0.17499999999999999</v>
      </c>
      <c r="BP108" s="47">
        <f>'[1]功能-战损相关'!K114</f>
        <v>0.17499999999999999</v>
      </c>
      <c r="BQ108" s="47">
        <f>'[1]功能-战损相关'!L114</f>
        <v>0.17499999999999999</v>
      </c>
      <c r="BR108" s="47">
        <f>'[1]功能-战损相关'!M114</f>
        <v>0.125</v>
      </c>
      <c r="BS108" s="47">
        <f>'[1]功能-战损相关'!N114</f>
        <v>0.125</v>
      </c>
      <c r="BT108" s="47">
        <f>'[1]功能-战损相关'!O114</f>
        <v>0.125</v>
      </c>
      <c r="BU108" s="47">
        <f>'[1]功能-战损相关'!P114</f>
        <v>0.125</v>
      </c>
      <c r="BV108" s="47">
        <f>'[1]功能-战损相关'!Q114</f>
        <v>0.125</v>
      </c>
      <c r="BX108" s="57">
        <v>104</v>
      </c>
      <c r="BY108" s="47">
        <f>求节点($BL$5:$BL$364,BM$5:BM$364,节奏总纲!R107)</f>
        <v>0.17499999999999999</v>
      </c>
      <c r="BZ108" s="47">
        <f>求节点($BL$5:$BL$364,BN$5:BN$364,节奏总纲!S107)</f>
        <v>0.17499999999999999</v>
      </c>
      <c r="CA108" s="47">
        <f>求节点($BL$5:$BL$364,BO$5:BO$364,节奏总纲!T107)</f>
        <v>0.17499999999999999</v>
      </c>
      <c r="CB108" s="47">
        <f>求节点($BL$5:$BL$364,BP$5:BP$364,节奏总纲!U107)</f>
        <v>0.17499999999999999</v>
      </c>
      <c r="CC108" s="47">
        <f>求节点($BL$5:$BL$364,BQ$5:BQ$364,节奏总纲!V107)</f>
        <v>0.17499999999999999</v>
      </c>
      <c r="CD108" s="47">
        <f>求节点($BL$5:$BL$364,BR$5:BR$364,节奏总纲!R107)</f>
        <v>0.125</v>
      </c>
      <c r="CE108" s="47">
        <f>求节点($BL$5:$BL$364,BS$5:BS$364,节奏总纲!S107)</f>
        <v>0.125</v>
      </c>
      <c r="CF108" s="47">
        <f>求节点($BL$5:$BL$364,BT$5:BT$364,节奏总纲!T107)</f>
        <v>0.125</v>
      </c>
      <c r="CG108" s="47">
        <f>求节点($BL$5:$BL$364,BU$5:BU$364,节奏总纲!U107)</f>
        <v>0.125</v>
      </c>
      <c r="CH108" s="47">
        <f>求节点($BL$5:$BL$364,BV$5:BV$364,节奏总纲!V107)</f>
        <v>0.125</v>
      </c>
      <c r="CV108" s="131">
        <f>[2]兵营招募!S142</f>
        <v>105</v>
      </c>
      <c r="CW108" s="131">
        <f>[2]兵营招募!U142</f>
        <v>32000</v>
      </c>
    </row>
    <row r="109" spans="2:101" x14ac:dyDescent="0.2">
      <c r="B109" s="31">
        <v>105</v>
      </c>
      <c r="C109" s="31">
        <f>[1]服务器生态!W126</f>
        <v>191.850201</v>
      </c>
      <c r="D109" s="31">
        <f>[1]服务器生态!X126</f>
        <v>189.16605494368</v>
      </c>
      <c r="E109" s="31">
        <f>[1]服务器生态!Y126</f>
        <v>15.441680056320001</v>
      </c>
      <c r="F109" s="31">
        <f>[1]服务器生态!Z126</f>
        <v>2.7471840000000007</v>
      </c>
      <c r="G109" s="31">
        <f>[1]服务器生态!AA126</f>
        <v>0.79487999999999992</v>
      </c>
      <c r="H109" s="31">
        <f>[1]服务器生态!AC126</f>
        <v>0.47962550249999997</v>
      </c>
      <c r="I109" s="31">
        <f>[1]服务器生态!AD126</f>
        <v>0.47291513735919999</v>
      </c>
      <c r="J109" s="31">
        <f>[1]服务器生态!AE126</f>
        <v>3.8604200140800002E-2</v>
      </c>
      <c r="K109" s="31">
        <f>[1]服务器生态!AF126</f>
        <v>6.8679600000000019E-3</v>
      </c>
      <c r="L109" s="31">
        <f>[1]服务器生态!AG126</f>
        <v>1.9871999999999997E-3</v>
      </c>
      <c r="M109" s="53">
        <f>[3]基础信息!M108</f>
        <v>100</v>
      </c>
      <c r="N109" s="92"/>
      <c r="Q109" s="97">
        <v>105</v>
      </c>
      <c r="R109" s="97">
        <f>[4]带兵数!D108</f>
        <v>8600.8713498260877</v>
      </c>
      <c r="S109" s="97">
        <f>[4]带兵数!E108</f>
        <v>8643.6952996213076</v>
      </c>
      <c r="T109" s="97">
        <f>[4]带兵数!F108</f>
        <v>8692.869497085283</v>
      </c>
      <c r="U109" s="97">
        <f>[4]带兵数!G108</f>
        <v>8742.2396624597877</v>
      </c>
      <c r="V109" s="97">
        <f>[4]带兵数!H108</f>
        <v>8797.7862645108053</v>
      </c>
      <c r="X109" s="33">
        <v>105</v>
      </c>
      <c r="Y109" s="102">
        <f>求节点(节奏总纲!D$4:D$163,R$5:R$164,$X109)*6</f>
        <v>36423.071544156599</v>
      </c>
      <c r="Z109" s="102">
        <f>求节点(节奏总纲!E$4:E$163,S$5:S$164,$X109)*6</f>
        <v>37569.616677713857</v>
      </c>
      <c r="AA109" s="102">
        <f>求节点(节奏总纲!F$4:F$163,T$5:T$164,$X109)*6</f>
        <v>39079.488463010792</v>
      </c>
      <c r="AB109" s="102">
        <f>求节点(节奏总纲!G$4:G$163,U$5:U$164,$X109)*6</f>
        <v>41252.881387425427</v>
      </c>
      <c r="AC109" s="102">
        <f>求节点(节奏总纲!H$4:H$163,V$5:V$164,$X109)*6</f>
        <v>45115.894510250415</v>
      </c>
      <c r="AG109" s="38">
        <v>105</v>
      </c>
      <c r="AH109" s="101">
        <v>1</v>
      </c>
      <c r="AI109" s="101">
        <v>1.263372841048723</v>
      </c>
      <c r="AJ109" s="101">
        <v>1.7311478255648574</v>
      </c>
      <c r="AK109" s="101">
        <v>2.8413319141591473</v>
      </c>
      <c r="AL109" s="101">
        <v>5.0777397787762011</v>
      </c>
      <c r="AM109" s="101">
        <f t="shared" si="1"/>
        <v>158.47712514397961</v>
      </c>
      <c r="AN109" s="107"/>
      <c r="AR109" s="104">
        <v>105</v>
      </c>
      <c r="AS109" s="109">
        <f t="shared" si="4"/>
        <v>310.67175353638828</v>
      </c>
      <c r="AT109" s="109">
        <f t="shared" si="5"/>
        <v>311.16777491502774</v>
      </c>
      <c r="AU109" s="109">
        <f t="shared" si="6"/>
        <v>313.15845749926052</v>
      </c>
      <c r="AV109" s="109">
        <f t="shared" si="7"/>
        <v>313.90143708777055</v>
      </c>
      <c r="AW109" s="109">
        <f t="shared" si="8"/>
        <v>319.53039780163323</v>
      </c>
      <c r="AY109" s="104">
        <v>105</v>
      </c>
      <c r="AZ109" s="109">
        <f t="shared" si="9"/>
        <v>1824.9</v>
      </c>
      <c r="BA109" s="109">
        <f t="shared" si="10"/>
        <v>1829.52</v>
      </c>
      <c r="BB109" s="109">
        <f t="shared" si="11"/>
        <v>1838.76</v>
      </c>
      <c r="BC109" s="109">
        <f t="shared" si="12"/>
        <v>1852.6200000000001</v>
      </c>
      <c r="BD109" s="109">
        <f t="shared" si="13"/>
        <v>1871.1000000000001</v>
      </c>
      <c r="BE109" s="41"/>
      <c r="BF109" s="104">
        <v>105</v>
      </c>
      <c r="BG109" s="109">
        <f t="shared" si="14"/>
        <v>0.15229106273372817</v>
      </c>
      <c r="BH109" s="109">
        <f t="shared" si="15"/>
        <v>0.84770893726627183</v>
      </c>
      <c r="BL109" s="70">
        <v>105</v>
      </c>
      <c r="BM109" s="47">
        <f>'[1]功能-战损相关'!H115</f>
        <v>0.17499999999999999</v>
      </c>
      <c r="BN109" s="47">
        <f>'[1]功能-战损相关'!I115</f>
        <v>0.17499999999999999</v>
      </c>
      <c r="BO109" s="47">
        <f>'[1]功能-战损相关'!J115</f>
        <v>0.17499999999999999</v>
      </c>
      <c r="BP109" s="47">
        <f>'[1]功能-战损相关'!K115</f>
        <v>0.17499999999999999</v>
      </c>
      <c r="BQ109" s="47">
        <f>'[1]功能-战损相关'!L115</f>
        <v>0.17499999999999999</v>
      </c>
      <c r="BR109" s="47">
        <f>'[1]功能-战损相关'!M115</f>
        <v>0.125</v>
      </c>
      <c r="BS109" s="47">
        <f>'[1]功能-战损相关'!N115</f>
        <v>0.125</v>
      </c>
      <c r="BT109" s="47">
        <f>'[1]功能-战损相关'!O115</f>
        <v>0.125</v>
      </c>
      <c r="BU109" s="47">
        <f>'[1]功能-战损相关'!P115</f>
        <v>0.125</v>
      </c>
      <c r="BV109" s="47">
        <f>'[1]功能-战损相关'!Q115</f>
        <v>0.125</v>
      </c>
      <c r="BX109" s="57">
        <v>105</v>
      </c>
      <c r="BY109" s="47">
        <f>求节点($BL$5:$BL$364,BM$5:BM$364,节奏总纲!R108)</f>
        <v>0.17499999999999999</v>
      </c>
      <c r="BZ109" s="47">
        <f>求节点($BL$5:$BL$364,BN$5:BN$364,节奏总纲!S108)</f>
        <v>0.17499999999999999</v>
      </c>
      <c r="CA109" s="47">
        <f>求节点($BL$5:$BL$364,BO$5:BO$364,节奏总纲!T108)</f>
        <v>0.17499999999999999</v>
      </c>
      <c r="CB109" s="47">
        <f>求节点($BL$5:$BL$364,BP$5:BP$364,节奏总纲!U108)</f>
        <v>0.17499999999999999</v>
      </c>
      <c r="CC109" s="47">
        <f>求节点($BL$5:$BL$364,BQ$5:BQ$364,节奏总纲!V108)</f>
        <v>0.17499999999999999</v>
      </c>
      <c r="CD109" s="47">
        <f>求节点($BL$5:$BL$364,BR$5:BR$364,节奏总纲!R108)</f>
        <v>0.125</v>
      </c>
      <c r="CE109" s="47">
        <f>求节点($BL$5:$BL$364,BS$5:BS$364,节奏总纲!S108)</f>
        <v>0.125</v>
      </c>
      <c r="CF109" s="47">
        <f>求节点($BL$5:$BL$364,BT$5:BT$364,节奏总纲!T108)</f>
        <v>0.125</v>
      </c>
      <c r="CG109" s="47">
        <f>求节点($BL$5:$BL$364,BU$5:BU$364,节奏总纲!U108)</f>
        <v>0.125</v>
      </c>
      <c r="CH109" s="47">
        <f>求节点($BL$5:$BL$364,BV$5:BV$364,节奏总纲!V108)</f>
        <v>0.125</v>
      </c>
      <c r="CV109" s="131">
        <f>[2]兵营招募!S143</f>
        <v>106</v>
      </c>
      <c r="CW109" s="131">
        <f>[2]兵营招募!U143</f>
        <v>32000</v>
      </c>
    </row>
    <row r="110" spans="2:101" x14ac:dyDescent="0.2">
      <c r="B110" s="31">
        <v>106</v>
      </c>
      <c r="C110" s="31">
        <f>[1]服务器生态!W127</f>
        <v>190.25144932500001</v>
      </c>
      <c r="D110" s="31">
        <f>[1]服务器生态!X127</f>
        <v>187.58967115248268</v>
      </c>
      <c r="E110" s="31">
        <f>[1]服务器生态!Y127</f>
        <v>15.312999389184002</v>
      </c>
      <c r="F110" s="31">
        <f>[1]服务器生态!Z127</f>
        <v>2.7242908000000008</v>
      </c>
      <c r="G110" s="31">
        <f>[1]服务器生态!AA127</f>
        <v>0.78825599999999996</v>
      </c>
      <c r="H110" s="31">
        <f>[1]服务器生态!AC127</f>
        <v>0.47962550249999997</v>
      </c>
      <c r="I110" s="31">
        <f>[1]服务器生态!AD127</f>
        <v>0.47291513735919999</v>
      </c>
      <c r="J110" s="31">
        <f>[1]服务器生态!AE127</f>
        <v>3.8604200140800002E-2</v>
      </c>
      <c r="K110" s="31">
        <f>[1]服务器生态!AF127</f>
        <v>6.8679600000000019E-3</v>
      </c>
      <c r="L110" s="31">
        <f>[1]服务器生态!AG127</f>
        <v>1.9871999999999997E-3</v>
      </c>
      <c r="M110" s="53">
        <f>[3]基础信息!M109</f>
        <v>100</v>
      </c>
      <c r="N110" s="92"/>
      <c r="Q110" s="97">
        <v>106</v>
      </c>
      <c r="R110" s="97">
        <f>[4]带兵数!D109</f>
        <v>8667.0364089495706</v>
      </c>
      <c r="S110" s="97">
        <f>[4]带兵数!E109</f>
        <v>8712.9826574193867</v>
      </c>
      <c r="T110" s="97">
        <f>[4]带兵数!F109</f>
        <v>8758.5837231091937</v>
      </c>
      <c r="U110" s="97">
        <f>[4]带兵数!G109</f>
        <v>8810.8243903139846</v>
      </c>
      <c r="V110" s="97">
        <f>[4]带兵数!H109</f>
        <v>8861.2079069363081</v>
      </c>
      <c r="X110" s="33">
        <v>106</v>
      </c>
      <c r="Y110" s="102">
        <f>求节点(节奏总纲!D$4:D$163,R$5:R$164,$X110)*6</f>
        <v>36476.730983015397</v>
      </c>
      <c r="Z110" s="102">
        <f>求节点(节奏总纲!E$4:E$163,S$5:S$164,$X110)*6</f>
        <v>37624.09249119398</v>
      </c>
      <c r="AA110" s="102">
        <f>求节点(节奏总纲!F$4:F$163,T$5:T$164,$X110)*6</f>
        <v>39134.361883892656</v>
      </c>
      <c r="AB110" s="102">
        <f>求节点(节奏总纲!G$4:G$163,U$5:U$164,$X110)*6</f>
        <v>41307.918505741938</v>
      </c>
      <c r="AC110" s="102">
        <f>求节点(节奏总纲!H$4:H$163,V$5:V$164,$X110)*6</f>
        <v>45171.796683975866</v>
      </c>
      <c r="AG110" s="38">
        <v>106</v>
      </c>
      <c r="AH110" s="101">
        <v>1</v>
      </c>
      <c r="AI110" s="101">
        <v>1.262988928149078</v>
      </c>
      <c r="AJ110" s="101">
        <v>1.7335939640916394</v>
      </c>
      <c r="AK110" s="101">
        <v>2.8387192873560214</v>
      </c>
      <c r="AL110" s="101">
        <v>5.0398951809251296</v>
      </c>
      <c r="AM110" s="101">
        <f t="shared" si="1"/>
        <v>158.44581135968198</v>
      </c>
      <c r="AN110" s="107"/>
      <c r="AR110" s="104">
        <v>106</v>
      </c>
      <c r="AS110" s="109">
        <f t="shared" si="4"/>
        <v>310.67175353638828</v>
      </c>
      <c r="AT110" s="109">
        <f t="shared" si="5"/>
        <v>311.16777491502774</v>
      </c>
      <c r="AU110" s="109">
        <f t="shared" si="6"/>
        <v>313.15845749926052</v>
      </c>
      <c r="AV110" s="109">
        <f t="shared" si="7"/>
        <v>313.90143708777055</v>
      </c>
      <c r="AW110" s="109">
        <f t="shared" si="8"/>
        <v>319.53039780163323</v>
      </c>
      <c r="AY110" s="104">
        <v>106</v>
      </c>
      <c r="AZ110" s="109">
        <f t="shared" si="9"/>
        <v>1824.9</v>
      </c>
      <c r="BA110" s="109">
        <f t="shared" si="10"/>
        <v>1829.52</v>
      </c>
      <c r="BB110" s="109">
        <f t="shared" si="11"/>
        <v>1838.76</v>
      </c>
      <c r="BC110" s="109">
        <f t="shared" si="12"/>
        <v>1852.6200000000001</v>
      </c>
      <c r="BD110" s="109">
        <f t="shared" si="13"/>
        <v>1871.1000000000001</v>
      </c>
      <c r="BE110" s="41"/>
      <c r="BF110" s="104">
        <v>106</v>
      </c>
      <c r="BG110" s="109">
        <f t="shared" si="14"/>
        <v>0.15229106273372817</v>
      </c>
      <c r="BH110" s="109">
        <f t="shared" si="15"/>
        <v>0.84770893726627183</v>
      </c>
      <c r="BL110" s="70">
        <v>106</v>
      </c>
      <c r="BM110" s="47">
        <f>'[1]功能-战损相关'!H116</f>
        <v>0.17499999999999999</v>
      </c>
      <c r="BN110" s="47">
        <f>'[1]功能-战损相关'!I116</f>
        <v>0.17499999999999999</v>
      </c>
      <c r="BO110" s="47">
        <f>'[1]功能-战损相关'!J116</f>
        <v>0.17499999999999999</v>
      </c>
      <c r="BP110" s="47">
        <f>'[1]功能-战损相关'!K116</f>
        <v>0.17499999999999999</v>
      </c>
      <c r="BQ110" s="47">
        <f>'[1]功能-战损相关'!L116</f>
        <v>0.17499999999999999</v>
      </c>
      <c r="BR110" s="47">
        <f>'[1]功能-战损相关'!M116</f>
        <v>0.125</v>
      </c>
      <c r="BS110" s="47">
        <f>'[1]功能-战损相关'!N116</f>
        <v>0.125</v>
      </c>
      <c r="BT110" s="47">
        <f>'[1]功能-战损相关'!O116</f>
        <v>0.125</v>
      </c>
      <c r="BU110" s="47">
        <f>'[1]功能-战损相关'!P116</f>
        <v>0.125</v>
      </c>
      <c r="BV110" s="47">
        <f>'[1]功能-战损相关'!Q116</f>
        <v>0.125</v>
      </c>
      <c r="BX110" s="57">
        <v>106</v>
      </c>
      <c r="BY110" s="47">
        <f>求节点($BL$5:$BL$364,BM$5:BM$364,节奏总纲!R109)</f>
        <v>0.17499999999999999</v>
      </c>
      <c r="BZ110" s="47">
        <f>求节点($BL$5:$BL$364,BN$5:BN$364,节奏总纲!S109)</f>
        <v>0.17499999999999999</v>
      </c>
      <c r="CA110" s="47">
        <f>求节点($BL$5:$BL$364,BO$5:BO$364,节奏总纲!T109)</f>
        <v>0.17499999999999999</v>
      </c>
      <c r="CB110" s="47">
        <f>求节点($BL$5:$BL$364,BP$5:BP$364,节奏总纲!U109)</f>
        <v>0.17499999999999999</v>
      </c>
      <c r="CC110" s="47">
        <f>求节点($BL$5:$BL$364,BQ$5:BQ$364,节奏总纲!V109)</f>
        <v>0.17499999999999999</v>
      </c>
      <c r="CD110" s="47">
        <f>求节点($BL$5:$BL$364,BR$5:BR$364,节奏总纲!R109)</f>
        <v>0.125</v>
      </c>
      <c r="CE110" s="47">
        <f>求节点($BL$5:$BL$364,BS$5:BS$364,节奏总纲!S109)</f>
        <v>0.125</v>
      </c>
      <c r="CF110" s="47">
        <f>求节点($BL$5:$BL$364,BT$5:BT$364,节奏总纲!T109)</f>
        <v>0.125</v>
      </c>
      <c r="CG110" s="47">
        <f>求节点($BL$5:$BL$364,BU$5:BU$364,节奏总纲!U109)</f>
        <v>0.125</v>
      </c>
      <c r="CH110" s="47">
        <f>求节点($BL$5:$BL$364,BV$5:BV$364,节奏总纲!V109)</f>
        <v>0.125</v>
      </c>
      <c r="CV110" s="131">
        <f>[2]兵营招募!S144</f>
        <v>107</v>
      </c>
      <c r="CW110" s="131">
        <f>[2]兵营招募!U144</f>
        <v>32000</v>
      </c>
    </row>
    <row r="111" spans="2:101" x14ac:dyDescent="0.2">
      <c r="B111" s="31">
        <v>107</v>
      </c>
      <c r="C111" s="31">
        <f>[1]服务器生态!W128</f>
        <v>188.65269764999996</v>
      </c>
      <c r="D111" s="31">
        <f>[1]服务器生态!X128</f>
        <v>186.01328736128531</v>
      </c>
      <c r="E111" s="31">
        <f>[1]服务器生态!Y128</f>
        <v>15.184318722047999</v>
      </c>
      <c r="F111" s="31">
        <f>[1]服务器生态!Z128</f>
        <v>2.7013976000000008</v>
      </c>
      <c r="G111" s="31">
        <f>[1]服务器生态!AA128</f>
        <v>0.78163199999999988</v>
      </c>
      <c r="H111" s="31">
        <f>[1]服务器生态!AC128</f>
        <v>0.47962550249999997</v>
      </c>
      <c r="I111" s="31">
        <f>[1]服务器生态!AD128</f>
        <v>0.47291513735919999</v>
      </c>
      <c r="J111" s="31">
        <f>[1]服务器生态!AE128</f>
        <v>3.8604200140800002E-2</v>
      </c>
      <c r="K111" s="31">
        <f>[1]服务器生态!AF128</f>
        <v>6.8679600000000019E-3</v>
      </c>
      <c r="L111" s="31">
        <f>[1]服务器生态!AG128</f>
        <v>1.9871999999999997E-3</v>
      </c>
      <c r="M111" s="53">
        <f>[3]基础信息!M110</f>
        <v>100</v>
      </c>
      <c r="N111" s="92"/>
      <c r="Q111" s="97">
        <v>107</v>
      </c>
      <c r="R111" s="97">
        <f>[4]带兵数!D110</f>
        <v>8735.6278080669254</v>
      </c>
      <c r="S111" s="97">
        <f>[4]带兵数!E110</f>
        <v>8778.2847825450335</v>
      </c>
      <c r="T111" s="97">
        <f>[4]带兵数!F110</f>
        <v>8827.7987660046656</v>
      </c>
      <c r="U111" s="97">
        <f>[4]带兵数!G110</f>
        <v>8873.6970459928525</v>
      </c>
      <c r="V111" s="97">
        <f>[4]带兵数!H110</f>
        <v>8927.0102918190005</v>
      </c>
      <c r="X111" s="33">
        <v>107</v>
      </c>
      <c r="Y111" s="102">
        <f>求节点(节奏总纲!D$4:D$163,R$5:R$164,$X111)*6</f>
        <v>36530.390421874195</v>
      </c>
      <c r="Z111" s="102">
        <f>求节点(节奏总纲!E$4:E$163,S$5:S$164,$X111)*6</f>
        <v>37678.568304674096</v>
      </c>
      <c r="AA111" s="102">
        <f>求节点(节奏总纲!F$4:F$163,T$5:T$164,$X111)*6</f>
        <v>39189.235304774527</v>
      </c>
      <c r="AB111" s="102">
        <f>求节点(节奏总纲!G$4:G$163,U$5:U$164,$X111)*6</f>
        <v>41362.95562405845</v>
      </c>
      <c r="AC111" s="102">
        <f>求节点(节奏总纲!H$4:H$163,V$5:V$164,$X111)*6</f>
        <v>45227.698857701311</v>
      </c>
      <c r="AG111" s="38">
        <v>107</v>
      </c>
      <c r="AH111" s="101">
        <v>1</v>
      </c>
      <c r="AI111" s="101">
        <v>1.262612745199498</v>
      </c>
      <c r="AJ111" s="101">
        <v>1.7359908504868065</v>
      </c>
      <c r="AK111" s="101">
        <v>2.8361592648669047</v>
      </c>
      <c r="AL111" s="101">
        <v>5.0028125706286879</v>
      </c>
      <c r="AM111" s="101">
        <f t="shared" si="1"/>
        <v>158.4151280673245</v>
      </c>
      <c r="AN111" s="107"/>
      <c r="AR111" s="104">
        <v>107</v>
      </c>
      <c r="AS111" s="109">
        <f t="shared" si="4"/>
        <v>310.67175353638828</v>
      </c>
      <c r="AT111" s="109">
        <f t="shared" si="5"/>
        <v>311.16777491502774</v>
      </c>
      <c r="AU111" s="109">
        <f t="shared" si="6"/>
        <v>313.15845749926052</v>
      </c>
      <c r="AV111" s="109">
        <f t="shared" si="7"/>
        <v>313.90143708777055</v>
      </c>
      <c r="AW111" s="109">
        <f t="shared" si="8"/>
        <v>319.53039780163323</v>
      </c>
      <c r="AY111" s="104">
        <v>107</v>
      </c>
      <c r="AZ111" s="109">
        <f t="shared" si="9"/>
        <v>1824.9</v>
      </c>
      <c r="BA111" s="109">
        <f t="shared" si="10"/>
        <v>1829.52</v>
      </c>
      <c r="BB111" s="109">
        <f t="shared" si="11"/>
        <v>1838.76</v>
      </c>
      <c r="BC111" s="109">
        <f t="shared" si="12"/>
        <v>1852.6200000000001</v>
      </c>
      <c r="BD111" s="109">
        <f t="shared" si="13"/>
        <v>1871.1000000000001</v>
      </c>
      <c r="BE111" s="41"/>
      <c r="BF111" s="104">
        <v>107</v>
      </c>
      <c r="BG111" s="109">
        <f t="shared" si="14"/>
        <v>0.15229106273372817</v>
      </c>
      <c r="BH111" s="109">
        <f t="shared" si="15"/>
        <v>0.84770893726627183</v>
      </c>
      <c r="BL111" s="70">
        <v>107</v>
      </c>
      <c r="BM111" s="47">
        <f>'[1]功能-战损相关'!H117</f>
        <v>0.17499999999999999</v>
      </c>
      <c r="BN111" s="47">
        <f>'[1]功能-战损相关'!I117</f>
        <v>0.17499999999999999</v>
      </c>
      <c r="BO111" s="47">
        <f>'[1]功能-战损相关'!J117</f>
        <v>0.17499999999999999</v>
      </c>
      <c r="BP111" s="47">
        <f>'[1]功能-战损相关'!K117</f>
        <v>0.17499999999999999</v>
      </c>
      <c r="BQ111" s="47">
        <f>'[1]功能-战损相关'!L117</f>
        <v>0.17499999999999999</v>
      </c>
      <c r="BR111" s="47">
        <f>'[1]功能-战损相关'!M117</f>
        <v>0.125</v>
      </c>
      <c r="BS111" s="47">
        <f>'[1]功能-战损相关'!N117</f>
        <v>0.125</v>
      </c>
      <c r="BT111" s="47">
        <f>'[1]功能-战损相关'!O117</f>
        <v>0.125</v>
      </c>
      <c r="BU111" s="47">
        <f>'[1]功能-战损相关'!P117</f>
        <v>0.125</v>
      </c>
      <c r="BV111" s="47">
        <f>'[1]功能-战损相关'!Q117</f>
        <v>0.125</v>
      </c>
      <c r="BX111" s="57">
        <v>107</v>
      </c>
      <c r="BY111" s="47">
        <f>求节点($BL$5:$BL$364,BM$5:BM$364,节奏总纲!R110)</f>
        <v>0.17499999999999999</v>
      </c>
      <c r="BZ111" s="47">
        <f>求节点($BL$5:$BL$364,BN$5:BN$364,节奏总纲!S110)</f>
        <v>0.17499999999999999</v>
      </c>
      <c r="CA111" s="47">
        <f>求节点($BL$5:$BL$364,BO$5:BO$364,节奏总纲!T110)</f>
        <v>0.17499999999999999</v>
      </c>
      <c r="CB111" s="47">
        <f>求节点($BL$5:$BL$364,BP$5:BP$364,节奏总纲!U110)</f>
        <v>0.17499999999999999</v>
      </c>
      <c r="CC111" s="47">
        <f>求节点($BL$5:$BL$364,BQ$5:BQ$364,节奏总纲!V110)</f>
        <v>0.17499999999999999</v>
      </c>
      <c r="CD111" s="47">
        <f>求节点($BL$5:$BL$364,BR$5:BR$364,节奏总纲!R110)</f>
        <v>0.125</v>
      </c>
      <c r="CE111" s="47">
        <f>求节点($BL$5:$BL$364,BS$5:BS$364,节奏总纲!S110)</f>
        <v>0.125</v>
      </c>
      <c r="CF111" s="47">
        <f>求节点($BL$5:$BL$364,BT$5:BT$364,节奏总纲!T110)</f>
        <v>0.125</v>
      </c>
      <c r="CG111" s="47">
        <f>求节点($BL$5:$BL$364,BU$5:BU$364,节奏总纲!U110)</f>
        <v>0.125</v>
      </c>
      <c r="CH111" s="47">
        <f>求节点($BL$5:$BL$364,BV$5:BV$364,节奏总纲!V110)</f>
        <v>0.125</v>
      </c>
      <c r="CV111" s="131">
        <f>[2]兵营招募!S145</f>
        <v>108</v>
      </c>
      <c r="CW111" s="131">
        <f>[2]兵营招募!U145</f>
        <v>32000</v>
      </c>
    </row>
    <row r="112" spans="2:101" x14ac:dyDescent="0.2">
      <c r="B112" s="31">
        <v>108</v>
      </c>
      <c r="C112" s="31">
        <f>[1]服务器生态!W129</f>
        <v>187.05394597499998</v>
      </c>
      <c r="D112" s="31">
        <f>[1]服务器生态!X129</f>
        <v>184.43690357008799</v>
      </c>
      <c r="E112" s="31">
        <f>[1]服务器生态!Y129</f>
        <v>15.055638054912</v>
      </c>
      <c r="F112" s="31">
        <f>[1]服务器生态!Z129</f>
        <v>2.6785044000000009</v>
      </c>
      <c r="G112" s="31">
        <f>[1]服务器生态!AA129</f>
        <v>0.77500799999999992</v>
      </c>
      <c r="H112" s="31">
        <f>[1]服务器生态!AC129</f>
        <v>0.47962550249999997</v>
      </c>
      <c r="I112" s="31">
        <f>[1]服务器生态!AD129</f>
        <v>0.47291513735919999</v>
      </c>
      <c r="J112" s="31">
        <f>[1]服务器生态!AE129</f>
        <v>3.8604200140800002E-2</v>
      </c>
      <c r="K112" s="31">
        <f>[1]服务器生态!AF129</f>
        <v>6.8679600000000019E-3</v>
      </c>
      <c r="L112" s="31">
        <f>[1]服务器生态!AG129</f>
        <v>1.9871999999999997E-3</v>
      </c>
      <c r="M112" s="53">
        <f>[3]基础信息!M111</f>
        <v>100</v>
      </c>
      <c r="N112" s="92"/>
      <c r="Q112" s="97">
        <v>108</v>
      </c>
      <c r="R112" s="97">
        <f>[4]带兵数!D111</f>
        <v>8801.4368600997659</v>
      </c>
      <c r="S112" s="97">
        <f>[4]带兵数!E111</f>
        <v>8847.1573149325668</v>
      </c>
      <c r="T112" s="97">
        <f>[4]带兵数!F111</f>
        <v>8890.3392312856377</v>
      </c>
      <c r="U112" s="97">
        <f>[4]带兵数!G111</f>
        <v>8939.7540390571448</v>
      </c>
      <c r="V112" s="97">
        <f>[4]带兵数!H111</f>
        <v>8991.663449571719</v>
      </c>
      <c r="X112" s="33">
        <v>108</v>
      </c>
      <c r="Y112" s="102">
        <f>求节点(节奏总纲!D$4:D$163,R$5:R$164,$X112)*6</f>
        <v>36584.049860732986</v>
      </c>
      <c r="Z112" s="102">
        <f>求节点(节奏总纲!E$4:E$163,S$5:S$164,$X112)*6</f>
        <v>37733.044118154219</v>
      </c>
      <c r="AA112" s="102">
        <f>求节点(节奏总纲!F$4:F$163,T$5:T$164,$X112)*6</f>
        <v>39244.108725656391</v>
      </c>
      <c r="AB112" s="102">
        <f>求节点(节奏总纲!G$4:G$163,U$5:U$164,$X112)*6</f>
        <v>41416.459434748598</v>
      </c>
      <c r="AC112" s="102">
        <f>求节点(节奏总纲!H$4:H$163,V$5:V$164,$X112)*6</f>
        <v>45283.601031426755</v>
      </c>
      <c r="AG112" s="38">
        <v>108</v>
      </c>
      <c r="AH112" s="101">
        <v>1</v>
      </c>
      <c r="AI112" s="101">
        <v>1.2622440610671664</v>
      </c>
      <c r="AJ112" s="101">
        <v>1.7380226808311827</v>
      </c>
      <c r="AK112" s="101">
        <v>2.8336502737730704</v>
      </c>
      <c r="AL112" s="101">
        <v>4.9664691637385356</v>
      </c>
      <c r="AM112" s="101">
        <f t="shared" si="1"/>
        <v>158.37954472030941</v>
      </c>
      <c r="AN112" s="107"/>
      <c r="AR112" s="104">
        <v>108</v>
      </c>
      <c r="AS112" s="109">
        <f t="shared" si="4"/>
        <v>310.67175353638828</v>
      </c>
      <c r="AT112" s="109">
        <f t="shared" si="5"/>
        <v>311.16777491502774</v>
      </c>
      <c r="AU112" s="109">
        <f t="shared" si="6"/>
        <v>313.15845749926052</v>
      </c>
      <c r="AV112" s="109">
        <f t="shared" si="7"/>
        <v>313.90143708777055</v>
      </c>
      <c r="AW112" s="109">
        <f t="shared" si="8"/>
        <v>319.53039780163323</v>
      </c>
      <c r="AY112" s="104">
        <v>108</v>
      </c>
      <c r="AZ112" s="109">
        <f t="shared" si="9"/>
        <v>1824.9</v>
      </c>
      <c r="BA112" s="109">
        <f t="shared" si="10"/>
        <v>1829.52</v>
      </c>
      <c r="BB112" s="109">
        <f t="shared" si="11"/>
        <v>1838.76</v>
      </c>
      <c r="BC112" s="109">
        <f t="shared" si="12"/>
        <v>1852.6200000000001</v>
      </c>
      <c r="BD112" s="109">
        <f t="shared" si="13"/>
        <v>1871.1000000000001</v>
      </c>
      <c r="BE112" s="41"/>
      <c r="BF112" s="104">
        <v>108</v>
      </c>
      <c r="BG112" s="109">
        <f t="shared" si="14"/>
        <v>0.15229106273372817</v>
      </c>
      <c r="BH112" s="109">
        <f t="shared" si="15"/>
        <v>0.84770893726627183</v>
      </c>
      <c r="BL112" s="70">
        <v>108</v>
      </c>
      <c r="BM112" s="47">
        <f>'[1]功能-战损相关'!H118</f>
        <v>0.17499999999999999</v>
      </c>
      <c r="BN112" s="47">
        <f>'[1]功能-战损相关'!I118</f>
        <v>0.17499999999999999</v>
      </c>
      <c r="BO112" s="47">
        <f>'[1]功能-战损相关'!J118</f>
        <v>0.17499999999999999</v>
      </c>
      <c r="BP112" s="47">
        <f>'[1]功能-战损相关'!K118</f>
        <v>0.17499999999999999</v>
      </c>
      <c r="BQ112" s="47">
        <f>'[1]功能-战损相关'!L118</f>
        <v>0.17499999999999999</v>
      </c>
      <c r="BR112" s="47">
        <f>'[1]功能-战损相关'!M118</f>
        <v>0.125</v>
      </c>
      <c r="BS112" s="47">
        <f>'[1]功能-战损相关'!N118</f>
        <v>0.125</v>
      </c>
      <c r="BT112" s="47">
        <f>'[1]功能-战损相关'!O118</f>
        <v>0.125</v>
      </c>
      <c r="BU112" s="47">
        <f>'[1]功能-战损相关'!P118</f>
        <v>0.125</v>
      </c>
      <c r="BV112" s="47">
        <f>'[1]功能-战损相关'!Q118</f>
        <v>0.125</v>
      </c>
      <c r="BX112" s="57">
        <v>108</v>
      </c>
      <c r="BY112" s="47">
        <f>求节点($BL$5:$BL$364,BM$5:BM$364,节奏总纲!R111)</f>
        <v>0.17499999999999999</v>
      </c>
      <c r="BZ112" s="47">
        <f>求节点($BL$5:$BL$364,BN$5:BN$364,节奏总纲!S111)</f>
        <v>0.17499999999999999</v>
      </c>
      <c r="CA112" s="47">
        <f>求节点($BL$5:$BL$364,BO$5:BO$364,节奏总纲!T111)</f>
        <v>0.17499999999999999</v>
      </c>
      <c r="CB112" s="47">
        <f>求节点($BL$5:$BL$364,BP$5:BP$364,节奏总纲!U111)</f>
        <v>0.17499999999999999</v>
      </c>
      <c r="CC112" s="47">
        <f>求节点($BL$5:$BL$364,BQ$5:BQ$364,节奏总纲!V111)</f>
        <v>0.17499999999999999</v>
      </c>
      <c r="CD112" s="47">
        <f>求节点($BL$5:$BL$364,BR$5:BR$364,节奏总纲!R111)</f>
        <v>0.125</v>
      </c>
      <c r="CE112" s="47">
        <f>求节点($BL$5:$BL$364,BS$5:BS$364,节奏总纲!S111)</f>
        <v>0.125</v>
      </c>
      <c r="CF112" s="47">
        <f>求节点($BL$5:$BL$364,BT$5:BT$364,节奏总纲!T111)</f>
        <v>0.125</v>
      </c>
      <c r="CG112" s="47">
        <f>求节点($BL$5:$BL$364,BU$5:BU$364,节奏总纲!U111)</f>
        <v>0.125</v>
      </c>
      <c r="CH112" s="47">
        <f>求节点($BL$5:$BL$364,BV$5:BV$364,节奏总纲!V111)</f>
        <v>0.125</v>
      </c>
      <c r="CV112" s="131">
        <f>[2]兵营招募!S146</f>
        <v>109</v>
      </c>
      <c r="CW112" s="131">
        <f>[2]兵营招募!U146</f>
        <v>32000</v>
      </c>
    </row>
    <row r="113" spans="2:101" x14ac:dyDescent="0.2">
      <c r="B113" s="31">
        <v>109</v>
      </c>
      <c r="C113" s="31">
        <f>[1]服务器生态!W130</f>
        <v>185.45519429999999</v>
      </c>
      <c r="D113" s="31">
        <f>[1]服务器生态!X130</f>
        <v>182.86051977889068</v>
      </c>
      <c r="E113" s="31">
        <f>[1]服务器生态!Y130</f>
        <v>14.926957387776001</v>
      </c>
      <c r="F113" s="31">
        <f>[1]服务器生态!Z130</f>
        <v>2.6556112000000009</v>
      </c>
      <c r="G113" s="31">
        <f>[1]服务器生态!AA130</f>
        <v>0.76838399999999996</v>
      </c>
      <c r="H113" s="31">
        <f>[1]服务器生态!AC130</f>
        <v>0.47962550249999997</v>
      </c>
      <c r="I113" s="31">
        <f>[1]服务器生态!AD130</f>
        <v>0.47291513735919999</v>
      </c>
      <c r="J113" s="31">
        <f>[1]服务器生态!AE130</f>
        <v>3.8604200140800002E-2</v>
      </c>
      <c r="K113" s="31">
        <f>[1]服务器生态!AF130</f>
        <v>6.8679600000000019E-3</v>
      </c>
      <c r="L113" s="31">
        <f>[1]服务器生态!AG130</f>
        <v>1.9871999999999997E-3</v>
      </c>
      <c r="M113" s="53">
        <f>[3]基础信息!M112</f>
        <v>100</v>
      </c>
      <c r="N113" s="92"/>
      <c r="Q113" s="97">
        <v>109</v>
      </c>
      <c r="R113" s="97">
        <f>[4]带兵数!D112</f>
        <v>8870.4611321594093</v>
      </c>
      <c r="S113" s="97">
        <f>[4]带兵数!E112</f>
        <v>8910.5793781313914</v>
      </c>
      <c r="T113" s="97">
        <f>[4]带兵数!F112</f>
        <v>8956.4476422637272</v>
      </c>
      <c r="U113" s="97">
        <f>[4]带兵数!G112</f>
        <v>9004.1855520531826</v>
      </c>
      <c r="V113" s="97">
        <f>[4]带兵数!H112</f>
        <v>9059.5591141330715</v>
      </c>
      <c r="X113" s="33">
        <v>109</v>
      </c>
      <c r="Y113" s="102">
        <f>求节点(节奏总纲!D$4:D$163,R$5:R$164,$X113)*6</f>
        <v>36637.709299591785</v>
      </c>
      <c r="Z113" s="102">
        <f>求节点(节奏总纲!E$4:E$163,S$5:S$164,$X113)*6</f>
        <v>37787.519931634335</v>
      </c>
      <c r="AA113" s="102">
        <f>求节点(节奏总纲!F$4:F$163,T$5:T$164,$X113)*6</f>
        <v>39298.982146538263</v>
      </c>
      <c r="AB113" s="102">
        <f>求节点(节奏总纲!G$4:G$163,U$5:U$164,$X113)*6</f>
        <v>41468.849285848541</v>
      </c>
      <c r="AC113" s="102">
        <f>求节点(节奏总纲!H$4:H$163,V$5:V$164,$X113)*6</f>
        <v>45339.44638485169</v>
      </c>
      <c r="AG113" s="38">
        <v>109</v>
      </c>
      <c r="AH113" s="101">
        <v>1</v>
      </c>
      <c r="AI113" s="101">
        <v>1.2622374108983392</v>
      </c>
      <c r="AJ113" s="101">
        <v>1.7391585449796074</v>
      </c>
      <c r="AK113" s="101">
        <v>2.8311908032459492</v>
      </c>
      <c r="AL113" s="101">
        <v>4.9308430754988697</v>
      </c>
      <c r="AM113" s="101">
        <f t="shared" si="1"/>
        <v>158.35496122872144</v>
      </c>
      <c r="AN113" s="107"/>
      <c r="AR113" s="104">
        <v>109</v>
      </c>
      <c r="AS113" s="109">
        <f t="shared" si="4"/>
        <v>310.67175353638828</v>
      </c>
      <c r="AT113" s="109">
        <f t="shared" si="5"/>
        <v>311.16777491502774</v>
      </c>
      <c r="AU113" s="109">
        <f t="shared" si="6"/>
        <v>313.15845749926052</v>
      </c>
      <c r="AV113" s="109">
        <f t="shared" si="7"/>
        <v>313.90143708777055</v>
      </c>
      <c r="AW113" s="109">
        <f t="shared" si="8"/>
        <v>319.53039780163323</v>
      </c>
      <c r="AY113" s="104">
        <v>109</v>
      </c>
      <c r="AZ113" s="109">
        <f t="shared" si="9"/>
        <v>1824.9</v>
      </c>
      <c r="BA113" s="109">
        <f t="shared" si="10"/>
        <v>1829.52</v>
      </c>
      <c r="BB113" s="109">
        <f t="shared" si="11"/>
        <v>1838.76</v>
      </c>
      <c r="BC113" s="109">
        <f t="shared" si="12"/>
        <v>1852.6200000000001</v>
      </c>
      <c r="BD113" s="109">
        <f t="shared" si="13"/>
        <v>1871.1000000000001</v>
      </c>
      <c r="BF113" s="104">
        <v>109</v>
      </c>
      <c r="BG113" s="109">
        <f t="shared" si="14"/>
        <v>0.15229106273372817</v>
      </c>
      <c r="BH113" s="109">
        <f t="shared" si="15"/>
        <v>0.84770893726627183</v>
      </c>
      <c r="BL113" s="70">
        <v>109</v>
      </c>
      <c r="BM113" s="47">
        <f>'[1]功能-战损相关'!H119</f>
        <v>0.17499999999999999</v>
      </c>
      <c r="BN113" s="47">
        <f>'[1]功能-战损相关'!I119</f>
        <v>0.17499999999999999</v>
      </c>
      <c r="BO113" s="47">
        <f>'[1]功能-战损相关'!J119</f>
        <v>0.17499999999999999</v>
      </c>
      <c r="BP113" s="47">
        <f>'[1]功能-战损相关'!K119</f>
        <v>0.17499999999999999</v>
      </c>
      <c r="BQ113" s="47">
        <f>'[1]功能-战损相关'!L119</f>
        <v>0.17499999999999999</v>
      </c>
      <c r="BR113" s="47">
        <f>'[1]功能-战损相关'!M119</f>
        <v>0.125</v>
      </c>
      <c r="BS113" s="47">
        <f>'[1]功能-战损相关'!N119</f>
        <v>0.125</v>
      </c>
      <c r="BT113" s="47">
        <f>'[1]功能-战损相关'!O119</f>
        <v>0.125</v>
      </c>
      <c r="BU113" s="47">
        <f>'[1]功能-战损相关'!P119</f>
        <v>0.125</v>
      </c>
      <c r="BV113" s="47">
        <f>'[1]功能-战损相关'!Q119</f>
        <v>0.125</v>
      </c>
      <c r="BX113" s="57">
        <v>109</v>
      </c>
      <c r="BY113" s="47">
        <f>求节点($BL$5:$BL$364,BM$5:BM$364,节奏总纲!R112)</f>
        <v>0.17499999999999999</v>
      </c>
      <c r="BZ113" s="47">
        <f>求节点($BL$5:$BL$364,BN$5:BN$364,节奏总纲!S112)</f>
        <v>0.17499999999999999</v>
      </c>
      <c r="CA113" s="47">
        <f>求节点($BL$5:$BL$364,BO$5:BO$364,节奏总纲!T112)</f>
        <v>0.17499999999999999</v>
      </c>
      <c r="CB113" s="47">
        <f>求节点($BL$5:$BL$364,BP$5:BP$364,节奏总纲!U112)</f>
        <v>0.17499999999999999</v>
      </c>
      <c r="CC113" s="47">
        <f>求节点($BL$5:$BL$364,BQ$5:BQ$364,节奏总纲!V112)</f>
        <v>0.17499999999999999</v>
      </c>
      <c r="CD113" s="47">
        <f>求节点($BL$5:$BL$364,BR$5:BR$364,节奏总纲!R112)</f>
        <v>0.125</v>
      </c>
      <c r="CE113" s="47">
        <f>求节点($BL$5:$BL$364,BS$5:BS$364,节奏总纲!S112)</f>
        <v>0.125</v>
      </c>
      <c r="CF113" s="47">
        <f>求节点($BL$5:$BL$364,BT$5:BT$364,节奏总纲!T112)</f>
        <v>0.125</v>
      </c>
      <c r="CG113" s="47">
        <f>求节点($BL$5:$BL$364,BU$5:BU$364,节奏总纲!U112)</f>
        <v>0.125</v>
      </c>
      <c r="CH113" s="47">
        <f>求节点($BL$5:$BL$364,BV$5:BV$364,节奏总纲!V112)</f>
        <v>0.125</v>
      </c>
      <c r="CV113" s="131">
        <f>[2]兵营招募!S147</f>
        <v>110</v>
      </c>
      <c r="CW113" s="131">
        <f>[2]兵营招募!U147</f>
        <v>32000</v>
      </c>
    </row>
    <row r="114" spans="2:101" x14ac:dyDescent="0.2">
      <c r="B114" s="31">
        <v>110</v>
      </c>
      <c r="C114" s="31">
        <f>[1]服务器生态!W131</f>
        <v>183.856442625</v>
      </c>
      <c r="D114" s="31">
        <f>[1]服务器生态!X131</f>
        <v>181.28413598769336</v>
      </c>
      <c r="E114" s="31">
        <f>[1]服务器生态!Y131</f>
        <v>14.798276720640002</v>
      </c>
      <c r="F114" s="31">
        <f>[1]服务器生态!Z131</f>
        <v>2.632718000000001</v>
      </c>
      <c r="G114" s="31">
        <f>[1]服务器生态!AA131</f>
        <v>0.76175999999999999</v>
      </c>
      <c r="H114" s="31">
        <f>[1]服务器生态!AC131</f>
        <v>0.47962550249999997</v>
      </c>
      <c r="I114" s="31">
        <f>[1]服务器生态!AD131</f>
        <v>0.47291513735919999</v>
      </c>
      <c r="J114" s="31">
        <f>[1]服务器生态!AE131</f>
        <v>3.8604200140800002E-2</v>
      </c>
      <c r="K114" s="31">
        <f>[1]服务器生态!AF131</f>
        <v>6.8679600000000019E-3</v>
      </c>
      <c r="L114" s="31">
        <f>[1]服务器生态!AG131</f>
        <v>1.9871999999999997E-3</v>
      </c>
      <c r="M114" s="53">
        <f>[3]基础信息!M113</f>
        <v>100</v>
      </c>
      <c r="N114" s="92"/>
      <c r="Q114" s="97">
        <v>110</v>
      </c>
      <c r="R114" s="97">
        <f>[4]带兵数!D113</f>
        <v>8935.9196425189639</v>
      </c>
      <c r="S114" s="97">
        <f>[4]带兵数!E113</f>
        <v>8978.9188215849863</v>
      </c>
      <c r="T114" s="97">
        <f>[4]带兵数!F113</f>
        <v>9023.974283071977</v>
      </c>
      <c r="U114" s="97">
        <f>[4]带兵数!G113</f>
        <v>9073.9943614471813</v>
      </c>
      <c r="V114" s="97">
        <f>[4]带兵数!H113</f>
        <v>9127.3224714907938</v>
      </c>
      <c r="X114" s="33">
        <v>110</v>
      </c>
      <c r="Y114" s="102">
        <f>求节点(节奏总纲!D$4:D$163,R$5:R$164,$X114)*6</f>
        <v>36691.368738450576</v>
      </c>
      <c r="Z114" s="102">
        <f>求节点(节奏总纲!E$4:E$163,S$5:S$164,$X114)*6</f>
        <v>37841.853591173167</v>
      </c>
      <c r="AA114" s="102">
        <f>求节点(节奏总纲!F$4:F$163,T$5:T$164,$X114)*6</f>
        <v>39353.855567420134</v>
      </c>
      <c r="AB114" s="102">
        <f>求节点(节奏总纲!G$4:G$163,U$5:U$164,$X114)*6</f>
        <v>41521.239136948483</v>
      </c>
      <c r="AC114" s="102">
        <f>求节点(节奏总纲!H$4:H$163,V$5:V$164,$X114)*6</f>
        <v>45394.274478247462</v>
      </c>
      <c r="AG114" s="38">
        <v>110</v>
      </c>
      <c r="AH114" s="101">
        <v>1</v>
      </c>
      <c r="AI114" s="101">
        <v>1.2627009479807514</v>
      </c>
      <c r="AJ114" s="101">
        <v>1.7402722093822935</v>
      </c>
      <c r="AK114" s="101">
        <v>2.8287794015133501</v>
      </c>
      <c r="AL114" s="101">
        <v>4.8959132766012896</v>
      </c>
      <c r="AM114" s="101">
        <f t="shared" si="1"/>
        <v>158.36420278623601</v>
      </c>
      <c r="AN114" s="107"/>
      <c r="AR114" s="104">
        <v>110</v>
      </c>
      <c r="AS114" s="109">
        <f t="shared" si="4"/>
        <v>310.67175353638828</v>
      </c>
      <c r="AT114" s="109">
        <f t="shared" si="5"/>
        <v>311.16777491502774</v>
      </c>
      <c r="AU114" s="109">
        <f t="shared" si="6"/>
        <v>313.15845749926052</v>
      </c>
      <c r="AV114" s="109">
        <f t="shared" si="7"/>
        <v>313.90143708777055</v>
      </c>
      <c r="AW114" s="109">
        <f t="shared" si="8"/>
        <v>319.53039780163323</v>
      </c>
      <c r="AY114" s="104">
        <v>110</v>
      </c>
      <c r="AZ114" s="109">
        <f t="shared" si="9"/>
        <v>1824.9</v>
      </c>
      <c r="BA114" s="109">
        <f t="shared" si="10"/>
        <v>1829.52</v>
      </c>
      <c r="BB114" s="109">
        <f t="shared" si="11"/>
        <v>1838.76</v>
      </c>
      <c r="BC114" s="109">
        <f t="shared" si="12"/>
        <v>1852.6200000000001</v>
      </c>
      <c r="BD114" s="109">
        <f t="shared" si="13"/>
        <v>1871.1000000000001</v>
      </c>
      <c r="BF114" s="104">
        <v>110</v>
      </c>
      <c r="BG114" s="109">
        <f t="shared" si="14"/>
        <v>0.15229106273372817</v>
      </c>
      <c r="BH114" s="109">
        <f t="shared" si="15"/>
        <v>0.84770893726627183</v>
      </c>
      <c r="BL114" s="70">
        <v>110</v>
      </c>
      <c r="BM114" s="47">
        <f>'[1]功能-战损相关'!H120</f>
        <v>0.17499999999999999</v>
      </c>
      <c r="BN114" s="47">
        <f>'[1]功能-战损相关'!I120</f>
        <v>0.17499999999999999</v>
      </c>
      <c r="BO114" s="47">
        <f>'[1]功能-战损相关'!J120</f>
        <v>0.17499999999999999</v>
      </c>
      <c r="BP114" s="47">
        <f>'[1]功能-战损相关'!K120</f>
        <v>0.17499999999999999</v>
      </c>
      <c r="BQ114" s="47">
        <f>'[1]功能-战损相关'!L120</f>
        <v>0.17499999999999999</v>
      </c>
      <c r="BR114" s="47">
        <f>'[1]功能-战损相关'!M120</f>
        <v>0.125</v>
      </c>
      <c r="BS114" s="47">
        <f>'[1]功能-战损相关'!N120</f>
        <v>0.125</v>
      </c>
      <c r="BT114" s="47">
        <f>'[1]功能-战损相关'!O120</f>
        <v>0.125</v>
      </c>
      <c r="BU114" s="47">
        <f>'[1]功能-战损相关'!P120</f>
        <v>0.125</v>
      </c>
      <c r="BV114" s="47">
        <f>'[1]功能-战损相关'!Q120</f>
        <v>0.125</v>
      </c>
      <c r="BX114" s="57">
        <v>110</v>
      </c>
      <c r="BY114" s="47">
        <f>求节点($BL$5:$BL$364,BM$5:BM$364,节奏总纲!R113)</f>
        <v>0.17499999999999999</v>
      </c>
      <c r="BZ114" s="47">
        <f>求节点($BL$5:$BL$364,BN$5:BN$364,节奏总纲!S113)</f>
        <v>0.17499999999999999</v>
      </c>
      <c r="CA114" s="47">
        <f>求节点($BL$5:$BL$364,BO$5:BO$364,节奏总纲!T113)</f>
        <v>0.17499999999999999</v>
      </c>
      <c r="CB114" s="47">
        <f>求节点($BL$5:$BL$364,BP$5:BP$364,节奏总纲!U113)</f>
        <v>0.17499999999999999</v>
      </c>
      <c r="CC114" s="47">
        <f>求节点($BL$5:$BL$364,BQ$5:BQ$364,节奏总纲!V113)</f>
        <v>0.17499999999999999</v>
      </c>
      <c r="CD114" s="47">
        <f>求节点($BL$5:$BL$364,BR$5:BR$364,节奏总纲!R113)</f>
        <v>0.125</v>
      </c>
      <c r="CE114" s="47">
        <f>求节点($BL$5:$BL$364,BS$5:BS$364,节奏总纲!S113)</f>
        <v>0.125</v>
      </c>
      <c r="CF114" s="47">
        <f>求节点($BL$5:$BL$364,BT$5:BT$364,节奏总纲!T113)</f>
        <v>0.125</v>
      </c>
      <c r="CG114" s="47">
        <f>求节点($BL$5:$BL$364,BU$5:BU$364,节奏总纲!U113)</f>
        <v>0.125</v>
      </c>
      <c r="CH114" s="47">
        <f>求节点($BL$5:$BL$364,BV$5:BV$364,节奏总纲!V113)</f>
        <v>0.125</v>
      </c>
      <c r="CV114" s="131">
        <f>[2]兵营招募!S148</f>
        <v>111</v>
      </c>
      <c r="CW114" s="131">
        <f>[2]兵营招募!U148</f>
        <v>32000</v>
      </c>
    </row>
    <row r="115" spans="2:101" x14ac:dyDescent="0.2">
      <c r="B115" s="31">
        <v>111</v>
      </c>
      <c r="C115" s="31">
        <f>[1]服务器生态!W132</f>
        <v>182.25769094999998</v>
      </c>
      <c r="D115" s="31">
        <f>[1]服务器生态!X132</f>
        <v>179.70775219649599</v>
      </c>
      <c r="E115" s="31">
        <f>[1]服务器生态!Y132</f>
        <v>14.669596053504002</v>
      </c>
      <c r="F115" s="31">
        <f>[1]服务器生态!Z132</f>
        <v>2.6098248000000006</v>
      </c>
      <c r="G115" s="31">
        <f>[1]服务器生态!AA132</f>
        <v>0.75513599999999992</v>
      </c>
      <c r="H115" s="31">
        <f>[1]服务器生态!AC132</f>
        <v>0.47962550249999997</v>
      </c>
      <c r="I115" s="31">
        <f>[1]服务器生态!AD132</f>
        <v>0.47291513735919999</v>
      </c>
      <c r="J115" s="31">
        <f>[1]服务器生态!AE132</f>
        <v>3.8604200140800002E-2</v>
      </c>
      <c r="K115" s="31">
        <f>[1]服务器生态!AF132</f>
        <v>6.8679600000000019E-3</v>
      </c>
      <c r="L115" s="31">
        <f>[1]服务器生态!AG132</f>
        <v>1.9871999999999997E-3</v>
      </c>
      <c r="M115" s="53">
        <f>[3]基础信息!M114</f>
        <v>100</v>
      </c>
      <c r="N115" s="92"/>
      <c r="Q115" s="97">
        <v>111</v>
      </c>
      <c r="R115" s="97">
        <f>[4]带兵数!D114</f>
        <v>9004.6408675687671</v>
      </c>
      <c r="S115" s="97">
        <f>[4]带兵数!E114</f>
        <v>9046.1287240722304</v>
      </c>
      <c r="T115" s="97">
        <f>[4]带兵数!F114</f>
        <v>9093.2224211633438</v>
      </c>
      <c r="U115" s="97">
        <f>[4]带兵数!G114</f>
        <v>9142.6839752914966</v>
      </c>
      <c r="V115" s="97">
        <f>[4]带兵数!H114</f>
        <v>9198.1867647056097</v>
      </c>
      <c r="X115" s="33">
        <v>111</v>
      </c>
      <c r="Y115" s="102">
        <f>求节点(节奏总纲!D$4:D$163,R$5:R$164,$X115)*6</f>
        <v>36743.290546376091</v>
      </c>
      <c r="Z115" s="102">
        <f>求节点(节奏总纲!E$4:E$163,S$5:S$164,$X115)*6</f>
        <v>37891.698983112867</v>
      </c>
      <c r="AA115" s="102">
        <f>求节点(节奏总纲!F$4:F$163,T$5:T$164,$X115)*6</f>
        <v>39406.474428895111</v>
      </c>
      <c r="AB115" s="102">
        <f>求节点(节奏总纲!G$4:G$163,U$5:U$164,$X115)*6</f>
        <v>41573.628988048426</v>
      </c>
      <c r="AC115" s="102">
        <f>求节点(节奏总纲!H$4:H$163,V$5:V$164,$X115)*6</f>
        <v>45449.102571643241</v>
      </c>
      <c r="AG115" s="38">
        <v>111</v>
      </c>
      <c r="AH115" s="101">
        <v>1</v>
      </c>
      <c r="AI115" s="101">
        <v>1.2632496481910771</v>
      </c>
      <c r="AJ115" s="101">
        <v>1.741494091430889</v>
      </c>
      <c r="AK115" s="101">
        <v>2.8323322399323536</v>
      </c>
      <c r="AL115" s="101">
        <v>4.8620218605320229</v>
      </c>
      <c r="AM115" s="101">
        <f t="shared" si="1"/>
        <v>158.40287834722258</v>
      </c>
      <c r="AN115" s="107"/>
      <c r="AR115" s="104">
        <v>111</v>
      </c>
      <c r="AS115" s="109">
        <f t="shared" si="4"/>
        <v>310.67175353638828</v>
      </c>
      <c r="AT115" s="109">
        <f t="shared" si="5"/>
        <v>311.16777491502774</v>
      </c>
      <c r="AU115" s="109">
        <f t="shared" si="6"/>
        <v>313.15845749926052</v>
      </c>
      <c r="AV115" s="109">
        <f t="shared" si="7"/>
        <v>313.90143708777055</v>
      </c>
      <c r="AW115" s="109">
        <f t="shared" si="8"/>
        <v>319.53039780163323</v>
      </c>
      <c r="AY115" s="104">
        <v>111</v>
      </c>
      <c r="AZ115" s="109">
        <f t="shared" si="9"/>
        <v>1824.9</v>
      </c>
      <c r="BA115" s="109">
        <f t="shared" si="10"/>
        <v>1829.52</v>
      </c>
      <c r="BB115" s="109">
        <f t="shared" si="11"/>
        <v>1838.76</v>
      </c>
      <c r="BC115" s="109">
        <f t="shared" si="12"/>
        <v>1852.6200000000001</v>
      </c>
      <c r="BD115" s="109">
        <f t="shared" si="13"/>
        <v>1871.1000000000001</v>
      </c>
      <c r="BF115" s="104">
        <v>111</v>
      </c>
      <c r="BG115" s="109">
        <f t="shared" si="14"/>
        <v>0.15229106273372817</v>
      </c>
      <c r="BH115" s="109">
        <f t="shared" si="15"/>
        <v>0.84770893726627183</v>
      </c>
      <c r="BL115" s="70">
        <v>111</v>
      </c>
      <c r="BM115" s="47">
        <f>'[1]功能-战损相关'!H121</f>
        <v>0.17499999999999999</v>
      </c>
      <c r="BN115" s="47">
        <f>'[1]功能-战损相关'!I121</f>
        <v>0.17499999999999999</v>
      </c>
      <c r="BO115" s="47">
        <f>'[1]功能-战损相关'!J121</f>
        <v>0.17499999999999999</v>
      </c>
      <c r="BP115" s="47">
        <f>'[1]功能-战损相关'!K121</f>
        <v>0.17499999999999999</v>
      </c>
      <c r="BQ115" s="47">
        <f>'[1]功能-战损相关'!L121</f>
        <v>0.17499999999999999</v>
      </c>
      <c r="BR115" s="47">
        <f>'[1]功能-战损相关'!M121</f>
        <v>0.125</v>
      </c>
      <c r="BS115" s="47">
        <f>'[1]功能-战损相关'!N121</f>
        <v>0.125</v>
      </c>
      <c r="BT115" s="47">
        <f>'[1]功能-战损相关'!O121</f>
        <v>0.125</v>
      </c>
      <c r="BU115" s="47">
        <f>'[1]功能-战损相关'!P121</f>
        <v>0.125</v>
      </c>
      <c r="BV115" s="47">
        <f>'[1]功能-战损相关'!Q121</f>
        <v>0.125</v>
      </c>
      <c r="BX115" s="57">
        <v>111</v>
      </c>
      <c r="BY115" s="47">
        <f>求节点($BL$5:$BL$364,BM$5:BM$364,节奏总纲!R114)</f>
        <v>0.17499999999999999</v>
      </c>
      <c r="BZ115" s="47">
        <f>求节点($BL$5:$BL$364,BN$5:BN$364,节奏总纲!S114)</f>
        <v>0.17499999999999999</v>
      </c>
      <c r="CA115" s="47">
        <f>求节点($BL$5:$BL$364,BO$5:BO$364,节奏总纲!T114)</f>
        <v>0.17499999999999999</v>
      </c>
      <c r="CB115" s="47">
        <f>求节点($BL$5:$BL$364,BP$5:BP$364,节奏总纲!U114)</f>
        <v>0.17499999999999999</v>
      </c>
      <c r="CC115" s="47">
        <f>求节点($BL$5:$BL$364,BQ$5:BQ$364,节奏总纲!V114)</f>
        <v>0.17499999999999999</v>
      </c>
      <c r="CD115" s="47">
        <f>求节点($BL$5:$BL$364,BR$5:BR$364,节奏总纲!R114)</f>
        <v>0.125</v>
      </c>
      <c r="CE115" s="47">
        <f>求节点($BL$5:$BL$364,BS$5:BS$364,节奏总纲!S114)</f>
        <v>0.125</v>
      </c>
      <c r="CF115" s="47">
        <f>求节点($BL$5:$BL$364,BT$5:BT$364,节奏总纲!T114)</f>
        <v>0.125</v>
      </c>
      <c r="CG115" s="47">
        <f>求节点($BL$5:$BL$364,BU$5:BU$364,节奏总纲!U114)</f>
        <v>0.125</v>
      </c>
      <c r="CH115" s="47">
        <f>求节点($BL$5:$BL$364,BV$5:BV$364,节奏总纲!V114)</f>
        <v>0.125</v>
      </c>
      <c r="CV115" s="131">
        <f>[2]兵营招募!S149</f>
        <v>112</v>
      </c>
      <c r="CW115" s="131">
        <f>[2]兵营招募!U149</f>
        <v>32000</v>
      </c>
    </row>
    <row r="116" spans="2:101" x14ac:dyDescent="0.2">
      <c r="B116" s="31">
        <v>112</v>
      </c>
      <c r="C116" s="31">
        <f>[1]服务器生态!W133</f>
        <v>180.65893927499999</v>
      </c>
      <c r="D116" s="31">
        <f>[1]服务器生态!X133</f>
        <v>178.13136840529867</v>
      </c>
      <c r="E116" s="31">
        <f>[1]服务器生态!Y133</f>
        <v>14.540915386368001</v>
      </c>
      <c r="F116" s="31">
        <f>[1]服务器生态!Z133</f>
        <v>2.5869316000000007</v>
      </c>
      <c r="G116" s="31">
        <f>[1]服务器生态!AA133</f>
        <v>0.74851199999999996</v>
      </c>
      <c r="H116" s="31">
        <f>[1]服务器生态!AC133</f>
        <v>0.47962550249999997</v>
      </c>
      <c r="I116" s="31">
        <f>[1]服务器生态!AD133</f>
        <v>0.47291513735919999</v>
      </c>
      <c r="J116" s="31">
        <f>[1]服务器生态!AE133</f>
        <v>3.8604200140800002E-2</v>
      </c>
      <c r="K116" s="31">
        <f>[1]服务器生态!AF133</f>
        <v>6.8679600000000019E-3</v>
      </c>
      <c r="L116" s="31">
        <f>[1]服务器生态!AG133</f>
        <v>1.9871999999999997E-3</v>
      </c>
      <c r="M116" s="53">
        <f>[3]基础信息!M115</f>
        <v>100</v>
      </c>
      <c r="N116" s="92"/>
      <c r="Q116" s="97">
        <v>112</v>
      </c>
      <c r="R116" s="97">
        <f>[4]带兵数!D115</f>
        <v>9070.4833394530542</v>
      </c>
      <c r="S116" s="97">
        <f>[4]带兵数!E115</f>
        <v>9114.6737906797462</v>
      </c>
      <c r="T116" s="97">
        <f>[4]带兵数!F115</f>
        <v>9160.4169527518316</v>
      </c>
      <c r="U116" s="97">
        <f>[4]带兵数!G115</f>
        <v>9211.3722358373288</v>
      </c>
      <c r="V116" s="97">
        <f>[4]带兵数!H115</f>
        <v>9262.5402417517616</v>
      </c>
      <c r="X116" s="33">
        <v>112</v>
      </c>
      <c r="Y116" s="102">
        <f>求节点(节奏总纲!D$4:D$163,R$5:R$164,$X116)*6</f>
        <v>36793.898982923871</v>
      </c>
      <c r="Z116" s="102">
        <f>求节点(节奏总纲!E$4:E$163,S$5:S$164,$X116)*6</f>
        <v>37941.544375052574</v>
      </c>
      <c r="AA116" s="102">
        <f>求节点(节奏总纲!F$4:F$163,T$5:T$164,$X116)*6</f>
        <v>39455.962211400867</v>
      </c>
      <c r="AB116" s="102">
        <f>求节点(节奏总纲!G$4:G$163,U$5:U$164,$X116)*6</f>
        <v>41626.018839148368</v>
      </c>
      <c r="AC116" s="102">
        <f>求节点(节奏总纲!H$4:H$163,V$5:V$164,$X116)*6</f>
        <v>45503.930665039014</v>
      </c>
      <c r="AG116" s="38">
        <v>112</v>
      </c>
      <c r="AH116" s="101">
        <v>1</v>
      </c>
      <c r="AI116" s="101">
        <v>1.2638584228414673</v>
      </c>
      <c r="AJ116" s="101">
        <v>1.7427899613296793</v>
      </c>
      <c r="AK116" s="101">
        <v>2.8370044116871438</v>
      </c>
      <c r="AL116" s="101">
        <v>4.8290446484297096</v>
      </c>
      <c r="AM116" s="101">
        <f t="shared" si="1"/>
        <v>158.45185285516996</v>
      </c>
      <c r="AN116" s="107"/>
      <c r="AR116" s="104">
        <v>112</v>
      </c>
      <c r="AS116" s="109">
        <f t="shared" si="4"/>
        <v>310.67175353638828</v>
      </c>
      <c r="AT116" s="109">
        <f t="shared" si="5"/>
        <v>311.16777491502774</v>
      </c>
      <c r="AU116" s="109">
        <f t="shared" si="6"/>
        <v>313.15845749926052</v>
      </c>
      <c r="AV116" s="109">
        <f t="shared" si="7"/>
        <v>313.90143708777055</v>
      </c>
      <c r="AW116" s="109">
        <f t="shared" si="8"/>
        <v>319.53039780163323</v>
      </c>
      <c r="AY116" s="104">
        <v>112</v>
      </c>
      <c r="AZ116" s="109">
        <f t="shared" si="9"/>
        <v>1824.9</v>
      </c>
      <c r="BA116" s="109">
        <f t="shared" si="10"/>
        <v>1829.52</v>
      </c>
      <c r="BB116" s="109">
        <f t="shared" si="11"/>
        <v>1838.76</v>
      </c>
      <c r="BC116" s="109">
        <f t="shared" si="12"/>
        <v>1852.6200000000001</v>
      </c>
      <c r="BD116" s="109">
        <f t="shared" si="13"/>
        <v>1871.1000000000001</v>
      </c>
      <c r="BF116" s="104">
        <v>112</v>
      </c>
      <c r="BG116" s="109">
        <f t="shared" si="14"/>
        <v>0.15229106273372817</v>
      </c>
      <c r="BH116" s="109">
        <f t="shared" si="15"/>
        <v>0.84770893726627183</v>
      </c>
      <c r="BL116" s="70">
        <v>112</v>
      </c>
      <c r="BM116" s="47">
        <f>'[1]功能-战损相关'!H122</f>
        <v>0.17499999999999999</v>
      </c>
      <c r="BN116" s="47">
        <f>'[1]功能-战损相关'!I122</f>
        <v>0.17499999999999999</v>
      </c>
      <c r="BO116" s="47">
        <f>'[1]功能-战损相关'!J122</f>
        <v>0.17499999999999999</v>
      </c>
      <c r="BP116" s="47">
        <f>'[1]功能-战损相关'!K122</f>
        <v>0.17499999999999999</v>
      </c>
      <c r="BQ116" s="47">
        <f>'[1]功能-战损相关'!L122</f>
        <v>0.17499999999999999</v>
      </c>
      <c r="BR116" s="47">
        <f>'[1]功能-战损相关'!M122</f>
        <v>0.125</v>
      </c>
      <c r="BS116" s="47">
        <f>'[1]功能-战损相关'!N122</f>
        <v>0.125</v>
      </c>
      <c r="BT116" s="47">
        <f>'[1]功能-战损相关'!O122</f>
        <v>0.125</v>
      </c>
      <c r="BU116" s="47">
        <f>'[1]功能-战损相关'!P122</f>
        <v>0.125</v>
      </c>
      <c r="BV116" s="47">
        <f>'[1]功能-战损相关'!Q122</f>
        <v>0.125</v>
      </c>
      <c r="BX116" s="57">
        <v>112</v>
      </c>
      <c r="BY116" s="47">
        <f>求节点($BL$5:$BL$364,BM$5:BM$364,节奏总纲!R115)</f>
        <v>0.17499999999999999</v>
      </c>
      <c r="BZ116" s="47">
        <f>求节点($BL$5:$BL$364,BN$5:BN$364,节奏总纲!S115)</f>
        <v>0.17499999999999999</v>
      </c>
      <c r="CA116" s="47">
        <f>求节点($BL$5:$BL$364,BO$5:BO$364,节奏总纲!T115)</f>
        <v>0.17499999999999999</v>
      </c>
      <c r="CB116" s="47">
        <f>求节点($BL$5:$BL$364,BP$5:BP$364,节奏总纲!U115)</f>
        <v>0.17499999999999999</v>
      </c>
      <c r="CC116" s="47">
        <f>求节点($BL$5:$BL$364,BQ$5:BQ$364,节奏总纲!V115)</f>
        <v>0.17499999999999999</v>
      </c>
      <c r="CD116" s="47">
        <f>求节点($BL$5:$BL$364,BR$5:BR$364,节奏总纲!R115)</f>
        <v>0.125</v>
      </c>
      <c r="CE116" s="47">
        <f>求节点($BL$5:$BL$364,BS$5:BS$364,节奏总纲!S115)</f>
        <v>0.125</v>
      </c>
      <c r="CF116" s="47">
        <f>求节点($BL$5:$BL$364,BT$5:BT$364,节奏总纲!T115)</f>
        <v>0.125</v>
      </c>
      <c r="CG116" s="47">
        <f>求节点($BL$5:$BL$364,BU$5:BU$364,节奏总纲!U115)</f>
        <v>0.125</v>
      </c>
      <c r="CH116" s="47">
        <f>求节点($BL$5:$BL$364,BV$5:BV$364,节奏总纲!V115)</f>
        <v>0.125</v>
      </c>
      <c r="CV116" s="131">
        <f>[2]兵营招募!S150</f>
        <v>113</v>
      </c>
      <c r="CW116" s="131">
        <f>[2]兵营招募!U150</f>
        <v>32000</v>
      </c>
    </row>
    <row r="117" spans="2:101" x14ac:dyDescent="0.2">
      <c r="B117" s="31">
        <v>113</v>
      </c>
      <c r="C117" s="31">
        <f>[1]服务器生态!W134</f>
        <v>179.06018760000001</v>
      </c>
      <c r="D117" s="31">
        <f>[1]服务器生态!X134</f>
        <v>176.55498461410136</v>
      </c>
      <c r="E117" s="31">
        <f>[1]服务器生态!Y134</f>
        <v>14.412234719232002</v>
      </c>
      <c r="F117" s="31">
        <f>[1]服务器生态!Z134</f>
        <v>2.5640384000000012</v>
      </c>
      <c r="G117" s="31">
        <f>[1]服务器生态!AA134</f>
        <v>0.74188799999999999</v>
      </c>
      <c r="H117" s="31">
        <f>[1]服务器生态!AC134</f>
        <v>0.47962550249999997</v>
      </c>
      <c r="I117" s="31">
        <f>[1]服务器生态!AD134</f>
        <v>0.47291513735919999</v>
      </c>
      <c r="J117" s="31">
        <f>[1]服务器生态!AE134</f>
        <v>3.8604200140800002E-2</v>
      </c>
      <c r="K117" s="31">
        <f>[1]服务器生态!AF134</f>
        <v>6.8679600000000019E-3</v>
      </c>
      <c r="L117" s="31">
        <f>[1]服务器生态!AG134</f>
        <v>1.9871999999999997E-3</v>
      </c>
      <c r="M117" s="53">
        <f>[3]基础信息!M116</f>
        <v>100</v>
      </c>
      <c r="N117" s="92"/>
      <c r="Q117" s="97">
        <v>113</v>
      </c>
      <c r="R117" s="97">
        <f>[4]带兵数!D116</f>
        <v>9138.8345847910641</v>
      </c>
      <c r="S117" s="97">
        <f>[4]带兵数!E116</f>
        <v>9181.586561984117</v>
      </c>
      <c r="T117" s="97">
        <f>[4]带兵数!F116</f>
        <v>9228.7957794339563</v>
      </c>
      <c r="U117" s="97">
        <f>[4]带兵数!G116</f>
        <v>9276.8918714801857</v>
      </c>
      <c r="V117" s="97">
        <f>[4]带兵数!H116</f>
        <v>9327.9418699074558</v>
      </c>
      <c r="X117" s="33">
        <v>113</v>
      </c>
      <c r="Y117" s="102">
        <f>求节点(节奏总纲!D$4:D$163,R$5:R$164,$X117)*6</f>
        <v>36844.507419471651</v>
      </c>
      <c r="Z117" s="102">
        <f>求节点(节奏总纲!E$4:E$163,S$5:S$164,$X117)*6</f>
        <v>37991.389766992274</v>
      </c>
      <c r="AA117" s="102">
        <f>求节点(节奏总纲!F$4:F$163,T$5:T$164,$X117)*6</f>
        <v>39505.449993906623</v>
      </c>
      <c r="AB117" s="102">
        <f>求节点(节奏总纲!G$4:G$163,U$5:U$164,$X117)*6</f>
        <v>41678.408690248318</v>
      </c>
      <c r="AC117" s="102">
        <f>求节点(节奏总纲!H$4:H$163,V$5:V$164,$X117)*6</f>
        <v>45558.758758434793</v>
      </c>
      <c r="AG117" s="38">
        <v>113</v>
      </c>
      <c r="AH117" s="101">
        <v>1</v>
      </c>
      <c r="AI117" s="101">
        <v>1.264455790773156</v>
      </c>
      <c r="AJ117" s="101">
        <v>1.7440615502841179</v>
      </c>
      <c r="AK117" s="101">
        <v>2.8415890401303057</v>
      </c>
      <c r="AL117" s="101">
        <v>4.7966853362050577</v>
      </c>
      <c r="AM117" s="101">
        <f t="shared" si="1"/>
        <v>158.49990971906735</v>
      </c>
      <c r="AN117" s="107"/>
      <c r="AR117" s="104">
        <v>113</v>
      </c>
      <c r="AS117" s="109">
        <f t="shared" si="4"/>
        <v>310.67175353638828</v>
      </c>
      <c r="AT117" s="109">
        <f t="shared" si="5"/>
        <v>311.16777491502774</v>
      </c>
      <c r="AU117" s="109">
        <f t="shared" si="6"/>
        <v>313.15845749926052</v>
      </c>
      <c r="AV117" s="109">
        <f t="shared" si="7"/>
        <v>313.90143708777055</v>
      </c>
      <c r="AW117" s="109">
        <f t="shared" si="8"/>
        <v>319.53039780163323</v>
      </c>
      <c r="AY117" s="104">
        <v>113</v>
      </c>
      <c r="AZ117" s="109">
        <f t="shared" si="9"/>
        <v>1824.9</v>
      </c>
      <c r="BA117" s="109">
        <f t="shared" si="10"/>
        <v>1829.52</v>
      </c>
      <c r="BB117" s="109">
        <f t="shared" si="11"/>
        <v>1838.76</v>
      </c>
      <c r="BC117" s="109">
        <f t="shared" si="12"/>
        <v>1852.6200000000001</v>
      </c>
      <c r="BD117" s="109">
        <f t="shared" si="13"/>
        <v>1871.1000000000001</v>
      </c>
      <c r="BF117" s="104">
        <v>113</v>
      </c>
      <c r="BG117" s="109">
        <f t="shared" si="14"/>
        <v>0.15229106273372817</v>
      </c>
      <c r="BH117" s="109">
        <f t="shared" si="15"/>
        <v>0.84770893726627183</v>
      </c>
      <c r="BL117" s="70">
        <v>113</v>
      </c>
      <c r="BM117" s="47">
        <f>'[1]功能-战损相关'!H123</f>
        <v>0.17499999999999999</v>
      </c>
      <c r="BN117" s="47">
        <f>'[1]功能-战损相关'!I123</f>
        <v>0.17499999999999999</v>
      </c>
      <c r="BO117" s="47">
        <f>'[1]功能-战损相关'!J123</f>
        <v>0.17499999999999999</v>
      </c>
      <c r="BP117" s="47">
        <f>'[1]功能-战损相关'!K123</f>
        <v>0.17499999999999999</v>
      </c>
      <c r="BQ117" s="47">
        <f>'[1]功能-战损相关'!L123</f>
        <v>0.17499999999999999</v>
      </c>
      <c r="BR117" s="47">
        <f>'[1]功能-战损相关'!M123</f>
        <v>0.125</v>
      </c>
      <c r="BS117" s="47">
        <f>'[1]功能-战损相关'!N123</f>
        <v>0.125</v>
      </c>
      <c r="BT117" s="47">
        <f>'[1]功能-战损相关'!O123</f>
        <v>0.125</v>
      </c>
      <c r="BU117" s="47">
        <f>'[1]功能-战损相关'!P123</f>
        <v>0.125</v>
      </c>
      <c r="BV117" s="47">
        <f>'[1]功能-战损相关'!Q123</f>
        <v>0.125</v>
      </c>
      <c r="BX117" s="57">
        <v>113</v>
      </c>
      <c r="BY117" s="47">
        <f>求节点($BL$5:$BL$364,BM$5:BM$364,节奏总纲!R116)</f>
        <v>0.17499999999999999</v>
      </c>
      <c r="BZ117" s="47">
        <f>求节点($BL$5:$BL$364,BN$5:BN$364,节奏总纲!S116)</f>
        <v>0.17499999999999999</v>
      </c>
      <c r="CA117" s="47">
        <f>求节点($BL$5:$BL$364,BO$5:BO$364,节奏总纲!T116)</f>
        <v>0.17499999999999999</v>
      </c>
      <c r="CB117" s="47">
        <f>求节点($BL$5:$BL$364,BP$5:BP$364,节奏总纲!U116)</f>
        <v>0.17499999999999999</v>
      </c>
      <c r="CC117" s="47">
        <f>求节点($BL$5:$BL$364,BQ$5:BQ$364,节奏总纲!V116)</f>
        <v>0.17499999999999999</v>
      </c>
      <c r="CD117" s="47">
        <f>求节点($BL$5:$BL$364,BR$5:BR$364,节奏总纲!R116)</f>
        <v>0.125</v>
      </c>
      <c r="CE117" s="47">
        <f>求节点($BL$5:$BL$364,BS$5:BS$364,节奏总纲!S116)</f>
        <v>0.125</v>
      </c>
      <c r="CF117" s="47">
        <f>求节点($BL$5:$BL$364,BT$5:BT$364,节奏总纲!T116)</f>
        <v>0.125</v>
      </c>
      <c r="CG117" s="47">
        <f>求节点($BL$5:$BL$364,BU$5:BU$364,节奏总纲!U116)</f>
        <v>0.125</v>
      </c>
      <c r="CH117" s="47">
        <f>求节点($BL$5:$BL$364,BV$5:BV$364,节奏总纲!V116)</f>
        <v>0.125</v>
      </c>
      <c r="CV117" s="131">
        <f>[2]兵营招募!S151</f>
        <v>114</v>
      </c>
      <c r="CW117" s="131">
        <f>[2]兵营招募!U151</f>
        <v>32000</v>
      </c>
    </row>
    <row r="118" spans="2:101" x14ac:dyDescent="0.2">
      <c r="B118" s="31">
        <v>114</v>
      </c>
      <c r="C118" s="31">
        <f>[1]服务器生态!W135</f>
        <v>177.46143592500002</v>
      </c>
      <c r="D118" s="31">
        <f>[1]服务器生态!X135</f>
        <v>174.97860082290401</v>
      </c>
      <c r="E118" s="31">
        <f>[1]服务器生态!Y135</f>
        <v>14.283554052096003</v>
      </c>
      <c r="F118" s="31">
        <f>[1]服务器生态!Z135</f>
        <v>2.5411452000000012</v>
      </c>
      <c r="G118" s="31">
        <f>[1]服务器生态!AA135</f>
        <v>0.73526400000000003</v>
      </c>
      <c r="H118" s="31">
        <f>[1]服务器生态!AC135</f>
        <v>0.47962550249999997</v>
      </c>
      <c r="I118" s="31">
        <f>[1]服务器生态!AD135</f>
        <v>0.47291513735919999</v>
      </c>
      <c r="J118" s="31">
        <f>[1]服务器生态!AE135</f>
        <v>3.8604200140800002E-2</v>
      </c>
      <c r="K118" s="31">
        <f>[1]服务器生态!AF135</f>
        <v>6.8679600000000019E-3</v>
      </c>
      <c r="L118" s="31">
        <f>[1]服务器生态!AG135</f>
        <v>1.9871999999999997E-3</v>
      </c>
      <c r="M118" s="53">
        <f>[3]基础信息!M117</f>
        <v>100</v>
      </c>
      <c r="N118" s="92"/>
      <c r="Q118" s="97">
        <v>114</v>
      </c>
      <c r="R118" s="97">
        <f>[4]带兵数!D117</f>
        <v>9205.1265141991007</v>
      </c>
      <c r="S118" s="97">
        <f>[4]带兵数!E117</f>
        <v>9249.487602158224</v>
      </c>
      <c r="T118" s="97">
        <f>[4]带兵数!F117</f>
        <v>9294.3116472404508</v>
      </c>
      <c r="U118" s="97">
        <f>[4]带兵数!G117</f>
        <v>9341.5681191539097</v>
      </c>
      <c r="V118" s="97">
        <f>[4]带兵数!H117</f>
        <v>9392.8360857153821</v>
      </c>
      <c r="X118" s="33">
        <v>114</v>
      </c>
      <c r="Y118" s="102">
        <f>求节点(节奏总纲!D$4:D$163,R$5:R$164,$X118)*6</f>
        <v>36895.115856019431</v>
      </c>
      <c r="Z118" s="102">
        <f>求节点(节奏总纲!E$4:E$163,S$5:S$164,$X118)*6</f>
        <v>38041.235158931966</v>
      </c>
      <c r="AA118" s="102">
        <f>求节点(节奏总纲!F$4:F$163,T$5:T$164,$X118)*6</f>
        <v>39554.937776412386</v>
      </c>
      <c r="AB118" s="102">
        <f>求节点(节奏总纲!G$4:G$163,U$5:U$164,$X118)*6</f>
        <v>41730.79854134826</v>
      </c>
      <c r="AC118" s="102">
        <f>求节点(节奏总纲!H$4:H$163,V$5:V$164,$X118)*6</f>
        <v>45613.586851830565</v>
      </c>
      <c r="AG118" s="38">
        <v>114</v>
      </c>
      <c r="AH118" s="101">
        <v>1</v>
      </c>
      <c r="AI118" s="101">
        <v>1.2650420696050726</v>
      </c>
      <c r="AJ118" s="101">
        <v>1.7453095343946452</v>
      </c>
      <c r="AK118" s="101">
        <v>2.8460885628965</v>
      </c>
      <c r="AL118" s="101">
        <v>4.7641081776044576</v>
      </c>
      <c r="AM118" s="101">
        <f t="shared" si="1"/>
        <v>158.54626118838834</v>
      </c>
      <c r="AN118" s="107"/>
      <c r="AR118" s="104">
        <v>114</v>
      </c>
      <c r="AS118" s="109">
        <f t="shared" si="4"/>
        <v>310.67175353638828</v>
      </c>
      <c r="AT118" s="109">
        <f t="shared" si="5"/>
        <v>311.16777491502774</v>
      </c>
      <c r="AU118" s="109">
        <f t="shared" si="6"/>
        <v>313.15845749926052</v>
      </c>
      <c r="AV118" s="109">
        <f t="shared" si="7"/>
        <v>313.90143708777055</v>
      </c>
      <c r="AW118" s="109">
        <f t="shared" si="8"/>
        <v>319.53039780163323</v>
      </c>
      <c r="AY118" s="104">
        <v>114</v>
      </c>
      <c r="AZ118" s="109">
        <f t="shared" si="9"/>
        <v>1824.9</v>
      </c>
      <c r="BA118" s="109">
        <f t="shared" si="10"/>
        <v>1829.52</v>
      </c>
      <c r="BB118" s="109">
        <f t="shared" si="11"/>
        <v>1838.76</v>
      </c>
      <c r="BC118" s="109">
        <f t="shared" si="12"/>
        <v>1852.6200000000001</v>
      </c>
      <c r="BD118" s="109">
        <f t="shared" si="13"/>
        <v>1871.1000000000001</v>
      </c>
      <c r="BF118" s="104">
        <v>114</v>
      </c>
      <c r="BG118" s="109">
        <f t="shared" si="14"/>
        <v>0.15229106273372817</v>
      </c>
      <c r="BH118" s="109">
        <f t="shared" si="15"/>
        <v>0.84770893726627183</v>
      </c>
      <c r="BL118" s="70">
        <v>114</v>
      </c>
      <c r="BM118" s="47">
        <f>'[1]功能-战损相关'!H124</f>
        <v>0.17499999999999999</v>
      </c>
      <c r="BN118" s="47">
        <f>'[1]功能-战损相关'!I124</f>
        <v>0.17499999999999999</v>
      </c>
      <c r="BO118" s="47">
        <f>'[1]功能-战损相关'!J124</f>
        <v>0.17499999999999999</v>
      </c>
      <c r="BP118" s="47">
        <f>'[1]功能-战损相关'!K124</f>
        <v>0.17499999999999999</v>
      </c>
      <c r="BQ118" s="47">
        <f>'[1]功能-战损相关'!L124</f>
        <v>0.17499999999999999</v>
      </c>
      <c r="BR118" s="47">
        <f>'[1]功能-战损相关'!M124</f>
        <v>0.125</v>
      </c>
      <c r="BS118" s="47">
        <f>'[1]功能-战损相关'!N124</f>
        <v>0.125</v>
      </c>
      <c r="BT118" s="47">
        <f>'[1]功能-战损相关'!O124</f>
        <v>0.125</v>
      </c>
      <c r="BU118" s="47">
        <f>'[1]功能-战损相关'!P124</f>
        <v>0.125</v>
      </c>
      <c r="BV118" s="47">
        <f>'[1]功能-战损相关'!Q124</f>
        <v>0.125</v>
      </c>
      <c r="BX118" s="57">
        <v>114</v>
      </c>
      <c r="BY118" s="47">
        <f>求节点($BL$5:$BL$364,BM$5:BM$364,节奏总纲!R117)</f>
        <v>0.17499999999999999</v>
      </c>
      <c r="BZ118" s="47">
        <f>求节点($BL$5:$BL$364,BN$5:BN$364,节奏总纲!S117)</f>
        <v>0.17499999999999999</v>
      </c>
      <c r="CA118" s="47">
        <f>求节点($BL$5:$BL$364,BO$5:BO$364,节奏总纲!T117)</f>
        <v>0.17499999999999999</v>
      </c>
      <c r="CB118" s="47">
        <f>求节点($BL$5:$BL$364,BP$5:BP$364,节奏总纲!U117)</f>
        <v>0.17499999999999999</v>
      </c>
      <c r="CC118" s="47">
        <f>求节点($BL$5:$BL$364,BQ$5:BQ$364,节奏总纲!V117)</f>
        <v>0.17499999999999999</v>
      </c>
      <c r="CD118" s="47">
        <f>求节点($BL$5:$BL$364,BR$5:BR$364,节奏总纲!R117)</f>
        <v>0.125</v>
      </c>
      <c r="CE118" s="47">
        <f>求节点($BL$5:$BL$364,BS$5:BS$364,节奏总纲!S117)</f>
        <v>0.125</v>
      </c>
      <c r="CF118" s="47">
        <f>求节点($BL$5:$BL$364,BT$5:BT$364,节奏总纲!T117)</f>
        <v>0.125</v>
      </c>
      <c r="CG118" s="47">
        <f>求节点($BL$5:$BL$364,BU$5:BU$364,节奏总纲!U117)</f>
        <v>0.125</v>
      </c>
      <c r="CH118" s="47">
        <f>求节点($BL$5:$BL$364,BV$5:BV$364,节奏总纲!V117)</f>
        <v>0.125</v>
      </c>
      <c r="CV118" s="131">
        <f>[2]兵营招募!S152</f>
        <v>115</v>
      </c>
      <c r="CW118" s="131">
        <f>[2]兵营招募!U152</f>
        <v>32000</v>
      </c>
    </row>
    <row r="119" spans="2:101" x14ac:dyDescent="0.2">
      <c r="B119" s="31">
        <v>115</v>
      </c>
      <c r="C119" s="31">
        <f>[1]服务器生态!W136</f>
        <v>175.86268425</v>
      </c>
      <c r="D119" s="31">
        <f>[1]服务器生态!X136</f>
        <v>173.40221703170667</v>
      </c>
      <c r="E119" s="31">
        <f>[1]服务器生态!Y136</f>
        <v>14.154873384960002</v>
      </c>
      <c r="F119" s="31">
        <f>[1]服务器生态!Z136</f>
        <v>2.5182520000000008</v>
      </c>
      <c r="G119" s="31">
        <f>[1]服务器生态!AA136</f>
        <v>0.72863999999999995</v>
      </c>
      <c r="H119" s="31">
        <f>[1]服务器生态!AC136</f>
        <v>0.47962550249999997</v>
      </c>
      <c r="I119" s="31">
        <f>[1]服务器生态!AD136</f>
        <v>0.47291513735919999</v>
      </c>
      <c r="J119" s="31">
        <f>[1]服务器生态!AE136</f>
        <v>3.8604200140800002E-2</v>
      </c>
      <c r="K119" s="31">
        <f>[1]服务器生态!AF136</f>
        <v>6.8679600000000019E-3</v>
      </c>
      <c r="L119" s="31">
        <f>[1]服务器生态!AG136</f>
        <v>1.9871999999999997E-3</v>
      </c>
      <c r="M119" s="53">
        <f>[3]基础信息!M118</f>
        <v>100</v>
      </c>
      <c r="N119" s="92"/>
      <c r="Q119" s="97">
        <v>115</v>
      </c>
      <c r="R119" s="97">
        <f>[4]带兵数!D118</f>
        <v>9273.11336971315</v>
      </c>
      <c r="S119" s="97">
        <f>[4]带兵数!E118</f>
        <v>9314.6342765223671</v>
      </c>
      <c r="T119" s="97">
        <f>[4]带兵数!F118</f>
        <v>9358.3465384084921</v>
      </c>
      <c r="U119" s="97">
        <f>[4]带兵数!G118</f>
        <v>9405.9685532497842</v>
      </c>
      <c r="V119" s="97">
        <f>[4]带兵数!H118</f>
        <v>9457.0432709865909</v>
      </c>
      <c r="X119" s="33">
        <v>115</v>
      </c>
      <c r="Y119" s="102">
        <f>求节点(节奏总纲!D$4:D$163,R$5:R$164,$X119)*6</f>
        <v>36945.724292567218</v>
      </c>
      <c r="Z119" s="102">
        <f>求节点(节奏总纲!E$4:E$163,S$5:S$164,$X119)*6</f>
        <v>38091.080550871673</v>
      </c>
      <c r="AA119" s="102">
        <f>求节点(节奏总纲!F$4:F$163,T$5:T$164,$X119)*6</f>
        <v>39604.425558918141</v>
      </c>
      <c r="AB119" s="102">
        <f>求节点(节奏总纲!G$4:G$163,U$5:U$164,$X119)*6</f>
        <v>41783.188392448203</v>
      </c>
      <c r="AC119" s="102">
        <f>求节点(节奏总纲!H$4:H$163,V$5:V$164,$X119)*6</f>
        <v>45668.414945226345</v>
      </c>
      <c r="AG119" s="38">
        <v>115</v>
      </c>
      <c r="AH119" s="101">
        <v>1</v>
      </c>
      <c r="AI119" s="101">
        <v>1.2656175652724997</v>
      </c>
      <c r="AJ119" s="101">
        <v>1.7465345648912753</v>
      </c>
      <c r="AK119" s="101">
        <v>2.8505053279517383</v>
      </c>
      <c r="AL119" s="101">
        <v>4.7222435018864797</v>
      </c>
      <c r="AM119" s="101">
        <f t="shared" si="1"/>
        <v>158.58193671646268</v>
      </c>
      <c r="AN119" s="107"/>
      <c r="AR119" s="104">
        <v>115</v>
      </c>
      <c r="AS119" s="109">
        <f t="shared" si="4"/>
        <v>310.67175353638828</v>
      </c>
      <c r="AT119" s="109">
        <f t="shared" si="5"/>
        <v>311.16777491502774</v>
      </c>
      <c r="AU119" s="109">
        <f t="shared" si="6"/>
        <v>313.15845749926052</v>
      </c>
      <c r="AV119" s="109">
        <f t="shared" si="7"/>
        <v>313.90143708777055</v>
      </c>
      <c r="AW119" s="109">
        <f t="shared" si="8"/>
        <v>319.53039780163323</v>
      </c>
      <c r="AY119" s="104">
        <v>115</v>
      </c>
      <c r="AZ119" s="109">
        <f t="shared" si="9"/>
        <v>1824.9</v>
      </c>
      <c r="BA119" s="109">
        <f t="shared" si="10"/>
        <v>1829.52</v>
      </c>
      <c r="BB119" s="109">
        <f t="shared" si="11"/>
        <v>1838.76</v>
      </c>
      <c r="BC119" s="109">
        <f t="shared" si="12"/>
        <v>1852.6200000000001</v>
      </c>
      <c r="BD119" s="109">
        <f t="shared" si="13"/>
        <v>1871.1000000000001</v>
      </c>
      <c r="BF119" s="104">
        <v>115</v>
      </c>
      <c r="BG119" s="109">
        <f t="shared" si="14"/>
        <v>0.15229106273372817</v>
      </c>
      <c r="BH119" s="109">
        <f t="shared" si="15"/>
        <v>0.84770893726627183</v>
      </c>
      <c r="BL119" s="70">
        <v>115</v>
      </c>
      <c r="BM119" s="47">
        <f>'[1]功能-战损相关'!H125</f>
        <v>0.17499999999999999</v>
      </c>
      <c r="BN119" s="47">
        <f>'[1]功能-战损相关'!I125</f>
        <v>0.17499999999999999</v>
      </c>
      <c r="BO119" s="47">
        <f>'[1]功能-战损相关'!J125</f>
        <v>0.17499999999999999</v>
      </c>
      <c r="BP119" s="47">
        <f>'[1]功能-战损相关'!K125</f>
        <v>0.17499999999999999</v>
      </c>
      <c r="BQ119" s="47">
        <f>'[1]功能-战损相关'!L125</f>
        <v>0.17499999999999999</v>
      </c>
      <c r="BR119" s="47">
        <f>'[1]功能-战损相关'!M125</f>
        <v>0.125</v>
      </c>
      <c r="BS119" s="47">
        <f>'[1]功能-战损相关'!N125</f>
        <v>0.125</v>
      </c>
      <c r="BT119" s="47">
        <f>'[1]功能-战损相关'!O125</f>
        <v>0.125</v>
      </c>
      <c r="BU119" s="47">
        <f>'[1]功能-战损相关'!P125</f>
        <v>0.125</v>
      </c>
      <c r="BV119" s="47">
        <f>'[1]功能-战损相关'!Q125</f>
        <v>0.125</v>
      </c>
      <c r="BX119" s="57">
        <v>115</v>
      </c>
      <c r="BY119" s="47">
        <f>求节点($BL$5:$BL$364,BM$5:BM$364,节奏总纲!R118)</f>
        <v>0.17499999999999999</v>
      </c>
      <c r="BZ119" s="47">
        <f>求节点($BL$5:$BL$364,BN$5:BN$364,节奏总纲!S118)</f>
        <v>0.17499999999999999</v>
      </c>
      <c r="CA119" s="47">
        <f>求节点($BL$5:$BL$364,BO$5:BO$364,节奏总纲!T118)</f>
        <v>0.17499999999999999</v>
      </c>
      <c r="CB119" s="47">
        <f>求节点($BL$5:$BL$364,BP$5:BP$364,节奏总纲!U118)</f>
        <v>0.17499999999999999</v>
      </c>
      <c r="CC119" s="47">
        <f>求节点($BL$5:$BL$364,BQ$5:BQ$364,节奏总纲!V118)</f>
        <v>0.17499999999999999</v>
      </c>
      <c r="CD119" s="47">
        <f>求节点($BL$5:$BL$364,BR$5:BR$364,节奏总纲!R118)</f>
        <v>0.125</v>
      </c>
      <c r="CE119" s="47">
        <f>求节点($BL$5:$BL$364,BS$5:BS$364,节奏总纲!S118)</f>
        <v>0.125</v>
      </c>
      <c r="CF119" s="47">
        <f>求节点($BL$5:$BL$364,BT$5:BT$364,节奏总纲!T118)</f>
        <v>0.125</v>
      </c>
      <c r="CG119" s="47">
        <f>求节点($BL$5:$BL$364,BU$5:BU$364,节奏总纲!U118)</f>
        <v>0.125</v>
      </c>
      <c r="CH119" s="47">
        <f>求节点($BL$5:$BL$364,BV$5:BV$364,节奏总纲!V118)</f>
        <v>0.125</v>
      </c>
      <c r="CV119" s="131">
        <f>[2]兵营招募!S153</f>
        <v>116</v>
      </c>
      <c r="CW119" s="131">
        <f>[2]兵营招募!U153</f>
        <v>32000</v>
      </c>
    </row>
    <row r="120" spans="2:101" x14ac:dyDescent="0.2">
      <c r="B120" s="31">
        <v>116</v>
      </c>
      <c r="C120" s="31">
        <f>[1]服务器生态!W137</f>
        <v>174.26393257500001</v>
      </c>
      <c r="D120" s="31">
        <f>[1]服务器生态!X137</f>
        <v>171.82583324050935</v>
      </c>
      <c r="E120" s="31">
        <f>[1]服务器生态!Y137</f>
        <v>14.026192717824003</v>
      </c>
      <c r="F120" s="31">
        <f>[1]服务器生态!Z137</f>
        <v>2.4953588000000009</v>
      </c>
      <c r="G120" s="31">
        <f>[1]服务器生态!AA137</f>
        <v>0.72201599999999999</v>
      </c>
      <c r="H120" s="31">
        <f>[1]服务器生态!AC137</f>
        <v>0.47962550249999997</v>
      </c>
      <c r="I120" s="31">
        <f>[1]服务器生态!AD137</f>
        <v>0.47291513735919999</v>
      </c>
      <c r="J120" s="31">
        <f>[1]服务器生态!AE137</f>
        <v>3.8604200140800002E-2</v>
      </c>
      <c r="K120" s="31">
        <f>[1]服务器生态!AF137</f>
        <v>6.8679600000000019E-3</v>
      </c>
      <c r="L120" s="31">
        <f>[1]服务器生态!AG137</f>
        <v>1.9871999999999997E-3</v>
      </c>
      <c r="M120" s="53">
        <f>[3]基础信息!M119</f>
        <v>100</v>
      </c>
      <c r="N120" s="92"/>
      <c r="Q120" s="97">
        <v>116</v>
      </c>
      <c r="R120" s="97">
        <f>[4]带兵数!D119</f>
        <v>9339.8477193800427</v>
      </c>
      <c r="S120" s="97">
        <f>[4]带兵数!E119</f>
        <v>9381.0597738310807</v>
      </c>
      <c r="T120" s="97">
        <f>[4]带兵数!F119</f>
        <v>9425.4284734329576</v>
      </c>
      <c r="U120" s="97">
        <f>[4]带兵数!G119</f>
        <v>9473.0528781601242</v>
      </c>
      <c r="V120" s="97">
        <f>[4]带兵数!H119</f>
        <v>9525.0055056035835</v>
      </c>
      <c r="X120" s="33">
        <v>116</v>
      </c>
      <c r="Y120" s="102">
        <f>求节点(节奏总纲!D$4:D$163,R$5:R$164,$X120)*6</f>
        <v>36996.332729114991</v>
      </c>
      <c r="Z120" s="102">
        <f>求节点(节奏总纲!E$4:E$163,S$5:S$164,$X120)*6</f>
        <v>38140.925942811373</v>
      </c>
      <c r="AA120" s="102">
        <f>求节点(节奏总纲!F$4:F$163,T$5:T$164,$X120)*6</f>
        <v>39653.913341423904</v>
      </c>
      <c r="AB120" s="102">
        <f>求节点(节奏总纲!G$4:G$163,U$5:U$164,$X120)*6</f>
        <v>41832.405472388418</v>
      </c>
      <c r="AC120" s="102">
        <f>求节点(节奏总纲!H$4:H$163,V$5:V$164,$X120)*6</f>
        <v>45721.918108427417</v>
      </c>
      <c r="AG120" s="38">
        <v>116</v>
      </c>
      <c r="AH120" s="101">
        <v>1</v>
      </c>
      <c r="AI120" s="101">
        <v>1.2661825725594094</v>
      </c>
      <c r="AJ120" s="101">
        <v>1.747659332838335</v>
      </c>
      <c r="AK120" s="101">
        <v>2.8548415976789006</v>
      </c>
      <c r="AL120" s="101">
        <v>4.681141807845048</v>
      </c>
      <c r="AM120" s="101">
        <f t="shared" si="1"/>
        <v>158.61560815670862</v>
      </c>
      <c r="AN120" s="107"/>
      <c r="AR120" s="104">
        <v>116</v>
      </c>
      <c r="AS120" s="109">
        <f t="shared" si="4"/>
        <v>310.67175353638828</v>
      </c>
      <c r="AT120" s="109">
        <f t="shared" si="5"/>
        <v>311.16777491502774</v>
      </c>
      <c r="AU120" s="109">
        <f t="shared" si="6"/>
        <v>313.15845749926052</v>
      </c>
      <c r="AV120" s="109">
        <f t="shared" si="7"/>
        <v>313.90143708777055</v>
      </c>
      <c r="AW120" s="109">
        <f t="shared" si="8"/>
        <v>319.53039780163323</v>
      </c>
      <c r="AY120" s="104">
        <v>116</v>
      </c>
      <c r="AZ120" s="109">
        <f t="shared" si="9"/>
        <v>1824.9</v>
      </c>
      <c r="BA120" s="109">
        <f t="shared" si="10"/>
        <v>1829.52</v>
      </c>
      <c r="BB120" s="109">
        <f t="shared" si="11"/>
        <v>1838.76</v>
      </c>
      <c r="BC120" s="109">
        <f t="shared" si="12"/>
        <v>1852.6200000000001</v>
      </c>
      <c r="BD120" s="109">
        <f t="shared" si="13"/>
        <v>1871.1000000000001</v>
      </c>
      <c r="BF120" s="104">
        <v>116</v>
      </c>
      <c r="BG120" s="109">
        <f t="shared" si="14"/>
        <v>0.15229106273372817</v>
      </c>
      <c r="BH120" s="109">
        <f t="shared" si="15"/>
        <v>0.84770893726627183</v>
      </c>
      <c r="BL120" s="70">
        <v>116</v>
      </c>
      <c r="BM120" s="47">
        <f>'[1]功能-战损相关'!H126</f>
        <v>0.17499999999999999</v>
      </c>
      <c r="BN120" s="47">
        <f>'[1]功能-战损相关'!I126</f>
        <v>0.17499999999999999</v>
      </c>
      <c r="BO120" s="47">
        <f>'[1]功能-战损相关'!J126</f>
        <v>0.17499999999999999</v>
      </c>
      <c r="BP120" s="47">
        <f>'[1]功能-战损相关'!K126</f>
        <v>0.17499999999999999</v>
      </c>
      <c r="BQ120" s="47">
        <f>'[1]功能-战损相关'!L126</f>
        <v>0.17499999999999999</v>
      </c>
      <c r="BR120" s="47">
        <f>'[1]功能-战损相关'!M126</f>
        <v>0.125</v>
      </c>
      <c r="BS120" s="47">
        <f>'[1]功能-战损相关'!N126</f>
        <v>0.125</v>
      </c>
      <c r="BT120" s="47">
        <f>'[1]功能-战损相关'!O126</f>
        <v>0.125</v>
      </c>
      <c r="BU120" s="47">
        <f>'[1]功能-战损相关'!P126</f>
        <v>0.125</v>
      </c>
      <c r="BV120" s="47">
        <f>'[1]功能-战损相关'!Q126</f>
        <v>0.125</v>
      </c>
      <c r="BX120" s="57">
        <v>116</v>
      </c>
      <c r="BY120" s="47">
        <f>求节点($BL$5:$BL$364,BM$5:BM$364,节奏总纲!R119)</f>
        <v>0.17499999999999999</v>
      </c>
      <c r="BZ120" s="47">
        <f>求节点($BL$5:$BL$364,BN$5:BN$364,节奏总纲!S119)</f>
        <v>0.17499999999999999</v>
      </c>
      <c r="CA120" s="47">
        <f>求节点($BL$5:$BL$364,BO$5:BO$364,节奏总纲!T119)</f>
        <v>0.17499999999999999</v>
      </c>
      <c r="CB120" s="47">
        <f>求节点($BL$5:$BL$364,BP$5:BP$364,节奏总纲!U119)</f>
        <v>0.17499999999999999</v>
      </c>
      <c r="CC120" s="47">
        <f>求节点($BL$5:$BL$364,BQ$5:BQ$364,节奏总纲!V119)</f>
        <v>0.17499999999999999</v>
      </c>
      <c r="CD120" s="47">
        <f>求节点($BL$5:$BL$364,BR$5:BR$364,节奏总纲!R119)</f>
        <v>0.125</v>
      </c>
      <c r="CE120" s="47">
        <f>求节点($BL$5:$BL$364,BS$5:BS$364,节奏总纲!S119)</f>
        <v>0.125</v>
      </c>
      <c r="CF120" s="47">
        <f>求节点($BL$5:$BL$364,BT$5:BT$364,节奏总纲!T119)</f>
        <v>0.125</v>
      </c>
      <c r="CG120" s="47">
        <f>求节点($BL$5:$BL$364,BU$5:BU$364,节奏总纲!U119)</f>
        <v>0.125</v>
      </c>
      <c r="CH120" s="47">
        <f>求节点($BL$5:$BL$364,BV$5:BV$364,节奏总纲!V119)</f>
        <v>0.125</v>
      </c>
      <c r="CV120" s="131">
        <f>[2]兵营招募!S154</f>
        <v>117</v>
      </c>
      <c r="CW120" s="131">
        <f>[2]兵营招募!U154</f>
        <v>32000</v>
      </c>
    </row>
    <row r="121" spans="2:101" x14ac:dyDescent="0.2">
      <c r="B121" s="31">
        <v>117</v>
      </c>
      <c r="C121" s="31">
        <f>[1]服务器生态!W138</f>
        <v>172.66518090000002</v>
      </c>
      <c r="D121" s="31">
        <f>[1]服务器生态!X138</f>
        <v>170.24944944931201</v>
      </c>
      <c r="E121" s="31">
        <f>[1]服务器生态!Y138</f>
        <v>13.897512050688002</v>
      </c>
      <c r="F121" s="31">
        <f>[1]服务器生态!Z138</f>
        <v>2.4724656000000009</v>
      </c>
      <c r="G121" s="31">
        <f>[1]服务器生态!AA138</f>
        <v>0.71539200000000003</v>
      </c>
      <c r="H121" s="31">
        <f>[1]服务器生态!AC138</f>
        <v>0.47962550249999997</v>
      </c>
      <c r="I121" s="31">
        <f>[1]服务器生态!AD138</f>
        <v>0.47291513735919999</v>
      </c>
      <c r="J121" s="31">
        <f>[1]服务器生态!AE138</f>
        <v>3.8604200140800002E-2</v>
      </c>
      <c r="K121" s="31">
        <f>[1]服务器生态!AF138</f>
        <v>6.8679600000000019E-3</v>
      </c>
      <c r="L121" s="31">
        <f>[1]服务器生态!AG138</f>
        <v>1.9871999999999997E-3</v>
      </c>
      <c r="M121" s="53">
        <f>[3]基础信息!M120</f>
        <v>100</v>
      </c>
      <c r="N121" s="92"/>
      <c r="Q121" s="97">
        <v>117</v>
      </c>
      <c r="R121" s="97">
        <f>[4]带兵数!D120</f>
        <v>9407.4756475513695</v>
      </c>
      <c r="S121" s="97">
        <f>[4]带兵数!E120</f>
        <v>9448.858139758293</v>
      </c>
      <c r="T121" s="97">
        <f>[4]带兵数!F120</f>
        <v>9492.7597957455218</v>
      </c>
      <c r="U121" s="97">
        <f>[4]带兵数!G120</f>
        <v>9541.5741365011127</v>
      </c>
      <c r="V121" s="97">
        <f>[4]带兵数!H120</f>
        <v>9592.6729194306481</v>
      </c>
      <c r="X121" s="33">
        <v>117</v>
      </c>
      <c r="Y121" s="102">
        <f>求节点(节奏总纲!D$4:D$163,R$5:R$164,$X121)*6</f>
        <v>37046.941165662778</v>
      </c>
      <c r="Z121" s="102">
        <f>求节点(节奏总纲!E$4:E$163,S$5:S$164,$X121)*6</f>
        <v>38190.771334751073</v>
      </c>
      <c r="AA121" s="102">
        <f>求节点(节奏总纲!F$4:F$163,T$5:T$164,$X121)*6</f>
        <v>39703.401123929667</v>
      </c>
      <c r="AB121" s="102">
        <f>求节点(节奏总纲!G$4:G$163,U$5:U$164,$X121)*6</f>
        <v>41880.981822652873</v>
      </c>
      <c r="AC121" s="102">
        <f>求节点(节奏总纲!H$4:H$163,V$5:V$164,$X121)*6</f>
        <v>45771.45430638831</v>
      </c>
      <c r="AG121" s="38">
        <v>117</v>
      </c>
      <c r="AH121" s="101">
        <v>1</v>
      </c>
      <c r="AI121" s="101">
        <v>1.2667318958216682</v>
      </c>
      <c r="AJ121" s="101">
        <v>1.7485988794590608</v>
      </c>
      <c r="AK121" s="101">
        <v>2.8590995527418914</v>
      </c>
      <c r="AL121" s="101">
        <v>4.6407824258755719</v>
      </c>
      <c r="AM121" s="101">
        <f t="shared" si="1"/>
        <v>158.64541800081943</v>
      </c>
      <c r="AN121" s="107"/>
      <c r="AR121" s="104">
        <v>117</v>
      </c>
      <c r="AS121" s="109">
        <f t="shared" si="4"/>
        <v>310.67175353638828</v>
      </c>
      <c r="AT121" s="109">
        <f t="shared" si="5"/>
        <v>311.16777491502774</v>
      </c>
      <c r="AU121" s="109">
        <f t="shared" si="6"/>
        <v>313.15845749926052</v>
      </c>
      <c r="AV121" s="109">
        <f t="shared" si="7"/>
        <v>313.90143708777055</v>
      </c>
      <c r="AW121" s="109">
        <f t="shared" si="8"/>
        <v>319.53039780163323</v>
      </c>
      <c r="AY121" s="104">
        <v>117</v>
      </c>
      <c r="AZ121" s="109">
        <f t="shared" si="9"/>
        <v>1824.9</v>
      </c>
      <c r="BA121" s="109">
        <f t="shared" si="10"/>
        <v>1829.52</v>
      </c>
      <c r="BB121" s="109">
        <f t="shared" si="11"/>
        <v>1838.76</v>
      </c>
      <c r="BC121" s="109">
        <f t="shared" si="12"/>
        <v>1852.6200000000001</v>
      </c>
      <c r="BD121" s="109">
        <f t="shared" si="13"/>
        <v>1871.1000000000001</v>
      </c>
      <c r="BF121" s="104">
        <v>117</v>
      </c>
      <c r="BG121" s="109">
        <f t="shared" si="14"/>
        <v>0.15229106273372817</v>
      </c>
      <c r="BH121" s="109">
        <f t="shared" si="15"/>
        <v>0.84770893726627183</v>
      </c>
      <c r="BL121" s="70">
        <v>117</v>
      </c>
      <c r="BM121" s="47">
        <f>'[1]功能-战损相关'!H127</f>
        <v>0.17499999999999999</v>
      </c>
      <c r="BN121" s="47">
        <f>'[1]功能-战损相关'!I127</f>
        <v>0.17499999999999999</v>
      </c>
      <c r="BO121" s="47">
        <f>'[1]功能-战损相关'!J127</f>
        <v>0.17499999999999999</v>
      </c>
      <c r="BP121" s="47">
        <f>'[1]功能-战损相关'!K127</f>
        <v>0.17499999999999999</v>
      </c>
      <c r="BQ121" s="47">
        <f>'[1]功能-战损相关'!L127</f>
        <v>0.17499999999999999</v>
      </c>
      <c r="BR121" s="47">
        <f>'[1]功能-战损相关'!M127</f>
        <v>0.125</v>
      </c>
      <c r="BS121" s="47">
        <f>'[1]功能-战损相关'!N127</f>
        <v>0.125</v>
      </c>
      <c r="BT121" s="47">
        <f>'[1]功能-战损相关'!O127</f>
        <v>0.125</v>
      </c>
      <c r="BU121" s="47">
        <f>'[1]功能-战损相关'!P127</f>
        <v>0.125</v>
      </c>
      <c r="BV121" s="47">
        <f>'[1]功能-战损相关'!Q127</f>
        <v>0.125</v>
      </c>
      <c r="BX121" s="57">
        <v>117</v>
      </c>
      <c r="BY121" s="47">
        <f>求节点($BL$5:$BL$364,BM$5:BM$364,节奏总纲!R120)</f>
        <v>0.17499999999999999</v>
      </c>
      <c r="BZ121" s="47">
        <f>求节点($BL$5:$BL$364,BN$5:BN$364,节奏总纲!S120)</f>
        <v>0.17499999999999999</v>
      </c>
      <c r="CA121" s="47">
        <f>求节点($BL$5:$BL$364,BO$5:BO$364,节奏总纲!T120)</f>
        <v>0.17499999999999999</v>
      </c>
      <c r="CB121" s="47">
        <f>求节点($BL$5:$BL$364,BP$5:BP$364,节奏总纲!U120)</f>
        <v>0.17499999999999999</v>
      </c>
      <c r="CC121" s="47">
        <f>求节点($BL$5:$BL$364,BQ$5:BQ$364,节奏总纲!V120)</f>
        <v>0.17499999999999999</v>
      </c>
      <c r="CD121" s="47">
        <f>求节点($BL$5:$BL$364,BR$5:BR$364,节奏总纲!R120)</f>
        <v>0.125</v>
      </c>
      <c r="CE121" s="47">
        <f>求节点($BL$5:$BL$364,BS$5:BS$364,节奏总纲!S120)</f>
        <v>0.125</v>
      </c>
      <c r="CF121" s="47">
        <f>求节点($BL$5:$BL$364,BT$5:BT$364,节奏总纲!T120)</f>
        <v>0.125</v>
      </c>
      <c r="CG121" s="47">
        <f>求节点($BL$5:$BL$364,BU$5:BU$364,节奏总纲!U120)</f>
        <v>0.125</v>
      </c>
      <c r="CH121" s="47">
        <f>求节点($BL$5:$BL$364,BV$5:BV$364,节奏总纲!V120)</f>
        <v>0.125</v>
      </c>
      <c r="CV121" s="131">
        <f>[2]兵营招募!S155</f>
        <v>118</v>
      </c>
      <c r="CW121" s="131">
        <f>[2]兵营招募!U155</f>
        <v>32000</v>
      </c>
    </row>
    <row r="122" spans="2:101" x14ac:dyDescent="0.2">
      <c r="B122" s="31">
        <v>118</v>
      </c>
      <c r="C122" s="31">
        <f>[1]服务器生态!W139</f>
        <v>171.06642922500001</v>
      </c>
      <c r="D122" s="31">
        <f>[1]服务器生态!X139</f>
        <v>168.67306565811467</v>
      </c>
      <c r="E122" s="31">
        <f>[1]服务器生态!Y139</f>
        <v>13.768831383552001</v>
      </c>
      <c r="F122" s="31">
        <f>[1]服务器生态!Z139</f>
        <v>2.449572400000001</v>
      </c>
      <c r="G122" s="31">
        <f>[1]服务器生态!AA139</f>
        <v>0.70876799999999995</v>
      </c>
      <c r="H122" s="31">
        <f>[1]服务器生态!AC139</f>
        <v>0.47962550249999997</v>
      </c>
      <c r="I122" s="31">
        <f>[1]服务器生态!AD139</f>
        <v>0.47291513735919999</v>
      </c>
      <c r="J122" s="31">
        <f>[1]服务器生态!AE139</f>
        <v>3.8604200140800002E-2</v>
      </c>
      <c r="K122" s="31">
        <f>[1]服务器生态!AF139</f>
        <v>6.8679600000000019E-3</v>
      </c>
      <c r="L122" s="31">
        <f>[1]服务器生态!AG139</f>
        <v>1.9871999999999997E-3</v>
      </c>
      <c r="M122" s="53">
        <f>[3]基础信息!M121</f>
        <v>100</v>
      </c>
      <c r="N122" s="92"/>
      <c r="Q122" s="97">
        <v>118</v>
      </c>
      <c r="R122" s="97">
        <f>[4]带兵数!D121</f>
        <v>9474.645504649312</v>
      </c>
      <c r="S122" s="97">
        <f>[4]带兵数!E121</f>
        <v>9515.8825463840603</v>
      </c>
      <c r="T122" s="97">
        <f>[4]带兵数!F121</f>
        <v>9561.3208154410822</v>
      </c>
      <c r="U122" s="97">
        <f>[4]带兵数!G121</f>
        <v>9609.2126738180541</v>
      </c>
      <c r="V122" s="97">
        <f>[4]带兵数!H121</f>
        <v>9661.2208257096499</v>
      </c>
      <c r="X122" s="33">
        <v>118</v>
      </c>
      <c r="Y122" s="102">
        <f>求节点(节奏总纲!D$4:D$163,R$5:R$164,$X122)*6</f>
        <v>37097.549602210551</v>
      </c>
      <c r="Z122" s="102">
        <f>求节点(节奏总纲!E$4:E$163,S$5:S$164,$X122)*6</f>
        <v>38240.616726690772</v>
      </c>
      <c r="AA122" s="102">
        <f>求节点(节奏总纲!F$4:F$163,T$5:T$164,$X122)*6</f>
        <v>39752.888906435423</v>
      </c>
      <c r="AB122" s="102">
        <f>求节点(节奏总纲!G$4:G$163,U$5:U$164,$X122)*6</f>
        <v>41929.558172917328</v>
      </c>
      <c r="AC122" s="102">
        <f>求节点(节奏总纲!H$4:H$163,V$5:V$164,$X122)*6</f>
        <v>45820.990504349204</v>
      </c>
      <c r="AG122" s="38">
        <v>118</v>
      </c>
      <c r="AH122" s="101">
        <v>1</v>
      </c>
      <c r="AI122" s="101">
        <v>1.267265133121132</v>
      </c>
      <c r="AJ122" s="101">
        <v>1.7495216093720503</v>
      </c>
      <c r="AK122" s="101">
        <v>2.8636134709585108</v>
      </c>
      <c r="AL122" s="101">
        <v>4.6011454262935292</v>
      </c>
      <c r="AM122" s="101">
        <f t="shared" si="1"/>
        <v>158.67539134412701</v>
      </c>
      <c r="AN122" s="107"/>
      <c r="AR122" s="104">
        <v>118</v>
      </c>
      <c r="AS122" s="109">
        <f t="shared" si="4"/>
        <v>310.67175353638828</v>
      </c>
      <c r="AT122" s="109">
        <f t="shared" si="5"/>
        <v>311.16777491502774</v>
      </c>
      <c r="AU122" s="109">
        <f t="shared" si="6"/>
        <v>313.15845749926052</v>
      </c>
      <c r="AV122" s="109">
        <f t="shared" si="7"/>
        <v>313.90143708777055</v>
      </c>
      <c r="AW122" s="109">
        <f t="shared" si="8"/>
        <v>319.53039780163323</v>
      </c>
      <c r="AY122" s="104">
        <v>118</v>
      </c>
      <c r="AZ122" s="109">
        <f t="shared" si="9"/>
        <v>1824.9</v>
      </c>
      <c r="BA122" s="109">
        <f t="shared" si="10"/>
        <v>1829.52</v>
      </c>
      <c r="BB122" s="109">
        <f t="shared" si="11"/>
        <v>1838.76</v>
      </c>
      <c r="BC122" s="109">
        <f t="shared" si="12"/>
        <v>1852.6200000000001</v>
      </c>
      <c r="BD122" s="109">
        <f t="shared" si="13"/>
        <v>1871.1000000000001</v>
      </c>
      <c r="BF122" s="104">
        <v>118</v>
      </c>
      <c r="BG122" s="109">
        <f t="shared" si="14"/>
        <v>0.15229106273372817</v>
      </c>
      <c r="BH122" s="109">
        <f t="shared" si="15"/>
        <v>0.84770893726627183</v>
      </c>
      <c r="BL122" s="70">
        <v>118</v>
      </c>
      <c r="BM122" s="47">
        <f>'[1]功能-战损相关'!H128</f>
        <v>0.17499999999999999</v>
      </c>
      <c r="BN122" s="47">
        <f>'[1]功能-战损相关'!I128</f>
        <v>0.17499999999999999</v>
      </c>
      <c r="BO122" s="47">
        <f>'[1]功能-战损相关'!J128</f>
        <v>0.17499999999999999</v>
      </c>
      <c r="BP122" s="47">
        <f>'[1]功能-战损相关'!K128</f>
        <v>0.17499999999999999</v>
      </c>
      <c r="BQ122" s="47">
        <f>'[1]功能-战损相关'!L128</f>
        <v>0.17499999999999999</v>
      </c>
      <c r="BR122" s="47">
        <f>'[1]功能-战损相关'!M128</f>
        <v>0.125</v>
      </c>
      <c r="BS122" s="47">
        <f>'[1]功能-战损相关'!N128</f>
        <v>0.125</v>
      </c>
      <c r="BT122" s="47">
        <f>'[1]功能-战损相关'!O128</f>
        <v>0.125</v>
      </c>
      <c r="BU122" s="47">
        <f>'[1]功能-战损相关'!P128</f>
        <v>0.125</v>
      </c>
      <c r="BV122" s="47">
        <f>'[1]功能-战损相关'!Q128</f>
        <v>0.125</v>
      </c>
      <c r="BX122" s="57">
        <v>118</v>
      </c>
      <c r="BY122" s="47">
        <f>求节点($BL$5:$BL$364,BM$5:BM$364,节奏总纲!R121)</f>
        <v>0.17499999999999999</v>
      </c>
      <c r="BZ122" s="47">
        <f>求节点($BL$5:$BL$364,BN$5:BN$364,节奏总纲!S121)</f>
        <v>0.17499999999999999</v>
      </c>
      <c r="CA122" s="47">
        <f>求节点($BL$5:$BL$364,BO$5:BO$364,节奏总纲!T121)</f>
        <v>0.17499999999999999</v>
      </c>
      <c r="CB122" s="47">
        <f>求节点($BL$5:$BL$364,BP$5:BP$364,节奏总纲!U121)</f>
        <v>0.17499999999999999</v>
      </c>
      <c r="CC122" s="47">
        <f>求节点($BL$5:$BL$364,BQ$5:BQ$364,节奏总纲!V121)</f>
        <v>0.17499999999999999</v>
      </c>
      <c r="CD122" s="47">
        <f>求节点($BL$5:$BL$364,BR$5:BR$364,节奏总纲!R121)</f>
        <v>0.125</v>
      </c>
      <c r="CE122" s="47">
        <f>求节点($BL$5:$BL$364,BS$5:BS$364,节奏总纲!S121)</f>
        <v>0.125</v>
      </c>
      <c r="CF122" s="47">
        <f>求节点($BL$5:$BL$364,BT$5:BT$364,节奏总纲!T121)</f>
        <v>0.125</v>
      </c>
      <c r="CG122" s="47">
        <f>求节点($BL$5:$BL$364,BU$5:BU$364,节奏总纲!U121)</f>
        <v>0.125</v>
      </c>
      <c r="CH122" s="47">
        <f>求节点($BL$5:$BL$364,BV$5:BV$364,节奏总纲!V121)</f>
        <v>0.125</v>
      </c>
      <c r="CV122" s="131">
        <f>[2]兵营招募!S156</f>
        <v>119</v>
      </c>
      <c r="CW122" s="131">
        <f>[2]兵营招募!U156</f>
        <v>32000</v>
      </c>
    </row>
    <row r="123" spans="2:101" x14ac:dyDescent="0.2">
      <c r="B123" s="31">
        <v>119</v>
      </c>
      <c r="C123" s="31">
        <f>[1]服务器生态!W140</f>
        <v>169.46767755000002</v>
      </c>
      <c r="D123" s="31">
        <f>[1]服务器生态!X140</f>
        <v>167.09668186691735</v>
      </c>
      <c r="E123" s="31">
        <f>[1]服务器生态!Y140</f>
        <v>13.640150716416002</v>
      </c>
      <c r="F123" s="31">
        <f>[1]服务器生态!Z140</f>
        <v>2.426679200000001</v>
      </c>
      <c r="G123" s="31">
        <f>[1]服务器生态!AA140</f>
        <v>0.70214399999999999</v>
      </c>
      <c r="H123" s="31">
        <f>[1]服务器生态!AC140</f>
        <v>0.47962550249999997</v>
      </c>
      <c r="I123" s="31">
        <f>[1]服务器生态!AD140</f>
        <v>0.47291513735919999</v>
      </c>
      <c r="J123" s="31">
        <f>[1]服务器生态!AE140</f>
        <v>3.8604200140800002E-2</v>
      </c>
      <c r="K123" s="31">
        <f>[1]服务器生态!AF140</f>
        <v>6.8679600000000019E-3</v>
      </c>
      <c r="L123" s="31">
        <f>[1]服务器生态!AG140</f>
        <v>1.9871999999999997E-3</v>
      </c>
      <c r="M123" s="53">
        <f>[3]基础信息!M122</f>
        <v>100</v>
      </c>
      <c r="N123" s="92"/>
      <c r="Q123" s="97">
        <v>119</v>
      </c>
      <c r="R123" s="97">
        <f>[4]带兵数!D122</f>
        <v>9541.9198446077917</v>
      </c>
      <c r="S123" s="97">
        <f>[4]带兵数!E122</f>
        <v>9584.3850498495958</v>
      </c>
      <c r="T123" s="97">
        <f>[4]带兵数!F122</f>
        <v>9628.7780384292182</v>
      </c>
      <c r="U123" s="97">
        <f>[4]带兵数!G122</f>
        <v>9678.1643983802387</v>
      </c>
      <c r="V123" s="97">
        <f>[4]带兵数!H122</f>
        <v>9725.4656492906943</v>
      </c>
      <c r="X123" s="33">
        <v>119</v>
      </c>
      <c r="Y123" s="102">
        <f>求节点(节奏总纲!D$4:D$163,R$5:R$164,$X123)*6</f>
        <v>37145.762646290299</v>
      </c>
      <c r="Z123" s="102">
        <f>求节点(节奏总纲!E$4:E$163,S$5:S$164,$X123)*6</f>
        <v>38288.388057287288</v>
      </c>
      <c r="AA123" s="102">
        <f>求节点(节奏总纲!F$4:F$163,T$5:T$164,$X123)*6</f>
        <v>39801.772372877283</v>
      </c>
      <c r="AB123" s="102">
        <f>求节点(节奏总纲!G$4:G$163,U$5:U$164,$X123)*6</f>
        <v>41978.134523181783</v>
      </c>
      <c r="AC123" s="102">
        <f>求节点(节奏总纲!H$4:H$163,V$5:V$164,$X123)*6</f>
        <v>45870.52670231009</v>
      </c>
      <c r="AG123" s="103">
        <v>119</v>
      </c>
      <c r="AH123" s="31">
        <v>1</v>
      </c>
      <c r="AI123" s="103">
        <f>[4]实力验证!$Z125</f>
        <v>1.2991436626356212</v>
      </c>
      <c r="AJ123" s="103">
        <f>[4]实力验证!$AE125</f>
        <v>1.9556471032137079</v>
      </c>
      <c r="AK123" s="103">
        <f>[4]实力验证!$AJ125</f>
        <v>3.887580699893761</v>
      </c>
      <c r="AL123" s="103">
        <f>[4]实力验证!$AO125</f>
        <v>9.2488091167648214</v>
      </c>
      <c r="AM123" s="103">
        <f>AH123*H123*$M123*AH$2+AI123*I123*$M123*AI$2+AJ123*J123*$M123*AJ$2+AK123*K123*$M123*AK$2+AL123*L123*$M123*AL$2</f>
        <v>172.65175826469454</v>
      </c>
      <c r="AN123" s="107"/>
      <c r="AR123" s="104">
        <v>119</v>
      </c>
      <c r="AS123" s="109">
        <f t="shared" si="4"/>
        <v>310.67175353638828</v>
      </c>
      <c r="AT123" s="109">
        <f t="shared" si="5"/>
        <v>311.16777491502774</v>
      </c>
      <c r="AU123" s="109">
        <f t="shared" si="6"/>
        <v>313.15845749926052</v>
      </c>
      <c r="AV123" s="109">
        <f t="shared" si="7"/>
        <v>313.90143708777055</v>
      </c>
      <c r="AW123" s="109">
        <f t="shared" si="8"/>
        <v>319.53039780163323</v>
      </c>
      <c r="AY123" s="104">
        <v>119</v>
      </c>
      <c r="AZ123" s="109">
        <f t="shared" si="9"/>
        <v>1824.9</v>
      </c>
      <c r="BA123" s="109">
        <f t="shared" si="10"/>
        <v>1829.52</v>
      </c>
      <c r="BB123" s="109">
        <f t="shared" si="11"/>
        <v>1838.76</v>
      </c>
      <c r="BC123" s="109">
        <f t="shared" si="12"/>
        <v>1852.6200000000001</v>
      </c>
      <c r="BD123" s="109">
        <f t="shared" si="13"/>
        <v>1871.1000000000001</v>
      </c>
      <c r="BF123" s="104">
        <v>119</v>
      </c>
      <c r="BG123" s="109">
        <f t="shared" si="14"/>
        <v>0.15229106273372817</v>
      </c>
      <c r="BH123" s="109">
        <f t="shared" si="15"/>
        <v>0.84770893726627183</v>
      </c>
      <c r="BL123" s="70">
        <v>119</v>
      </c>
      <c r="BM123" s="47">
        <f>'[1]功能-战损相关'!H129</f>
        <v>0.17499999999999999</v>
      </c>
      <c r="BN123" s="47">
        <f>'[1]功能-战损相关'!I129</f>
        <v>0.17499999999999999</v>
      </c>
      <c r="BO123" s="47">
        <f>'[1]功能-战损相关'!J129</f>
        <v>0.17499999999999999</v>
      </c>
      <c r="BP123" s="47">
        <f>'[1]功能-战损相关'!K129</f>
        <v>0.17499999999999999</v>
      </c>
      <c r="BQ123" s="47">
        <f>'[1]功能-战损相关'!L129</f>
        <v>0.17499999999999999</v>
      </c>
      <c r="BR123" s="47">
        <f>'[1]功能-战损相关'!M129</f>
        <v>0.125</v>
      </c>
      <c r="BS123" s="47">
        <f>'[1]功能-战损相关'!N129</f>
        <v>0.125</v>
      </c>
      <c r="BT123" s="47">
        <f>'[1]功能-战损相关'!O129</f>
        <v>0.125</v>
      </c>
      <c r="BU123" s="47">
        <f>'[1]功能-战损相关'!P129</f>
        <v>0.125</v>
      </c>
      <c r="BV123" s="47">
        <f>'[1]功能-战损相关'!Q129</f>
        <v>0.125</v>
      </c>
      <c r="BX123" s="57">
        <v>119</v>
      </c>
      <c r="BY123" s="47">
        <f>求节点($BL$5:$BL$364,BM$5:BM$364,节奏总纲!R122)</f>
        <v>0.17499999999999999</v>
      </c>
      <c r="BZ123" s="47">
        <f>求节点($BL$5:$BL$364,BN$5:BN$364,节奏总纲!S122)</f>
        <v>0.17499999999999999</v>
      </c>
      <c r="CA123" s="47">
        <f>求节点($BL$5:$BL$364,BO$5:BO$364,节奏总纲!T122)</f>
        <v>0.17499999999999999</v>
      </c>
      <c r="CB123" s="47">
        <f>求节点($BL$5:$BL$364,BP$5:BP$364,节奏总纲!U122)</f>
        <v>0.17499999999999999</v>
      </c>
      <c r="CC123" s="47">
        <f>求节点($BL$5:$BL$364,BQ$5:BQ$364,节奏总纲!V122)</f>
        <v>0.17499999999999999</v>
      </c>
      <c r="CD123" s="47">
        <f>求节点($BL$5:$BL$364,BR$5:BR$364,节奏总纲!R122)</f>
        <v>0.125</v>
      </c>
      <c r="CE123" s="47">
        <f>求节点($BL$5:$BL$364,BS$5:BS$364,节奏总纲!S122)</f>
        <v>0.125</v>
      </c>
      <c r="CF123" s="47">
        <f>求节点($BL$5:$BL$364,BT$5:BT$364,节奏总纲!T122)</f>
        <v>0.125</v>
      </c>
      <c r="CG123" s="47">
        <f>求节点($BL$5:$BL$364,BU$5:BU$364,节奏总纲!U122)</f>
        <v>0.125</v>
      </c>
      <c r="CH123" s="47">
        <f>求节点($BL$5:$BL$364,BV$5:BV$364,节奏总纲!V122)</f>
        <v>0.125</v>
      </c>
      <c r="CV123" s="131">
        <f>[2]兵营招募!S157</f>
        <v>120</v>
      </c>
      <c r="CW123" s="131">
        <f>[2]兵营招募!U157</f>
        <v>32000</v>
      </c>
    </row>
    <row r="124" spans="2:101" x14ac:dyDescent="0.2">
      <c r="B124" s="31">
        <v>120</v>
      </c>
      <c r="C124" s="31">
        <f>[1]服务器生态!W141</f>
        <v>167.868925875</v>
      </c>
      <c r="D124" s="31">
        <f>[1]服务器生态!X141</f>
        <v>165.52029807572004</v>
      </c>
      <c r="E124" s="31">
        <f>[1]服务器生态!Y141</f>
        <v>13.511470049280003</v>
      </c>
      <c r="F124" s="31">
        <f>[1]服务器生态!Z141</f>
        <v>2.4037860000000011</v>
      </c>
      <c r="G124" s="31">
        <f>[1]服务器生态!AA141</f>
        <v>0.69552000000000003</v>
      </c>
      <c r="H124" s="31">
        <f>[1]服务器生态!AC141</f>
        <v>0.47962550249999997</v>
      </c>
      <c r="I124" s="31">
        <f>[1]服务器生态!AD141</f>
        <v>0.47291513735919999</v>
      </c>
      <c r="J124" s="31">
        <f>[1]服务器生态!AE141</f>
        <v>3.8604200140800002E-2</v>
      </c>
      <c r="K124" s="31">
        <f>[1]服务器生态!AF141</f>
        <v>6.8679600000000019E-3</v>
      </c>
      <c r="L124" s="31">
        <f>[1]服务器生态!AG141</f>
        <v>1.9871999999999997E-3</v>
      </c>
      <c r="M124" s="53">
        <f>[3]基础信息!M123</f>
        <v>100</v>
      </c>
      <c r="N124" s="92"/>
      <c r="Q124" s="97">
        <v>120</v>
      </c>
      <c r="R124" s="97">
        <f>[4]带兵数!D123</f>
        <v>9609.5184230627638</v>
      </c>
      <c r="S124" s="97">
        <f>[4]带兵数!E123</f>
        <v>9651.4335426471262</v>
      </c>
      <c r="T124" s="97">
        <f>[4]带兵数!F123</f>
        <v>9697.4598905166167</v>
      </c>
      <c r="U124" s="97">
        <f>[4]带兵数!G123</f>
        <v>9741.3314878136025</v>
      </c>
      <c r="V124" s="97">
        <f>[4]带兵数!H123</f>
        <v>9791.8752205023811</v>
      </c>
      <c r="X124" s="33">
        <v>120</v>
      </c>
      <c r="Y124" s="102">
        <f>求节点(节奏总纲!D$4:D$163,R$5:R$164,$X124)*6</f>
        <v>37192.181701105161</v>
      </c>
      <c r="Z124" s="102">
        <f>求节点(节奏总纲!E$4:E$163,S$5:S$164,$X124)*6</f>
        <v>38336.087996490533</v>
      </c>
      <c r="AA124" s="102">
        <f>求节点(节奏总纲!F$4:F$163,T$5:T$164,$X124)*6</f>
        <v>39849.224133097348</v>
      </c>
      <c r="AB124" s="102">
        <f>求节点(节奏总纲!G$4:G$163,U$5:U$164,$X124)*6</f>
        <v>42026.710873446238</v>
      </c>
      <c r="AC124" s="102">
        <f>求节点(节奏总纲!H$4:H$163,V$5:V$164,$X124)*6</f>
        <v>45920.06290027099</v>
      </c>
      <c r="AG124" s="103">
        <v>120</v>
      </c>
      <c r="AH124" s="103">
        <v>1</v>
      </c>
      <c r="AI124" s="103">
        <f>[4]实力验证!$Z126</f>
        <v>1.2999033595788771</v>
      </c>
      <c r="AJ124" s="103">
        <f>[4]实力验证!$AE126</f>
        <v>1.955850018404651</v>
      </c>
      <c r="AK124" s="103">
        <f>[4]实力验证!$AJ126</f>
        <v>3.8954876338434592</v>
      </c>
      <c r="AL124" s="103">
        <f>[4]实力验证!$AO126</f>
        <v>9.2165593564752335</v>
      </c>
      <c r="AM124" s="103">
        <f t="shared" ref="AM124:AM187" si="16">AH124*H124*$M124*AH$2+AI124*I124*$M124*AI$2+AJ124*J124*$M124*AJ$2+AK124*K124*$M124*AK$2+AL124*L124*$M124*AL$2</f>
        <v>172.70428300394531</v>
      </c>
      <c r="AN124" s="107"/>
      <c r="AR124" s="104">
        <v>120</v>
      </c>
      <c r="AS124" s="109">
        <f t="shared" si="4"/>
        <v>310.67175353638828</v>
      </c>
      <c r="AT124" s="109">
        <f t="shared" si="5"/>
        <v>311.16777491502774</v>
      </c>
      <c r="AU124" s="109">
        <f t="shared" si="6"/>
        <v>313.15845749926052</v>
      </c>
      <c r="AV124" s="109">
        <f t="shared" si="7"/>
        <v>313.90143708777055</v>
      </c>
      <c r="AW124" s="109">
        <f t="shared" si="8"/>
        <v>319.53039780163323</v>
      </c>
      <c r="AY124" s="104">
        <v>120</v>
      </c>
      <c r="AZ124" s="109">
        <f t="shared" si="9"/>
        <v>1824.9</v>
      </c>
      <c r="BA124" s="109">
        <f t="shared" si="10"/>
        <v>1829.52</v>
      </c>
      <c r="BB124" s="109">
        <f t="shared" si="11"/>
        <v>1838.76</v>
      </c>
      <c r="BC124" s="109">
        <f t="shared" si="12"/>
        <v>1852.6200000000001</v>
      </c>
      <c r="BD124" s="109">
        <f t="shared" si="13"/>
        <v>1871.1000000000001</v>
      </c>
      <c r="BF124" s="104">
        <v>120</v>
      </c>
      <c r="BG124" s="109">
        <f t="shared" si="14"/>
        <v>0.15229106273372817</v>
      </c>
      <c r="BH124" s="109">
        <f t="shared" si="15"/>
        <v>0.84770893726627183</v>
      </c>
      <c r="BL124" s="70">
        <v>120</v>
      </c>
      <c r="BM124" s="47">
        <f>'[1]功能-战损相关'!H130</f>
        <v>0.17499999999999999</v>
      </c>
      <c r="BN124" s="47">
        <f>'[1]功能-战损相关'!I130</f>
        <v>0.17499999999999999</v>
      </c>
      <c r="BO124" s="47">
        <f>'[1]功能-战损相关'!J130</f>
        <v>0.17499999999999999</v>
      </c>
      <c r="BP124" s="47">
        <f>'[1]功能-战损相关'!K130</f>
        <v>0.17499999999999999</v>
      </c>
      <c r="BQ124" s="47">
        <f>'[1]功能-战损相关'!L130</f>
        <v>0.17499999999999999</v>
      </c>
      <c r="BR124" s="47">
        <f>'[1]功能-战损相关'!M130</f>
        <v>0.125</v>
      </c>
      <c r="BS124" s="47">
        <f>'[1]功能-战损相关'!N130</f>
        <v>0.125</v>
      </c>
      <c r="BT124" s="47">
        <f>'[1]功能-战损相关'!O130</f>
        <v>0.125</v>
      </c>
      <c r="BU124" s="47">
        <f>'[1]功能-战损相关'!P130</f>
        <v>0.125</v>
      </c>
      <c r="BV124" s="47">
        <f>'[1]功能-战损相关'!Q130</f>
        <v>0.125</v>
      </c>
      <c r="BX124" s="57">
        <v>120</v>
      </c>
      <c r="BY124" s="47">
        <f>求节点($BL$5:$BL$364,BM$5:BM$364,节奏总纲!R123)</f>
        <v>0.17499999999999999</v>
      </c>
      <c r="BZ124" s="47">
        <f>求节点($BL$5:$BL$364,BN$5:BN$364,节奏总纲!S123)</f>
        <v>0.17499999999999999</v>
      </c>
      <c r="CA124" s="47">
        <f>求节点($BL$5:$BL$364,BO$5:BO$364,节奏总纲!T123)</f>
        <v>0.17499999999999999</v>
      </c>
      <c r="CB124" s="47">
        <f>求节点($BL$5:$BL$364,BP$5:BP$364,节奏总纲!U123)</f>
        <v>0.17499999999999999</v>
      </c>
      <c r="CC124" s="47">
        <f>求节点($BL$5:$BL$364,BQ$5:BQ$364,节奏总纲!V123)</f>
        <v>0.17499999999999999</v>
      </c>
      <c r="CD124" s="47">
        <f>求节点($BL$5:$BL$364,BR$5:BR$364,节奏总纲!R123)</f>
        <v>0.125</v>
      </c>
      <c r="CE124" s="47">
        <f>求节点($BL$5:$BL$364,BS$5:BS$364,节奏总纲!S123)</f>
        <v>0.125</v>
      </c>
      <c r="CF124" s="47">
        <f>求节点($BL$5:$BL$364,BT$5:BT$364,节奏总纲!T123)</f>
        <v>0.125</v>
      </c>
      <c r="CG124" s="47">
        <f>求节点($BL$5:$BL$364,BU$5:BU$364,节奏总纲!U123)</f>
        <v>0.125</v>
      </c>
      <c r="CH124" s="47">
        <f>求节点($BL$5:$BL$364,BV$5:BV$364,节奏总纲!V123)</f>
        <v>0.125</v>
      </c>
      <c r="CV124" s="131"/>
    </row>
    <row r="125" spans="2:101" x14ac:dyDescent="0.2">
      <c r="B125" s="83">
        <v>121</v>
      </c>
      <c r="C125" s="83">
        <f>[1]服务器生态!W142</f>
        <v>167.06955003749997</v>
      </c>
      <c r="D125" s="83">
        <f>[1]服务器生态!X142</f>
        <v>164.73210618012132</v>
      </c>
      <c r="E125" s="83">
        <f>[1]服务器生态!Y142</f>
        <v>13.447129715712</v>
      </c>
      <c r="F125" s="83">
        <f>[1]服务器生态!Z142</f>
        <v>2.3923394000000004</v>
      </c>
      <c r="G125" s="83">
        <f>[1]服务器生态!AA142</f>
        <v>0.69220799999999982</v>
      </c>
      <c r="H125" s="83">
        <f>[1]服务器生态!AC142</f>
        <v>0.47962550249999997</v>
      </c>
      <c r="I125" s="83">
        <f>[1]服务器生态!AD142</f>
        <v>0.47291513735919999</v>
      </c>
      <c r="J125" s="83">
        <f>[1]服务器生态!AE142</f>
        <v>3.8604200140800002E-2</v>
      </c>
      <c r="K125" s="83">
        <f>[1]服务器生态!AF142</f>
        <v>6.8679600000000019E-3</v>
      </c>
      <c r="L125" s="83">
        <f>[1]服务器生态!AG142</f>
        <v>1.9871999999999997E-3</v>
      </c>
      <c r="M125" s="83">
        <f>[3]基础信息!M124</f>
        <v>100</v>
      </c>
      <c r="N125" s="92"/>
      <c r="Q125" s="97">
        <v>121</v>
      </c>
      <c r="R125" s="97">
        <f>[4]带兵数!D124</f>
        <v>9676.4443944555514</v>
      </c>
      <c r="S125" s="97">
        <f>[4]带兵数!E124</f>
        <v>9718.9921244478937</v>
      </c>
      <c r="T125" s="97">
        <f>[4]带兵数!F124</f>
        <v>9760.4131448162898</v>
      </c>
      <c r="U125" s="97">
        <f>[4]带兵数!G124</f>
        <v>9807.383875587273</v>
      </c>
      <c r="V125" s="97">
        <f>[4]带兵数!H124</f>
        <v>9856.7913166257658</v>
      </c>
      <c r="X125" s="97">
        <v>121</v>
      </c>
      <c r="Y125" s="102">
        <f>求节点(节奏总纲!D$4:D$163,R$5:R$164,$X125)*6</f>
        <v>37238.600755920022</v>
      </c>
      <c r="Z125" s="102">
        <f>求节点(节奏总纲!E$4:E$163,S$5:S$164,$X125)*6</f>
        <v>38383.78793569377</v>
      </c>
      <c r="AA125" s="102">
        <f>求节点(节奏总纲!F$4:F$163,T$5:T$164,$X125)*6</f>
        <v>39896.675893317406</v>
      </c>
      <c r="AB125" s="102">
        <f>求节点(节奏总纲!G$4:G$163,U$5:U$164,$X125)*6</f>
        <v>42075.287223710693</v>
      </c>
      <c r="AC125" s="102">
        <f>求节点(节奏总纲!H$4:H$163,V$5:V$164,$X125)*6</f>
        <v>45969.599098231876</v>
      </c>
      <c r="AG125" s="103">
        <v>121</v>
      </c>
      <c r="AH125" s="103">
        <v>1</v>
      </c>
      <c r="AI125" s="103">
        <f>[4]实力验证!$Z127</f>
        <v>1.3006501011044669</v>
      </c>
      <c r="AJ125" s="103">
        <f>[4]实力验证!$AE127</f>
        <v>1.9560494732011915</v>
      </c>
      <c r="AK125" s="103">
        <f>[4]实力验证!$AJ127</f>
        <v>3.9032597276668555</v>
      </c>
      <c r="AL125" s="103">
        <f>[4]实力验证!$AO127</f>
        <v>9.1848595643247908</v>
      </c>
      <c r="AM125" s="103">
        <f t="shared" si="16"/>
        <v>172.75591201768233</v>
      </c>
      <c r="AN125" s="107"/>
      <c r="AR125" s="104">
        <v>121</v>
      </c>
      <c r="AS125" s="109">
        <f t="shared" si="4"/>
        <v>310.67175353638828</v>
      </c>
      <c r="AT125" s="109">
        <f t="shared" si="5"/>
        <v>311.16777491502774</v>
      </c>
      <c r="AU125" s="109">
        <f t="shared" si="6"/>
        <v>313.15845749926052</v>
      </c>
      <c r="AV125" s="109">
        <f t="shared" si="7"/>
        <v>313.90143708777055</v>
      </c>
      <c r="AW125" s="109">
        <f t="shared" si="8"/>
        <v>319.53039780163323</v>
      </c>
      <c r="AY125" s="104">
        <v>121</v>
      </c>
      <c r="AZ125" s="109">
        <f t="shared" si="9"/>
        <v>1824.9</v>
      </c>
      <c r="BA125" s="109">
        <f t="shared" si="10"/>
        <v>1829.52</v>
      </c>
      <c r="BB125" s="109">
        <f t="shared" si="11"/>
        <v>1838.76</v>
      </c>
      <c r="BC125" s="109">
        <f t="shared" si="12"/>
        <v>1852.6200000000001</v>
      </c>
      <c r="BD125" s="109">
        <f t="shared" si="13"/>
        <v>1871.1000000000001</v>
      </c>
      <c r="BF125" s="104">
        <v>121</v>
      </c>
      <c r="BG125" s="109">
        <f t="shared" si="14"/>
        <v>0.15229106273372817</v>
      </c>
      <c r="BH125" s="109">
        <f t="shared" si="15"/>
        <v>0.84770893726627183</v>
      </c>
      <c r="BL125" s="70">
        <v>121</v>
      </c>
      <c r="BM125" s="47">
        <f>'[1]功能-战损相关'!H131</f>
        <v>0.17499999999999999</v>
      </c>
      <c r="BN125" s="47">
        <f>'[1]功能-战损相关'!I131</f>
        <v>0.17499999999999999</v>
      </c>
      <c r="BO125" s="47">
        <f>'[1]功能-战损相关'!J131</f>
        <v>0.17499999999999999</v>
      </c>
      <c r="BP125" s="47">
        <f>'[1]功能-战损相关'!K131</f>
        <v>0.17499999999999999</v>
      </c>
      <c r="BQ125" s="47">
        <f>'[1]功能-战损相关'!L131</f>
        <v>0.17499999999999999</v>
      </c>
      <c r="BR125" s="47">
        <f>'[1]功能-战损相关'!M131</f>
        <v>0.125</v>
      </c>
      <c r="BS125" s="47">
        <f>'[1]功能-战损相关'!N131</f>
        <v>0.125</v>
      </c>
      <c r="BT125" s="47">
        <f>'[1]功能-战损相关'!O131</f>
        <v>0.125</v>
      </c>
      <c r="BU125" s="47">
        <f>'[1]功能-战损相关'!P131</f>
        <v>0.125</v>
      </c>
      <c r="BV125" s="47">
        <f>'[1]功能-战损相关'!Q131</f>
        <v>0.125</v>
      </c>
      <c r="BX125" s="57">
        <v>121</v>
      </c>
      <c r="BY125" s="47">
        <f>求节点($BL$5:$BL$364,BM$5:BM$364,节奏总纲!R124)</f>
        <v>0.17499999999999999</v>
      </c>
      <c r="BZ125" s="47">
        <f>求节点($BL$5:$BL$364,BN$5:BN$364,节奏总纲!S124)</f>
        <v>0.17499999999999999</v>
      </c>
      <c r="CA125" s="47">
        <f>求节点($BL$5:$BL$364,BO$5:BO$364,节奏总纲!T124)</f>
        <v>0.17499999999999999</v>
      </c>
      <c r="CB125" s="47">
        <f>求节点($BL$5:$BL$364,BP$5:BP$364,节奏总纲!U124)</f>
        <v>0.17499999999999999</v>
      </c>
      <c r="CC125" s="47">
        <f>求节点($BL$5:$BL$364,BQ$5:BQ$364,节奏总纲!V124)</f>
        <v>0.17499999999999999</v>
      </c>
      <c r="CD125" s="47">
        <f>求节点($BL$5:$BL$364,BR$5:BR$364,节奏总纲!R124)</f>
        <v>0.125</v>
      </c>
      <c r="CE125" s="47">
        <f>求节点($BL$5:$BL$364,BS$5:BS$364,节奏总纲!S124)</f>
        <v>0.125</v>
      </c>
      <c r="CF125" s="47">
        <f>求节点($BL$5:$BL$364,BT$5:BT$364,节奏总纲!T124)</f>
        <v>0.125</v>
      </c>
      <c r="CG125" s="47">
        <f>求节点($BL$5:$BL$364,BU$5:BU$364,节奏总纲!U124)</f>
        <v>0.125</v>
      </c>
      <c r="CH125" s="47">
        <f>求节点($BL$5:$BL$364,BV$5:BV$364,节奏总纲!V124)</f>
        <v>0.125</v>
      </c>
      <c r="CV125" s="131"/>
    </row>
    <row r="126" spans="2:101" x14ac:dyDescent="0.2">
      <c r="B126" s="83">
        <v>122</v>
      </c>
      <c r="C126" s="83">
        <f>[1]服务器生态!W143</f>
        <v>166.27017420000001</v>
      </c>
      <c r="D126" s="83">
        <f>[1]服务器生态!X143</f>
        <v>163.94391428452269</v>
      </c>
      <c r="E126" s="83">
        <f>[1]服务器生态!Y143</f>
        <v>13.382789382144004</v>
      </c>
      <c r="F126" s="83">
        <f>[1]服务器生态!Z143</f>
        <v>2.3808928000000011</v>
      </c>
      <c r="G126" s="83">
        <f>[1]服务器生态!AA143</f>
        <v>0.68889600000000006</v>
      </c>
      <c r="H126" s="83">
        <f>[1]服务器生态!AC143</f>
        <v>0.47962550249999997</v>
      </c>
      <c r="I126" s="83">
        <f>[1]服务器生态!AD143</f>
        <v>0.47291513735919999</v>
      </c>
      <c r="J126" s="83">
        <f>[1]服务器生态!AE143</f>
        <v>3.8604200140800002E-2</v>
      </c>
      <c r="K126" s="83">
        <f>[1]服务器生态!AF143</f>
        <v>6.8679600000000019E-3</v>
      </c>
      <c r="L126" s="83">
        <f>[1]服务器生态!AG143</f>
        <v>1.9871999999999997E-3</v>
      </c>
      <c r="M126" s="83">
        <f>[3]基础信息!M125</f>
        <v>100</v>
      </c>
      <c r="N126" s="92"/>
      <c r="Q126" s="97">
        <v>122</v>
      </c>
      <c r="R126" s="97">
        <f>[4]带兵数!D125</f>
        <v>9744.4650363204728</v>
      </c>
      <c r="S126" s="97">
        <f>[4]带兵数!E125</f>
        <v>9783.4793164008734</v>
      </c>
      <c r="T126" s="97">
        <f>[4]带兵数!F125</f>
        <v>9827.522464183945</v>
      </c>
      <c r="U126" s="97">
        <f>[4]带兵数!G125</f>
        <v>9872.1609454055506</v>
      </c>
      <c r="V126" s="97">
        <f>[4]带兵数!H125</f>
        <v>9924.8748404290436</v>
      </c>
      <c r="X126" s="97">
        <v>122</v>
      </c>
      <c r="Y126" s="102">
        <f>求节点(节奏总纲!D$4:D$163,R$5:R$164,$X126)*6</f>
        <v>37285.019810734884</v>
      </c>
      <c r="Z126" s="102">
        <f>求节点(节奏总纲!E$4:E$163,S$5:S$164,$X126)*6</f>
        <v>38431.487874897008</v>
      </c>
      <c r="AA126" s="102">
        <f>求节点(节奏总纲!F$4:F$163,T$5:T$164,$X126)*6</f>
        <v>39944.127653537464</v>
      </c>
      <c r="AB126" s="102">
        <f>求节点(节奏总纲!G$4:G$163,U$5:U$164,$X126)*6</f>
        <v>42123.863573975148</v>
      </c>
      <c r="AC126" s="102">
        <f>求节点(节奏总纲!H$4:H$163,V$5:V$164,$X126)*6</f>
        <v>46019.13529619277</v>
      </c>
      <c r="AG126" s="103">
        <v>122</v>
      </c>
      <c r="AH126" s="103">
        <v>1</v>
      </c>
      <c r="AI126" s="103">
        <f>[4]实力验证!$Z128</f>
        <v>1.3013842158114501</v>
      </c>
      <c r="AJ126" s="103">
        <f>[4]实力验证!$AE128</f>
        <v>1.9562455553721991</v>
      </c>
      <c r="AK126" s="103">
        <f>[4]实力验证!$AJ128</f>
        <v>3.9109004014264972</v>
      </c>
      <c r="AL126" s="103">
        <f>[4]实力验证!$AO128</f>
        <v>9.1536957910130443</v>
      </c>
      <c r="AM126" s="103">
        <f t="shared" si="16"/>
        <v>172.8066680249386</v>
      </c>
      <c r="AN126" s="107"/>
      <c r="AR126" s="104">
        <v>122</v>
      </c>
      <c r="AS126" s="109">
        <f t="shared" si="4"/>
        <v>310.67175353638828</v>
      </c>
      <c r="AT126" s="109">
        <f t="shared" si="5"/>
        <v>311.16777491502774</v>
      </c>
      <c r="AU126" s="109">
        <f t="shared" si="6"/>
        <v>313.15845749926052</v>
      </c>
      <c r="AV126" s="109">
        <f t="shared" si="7"/>
        <v>313.90143708777055</v>
      </c>
      <c r="AW126" s="109">
        <f t="shared" si="8"/>
        <v>319.53039780163323</v>
      </c>
      <c r="AY126" s="104">
        <v>122</v>
      </c>
      <c r="AZ126" s="109">
        <f t="shared" si="9"/>
        <v>1824.9</v>
      </c>
      <c r="BA126" s="109">
        <f t="shared" si="10"/>
        <v>1829.52</v>
      </c>
      <c r="BB126" s="109">
        <f t="shared" si="11"/>
        <v>1838.76</v>
      </c>
      <c r="BC126" s="109">
        <f t="shared" si="12"/>
        <v>1852.6200000000001</v>
      </c>
      <c r="BD126" s="109">
        <f t="shared" si="13"/>
        <v>1871.1000000000001</v>
      </c>
      <c r="BF126" s="104">
        <v>122</v>
      </c>
      <c r="BG126" s="109">
        <f t="shared" si="14"/>
        <v>0.15229106273372817</v>
      </c>
      <c r="BH126" s="109">
        <f t="shared" si="15"/>
        <v>0.84770893726627183</v>
      </c>
      <c r="BL126" s="70">
        <v>122</v>
      </c>
      <c r="BM126" s="47">
        <f>'[1]功能-战损相关'!H132</f>
        <v>0.17499999999999999</v>
      </c>
      <c r="BN126" s="47">
        <f>'[1]功能-战损相关'!I132</f>
        <v>0.17499999999999999</v>
      </c>
      <c r="BO126" s="47">
        <f>'[1]功能-战损相关'!J132</f>
        <v>0.17499999999999999</v>
      </c>
      <c r="BP126" s="47">
        <f>'[1]功能-战损相关'!K132</f>
        <v>0.17499999999999999</v>
      </c>
      <c r="BQ126" s="47">
        <f>'[1]功能-战损相关'!L132</f>
        <v>0.17499999999999999</v>
      </c>
      <c r="BR126" s="47">
        <f>'[1]功能-战损相关'!M132</f>
        <v>0.125</v>
      </c>
      <c r="BS126" s="47">
        <f>'[1]功能-战损相关'!N132</f>
        <v>0.125</v>
      </c>
      <c r="BT126" s="47">
        <f>'[1]功能-战损相关'!O132</f>
        <v>0.125</v>
      </c>
      <c r="BU126" s="47">
        <f>'[1]功能-战损相关'!P132</f>
        <v>0.125</v>
      </c>
      <c r="BV126" s="47">
        <f>'[1]功能-战损相关'!Q132</f>
        <v>0.125</v>
      </c>
      <c r="BX126" s="57">
        <v>122</v>
      </c>
      <c r="BY126" s="47">
        <f>求节点($BL$5:$BL$364,BM$5:BM$364,节奏总纲!R125)</f>
        <v>0.17499999999999999</v>
      </c>
      <c r="BZ126" s="47">
        <f>求节点($BL$5:$BL$364,BN$5:BN$364,节奏总纲!S125)</f>
        <v>0.17499999999999999</v>
      </c>
      <c r="CA126" s="47">
        <f>求节点($BL$5:$BL$364,BO$5:BO$364,节奏总纲!T125)</f>
        <v>0.17499999999999999</v>
      </c>
      <c r="CB126" s="47">
        <f>求节点($BL$5:$BL$364,BP$5:BP$364,节奏总纲!U125)</f>
        <v>0.17499999999999999</v>
      </c>
      <c r="CC126" s="47">
        <f>求节点($BL$5:$BL$364,BQ$5:BQ$364,节奏总纲!V125)</f>
        <v>0.17499999999999999</v>
      </c>
      <c r="CD126" s="47">
        <f>求节点($BL$5:$BL$364,BR$5:BR$364,节奏总纲!R125)</f>
        <v>0.125</v>
      </c>
      <c r="CE126" s="47">
        <f>求节点($BL$5:$BL$364,BS$5:BS$364,节奏总纲!S125)</f>
        <v>0.125</v>
      </c>
      <c r="CF126" s="47">
        <f>求节点($BL$5:$BL$364,BT$5:BT$364,节奏总纲!T125)</f>
        <v>0.125</v>
      </c>
      <c r="CG126" s="47">
        <f>求节点($BL$5:$BL$364,BU$5:BU$364,节奏总纲!U125)</f>
        <v>0.125</v>
      </c>
      <c r="CH126" s="47">
        <f>求节点($BL$5:$BL$364,BV$5:BV$364,节奏总纲!V125)</f>
        <v>0.125</v>
      </c>
    </row>
    <row r="127" spans="2:101" x14ac:dyDescent="0.2">
      <c r="B127" s="83">
        <v>123</v>
      </c>
      <c r="C127" s="83">
        <f>[1]服务器生态!W144</f>
        <v>165.47079836250001</v>
      </c>
      <c r="D127" s="83">
        <f>[1]服务器生态!X144</f>
        <v>163.15572238892403</v>
      </c>
      <c r="E127" s="83">
        <f>[1]服务器生态!Y144</f>
        <v>13.318449048576003</v>
      </c>
      <c r="F127" s="83">
        <f>[1]服务器生态!Z144</f>
        <v>2.3694462000000009</v>
      </c>
      <c r="G127" s="83">
        <f>[1]服务器生态!AA144</f>
        <v>0.68558399999999997</v>
      </c>
      <c r="H127" s="83">
        <f>[1]服务器生态!AC144</f>
        <v>0.47962550249999997</v>
      </c>
      <c r="I127" s="83">
        <f>[1]服务器生态!AD144</f>
        <v>0.47291513735919999</v>
      </c>
      <c r="J127" s="83">
        <f>[1]服务器生态!AE144</f>
        <v>3.8604200140800002E-2</v>
      </c>
      <c r="K127" s="83">
        <f>[1]服务器生态!AF144</f>
        <v>6.8679600000000019E-3</v>
      </c>
      <c r="L127" s="83">
        <f>[1]服务器生态!AG144</f>
        <v>1.9871999999999997E-3</v>
      </c>
      <c r="M127" s="83">
        <f>[3]基础信息!M126</f>
        <v>100</v>
      </c>
      <c r="N127" s="92"/>
      <c r="Q127" s="97">
        <v>123</v>
      </c>
      <c r="R127" s="97">
        <f>[4]带兵数!D126</f>
        <v>9811.0477430073333</v>
      </c>
      <c r="S127" s="97">
        <f>[4]带兵数!E126</f>
        <v>9852.4741214672613</v>
      </c>
      <c r="T127" s="97">
        <f>[4]带兵数!F126</f>
        <v>9894.7726095039707</v>
      </c>
      <c r="U127" s="97">
        <f>[4]带兵数!G126</f>
        <v>9943.3069314785971</v>
      </c>
      <c r="V127" s="97">
        <f>[4]带兵数!H126</f>
        <v>9993.175135493495</v>
      </c>
      <c r="X127" s="97">
        <v>123</v>
      </c>
      <c r="Y127" s="102">
        <f>求节点(节奏总纲!D$4:D$163,R$5:R$164,$X127)*6</f>
        <v>37331.438865549746</v>
      </c>
      <c r="Z127" s="102">
        <f>求节点(节奏总纲!E$4:E$163,S$5:S$164,$X127)*6</f>
        <v>38479.187814100253</v>
      </c>
      <c r="AA127" s="102">
        <f>求节点(节奏总纲!F$4:F$163,T$5:T$164,$X127)*6</f>
        <v>39991.579413757529</v>
      </c>
      <c r="AB127" s="102">
        <f>求节点(节奏总纲!G$4:G$163,U$5:U$164,$X127)*6</f>
        <v>42172.439924239603</v>
      </c>
      <c r="AC127" s="102">
        <f>求节点(节奏总纲!H$4:H$163,V$5:V$164,$X127)*6</f>
        <v>46068.671494153656</v>
      </c>
      <c r="AG127" s="103">
        <v>123</v>
      </c>
      <c r="AH127" s="103">
        <v>1</v>
      </c>
      <c r="AI127" s="103">
        <f>[4]实力验证!$Z129</f>
        <v>1.3021060212793429</v>
      </c>
      <c r="AJ127" s="103">
        <f>[4]实力验证!$AE129</f>
        <v>1.9564383497432196</v>
      </c>
      <c r="AK127" s="103">
        <f>[4]实力验证!$AJ129</f>
        <v>3.9184129604934039</v>
      </c>
      <c r="AL127" s="103">
        <f>[4]实力验证!$AO129</f>
        <v>9.1230545550282187</v>
      </c>
      <c r="AM127" s="103">
        <f t="shared" si="16"/>
        <v>172.85657298286611</v>
      </c>
      <c r="AN127" s="107"/>
      <c r="AR127" s="104">
        <v>123</v>
      </c>
      <c r="AS127" s="109">
        <f t="shared" si="4"/>
        <v>310.67175353638828</v>
      </c>
      <c r="AT127" s="109">
        <f t="shared" si="5"/>
        <v>311.16777491502774</v>
      </c>
      <c r="AU127" s="109">
        <f t="shared" si="6"/>
        <v>313.15845749926052</v>
      </c>
      <c r="AV127" s="109">
        <f t="shared" si="7"/>
        <v>313.90143708777055</v>
      </c>
      <c r="AW127" s="109">
        <f t="shared" si="8"/>
        <v>319.53039780163323</v>
      </c>
      <c r="AY127" s="104">
        <v>123</v>
      </c>
      <c r="AZ127" s="109">
        <f t="shared" si="9"/>
        <v>1824.9</v>
      </c>
      <c r="BA127" s="109">
        <f t="shared" si="10"/>
        <v>1829.52</v>
      </c>
      <c r="BB127" s="109">
        <f t="shared" si="11"/>
        <v>1838.76</v>
      </c>
      <c r="BC127" s="109">
        <f t="shared" si="12"/>
        <v>1852.6200000000001</v>
      </c>
      <c r="BD127" s="109">
        <f t="shared" si="13"/>
        <v>1871.1000000000001</v>
      </c>
      <c r="BF127" s="104">
        <v>123</v>
      </c>
      <c r="BG127" s="109">
        <f t="shared" si="14"/>
        <v>0.15229106273372817</v>
      </c>
      <c r="BH127" s="109">
        <f t="shared" si="15"/>
        <v>0.84770893726627183</v>
      </c>
      <c r="BL127" s="70">
        <v>123</v>
      </c>
      <c r="BM127" s="47">
        <f>'[1]功能-战损相关'!H133</f>
        <v>0.17499999999999999</v>
      </c>
      <c r="BN127" s="47">
        <f>'[1]功能-战损相关'!I133</f>
        <v>0.17499999999999999</v>
      </c>
      <c r="BO127" s="47">
        <f>'[1]功能-战损相关'!J133</f>
        <v>0.17499999999999999</v>
      </c>
      <c r="BP127" s="47">
        <f>'[1]功能-战损相关'!K133</f>
        <v>0.17499999999999999</v>
      </c>
      <c r="BQ127" s="47">
        <f>'[1]功能-战损相关'!L133</f>
        <v>0.17499999999999999</v>
      </c>
      <c r="BR127" s="47">
        <f>'[1]功能-战损相关'!M133</f>
        <v>0.125</v>
      </c>
      <c r="BS127" s="47">
        <f>'[1]功能-战损相关'!N133</f>
        <v>0.125</v>
      </c>
      <c r="BT127" s="47">
        <f>'[1]功能-战损相关'!O133</f>
        <v>0.125</v>
      </c>
      <c r="BU127" s="47">
        <f>'[1]功能-战损相关'!P133</f>
        <v>0.125</v>
      </c>
      <c r="BV127" s="47">
        <f>'[1]功能-战损相关'!Q133</f>
        <v>0.125</v>
      </c>
      <c r="BX127" s="57">
        <v>123</v>
      </c>
      <c r="BY127" s="47">
        <f>求节点($BL$5:$BL$364,BM$5:BM$364,节奏总纲!R126)</f>
        <v>0.17499999999999999</v>
      </c>
      <c r="BZ127" s="47">
        <f>求节点($BL$5:$BL$364,BN$5:BN$364,节奏总纲!S126)</f>
        <v>0.17499999999999999</v>
      </c>
      <c r="CA127" s="47">
        <f>求节点($BL$5:$BL$364,BO$5:BO$364,节奏总纲!T126)</f>
        <v>0.17499999999999999</v>
      </c>
      <c r="CB127" s="47">
        <f>求节点($BL$5:$BL$364,BP$5:BP$364,节奏总纲!U126)</f>
        <v>0.17499999999999999</v>
      </c>
      <c r="CC127" s="47">
        <f>求节点($BL$5:$BL$364,BQ$5:BQ$364,节奏总纲!V126)</f>
        <v>0.17499999999999999</v>
      </c>
      <c r="CD127" s="47">
        <f>求节点($BL$5:$BL$364,BR$5:BR$364,节奏总纲!R126)</f>
        <v>0.125</v>
      </c>
      <c r="CE127" s="47">
        <f>求节点($BL$5:$BL$364,BS$5:BS$364,节奏总纲!S126)</f>
        <v>0.125</v>
      </c>
      <c r="CF127" s="47">
        <f>求节点($BL$5:$BL$364,BT$5:BT$364,节奏总纲!T126)</f>
        <v>0.125</v>
      </c>
      <c r="CG127" s="47">
        <f>求节点($BL$5:$BL$364,BU$5:BU$364,节奏总纲!U126)</f>
        <v>0.125</v>
      </c>
      <c r="CH127" s="47">
        <f>求节点($BL$5:$BL$364,BV$5:BV$364,节奏总纲!V126)</f>
        <v>0.125</v>
      </c>
    </row>
    <row r="128" spans="2:101" x14ac:dyDescent="0.2">
      <c r="B128" s="83">
        <v>124</v>
      </c>
      <c r="C128" s="83">
        <f>[1]服务器生态!W145</f>
        <v>164.67142252499997</v>
      </c>
      <c r="D128" s="83">
        <f>[1]服务器生态!X145</f>
        <v>162.36753049332532</v>
      </c>
      <c r="E128" s="83">
        <f>[1]服务器生态!Y145</f>
        <v>13.254108715008</v>
      </c>
      <c r="F128" s="83">
        <f>[1]服务器生态!Z145</f>
        <v>2.3579996000000008</v>
      </c>
      <c r="G128" s="83">
        <f>[1]服务器生态!AA145</f>
        <v>0.68227199999999988</v>
      </c>
      <c r="H128" s="83">
        <f>[1]服务器生态!AC145</f>
        <v>0.47962550249999997</v>
      </c>
      <c r="I128" s="83">
        <f>[1]服务器生态!AD145</f>
        <v>0.47291513735919999</v>
      </c>
      <c r="J128" s="83">
        <f>[1]服务器生态!AE145</f>
        <v>3.8604200140800002E-2</v>
      </c>
      <c r="K128" s="83">
        <f>[1]服务器生态!AF145</f>
        <v>6.8679600000000019E-3</v>
      </c>
      <c r="L128" s="83">
        <f>[1]服务器生态!AG145</f>
        <v>1.9871999999999997E-3</v>
      </c>
      <c r="M128" s="83">
        <f>[3]基础信息!M127</f>
        <v>100</v>
      </c>
      <c r="N128" s="92"/>
      <c r="Q128" s="97">
        <v>124</v>
      </c>
      <c r="R128" s="97">
        <f>[4]带兵数!D127</f>
        <v>9879.4839190509247</v>
      </c>
      <c r="S128" s="97">
        <f>[4]带兵数!E127</f>
        <v>9919.5043356939605</v>
      </c>
      <c r="T128" s="97">
        <f>[4]带兵数!F127</f>
        <v>9964.7319695259612</v>
      </c>
      <c r="U128" s="97">
        <f>[4]带兵数!G127</f>
        <v>10010.915591206511</v>
      </c>
      <c r="V128" s="97">
        <f>[4]带兵数!H127</f>
        <v>10064.364412798423</v>
      </c>
      <c r="X128" s="97">
        <v>124</v>
      </c>
      <c r="Y128" s="102">
        <f>求节点(节奏总纲!D$4:D$163,R$5:R$164,$X128)*6</f>
        <v>37377.8579203646</v>
      </c>
      <c r="Z128" s="102">
        <f>求节点(节奏总纲!E$4:E$163,S$5:S$164,$X128)*6</f>
        <v>38526.88775330349</v>
      </c>
      <c r="AA128" s="102">
        <f>求节点(节奏总纲!F$4:F$163,T$5:T$164,$X128)*6</f>
        <v>40039.031173977593</v>
      </c>
      <c r="AB128" s="102">
        <f>求节点(节奏总纲!G$4:G$163,U$5:U$164,$X128)*6</f>
        <v>42219.604222866808</v>
      </c>
      <c r="AC128" s="102">
        <f>求节点(节奏总纲!H$4:H$163,V$5:V$164,$X128)*6</f>
        <v>46117.169253117449</v>
      </c>
      <c r="AG128" s="103">
        <v>124</v>
      </c>
      <c r="AH128" s="103">
        <v>1</v>
      </c>
      <c r="AI128" s="103">
        <f>[4]实力验证!$Z130</f>
        <v>1.3028158245262034</v>
      </c>
      <c r="AJ128" s="103">
        <f>[4]实力验证!$AE130</f>
        <v>1.9566279383188312</v>
      </c>
      <c r="AK128" s="103">
        <f>[4]实力验证!$AJ130</f>
        <v>3.9283269431097172</v>
      </c>
      <c r="AL128" s="103">
        <f>[4]实力验证!$AO130</f>
        <v>9.0942414629423034</v>
      </c>
      <c r="AM128" s="103">
        <f t="shared" si="16"/>
        <v>172.91563372948517</v>
      </c>
      <c r="AN128" s="107"/>
      <c r="AR128" s="104">
        <v>124</v>
      </c>
      <c r="AS128" s="109">
        <f t="shared" si="4"/>
        <v>310.67175353638828</v>
      </c>
      <c r="AT128" s="109">
        <f t="shared" si="5"/>
        <v>311.16777491502774</v>
      </c>
      <c r="AU128" s="109">
        <f t="shared" si="6"/>
        <v>313.15845749926052</v>
      </c>
      <c r="AV128" s="109">
        <f t="shared" si="7"/>
        <v>313.90143708777055</v>
      </c>
      <c r="AW128" s="109">
        <f t="shared" si="8"/>
        <v>319.53039780163323</v>
      </c>
      <c r="AY128" s="104">
        <v>124</v>
      </c>
      <c r="AZ128" s="109">
        <f t="shared" si="9"/>
        <v>1824.9</v>
      </c>
      <c r="BA128" s="109">
        <f t="shared" si="10"/>
        <v>1829.52</v>
      </c>
      <c r="BB128" s="109">
        <f t="shared" si="11"/>
        <v>1838.76</v>
      </c>
      <c r="BC128" s="109">
        <f t="shared" si="12"/>
        <v>1852.6200000000001</v>
      </c>
      <c r="BD128" s="109">
        <f t="shared" si="13"/>
        <v>1871.1000000000001</v>
      </c>
      <c r="BF128" s="104">
        <v>124</v>
      </c>
      <c r="BG128" s="109">
        <f t="shared" si="14"/>
        <v>0.15229106273372817</v>
      </c>
      <c r="BH128" s="109">
        <f t="shared" si="15"/>
        <v>0.84770893726627183</v>
      </c>
      <c r="BL128" s="70">
        <v>124</v>
      </c>
      <c r="BM128" s="47">
        <f>'[1]功能-战损相关'!H134</f>
        <v>0.17499999999999999</v>
      </c>
      <c r="BN128" s="47">
        <f>'[1]功能-战损相关'!I134</f>
        <v>0.17499999999999999</v>
      </c>
      <c r="BO128" s="47">
        <f>'[1]功能-战损相关'!J134</f>
        <v>0.17499999999999999</v>
      </c>
      <c r="BP128" s="47">
        <f>'[1]功能-战损相关'!K134</f>
        <v>0.17499999999999999</v>
      </c>
      <c r="BQ128" s="47">
        <f>'[1]功能-战损相关'!L134</f>
        <v>0.17499999999999999</v>
      </c>
      <c r="BR128" s="47">
        <f>'[1]功能-战损相关'!M134</f>
        <v>0.125</v>
      </c>
      <c r="BS128" s="47">
        <f>'[1]功能-战损相关'!N134</f>
        <v>0.125</v>
      </c>
      <c r="BT128" s="47">
        <f>'[1]功能-战损相关'!O134</f>
        <v>0.125</v>
      </c>
      <c r="BU128" s="47">
        <f>'[1]功能-战损相关'!P134</f>
        <v>0.125</v>
      </c>
      <c r="BV128" s="47">
        <f>'[1]功能-战损相关'!Q134</f>
        <v>0.125</v>
      </c>
      <c r="BX128" s="57">
        <v>124</v>
      </c>
      <c r="BY128" s="47">
        <f>求节点($BL$5:$BL$364,BM$5:BM$364,节奏总纲!R127)</f>
        <v>0.17499999999999999</v>
      </c>
      <c r="BZ128" s="47">
        <f>求节点($BL$5:$BL$364,BN$5:BN$364,节奏总纲!S127)</f>
        <v>0.17499999999999999</v>
      </c>
      <c r="CA128" s="47">
        <f>求节点($BL$5:$BL$364,BO$5:BO$364,节奏总纲!T127)</f>
        <v>0.17499999999999999</v>
      </c>
      <c r="CB128" s="47">
        <f>求节点($BL$5:$BL$364,BP$5:BP$364,节奏总纲!U127)</f>
        <v>0.17499999999999999</v>
      </c>
      <c r="CC128" s="47">
        <f>求节点($BL$5:$BL$364,BQ$5:BQ$364,节奏总纲!V127)</f>
        <v>0.17499999999999999</v>
      </c>
      <c r="CD128" s="47">
        <f>求节点($BL$5:$BL$364,BR$5:BR$364,节奏总纲!R127)</f>
        <v>0.125</v>
      </c>
      <c r="CE128" s="47">
        <f>求节点($BL$5:$BL$364,BS$5:BS$364,节奏总纲!S127)</f>
        <v>0.125</v>
      </c>
      <c r="CF128" s="47">
        <f>求节点($BL$5:$BL$364,BT$5:BT$364,节奏总纲!T127)</f>
        <v>0.125</v>
      </c>
      <c r="CG128" s="47">
        <f>求节点($BL$5:$BL$364,BU$5:BU$364,节奏总纲!U127)</f>
        <v>0.125</v>
      </c>
      <c r="CH128" s="47">
        <f>求节点($BL$5:$BL$364,BV$5:BV$364,节奏总纲!V127)</f>
        <v>0.125</v>
      </c>
    </row>
    <row r="129" spans="2:86" x14ac:dyDescent="0.2">
      <c r="B129" s="83">
        <v>125</v>
      </c>
      <c r="C129" s="83">
        <f>[1]服务器生态!W146</f>
        <v>163.87204668750002</v>
      </c>
      <c r="D129" s="83">
        <f>[1]服务器生态!X146</f>
        <v>161.57933859772669</v>
      </c>
      <c r="E129" s="83">
        <f>[1]服务器生态!Y146</f>
        <v>13.189768381440004</v>
      </c>
      <c r="F129" s="83">
        <f>[1]服务器生态!Z146</f>
        <v>2.346553000000001</v>
      </c>
      <c r="G129" s="83">
        <f>[1]服务器生态!AA146</f>
        <v>0.67896000000000001</v>
      </c>
      <c r="H129" s="83">
        <f>[1]服务器生态!AC146</f>
        <v>0.47962550249999997</v>
      </c>
      <c r="I129" s="83">
        <f>[1]服务器生态!AD146</f>
        <v>0.47291513735919999</v>
      </c>
      <c r="J129" s="83">
        <f>[1]服务器生态!AE146</f>
        <v>3.8604200140800002E-2</v>
      </c>
      <c r="K129" s="83">
        <f>[1]服务器生态!AF146</f>
        <v>6.8679600000000019E-3</v>
      </c>
      <c r="L129" s="83">
        <f>[1]服务器生态!AG146</f>
        <v>1.9871999999999997E-3</v>
      </c>
      <c r="M129" s="83">
        <f>[3]基础信息!M128</f>
        <v>100</v>
      </c>
      <c r="N129" s="92"/>
      <c r="Q129" s="97">
        <v>125</v>
      </c>
      <c r="R129" s="97">
        <f>[4]带兵数!D128</f>
        <v>9945.7283526381671</v>
      </c>
      <c r="S129" s="97">
        <f>[4]带兵数!E128</f>
        <v>9988.2764865924219</v>
      </c>
      <c r="T129" s="97">
        <f>[4]带兵数!F128</f>
        <v>10031.59903320772</v>
      </c>
      <c r="U129" s="97">
        <f>[4]带兵数!G128</f>
        <v>10080.480874312852</v>
      </c>
      <c r="V129" s="97">
        <f>[4]带兵数!H128</f>
        <v>10127.030576080153</v>
      </c>
      <c r="X129" s="97">
        <v>125</v>
      </c>
      <c r="Y129" s="102">
        <f>求节点(节奏总纲!D$4:D$163,R$5:R$164,$X129)*6</f>
        <v>37424.276975179462</v>
      </c>
      <c r="Z129" s="102">
        <f>求节点(节奏总纲!E$4:E$163,S$5:S$164,$X129)*6</f>
        <v>38574.587692506728</v>
      </c>
      <c r="AA129" s="102">
        <f>求节点(节奏总纲!F$4:F$163,T$5:T$164,$X129)*6</f>
        <v>40086.482934197658</v>
      </c>
      <c r="AB129" s="102">
        <f>求节点(节奏总纲!G$4:G$163,U$5:U$164,$X129)*6</f>
        <v>42266.585942032245</v>
      </c>
      <c r="AC129" s="102">
        <f>求节点(节奏总纲!H$4:H$163,V$5:V$164,$X129)*6</f>
        <v>46165.426643449122</v>
      </c>
      <c r="AG129" s="103">
        <v>125</v>
      </c>
      <c r="AH129" s="103">
        <v>1</v>
      </c>
      <c r="AI129" s="103">
        <f>[4]实力验证!$Z131</f>
        <v>1.3035139224440497</v>
      </c>
      <c r="AJ129" s="103">
        <f>[4]实力验证!$AE131</f>
        <v>1.9568144003989465</v>
      </c>
      <c r="AK129" s="103">
        <f>[4]实力验证!$AJ131</f>
        <v>3.9384013995375793</v>
      </c>
      <c r="AL129" s="103">
        <f>[4]实力验证!$AO131</f>
        <v>9.0662062363523557</v>
      </c>
      <c r="AM129" s="103">
        <f t="shared" si="16"/>
        <v>172.97513376989255</v>
      </c>
      <c r="AN129" s="107"/>
      <c r="AR129" s="104">
        <v>125</v>
      </c>
      <c r="AS129" s="109">
        <f t="shared" si="4"/>
        <v>310.67175353638828</v>
      </c>
      <c r="AT129" s="109">
        <f t="shared" si="5"/>
        <v>311.16777491502774</v>
      </c>
      <c r="AU129" s="109">
        <f t="shared" si="6"/>
        <v>313.15845749926052</v>
      </c>
      <c r="AV129" s="109">
        <f t="shared" si="7"/>
        <v>313.90143708777055</v>
      </c>
      <c r="AW129" s="109">
        <f t="shared" si="8"/>
        <v>319.53039780163323</v>
      </c>
      <c r="AY129" s="104">
        <v>125</v>
      </c>
      <c r="AZ129" s="109">
        <f t="shared" si="9"/>
        <v>1824.9</v>
      </c>
      <c r="BA129" s="109">
        <f t="shared" si="10"/>
        <v>1829.52</v>
      </c>
      <c r="BB129" s="109">
        <f t="shared" si="11"/>
        <v>1838.76</v>
      </c>
      <c r="BC129" s="109">
        <f t="shared" si="12"/>
        <v>1852.6200000000001</v>
      </c>
      <c r="BD129" s="109">
        <f t="shared" si="13"/>
        <v>1871.1000000000001</v>
      </c>
      <c r="BF129" s="104">
        <v>125</v>
      </c>
      <c r="BG129" s="109">
        <f t="shared" si="14"/>
        <v>0.15229106273372817</v>
      </c>
      <c r="BH129" s="109">
        <f t="shared" si="15"/>
        <v>0.84770893726627183</v>
      </c>
      <c r="BL129" s="70">
        <v>125</v>
      </c>
      <c r="BM129" s="47">
        <f>'[1]功能-战损相关'!H135</f>
        <v>0.17499999999999999</v>
      </c>
      <c r="BN129" s="47">
        <f>'[1]功能-战损相关'!I135</f>
        <v>0.17499999999999999</v>
      </c>
      <c r="BO129" s="47">
        <f>'[1]功能-战损相关'!J135</f>
        <v>0.17499999999999999</v>
      </c>
      <c r="BP129" s="47">
        <f>'[1]功能-战损相关'!K135</f>
        <v>0.17499999999999999</v>
      </c>
      <c r="BQ129" s="47">
        <f>'[1]功能-战损相关'!L135</f>
        <v>0.17499999999999999</v>
      </c>
      <c r="BR129" s="47">
        <f>'[1]功能-战损相关'!M135</f>
        <v>0.125</v>
      </c>
      <c r="BS129" s="47">
        <f>'[1]功能-战损相关'!N135</f>
        <v>0.125</v>
      </c>
      <c r="BT129" s="47">
        <f>'[1]功能-战损相关'!O135</f>
        <v>0.125</v>
      </c>
      <c r="BU129" s="47">
        <f>'[1]功能-战损相关'!P135</f>
        <v>0.125</v>
      </c>
      <c r="BV129" s="47">
        <f>'[1]功能-战损相关'!Q135</f>
        <v>0.125</v>
      </c>
      <c r="BX129" s="57">
        <v>125</v>
      </c>
      <c r="BY129" s="47">
        <f>求节点($BL$5:$BL$364,BM$5:BM$364,节奏总纲!R128)</f>
        <v>0.17499999999999999</v>
      </c>
      <c r="BZ129" s="47">
        <f>求节点($BL$5:$BL$364,BN$5:BN$364,节奏总纲!S128)</f>
        <v>0.17499999999999999</v>
      </c>
      <c r="CA129" s="47">
        <f>求节点($BL$5:$BL$364,BO$5:BO$364,节奏总纲!T128)</f>
        <v>0.17499999999999999</v>
      </c>
      <c r="CB129" s="47">
        <f>求节点($BL$5:$BL$364,BP$5:BP$364,节奏总纲!U128)</f>
        <v>0.17499999999999999</v>
      </c>
      <c r="CC129" s="47">
        <f>求节点($BL$5:$BL$364,BQ$5:BQ$364,节奏总纲!V128)</f>
        <v>0.17499999999999999</v>
      </c>
      <c r="CD129" s="47">
        <f>求节点($BL$5:$BL$364,BR$5:BR$364,节奏总纲!R128)</f>
        <v>0.125</v>
      </c>
      <c r="CE129" s="47">
        <f>求节点($BL$5:$BL$364,BS$5:BS$364,节奏总纲!S128)</f>
        <v>0.125</v>
      </c>
      <c r="CF129" s="47">
        <f>求节点($BL$5:$BL$364,BT$5:BT$364,节奏总纲!T128)</f>
        <v>0.125</v>
      </c>
      <c r="CG129" s="47">
        <f>求节点($BL$5:$BL$364,BU$5:BU$364,节奏总纲!U128)</f>
        <v>0.125</v>
      </c>
      <c r="CH129" s="47">
        <f>求节点($BL$5:$BL$364,BV$5:BV$364,节奏总纲!V128)</f>
        <v>0.125</v>
      </c>
    </row>
    <row r="130" spans="2:86" x14ac:dyDescent="0.2">
      <c r="B130" s="83">
        <v>126</v>
      </c>
      <c r="C130" s="83">
        <f>[1]服务器生态!W147</f>
        <v>163.07267084999998</v>
      </c>
      <c r="D130" s="83">
        <f>[1]服务器生态!X147</f>
        <v>160.791146702128</v>
      </c>
      <c r="E130" s="83">
        <f>[1]服务器生态!Y147</f>
        <v>13.125428047872001</v>
      </c>
      <c r="F130" s="83">
        <f>[1]服务器生态!Z147</f>
        <v>2.3351064000000008</v>
      </c>
      <c r="G130" s="83">
        <f>[1]服务器生态!AA147</f>
        <v>0.67564799999999992</v>
      </c>
      <c r="H130" s="83">
        <f>[1]服务器生态!AC147</f>
        <v>0.47962550249999997</v>
      </c>
      <c r="I130" s="83">
        <f>[1]服务器生态!AD147</f>
        <v>0.47291513735919999</v>
      </c>
      <c r="J130" s="83">
        <f>[1]服务器生态!AE147</f>
        <v>3.8604200140800002E-2</v>
      </c>
      <c r="K130" s="83">
        <f>[1]服务器生态!AF147</f>
        <v>6.8679600000000019E-3</v>
      </c>
      <c r="L130" s="83">
        <f>[1]服务器生态!AG147</f>
        <v>1.9871999999999997E-3</v>
      </c>
      <c r="M130" s="83">
        <f>[3]基础信息!M129</f>
        <v>100</v>
      </c>
      <c r="N130" s="92"/>
      <c r="Q130" s="97">
        <v>126</v>
      </c>
      <c r="R130" s="97">
        <f>[4]带兵数!D129</f>
        <v>10014.573662284723</v>
      </c>
      <c r="S130" s="97">
        <f>[4]带兵数!E129</f>
        <v>10054.946074184756</v>
      </c>
      <c r="T130" s="97">
        <f>[4]带兵数!F129</f>
        <v>10100.701474338126</v>
      </c>
      <c r="U130" s="97">
        <f>[4]带兵数!G129</f>
        <v>10144.15915745983</v>
      </c>
      <c r="V130" s="97">
        <f>[4]带兵数!H129</f>
        <v>10191.698817163728</v>
      </c>
      <c r="X130" s="97">
        <v>126</v>
      </c>
      <c r="Y130" s="102">
        <f>求节点(节奏总纲!D$4:D$163,R$5:R$164,$X130)*6</f>
        <v>37470.696029994324</v>
      </c>
      <c r="Z130" s="102">
        <f>求节点(节奏总纲!E$4:E$163,S$5:S$164,$X130)*6</f>
        <v>38622.287631709973</v>
      </c>
      <c r="AA130" s="102">
        <f>求节点(节奏总纲!F$4:F$163,T$5:T$164,$X130)*6</f>
        <v>40133.934694417716</v>
      </c>
      <c r="AB130" s="102">
        <f>求节点(节奏总纲!G$4:G$163,U$5:U$164,$X130)*6</f>
        <v>42313.567661197689</v>
      </c>
      <c r="AC130" s="102">
        <f>求节点(节奏总纲!H$4:H$163,V$5:V$164,$X130)*6</f>
        <v>46213.684033780795</v>
      </c>
      <c r="AG130" s="103">
        <v>126</v>
      </c>
      <c r="AH130" s="103">
        <v>1</v>
      </c>
      <c r="AI130" s="103">
        <f>[4]实力验证!$Z132</f>
        <v>1.3042006022129196</v>
      </c>
      <c r="AJ130" s="103">
        <f>[4]实力验证!$AE132</f>
        <v>1.9569978126894045</v>
      </c>
      <c r="AK130" s="103">
        <f>[4]实力验证!$AJ132</f>
        <v>3.9483110772984178</v>
      </c>
      <c r="AL130" s="103">
        <f>[4]实力验证!$AO132</f>
        <v>9.0386295563152874</v>
      </c>
      <c r="AM130" s="103">
        <f t="shared" si="16"/>
        <v>173.03366062257356</v>
      </c>
      <c r="AN130" s="107"/>
      <c r="AR130" s="104">
        <v>126</v>
      </c>
      <c r="AS130" s="109">
        <f t="shared" si="4"/>
        <v>310.67175353638828</v>
      </c>
      <c r="AT130" s="109">
        <f t="shared" si="5"/>
        <v>311.16777491502774</v>
      </c>
      <c r="AU130" s="109">
        <f t="shared" si="6"/>
        <v>313.15845749926052</v>
      </c>
      <c r="AV130" s="109">
        <f t="shared" si="7"/>
        <v>313.90143708777055</v>
      </c>
      <c r="AW130" s="109">
        <f t="shared" si="8"/>
        <v>319.53039780163323</v>
      </c>
      <c r="AY130" s="104">
        <v>126</v>
      </c>
      <c r="AZ130" s="109">
        <f t="shared" si="9"/>
        <v>1824.9</v>
      </c>
      <c r="BA130" s="109">
        <f t="shared" si="10"/>
        <v>1829.52</v>
      </c>
      <c r="BB130" s="109">
        <f t="shared" si="11"/>
        <v>1838.76</v>
      </c>
      <c r="BC130" s="109">
        <f t="shared" si="12"/>
        <v>1852.6200000000001</v>
      </c>
      <c r="BD130" s="109">
        <f t="shared" si="13"/>
        <v>1871.1000000000001</v>
      </c>
      <c r="BF130" s="104">
        <v>126</v>
      </c>
      <c r="BG130" s="109">
        <f t="shared" si="14"/>
        <v>0.15229106273372817</v>
      </c>
      <c r="BH130" s="109">
        <f t="shared" si="15"/>
        <v>0.84770893726627183</v>
      </c>
      <c r="BL130" s="70">
        <v>126</v>
      </c>
      <c r="BM130" s="47">
        <f>'[1]功能-战损相关'!H136</f>
        <v>0.17499999999999999</v>
      </c>
      <c r="BN130" s="47">
        <f>'[1]功能-战损相关'!I136</f>
        <v>0.17499999999999999</v>
      </c>
      <c r="BO130" s="47">
        <f>'[1]功能-战损相关'!J136</f>
        <v>0.17499999999999999</v>
      </c>
      <c r="BP130" s="47">
        <f>'[1]功能-战损相关'!K136</f>
        <v>0.17499999999999999</v>
      </c>
      <c r="BQ130" s="47">
        <f>'[1]功能-战损相关'!L136</f>
        <v>0.17499999999999999</v>
      </c>
      <c r="BR130" s="47">
        <f>'[1]功能-战损相关'!M136</f>
        <v>0.125</v>
      </c>
      <c r="BS130" s="47">
        <f>'[1]功能-战损相关'!N136</f>
        <v>0.125</v>
      </c>
      <c r="BT130" s="47">
        <f>'[1]功能-战损相关'!O136</f>
        <v>0.125</v>
      </c>
      <c r="BU130" s="47">
        <f>'[1]功能-战损相关'!P136</f>
        <v>0.125</v>
      </c>
      <c r="BV130" s="47">
        <f>'[1]功能-战损相关'!Q136</f>
        <v>0.125</v>
      </c>
      <c r="BX130" s="57">
        <v>126</v>
      </c>
      <c r="BY130" s="47">
        <f>求节点($BL$5:$BL$364,BM$5:BM$364,节奏总纲!R129)</f>
        <v>0.17499999999999999</v>
      </c>
      <c r="BZ130" s="47">
        <f>求节点($BL$5:$BL$364,BN$5:BN$364,节奏总纲!S129)</f>
        <v>0.17499999999999999</v>
      </c>
      <c r="CA130" s="47">
        <f>求节点($BL$5:$BL$364,BO$5:BO$364,节奏总纲!T129)</f>
        <v>0.17499999999999999</v>
      </c>
      <c r="CB130" s="47">
        <f>求节点($BL$5:$BL$364,BP$5:BP$364,节奏总纲!U129)</f>
        <v>0.17499999999999999</v>
      </c>
      <c r="CC130" s="47">
        <f>求节点($BL$5:$BL$364,BQ$5:BQ$364,节奏总纲!V129)</f>
        <v>0.17499999999999999</v>
      </c>
      <c r="CD130" s="47">
        <f>求节点($BL$5:$BL$364,BR$5:BR$364,节奏总纲!R129)</f>
        <v>0.125</v>
      </c>
      <c r="CE130" s="47">
        <f>求节点($BL$5:$BL$364,BS$5:BS$364,节奏总纲!S129)</f>
        <v>0.125</v>
      </c>
      <c r="CF130" s="47">
        <f>求节点($BL$5:$BL$364,BT$5:BT$364,节奏总纲!T129)</f>
        <v>0.125</v>
      </c>
      <c r="CG130" s="47">
        <f>求节点($BL$5:$BL$364,BU$5:BU$364,节奏总纲!U129)</f>
        <v>0.125</v>
      </c>
      <c r="CH130" s="47">
        <f>求节点($BL$5:$BL$364,BV$5:BV$364,节奏总纲!V129)</f>
        <v>0.125</v>
      </c>
    </row>
    <row r="131" spans="2:86" x14ac:dyDescent="0.2">
      <c r="B131" s="83">
        <v>127</v>
      </c>
      <c r="C131" s="83">
        <f>[1]服务器生态!W148</f>
        <v>162.27329501249997</v>
      </c>
      <c r="D131" s="83">
        <f>[1]服务器生态!X148</f>
        <v>160.00295480652932</v>
      </c>
      <c r="E131" s="83">
        <f>[1]服务器生态!Y148</f>
        <v>13.061087714304</v>
      </c>
      <c r="F131" s="83">
        <f>[1]服务器生态!Z148</f>
        <v>2.3236598000000006</v>
      </c>
      <c r="G131" s="83">
        <f>[1]服务器生态!AA148</f>
        <v>0.67233599999999982</v>
      </c>
      <c r="H131" s="83">
        <f>[1]服务器生态!AC148</f>
        <v>0.47962550249999997</v>
      </c>
      <c r="I131" s="83">
        <f>[1]服务器生态!AD148</f>
        <v>0.47291513735919999</v>
      </c>
      <c r="J131" s="83">
        <f>[1]服务器生态!AE148</f>
        <v>3.8604200140800002E-2</v>
      </c>
      <c r="K131" s="83">
        <f>[1]服务器生态!AF148</f>
        <v>6.8679600000000019E-3</v>
      </c>
      <c r="L131" s="83">
        <f>[1]服务器生态!AG148</f>
        <v>1.9871999999999997E-3</v>
      </c>
      <c r="M131" s="83">
        <f>[3]基础信息!M130</f>
        <v>100</v>
      </c>
      <c r="N131" s="92"/>
      <c r="Q131" s="97">
        <v>127</v>
      </c>
      <c r="R131" s="97">
        <f>[4]带兵数!D130</f>
        <v>10080.484705508437</v>
      </c>
      <c r="S131" s="97">
        <f>[4]带兵数!E130</f>
        <v>10123.755252011966</v>
      </c>
      <c r="T131" s="97">
        <f>[4]带兵数!F130</f>
        <v>10163.927642580593</v>
      </c>
      <c r="U131" s="97">
        <f>[4]带兵数!G130</f>
        <v>10207.918432479593</v>
      </c>
      <c r="V131" s="97">
        <f>[4]带兵数!H130</f>
        <v>10256.363111863811</v>
      </c>
      <c r="X131" s="97">
        <v>127</v>
      </c>
      <c r="Y131" s="102">
        <f>求节点(节奏总纲!D$4:D$163,R$5:R$164,$X131)*6</f>
        <v>37517.115084809178</v>
      </c>
      <c r="Z131" s="102">
        <f>求节点(节奏总纲!E$4:E$163,S$5:S$164,$X131)*6</f>
        <v>38668.336797587268</v>
      </c>
      <c r="AA131" s="102">
        <f>求节点(节奏总纲!F$4:F$163,T$5:T$164,$X131)*6</f>
        <v>40181.386454637781</v>
      </c>
      <c r="AB131" s="102">
        <f>求节点(节奏总纲!G$4:G$163,U$5:U$164,$X131)*6</f>
        <v>42360.549380363125</v>
      </c>
      <c r="AC131" s="102">
        <f>求节点(节奏总纲!H$4:H$163,V$5:V$164,$X131)*6</f>
        <v>46261.941424112476</v>
      </c>
      <c r="AG131" s="103">
        <v>127</v>
      </c>
      <c r="AH131" s="103">
        <v>1</v>
      </c>
      <c r="AI131" s="103">
        <f>[4]实力验证!$Z133</f>
        <v>1.3049244506585882</v>
      </c>
      <c r="AJ131" s="103">
        <f>[4]实力验证!$AE133</f>
        <v>1.9571782494071857</v>
      </c>
      <c r="AK131" s="103">
        <f>[4]实力验证!$AJ133</f>
        <v>3.9580599862998973</v>
      </c>
      <c r="AL131" s="103">
        <f>[4]实力验证!$AO133</f>
        <v>9.0115002640484203</v>
      </c>
      <c r="AM131" s="103">
        <f t="shared" si="16"/>
        <v>173.09466487620136</v>
      </c>
      <c r="AN131" s="107"/>
      <c r="AR131" s="104">
        <v>127</v>
      </c>
      <c r="AS131" s="109">
        <f t="shared" si="4"/>
        <v>310.67175353638828</v>
      </c>
      <c r="AT131" s="109">
        <f t="shared" si="5"/>
        <v>311.16777491502774</v>
      </c>
      <c r="AU131" s="109">
        <f t="shared" si="6"/>
        <v>313.15845749926052</v>
      </c>
      <c r="AV131" s="109">
        <f t="shared" si="7"/>
        <v>313.90143708777055</v>
      </c>
      <c r="AW131" s="109">
        <f t="shared" si="8"/>
        <v>319.53039780163323</v>
      </c>
      <c r="AY131" s="104">
        <v>127</v>
      </c>
      <c r="AZ131" s="109">
        <f t="shared" si="9"/>
        <v>1824.9</v>
      </c>
      <c r="BA131" s="109">
        <f t="shared" si="10"/>
        <v>1829.52</v>
      </c>
      <c r="BB131" s="109">
        <f t="shared" si="11"/>
        <v>1838.76</v>
      </c>
      <c r="BC131" s="109">
        <f t="shared" si="12"/>
        <v>1852.6200000000001</v>
      </c>
      <c r="BD131" s="109">
        <f t="shared" si="13"/>
        <v>1871.1000000000001</v>
      </c>
      <c r="BF131" s="104">
        <v>127</v>
      </c>
      <c r="BG131" s="109">
        <f t="shared" si="14"/>
        <v>0.15229106273372817</v>
      </c>
      <c r="BH131" s="109">
        <f t="shared" si="15"/>
        <v>0.84770893726627183</v>
      </c>
      <c r="BL131" s="70">
        <v>127</v>
      </c>
      <c r="BM131" s="47">
        <f>'[1]功能-战损相关'!H137</f>
        <v>0.17499999999999999</v>
      </c>
      <c r="BN131" s="47">
        <f>'[1]功能-战损相关'!I137</f>
        <v>0.17499999999999999</v>
      </c>
      <c r="BO131" s="47">
        <f>'[1]功能-战损相关'!J137</f>
        <v>0.17499999999999999</v>
      </c>
      <c r="BP131" s="47">
        <f>'[1]功能-战损相关'!K137</f>
        <v>0.17499999999999999</v>
      </c>
      <c r="BQ131" s="47">
        <f>'[1]功能-战损相关'!L137</f>
        <v>0.17499999999999999</v>
      </c>
      <c r="BR131" s="47">
        <f>'[1]功能-战损相关'!M137</f>
        <v>0.125</v>
      </c>
      <c r="BS131" s="47">
        <f>'[1]功能-战损相关'!N137</f>
        <v>0.125</v>
      </c>
      <c r="BT131" s="47">
        <f>'[1]功能-战损相关'!O137</f>
        <v>0.125</v>
      </c>
      <c r="BU131" s="47">
        <f>'[1]功能-战损相关'!P137</f>
        <v>0.125</v>
      </c>
      <c r="BV131" s="47">
        <f>'[1]功能-战损相关'!Q137</f>
        <v>0.125</v>
      </c>
      <c r="BX131" s="57">
        <v>127</v>
      </c>
      <c r="BY131" s="47">
        <f>求节点($BL$5:$BL$364,BM$5:BM$364,节奏总纲!R130)</f>
        <v>0.17499999999999999</v>
      </c>
      <c r="BZ131" s="47">
        <f>求节点($BL$5:$BL$364,BN$5:BN$364,节奏总纲!S130)</f>
        <v>0.17499999999999999</v>
      </c>
      <c r="CA131" s="47">
        <f>求节点($BL$5:$BL$364,BO$5:BO$364,节奏总纲!T130)</f>
        <v>0.17499999999999999</v>
      </c>
      <c r="CB131" s="47">
        <f>求节点($BL$5:$BL$364,BP$5:BP$364,节奏总纲!U130)</f>
        <v>0.17499999999999999</v>
      </c>
      <c r="CC131" s="47">
        <f>求节点($BL$5:$BL$364,BQ$5:BQ$364,节奏总纲!V130)</f>
        <v>0.17499999999999999</v>
      </c>
      <c r="CD131" s="47">
        <f>求节点($BL$5:$BL$364,BR$5:BR$364,节奏总纲!R130)</f>
        <v>0.125</v>
      </c>
      <c r="CE131" s="47">
        <f>求节点($BL$5:$BL$364,BS$5:BS$364,节奏总纲!S130)</f>
        <v>0.125</v>
      </c>
      <c r="CF131" s="47">
        <f>求节点($BL$5:$BL$364,BT$5:BT$364,节奏总纲!T130)</f>
        <v>0.125</v>
      </c>
      <c r="CG131" s="47">
        <f>求节点($BL$5:$BL$364,BU$5:BU$364,节奏总纲!U130)</f>
        <v>0.125</v>
      </c>
      <c r="CH131" s="47">
        <f>求节点($BL$5:$BL$364,BV$5:BV$364,节奏总纲!V130)</f>
        <v>0.125</v>
      </c>
    </row>
    <row r="132" spans="2:86" x14ac:dyDescent="0.2">
      <c r="B132" s="83">
        <v>128</v>
      </c>
      <c r="C132" s="83">
        <f>[1]服务器生态!W149</f>
        <v>161.47391917499999</v>
      </c>
      <c r="D132" s="83">
        <f>[1]服务器生态!X149</f>
        <v>159.21476291093066</v>
      </c>
      <c r="E132" s="83">
        <f>[1]服务器生态!Y149</f>
        <v>12.996747380736002</v>
      </c>
      <c r="F132" s="83">
        <f>[1]服务器生态!Z149</f>
        <v>2.3122132000000009</v>
      </c>
      <c r="G132" s="83">
        <f>[1]服务器生态!AA149</f>
        <v>0.66902399999999995</v>
      </c>
      <c r="H132" s="83">
        <f>[1]服务器生态!AC149</f>
        <v>0.47962550249999997</v>
      </c>
      <c r="I132" s="83">
        <f>[1]服务器生态!AD149</f>
        <v>0.47291513735919999</v>
      </c>
      <c r="J132" s="83">
        <f>[1]服务器生态!AE149</f>
        <v>3.8604200140800002E-2</v>
      </c>
      <c r="K132" s="83">
        <f>[1]服务器生态!AF149</f>
        <v>6.8679600000000019E-3</v>
      </c>
      <c r="L132" s="83">
        <f>[1]服务器生态!AG149</f>
        <v>1.9871999999999997E-3</v>
      </c>
      <c r="M132" s="83">
        <f>[3]基础信息!M131</f>
        <v>100</v>
      </c>
      <c r="N132" s="92"/>
      <c r="Q132" s="97">
        <v>128</v>
      </c>
      <c r="R132" s="97">
        <f>[4]带兵数!D131</f>
        <v>10149.690943272972</v>
      </c>
      <c r="S132" s="97">
        <f>[4]带兵数!E131</f>
        <v>10186.642161836602</v>
      </c>
      <c r="T132" s="97">
        <f>[4]带兵数!F131</f>
        <v>10228.049353201317</v>
      </c>
      <c r="U132" s="97">
        <f>[4]带兵数!G131</f>
        <v>10272.420579027343</v>
      </c>
      <c r="V132" s="97">
        <f>[4]带兵数!H131</f>
        <v>10322.230506235781</v>
      </c>
      <c r="X132" s="97">
        <v>128</v>
      </c>
      <c r="Y132" s="102">
        <f>求节点(节奏总纲!D$4:D$163,R$5:R$164,$X132)*6</f>
        <v>37561.477227734547</v>
      </c>
      <c r="Z132" s="102">
        <f>求节点(节奏总纲!E$4:E$163,S$5:S$164,$X132)*6</f>
        <v>38712.089954678064</v>
      </c>
      <c r="AA132" s="102">
        <f>求节点(节奏总纲!F$4:F$163,T$5:T$164,$X132)*6</f>
        <v>40226.143069569269</v>
      </c>
      <c r="AB132" s="102">
        <f>求节点(节奏总纲!G$4:G$163,U$5:U$164,$X132)*6</f>
        <v>42407.531099528569</v>
      </c>
      <c r="AC132" s="102">
        <f>求节点(节奏总纲!H$4:H$163,V$5:V$164,$X132)*6</f>
        <v>46310.198814444157</v>
      </c>
      <c r="AG132" s="103">
        <v>128</v>
      </c>
      <c r="AH132" s="103">
        <v>1</v>
      </c>
      <c r="AI132" s="103">
        <f>[4]实力验证!$Z134</f>
        <v>1.3053093846660186</v>
      </c>
      <c r="AJ132" s="103">
        <f>[4]实力验证!$AE134</f>
        <v>1.9587400961081494</v>
      </c>
      <c r="AK132" s="103">
        <f>[4]实力验证!$AJ134</f>
        <v>3.9664550101584393</v>
      </c>
      <c r="AL132" s="103">
        <f>[4]实力验证!$AO134</f>
        <v>8.9820969417193197</v>
      </c>
      <c r="AM132" s="103">
        <f t="shared" si="16"/>
        <v>173.14871647619964</v>
      </c>
      <c r="AN132" s="107"/>
      <c r="AR132" s="104">
        <v>128</v>
      </c>
      <c r="AS132" s="109">
        <f t="shared" si="4"/>
        <v>310.67175353638828</v>
      </c>
      <c r="AT132" s="109">
        <f t="shared" si="5"/>
        <v>311.16777491502774</v>
      </c>
      <c r="AU132" s="109">
        <f t="shared" si="6"/>
        <v>313.15845749926052</v>
      </c>
      <c r="AV132" s="109">
        <f t="shared" si="7"/>
        <v>313.90143708777055</v>
      </c>
      <c r="AW132" s="109">
        <f t="shared" si="8"/>
        <v>319.53039780163323</v>
      </c>
      <c r="AY132" s="104">
        <v>128</v>
      </c>
      <c r="AZ132" s="109">
        <f t="shared" si="9"/>
        <v>1824.9</v>
      </c>
      <c r="BA132" s="109">
        <f t="shared" si="10"/>
        <v>1829.52</v>
      </c>
      <c r="BB132" s="109">
        <f t="shared" si="11"/>
        <v>1838.76</v>
      </c>
      <c r="BC132" s="109">
        <f t="shared" si="12"/>
        <v>1852.6200000000001</v>
      </c>
      <c r="BD132" s="109">
        <f t="shared" si="13"/>
        <v>1871.1000000000001</v>
      </c>
      <c r="BF132" s="104">
        <v>128</v>
      </c>
      <c r="BG132" s="109">
        <f t="shared" si="14"/>
        <v>0.15229106273372817</v>
      </c>
      <c r="BH132" s="109">
        <f t="shared" si="15"/>
        <v>0.84770893726627183</v>
      </c>
      <c r="BL132" s="70">
        <v>128</v>
      </c>
      <c r="BM132" s="47">
        <f>'[1]功能-战损相关'!H138</f>
        <v>0.17499999999999999</v>
      </c>
      <c r="BN132" s="47">
        <f>'[1]功能-战损相关'!I138</f>
        <v>0.17499999999999999</v>
      </c>
      <c r="BO132" s="47">
        <f>'[1]功能-战损相关'!J138</f>
        <v>0.17499999999999999</v>
      </c>
      <c r="BP132" s="47">
        <f>'[1]功能-战损相关'!K138</f>
        <v>0.17499999999999999</v>
      </c>
      <c r="BQ132" s="47">
        <f>'[1]功能-战损相关'!L138</f>
        <v>0.17499999999999999</v>
      </c>
      <c r="BR132" s="47">
        <f>'[1]功能-战损相关'!M138</f>
        <v>0.125</v>
      </c>
      <c r="BS132" s="47">
        <f>'[1]功能-战损相关'!N138</f>
        <v>0.125</v>
      </c>
      <c r="BT132" s="47">
        <f>'[1]功能-战损相关'!O138</f>
        <v>0.125</v>
      </c>
      <c r="BU132" s="47">
        <f>'[1]功能-战损相关'!P138</f>
        <v>0.125</v>
      </c>
      <c r="BV132" s="47">
        <f>'[1]功能-战损相关'!Q138</f>
        <v>0.125</v>
      </c>
      <c r="BX132" s="57">
        <v>128</v>
      </c>
      <c r="BY132" s="47">
        <f>求节点($BL$5:$BL$364,BM$5:BM$364,节奏总纲!R131)</f>
        <v>0.17499999999999999</v>
      </c>
      <c r="BZ132" s="47">
        <f>求节点($BL$5:$BL$364,BN$5:BN$364,节奏总纲!S131)</f>
        <v>0.17499999999999999</v>
      </c>
      <c r="CA132" s="47">
        <f>求节点($BL$5:$BL$364,BO$5:BO$364,节奏总纲!T131)</f>
        <v>0.17499999999999999</v>
      </c>
      <c r="CB132" s="47">
        <f>求节点($BL$5:$BL$364,BP$5:BP$364,节奏总纲!U131)</f>
        <v>0.17499999999999999</v>
      </c>
      <c r="CC132" s="47">
        <f>求节点($BL$5:$BL$364,BQ$5:BQ$364,节奏总纲!V131)</f>
        <v>0.17499999999999999</v>
      </c>
      <c r="CD132" s="47">
        <f>求节点($BL$5:$BL$364,BR$5:BR$364,节奏总纲!R131)</f>
        <v>0.125</v>
      </c>
      <c r="CE132" s="47">
        <f>求节点($BL$5:$BL$364,BS$5:BS$364,节奏总纲!S131)</f>
        <v>0.125</v>
      </c>
      <c r="CF132" s="47">
        <f>求节点($BL$5:$BL$364,BT$5:BT$364,节奏总纲!T131)</f>
        <v>0.125</v>
      </c>
      <c r="CG132" s="47">
        <f>求节点($BL$5:$BL$364,BU$5:BU$364,节奏总纲!U131)</f>
        <v>0.125</v>
      </c>
      <c r="CH132" s="47">
        <f>求节点($BL$5:$BL$364,BV$5:BV$364,节奏总纲!V131)</f>
        <v>0.125</v>
      </c>
    </row>
    <row r="133" spans="2:86" x14ac:dyDescent="0.2">
      <c r="B133" s="83">
        <v>129</v>
      </c>
      <c r="C133" s="83">
        <f>[1]服务器生态!W150</f>
        <v>160.67454333749998</v>
      </c>
      <c r="D133" s="83">
        <f>[1]服务器生态!X150</f>
        <v>158.426571015332</v>
      </c>
      <c r="E133" s="83">
        <f>[1]服务器生态!Y150</f>
        <v>12.932407047168001</v>
      </c>
      <c r="F133" s="83">
        <f>[1]服务器生态!Z150</f>
        <v>2.3007666000000007</v>
      </c>
      <c r="G133" s="83">
        <f>[1]服务器生态!AA150</f>
        <v>0.66571199999999986</v>
      </c>
      <c r="H133" s="83">
        <f>[1]服务器生态!AC150</f>
        <v>0.47962550249999997</v>
      </c>
      <c r="I133" s="83">
        <f>[1]服务器生态!AD150</f>
        <v>0.47291513735919999</v>
      </c>
      <c r="J133" s="83">
        <f>[1]服务器生态!AE150</f>
        <v>3.8604200140800002E-2</v>
      </c>
      <c r="K133" s="83">
        <f>[1]服务器生态!AF150</f>
        <v>6.8679600000000019E-3</v>
      </c>
      <c r="L133" s="83">
        <f>[1]服务器生态!AG150</f>
        <v>1.9871999999999997E-3</v>
      </c>
      <c r="M133" s="83">
        <f>[3]基础信息!M132</f>
        <v>100</v>
      </c>
      <c r="N133" s="92"/>
      <c r="Q133" s="97">
        <v>129</v>
      </c>
      <c r="R133" s="97">
        <f>[4]带兵数!D132</f>
        <v>10215.315306211396</v>
      </c>
      <c r="S133" s="97">
        <f>[4]带兵数!E132</f>
        <v>10254.874070546768</v>
      </c>
      <c r="T133" s="97">
        <f>[4]带兵数!F132</f>
        <v>10296.36426273693</v>
      </c>
      <c r="U133" s="97">
        <f>[4]带兵数!G132</f>
        <v>10342.004173493671</v>
      </c>
      <c r="V133" s="97">
        <f>[4]带兵数!H132</f>
        <v>10391.438486586627</v>
      </c>
      <c r="X133" s="97">
        <v>129</v>
      </c>
      <c r="Y133" s="102">
        <f>求节点(节奏总纲!D$4:D$163,R$5:R$164,$X133)*6</f>
        <v>37605.839370659909</v>
      </c>
      <c r="Z133" s="102">
        <f>求节点(节奏总纲!E$4:E$163,S$5:S$164,$X133)*6</f>
        <v>38755.84311176886</v>
      </c>
      <c r="AA133" s="102">
        <f>求节点(节奏总纲!F$4:F$163,T$5:T$164,$X133)*6</f>
        <v>40269.235995163806</v>
      </c>
      <c r="AB133" s="102">
        <f>求节点(节奏总纲!G$4:G$163,U$5:U$164,$X133)*6</f>
        <v>42454.512818693998</v>
      </c>
      <c r="AC133" s="102">
        <f>求节点(节奏总纲!H$4:H$163,V$5:V$164,$X133)*6</f>
        <v>46358.456204775837</v>
      </c>
      <c r="AG133" s="103">
        <v>129</v>
      </c>
      <c r="AH133" s="103">
        <v>1</v>
      </c>
      <c r="AI133" s="103">
        <f>[4]实力验证!$Z135</f>
        <v>1.3056879467670712</v>
      </c>
      <c r="AJ133" s="103">
        <f>[4]实力验证!$AE135</f>
        <v>1.9614850425864141</v>
      </c>
      <c r="AK133" s="103">
        <f>[4]实力验证!$AJ135</f>
        <v>3.9747110691423999</v>
      </c>
      <c r="AL133" s="103">
        <f>[4]实力验证!$AO135</f>
        <v>8.9531803397460621</v>
      </c>
      <c r="AM133" s="103">
        <f t="shared" si="16"/>
        <v>173.2228751525617</v>
      </c>
      <c r="AN133" s="107"/>
      <c r="AR133" s="104">
        <v>129</v>
      </c>
      <c r="AS133" s="109">
        <f t="shared" si="4"/>
        <v>310.67175353638828</v>
      </c>
      <c r="AT133" s="109">
        <f t="shared" si="5"/>
        <v>311.16777491502774</v>
      </c>
      <c r="AU133" s="109">
        <f t="shared" si="6"/>
        <v>313.15845749926052</v>
      </c>
      <c r="AV133" s="109">
        <f t="shared" si="7"/>
        <v>313.90143708777055</v>
      </c>
      <c r="AW133" s="109">
        <f t="shared" si="8"/>
        <v>319.53039780163323</v>
      </c>
      <c r="AY133" s="104">
        <v>129</v>
      </c>
      <c r="AZ133" s="109">
        <f t="shared" si="9"/>
        <v>1824.9</v>
      </c>
      <c r="BA133" s="109">
        <f t="shared" si="10"/>
        <v>1829.52</v>
      </c>
      <c r="BB133" s="109">
        <f t="shared" si="11"/>
        <v>1838.76</v>
      </c>
      <c r="BC133" s="109">
        <f t="shared" si="12"/>
        <v>1852.6200000000001</v>
      </c>
      <c r="BD133" s="109">
        <f t="shared" si="13"/>
        <v>1871.1000000000001</v>
      </c>
      <c r="BF133" s="104">
        <v>129</v>
      </c>
      <c r="BG133" s="109">
        <f t="shared" si="14"/>
        <v>0.15229106273372817</v>
      </c>
      <c r="BH133" s="109">
        <f t="shared" si="15"/>
        <v>0.84770893726627183</v>
      </c>
      <c r="BL133" s="70">
        <v>129</v>
      </c>
      <c r="BM133" s="47">
        <f>'[1]功能-战损相关'!H139</f>
        <v>0.17499999999999999</v>
      </c>
      <c r="BN133" s="47">
        <f>'[1]功能-战损相关'!I139</f>
        <v>0.17499999999999999</v>
      </c>
      <c r="BO133" s="47">
        <f>'[1]功能-战损相关'!J139</f>
        <v>0.17499999999999999</v>
      </c>
      <c r="BP133" s="47">
        <f>'[1]功能-战损相关'!K139</f>
        <v>0.17499999999999999</v>
      </c>
      <c r="BQ133" s="47">
        <f>'[1]功能-战损相关'!L139</f>
        <v>0.17499999999999999</v>
      </c>
      <c r="BR133" s="47">
        <f>'[1]功能-战损相关'!M139</f>
        <v>0.125</v>
      </c>
      <c r="BS133" s="47">
        <f>'[1]功能-战损相关'!N139</f>
        <v>0.125</v>
      </c>
      <c r="BT133" s="47">
        <f>'[1]功能-战损相关'!O139</f>
        <v>0.125</v>
      </c>
      <c r="BU133" s="47">
        <f>'[1]功能-战损相关'!P139</f>
        <v>0.125</v>
      </c>
      <c r="BV133" s="47">
        <f>'[1]功能-战损相关'!Q139</f>
        <v>0.125</v>
      </c>
      <c r="BX133" s="57">
        <v>129</v>
      </c>
      <c r="BY133" s="47">
        <f>求节点($BL$5:$BL$364,BM$5:BM$364,节奏总纲!R132)</f>
        <v>0.17499999999999999</v>
      </c>
      <c r="BZ133" s="47">
        <f>求节点($BL$5:$BL$364,BN$5:BN$364,节奏总纲!S132)</f>
        <v>0.17499999999999999</v>
      </c>
      <c r="CA133" s="47">
        <f>求节点($BL$5:$BL$364,BO$5:BO$364,节奏总纲!T132)</f>
        <v>0.17499999999999999</v>
      </c>
      <c r="CB133" s="47">
        <f>求节点($BL$5:$BL$364,BP$5:BP$364,节奏总纲!U132)</f>
        <v>0.17499999999999999</v>
      </c>
      <c r="CC133" s="47">
        <f>求节点($BL$5:$BL$364,BQ$5:BQ$364,节奏总纲!V132)</f>
        <v>0.17499999999999999</v>
      </c>
      <c r="CD133" s="47">
        <f>求节点($BL$5:$BL$364,BR$5:BR$364,节奏总纲!R132)</f>
        <v>0.125</v>
      </c>
      <c r="CE133" s="47">
        <f>求节点($BL$5:$BL$364,BS$5:BS$364,节奏总纲!S132)</f>
        <v>0.125</v>
      </c>
      <c r="CF133" s="47">
        <f>求节点($BL$5:$BL$364,BT$5:BT$364,节奏总纲!T132)</f>
        <v>0.125</v>
      </c>
      <c r="CG133" s="47">
        <f>求节点($BL$5:$BL$364,BU$5:BU$364,节奏总纲!U132)</f>
        <v>0.125</v>
      </c>
      <c r="CH133" s="47">
        <f>求节点($BL$5:$BL$364,BV$5:BV$364,节奏总纲!V132)</f>
        <v>0.125</v>
      </c>
    </row>
    <row r="134" spans="2:86" x14ac:dyDescent="0.2">
      <c r="B134" s="83">
        <v>130</v>
      </c>
      <c r="C134" s="83">
        <f>[1]服务器生态!W151</f>
        <v>159.87516749999998</v>
      </c>
      <c r="D134" s="83">
        <f>[1]服务器生态!X151</f>
        <v>157.63837911973332</v>
      </c>
      <c r="E134" s="83">
        <f>[1]服务器生态!Y151</f>
        <v>12.868066713599999</v>
      </c>
      <c r="F134" s="83">
        <f>[1]服务器生态!Z151</f>
        <v>2.2893200000000005</v>
      </c>
      <c r="G134" s="83">
        <f>[1]服务器生态!AA151</f>
        <v>0.66239999999999988</v>
      </c>
      <c r="H134" s="83">
        <f>[1]服务器生态!AC151</f>
        <v>0.47962550249999997</v>
      </c>
      <c r="I134" s="83">
        <f>[1]服务器生态!AD151</f>
        <v>0.47291513735919999</v>
      </c>
      <c r="J134" s="83">
        <f>[1]服务器生态!AE151</f>
        <v>3.8604200140800002E-2</v>
      </c>
      <c r="K134" s="83">
        <f>[1]服务器生态!AF151</f>
        <v>6.8679600000000019E-3</v>
      </c>
      <c r="L134" s="83">
        <f>[1]服务器生态!AG151</f>
        <v>1.9871999999999997E-3</v>
      </c>
      <c r="M134" s="83">
        <f>[3]基础信息!M133</f>
        <v>100</v>
      </c>
      <c r="N134" s="92"/>
      <c r="Q134" s="97">
        <v>130</v>
      </c>
      <c r="R134" s="97">
        <f>[4]带兵数!D133</f>
        <v>10284.169345009299</v>
      </c>
      <c r="S134" s="97">
        <f>[4]带兵数!E133</f>
        <v>10322.395963319372</v>
      </c>
      <c r="T134" s="97">
        <f>[4]带兵数!F133</f>
        <v>10365.453667385293</v>
      </c>
      <c r="U134" s="97">
        <f>[4]带兵数!G133</f>
        <v>10411.47414391671</v>
      </c>
      <c r="V134" s="97">
        <f>[4]带兵数!H133</f>
        <v>10461.069740121369</v>
      </c>
      <c r="X134" s="97">
        <v>130</v>
      </c>
      <c r="Y134" s="102">
        <f>求节点(节奏总纲!D$4:D$163,R$5:R$164,$X134)*6</f>
        <v>37650.201513585271</v>
      </c>
      <c r="Z134" s="102">
        <f>求节点(节奏总纲!E$4:E$163,S$5:S$164,$X134)*6</f>
        <v>38799.596268859648</v>
      </c>
      <c r="AA134" s="102">
        <f>求节点(节奏总纲!F$4:F$163,T$5:T$164,$X134)*6</f>
        <v>40312.328920758344</v>
      </c>
      <c r="AB134" s="102">
        <f>求节点(节奏总纲!G$4:G$163,U$5:U$164,$X134)*6</f>
        <v>42501.494537859442</v>
      </c>
      <c r="AC134" s="102">
        <f>求节点(节奏总纲!H$4:H$163,V$5:V$164,$X134)*6</f>
        <v>46406.713595107518</v>
      </c>
      <c r="AG134" s="103">
        <v>130</v>
      </c>
      <c r="AH134" s="103">
        <v>1</v>
      </c>
      <c r="AI134" s="103">
        <f>[4]实力验证!$Z136</f>
        <v>1.3060602938765991</v>
      </c>
      <c r="AJ134" s="103">
        <f>[4]实力验证!$AE136</f>
        <v>1.9641849242812464</v>
      </c>
      <c r="AK134" s="103">
        <f>[4]实力验证!$AJ136</f>
        <v>3.9828315854070153</v>
      </c>
      <c r="AL134" s="103">
        <f>[4]实力验证!$AO136</f>
        <v>8.9247384721313257</v>
      </c>
      <c r="AM134" s="103">
        <f t="shared" si="16"/>
        <v>173.29581633899591</v>
      </c>
      <c r="AN134" s="107"/>
      <c r="AR134" s="104">
        <v>130</v>
      </c>
      <c r="AS134" s="109">
        <f t="shared" si="4"/>
        <v>310.67175353638828</v>
      </c>
      <c r="AT134" s="109">
        <f t="shared" si="5"/>
        <v>311.16777491502774</v>
      </c>
      <c r="AU134" s="109">
        <f t="shared" si="6"/>
        <v>313.15845749926052</v>
      </c>
      <c r="AV134" s="109">
        <f t="shared" si="7"/>
        <v>313.90143708777055</v>
      </c>
      <c r="AW134" s="109">
        <f t="shared" si="8"/>
        <v>319.53039780163323</v>
      </c>
      <c r="AY134" s="104">
        <v>130</v>
      </c>
      <c r="AZ134" s="109">
        <f t="shared" si="9"/>
        <v>1824.9</v>
      </c>
      <c r="BA134" s="109">
        <f t="shared" si="10"/>
        <v>1829.52</v>
      </c>
      <c r="BB134" s="109">
        <f t="shared" si="11"/>
        <v>1838.76</v>
      </c>
      <c r="BC134" s="109">
        <f t="shared" si="12"/>
        <v>1852.6200000000001</v>
      </c>
      <c r="BD134" s="109">
        <f t="shared" si="13"/>
        <v>1871.1000000000001</v>
      </c>
      <c r="BF134" s="104">
        <v>130</v>
      </c>
      <c r="BG134" s="109">
        <f t="shared" si="14"/>
        <v>0.15229106273372817</v>
      </c>
      <c r="BH134" s="109">
        <f t="shared" si="15"/>
        <v>0.84770893726627183</v>
      </c>
      <c r="BL134" s="70">
        <v>130</v>
      </c>
      <c r="BM134" s="47">
        <f>'[1]功能-战损相关'!H140</f>
        <v>0.17499999999999999</v>
      </c>
      <c r="BN134" s="47">
        <f>'[1]功能-战损相关'!I140</f>
        <v>0.17499999999999999</v>
      </c>
      <c r="BO134" s="47">
        <f>'[1]功能-战损相关'!J140</f>
        <v>0.17499999999999999</v>
      </c>
      <c r="BP134" s="47">
        <f>'[1]功能-战损相关'!K140</f>
        <v>0.17499999999999999</v>
      </c>
      <c r="BQ134" s="47">
        <f>'[1]功能-战损相关'!L140</f>
        <v>0.17499999999999999</v>
      </c>
      <c r="BR134" s="47">
        <f>'[1]功能-战损相关'!M140</f>
        <v>0.125</v>
      </c>
      <c r="BS134" s="47">
        <f>'[1]功能-战损相关'!N140</f>
        <v>0.125</v>
      </c>
      <c r="BT134" s="47">
        <f>'[1]功能-战损相关'!O140</f>
        <v>0.125</v>
      </c>
      <c r="BU134" s="47">
        <f>'[1]功能-战损相关'!P140</f>
        <v>0.125</v>
      </c>
      <c r="BV134" s="47">
        <f>'[1]功能-战损相关'!Q140</f>
        <v>0.125</v>
      </c>
      <c r="BX134" s="57">
        <v>130</v>
      </c>
      <c r="BY134" s="47">
        <f>求节点($BL$5:$BL$364,BM$5:BM$364,节奏总纲!R133)</f>
        <v>0.17499999999999999</v>
      </c>
      <c r="BZ134" s="47">
        <f>求节点($BL$5:$BL$364,BN$5:BN$364,节奏总纲!S133)</f>
        <v>0.17499999999999999</v>
      </c>
      <c r="CA134" s="47">
        <f>求节点($BL$5:$BL$364,BO$5:BO$364,节奏总纲!T133)</f>
        <v>0.17499999999999999</v>
      </c>
      <c r="CB134" s="47">
        <f>求节点($BL$5:$BL$364,BP$5:BP$364,节奏总纲!U133)</f>
        <v>0.17499999999999999</v>
      </c>
      <c r="CC134" s="47">
        <f>求节点($BL$5:$BL$364,BQ$5:BQ$364,节奏总纲!V133)</f>
        <v>0.17499999999999999</v>
      </c>
      <c r="CD134" s="47">
        <f>求节点($BL$5:$BL$364,BR$5:BR$364,节奏总纲!R133)</f>
        <v>0.125</v>
      </c>
      <c r="CE134" s="47">
        <f>求节点($BL$5:$BL$364,BS$5:BS$364,节奏总纲!S133)</f>
        <v>0.125</v>
      </c>
      <c r="CF134" s="47">
        <f>求节点($BL$5:$BL$364,BT$5:BT$364,节奏总纲!T133)</f>
        <v>0.125</v>
      </c>
      <c r="CG134" s="47">
        <f>求节点($BL$5:$BL$364,BU$5:BU$364,节奏总纲!U133)</f>
        <v>0.125</v>
      </c>
      <c r="CH134" s="47">
        <f>求节点($BL$5:$BL$364,BV$5:BV$364,节奏总纲!V133)</f>
        <v>0.125</v>
      </c>
    </row>
    <row r="135" spans="2:86" x14ac:dyDescent="0.2">
      <c r="B135" s="83">
        <v>131</v>
      </c>
      <c r="C135" s="83">
        <f>[1]服务器生态!W152</f>
        <v>159.0757916625</v>
      </c>
      <c r="D135" s="83">
        <f>[1]服务器生态!X152</f>
        <v>156.85018722413469</v>
      </c>
      <c r="E135" s="83">
        <f>[1]服务器生态!Y152</f>
        <v>12.803726380032002</v>
      </c>
      <c r="F135" s="83">
        <f>[1]服务器生态!Z152</f>
        <v>2.2778734000000007</v>
      </c>
      <c r="G135" s="83">
        <f>[1]服务器生态!AA152</f>
        <v>0.6590879999999999</v>
      </c>
      <c r="H135" s="83">
        <f>[1]服务器生态!AC152</f>
        <v>0.47962550249999997</v>
      </c>
      <c r="I135" s="83">
        <f>[1]服务器生态!AD152</f>
        <v>0.47291513735919999</v>
      </c>
      <c r="J135" s="83">
        <f>[1]服务器生态!AE152</f>
        <v>3.8604200140800002E-2</v>
      </c>
      <c r="K135" s="83">
        <f>[1]服务器生态!AF152</f>
        <v>6.8679600000000019E-3</v>
      </c>
      <c r="L135" s="83">
        <f>[1]服务器生态!AG152</f>
        <v>1.9871999999999997E-3</v>
      </c>
      <c r="M135" s="83">
        <f>[3]基础信息!M134</f>
        <v>100</v>
      </c>
      <c r="N135" s="92"/>
      <c r="Q135" s="97">
        <v>131</v>
      </c>
      <c r="R135" s="97">
        <f>[4]带兵数!D134</f>
        <v>10350.218683850997</v>
      </c>
      <c r="S135" s="97">
        <f>[4]带兵数!E134</f>
        <v>10390.679555384882</v>
      </c>
      <c r="T135" s="97">
        <f>[4]带兵数!F134</f>
        <v>10433.482422917481</v>
      </c>
      <c r="U135" s="97">
        <f>[4]带兵数!G134</f>
        <v>10480.261367048963</v>
      </c>
      <c r="V135" s="97">
        <f>[4]带兵数!H134</f>
        <v>10528.349317864413</v>
      </c>
      <c r="X135" s="97">
        <v>131</v>
      </c>
      <c r="Y135" s="102">
        <f>求节点(节奏总纲!D$4:D$163,R$5:R$164,$X135)*6</f>
        <v>37694.56365651064</v>
      </c>
      <c r="Z135" s="102">
        <f>求节点(节奏总纲!E$4:E$163,S$5:S$164,$X135)*6</f>
        <v>38843.349425950444</v>
      </c>
      <c r="AA135" s="102">
        <f>求节点(节奏总纲!F$4:F$163,T$5:T$164,$X135)*6</f>
        <v>40355.421846352881</v>
      </c>
      <c r="AB135" s="102">
        <f>求节点(节奏总纲!G$4:G$163,U$5:U$164,$X135)*6</f>
        <v>42548.476257024879</v>
      </c>
      <c r="AC135" s="102">
        <f>求节点(节奏总纲!H$4:H$163,V$5:V$164,$X135)*6</f>
        <v>46454.178278228836</v>
      </c>
      <c r="AG135" s="103">
        <v>131</v>
      </c>
      <c r="AH135" s="103">
        <v>1</v>
      </c>
      <c r="AI135" s="103">
        <f>[4]实力验证!$Z137</f>
        <v>1.3064265777991462</v>
      </c>
      <c r="AJ135" s="103">
        <f>[4]实力验证!$AE137</f>
        <v>1.9668408419244681</v>
      </c>
      <c r="AK135" s="103">
        <f>[4]实力验证!$AJ137</f>
        <v>3.9908198696568555</v>
      </c>
      <c r="AL135" s="103">
        <f>[4]实力验证!$AO137</f>
        <v>8.896443524755167</v>
      </c>
      <c r="AM135" s="103">
        <f t="shared" si="16"/>
        <v>173.3672555786782</v>
      </c>
      <c r="AN135" s="107"/>
      <c r="AR135" s="104">
        <v>131</v>
      </c>
      <c r="AS135" s="109">
        <f t="shared" si="4"/>
        <v>310.67175353638828</v>
      </c>
      <c r="AT135" s="109">
        <f t="shared" si="5"/>
        <v>311.16777491502774</v>
      </c>
      <c r="AU135" s="109">
        <f t="shared" si="6"/>
        <v>313.15845749926052</v>
      </c>
      <c r="AV135" s="109">
        <f t="shared" si="7"/>
        <v>313.90143708777055</v>
      </c>
      <c r="AW135" s="109">
        <f t="shared" si="8"/>
        <v>319.53039780163323</v>
      </c>
      <c r="AY135" s="104">
        <v>131</v>
      </c>
      <c r="AZ135" s="109">
        <f t="shared" si="9"/>
        <v>1824.9</v>
      </c>
      <c r="BA135" s="109">
        <f t="shared" si="10"/>
        <v>1829.52</v>
      </c>
      <c r="BB135" s="109">
        <f t="shared" si="11"/>
        <v>1838.76</v>
      </c>
      <c r="BC135" s="109">
        <f t="shared" si="12"/>
        <v>1852.6200000000001</v>
      </c>
      <c r="BD135" s="109">
        <f t="shared" si="13"/>
        <v>1871.1000000000001</v>
      </c>
      <c r="BF135" s="104">
        <v>131</v>
      </c>
      <c r="BG135" s="109">
        <f t="shared" si="14"/>
        <v>0.15229106273372817</v>
      </c>
      <c r="BH135" s="109">
        <f t="shared" si="15"/>
        <v>0.84770893726627183</v>
      </c>
      <c r="BL135" s="70">
        <v>131</v>
      </c>
      <c r="BM135" s="47">
        <f>'[1]功能-战损相关'!H141</f>
        <v>0.17499999999999999</v>
      </c>
      <c r="BN135" s="47">
        <f>'[1]功能-战损相关'!I141</f>
        <v>0.17499999999999999</v>
      </c>
      <c r="BO135" s="47">
        <f>'[1]功能-战损相关'!J141</f>
        <v>0.17499999999999999</v>
      </c>
      <c r="BP135" s="47">
        <f>'[1]功能-战损相关'!K141</f>
        <v>0.17499999999999999</v>
      </c>
      <c r="BQ135" s="47">
        <f>'[1]功能-战损相关'!L141</f>
        <v>0.17499999999999999</v>
      </c>
      <c r="BR135" s="47">
        <f>'[1]功能-战损相关'!M141</f>
        <v>0.125</v>
      </c>
      <c r="BS135" s="47">
        <f>'[1]功能-战损相关'!N141</f>
        <v>0.125</v>
      </c>
      <c r="BT135" s="47">
        <f>'[1]功能-战损相关'!O141</f>
        <v>0.125</v>
      </c>
      <c r="BU135" s="47">
        <f>'[1]功能-战损相关'!P141</f>
        <v>0.125</v>
      </c>
      <c r="BV135" s="47">
        <f>'[1]功能-战损相关'!Q141</f>
        <v>0.125</v>
      </c>
      <c r="BX135" s="57">
        <v>131</v>
      </c>
      <c r="BY135" s="47">
        <f>求节点($BL$5:$BL$364,BM$5:BM$364,节奏总纲!R134)</f>
        <v>0.17499999999999999</v>
      </c>
      <c r="BZ135" s="47">
        <f>求节点($BL$5:$BL$364,BN$5:BN$364,节奏总纲!S134)</f>
        <v>0.17499999999999999</v>
      </c>
      <c r="CA135" s="47">
        <f>求节点($BL$5:$BL$364,BO$5:BO$364,节奏总纲!T134)</f>
        <v>0.17499999999999999</v>
      </c>
      <c r="CB135" s="47">
        <f>求节点($BL$5:$BL$364,BP$5:BP$364,节奏总纲!U134)</f>
        <v>0.17499999999999999</v>
      </c>
      <c r="CC135" s="47">
        <f>求节点($BL$5:$BL$364,BQ$5:BQ$364,节奏总纲!V134)</f>
        <v>0.17499999999999999</v>
      </c>
      <c r="CD135" s="47">
        <f>求节点($BL$5:$BL$364,BR$5:BR$364,节奏总纲!R134)</f>
        <v>0.125</v>
      </c>
      <c r="CE135" s="47">
        <f>求节点($BL$5:$BL$364,BS$5:BS$364,节奏总纲!S134)</f>
        <v>0.125</v>
      </c>
      <c r="CF135" s="47">
        <f>求节点($BL$5:$BL$364,BT$5:BT$364,节奏总纲!T134)</f>
        <v>0.125</v>
      </c>
      <c r="CG135" s="47">
        <f>求节点($BL$5:$BL$364,BU$5:BU$364,节奏总纲!U134)</f>
        <v>0.125</v>
      </c>
      <c r="CH135" s="47">
        <f>求节点($BL$5:$BL$364,BV$5:BV$364,节奏总纲!V134)</f>
        <v>0.125</v>
      </c>
    </row>
    <row r="136" spans="2:86" x14ac:dyDescent="0.2">
      <c r="B136" s="83">
        <v>132</v>
      </c>
      <c r="C136" s="83">
        <f>[1]服务器生态!W153</f>
        <v>158.27641582499999</v>
      </c>
      <c r="D136" s="83">
        <f>[1]服务器生态!X153</f>
        <v>156.061995328536</v>
      </c>
      <c r="E136" s="83">
        <f>[1]服务器生态!Y153</f>
        <v>12.739386046464</v>
      </c>
      <c r="F136" s="83">
        <f>[1]服务器生态!Z153</f>
        <v>2.2664268000000005</v>
      </c>
      <c r="G136" s="83">
        <f>[1]服务器生态!AA153</f>
        <v>0.65577599999999991</v>
      </c>
      <c r="H136" s="83">
        <f>[1]服务器生态!AC153</f>
        <v>0.47962550249999997</v>
      </c>
      <c r="I136" s="83">
        <f>[1]服务器生态!AD153</f>
        <v>0.47291513735919999</v>
      </c>
      <c r="J136" s="83">
        <f>[1]服务器生态!AE153</f>
        <v>3.8604200140800002E-2</v>
      </c>
      <c r="K136" s="83">
        <f>[1]服务器生态!AF153</f>
        <v>6.8679600000000019E-3</v>
      </c>
      <c r="L136" s="83">
        <f>[1]服务器生态!AG153</f>
        <v>1.9871999999999997E-3</v>
      </c>
      <c r="M136" s="83">
        <f>[3]基础信息!M135</f>
        <v>100</v>
      </c>
      <c r="N136" s="92"/>
      <c r="Q136" s="97">
        <v>132</v>
      </c>
      <c r="R136" s="97">
        <f>[4]带兵数!D135</f>
        <v>10418.725533783756</v>
      </c>
      <c r="S136" s="97">
        <f>[4]带兵数!E135</f>
        <v>10458.209033612722</v>
      </c>
      <c r="T136" s="97">
        <f>[4]带兵数!F135</f>
        <v>10502.372210011868</v>
      </c>
      <c r="U136" s="97">
        <f>[4]带兵数!G135</f>
        <v>10547.428454475499</v>
      </c>
      <c r="V136" s="97">
        <f>[4]带兵数!H135</f>
        <v>10593.159540397482</v>
      </c>
      <c r="X136" s="97">
        <v>132</v>
      </c>
      <c r="Y136" s="102">
        <f>求节点(节奏总纲!D$4:D$163,R$5:R$164,$X136)*6</f>
        <v>37738.925799435994</v>
      </c>
      <c r="Z136" s="102">
        <f>求节点(节奏总纲!E$4:E$163,S$5:S$164,$X136)*6</f>
        <v>38887.10258304124</v>
      </c>
      <c r="AA136" s="102">
        <f>求节点(节奏总纲!F$4:F$163,T$5:T$164,$X136)*6</f>
        <v>40398.514771947419</v>
      </c>
      <c r="AB136" s="102">
        <f>求节点(节奏总纲!G$4:G$163,U$5:U$164,$X136)*6</f>
        <v>42593.352032195027</v>
      </c>
      <c r="AC136" s="102">
        <f>求节点(节奏总纲!H$4:H$163,V$5:V$164,$X136)*6</f>
        <v>46500.353255880982</v>
      </c>
      <c r="AG136" s="103">
        <v>132</v>
      </c>
      <c r="AH136" s="103">
        <v>1</v>
      </c>
      <c r="AI136" s="103">
        <f>[4]实力验证!$Z138</f>
        <v>1.3067869454353072</v>
      </c>
      <c r="AJ136" s="103">
        <f>[4]实力验证!$AE138</f>
        <v>1.9694538606894485</v>
      </c>
      <c r="AK136" s="103">
        <f>[4]实力验证!$AJ138</f>
        <v>4.0034602255403628</v>
      </c>
      <c r="AL136" s="103">
        <f>[4]实力验证!$AO138</f>
        <v>8.8680952817867702</v>
      </c>
      <c r="AM136" s="103">
        <f t="shared" si="16"/>
        <v>173.4534520650036</v>
      </c>
      <c r="AN136" s="107"/>
      <c r="AR136" s="104">
        <v>132</v>
      </c>
      <c r="AS136" s="109">
        <f t="shared" si="4"/>
        <v>310.67175353638828</v>
      </c>
      <c r="AT136" s="109">
        <f t="shared" si="5"/>
        <v>311.16777491502774</v>
      </c>
      <c r="AU136" s="109">
        <f t="shared" si="6"/>
        <v>313.15845749926052</v>
      </c>
      <c r="AV136" s="109">
        <f t="shared" si="7"/>
        <v>313.90143708777055</v>
      </c>
      <c r="AW136" s="109">
        <f t="shared" si="8"/>
        <v>319.53039780163323</v>
      </c>
      <c r="AY136" s="104">
        <v>132</v>
      </c>
      <c r="AZ136" s="109">
        <f t="shared" si="9"/>
        <v>1824.9</v>
      </c>
      <c r="BA136" s="109">
        <f t="shared" si="10"/>
        <v>1829.52</v>
      </c>
      <c r="BB136" s="109">
        <f t="shared" si="11"/>
        <v>1838.76</v>
      </c>
      <c r="BC136" s="109">
        <f t="shared" si="12"/>
        <v>1852.6200000000001</v>
      </c>
      <c r="BD136" s="109">
        <f t="shared" si="13"/>
        <v>1871.1000000000001</v>
      </c>
      <c r="BF136" s="104">
        <v>132</v>
      </c>
      <c r="BG136" s="109">
        <f t="shared" si="14"/>
        <v>0.15229106273372817</v>
      </c>
      <c r="BH136" s="109">
        <f t="shared" si="15"/>
        <v>0.84770893726627183</v>
      </c>
      <c r="BL136" s="70">
        <v>132</v>
      </c>
      <c r="BM136" s="47">
        <f>'[1]功能-战损相关'!H142</f>
        <v>0.17499999999999999</v>
      </c>
      <c r="BN136" s="47">
        <f>'[1]功能-战损相关'!I142</f>
        <v>0.17499999999999999</v>
      </c>
      <c r="BO136" s="47">
        <f>'[1]功能-战损相关'!J142</f>
        <v>0.17499999999999999</v>
      </c>
      <c r="BP136" s="47">
        <f>'[1]功能-战损相关'!K142</f>
        <v>0.17499999999999999</v>
      </c>
      <c r="BQ136" s="47">
        <f>'[1]功能-战损相关'!L142</f>
        <v>0.17499999999999999</v>
      </c>
      <c r="BR136" s="47">
        <f>'[1]功能-战损相关'!M142</f>
        <v>0.125</v>
      </c>
      <c r="BS136" s="47">
        <f>'[1]功能-战损相关'!N142</f>
        <v>0.125</v>
      </c>
      <c r="BT136" s="47">
        <f>'[1]功能-战损相关'!O142</f>
        <v>0.125</v>
      </c>
      <c r="BU136" s="47">
        <f>'[1]功能-战损相关'!P142</f>
        <v>0.125</v>
      </c>
      <c r="BV136" s="47">
        <f>'[1]功能-战损相关'!Q142</f>
        <v>0.125</v>
      </c>
      <c r="BX136" s="57">
        <v>132</v>
      </c>
      <c r="BY136" s="47">
        <f>求节点($BL$5:$BL$364,BM$5:BM$364,节奏总纲!R135)</f>
        <v>0.17499999999999999</v>
      </c>
      <c r="BZ136" s="47">
        <f>求节点($BL$5:$BL$364,BN$5:BN$364,节奏总纲!S135)</f>
        <v>0.17499999999999999</v>
      </c>
      <c r="CA136" s="47">
        <f>求节点($BL$5:$BL$364,BO$5:BO$364,节奏总纲!T135)</f>
        <v>0.17499999999999999</v>
      </c>
      <c r="CB136" s="47">
        <f>求节点($BL$5:$BL$364,BP$5:BP$364,节奏总纲!U135)</f>
        <v>0.17499999999999999</v>
      </c>
      <c r="CC136" s="47">
        <f>求节点($BL$5:$BL$364,BQ$5:BQ$364,节奏总纲!V135)</f>
        <v>0.17499999999999999</v>
      </c>
      <c r="CD136" s="47">
        <f>求节点($BL$5:$BL$364,BR$5:BR$364,节奏总纲!R135)</f>
        <v>0.125</v>
      </c>
      <c r="CE136" s="47">
        <f>求节点($BL$5:$BL$364,BS$5:BS$364,节奏总纲!S135)</f>
        <v>0.125</v>
      </c>
      <c r="CF136" s="47">
        <f>求节点($BL$5:$BL$364,BT$5:BT$364,节奏总纲!T135)</f>
        <v>0.125</v>
      </c>
      <c r="CG136" s="47">
        <f>求节点($BL$5:$BL$364,BU$5:BU$364,节奏总纲!U135)</f>
        <v>0.125</v>
      </c>
      <c r="CH136" s="47">
        <f>求节点($BL$5:$BL$364,BV$5:BV$364,节奏总纲!V135)</f>
        <v>0.125</v>
      </c>
    </row>
    <row r="137" spans="2:86" x14ac:dyDescent="0.2">
      <c r="B137" s="83">
        <v>133</v>
      </c>
      <c r="C137" s="83">
        <f>[1]服务器生态!W154</f>
        <v>157.47703998749998</v>
      </c>
      <c r="D137" s="83">
        <f>[1]服务器生态!X154</f>
        <v>155.27380343293731</v>
      </c>
      <c r="E137" s="83">
        <f>[1]服务器生态!Y154</f>
        <v>12.675045712895999</v>
      </c>
      <c r="F137" s="83">
        <f>[1]服务器生态!Z154</f>
        <v>2.2549802000000003</v>
      </c>
      <c r="G137" s="83">
        <f>[1]服务器生态!AA154</f>
        <v>0.65246399999999982</v>
      </c>
      <c r="H137" s="83">
        <f>[1]服务器生态!AC154</f>
        <v>0.47962550249999997</v>
      </c>
      <c r="I137" s="83">
        <f>[1]服务器生态!AD154</f>
        <v>0.47291513735919999</v>
      </c>
      <c r="J137" s="83">
        <f>[1]服务器生态!AE154</f>
        <v>3.8604200140800002E-2</v>
      </c>
      <c r="K137" s="83">
        <f>[1]服务器生态!AF154</f>
        <v>6.8679600000000019E-3</v>
      </c>
      <c r="L137" s="83">
        <f>[1]服务器生态!AG154</f>
        <v>1.9871999999999997E-3</v>
      </c>
      <c r="M137" s="83">
        <f>[3]基础信息!M136</f>
        <v>100</v>
      </c>
      <c r="N137" s="92"/>
      <c r="Q137" s="97">
        <v>133</v>
      </c>
      <c r="R137" s="97">
        <f>[4]带兵数!D136</f>
        <v>10485.193393640169</v>
      </c>
      <c r="S137" s="97">
        <f>[4]带兵数!E136</f>
        <v>10526.375843787282</v>
      </c>
      <c r="T137" s="97">
        <f>[4]带兵数!F136</f>
        <v>10568.416857784301</v>
      </c>
      <c r="U137" s="97">
        <f>[4]带兵数!G136</f>
        <v>10611.001750564903</v>
      </c>
      <c r="V137" s="97">
        <f>[4]带兵数!H136</f>
        <v>10659.034382991296</v>
      </c>
      <c r="X137" s="97">
        <v>133</v>
      </c>
      <c r="Y137" s="102">
        <f>求节点(节奏总纲!D$4:D$163,R$5:R$164,$X137)*6</f>
        <v>37783.287942361363</v>
      </c>
      <c r="Z137" s="102">
        <f>求节点(节奏总纲!E$4:E$163,S$5:S$164,$X137)*6</f>
        <v>38930.855740132036</v>
      </c>
      <c r="AA137" s="102">
        <f>求节点(节奏总纲!F$4:F$163,T$5:T$164,$X137)*6</f>
        <v>40441.607697541949</v>
      </c>
      <c r="AB137" s="102">
        <f>求节点(节奏总纲!G$4:G$163,U$5:U$164,$X137)*6</f>
        <v>42635.319598990718</v>
      </c>
      <c r="AC137" s="102">
        <f>求节点(节奏总纲!H$4:H$163,V$5:V$164,$X137)*6</f>
        <v>46546.528233533129</v>
      </c>
      <c r="AG137" s="103">
        <v>133</v>
      </c>
      <c r="AH137" s="103">
        <v>1</v>
      </c>
      <c r="AI137" s="103">
        <f>[4]实力验证!$Z139</f>
        <v>1.3071415389781633</v>
      </c>
      <c r="AJ137" s="103">
        <f>[4]实力验证!$AE139</f>
        <v>1.9720250116154692</v>
      </c>
      <c r="AK137" s="103">
        <f>[4]实力验证!$AJ139</f>
        <v>4.0224476240060207</v>
      </c>
      <c r="AL137" s="103">
        <f>[4]实力验证!$AO139</f>
        <v>8.8402012566323869</v>
      </c>
      <c r="AM137" s="103">
        <f t="shared" si="16"/>
        <v>173.56075855752042</v>
      </c>
      <c r="AN137" s="107"/>
      <c r="AR137" s="104">
        <v>133</v>
      </c>
      <c r="AS137" s="109">
        <f t="shared" si="4"/>
        <v>310.67175353638828</v>
      </c>
      <c r="AT137" s="109">
        <f t="shared" si="5"/>
        <v>311.16777491502774</v>
      </c>
      <c r="AU137" s="109">
        <f t="shared" si="6"/>
        <v>313.15845749926052</v>
      </c>
      <c r="AV137" s="109">
        <f t="shared" si="7"/>
        <v>313.90143708777055</v>
      </c>
      <c r="AW137" s="109">
        <f t="shared" si="8"/>
        <v>319.53039780163323</v>
      </c>
      <c r="AY137" s="104">
        <v>133</v>
      </c>
      <c r="AZ137" s="109">
        <f t="shared" si="9"/>
        <v>1824.9</v>
      </c>
      <c r="BA137" s="109">
        <f t="shared" si="10"/>
        <v>1829.52</v>
      </c>
      <c r="BB137" s="109">
        <f t="shared" si="11"/>
        <v>1838.76</v>
      </c>
      <c r="BC137" s="109">
        <f t="shared" si="12"/>
        <v>1852.6200000000001</v>
      </c>
      <c r="BD137" s="109">
        <f t="shared" si="13"/>
        <v>1871.1000000000001</v>
      </c>
      <c r="BF137" s="104">
        <v>133</v>
      </c>
      <c r="BG137" s="109">
        <f t="shared" si="14"/>
        <v>0.15229106273372817</v>
      </c>
      <c r="BH137" s="109">
        <f t="shared" si="15"/>
        <v>0.84770893726627183</v>
      </c>
      <c r="BL137" s="70">
        <v>133</v>
      </c>
      <c r="BM137" s="47">
        <f>'[1]功能-战损相关'!H143</f>
        <v>0.17499999999999999</v>
      </c>
      <c r="BN137" s="47">
        <f>'[1]功能-战损相关'!I143</f>
        <v>0.17499999999999999</v>
      </c>
      <c r="BO137" s="47">
        <f>'[1]功能-战损相关'!J143</f>
        <v>0.17499999999999999</v>
      </c>
      <c r="BP137" s="47">
        <f>'[1]功能-战损相关'!K143</f>
        <v>0.17499999999999999</v>
      </c>
      <c r="BQ137" s="47">
        <f>'[1]功能-战损相关'!L143</f>
        <v>0.17499999999999999</v>
      </c>
      <c r="BR137" s="47">
        <f>'[1]功能-战损相关'!M143</f>
        <v>0.125</v>
      </c>
      <c r="BS137" s="47">
        <f>'[1]功能-战损相关'!N143</f>
        <v>0.125</v>
      </c>
      <c r="BT137" s="47">
        <f>'[1]功能-战损相关'!O143</f>
        <v>0.125</v>
      </c>
      <c r="BU137" s="47">
        <f>'[1]功能-战损相关'!P143</f>
        <v>0.125</v>
      </c>
      <c r="BV137" s="47">
        <f>'[1]功能-战损相关'!Q143</f>
        <v>0.125</v>
      </c>
      <c r="BX137" s="57">
        <v>133</v>
      </c>
      <c r="BY137" s="47">
        <f>求节点($BL$5:$BL$364,BM$5:BM$364,节奏总纲!R136)</f>
        <v>0.17499999999999999</v>
      </c>
      <c r="BZ137" s="47">
        <f>求节点($BL$5:$BL$364,BN$5:BN$364,节奏总纲!S136)</f>
        <v>0.17499999999999999</v>
      </c>
      <c r="CA137" s="47">
        <f>求节点($BL$5:$BL$364,BO$5:BO$364,节奏总纲!T136)</f>
        <v>0.17499999999999999</v>
      </c>
      <c r="CB137" s="47">
        <f>求节点($BL$5:$BL$364,BP$5:BP$364,节奏总纲!U136)</f>
        <v>0.17499999999999999</v>
      </c>
      <c r="CC137" s="47">
        <f>求节点($BL$5:$BL$364,BQ$5:BQ$364,节奏总纲!V136)</f>
        <v>0.17499999999999999</v>
      </c>
      <c r="CD137" s="47">
        <f>求节点($BL$5:$BL$364,BR$5:BR$364,节奏总纲!R136)</f>
        <v>0.125</v>
      </c>
      <c r="CE137" s="47">
        <f>求节点($BL$5:$BL$364,BS$5:BS$364,节奏总纲!S136)</f>
        <v>0.125</v>
      </c>
      <c r="CF137" s="47">
        <f>求节点($BL$5:$BL$364,BT$5:BT$364,节奏总纲!T136)</f>
        <v>0.125</v>
      </c>
      <c r="CG137" s="47">
        <f>求节点($BL$5:$BL$364,BU$5:BU$364,节奏总纲!U136)</f>
        <v>0.125</v>
      </c>
      <c r="CH137" s="47">
        <f>求节点($BL$5:$BL$364,BV$5:BV$364,节奏总纲!V136)</f>
        <v>0.125</v>
      </c>
    </row>
    <row r="138" spans="2:86" x14ac:dyDescent="0.2">
      <c r="B138" s="83">
        <v>134</v>
      </c>
      <c r="C138" s="83">
        <f>[1]服务器生态!W155</f>
        <v>156.67766415</v>
      </c>
      <c r="D138" s="83">
        <f>[1]服务器生态!X155</f>
        <v>154.48561153733868</v>
      </c>
      <c r="E138" s="83">
        <f>[1]服务器生态!Y155</f>
        <v>12.610705379328001</v>
      </c>
      <c r="F138" s="83">
        <f>[1]服务器生态!Z155</f>
        <v>2.2435336000000006</v>
      </c>
      <c r="G138" s="83">
        <f>[1]服务器生态!AA155</f>
        <v>0.64915199999999995</v>
      </c>
      <c r="H138" s="83">
        <f>[1]服务器生态!AC155</f>
        <v>0.47962550249999997</v>
      </c>
      <c r="I138" s="83">
        <f>[1]服务器生态!AD155</f>
        <v>0.47291513735919999</v>
      </c>
      <c r="J138" s="83">
        <f>[1]服务器生态!AE155</f>
        <v>3.8604200140800002E-2</v>
      </c>
      <c r="K138" s="83">
        <f>[1]服务器生态!AF155</f>
        <v>6.8679600000000019E-3</v>
      </c>
      <c r="L138" s="83">
        <f>[1]服务器生态!AG155</f>
        <v>1.9871999999999997E-3</v>
      </c>
      <c r="M138" s="83">
        <f>[3]基础信息!M137</f>
        <v>100</v>
      </c>
      <c r="N138" s="92"/>
      <c r="Q138" s="97">
        <v>134</v>
      </c>
      <c r="R138" s="97">
        <f>[4]带兵数!D137</f>
        <v>10553.357958132943</v>
      </c>
      <c r="S138" s="97">
        <f>[4]带兵数!E137</f>
        <v>10591.904335866573</v>
      </c>
      <c r="T138" s="97">
        <f>[4]带兵数!F137</f>
        <v>10632.184008378683</v>
      </c>
      <c r="U138" s="97">
        <f>[4]带兵数!G137</f>
        <v>10676.989170278477</v>
      </c>
      <c r="V138" s="97">
        <f>[4]带兵数!H137</f>
        <v>10723.746273633435</v>
      </c>
      <c r="X138" s="97">
        <v>134</v>
      </c>
      <c r="Y138" s="102">
        <f>求节点(节奏总纲!D$4:D$163,R$5:R$164,$X138)*6</f>
        <v>37827.650085286732</v>
      </c>
      <c r="Z138" s="102">
        <f>求节点(节奏总纲!E$4:E$163,S$5:S$164,$X138)*6</f>
        <v>38974.608897222832</v>
      </c>
      <c r="AA138" s="102">
        <f>求节点(节奏总纲!F$4:F$163,T$5:T$164,$X138)*6</f>
        <v>40484.700623136487</v>
      </c>
      <c r="AB138" s="102">
        <f>求节点(节奏总纲!G$4:G$163,U$5:U$164,$X138)*6</f>
        <v>42677.287165786409</v>
      </c>
      <c r="AC138" s="102">
        <f>求节点(节奏总纲!H$4:H$163,V$5:V$164,$X138)*6</f>
        <v>46592.70321118529</v>
      </c>
      <c r="AG138" s="103">
        <v>134</v>
      </c>
      <c r="AH138" s="103">
        <v>1</v>
      </c>
      <c r="AI138" s="103">
        <f>[4]实力验证!$Z140</f>
        <v>1.3074904961003515</v>
      </c>
      <c r="AJ138" s="103">
        <f>[4]实力验证!$AE140</f>
        <v>1.9745552929641625</v>
      </c>
      <c r="AK138" s="103">
        <f>[4]实力验证!$AJ140</f>
        <v>4.0411332094034638</v>
      </c>
      <c r="AL138" s="103">
        <f>[4]实力验证!$AO140</f>
        <v>8.8127506193034559</v>
      </c>
      <c r="AM138" s="103">
        <f t="shared" si="16"/>
        <v>173.66635936603817</v>
      </c>
      <c r="AN138" s="107"/>
      <c r="AR138" s="104">
        <v>134</v>
      </c>
      <c r="AS138" s="109">
        <f t="shared" si="4"/>
        <v>310.67175353638828</v>
      </c>
      <c r="AT138" s="109">
        <f t="shared" si="5"/>
        <v>311.16777491502774</v>
      </c>
      <c r="AU138" s="109">
        <f t="shared" si="6"/>
        <v>313.15845749926052</v>
      </c>
      <c r="AV138" s="109">
        <f t="shared" si="7"/>
        <v>313.90143708777055</v>
      </c>
      <c r="AW138" s="109">
        <f t="shared" si="8"/>
        <v>319.53039780163323</v>
      </c>
      <c r="AY138" s="104">
        <v>134</v>
      </c>
      <c r="AZ138" s="109">
        <f t="shared" si="9"/>
        <v>1824.9</v>
      </c>
      <c r="BA138" s="109">
        <f t="shared" si="10"/>
        <v>1829.52</v>
      </c>
      <c r="BB138" s="109">
        <f t="shared" si="11"/>
        <v>1838.76</v>
      </c>
      <c r="BC138" s="109">
        <f t="shared" si="12"/>
        <v>1852.6200000000001</v>
      </c>
      <c r="BD138" s="109">
        <f t="shared" si="13"/>
        <v>1871.1000000000001</v>
      </c>
      <c r="BF138" s="104">
        <v>134</v>
      </c>
      <c r="BG138" s="109">
        <f t="shared" si="14"/>
        <v>0.15229106273372817</v>
      </c>
      <c r="BH138" s="109">
        <f t="shared" si="15"/>
        <v>0.84770893726627183</v>
      </c>
      <c r="BL138" s="70">
        <v>134</v>
      </c>
      <c r="BM138" s="47">
        <f>'[1]功能-战损相关'!H144</f>
        <v>0.17499999999999999</v>
      </c>
      <c r="BN138" s="47">
        <f>'[1]功能-战损相关'!I144</f>
        <v>0.17499999999999999</v>
      </c>
      <c r="BO138" s="47">
        <f>'[1]功能-战损相关'!J144</f>
        <v>0.17499999999999999</v>
      </c>
      <c r="BP138" s="47">
        <f>'[1]功能-战损相关'!K144</f>
        <v>0.17499999999999999</v>
      </c>
      <c r="BQ138" s="47">
        <f>'[1]功能-战损相关'!L144</f>
        <v>0.17499999999999999</v>
      </c>
      <c r="BR138" s="47">
        <f>'[1]功能-战损相关'!M144</f>
        <v>0.125</v>
      </c>
      <c r="BS138" s="47">
        <f>'[1]功能-战损相关'!N144</f>
        <v>0.125</v>
      </c>
      <c r="BT138" s="47">
        <f>'[1]功能-战损相关'!O144</f>
        <v>0.125</v>
      </c>
      <c r="BU138" s="47">
        <f>'[1]功能-战损相关'!P144</f>
        <v>0.125</v>
      </c>
      <c r="BV138" s="47">
        <f>'[1]功能-战损相关'!Q144</f>
        <v>0.125</v>
      </c>
      <c r="BX138" s="57">
        <v>134</v>
      </c>
      <c r="BY138" s="47">
        <f>求节点($BL$5:$BL$364,BM$5:BM$364,节奏总纲!R137)</f>
        <v>0.17499999999999999</v>
      </c>
      <c r="BZ138" s="47">
        <f>求节点($BL$5:$BL$364,BN$5:BN$364,节奏总纲!S137)</f>
        <v>0.17499999999999999</v>
      </c>
      <c r="CA138" s="47">
        <f>求节点($BL$5:$BL$364,BO$5:BO$364,节奏总纲!T137)</f>
        <v>0.17499999999999999</v>
      </c>
      <c r="CB138" s="47">
        <f>求节点($BL$5:$BL$364,BP$5:BP$364,节奏总纲!U137)</f>
        <v>0.17499999999999999</v>
      </c>
      <c r="CC138" s="47">
        <f>求节点($BL$5:$BL$364,BQ$5:BQ$364,节奏总纲!V137)</f>
        <v>0.17499999999999999</v>
      </c>
      <c r="CD138" s="47">
        <f>求节点($BL$5:$BL$364,BR$5:BR$364,节奏总纲!R137)</f>
        <v>0.125</v>
      </c>
      <c r="CE138" s="47">
        <f>求节点($BL$5:$BL$364,BS$5:BS$364,节奏总纲!S137)</f>
        <v>0.125</v>
      </c>
      <c r="CF138" s="47">
        <f>求节点($BL$5:$BL$364,BT$5:BT$364,节奏总纲!T137)</f>
        <v>0.125</v>
      </c>
      <c r="CG138" s="47">
        <f>求节点($BL$5:$BL$364,BU$5:BU$364,节奏总纲!U137)</f>
        <v>0.125</v>
      </c>
      <c r="CH138" s="47">
        <f>求节点($BL$5:$BL$364,BV$5:BV$364,节奏总纲!V137)</f>
        <v>0.125</v>
      </c>
    </row>
    <row r="139" spans="2:86" x14ac:dyDescent="0.2">
      <c r="B139" s="83">
        <v>135</v>
      </c>
      <c r="C139" s="83">
        <f>[1]服务器生态!W156</f>
        <v>155.87828831249999</v>
      </c>
      <c r="D139" s="83">
        <f>[1]服务器生态!X156</f>
        <v>153.69741964174</v>
      </c>
      <c r="E139" s="83">
        <f>[1]服务器生态!Y156</f>
        <v>12.54636504576</v>
      </c>
      <c r="F139" s="83">
        <f>[1]服务器生态!Z156</f>
        <v>2.2320870000000008</v>
      </c>
      <c r="G139" s="83">
        <f>[1]服务器生态!AA156</f>
        <v>0.64583999999999986</v>
      </c>
      <c r="H139" s="83">
        <f>[1]服务器生态!AC156</f>
        <v>0.47962550249999997</v>
      </c>
      <c r="I139" s="83">
        <f>[1]服务器生态!AD156</f>
        <v>0.47291513735919999</v>
      </c>
      <c r="J139" s="83">
        <f>[1]服务器生态!AE156</f>
        <v>3.8604200140800002E-2</v>
      </c>
      <c r="K139" s="83">
        <f>[1]服务器生态!AF156</f>
        <v>6.8679600000000019E-3</v>
      </c>
      <c r="L139" s="83">
        <f>[1]服务器生态!AG156</f>
        <v>1.9871999999999997E-3</v>
      </c>
      <c r="M139" s="83">
        <f>[3]基础信息!M138</f>
        <v>100</v>
      </c>
      <c r="N139" s="92"/>
      <c r="Q139" s="97">
        <v>135</v>
      </c>
      <c r="R139" s="97">
        <f>[4]带兵数!D138</f>
        <v>10620.238018096192</v>
      </c>
      <c r="S139" s="97">
        <f>[4]带兵数!E138</f>
        <v>10658.300638407094</v>
      </c>
      <c r="T139" s="97">
        <f>[4]带兵数!F138</f>
        <v>10699.773107342662</v>
      </c>
      <c r="U139" s="97">
        <f>[4]带兵数!G138</f>
        <v>10743.454269294489</v>
      </c>
      <c r="V139" s="97">
        <f>[4]带兵数!H138</f>
        <v>10793.831295506459</v>
      </c>
      <c r="X139" s="97">
        <v>135</v>
      </c>
      <c r="Y139" s="102">
        <f>求节点(节奏总纲!D$4:D$163,R$5:R$164,$X139)*6</f>
        <v>37872.012228212094</v>
      </c>
      <c r="Z139" s="102">
        <f>求节点(节奏总纲!E$4:E$163,S$5:S$164,$X139)*6</f>
        <v>39018.362054313628</v>
      </c>
      <c r="AA139" s="102">
        <f>求节点(节奏总纲!F$4:F$163,T$5:T$164,$X139)*6</f>
        <v>40527.793548731024</v>
      </c>
      <c r="AB139" s="102">
        <f>求节点(节奏总纲!G$4:G$163,U$5:U$164,$X139)*6</f>
        <v>42719.2547325821</v>
      </c>
      <c r="AC139" s="102">
        <f>求节点(节奏总纲!H$4:H$163,V$5:V$164,$X139)*6</f>
        <v>46638.878188837436</v>
      </c>
      <c r="AG139" s="103">
        <v>135</v>
      </c>
      <c r="AH139" s="103">
        <v>1</v>
      </c>
      <c r="AI139" s="103">
        <f>[4]实力验证!$Z141</f>
        <v>1.3078339501322858</v>
      </c>
      <c r="AJ139" s="103">
        <f>[4]实力验证!$AE141</f>
        <v>1.9770456715117828</v>
      </c>
      <c r="AK139" s="103">
        <f>[4]实力验证!$AJ141</f>
        <v>4.059524121168093</v>
      </c>
      <c r="AL139" s="103">
        <f>[4]实力验证!$AO141</f>
        <v>8.7857328813915245</v>
      </c>
      <c r="AM139" s="103">
        <f t="shared" si="16"/>
        <v>173.77029483877911</v>
      </c>
      <c r="AN139" s="107"/>
      <c r="AR139" s="104">
        <v>135</v>
      </c>
      <c r="AS139" s="109">
        <f t="shared" si="4"/>
        <v>310.67175353638828</v>
      </c>
      <c r="AT139" s="109">
        <f t="shared" si="5"/>
        <v>311.16777491502774</v>
      </c>
      <c r="AU139" s="109">
        <f t="shared" si="6"/>
        <v>313.15845749926052</v>
      </c>
      <c r="AV139" s="109">
        <f t="shared" si="7"/>
        <v>313.90143708777055</v>
      </c>
      <c r="AW139" s="109">
        <f t="shared" si="8"/>
        <v>319.53039780163323</v>
      </c>
      <c r="AY139" s="104">
        <v>135</v>
      </c>
      <c r="AZ139" s="109">
        <f t="shared" si="9"/>
        <v>1824.9</v>
      </c>
      <c r="BA139" s="109">
        <f t="shared" si="10"/>
        <v>1829.52</v>
      </c>
      <c r="BB139" s="109">
        <f t="shared" si="11"/>
        <v>1838.76</v>
      </c>
      <c r="BC139" s="109">
        <f t="shared" si="12"/>
        <v>1852.6200000000001</v>
      </c>
      <c r="BD139" s="109">
        <f t="shared" si="13"/>
        <v>1871.1000000000001</v>
      </c>
      <c r="BF139" s="104">
        <v>135</v>
      </c>
      <c r="BG139" s="109">
        <f t="shared" si="14"/>
        <v>0.15229106273372817</v>
      </c>
      <c r="BH139" s="109">
        <f t="shared" si="15"/>
        <v>0.84770893726627183</v>
      </c>
      <c r="BL139" s="70">
        <v>135</v>
      </c>
      <c r="BM139" s="47">
        <f>'[1]功能-战损相关'!H145</f>
        <v>0.17499999999999999</v>
      </c>
      <c r="BN139" s="47">
        <f>'[1]功能-战损相关'!I145</f>
        <v>0.17499999999999999</v>
      </c>
      <c r="BO139" s="47">
        <f>'[1]功能-战损相关'!J145</f>
        <v>0.17499999999999999</v>
      </c>
      <c r="BP139" s="47">
        <f>'[1]功能-战损相关'!K145</f>
        <v>0.17499999999999999</v>
      </c>
      <c r="BQ139" s="47">
        <f>'[1]功能-战损相关'!L145</f>
        <v>0.17499999999999999</v>
      </c>
      <c r="BR139" s="47">
        <f>'[1]功能-战损相关'!M145</f>
        <v>0.125</v>
      </c>
      <c r="BS139" s="47">
        <f>'[1]功能-战损相关'!N145</f>
        <v>0.125</v>
      </c>
      <c r="BT139" s="47">
        <f>'[1]功能-战损相关'!O145</f>
        <v>0.125</v>
      </c>
      <c r="BU139" s="47">
        <f>'[1]功能-战损相关'!P145</f>
        <v>0.125</v>
      </c>
      <c r="BV139" s="47">
        <f>'[1]功能-战损相关'!Q145</f>
        <v>0.125</v>
      </c>
      <c r="BX139" s="57">
        <v>135</v>
      </c>
      <c r="BY139" s="47">
        <f>求节点($BL$5:$BL$364,BM$5:BM$364,节奏总纲!R138)</f>
        <v>0.17499999999999999</v>
      </c>
      <c r="BZ139" s="47">
        <f>求节点($BL$5:$BL$364,BN$5:BN$364,节奏总纲!S138)</f>
        <v>0.17499999999999999</v>
      </c>
      <c r="CA139" s="47">
        <f>求节点($BL$5:$BL$364,BO$5:BO$364,节奏总纲!T138)</f>
        <v>0.17499999999999999</v>
      </c>
      <c r="CB139" s="47">
        <f>求节点($BL$5:$BL$364,BP$5:BP$364,节奏总纲!U138)</f>
        <v>0.17499999999999999</v>
      </c>
      <c r="CC139" s="47">
        <f>求节点($BL$5:$BL$364,BQ$5:BQ$364,节奏总纲!V138)</f>
        <v>0.17499999999999999</v>
      </c>
      <c r="CD139" s="47">
        <f>求节点($BL$5:$BL$364,BR$5:BR$364,节奏总纲!R138)</f>
        <v>0.125</v>
      </c>
      <c r="CE139" s="47">
        <f>求节点($BL$5:$BL$364,BS$5:BS$364,节奏总纲!S138)</f>
        <v>0.125</v>
      </c>
      <c r="CF139" s="47">
        <f>求节点($BL$5:$BL$364,BT$5:BT$364,节奏总纲!T138)</f>
        <v>0.125</v>
      </c>
      <c r="CG139" s="47">
        <f>求节点($BL$5:$BL$364,BU$5:BU$364,节奏总纲!U138)</f>
        <v>0.125</v>
      </c>
      <c r="CH139" s="47">
        <f>求节点($BL$5:$BL$364,BV$5:BV$364,节奏总纲!V138)</f>
        <v>0.125</v>
      </c>
    </row>
    <row r="140" spans="2:86" x14ac:dyDescent="0.2">
      <c r="B140" s="83">
        <v>136</v>
      </c>
      <c r="C140" s="83">
        <f>[1]服务器生态!W157</f>
        <v>155.07891247499998</v>
      </c>
      <c r="D140" s="83">
        <f>[1]服务器生态!X157</f>
        <v>152.90922774614131</v>
      </c>
      <c r="E140" s="83">
        <f>[1]服务器生态!Y157</f>
        <v>12.482024712192</v>
      </c>
      <c r="F140" s="83">
        <f>[1]服务器生态!Z157</f>
        <v>2.2206404000000006</v>
      </c>
      <c r="G140" s="83">
        <f>[1]服务器生态!AA157</f>
        <v>0.64252799999999988</v>
      </c>
      <c r="H140" s="83">
        <f>[1]服务器生态!AC157</f>
        <v>0.47962550249999997</v>
      </c>
      <c r="I140" s="83">
        <f>[1]服务器生态!AD157</f>
        <v>0.47291513735919999</v>
      </c>
      <c r="J140" s="83">
        <f>[1]服务器生态!AE157</f>
        <v>3.8604200140800002E-2</v>
      </c>
      <c r="K140" s="83">
        <f>[1]服务器生态!AF157</f>
        <v>6.8679600000000019E-3</v>
      </c>
      <c r="L140" s="83">
        <f>[1]服务器生态!AG157</f>
        <v>1.9871999999999997E-3</v>
      </c>
      <c r="M140" s="83">
        <f>[3]基础信息!M139</f>
        <v>100</v>
      </c>
      <c r="N140" s="92"/>
      <c r="Q140" s="97">
        <v>136</v>
      </c>
      <c r="R140" s="97">
        <f>[4]带兵数!D139</f>
        <v>10688.065096972121</v>
      </c>
      <c r="S140" s="97">
        <f>[4]带兵数!E139</f>
        <v>10726.767223275205</v>
      </c>
      <c r="T140" s="97">
        <f>[4]带兵数!F139</f>
        <v>10768.516295082965</v>
      </c>
      <c r="U140" s="97">
        <f>[4]带兵数!G139</f>
        <v>10814.69941335345</v>
      </c>
      <c r="V140" s="97">
        <f>[4]带兵数!H139</f>
        <v>10862.201443082113</v>
      </c>
      <c r="X140" s="97">
        <v>136</v>
      </c>
      <c r="Y140" s="102">
        <f>求节点(节奏总纲!D$4:D$163,R$5:R$164,$X140)*6</f>
        <v>37916.374371137455</v>
      </c>
      <c r="Z140" s="102">
        <f>求节点(节奏总纲!E$4:E$163,S$5:S$164,$X140)*6</f>
        <v>39061.120095903381</v>
      </c>
      <c r="AA140" s="102">
        <f>求节点(节奏总纲!F$4:F$163,T$5:T$164,$X140)*6</f>
        <v>40570.886474325562</v>
      </c>
      <c r="AB140" s="102">
        <f>求节点(节奏总纲!G$4:G$163,U$5:U$164,$X140)*6</f>
        <v>42761.22229937779</v>
      </c>
      <c r="AC140" s="102">
        <f>求节点(节奏总纲!H$4:H$163,V$5:V$164,$X140)*6</f>
        <v>46685.05316648959</v>
      </c>
      <c r="AG140" s="103">
        <v>136</v>
      </c>
      <c r="AH140" s="103">
        <v>1</v>
      </c>
      <c r="AI140" s="103">
        <f>[4]实力验证!$Z142</f>
        <v>1.3079931697512177</v>
      </c>
      <c r="AJ140" s="103">
        <f>[4]实力验证!$AE142</f>
        <v>1.9794970837808092</v>
      </c>
      <c r="AK140" s="103">
        <f>[4]实力验证!$AJ142</f>
        <v>4.0776272753176821</v>
      </c>
      <c r="AL140" s="103">
        <f>[4]实力验证!$AO142</f>
        <v>8.759137882706705</v>
      </c>
      <c r="AM140" s="103">
        <f t="shared" si="16"/>
        <v>173.85991618700362</v>
      </c>
      <c r="AN140" s="107"/>
      <c r="AR140" s="104">
        <v>136</v>
      </c>
      <c r="AS140" s="109">
        <f t="shared" si="4"/>
        <v>310.67175353638828</v>
      </c>
      <c r="AT140" s="109">
        <f t="shared" si="5"/>
        <v>311.16777491502774</v>
      </c>
      <c r="AU140" s="109">
        <f t="shared" si="6"/>
        <v>313.15845749926052</v>
      </c>
      <c r="AV140" s="109">
        <f t="shared" si="7"/>
        <v>313.90143708777055</v>
      </c>
      <c r="AW140" s="109">
        <f t="shared" si="8"/>
        <v>319.53039780163323</v>
      </c>
      <c r="AY140" s="104">
        <v>136</v>
      </c>
      <c r="AZ140" s="109">
        <f t="shared" si="9"/>
        <v>1824.9</v>
      </c>
      <c r="BA140" s="109">
        <f t="shared" si="10"/>
        <v>1829.52</v>
      </c>
      <c r="BB140" s="109">
        <f t="shared" si="11"/>
        <v>1838.76</v>
      </c>
      <c r="BC140" s="109">
        <f t="shared" si="12"/>
        <v>1852.6200000000001</v>
      </c>
      <c r="BD140" s="109">
        <f t="shared" si="13"/>
        <v>1871.1000000000001</v>
      </c>
      <c r="BF140" s="104">
        <v>136</v>
      </c>
      <c r="BG140" s="109">
        <f t="shared" si="14"/>
        <v>0.15229106273372817</v>
      </c>
      <c r="BH140" s="109">
        <f t="shared" si="15"/>
        <v>0.84770893726627183</v>
      </c>
      <c r="BL140" s="70">
        <v>136</v>
      </c>
      <c r="BM140" s="47">
        <f>'[1]功能-战损相关'!H146</f>
        <v>0.17499999999999999</v>
      </c>
      <c r="BN140" s="47">
        <f>'[1]功能-战损相关'!I146</f>
        <v>0.17499999999999999</v>
      </c>
      <c r="BO140" s="47">
        <f>'[1]功能-战损相关'!J146</f>
        <v>0.17499999999999999</v>
      </c>
      <c r="BP140" s="47">
        <f>'[1]功能-战损相关'!K146</f>
        <v>0.17499999999999999</v>
      </c>
      <c r="BQ140" s="47">
        <f>'[1]功能-战损相关'!L146</f>
        <v>0.17499999999999999</v>
      </c>
      <c r="BR140" s="47">
        <f>'[1]功能-战损相关'!M146</f>
        <v>0.125</v>
      </c>
      <c r="BS140" s="47">
        <f>'[1]功能-战损相关'!N146</f>
        <v>0.125</v>
      </c>
      <c r="BT140" s="47">
        <f>'[1]功能-战损相关'!O146</f>
        <v>0.125</v>
      </c>
      <c r="BU140" s="47">
        <f>'[1]功能-战损相关'!P146</f>
        <v>0.125</v>
      </c>
      <c r="BV140" s="47">
        <f>'[1]功能-战损相关'!Q146</f>
        <v>0.125</v>
      </c>
      <c r="BX140" s="57">
        <v>136</v>
      </c>
      <c r="BY140" s="47">
        <f>求节点($BL$5:$BL$364,BM$5:BM$364,节奏总纲!R139)</f>
        <v>0.17499999999999999</v>
      </c>
      <c r="BZ140" s="47">
        <f>求节点($BL$5:$BL$364,BN$5:BN$364,节奏总纲!S139)</f>
        <v>0.17499999999999999</v>
      </c>
      <c r="CA140" s="47">
        <f>求节点($BL$5:$BL$364,BO$5:BO$364,节奏总纲!T139)</f>
        <v>0.17499999999999999</v>
      </c>
      <c r="CB140" s="47">
        <f>求节点($BL$5:$BL$364,BP$5:BP$364,节奏总纲!U139)</f>
        <v>0.17499999999999999</v>
      </c>
      <c r="CC140" s="47">
        <f>求节点($BL$5:$BL$364,BQ$5:BQ$364,节奏总纲!V139)</f>
        <v>0.17499999999999999</v>
      </c>
      <c r="CD140" s="47">
        <f>求节点($BL$5:$BL$364,BR$5:BR$364,节奏总纲!R139)</f>
        <v>0.125</v>
      </c>
      <c r="CE140" s="47">
        <f>求节点($BL$5:$BL$364,BS$5:BS$364,节奏总纲!S139)</f>
        <v>0.125</v>
      </c>
      <c r="CF140" s="47">
        <f>求节点($BL$5:$BL$364,BT$5:BT$364,节奏总纲!T139)</f>
        <v>0.125</v>
      </c>
      <c r="CG140" s="47">
        <f>求节点($BL$5:$BL$364,BU$5:BU$364,节奏总纲!U139)</f>
        <v>0.125</v>
      </c>
      <c r="CH140" s="47">
        <f>求节点($BL$5:$BL$364,BV$5:BV$364,节奏总纲!V139)</f>
        <v>0.125</v>
      </c>
    </row>
    <row r="141" spans="2:86" x14ac:dyDescent="0.2">
      <c r="B141" s="83">
        <v>137</v>
      </c>
      <c r="C141" s="83">
        <f>[1]服务器生态!W158</f>
        <v>154.2795366375</v>
      </c>
      <c r="D141" s="83">
        <f>[1]服务器生态!X158</f>
        <v>152.12103585054268</v>
      </c>
      <c r="E141" s="83">
        <f>[1]服务器生态!Y158</f>
        <v>12.417684378624001</v>
      </c>
      <c r="F141" s="83">
        <f>[1]服务器生态!Z158</f>
        <v>2.2091938000000009</v>
      </c>
      <c r="G141" s="83">
        <f>[1]服务器生态!AA158</f>
        <v>0.63921600000000001</v>
      </c>
      <c r="H141" s="83">
        <f>[1]服务器生态!AC158</f>
        <v>0.47962550249999997</v>
      </c>
      <c r="I141" s="83">
        <f>[1]服务器生态!AD158</f>
        <v>0.47291513735919999</v>
      </c>
      <c r="J141" s="83">
        <f>[1]服务器生态!AE158</f>
        <v>3.8604200140800002E-2</v>
      </c>
      <c r="K141" s="83">
        <f>[1]服务器生态!AF158</f>
        <v>6.8679600000000019E-3</v>
      </c>
      <c r="L141" s="83">
        <f>[1]服务器生态!AG158</f>
        <v>1.9871999999999997E-3</v>
      </c>
      <c r="M141" s="83">
        <f>[3]基础信息!M140</f>
        <v>100</v>
      </c>
      <c r="N141" s="92"/>
      <c r="Q141" s="97">
        <v>137</v>
      </c>
      <c r="R141" s="97">
        <f>[4]带兵数!D140</f>
        <v>10755.35116789837</v>
      </c>
      <c r="S141" s="97">
        <f>[4]带兵数!E140</f>
        <v>10794.47271689071</v>
      </c>
      <c r="T141" s="97">
        <f>[4]带兵数!F140</f>
        <v>10837.922051144531</v>
      </c>
      <c r="U141" s="97">
        <f>[4]带兵数!G140</f>
        <v>10882.016913289015</v>
      </c>
      <c r="V141" s="97">
        <f>[4]带兵数!H140</f>
        <v>10932.161070647198</v>
      </c>
      <c r="X141" s="97">
        <v>137</v>
      </c>
      <c r="Y141" s="102">
        <f>求节点(节奏总纲!D$4:D$163,R$5:R$164,$X141)*6</f>
        <v>37957.31915127817</v>
      </c>
      <c r="Z141" s="102">
        <f>求节点(节奏总纲!E$4:E$163,S$5:S$164,$X141)*6</f>
        <v>39103.169311003337</v>
      </c>
      <c r="AA141" s="102">
        <f>求节点(节奏总纲!F$4:F$163,T$5:T$164,$X141)*6</f>
        <v>40613.203613635284</v>
      </c>
      <c r="AB141" s="102">
        <f>求节点(节奏总纲!G$4:G$163,U$5:U$164,$X141)*6</f>
        <v>42803.189866173481</v>
      </c>
      <c r="AC141" s="102">
        <f>求节点(节奏总纲!H$4:H$163,V$5:V$164,$X141)*6</f>
        <v>46731.228144141736</v>
      </c>
      <c r="AG141" s="103">
        <v>137</v>
      </c>
      <c r="AH141" s="103">
        <v>1</v>
      </c>
      <c r="AI141" s="103">
        <f>[4]实力验证!$Z143</f>
        <v>1.3077404424621442</v>
      </c>
      <c r="AJ141" s="103">
        <f>[4]实力验证!$AE143</f>
        <v>1.9813872644238431</v>
      </c>
      <c r="AK141" s="103">
        <f>[4]实力验证!$AJ143</f>
        <v>4.0945631043165198</v>
      </c>
      <c r="AL141" s="103">
        <f>[4]实力验证!$AO143</f>
        <v>8.7310659379867097</v>
      </c>
      <c r="AM141" s="103">
        <f t="shared" si="16"/>
        <v>173.90508942703192</v>
      </c>
      <c r="AN141" s="107"/>
      <c r="AR141" s="104">
        <v>137</v>
      </c>
      <c r="AS141" s="109">
        <f t="shared" si="4"/>
        <v>310.67175353638828</v>
      </c>
      <c r="AT141" s="109">
        <f t="shared" si="5"/>
        <v>311.16777491502774</v>
      </c>
      <c r="AU141" s="109">
        <f t="shared" si="6"/>
        <v>313.15845749926052</v>
      </c>
      <c r="AV141" s="109">
        <f t="shared" si="7"/>
        <v>313.90143708777055</v>
      </c>
      <c r="AW141" s="109">
        <f t="shared" si="8"/>
        <v>319.53039780163323</v>
      </c>
      <c r="AY141" s="104">
        <v>137</v>
      </c>
      <c r="AZ141" s="109">
        <f t="shared" si="9"/>
        <v>1824.9</v>
      </c>
      <c r="BA141" s="109">
        <f t="shared" si="10"/>
        <v>1829.52</v>
      </c>
      <c r="BB141" s="109">
        <f t="shared" si="11"/>
        <v>1838.76</v>
      </c>
      <c r="BC141" s="109">
        <f t="shared" si="12"/>
        <v>1852.6200000000001</v>
      </c>
      <c r="BD141" s="109">
        <f t="shared" si="13"/>
        <v>1871.1000000000001</v>
      </c>
      <c r="BF141" s="104">
        <v>137</v>
      </c>
      <c r="BG141" s="109">
        <f t="shared" si="14"/>
        <v>0.15229106273372817</v>
      </c>
      <c r="BH141" s="109">
        <f t="shared" si="15"/>
        <v>0.84770893726627183</v>
      </c>
      <c r="BL141" s="70">
        <v>137</v>
      </c>
      <c r="BM141" s="47">
        <f>'[1]功能-战损相关'!H147</f>
        <v>0.17499999999999999</v>
      </c>
      <c r="BN141" s="47">
        <f>'[1]功能-战损相关'!I147</f>
        <v>0.17499999999999999</v>
      </c>
      <c r="BO141" s="47">
        <f>'[1]功能-战损相关'!J147</f>
        <v>0.17499999999999999</v>
      </c>
      <c r="BP141" s="47">
        <f>'[1]功能-战损相关'!K147</f>
        <v>0.17499999999999999</v>
      </c>
      <c r="BQ141" s="47">
        <f>'[1]功能-战损相关'!L147</f>
        <v>0.17499999999999999</v>
      </c>
      <c r="BR141" s="47">
        <f>'[1]功能-战损相关'!M147</f>
        <v>0.125</v>
      </c>
      <c r="BS141" s="47">
        <f>'[1]功能-战损相关'!N147</f>
        <v>0.125</v>
      </c>
      <c r="BT141" s="47">
        <f>'[1]功能-战损相关'!O147</f>
        <v>0.125</v>
      </c>
      <c r="BU141" s="47">
        <f>'[1]功能-战损相关'!P147</f>
        <v>0.125</v>
      </c>
      <c r="BV141" s="47">
        <f>'[1]功能-战损相关'!Q147</f>
        <v>0.125</v>
      </c>
      <c r="BX141" s="57">
        <v>137</v>
      </c>
      <c r="BY141" s="47">
        <f>求节点($BL$5:$BL$364,BM$5:BM$364,节奏总纲!R140)</f>
        <v>0.17499999999999999</v>
      </c>
      <c r="BZ141" s="47">
        <f>求节点($BL$5:$BL$364,BN$5:BN$364,节奏总纲!S140)</f>
        <v>0.17499999999999999</v>
      </c>
      <c r="CA141" s="47">
        <f>求节点($BL$5:$BL$364,BO$5:BO$364,节奏总纲!T140)</f>
        <v>0.17499999999999999</v>
      </c>
      <c r="CB141" s="47">
        <f>求节点($BL$5:$BL$364,BP$5:BP$364,节奏总纲!U140)</f>
        <v>0.17499999999999999</v>
      </c>
      <c r="CC141" s="47">
        <f>求节点($BL$5:$BL$364,BQ$5:BQ$364,节奏总纲!V140)</f>
        <v>0.17499999999999999</v>
      </c>
      <c r="CD141" s="47">
        <f>求节点($BL$5:$BL$364,BR$5:BR$364,节奏总纲!R140)</f>
        <v>0.125</v>
      </c>
      <c r="CE141" s="47">
        <f>求节点($BL$5:$BL$364,BS$5:BS$364,节奏总纲!S140)</f>
        <v>0.125</v>
      </c>
      <c r="CF141" s="47">
        <f>求节点($BL$5:$BL$364,BT$5:BT$364,节奏总纲!T140)</f>
        <v>0.125</v>
      </c>
      <c r="CG141" s="47">
        <f>求节点($BL$5:$BL$364,BU$5:BU$364,节奏总纲!U140)</f>
        <v>0.125</v>
      </c>
      <c r="CH141" s="47">
        <f>求节点($BL$5:$BL$364,BV$5:BV$364,节奏总纲!V140)</f>
        <v>0.125</v>
      </c>
    </row>
    <row r="142" spans="2:86" x14ac:dyDescent="0.2">
      <c r="B142" s="83">
        <v>138</v>
      </c>
      <c r="C142" s="83">
        <f>[1]服务器生态!W159</f>
        <v>153.48016079999999</v>
      </c>
      <c r="D142" s="83">
        <f>[1]服务器生态!X159</f>
        <v>151.332843954944</v>
      </c>
      <c r="E142" s="83">
        <f>[1]服务器生态!Y159</f>
        <v>12.353344045056001</v>
      </c>
      <c r="F142" s="83">
        <f>[1]服务器生态!Z159</f>
        <v>2.1977472000000007</v>
      </c>
      <c r="G142" s="83">
        <f>[1]服务器生态!AA159</f>
        <v>0.63590399999999991</v>
      </c>
      <c r="H142" s="83">
        <f>[1]服务器生态!AC159</f>
        <v>0.47962550249999997</v>
      </c>
      <c r="I142" s="83">
        <f>[1]服务器生态!AD159</f>
        <v>0.47291513735919999</v>
      </c>
      <c r="J142" s="83">
        <f>[1]服务器生态!AE159</f>
        <v>3.8604200140800002E-2</v>
      </c>
      <c r="K142" s="83">
        <f>[1]服务器生态!AF159</f>
        <v>6.8679600000000019E-3</v>
      </c>
      <c r="L142" s="83">
        <f>[1]服务器生态!AG159</f>
        <v>1.9871999999999997E-3</v>
      </c>
      <c r="M142" s="83">
        <f>[3]基础信息!M141</f>
        <v>100</v>
      </c>
      <c r="N142" s="92"/>
      <c r="Q142" s="97">
        <v>138</v>
      </c>
      <c r="R142" s="97">
        <f>[4]带兵数!D141</f>
        <v>10822.845460334433</v>
      </c>
      <c r="S142" s="97">
        <f>[4]带兵数!E141</f>
        <v>10862.773600181163</v>
      </c>
      <c r="T142" s="97">
        <f>[4]带兵数!F141</f>
        <v>10904.694445067988</v>
      </c>
      <c r="U142" s="97">
        <f>[4]带兵数!G141</f>
        <v>10951.645543180133</v>
      </c>
      <c r="V142" s="97">
        <f>[4]带兵数!H141</f>
        <v>10995.376603282679</v>
      </c>
      <c r="X142" s="97">
        <v>138</v>
      </c>
      <c r="Y142" s="102">
        <f>求节点(节奏总纲!D$4:D$163,R$5:R$164,$X142)*6</f>
        <v>37997.477879375612</v>
      </c>
      <c r="Z142" s="102">
        <f>求节点(节奏总纲!E$4:E$163,S$5:S$164,$X142)*6</f>
        <v>39145.218526103286</v>
      </c>
      <c r="AA142" s="102">
        <f>求节点(节奏总纲!F$4:F$163,T$5:T$164,$X142)*6</f>
        <v>40654.689724634438</v>
      </c>
      <c r="AB142" s="102">
        <f>求节点(节奏总纲!G$4:G$163,U$5:U$164,$X142)*6</f>
        <v>42845.157432969172</v>
      </c>
      <c r="AC142" s="102">
        <f>求节点(节奏总纲!H$4:H$163,V$5:V$164,$X142)*6</f>
        <v>46777.40312179389</v>
      </c>
      <c r="AG142" s="103">
        <v>138</v>
      </c>
      <c r="AH142" s="103">
        <v>1</v>
      </c>
      <c r="AI142" s="103">
        <f>[4]实力验证!$Z144</f>
        <v>1.3074271513922995</v>
      </c>
      <c r="AJ142" s="103">
        <f>[4]实力验证!$AE144</f>
        <v>1.983049403400664</v>
      </c>
      <c r="AK142" s="103">
        <f>[4]实力验证!$AJ144</f>
        <v>4.1110278524848161</v>
      </c>
      <c r="AL142" s="103">
        <f>[4]实力验证!$AO144</f>
        <v>8.7030085519703793</v>
      </c>
      <c r="AM142" s="103">
        <f t="shared" si="16"/>
        <v>173.94040170637709</v>
      </c>
      <c r="AN142" s="107"/>
      <c r="AR142" s="104">
        <v>138</v>
      </c>
      <c r="AS142" s="109">
        <f t="shared" si="4"/>
        <v>310.67175353638828</v>
      </c>
      <c r="AT142" s="109">
        <f t="shared" si="5"/>
        <v>311.16777491502774</v>
      </c>
      <c r="AU142" s="109">
        <f t="shared" si="6"/>
        <v>313.15845749926052</v>
      </c>
      <c r="AV142" s="109">
        <f t="shared" si="7"/>
        <v>313.90143708777055</v>
      </c>
      <c r="AW142" s="109">
        <f t="shared" si="8"/>
        <v>319.53039780163323</v>
      </c>
      <c r="AY142" s="104">
        <v>138</v>
      </c>
      <c r="AZ142" s="109">
        <f t="shared" si="9"/>
        <v>1824.9</v>
      </c>
      <c r="BA142" s="109">
        <f t="shared" si="10"/>
        <v>1829.52</v>
      </c>
      <c r="BB142" s="109">
        <f t="shared" si="11"/>
        <v>1838.76</v>
      </c>
      <c r="BC142" s="109">
        <f t="shared" si="12"/>
        <v>1852.6200000000001</v>
      </c>
      <c r="BD142" s="109">
        <f t="shared" si="13"/>
        <v>1871.1000000000001</v>
      </c>
      <c r="BF142" s="104">
        <v>138</v>
      </c>
      <c r="BG142" s="109">
        <f t="shared" si="14"/>
        <v>0.15229106273372817</v>
      </c>
      <c r="BH142" s="109">
        <f t="shared" si="15"/>
        <v>0.84770893726627183</v>
      </c>
      <c r="BL142" s="70">
        <v>138</v>
      </c>
      <c r="BM142" s="47">
        <f>'[1]功能-战损相关'!H148</f>
        <v>0.17499999999999999</v>
      </c>
      <c r="BN142" s="47">
        <f>'[1]功能-战损相关'!I148</f>
        <v>0.17499999999999999</v>
      </c>
      <c r="BO142" s="47">
        <f>'[1]功能-战损相关'!J148</f>
        <v>0.17499999999999999</v>
      </c>
      <c r="BP142" s="47">
        <f>'[1]功能-战损相关'!K148</f>
        <v>0.17499999999999999</v>
      </c>
      <c r="BQ142" s="47">
        <f>'[1]功能-战损相关'!L148</f>
        <v>0.17499999999999999</v>
      </c>
      <c r="BR142" s="47">
        <f>'[1]功能-战损相关'!M148</f>
        <v>0.125</v>
      </c>
      <c r="BS142" s="47">
        <f>'[1]功能-战损相关'!N148</f>
        <v>0.125</v>
      </c>
      <c r="BT142" s="47">
        <f>'[1]功能-战损相关'!O148</f>
        <v>0.125</v>
      </c>
      <c r="BU142" s="47">
        <f>'[1]功能-战损相关'!P148</f>
        <v>0.125</v>
      </c>
      <c r="BV142" s="47">
        <f>'[1]功能-战损相关'!Q148</f>
        <v>0.125</v>
      </c>
      <c r="BX142" s="57">
        <v>138</v>
      </c>
      <c r="BY142" s="47">
        <f>求节点($BL$5:$BL$364,BM$5:BM$364,节奏总纲!R141)</f>
        <v>0.17499999999999999</v>
      </c>
      <c r="BZ142" s="47">
        <f>求节点($BL$5:$BL$364,BN$5:BN$364,节奏总纲!S141)</f>
        <v>0.17499999999999999</v>
      </c>
      <c r="CA142" s="47">
        <f>求节点($BL$5:$BL$364,BO$5:BO$364,节奏总纲!T141)</f>
        <v>0.17499999999999999</v>
      </c>
      <c r="CB142" s="47">
        <f>求节点($BL$5:$BL$364,BP$5:BP$364,节奏总纲!U141)</f>
        <v>0.17499999999999999</v>
      </c>
      <c r="CC142" s="47">
        <f>求节点($BL$5:$BL$364,BQ$5:BQ$364,节奏总纲!V141)</f>
        <v>0.17499999999999999</v>
      </c>
      <c r="CD142" s="47">
        <f>求节点($BL$5:$BL$364,BR$5:BR$364,节奏总纲!R141)</f>
        <v>0.125</v>
      </c>
      <c r="CE142" s="47">
        <f>求节点($BL$5:$BL$364,BS$5:BS$364,节奏总纲!S141)</f>
        <v>0.125</v>
      </c>
      <c r="CF142" s="47">
        <f>求节点($BL$5:$BL$364,BT$5:BT$364,节奏总纲!T141)</f>
        <v>0.125</v>
      </c>
      <c r="CG142" s="47">
        <f>求节点($BL$5:$BL$364,BU$5:BU$364,节奏总纲!U141)</f>
        <v>0.125</v>
      </c>
      <c r="CH142" s="47">
        <f>求节点($BL$5:$BL$364,BV$5:BV$364,节奏总纲!V141)</f>
        <v>0.125</v>
      </c>
    </row>
    <row r="143" spans="2:86" x14ac:dyDescent="0.2">
      <c r="B143" s="83">
        <v>139</v>
      </c>
      <c r="C143" s="83">
        <f>[1]服务器生态!W160</f>
        <v>152.68078496249998</v>
      </c>
      <c r="D143" s="83">
        <f>[1]服务器生态!X160</f>
        <v>150.54465205934531</v>
      </c>
      <c r="E143" s="83">
        <f>[1]服务器生态!Y160</f>
        <v>12.289003711488</v>
      </c>
      <c r="F143" s="83">
        <f>[1]服务器生态!Z160</f>
        <v>2.1863006000000005</v>
      </c>
      <c r="G143" s="83">
        <f>[1]服务器生态!AA160</f>
        <v>0.63259199999999982</v>
      </c>
      <c r="H143" s="83">
        <f>[1]服务器生态!AC160</f>
        <v>0.47962550249999997</v>
      </c>
      <c r="I143" s="83">
        <f>[1]服务器生态!AD160</f>
        <v>0.47291513735919999</v>
      </c>
      <c r="J143" s="83">
        <f>[1]服务器生态!AE160</f>
        <v>3.8604200140800002E-2</v>
      </c>
      <c r="K143" s="83">
        <f>[1]服务器生态!AF160</f>
        <v>6.8679600000000019E-3</v>
      </c>
      <c r="L143" s="83">
        <f>[1]服务器生态!AG160</f>
        <v>1.9871999999999997E-3</v>
      </c>
      <c r="M143" s="83">
        <f>[3]基础信息!M142</f>
        <v>100</v>
      </c>
      <c r="N143" s="92"/>
      <c r="Q143" s="97">
        <v>139</v>
      </c>
      <c r="R143" s="97">
        <f>[4]带兵数!D142</f>
        <v>10890.531482463473</v>
      </c>
      <c r="S143" s="97">
        <f>[4]带兵数!E142</f>
        <v>10929.711634638872</v>
      </c>
      <c r="T143" s="97">
        <f>[4]带兵数!F142</f>
        <v>10973.823552916361</v>
      </c>
      <c r="U143" s="97">
        <f>[4]带兵数!G142</f>
        <v>11014.775632169752</v>
      </c>
      <c r="V143" s="97">
        <f>[4]带兵数!H142</f>
        <v>11061.787672283759</v>
      </c>
      <c r="X143" s="97">
        <v>139</v>
      </c>
      <c r="Y143" s="102">
        <f>求节点(节奏总纲!D$4:D$163,R$5:R$164,$X143)*6</f>
        <v>38037.636607473047</v>
      </c>
      <c r="Z143" s="102">
        <f>求节点(节奏总纲!E$4:E$163,S$5:S$164,$X143)*6</f>
        <v>39187.267741203243</v>
      </c>
      <c r="AA143" s="102">
        <f>求节点(节奏总纲!F$4:F$163,T$5:T$164,$X143)*6</f>
        <v>40696.175835633599</v>
      </c>
      <c r="AB143" s="102">
        <f>求节点(节奏总纲!G$4:G$163,U$5:U$164,$X143)*6</f>
        <v>42887.124999764863</v>
      </c>
      <c r="AC143" s="102">
        <f>求节点(节奏总纲!H$4:H$163,V$5:V$164,$X143)*6</f>
        <v>46820.621371693887</v>
      </c>
      <c r="AG143" s="103">
        <v>139</v>
      </c>
      <c r="AH143" s="103">
        <v>1</v>
      </c>
      <c r="AI143" s="103">
        <f>[4]实力验证!$Z145</f>
        <v>1.3071188105099687</v>
      </c>
      <c r="AJ143" s="103">
        <f>[4]实力验证!$AE145</f>
        <v>1.9846852795809922</v>
      </c>
      <c r="AK143" s="103">
        <f>[4]实力验证!$AJ145</f>
        <v>4.1272324477197682</v>
      </c>
      <c r="AL143" s="103">
        <f>[4]实力验证!$AO145</f>
        <v>8.6722279399139737</v>
      </c>
      <c r="AM143" s="103">
        <f t="shared" si="16"/>
        <v>173.97200974673655</v>
      </c>
      <c r="AN143" s="107"/>
      <c r="AR143" s="104">
        <v>139</v>
      </c>
      <c r="AS143" s="109">
        <f t="shared" si="4"/>
        <v>310.67175353638828</v>
      </c>
      <c r="AT143" s="109">
        <f t="shared" si="5"/>
        <v>311.16777491502774</v>
      </c>
      <c r="AU143" s="109">
        <f t="shared" si="6"/>
        <v>313.15845749926052</v>
      </c>
      <c r="AV143" s="109">
        <f t="shared" si="7"/>
        <v>313.90143708777055</v>
      </c>
      <c r="AW143" s="109">
        <f t="shared" si="8"/>
        <v>319.53039780163323</v>
      </c>
      <c r="AY143" s="104">
        <v>139</v>
      </c>
      <c r="AZ143" s="109">
        <f t="shared" si="9"/>
        <v>1824.9</v>
      </c>
      <c r="BA143" s="109">
        <f t="shared" si="10"/>
        <v>1829.52</v>
      </c>
      <c r="BB143" s="109">
        <f t="shared" si="11"/>
        <v>1838.76</v>
      </c>
      <c r="BC143" s="109">
        <f t="shared" si="12"/>
        <v>1852.6200000000001</v>
      </c>
      <c r="BD143" s="109">
        <f t="shared" si="13"/>
        <v>1871.1000000000001</v>
      </c>
      <c r="BF143" s="104">
        <v>139</v>
      </c>
      <c r="BG143" s="109">
        <f t="shared" si="14"/>
        <v>0.15229106273372817</v>
      </c>
      <c r="BH143" s="109">
        <f t="shared" si="15"/>
        <v>0.84770893726627183</v>
      </c>
      <c r="BL143" s="70">
        <v>139</v>
      </c>
      <c r="BM143" s="47">
        <f>'[1]功能-战损相关'!H149</f>
        <v>0.17499999999999999</v>
      </c>
      <c r="BN143" s="47">
        <f>'[1]功能-战损相关'!I149</f>
        <v>0.17499999999999999</v>
      </c>
      <c r="BO143" s="47">
        <f>'[1]功能-战损相关'!J149</f>
        <v>0.17499999999999999</v>
      </c>
      <c r="BP143" s="47">
        <f>'[1]功能-战损相关'!K149</f>
        <v>0.17499999999999999</v>
      </c>
      <c r="BQ143" s="47">
        <f>'[1]功能-战损相关'!L149</f>
        <v>0.17499999999999999</v>
      </c>
      <c r="BR143" s="47">
        <f>'[1]功能-战损相关'!M149</f>
        <v>0.125</v>
      </c>
      <c r="BS143" s="47">
        <f>'[1]功能-战损相关'!N149</f>
        <v>0.125</v>
      </c>
      <c r="BT143" s="47">
        <f>'[1]功能-战损相关'!O149</f>
        <v>0.125</v>
      </c>
      <c r="BU143" s="47">
        <f>'[1]功能-战损相关'!P149</f>
        <v>0.125</v>
      </c>
      <c r="BV143" s="47">
        <f>'[1]功能-战损相关'!Q149</f>
        <v>0.125</v>
      </c>
      <c r="BX143" s="57">
        <v>139</v>
      </c>
      <c r="BY143" s="47">
        <f>求节点($BL$5:$BL$364,BM$5:BM$364,节奏总纲!R142)</f>
        <v>0.17499999999999999</v>
      </c>
      <c r="BZ143" s="47">
        <f>求节点($BL$5:$BL$364,BN$5:BN$364,节奏总纲!S142)</f>
        <v>0.17499999999999999</v>
      </c>
      <c r="CA143" s="47">
        <f>求节点($BL$5:$BL$364,BO$5:BO$364,节奏总纲!T142)</f>
        <v>0.17499999999999999</v>
      </c>
      <c r="CB143" s="47">
        <f>求节点($BL$5:$BL$364,BP$5:BP$364,节奏总纲!U142)</f>
        <v>0.17499999999999999</v>
      </c>
      <c r="CC143" s="47">
        <f>求节点($BL$5:$BL$364,BQ$5:BQ$364,节奏总纲!V142)</f>
        <v>0.17499999999999999</v>
      </c>
      <c r="CD143" s="47">
        <f>求节点($BL$5:$BL$364,BR$5:BR$364,节奏总纲!R142)</f>
        <v>0.125</v>
      </c>
      <c r="CE143" s="47">
        <f>求节点($BL$5:$BL$364,BS$5:BS$364,节奏总纲!S142)</f>
        <v>0.125</v>
      </c>
      <c r="CF143" s="47">
        <f>求节点($BL$5:$BL$364,BT$5:BT$364,节奏总纲!T142)</f>
        <v>0.125</v>
      </c>
      <c r="CG143" s="47">
        <f>求节点($BL$5:$BL$364,BU$5:BU$364,节奏总纲!U142)</f>
        <v>0.125</v>
      </c>
      <c r="CH143" s="47">
        <f>求节点($BL$5:$BL$364,BV$5:BV$364,节奏总纲!V142)</f>
        <v>0.125</v>
      </c>
    </row>
    <row r="144" spans="2:86" x14ac:dyDescent="0.2">
      <c r="B144" s="83">
        <v>140</v>
      </c>
      <c r="C144" s="83">
        <f>[1]服务器生态!W161</f>
        <v>151.881409125</v>
      </c>
      <c r="D144" s="83">
        <f>[1]服务器生态!X161</f>
        <v>149.75646016374668</v>
      </c>
      <c r="E144" s="83">
        <f>[1]服务器生态!Y161</f>
        <v>12.224663377920001</v>
      </c>
      <c r="F144" s="83">
        <f>[1]服务器生态!Z161</f>
        <v>2.1748540000000007</v>
      </c>
      <c r="G144" s="83">
        <f>[1]服务器生态!AA161</f>
        <v>0.62927999999999995</v>
      </c>
      <c r="H144" s="83">
        <f>[1]服务器生态!AC161</f>
        <v>0.47962550249999997</v>
      </c>
      <c r="I144" s="83">
        <f>[1]服务器生态!AD161</f>
        <v>0.47291513735919999</v>
      </c>
      <c r="J144" s="83">
        <f>[1]服务器生态!AE161</f>
        <v>3.8604200140800002E-2</v>
      </c>
      <c r="K144" s="83">
        <f>[1]服务器生态!AF161</f>
        <v>6.8679600000000019E-3</v>
      </c>
      <c r="L144" s="83">
        <f>[1]服务器生态!AG161</f>
        <v>1.9871999999999997E-3</v>
      </c>
      <c r="M144" s="83">
        <f>[3]基础信息!M143</f>
        <v>100</v>
      </c>
      <c r="N144" s="92"/>
      <c r="Q144" s="97">
        <v>140</v>
      </c>
      <c r="R144" s="97">
        <f>[4]带兵数!D143</f>
        <v>10957.697589834352</v>
      </c>
      <c r="S144" s="97">
        <f>[4]带兵数!E143</f>
        <v>10998.073313452514</v>
      </c>
      <c r="T144" s="97">
        <f>[4]带兵数!F143</f>
        <v>11036.865319740711</v>
      </c>
      <c r="U144" s="97">
        <f>[4]带兵数!G143</f>
        <v>11080.50315546059</v>
      </c>
      <c r="V144" s="97">
        <f>[4]带兵数!H143</f>
        <v>11126.538424657385</v>
      </c>
      <c r="X144" s="97">
        <v>140</v>
      </c>
      <c r="Y144" s="102">
        <f>求节点(节奏总纲!D$4:D$163,R$5:R$164,$X144)*6</f>
        <v>38077.795335570496</v>
      </c>
      <c r="Z144" s="102">
        <f>求节点(节奏总纲!E$4:E$163,S$5:S$164,$X144)*6</f>
        <v>39229.316956303199</v>
      </c>
      <c r="AA144" s="102">
        <f>求节点(节奏总纲!F$4:F$163,T$5:T$164,$X144)*6</f>
        <v>40737.661946632768</v>
      </c>
      <c r="AB144" s="102">
        <f>求节点(节奏总纲!G$4:G$163,U$5:U$164,$X144)*6</f>
        <v>42929.092566560554</v>
      </c>
      <c r="AC144" s="102">
        <f>求节点(节奏总纲!H$4:H$163,V$5:V$164,$X144)*6</f>
        <v>46861.099378725325</v>
      </c>
      <c r="AG144" s="103">
        <v>140</v>
      </c>
      <c r="AH144" s="103">
        <v>1</v>
      </c>
      <c r="AI144" s="103">
        <f>[4]实力验证!$Z146</f>
        <v>1.3068153034108676</v>
      </c>
      <c r="AJ144" s="103">
        <f>[4]实力验证!$AE146</f>
        <v>1.9862955105378088</v>
      </c>
      <c r="AK144" s="103">
        <f>[4]实力验证!$AJ146</f>
        <v>4.1431830075505047</v>
      </c>
      <c r="AL144" s="103">
        <f>[4]实力验证!$AO146</f>
        <v>8.6390181690784384</v>
      </c>
      <c r="AM144" s="103">
        <f t="shared" si="16"/>
        <v>174.00022921182125</v>
      </c>
      <c r="AN144" s="107"/>
      <c r="AR144" s="104">
        <v>140</v>
      </c>
      <c r="AS144" s="109">
        <f t="shared" si="4"/>
        <v>310.67175353638828</v>
      </c>
      <c r="AT144" s="109">
        <f t="shared" si="5"/>
        <v>311.16777491502774</v>
      </c>
      <c r="AU144" s="109">
        <f t="shared" si="6"/>
        <v>313.15845749926052</v>
      </c>
      <c r="AV144" s="109">
        <f t="shared" si="7"/>
        <v>313.90143708777055</v>
      </c>
      <c r="AW144" s="109">
        <f t="shared" si="8"/>
        <v>319.53039780163323</v>
      </c>
      <c r="AY144" s="104">
        <v>140</v>
      </c>
      <c r="AZ144" s="109">
        <f t="shared" si="9"/>
        <v>1824.9</v>
      </c>
      <c r="BA144" s="109">
        <f t="shared" si="10"/>
        <v>1829.52</v>
      </c>
      <c r="BB144" s="109">
        <f t="shared" si="11"/>
        <v>1838.76</v>
      </c>
      <c r="BC144" s="109">
        <f t="shared" si="12"/>
        <v>1852.6200000000001</v>
      </c>
      <c r="BD144" s="109">
        <f t="shared" si="13"/>
        <v>1871.1000000000001</v>
      </c>
      <c r="BF144" s="104">
        <v>140</v>
      </c>
      <c r="BG144" s="109">
        <f t="shared" si="14"/>
        <v>0.15229106273372817</v>
      </c>
      <c r="BH144" s="109">
        <f t="shared" si="15"/>
        <v>0.84770893726627183</v>
      </c>
      <c r="BL144" s="70">
        <v>140</v>
      </c>
      <c r="BM144" s="47">
        <f>'[1]功能-战损相关'!H150</f>
        <v>0.17499999999999999</v>
      </c>
      <c r="BN144" s="47">
        <f>'[1]功能-战损相关'!I150</f>
        <v>0.17499999999999999</v>
      </c>
      <c r="BO144" s="47">
        <f>'[1]功能-战损相关'!J150</f>
        <v>0.17499999999999999</v>
      </c>
      <c r="BP144" s="47">
        <f>'[1]功能-战损相关'!K150</f>
        <v>0.17499999999999999</v>
      </c>
      <c r="BQ144" s="47">
        <f>'[1]功能-战损相关'!L150</f>
        <v>0.17499999999999999</v>
      </c>
      <c r="BR144" s="47">
        <f>'[1]功能-战损相关'!M150</f>
        <v>0.125</v>
      </c>
      <c r="BS144" s="47">
        <f>'[1]功能-战损相关'!N150</f>
        <v>0.125</v>
      </c>
      <c r="BT144" s="47">
        <f>'[1]功能-战损相关'!O150</f>
        <v>0.125</v>
      </c>
      <c r="BU144" s="47">
        <f>'[1]功能-战损相关'!P150</f>
        <v>0.125</v>
      </c>
      <c r="BV144" s="47">
        <f>'[1]功能-战损相关'!Q150</f>
        <v>0.125</v>
      </c>
      <c r="BX144" s="57">
        <v>140</v>
      </c>
      <c r="BY144" s="47">
        <f>求节点($BL$5:$BL$364,BM$5:BM$364,节奏总纲!R143)</f>
        <v>0.17499999999999999</v>
      </c>
      <c r="BZ144" s="47">
        <f>求节点($BL$5:$BL$364,BN$5:BN$364,节奏总纲!S143)</f>
        <v>0.17499999999999999</v>
      </c>
      <c r="CA144" s="47">
        <f>求节点($BL$5:$BL$364,BO$5:BO$364,节奏总纲!T143)</f>
        <v>0.17499999999999999</v>
      </c>
      <c r="CB144" s="47">
        <f>求节点($BL$5:$BL$364,BP$5:BP$364,节奏总纲!U143)</f>
        <v>0.17499999999999999</v>
      </c>
      <c r="CC144" s="47">
        <f>求节点($BL$5:$BL$364,BQ$5:BQ$364,节奏总纲!V143)</f>
        <v>0.17499999999999999</v>
      </c>
      <c r="CD144" s="47">
        <f>求节点($BL$5:$BL$364,BR$5:BR$364,节奏总纲!R143)</f>
        <v>0.125</v>
      </c>
      <c r="CE144" s="47">
        <f>求节点($BL$5:$BL$364,BS$5:BS$364,节奏总纲!S143)</f>
        <v>0.125</v>
      </c>
      <c r="CF144" s="47">
        <f>求节点($BL$5:$BL$364,BT$5:BT$364,节奏总纲!T143)</f>
        <v>0.125</v>
      </c>
      <c r="CG144" s="47">
        <f>求节点($BL$5:$BL$364,BU$5:BU$364,节奏总纲!U143)</f>
        <v>0.125</v>
      </c>
      <c r="CH144" s="47">
        <f>求节点($BL$5:$BL$364,BV$5:BV$364,节奏总纲!V143)</f>
        <v>0.125</v>
      </c>
    </row>
    <row r="145" spans="2:86" x14ac:dyDescent="0.2">
      <c r="B145" s="83">
        <v>141</v>
      </c>
      <c r="C145" s="83">
        <f>[1]服务器生态!W162</f>
        <v>151.0820332875</v>
      </c>
      <c r="D145" s="83">
        <f>[1]服务器生态!X162</f>
        <v>148.96826826814799</v>
      </c>
      <c r="E145" s="83">
        <f>[1]服务器生态!Y162</f>
        <v>12.160323044352001</v>
      </c>
      <c r="F145" s="83">
        <f>[1]服务器生态!Z162</f>
        <v>2.1634074000000005</v>
      </c>
      <c r="G145" s="83">
        <f>[1]服务器生态!AA162</f>
        <v>0.62596799999999997</v>
      </c>
      <c r="H145" s="83">
        <f>[1]服务器生态!AC162</f>
        <v>0.47962550249999997</v>
      </c>
      <c r="I145" s="83">
        <f>[1]服务器生态!AD162</f>
        <v>0.47291513735919999</v>
      </c>
      <c r="J145" s="83">
        <f>[1]服务器生态!AE162</f>
        <v>3.8604200140800002E-2</v>
      </c>
      <c r="K145" s="83">
        <f>[1]服务器生态!AF162</f>
        <v>6.8679600000000019E-3</v>
      </c>
      <c r="L145" s="83">
        <f>[1]服务器生态!AG162</f>
        <v>1.9871999999999997E-3</v>
      </c>
      <c r="M145" s="83">
        <f>[3]基础信息!M144</f>
        <v>100</v>
      </c>
      <c r="N145" s="92"/>
      <c r="Q145" s="97">
        <v>141</v>
      </c>
      <c r="R145" s="97">
        <f>[4]带兵数!D144</f>
        <v>11025.777630285997</v>
      </c>
      <c r="S145" s="97">
        <f>[4]带兵数!E144</f>
        <v>11062.568268990493</v>
      </c>
      <c r="T145" s="97">
        <f>[4]带兵数!F144</f>
        <v>11103.437692473757</v>
      </c>
      <c r="U145" s="97">
        <f>[4]带兵数!G144</f>
        <v>11146.221972498712</v>
      </c>
      <c r="V145" s="97">
        <f>[4]带兵数!H144</f>
        <v>11194.324622012195</v>
      </c>
      <c r="X145" s="97">
        <v>141</v>
      </c>
      <c r="Y145" s="102">
        <f>求节点(节奏总纲!D$4:D$163,R$5:R$164,$X145)*6</f>
        <v>38117.95406366793</v>
      </c>
      <c r="Z145" s="102">
        <f>求节点(节奏总纲!E$4:E$163,S$5:S$164,$X145)*6</f>
        <v>39271.366171403148</v>
      </c>
      <c r="AA145" s="102">
        <f>求节点(节奏总纲!F$4:F$163,T$5:T$164,$X145)*6</f>
        <v>40779.148057631923</v>
      </c>
      <c r="AB145" s="102">
        <f>求节点(节奏总纲!G$4:G$163,U$5:U$164,$X145)*6</f>
        <v>42970.788418708456</v>
      </c>
      <c r="AC145" s="102">
        <f>求节点(节奏总纲!H$4:H$163,V$5:V$164,$X145)*6</f>
        <v>46901.577385756755</v>
      </c>
      <c r="AG145" s="103">
        <v>141</v>
      </c>
      <c r="AH145" s="103">
        <v>1</v>
      </c>
      <c r="AI145" s="103">
        <f>[4]实力验证!$Z147</f>
        <v>1.3065165173120064</v>
      </c>
      <c r="AJ145" s="103">
        <f>[4]实力验证!$AE147</f>
        <v>1.9878806946316139</v>
      </c>
      <c r="AK145" s="103">
        <f>[4]实力验证!$AJ147</f>
        <v>4.1588348690279231</v>
      </c>
      <c r="AL145" s="103">
        <f>[4]实力验证!$AO147</f>
        <v>8.6063249704633318</v>
      </c>
      <c r="AM145" s="103">
        <f t="shared" si="16"/>
        <v>174.02783600241366</v>
      </c>
      <c r="AN145" s="107"/>
      <c r="AR145" s="104">
        <v>141</v>
      </c>
      <c r="AS145" s="109">
        <f t="shared" si="4"/>
        <v>310.67175353638828</v>
      </c>
      <c r="AT145" s="109">
        <f t="shared" si="5"/>
        <v>311.16777491502774</v>
      </c>
      <c r="AU145" s="109">
        <f t="shared" si="6"/>
        <v>313.15845749926052</v>
      </c>
      <c r="AV145" s="109">
        <f t="shared" si="7"/>
        <v>313.90143708777055</v>
      </c>
      <c r="AW145" s="109">
        <f t="shared" si="8"/>
        <v>319.53039780163323</v>
      </c>
      <c r="AY145" s="104">
        <v>141</v>
      </c>
      <c r="AZ145" s="109">
        <f t="shared" si="9"/>
        <v>1824.9</v>
      </c>
      <c r="BA145" s="109">
        <f t="shared" si="10"/>
        <v>1829.52</v>
      </c>
      <c r="BB145" s="109">
        <f t="shared" si="11"/>
        <v>1838.76</v>
      </c>
      <c r="BC145" s="109">
        <f t="shared" si="12"/>
        <v>1852.6200000000001</v>
      </c>
      <c r="BD145" s="109">
        <f t="shared" si="13"/>
        <v>1871.1000000000001</v>
      </c>
      <c r="BF145" s="104">
        <v>141</v>
      </c>
      <c r="BG145" s="109">
        <f t="shared" si="14"/>
        <v>0.15229106273372817</v>
      </c>
      <c r="BH145" s="109">
        <f t="shared" si="15"/>
        <v>0.84770893726627183</v>
      </c>
      <c r="BL145" s="70">
        <v>141</v>
      </c>
      <c r="BM145" s="47">
        <f>'[1]功能-战损相关'!H151</f>
        <v>0.17499999999999999</v>
      </c>
      <c r="BN145" s="47">
        <f>'[1]功能-战损相关'!I151</f>
        <v>0.17499999999999999</v>
      </c>
      <c r="BO145" s="47">
        <f>'[1]功能-战损相关'!J151</f>
        <v>0.17499999999999999</v>
      </c>
      <c r="BP145" s="47">
        <f>'[1]功能-战损相关'!K151</f>
        <v>0.17499999999999999</v>
      </c>
      <c r="BQ145" s="47">
        <f>'[1]功能-战损相关'!L151</f>
        <v>0.17499999999999999</v>
      </c>
      <c r="BR145" s="47">
        <f>'[1]功能-战损相关'!M151</f>
        <v>0.125</v>
      </c>
      <c r="BS145" s="47">
        <f>'[1]功能-战损相关'!N151</f>
        <v>0.125</v>
      </c>
      <c r="BT145" s="47">
        <f>'[1]功能-战损相关'!O151</f>
        <v>0.125</v>
      </c>
      <c r="BU145" s="47">
        <f>'[1]功能-战损相关'!P151</f>
        <v>0.125</v>
      </c>
      <c r="BV145" s="47">
        <f>'[1]功能-战损相关'!Q151</f>
        <v>0.125</v>
      </c>
      <c r="BX145" s="57">
        <v>141</v>
      </c>
      <c r="BY145" s="47">
        <f>求节点($BL$5:$BL$364,BM$5:BM$364,节奏总纲!R144)</f>
        <v>0.17499999999999999</v>
      </c>
      <c r="BZ145" s="47">
        <f>求节点($BL$5:$BL$364,BN$5:BN$364,节奏总纲!S144)</f>
        <v>0.17499999999999999</v>
      </c>
      <c r="CA145" s="47">
        <f>求节点($BL$5:$BL$364,BO$5:BO$364,节奏总纲!T144)</f>
        <v>0.17499999999999999</v>
      </c>
      <c r="CB145" s="47">
        <f>求节点($BL$5:$BL$364,BP$5:BP$364,节奏总纲!U144)</f>
        <v>0.17499999999999999</v>
      </c>
      <c r="CC145" s="47">
        <f>求节点($BL$5:$BL$364,BQ$5:BQ$364,节奏总纲!V144)</f>
        <v>0.17499999999999999</v>
      </c>
      <c r="CD145" s="47">
        <f>求节点($BL$5:$BL$364,BR$5:BR$364,节奏总纲!R144)</f>
        <v>0.125</v>
      </c>
      <c r="CE145" s="47">
        <f>求节点($BL$5:$BL$364,BS$5:BS$364,节奏总纲!S144)</f>
        <v>0.125</v>
      </c>
      <c r="CF145" s="47">
        <f>求节点($BL$5:$BL$364,BT$5:BT$364,节奏总纲!T144)</f>
        <v>0.125</v>
      </c>
      <c r="CG145" s="47">
        <f>求节点($BL$5:$BL$364,BU$5:BU$364,节奏总纲!U144)</f>
        <v>0.125</v>
      </c>
      <c r="CH145" s="47">
        <f>求节点($BL$5:$BL$364,BV$5:BV$364,节奏总纲!V144)</f>
        <v>0.125</v>
      </c>
    </row>
    <row r="146" spans="2:86" x14ac:dyDescent="0.2">
      <c r="B146" s="83">
        <v>142</v>
      </c>
      <c r="C146" s="83">
        <f>[1]服务器生态!W163</f>
        <v>150.28265744999999</v>
      </c>
      <c r="D146" s="83">
        <f>[1]服务器生态!X163</f>
        <v>148.18007637254931</v>
      </c>
      <c r="E146" s="83">
        <f>[1]服务器生态!Y163</f>
        <v>12.095982710784</v>
      </c>
      <c r="F146" s="83">
        <f>[1]服务器生态!Z163</f>
        <v>2.1519608000000003</v>
      </c>
      <c r="G146" s="83">
        <f>[1]服务器生态!AA163</f>
        <v>0.62265599999999988</v>
      </c>
      <c r="H146" s="83">
        <f>[1]服务器生态!AC163</f>
        <v>0.47962550249999997</v>
      </c>
      <c r="I146" s="83">
        <f>[1]服务器生态!AD163</f>
        <v>0.47291513735919999</v>
      </c>
      <c r="J146" s="83">
        <f>[1]服务器生态!AE163</f>
        <v>3.8604200140800002E-2</v>
      </c>
      <c r="K146" s="83">
        <f>[1]服务器生态!AF163</f>
        <v>6.8679600000000019E-3</v>
      </c>
      <c r="L146" s="83">
        <f>[1]服务器生态!AG163</f>
        <v>1.9871999999999997E-3</v>
      </c>
      <c r="M146" s="83">
        <f>[3]基础信息!M145</f>
        <v>100</v>
      </c>
      <c r="N146" s="92"/>
      <c r="Q146" s="97">
        <v>142</v>
      </c>
      <c r="R146" s="97">
        <f>[4]带兵数!D145</f>
        <v>11092.620058901943</v>
      </c>
      <c r="S146" s="97">
        <f>[4]带兵数!E145</f>
        <v>11131.773709759127</v>
      </c>
      <c r="T146" s="97">
        <f>[4]带兵数!F145</f>
        <v>11171.3599457823</v>
      </c>
      <c r="U146" s="97">
        <f>[4]带兵数!G145</f>
        <v>11216.212587489019</v>
      </c>
      <c r="V146" s="97">
        <f>[4]带兵数!H145</f>
        <v>11262.7870415328</v>
      </c>
      <c r="X146" s="97">
        <v>142</v>
      </c>
      <c r="Y146" s="102">
        <f>求节点(节奏总纲!D$4:D$163,R$5:R$164,$X146)*6</f>
        <v>38158.112791765372</v>
      </c>
      <c r="Z146" s="102">
        <f>求节点(节奏总纲!E$4:E$163,S$5:S$164,$X146)*6</f>
        <v>39313.415386503104</v>
      </c>
      <c r="AA146" s="102">
        <f>求节点(节奏总纲!F$4:F$163,T$5:T$164,$X146)*6</f>
        <v>40820.634168631084</v>
      </c>
      <c r="AB146" s="102">
        <f>求节点(节奏总纲!G$4:G$163,U$5:U$164,$X146)*6</f>
        <v>43011.622538145508</v>
      </c>
      <c r="AC146" s="102">
        <f>求节点(节奏总纲!H$4:H$163,V$5:V$164,$X146)*6</f>
        <v>46942.055392788185</v>
      </c>
      <c r="AG146" s="103">
        <v>142</v>
      </c>
      <c r="AH146" s="103">
        <v>1</v>
      </c>
      <c r="AI146" s="103">
        <f>[4]实力验证!$Z148</f>
        <v>1.3062223429119595</v>
      </c>
      <c r="AJ146" s="103">
        <f>[4]实力验证!$AE148</f>
        <v>1.9894414117517774</v>
      </c>
      <c r="AK146" s="103">
        <f>[4]实力验证!$AJ148</f>
        <v>4.1740859408354822</v>
      </c>
      <c r="AL146" s="103">
        <f>[4]实力验证!$AO148</f>
        <v>8.5741363842979119</v>
      </c>
      <c r="AM146" s="103">
        <f t="shared" si="16"/>
        <v>174.05446997597605</v>
      </c>
      <c r="AN146" s="107"/>
      <c r="AR146" s="104">
        <v>142</v>
      </c>
      <c r="AS146" s="109">
        <f t="shared" si="4"/>
        <v>310.67175353638828</v>
      </c>
      <c r="AT146" s="109">
        <f t="shared" si="5"/>
        <v>311.16777491502774</v>
      </c>
      <c r="AU146" s="109">
        <f t="shared" si="6"/>
        <v>313.15845749926052</v>
      </c>
      <c r="AV146" s="109">
        <f t="shared" si="7"/>
        <v>313.90143708777055</v>
      </c>
      <c r="AW146" s="109">
        <f t="shared" si="8"/>
        <v>319.53039780163323</v>
      </c>
      <c r="AY146" s="104">
        <v>142</v>
      </c>
      <c r="AZ146" s="109">
        <f t="shared" si="9"/>
        <v>1824.9</v>
      </c>
      <c r="BA146" s="109">
        <f t="shared" si="10"/>
        <v>1829.52</v>
      </c>
      <c r="BB146" s="109">
        <f t="shared" si="11"/>
        <v>1838.76</v>
      </c>
      <c r="BC146" s="109">
        <f t="shared" si="12"/>
        <v>1852.6200000000001</v>
      </c>
      <c r="BD146" s="109">
        <f t="shared" si="13"/>
        <v>1871.1000000000001</v>
      </c>
      <c r="BF146" s="104">
        <v>142</v>
      </c>
      <c r="BG146" s="109">
        <f t="shared" si="14"/>
        <v>0.15229106273372817</v>
      </c>
      <c r="BH146" s="109">
        <f t="shared" si="15"/>
        <v>0.84770893726627183</v>
      </c>
      <c r="BL146" s="70">
        <v>142</v>
      </c>
      <c r="BM146" s="47">
        <f>'[1]功能-战损相关'!H152</f>
        <v>0.17499999999999999</v>
      </c>
      <c r="BN146" s="47">
        <f>'[1]功能-战损相关'!I152</f>
        <v>0.17499999999999999</v>
      </c>
      <c r="BO146" s="47">
        <f>'[1]功能-战损相关'!J152</f>
        <v>0.17499999999999999</v>
      </c>
      <c r="BP146" s="47">
        <f>'[1]功能-战损相关'!K152</f>
        <v>0.17499999999999999</v>
      </c>
      <c r="BQ146" s="47">
        <f>'[1]功能-战损相关'!L152</f>
        <v>0.17499999999999999</v>
      </c>
      <c r="BR146" s="47">
        <f>'[1]功能-战损相关'!M152</f>
        <v>0.125</v>
      </c>
      <c r="BS146" s="47">
        <f>'[1]功能-战损相关'!N152</f>
        <v>0.125</v>
      </c>
      <c r="BT146" s="47">
        <f>'[1]功能-战损相关'!O152</f>
        <v>0.125</v>
      </c>
      <c r="BU146" s="47">
        <f>'[1]功能-战损相关'!P152</f>
        <v>0.125</v>
      </c>
      <c r="BV146" s="47">
        <f>'[1]功能-战损相关'!Q152</f>
        <v>0.125</v>
      </c>
      <c r="BX146" s="57">
        <v>142</v>
      </c>
      <c r="BY146" s="47">
        <f>求节点($BL$5:$BL$364,BM$5:BM$364,节奏总纲!R145)</f>
        <v>0.17499999999999999</v>
      </c>
      <c r="BZ146" s="47">
        <f>求节点($BL$5:$BL$364,BN$5:BN$364,节奏总纲!S145)</f>
        <v>0.17499999999999999</v>
      </c>
      <c r="CA146" s="47">
        <f>求节点($BL$5:$BL$364,BO$5:BO$364,节奏总纲!T145)</f>
        <v>0.17499999999999999</v>
      </c>
      <c r="CB146" s="47">
        <f>求节点($BL$5:$BL$364,BP$5:BP$364,节奏总纲!U145)</f>
        <v>0.17499999999999999</v>
      </c>
      <c r="CC146" s="47">
        <f>求节点($BL$5:$BL$364,BQ$5:BQ$364,节奏总纲!V145)</f>
        <v>0.17499999999999999</v>
      </c>
      <c r="CD146" s="47">
        <f>求节点($BL$5:$BL$364,BR$5:BR$364,节奏总纲!R145)</f>
        <v>0.125</v>
      </c>
      <c r="CE146" s="47">
        <f>求节点($BL$5:$BL$364,BS$5:BS$364,节奏总纲!S145)</f>
        <v>0.125</v>
      </c>
      <c r="CF146" s="47">
        <f>求节点($BL$5:$BL$364,BT$5:BT$364,节奏总纲!T145)</f>
        <v>0.125</v>
      </c>
      <c r="CG146" s="47">
        <f>求节点($BL$5:$BL$364,BU$5:BU$364,节奏总纲!U145)</f>
        <v>0.125</v>
      </c>
      <c r="CH146" s="47">
        <f>求节点($BL$5:$BL$364,BV$5:BV$364,节奏总纲!V145)</f>
        <v>0.125</v>
      </c>
    </row>
    <row r="147" spans="2:86" x14ac:dyDescent="0.2">
      <c r="B147" s="83">
        <v>143</v>
      </c>
      <c r="C147" s="83">
        <f>[1]服务器生态!W164</f>
        <v>149.48328161249998</v>
      </c>
      <c r="D147" s="83">
        <f>[1]服务器生态!X164</f>
        <v>147.39188447695065</v>
      </c>
      <c r="E147" s="83">
        <f>[1]服务器生态!Y164</f>
        <v>12.031642377215999</v>
      </c>
      <c r="F147" s="83">
        <f>[1]服务器生态!Z164</f>
        <v>2.1405142000000001</v>
      </c>
      <c r="G147" s="83">
        <f>[1]服务器生态!AA164</f>
        <v>0.61934399999999989</v>
      </c>
      <c r="H147" s="83">
        <f>[1]服务器生态!AC164</f>
        <v>0.47962550249999997</v>
      </c>
      <c r="I147" s="83">
        <f>[1]服务器生态!AD164</f>
        <v>0.47291513735919999</v>
      </c>
      <c r="J147" s="83">
        <f>[1]服务器生态!AE164</f>
        <v>3.8604200140800002E-2</v>
      </c>
      <c r="K147" s="83">
        <f>[1]服务器生态!AF164</f>
        <v>6.8679600000000019E-3</v>
      </c>
      <c r="L147" s="83">
        <f>[1]服务器生态!AG164</f>
        <v>1.9871999999999997E-3</v>
      </c>
      <c r="M147" s="83">
        <f>[3]基础信息!M146</f>
        <v>100</v>
      </c>
      <c r="N147" s="92"/>
      <c r="Q147" s="97">
        <v>143</v>
      </c>
      <c r="R147" s="97">
        <f>[4]带兵数!D146</f>
        <v>11161.088309083296</v>
      </c>
      <c r="S147" s="97">
        <f>[4]带兵数!E146</f>
        <v>11198.438665440473</v>
      </c>
      <c r="T147" s="97">
        <f>[4]带兵数!F146</f>
        <v>11241.028334258455</v>
      </c>
      <c r="U147" s="97">
        <f>[4]带兵数!G146</f>
        <v>11284.368865338913</v>
      </c>
      <c r="V147" s="97">
        <f>[4]带兵数!H146</f>
        <v>11333.127000890931</v>
      </c>
      <c r="X147" s="97">
        <v>143</v>
      </c>
      <c r="Y147" s="102">
        <f>求节点(节奏总纲!D$4:D$163,R$5:R$164,$X147)*6</f>
        <v>38198.271519862814</v>
      </c>
      <c r="Z147" s="102">
        <f>求节点(节奏总纲!E$4:E$163,S$5:S$164,$X147)*6</f>
        <v>39355.464601603053</v>
      </c>
      <c r="AA147" s="102">
        <f>求节点(节奏总纲!F$4:F$163,T$5:T$164,$X147)*6</f>
        <v>40862.120279630246</v>
      </c>
      <c r="AB147" s="102">
        <f>求节点(节奏总纲!G$4:G$163,U$5:U$164,$X147)*6</f>
        <v>43052.456657582559</v>
      </c>
      <c r="AC147" s="102">
        <f>求节点(节奏总纲!H$4:H$163,V$5:V$164,$X147)*6</f>
        <v>46982.533399819615</v>
      </c>
      <c r="AG147" s="103">
        <v>143</v>
      </c>
      <c r="AH147" s="103">
        <v>1</v>
      </c>
      <c r="AI147" s="103">
        <f>[4]实力验证!$Z149</f>
        <v>1.3059326742575479</v>
      </c>
      <c r="AJ147" s="103">
        <f>[4]实力验证!$AE149</f>
        <v>1.9909782240238258</v>
      </c>
      <c r="AK147" s="103">
        <f>[4]实力验证!$AJ149</f>
        <v>4.1891034183866305</v>
      </c>
      <c r="AL147" s="103">
        <f>[4]实力验证!$AO149</f>
        <v>8.5424408171769919</v>
      </c>
      <c r="AM147" s="103">
        <f t="shared" si="16"/>
        <v>174.08069600816037</v>
      </c>
      <c r="AN147" s="107"/>
      <c r="AR147" s="104">
        <v>143</v>
      </c>
      <c r="AS147" s="109">
        <f t="shared" si="4"/>
        <v>310.67175353638828</v>
      </c>
      <c r="AT147" s="109">
        <f t="shared" si="5"/>
        <v>311.16777491502774</v>
      </c>
      <c r="AU147" s="109">
        <f t="shared" si="6"/>
        <v>313.15845749926052</v>
      </c>
      <c r="AV147" s="109">
        <f t="shared" si="7"/>
        <v>313.90143708777055</v>
      </c>
      <c r="AW147" s="109">
        <f t="shared" si="8"/>
        <v>319.53039780163323</v>
      </c>
      <c r="AY147" s="104">
        <v>143</v>
      </c>
      <c r="AZ147" s="109">
        <f t="shared" si="9"/>
        <v>1824.9</v>
      </c>
      <c r="BA147" s="109">
        <f t="shared" si="10"/>
        <v>1829.52</v>
      </c>
      <c r="BB147" s="109">
        <f t="shared" si="11"/>
        <v>1838.76</v>
      </c>
      <c r="BC147" s="109">
        <f t="shared" si="12"/>
        <v>1852.6200000000001</v>
      </c>
      <c r="BD147" s="109">
        <f t="shared" si="13"/>
        <v>1871.1000000000001</v>
      </c>
      <c r="BF147" s="104">
        <v>143</v>
      </c>
      <c r="BG147" s="109">
        <f t="shared" si="14"/>
        <v>0.15229106273372817</v>
      </c>
      <c r="BH147" s="109">
        <f t="shared" si="15"/>
        <v>0.84770893726627183</v>
      </c>
      <c r="BL147" s="70">
        <v>143</v>
      </c>
      <c r="BM147" s="47">
        <f>'[1]功能-战损相关'!H153</f>
        <v>0.17499999999999999</v>
      </c>
      <c r="BN147" s="47">
        <f>'[1]功能-战损相关'!I153</f>
        <v>0.17499999999999999</v>
      </c>
      <c r="BO147" s="47">
        <f>'[1]功能-战损相关'!J153</f>
        <v>0.17499999999999999</v>
      </c>
      <c r="BP147" s="47">
        <f>'[1]功能-战损相关'!K153</f>
        <v>0.17499999999999999</v>
      </c>
      <c r="BQ147" s="47">
        <f>'[1]功能-战损相关'!L153</f>
        <v>0.17499999999999999</v>
      </c>
      <c r="BR147" s="47">
        <f>'[1]功能-战损相关'!M153</f>
        <v>0.125</v>
      </c>
      <c r="BS147" s="47">
        <f>'[1]功能-战损相关'!N153</f>
        <v>0.125</v>
      </c>
      <c r="BT147" s="47">
        <f>'[1]功能-战损相关'!O153</f>
        <v>0.125</v>
      </c>
      <c r="BU147" s="47">
        <f>'[1]功能-战损相关'!P153</f>
        <v>0.125</v>
      </c>
      <c r="BV147" s="47">
        <f>'[1]功能-战损相关'!Q153</f>
        <v>0.125</v>
      </c>
      <c r="BX147" s="57">
        <v>143</v>
      </c>
      <c r="BY147" s="47">
        <f>求节点($BL$5:$BL$364,BM$5:BM$364,节奏总纲!R146)</f>
        <v>0.17499999999999999</v>
      </c>
      <c r="BZ147" s="47">
        <f>求节点($BL$5:$BL$364,BN$5:BN$364,节奏总纲!S146)</f>
        <v>0.17499999999999999</v>
      </c>
      <c r="CA147" s="47">
        <f>求节点($BL$5:$BL$364,BO$5:BO$364,节奏总纲!T146)</f>
        <v>0.17499999999999999</v>
      </c>
      <c r="CB147" s="47">
        <f>求节点($BL$5:$BL$364,BP$5:BP$364,节奏总纲!U146)</f>
        <v>0.17499999999999999</v>
      </c>
      <c r="CC147" s="47">
        <f>求节点($BL$5:$BL$364,BQ$5:BQ$364,节奏总纲!V146)</f>
        <v>0.17499999999999999</v>
      </c>
      <c r="CD147" s="47">
        <f>求节点($BL$5:$BL$364,BR$5:BR$364,节奏总纲!R146)</f>
        <v>0.125</v>
      </c>
      <c r="CE147" s="47">
        <f>求节点($BL$5:$BL$364,BS$5:BS$364,节奏总纲!S146)</f>
        <v>0.125</v>
      </c>
      <c r="CF147" s="47">
        <f>求节点($BL$5:$BL$364,BT$5:BT$364,节奏总纲!T146)</f>
        <v>0.125</v>
      </c>
      <c r="CG147" s="47">
        <f>求节点($BL$5:$BL$364,BU$5:BU$364,节奏总纲!U146)</f>
        <v>0.125</v>
      </c>
      <c r="CH147" s="47">
        <f>求节点($BL$5:$BL$364,BV$5:BV$364,节奏总纲!V146)</f>
        <v>0.125</v>
      </c>
    </row>
    <row r="148" spans="2:86" x14ac:dyDescent="0.2">
      <c r="B148" s="83">
        <v>144</v>
      </c>
      <c r="C148" s="83">
        <f>[1]服务器生态!W165</f>
        <v>148.683905775</v>
      </c>
      <c r="D148" s="83">
        <f>[1]服务器生态!X165</f>
        <v>146.60369258135199</v>
      </c>
      <c r="E148" s="83">
        <f>[1]服务器生态!Y165</f>
        <v>11.967302043648001</v>
      </c>
      <c r="F148" s="83">
        <f>[1]服务器生态!Z165</f>
        <v>2.1290676000000004</v>
      </c>
      <c r="G148" s="83">
        <f>[1]服务器生态!AA165</f>
        <v>0.61603199999999991</v>
      </c>
      <c r="H148" s="83">
        <f>[1]服务器生态!AC165</f>
        <v>0.47962550249999997</v>
      </c>
      <c r="I148" s="83">
        <f>[1]服务器生态!AD165</f>
        <v>0.47291513735919999</v>
      </c>
      <c r="J148" s="83">
        <f>[1]服务器生态!AE165</f>
        <v>3.8604200140800002E-2</v>
      </c>
      <c r="K148" s="83">
        <f>[1]服务器生态!AF165</f>
        <v>6.8679600000000019E-3</v>
      </c>
      <c r="L148" s="83">
        <f>[1]服务器生态!AG165</f>
        <v>1.9871999999999997E-3</v>
      </c>
      <c r="M148" s="83">
        <f>[3]基础信息!M147</f>
        <v>100</v>
      </c>
      <c r="N148" s="92"/>
      <c r="Q148" s="97">
        <v>144</v>
      </c>
      <c r="R148" s="97">
        <f>[4]带兵数!D147</f>
        <v>11227.611472827422</v>
      </c>
      <c r="S148" s="97">
        <f>[4]带兵数!E147</f>
        <v>11267.642726495355</v>
      </c>
      <c r="T148" s="97">
        <f>[4]带兵数!F147</f>
        <v>11308.131233660075</v>
      </c>
      <c r="U148" s="97">
        <f>[4]带兵数!G147</f>
        <v>11353.781768653716</v>
      </c>
      <c r="V148" s="97">
        <f>[4]带兵数!H147</f>
        <v>11398.826079488364</v>
      </c>
      <c r="X148" s="97">
        <v>144</v>
      </c>
      <c r="Y148" s="102">
        <f>求节点(节奏总纲!D$4:D$163,R$5:R$164,$X148)*6</f>
        <v>38238.430247960256</v>
      </c>
      <c r="Z148" s="102">
        <f>求节点(节奏总纲!E$4:E$163,S$5:S$164,$X148)*6</f>
        <v>39397.513816703009</v>
      </c>
      <c r="AA148" s="102">
        <f>求节点(节奏总纲!F$4:F$163,T$5:T$164,$X148)*6</f>
        <v>40903.606390629408</v>
      </c>
      <c r="AB148" s="102">
        <f>求节点(节奏总纲!G$4:G$163,U$5:U$164,$X148)*6</f>
        <v>43093.290777019618</v>
      </c>
      <c r="AC148" s="102">
        <f>求节点(节奏总纲!H$4:H$163,V$5:V$164,$X148)*6</f>
        <v>47023.011406851052</v>
      </c>
      <c r="AG148" s="103">
        <v>144</v>
      </c>
      <c r="AH148" s="103">
        <v>1</v>
      </c>
      <c r="AI148" s="103">
        <f>[4]实力验证!$Z150</f>
        <v>1.3056474086166063</v>
      </c>
      <c r="AJ148" s="103">
        <f>[4]实力验证!$AE150</f>
        <v>1.9924916764844756</v>
      </c>
      <c r="AK148" s="103">
        <f>[4]实力验证!$AJ150</f>
        <v>4.2038926276908031</v>
      </c>
      <c r="AL148" s="103">
        <f>[4]实力验证!$AO150</f>
        <v>8.5112270281389026</v>
      </c>
      <c r="AM148" s="103">
        <f t="shared" si="16"/>
        <v>174.1065234001355</v>
      </c>
      <c r="AN148" s="107"/>
      <c r="AR148" s="104">
        <v>144</v>
      </c>
      <c r="AS148" s="109">
        <f t="shared" si="4"/>
        <v>310.67175353638828</v>
      </c>
      <c r="AT148" s="109">
        <f t="shared" si="5"/>
        <v>311.16777491502774</v>
      </c>
      <c r="AU148" s="109">
        <f t="shared" si="6"/>
        <v>313.15845749926052</v>
      </c>
      <c r="AV148" s="109">
        <f t="shared" si="7"/>
        <v>313.90143708777055</v>
      </c>
      <c r="AW148" s="109">
        <f t="shared" si="8"/>
        <v>319.53039780163323</v>
      </c>
      <c r="AY148" s="104">
        <v>144</v>
      </c>
      <c r="AZ148" s="109">
        <f t="shared" si="9"/>
        <v>1824.9</v>
      </c>
      <c r="BA148" s="109">
        <f t="shared" si="10"/>
        <v>1829.52</v>
      </c>
      <c r="BB148" s="109">
        <f t="shared" si="11"/>
        <v>1838.76</v>
      </c>
      <c r="BC148" s="109">
        <f t="shared" si="12"/>
        <v>1852.6200000000001</v>
      </c>
      <c r="BD148" s="109">
        <f t="shared" si="13"/>
        <v>1871.1000000000001</v>
      </c>
      <c r="BF148" s="104">
        <v>144</v>
      </c>
      <c r="BG148" s="109">
        <f t="shared" si="14"/>
        <v>0.15229106273372817</v>
      </c>
      <c r="BH148" s="109">
        <f t="shared" si="15"/>
        <v>0.84770893726627183</v>
      </c>
      <c r="BL148" s="70">
        <v>144</v>
      </c>
      <c r="BM148" s="47">
        <f>'[1]功能-战损相关'!H154</f>
        <v>0.17499999999999999</v>
      </c>
      <c r="BN148" s="47">
        <f>'[1]功能-战损相关'!I154</f>
        <v>0.17499999999999999</v>
      </c>
      <c r="BO148" s="47">
        <f>'[1]功能-战损相关'!J154</f>
        <v>0.17499999999999999</v>
      </c>
      <c r="BP148" s="47">
        <f>'[1]功能-战损相关'!K154</f>
        <v>0.17499999999999999</v>
      </c>
      <c r="BQ148" s="47">
        <f>'[1]功能-战损相关'!L154</f>
        <v>0.17499999999999999</v>
      </c>
      <c r="BR148" s="47">
        <f>'[1]功能-战损相关'!M154</f>
        <v>0.125</v>
      </c>
      <c r="BS148" s="47">
        <f>'[1]功能-战损相关'!N154</f>
        <v>0.125</v>
      </c>
      <c r="BT148" s="47">
        <f>'[1]功能-战损相关'!O154</f>
        <v>0.125</v>
      </c>
      <c r="BU148" s="47">
        <f>'[1]功能-战损相关'!P154</f>
        <v>0.125</v>
      </c>
      <c r="BV148" s="47">
        <f>'[1]功能-战损相关'!Q154</f>
        <v>0.125</v>
      </c>
      <c r="BX148" s="57">
        <v>144</v>
      </c>
      <c r="BY148" s="47">
        <f>求节点($BL$5:$BL$364,BM$5:BM$364,节奏总纲!R147)</f>
        <v>0.17499999999999999</v>
      </c>
      <c r="BZ148" s="47">
        <f>求节点($BL$5:$BL$364,BN$5:BN$364,节奏总纲!S147)</f>
        <v>0.17499999999999999</v>
      </c>
      <c r="CA148" s="47">
        <f>求节点($BL$5:$BL$364,BO$5:BO$364,节奏总纲!T147)</f>
        <v>0.17499999999999999</v>
      </c>
      <c r="CB148" s="47">
        <f>求节点($BL$5:$BL$364,BP$5:BP$364,节奏总纲!U147)</f>
        <v>0.17499999999999999</v>
      </c>
      <c r="CC148" s="47">
        <f>求节点($BL$5:$BL$364,BQ$5:BQ$364,节奏总纲!V147)</f>
        <v>0.17499999999999999</v>
      </c>
      <c r="CD148" s="47">
        <f>求节点($BL$5:$BL$364,BR$5:BR$364,节奏总纲!R147)</f>
        <v>0.125</v>
      </c>
      <c r="CE148" s="47">
        <f>求节点($BL$5:$BL$364,BS$5:BS$364,节奏总纲!S147)</f>
        <v>0.125</v>
      </c>
      <c r="CF148" s="47">
        <f>求节点($BL$5:$BL$364,BT$5:BT$364,节奏总纲!T147)</f>
        <v>0.125</v>
      </c>
      <c r="CG148" s="47">
        <f>求节点($BL$5:$BL$364,BU$5:BU$364,节奏总纲!U147)</f>
        <v>0.125</v>
      </c>
      <c r="CH148" s="47">
        <f>求节点($BL$5:$BL$364,BV$5:BV$364,节奏总纲!V147)</f>
        <v>0.125</v>
      </c>
    </row>
    <row r="149" spans="2:86" x14ac:dyDescent="0.2">
      <c r="B149" s="83">
        <v>145</v>
      </c>
      <c r="C149" s="83">
        <f>[1]服务器生态!W166</f>
        <v>147.88452993749999</v>
      </c>
      <c r="D149" s="83">
        <f>[1]服务器生态!X166</f>
        <v>145.81550068575331</v>
      </c>
      <c r="E149" s="83">
        <f>[1]服务器生态!Y166</f>
        <v>11.90296171008</v>
      </c>
      <c r="F149" s="83">
        <f>[1]服务器生态!Z166</f>
        <v>2.1176210000000006</v>
      </c>
      <c r="G149" s="83">
        <f>[1]服务器生态!AA166</f>
        <v>0.61271999999999993</v>
      </c>
      <c r="H149" s="83">
        <f>[1]服务器生态!AC166</f>
        <v>0.47962550249999997</v>
      </c>
      <c r="I149" s="83">
        <f>[1]服务器生态!AD166</f>
        <v>0.47291513735919999</v>
      </c>
      <c r="J149" s="83">
        <f>[1]服务器生态!AE166</f>
        <v>3.8604200140800002E-2</v>
      </c>
      <c r="K149" s="83">
        <f>[1]服务器生态!AF166</f>
        <v>6.8679600000000019E-3</v>
      </c>
      <c r="L149" s="83">
        <f>[1]服务器生态!AG166</f>
        <v>1.9871999999999997E-3</v>
      </c>
      <c r="M149" s="83">
        <f>[3]基础信息!M148</f>
        <v>100</v>
      </c>
      <c r="N149" s="92"/>
      <c r="Q149" s="97">
        <v>145</v>
      </c>
      <c r="R149" s="97">
        <f>[4]带兵数!D148</f>
        <v>11296.46224577941</v>
      </c>
      <c r="S149" s="97">
        <f>[4]带兵数!E148</f>
        <v>11334.525663222885</v>
      </c>
      <c r="T149" s="97">
        <f>[4]带兵数!F148</f>
        <v>11377.47106937299</v>
      </c>
      <c r="U149" s="97">
        <f>[4]带兵数!G148</f>
        <v>11419.478712463875</v>
      </c>
      <c r="V149" s="97">
        <f>[4]带兵数!H148</f>
        <v>11464.430099386973</v>
      </c>
      <c r="X149" s="97">
        <v>145</v>
      </c>
      <c r="Y149" s="102">
        <f>求节点(节奏总纲!D$4:D$163,R$5:R$164,$X149)*6</f>
        <v>38278.58897605769</v>
      </c>
      <c r="Z149" s="102">
        <f>求节点(节奏总纲!E$4:E$163,S$5:S$164,$X149)*6</f>
        <v>39439.563031802958</v>
      </c>
      <c r="AA149" s="102">
        <f>求节点(节奏总纲!F$4:F$163,T$5:T$164,$X149)*6</f>
        <v>40945.092501628569</v>
      </c>
      <c r="AB149" s="102">
        <f>求节点(节奏总纲!G$4:G$163,U$5:U$164,$X149)*6</f>
        <v>43134.124896456669</v>
      </c>
      <c r="AC149" s="102">
        <f>求节点(节奏总纲!H$4:H$163,V$5:V$164,$X149)*6</f>
        <v>47063.489413882482</v>
      </c>
      <c r="AG149" s="103">
        <v>145</v>
      </c>
      <c r="AH149" s="103">
        <v>1</v>
      </c>
      <c r="AI149" s="103">
        <f>[4]实力验证!$Z151</f>
        <v>1.3053664463565067</v>
      </c>
      <c r="AJ149" s="103">
        <f>[4]实力验证!$AE151</f>
        <v>1.9939822977261195</v>
      </c>
      <c r="AK149" s="103">
        <f>[4]实力验证!$AJ151</f>
        <v>4.218458734066183</v>
      </c>
      <c r="AL149" s="103">
        <f>[4]实力验证!$AO151</f>
        <v>8.4804841153735087</v>
      </c>
      <c r="AM149" s="103">
        <f t="shared" si="16"/>
        <v>174.13196117244453</v>
      </c>
      <c r="AN149" s="107"/>
      <c r="AR149" s="104">
        <v>145</v>
      </c>
      <c r="AS149" s="109">
        <f t="shared" si="4"/>
        <v>310.67175353638828</v>
      </c>
      <c r="AT149" s="109">
        <f t="shared" si="5"/>
        <v>311.16777491502774</v>
      </c>
      <c r="AU149" s="109">
        <f t="shared" si="6"/>
        <v>313.15845749926052</v>
      </c>
      <c r="AV149" s="109">
        <f t="shared" si="7"/>
        <v>313.90143708777055</v>
      </c>
      <c r="AW149" s="109">
        <f t="shared" si="8"/>
        <v>319.53039780163323</v>
      </c>
      <c r="AY149" s="104">
        <v>145</v>
      </c>
      <c r="AZ149" s="109">
        <f t="shared" si="9"/>
        <v>1824.9</v>
      </c>
      <c r="BA149" s="109">
        <f t="shared" si="10"/>
        <v>1829.52</v>
      </c>
      <c r="BB149" s="109">
        <f t="shared" si="11"/>
        <v>1838.76</v>
      </c>
      <c r="BC149" s="109">
        <f t="shared" si="12"/>
        <v>1852.6200000000001</v>
      </c>
      <c r="BD149" s="109">
        <f t="shared" si="13"/>
        <v>1871.1000000000001</v>
      </c>
      <c r="BF149" s="104">
        <v>145</v>
      </c>
      <c r="BG149" s="109">
        <f t="shared" si="14"/>
        <v>0.15229106273372817</v>
      </c>
      <c r="BH149" s="109">
        <f t="shared" si="15"/>
        <v>0.84770893726627183</v>
      </c>
      <c r="BL149" s="70">
        <v>145</v>
      </c>
      <c r="BM149" s="47">
        <f>'[1]功能-战损相关'!H155</f>
        <v>0.17499999999999999</v>
      </c>
      <c r="BN149" s="47">
        <f>'[1]功能-战损相关'!I155</f>
        <v>0.17499999999999999</v>
      </c>
      <c r="BO149" s="47">
        <f>'[1]功能-战损相关'!J155</f>
        <v>0.17499999999999999</v>
      </c>
      <c r="BP149" s="47">
        <f>'[1]功能-战损相关'!K155</f>
        <v>0.17499999999999999</v>
      </c>
      <c r="BQ149" s="47">
        <f>'[1]功能-战损相关'!L155</f>
        <v>0.17499999999999999</v>
      </c>
      <c r="BR149" s="47">
        <f>'[1]功能-战损相关'!M155</f>
        <v>0.125</v>
      </c>
      <c r="BS149" s="47">
        <f>'[1]功能-战损相关'!N155</f>
        <v>0.125</v>
      </c>
      <c r="BT149" s="47">
        <f>'[1]功能-战损相关'!O155</f>
        <v>0.125</v>
      </c>
      <c r="BU149" s="47">
        <f>'[1]功能-战损相关'!P155</f>
        <v>0.125</v>
      </c>
      <c r="BV149" s="47">
        <f>'[1]功能-战损相关'!Q155</f>
        <v>0.125</v>
      </c>
      <c r="BX149" s="57">
        <v>145</v>
      </c>
      <c r="BY149" s="47">
        <f>求节点($BL$5:$BL$364,BM$5:BM$364,节奏总纲!R148)</f>
        <v>0.17499999999999999</v>
      </c>
      <c r="BZ149" s="47">
        <f>求节点($BL$5:$BL$364,BN$5:BN$364,节奏总纲!S148)</f>
        <v>0.17499999999999999</v>
      </c>
      <c r="CA149" s="47">
        <f>求节点($BL$5:$BL$364,BO$5:BO$364,节奏总纲!T148)</f>
        <v>0.17499999999999999</v>
      </c>
      <c r="CB149" s="47">
        <f>求节点($BL$5:$BL$364,BP$5:BP$364,节奏总纲!U148)</f>
        <v>0.17499999999999999</v>
      </c>
      <c r="CC149" s="47">
        <f>求节点($BL$5:$BL$364,BQ$5:BQ$364,节奏总纲!V148)</f>
        <v>0.17499999999999999</v>
      </c>
      <c r="CD149" s="47">
        <f>求节点($BL$5:$BL$364,BR$5:BR$364,节奏总纲!R148)</f>
        <v>0.125</v>
      </c>
      <c r="CE149" s="47">
        <f>求节点($BL$5:$BL$364,BS$5:BS$364,节奏总纲!S148)</f>
        <v>0.125</v>
      </c>
      <c r="CF149" s="47">
        <f>求节点($BL$5:$BL$364,BT$5:BT$364,节奏总纲!T148)</f>
        <v>0.125</v>
      </c>
      <c r="CG149" s="47">
        <f>求节点($BL$5:$BL$364,BU$5:BU$364,节奏总纲!U148)</f>
        <v>0.125</v>
      </c>
      <c r="CH149" s="47">
        <f>求节点($BL$5:$BL$364,BV$5:BV$364,节奏总纲!V148)</f>
        <v>0.125</v>
      </c>
    </row>
    <row r="150" spans="2:86" x14ac:dyDescent="0.2">
      <c r="B150" s="83">
        <v>146</v>
      </c>
      <c r="C150" s="83">
        <f>[1]服务器生态!W167</f>
        <v>147.08515409999998</v>
      </c>
      <c r="D150" s="83">
        <f>[1]服务器生态!X167</f>
        <v>145.02730879015465</v>
      </c>
      <c r="E150" s="83">
        <f>[1]服务器生态!Y167</f>
        <v>11.838621376511998</v>
      </c>
      <c r="F150" s="83">
        <f>[1]服务器生态!Z167</f>
        <v>2.1061744000000004</v>
      </c>
      <c r="G150" s="83">
        <f>[1]服务器生态!AA167</f>
        <v>0.60940799999999984</v>
      </c>
      <c r="H150" s="83">
        <f>[1]服务器生态!AC167</f>
        <v>0.47962550249999997</v>
      </c>
      <c r="I150" s="83">
        <f>[1]服务器生态!AD167</f>
        <v>0.47291513735919999</v>
      </c>
      <c r="J150" s="83">
        <f>[1]服务器生态!AE167</f>
        <v>3.8604200140800002E-2</v>
      </c>
      <c r="K150" s="83">
        <f>[1]服务器生态!AF167</f>
        <v>6.8679600000000019E-3</v>
      </c>
      <c r="L150" s="83">
        <f>[1]服务器生态!AG167</f>
        <v>1.9871999999999997E-3</v>
      </c>
      <c r="M150" s="83">
        <f>[3]基础信息!M149</f>
        <v>100</v>
      </c>
      <c r="N150" s="92"/>
      <c r="Q150" s="97">
        <v>146</v>
      </c>
      <c r="R150" s="97">
        <f>[4]带兵数!D149</f>
        <v>11362.670468649558</v>
      </c>
      <c r="S150" s="97">
        <f>[4]带兵数!E149</f>
        <v>11403.293450531875</v>
      </c>
      <c r="T150" s="97">
        <f>[4]带兵数!F149</f>
        <v>11441.962550796872</v>
      </c>
      <c r="U150" s="97">
        <f>[4]带兵数!G149</f>
        <v>11484.074659052649</v>
      </c>
      <c r="V150" s="97">
        <f>[4]带兵数!H149</f>
        <v>11529.242541576048</v>
      </c>
      <c r="X150" s="97">
        <v>146</v>
      </c>
      <c r="Y150" s="102">
        <f>求节点(节奏总纲!D$4:D$163,R$5:R$164,$X150)*6</f>
        <v>38318.747704155132</v>
      </c>
      <c r="Z150" s="102">
        <f>求节点(节奏总纲!E$4:E$163,S$5:S$164,$X150)*6</f>
        <v>39477.696870134692</v>
      </c>
      <c r="AA150" s="102">
        <f>求节点(节奏总纲!F$4:F$163,T$5:T$164,$X150)*6</f>
        <v>40986.578612627731</v>
      </c>
      <c r="AB150" s="102">
        <f>求节点(节奏总纲!G$4:G$163,U$5:U$164,$X150)*6</f>
        <v>43174.959015893721</v>
      </c>
      <c r="AC150" s="102">
        <f>求节点(节奏总纲!H$4:H$163,V$5:V$164,$X150)*6</f>
        <v>47103.967420913919</v>
      </c>
      <c r="AG150" s="103">
        <v>146</v>
      </c>
      <c r="AH150" s="103">
        <v>1</v>
      </c>
      <c r="AI150" s="103">
        <f>[4]实力验证!$Z152</f>
        <v>1.3048703533358075</v>
      </c>
      <c r="AJ150" s="103">
        <f>[4]实力验证!$AE152</f>
        <v>1.9954506005123558</v>
      </c>
      <c r="AK150" s="103">
        <f>[4]实力验证!$AJ152</f>
        <v>4.2328067481545988</v>
      </c>
      <c r="AL150" s="103">
        <f>[4]实力验证!$AO152</f>
        <v>8.4502015035272517</v>
      </c>
      <c r="AM150" s="103">
        <f t="shared" si="16"/>
        <v>174.14145887246164</v>
      </c>
      <c r="AN150" s="107"/>
      <c r="AR150" s="104">
        <v>146</v>
      </c>
      <c r="AS150" s="109">
        <f t="shared" si="4"/>
        <v>310.67175353638828</v>
      </c>
      <c r="AT150" s="109">
        <f t="shared" si="5"/>
        <v>311.16777491502774</v>
      </c>
      <c r="AU150" s="109">
        <f t="shared" si="6"/>
        <v>313.15845749926052</v>
      </c>
      <c r="AV150" s="109">
        <f t="shared" si="7"/>
        <v>313.90143708777055</v>
      </c>
      <c r="AW150" s="109">
        <f t="shared" si="8"/>
        <v>319.53039780163323</v>
      </c>
      <c r="AY150" s="104">
        <v>146</v>
      </c>
      <c r="AZ150" s="109">
        <f t="shared" si="9"/>
        <v>1824.9</v>
      </c>
      <c r="BA150" s="109">
        <f t="shared" si="10"/>
        <v>1829.52</v>
      </c>
      <c r="BB150" s="109">
        <f t="shared" si="11"/>
        <v>1838.76</v>
      </c>
      <c r="BC150" s="109">
        <f t="shared" si="12"/>
        <v>1852.6200000000001</v>
      </c>
      <c r="BD150" s="109">
        <f t="shared" si="13"/>
        <v>1871.1000000000001</v>
      </c>
      <c r="BF150" s="104">
        <v>146</v>
      </c>
      <c r="BG150" s="109">
        <f t="shared" si="14"/>
        <v>0.15229106273372817</v>
      </c>
      <c r="BH150" s="109">
        <f t="shared" si="15"/>
        <v>0.84770893726627183</v>
      </c>
      <c r="BL150" s="70">
        <v>146</v>
      </c>
      <c r="BM150" s="47">
        <f>'[1]功能-战损相关'!H156</f>
        <v>0.17499999999999999</v>
      </c>
      <c r="BN150" s="47">
        <f>'[1]功能-战损相关'!I156</f>
        <v>0.17499999999999999</v>
      </c>
      <c r="BO150" s="47">
        <f>'[1]功能-战损相关'!J156</f>
        <v>0.17499999999999999</v>
      </c>
      <c r="BP150" s="47">
        <f>'[1]功能-战损相关'!K156</f>
        <v>0.17499999999999999</v>
      </c>
      <c r="BQ150" s="47">
        <f>'[1]功能-战损相关'!L156</f>
        <v>0.17499999999999999</v>
      </c>
      <c r="BR150" s="47">
        <f>'[1]功能-战损相关'!M156</f>
        <v>0.125</v>
      </c>
      <c r="BS150" s="47">
        <f>'[1]功能-战损相关'!N156</f>
        <v>0.125</v>
      </c>
      <c r="BT150" s="47">
        <f>'[1]功能-战损相关'!O156</f>
        <v>0.125</v>
      </c>
      <c r="BU150" s="47">
        <f>'[1]功能-战损相关'!P156</f>
        <v>0.125</v>
      </c>
      <c r="BV150" s="47">
        <f>'[1]功能-战损相关'!Q156</f>
        <v>0.125</v>
      </c>
      <c r="BX150" s="57">
        <v>146</v>
      </c>
      <c r="BY150" s="47">
        <f>求节点($BL$5:$BL$364,BM$5:BM$364,节奏总纲!R149)</f>
        <v>0.17499999999999999</v>
      </c>
      <c r="BZ150" s="47">
        <f>求节点($BL$5:$BL$364,BN$5:BN$364,节奏总纲!S149)</f>
        <v>0.17499999999999999</v>
      </c>
      <c r="CA150" s="47">
        <f>求节点($BL$5:$BL$364,BO$5:BO$364,节奏总纲!T149)</f>
        <v>0.17499999999999999</v>
      </c>
      <c r="CB150" s="47">
        <f>求节点($BL$5:$BL$364,BP$5:BP$364,节奏总纲!U149)</f>
        <v>0.17499999999999999</v>
      </c>
      <c r="CC150" s="47">
        <f>求节点($BL$5:$BL$364,BQ$5:BQ$364,节奏总纲!V149)</f>
        <v>0.17499999999999999</v>
      </c>
      <c r="CD150" s="47">
        <f>求节点($BL$5:$BL$364,BR$5:BR$364,节奏总纲!R149)</f>
        <v>0.125</v>
      </c>
      <c r="CE150" s="47">
        <f>求节点($BL$5:$BL$364,BS$5:BS$364,节奏总纲!S149)</f>
        <v>0.125</v>
      </c>
      <c r="CF150" s="47">
        <f>求节点($BL$5:$BL$364,BT$5:BT$364,节奏总纲!T149)</f>
        <v>0.125</v>
      </c>
      <c r="CG150" s="47">
        <f>求节点($BL$5:$BL$364,BU$5:BU$364,节奏总纲!U149)</f>
        <v>0.125</v>
      </c>
      <c r="CH150" s="47">
        <f>求节点($BL$5:$BL$364,BV$5:BV$364,节奏总纲!V149)</f>
        <v>0.125</v>
      </c>
    </row>
    <row r="151" spans="2:86" x14ac:dyDescent="0.2">
      <c r="B151" s="83">
        <v>147</v>
      </c>
      <c r="C151" s="83">
        <f>[1]服务器生态!W168</f>
        <v>146.2857782625</v>
      </c>
      <c r="D151" s="83">
        <f>[1]服务器生态!X168</f>
        <v>144.23911689455599</v>
      </c>
      <c r="E151" s="83">
        <f>[1]服务器生态!Y168</f>
        <v>11.774281042944001</v>
      </c>
      <c r="F151" s="83">
        <f>[1]服务器生态!Z168</f>
        <v>2.0947278000000007</v>
      </c>
      <c r="G151" s="83">
        <f>[1]服务器生态!AA168</f>
        <v>0.60609599999999997</v>
      </c>
      <c r="H151" s="83">
        <f>[1]服务器生态!AC168</f>
        <v>0.47962550249999997</v>
      </c>
      <c r="I151" s="83">
        <f>[1]服务器生态!AD168</f>
        <v>0.47291513735919999</v>
      </c>
      <c r="J151" s="83">
        <f>[1]服务器生态!AE168</f>
        <v>3.8604200140800002E-2</v>
      </c>
      <c r="K151" s="83">
        <f>[1]服务器生态!AF168</f>
        <v>6.8679600000000019E-3</v>
      </c>
      <c r="L151" s="83">
        <f>[1]服务器生态!AG168</f>
        <v>1.9871999999999997E-3</v>
      </c>
      <c r="M151" s="83">
        <f>[3]基础信息!M150</f>
        <v>100</v>
      </c>
      <c r="N151" s="92"/>
      <c r="Q151" s="97">
        <v>147</v>
      </c>
      <c r="R151" s="97">
        <f>[4]带兵数!D150</f>
        <v>11431.898196356453</v>
      </c>
      <c r="S151" s="97">
        <f>[4]带兵数!E150</f>
        <v>11467.307935688159</v>
      </c>
      <c r="T151" s="97">
        <f>[4]带兵数!F150</f>
        <v>11506.438780024771</v>
      </c>
      <c r="U151" s="97">
        <f>[4]带兵数!G150</f>
        <v>11548.048999455586</v>
      </c>
      <c r="V151" s="97">
        <f>[4]带兵数!H150</f>
        <v>11593.913679298557</v>
      </c>
      <c r="X151" s="97">
        <v>147</v>
      </c>
      <c r="Y151" s="102">
        <f>求节点(节奏总纲!D$4:D$163,R$5:R$164,$X151)*6</f>
        <v>38357.674471007136</v>
      </c>
      <c r="Z151" s="102">
        <f>求节点(节奏总纲!E$4:E$163,S$5:S$164,$X151)*6</f>
        <v>39515.063980723324</v>
      </c>
      <c r="AA151" s="102">
        <f>求节点(节奏总纲!F$4:F$163,T$5:T$164,$X151)*6</f>
        <v>41025.996850251286</v>
      </c>
      <c r="AB151" s="102">
        <f>求节点(节奏总纲!G$4:G$163,U$5:U$164,$X151)*6</f>
        <v>43215.793135330772</v>
      </c>
      <c r="AC151" s="102">
        <f>求节点(节奏总纲!H$4:H$163,V$5:V$164,$X151)*6</f>
        <v>47144.445427945349</v>
      </c>
      <c r="AG151" s="103">
        <v>147</v>
      </c>
      <c r="AH151" s="103">
        <v>1</v>
      </c>
      <c r="AI151" s="103">
        <f>[4]实力验证!$Z153</f>
        <v>1.304052241931424</v>
      </c>
      <c r="AJ151" s="103">
        <f>[4]实力验证!$AE153</f>
        <v>1.9964701891217114</v>
      </c>
      <c r="AK151" s="103">
        <f>[4]实力验证!$AJ153</f>
        <v>4.2460078431904069</v>
      </c>
      <c r="AL151" s="103">
        <f>[4]实力验证!$AO153</f>
        <v>8.4185177166723424</v>
      </c>
      <c r="AM151" s="103">
        <f t="shared" si="16"/>
        <v>174.11498774932835</v>
      </c>
      <c r="AN151" s="107"/>
      <c r="AR151" s="104">
        <v>147</v>
      </c>
      <c r="AS151" s="109">
        <f t="shared" si="4"/>
        <v>310.67175353638828</v>
      </c>
      <c r="AT151" s="109">
        <f t="shared" si="5"/>
        <v>311.16777491502774</v>
      </c>
      <c r="AU151" s="109">
        <f t="shared" si="6"/>
        <v>313.15845749926052</v>
      </c>
      <c r="AV151" s="109">
        <f t="shared" si="7"/>
        <v>313.90143708777055</v>
      </c>
      <c r="AW151" s="109">
        <f t="shared" si="8"/>
        <v>319.53039780163323</v>
      </c>
      <c r="AY151" s="104">
        <v>147</v>
      </c>
      <c r="AZ151" s="109">
        <f t="shared" si="9"/>
        <v>1824.9</v>
      </c>
      <c r="BA151" s="109">
        <f t="shared" si="10"/>
        <v>1829.52</v>
      </c>
      <c r="BB151" s="109">
        <f t="shared" si="11"/>
        <v>1838.76</v>
      </c>
      <c r="BC151" s="109">
        <f t="shared" si="12"/>
        <v>1852.6200000000001</v>
      </c>
      <c r="BD151" s="109">
        <f t="shared" si="13"/>
        <v>1871.1000000000001</v>
      </c>
      <c r="BF151" s="104">
        <v>147</v>
      </c>
      <c r="BG151" s="109">
        <f t="shared" si="14"/>
        <v>0.15229106273372817</v>
      </c>
      <c r="BH151" s="109">
        <f t="shared" si="15"/>
        <v>0.84770893726627183</v>
      </c>
      <c r="BL151" s="70">
        <v>147</v>
      </c>
      <c r="BM151" s="47">
        <f>'[1]功能-战损相关'!H157</f>
        <v>0.17499999999999999</v>
      </c>
      <c r="BN151" s="47">
        <f>'[1]功能-战损相关'!I157</f>
        <v>0.17499999999999999</v>
      </c>
      <c r="BO151" s="47">
        <f>'[1]功能-战损相关'!J157</f>
        <v>0.17499999999999999</v>
      </c>
      <c r="BP151" s="47">
        <f>'[1]功能-战损相关'!K157</f>
        <v>0.17499999999999999</v>
      </c>
      <c r="BQ151" s="47">
        <f>'[1]功能-战损相关'!L157</f>
        <v>0.17499999999999999</v>
      </c>
      <c r="BR151" s="47">
        <f>'[1]功能-战损相关'!M157</f>
        <v>0.125</v>
      </c>
      <c r="BS151" s="47">
        <f>'[1]功能-战损相关'!N157</f>
        <v>0.125</v>
      </c>
      <c r="BT151" s="47">
        <f>'[1]功能-战损相关'!O157</f>
        <v>0.125</v>
      </c>
      <c r="BU151" s="47">
        <f>'[1]功能-战损相关'!P157</f>
        <v>0.125</v>
      </c>
      <c r="BV151" s="47">
        <f>'[1]功能-战损相关'!Q157</f>
        <v>0.125</v>
      </c>
      <c r="BX151" s="57">
        <v>147</v>
      </c>
      <c r="BY151" s="47">
        <f>求节点($BL$5:$BL$364,BM$5:BM$364,节奏总纲!R150)</f>
        <v>0.17499999999999999</v>
      </c>
      <c r="BZ151" s="47">
        <f>求节点($BL$5:$BL$364,BN$5:BN$364,节奏总纲!S150)</f>
        <v>0.17499999999999999</v>
      </c>
      <c r="CA151" s="47">
        <f>求节点($BL$5:$BL$364,BO$5:BO$364,节奏总纲!T150)</f>
        <v>0.17499999999999999</v>
      </c>
      <c r="CB151" s="47">
        <f>求节点($BL$5:$BL$364,BP$5:BP$364,节奏总纲!U150)</f>
        <v>0.17499999999999999</v>
      </c>
      <c r="CC151" s="47">
        <f>求节点($BL$5:$BL$364,BQ$5:BQ$364,节奏总纲!V150)</f>
        <v>0.17499999999999999</v>
      </c>
      <c r="CD151" s="47">
        <f>求节点($BL$5:$BL$364,BR$5:BR$364,节奏总纲!R150)</f>
        <v>0.125</v>
      </c>
      <c r="CE151" s="47">
        <f>求节点($BL$5:$BL$364,BS$5:BS$364,节奏总纲!S150)</f>
        <v>0.125</v>
      </c>
      <c r="CF151" s="47">
        <f>求节点($BL$5:$BL$364,BT$5:BT$364,节奏总纲!T150)</f>
        <v>0.125</v>
      </c>
      <c r="CG151" s="47">
        <f>求节点($BL$5:$BL$364,BU$5:BU$364,节奏总纲!U150)</f>
        <v>0.125</v>
      </c>
      <c r="CH151" s="47">
        <f>求节点($BL$5:$BL$364,BV$5:BV$364,节奏总纲!V150)</f>
        <v>0.125</v>
      </c>
    </row>
    <row r="152" spans="2:86" x14ac:dyDescent="0.2">
      <c r="B152" s="83">
        <v>148</v>
      </c>
      <c r="C152" s="83">
        <f>[1]服务器生态!W169</f>
        <v>145.48640242499999</v>
      </c>
      <c r="D152" s="83">
        <f>[1]服务器生态!X169</f>
        <v>143.45092499895733</v>
      </c>
      <c r="E152" s="83">
        <f>[1]服务器生态!Y169</f>
        <v>11.709940709375999</v>
      </c>
      <c r="F152" s="83">
        <f>[1]服务器生态!Z169</f>
        <v>2.0832812000000005</v>
      </c>
      <c r="G152" s="83">
        <f>[1]服务器生态!AA169</f>
        <v>0.60278399999999988</v>
      </c>
      <c r="H152" s="83">
        <f>[1]服务器生态!AC169</f>
        <v>0.47962550249999997</v>
      </c>
      <c r="I152" s="83">
        <f>[1]服务器生态!AD169</f>
        <v>0.47291513735919999</v>
      </c>
      <c r="J152" s="83">
        <f>[1]服务器生态!AE169</f>
        <v>3.8604200140800002E-2</v>
      </c>
      <c r="K152" s="83">
        <f>[1]服务器生态!AF169</f>
        <v>6.8679600000000019E-3</v>
      </c>
      <c r="L152" s="83">
        <f>[1]服务器生态!AG169</f>
        <v>1.9871999999999997E-3</v>
      </c>
      <c r="M152" s="83">
        <f>[3]基础信息!M151</f>
        <v>100</v>
      </c>
      <c r="N152" s="92"/>
      <c r="Q152" s="97">
        <v>148</v>
      </c>
      <c r="R152" s="97">
        <f>[4]带兵数!D151</f>
        <v>11497.795714916256</v>
      </c>
      <c r="S152" s="97">
        <f>[4]带兵数!E151</f>
        <v>11535.74702933821</v>
      </c>
      <c r="T152" s="97">
        <f>[4]带兵数!F151</f>
        <v>11573.508981096798</v>
      </c>
      <c r="U152" s="97">
        <f>[4]带兵数!G151</f>
        <v>11615.294527136823</v>
      </c>
      <c r="V152" s="97">
        <f>[4]带兵数!H151</f>
        <v>11660.626382651499</v>
      </c>
      <c r="X152" s="97">
        <v>148</v>
      </c>
      <c r="Y152" s="102">
        <f>求节点(节奏总纲!D$4:D$163,R$5:R$164,$X152)*6</f>
        <v>38396.558682462681</v>
      </c>
      <c r="Z152" s="102">
        <f>求节点(节奏总纲!E$4:E$163,S$5:S$164,$X152)*6</f>
        <v>39552.431091311955</v>
      </c>
      <c r="AA152" s="102">
        <f>求节点(节奏总纲!F$4:F$163,T$5:T$164,$X152)*6</f>
        <v>41063.0661649514</v>
      </c>
      <c r="AB152" s="102">
        <f>求节点(节奏总纲!G$4:G$163,U$5:U$164,$X152)*6</f>
        <v>43256.627254767824</v>
      </c>
      <c r="AC152" s="102">
        <f>求节点(节奏总纲!H$4:H$163,V$5:V$164,$X152)*6</f>
        <v>47184.875069222442</v>
      </c>
      <c r="AG152" s="103">
        <v>148</v>
      </c>
      <c r="AH152" s="103">
        <v>1</v>
      </c>
      <c r="AI152" s="103">
        <f>[4]实力验证!$Z154</f>
        <v>1.3032367288568323</v>
      </c>
      <c r="AJ152" s="103">
        <f>[4]实力验证!$AE154</f>
        <v>1.9974729116553098</v>
      </c>
      <c r="AK152" s="103">
        <f>[4]实力验证!$AJ154</f>
        <v>4.2589764258593759</v>
      </c>
      <c r="AL152" s="103">
        <f>[4]实力验证!$AO154</f>
        <v>8.3871436648780673</v>
      </c>
      <c r="AM152" s="103">
        <f t="shared" si="16"/>
        <v>174.08791725894358</v>
      </c>
      <c r="AN152" s="107"/>
      <c r="AR152" s="104">
        <v>148</v>
      </c>
      <c r="AS152" s="109">
        <f t="shared" si="4"/>
        <v>310.67175353638828</v>
      </c>
      <c r="AT152" s="109">
        <f t="shared" si="5"/>
        <v>311.16777491502774</v>
      </c>
      <c r="AU152" s="109">
        <f t="shared" si="6"/>
        <v>313.15845749926052</v>
      </c>
      <c r="AV152" s="109">
        <f t="shared" si="7"/>
        <v>313.90143708777055</v>
      </c>
      <c r="AW152" s="109">
        <f t="shared" si="8"/>
        <v>319.53039780163323</v>
      </c>
      <c r="AY152" s="104">
        <v>148</v>
      </c>
      <c r="AZ152" s="109">
        <f t="shared" si="9"/>
        <v>1824.9</v>
      </c>
      <c r="BA152" s="109">
        <f t="shared" si="10"/>
        <v>1829.52</v>
      </c>
      <c r="BB152" s="109">
        <f t="shared" si="11"/>
        <v>1838.76</v>
      </c>
      <c r="BC152" s="109">
        <f t="shared" si="12"/>
        <v>1852.6200000000001</v>
      </c>
      <c r="BD152" s="109">
        <f t="shared" si="13"/>
        <v>1871.1000000000001</v>
      </c>
      <c r="BF152" s="104">
        <v>148</v>
      </c>
      <c r="BG152" s="109">
        <f t="shared" si="14"/>
        <v>0.15229106273372817</v>
      </c>
      <c r="BH152" s="109">
        <f t="shared" si="15"/>
        <v>0.84770893726627183</v>
      </c>
      <c r="BL152" s="70">
        <v>148</v>
      </c>
      <c r="BM152" s="47">
        <f>'[1]功能-战损相关'!H158</f>
        <v>0.17499999999999999</v>
      </c>
      <c r="BN152" s="47">
        <f>'[1]功能-战损相关'!I158</f>
        <v>0.17499999999999999</v>
      </c>
      <c r="BO152" s="47">
        <f>'[1]功能-战损相关'!J158</f>
        <v>0.17499999999999999</v>
      </c>
      <c r="BP152" s="47">
        <f>'[1]功能-战损相关'!K158</f>
        <v>0.17499999999999999</v>
      </c>
      <c r="BQ152" s="47">
        <f>'[1]功能-战损相关'!L158</f>
        <v>0.17499999999999999</v>
      </c>
      <c r="BR152" s="47">
        <f>'[1]功能-战损相关'!M158</f>
        <v>0.125</v>
      </c>
      <c r="BS152" s="47">
        <f>'[1]功能-战损相关'!N158</f>
        <v>0.125</v>
      </c>
      <c r="BT152" s="47">
        <f>'[1]功能-战损相关'!O158</f>
        <v>0.125</v>
      </c>
      <c r="BU152" s="47">
        <f>'[1]功能-战损相关'!P158</f>
        <v>0.125</v>
      </c>
      <c r="BV152" s="47">
        <f>'[1]功能-战损相关'!Q158</f>
        <v>0.125</v>
      </c>
      <c r="BX152" s="57">
        <v>148</v>
      </c>
      <c r="BY152" s="47">
        <f>求节点($BL$5:$BL$364,BM$5:BM$364,节奏总纲!R151)</f>
        <v>0.17499999999999999</v>
      </c>
      <c r="BZ152" s="47">
        <f>求节点($BL$5:$BL$364,BN$5:BN$364,节奏总纲!S151)</f>
        <v>0.17499999999999999</v>
      </c>
      <c r="CA152" s="47">
        <f>求节点($BL$5:$BL$364,BO$5:BO$364,节奏总纲!T151)</f>
        <v>0.17499999999999999</v>
      </c>
      <c r="CB152" s="47">
        <f>求节点($BL$5:$BL$364,BP$5:BP$364,节奏总纲!U151)</f>
        <v>0.17499999999999999</v>
      </c>
      <c r="CC152" s="47">
        <f>求节点($BL$5:$BL$364,BQ$5:BQ$364,节奏总纲!V151)</f>
        <v>0.17499999999999999</v>
      </c>
      <c r="CD152" s="47">
        <f>求节点($BL$5:$BL$364,BR$5:BR$364,节奏总纲!R151)</f>
        <v>0.125</v>
      </c>
      <c r="CE152" s="47">
        <f>求节点($BL$5:$BL$364,BS$5:BS$364,节奏总纲!S151)</f>
        <v>0.125</v>
      </c>
      <c r="CF152" s="47">
        <f>求节点($BL$5:$BL$364,BT$5:BT$364,节奏总纲!T151)</f>
        <v>0.125</v>
      </c>
      <c r="CG152" s="47">
        <f>求节点($BL$5:$BL$364,BU$5:BU$364,节奏总纲!U151)</f>
        <v>0.125</v>
      </c>
      <c r="CH152" s="47">
        <f>求节点($BL$5:$BL$364,BV$5:BV$364,节奏总纲!V151)</f>
        <v>0.125</v>
      </c>
    </row>
    <row r="153" spans="2:86" x14ac:dyDescent="0.2">
      <c r="B153" s="83">
        <v>149</v>
      </c>
      <c r="C153" s="83">
        <f>[1]服务器生态!W170</f>
        <v>144.68702658749999</v>
      </c>
      <c r="D153" s="83">
        <f>[1]服务器生态!X170</f>
        <v>142.66273310335865</v>
      </c>
      <c r="E153" s="83">
        <f>[1]服务器生态!Y170</f>
        <v>11.645600375808</v>
      </c>
      <c r="F153" s="83">
        <f>[1]服务器生态!Z170</f>
        <v>2.0718346000000003</v>
      </c>
      <c r="G153" s="83">
        <f>[1]服务器生态!AA170</f>
        <v>0.59947199999999989</v>
      </c>
      <c r="H153" s="83">
        <f>[1]服务器生态!AC170</f>
        <v>0.47962550249999997</v>
      </c>
      <c r="I153" s="83">
        <f>[1]服务器生态!AD170</f>
        <v>0.47291513735919999</v>
      </c>
      <c r="J153" s="83">
        <f>[1]服务器生态!AE170</f>
        <v>3.8604200140800002E-2</v>
      </c>
      <c r="K153" s="83">
        <f>[1]服务器生态!AF170</f>
        <v>6.8679600000000019E-3</v>
      </c>
      <c r="L153" s="83">
        <f>[1]服务器生态!AG170</f>
        <v>1.9871999999999997E-3</v>
      </c>
      <c r="M153" s="83">
        <f>[3]基础信息!M152</f>
        <v>100</v>
      </c>
      <c r="N153" s="92"/>
      <c r="Q153" s="97">
        <v>149</v>
      </c>
      <c r="R153" s="97">
        <f>[4]带兵数!D152</f>
        <v>11566.98745730492</v>
      </c>
      <c r="S153" s="97">
        <f>[4]带兵数!E152</f>
        <v>11602.727148234306</v>
      </c>
      <c r="T153" s="97">
        <f>[4]带兵数!F152</f>
        <v>11640.879832134375</v>
      </c>
      <c r="U153" s="97">
        <f>[4]带兵数!G152</f>
        <v>11682.597643451318</v>
      </c>
      <c r="V153" s="97">
        <f>[4]带兵数!H152</f>
        <v>11725.155966059401</v>
      </c>
      <c r="X153" s="97">
        <v>149</v>
      </c>
      <c r="Y153" s="102">
        <f>求节点(节奏总纲!D$4:D$163,R$5:R$164,$X153)*6</f>
        <v>38435.442893918225</v>
      </c>
      <c r="Z153" s="102">
        <f>求节点(节奏总纲!E$4:E$163,S$5:S$164,$X153)*6</f>
        <v>39589.798201900587</v>
      </c>
      <c r="AA153" s="102">
        <f>求节点(节奏总纲!F$4:F$163,T$5:T$164,$X153)*6</f>
        <v>41100.135479651515</v>
      </c>
      <c r="AB153" s="102">
        <f>求节点(节奏总纲!G$4:G$163,U$5:U$164,$X153)*6</f>
        <v>43297.461374204882</v>
      </c>
      <c r="AC153" s="102">
        <f>求节点(节奏总纲!H$4:H$163,V$5:V$164,$X153)*6</f>
        <v>47224.90539665593</v>
      </c>
      <c r="AG153" s="103">
        <v>149</v>
      </c>
      <c r="AH153" s="103">
        <v>1</v>
      </c>
      <c r="AI153" s="103">
        <f>[4]实力验证!$Z155</f>
        <v>1.3024335153509772</v>
      </c>
      <c r="AJ153" s="103">
        <f>[4]实力验证!$AE155</f>
        <v>1.9984605111269849</v>
      </c>
      <c r="AK153" s="103">
        <f>[4]实力验证!$AJ155</f>
        <v>4.2717494163558465</v>
      </c>
      <c r="AL153" s="103">
        <f>[4]实力验证!$AO155</f>
        <v>8.3553573211679755</v>
      </c>
      <c r="AM153" s="103">
        <f t="shared" si="16"/>
        <v>174.06037523736933</v>
      </c>
      <c r="AN153" s="107"/>
      <c r="AR153" s="104">
        <v>149</v>
      </c>
      <c r="AS153" s="109">
        <f t="shared" si="4"/>
        <v>310.67175353638828</v>
      </c>
      <c r="AT153" s="109">
        <f t="shared" si="5"/>
        <v>311.16777491502774</v>
      </c>
      <c r="AU153" s="109">
        <f t="shared" si="6"/>
        <v>313.15845749926052</v>
      </c>
      <c r="AV153" s="109">
        <f t="shared" si="7"/>
        <v>313.90143708777055</v>
      </c>
      <c r="AW153" s="109">
        <f t="shared" si="8"/>
        <v>319.53039780163323</v>
      </c>
      <c r="AY153" s="104">
        <v>149</v>
      </c>
      <c r="AZ153" s="109">
        <f t="shared" si="9"/>
        <v>1824.9</v>
      </c>
      <c r="BA153" s="109">
        <f t="shared" si="10"/>
        <v>1829.52</v>
      </c>
      <c r="BB153" s="109">
        <f t="shared" si="11"/>
        <v>1838.76</v>
      </c>
      <c r="BC153" s="109">
        <f t="shared" si="12"/>
        <v>1852.6200000000001</v>
      </c>
      <c r="BD153" s="109">
        <f t="shared" si="13"/>
        <v>1871.1000000000001</v>
      </c>
      <c r="BF153" s="104">
        <v>149</v>
      </c>
      <c r="BG153" s="109">
        <f t="shared" si="14"/>
        <v>0.15229106273372817</v>
      </c>
      <c r="BH153" s="109">
        <f t="shared" si="15"/>
        <v>0.84770893726627183</v>
      </c>
      <c r="BL153" s="70">
        <v>149</v>
      </c>
      <c r="BM153" s="47">
        <f>'[1]功能-战损相关'!H159</f>
        <v>0.17499999999999999</v>
      </c>
      <c r="BN153" s="47">
        <f>'[1]功能-战损相关'!I159</f>
        <v>0.17499999999999999</v>
      </c>
      <c r="BO153" s="47">
        <f>'[1]功能-战损相关'!J159</f>
        <v>0.17499999999999999</v>
      </c>
      <c r="BP153" s="47">
        <f>'[1]功能-战损相关'!K159</f>
        <v>0.17499999999999999</v>
      </c>
      <c r="BQ153" s="47">
        <f>'[1]功能-战损相关'!L159</f>
        <v>0.17499999999999999</v>
      </c>
      <c r="BR153" s="47">
        <f>'[1]功能-战损相关'!M159</f>
        <v>0.125</v>
      </c>
      <c r="BS153" s="47">
        <f>'[1]功能-战损相关'!N159</f>
        <v>0.125</v>
      </c>
      <c r="BT153" s="47">
        <f>'[1]功能-战损相关'!O159</f>
        <v>0.125</v>
      </c>
      <c r="BU153" s="47">
        <f>'[1]功能-战损相关'!P159</f>
        <v>0.125</v>
      </c>
      <c r="BV153" s="47">
        <f>'[1]功能-战损相关'!Q159</f>
        <v>0.125</v>
      </c>
      <c r="BX153" s="57">
        <v>149</v>
      </c>
      <c r="BY153" s="47">
        <f>求节点($BL$5:$BL$364,BM$5:BM$364,节奏总纲!R152)</f>
        <v>0.17499999999999999</v>
      </c>
      <c r="BZ153" s="47">
        <f>求节点($BL$5:$BL$364,BN$5:BN$364,节奏总纲!S152)</f>
        <v>0.17499999999999999</v>
      </c>
      <c r="CA153" s="47">
        <f>求节点($BL$5:$BL$364,BO$5:BO$364,节奏总纲!T152)</f>
        <v>0.17499999999999999</v>
      </c>
      <c r="CB153" s="47">
        <f>求节点($BL$5:$BL$364,BP$5:BP$364,节奏总纲!U152)</f>
        <v>0.17499999999999999</v>
      </c>
      <c r="CC153" s="47">
        <f>求节点($BL$5:$BL$364,BQ$5:BQ$364,节奏总纲!V152)</f>
        <v>0.17499999999999999</v>
      </c>
      <c r="CD153" s="47">
        <f>求节点($BL$5:$BL$364,BR$5:BR$364,节奏总纲!R152)</f>
        <v>0.125</v>
      </c>
      <c r="CE153" s="47">
        <f>求节点($BL$5:$BL$364,BS$5:BS$364,节奏总纲!S152)</f>
        <v>0.125</v>
      </c>
      <c r="CF153" s="47">
        <f>求节点($BL$5:$BL$364,BT$5:BT$364,节奏总纲!T152)</f>
        <v>0.125</v>
      </c>
      <c r="CG153" s="47">
        <f>求节点($BL$5:$BL$364,BU$5:BU$364,节奏总纲!U152)</f>
        <v>0.125</v>
      </c>
      <c r="CH153" s="47">
        <f>求节点($BL$5:$BL$364,BV$5:BV$364,节奏总纲!V152)</f>
        <v>0.125</v>
      </c>
    </row>
    <row r="154" spans="2:86" x14ac:dyDescent="0.2">
      <c r="B154" s="83">
        <v>150</v>
      </c>
      <c r="C154" s="83">
        <f>[1]服务器生态!W171</f>
        <v>143.88765074999998</v>
      </c>
      <c r="D154" s="83">
        <f>[1]服务器生态!X171</f>
        <v>141.87454120775999</v>
      </c>
      <c r="E154" s="83">
        <f>[1]服务器生态!Y171</f>
        <v>11.58126004224</v>
      </c>
      <c r="F154" s="83">
        <f>[1]服务器生态!Z171</f>
        <v>2.0603880000000006</v>
      </c>
      <c r="G154" s="83">
        <f>[1]服务器生态!AA171</f>
        <v>0.59615999999999991</v>
      </c>
      <c r="H154" s="83">
        <f>[1]服务器生态!AC171</f>
        <v>0.47962550249999997</v>
      </c>
      <c r="I154" s="83">
        <f>[1]服务器生态!AD171</f>
        <v>0.47291513735919999</v>
      </c>
      <c r="J154" s="83">
        <f>[1]服务器生态!AE171</f>
        <v>3.8604200140800002E-2</v>
      </c>
      <c r="K154" s="83">
        <f>[1]服务器生态!AF171</f>
        <v>6.8679600000000019E-3</v>
      </c>
      <c r="L154" s="83">
        <f>[1]服务器生态!AG171</f>
        <v>1.9871999999999997E-3</v>
      </c>
      <c r="M154" s="83">
        <f>[3]基础信息!M153</f>
        <v>100</v>
      </c>
      <c r="N154" s="92"/>
      <c r="Q154" s="97">
        <v>150</v>
      </c>
      <c r="R154" s="97">
        <f>[4]带兵数!D153</f>
        <v>11624.742579711263</v>
      </c>
      <c r="S154" s="97">
        <f>[4]带兵数!E153</f>
        <v>11664.185209293453</v>
      </c>
      <c r="T154" s="97">
        <f>[4]带兵数!F153</f>
        <v>11707.957050153447</v>
      </c>
      <c r="U154" s="97">
        <f>[4]带兵数!G153</f>
        <v>11748.618786344148</v>
      </c>
      <c r="V154" s="97">
        <f>[4]带兵数!H153</f>
        <v>11793.474252245403</v>
      </c>
      <c r="X154" s="97">
        <v>150</v>
      </c>
      <c r="Y154" s="102">
        <f>求节点(节奏总纲!D$4:D$163,R$5:R$164,$X154)*6</f>
        <v>38474.32710537377</v>
      </c>
      <c r="Z154" s="102">
        <f>求节点(节奏总纲!E$4:E$163,S$5:S$164,$X154)*6</f>
        <v>39627.165312489218</v>
      </c>
      <c r="AA154" s="102">
        <f>求节点(节奏总纲!F$4:F$163,T$5:T$164,$X154)*6</f>
        <v>41137.20479435163</v>
      </c>
      <c r="AB154" s="102">
        <f>求节点(节奏总纲!G$4:G$163,U$5:U$164,$X154)*6</f>
        <v>43338.295493641934</v>
      </c>
      <c r="AC154" s="102">
        <f>求节点(节奏总纲!H$4:H$163,V$5:V$164,$X154)*6</f>
        <v>47264.935724089417</v>
      </c>
      <c r="AG154" s="103">
        <v>150</v>
      </c>
      <c r="AH154" s="103">
        <v>1</v>
      </c>
      <c r="AI154" s="103">
        <f>[4]实力验证!$Z156</f>
        <v>1.3016423252433058</v>
      </c>
      <c r="AJ154" s="103">
        <f>[4]实力验证!$AE156</f>
        <v>1.999433327105097</v>
      </c>
      <c r="AK154" s="103">
        <f>[4]实力验证!$AJ156</f>
        <v>4.2843312064434445</v>
      </c>
      <c r="AL154" s="103">
        <f>[4]实力验证!$AO156</f>
        <v>8.324046791004891</v>
      </c>
      <c r="AM154" s="103">
        <f t="shared" si="16"/>
        <v>174.03324549558093</v>
      </c>
      <c r="AN154" s="107"/>
      <c r="AR154" s="104">
        <v>150</v>
      </c>
      <c r="AS154" s="109">
        <f t="shared" si="4"/>
        <v>310.67175353638828</v>
      </c>
      <c r="AT154" s="109">
        <f t="shared" si="5"/>
        <v>311.16777491502774</v>
      </c>
      <c r="AU154" s="109">
        <f t="shared" si="6"/>
        <v>313.15845749926052</v>
      </c>
      <c r="AV154" s="109">
        <f t="shared" si="7"/>
        <v>313.90143708777055</v>
      </c>
      <c r="AW154" s="109">
        <f t="shared" si="8"/>
        <v>319.53039780163323</v>
      </c>
      <c r="AY154" s="104">
        <v>150</v>
      </c>
      <c r="AZ154" s="109">
        <f t="shared" si="9"/>
        <v>1824.9</v>
      </c>
      <c r="BA154" s="109">
        <f t="shared" si="10"/>
        <v>1829.52</v>
      </c>
      <c r="BB154" s="109">
        <f t="shared" si="11"/>
        <v>1838.76</v>
      </c>
      <c r="BC154" s="109">
        <f t="shared" si="12"/>
        <v>1852.6200000000001</v>
      </c>
      <c r="BD154" s="109">
        <f t="shared" si="13"/>
        <v>1871.1000000000001</v>
      </c>
      <c r="BF154" s="104">
        <v>150</v>
      </c>
      <c r="BG154" s="109">
        <f t="shared" si="14"/>
        <v>0.15229106273372817</v>
      </c>
      <c r="BH154" s="109">
        <f t="shared" si="15"/>
        <v>0.84770893726627183</v>
      </c>
      <c r="BL154" s="70">
        <v>150</v>
      </c>
      <c r="BM154" s="47">
        <f>'[1]功能-战损相关'!H160</f>
        <v>0.17499999999999999</v>
      </c>
      <c r="BN154" s="47">
        <f>'[1]功能-战损相关'!I160</f>
        <v>0.17499999999999999</v>
      </c>
      <c r="BO154" s="47">
        <f>'[1]功能-战损相关'!J160</f>
        <v>0.17499999999999999</v>
      </c>
      <c r="BP154" s="47">
        <f>'[1]功能-战损相关'!K160</f>
        <v>0.17499999999999999</v>
      </c>
      <c r="BQ154" s="47">
        <f>'[1]功能-战损相关'!L160</f>
        <v>0.17499999999999999</v>
      </c>
      <c r="BR154" s="47">
        <f>'[1]功能-战损相关'!M160</f>
        <v>0.125</v>
      </c>
      <c r="BS154" s="47">
        <f>'[1]功能-战损相关'!N160</f>
        <v>0.125</v>
      </c>
      <c r="BT154" s="47">
        <f>'[1]功能-战损相关'!O160</f>
        <v>0.125</v>
      </c>
      <c r="BU154" s="47">
        <f>'[1]功能-战损相关'!P160</f>
        <v>0.125</v>
      </c>
      <c r="BV154" s="47">
        <f>'[1]功能-战损相关'!Q160</f>
        <v>0.125</v>
      </c>
      <c r="BX154" s="57">
        <v>150</v>
      </c>
      <c r="BY154" s="47">
        <f>求节点($BL$5:$BL$364,BM$5:BM$364,节奏总纲!R153)</f>
        <v>0.17499999999999999</v>
      </c>
      <c r="BZ154" s="47">
        <f>求节点($BL$5:$BL$364,BN$5:BN$364,节奏总纲!S153)</f>
        <v>0.17499999999999999</v>
      </c>
      <c r="CA154" s="47">
        <f>求节点($BL$5:$BL$364,BO$5:BO$364,节奏总纲!T153)</f>
        <v>0.17499999999999999</v>
      </c>
      <c r="CB154" s="47">
        <f>求节点($BL$5:$BL$364,BP$5:BP$364,节奏总纲!U153)</f>
        <v>0.17499999999999999</v>
      </c>
      <c r="CC154" s="47">
        <f>求节点($BL$5:$BL$364,BQ$5:BQ$364,节奏总纲!V153)</f>
        <v>0.17499999999999999</v>
      </c>
      <c r="CD154" s="47">
        <f>求节点($BL$5:$BL$364,BR$5:BR$364,节奏总纲!R153)</f>
        <v>0.125</v>
      </c>
      <c r="CE154" s="47">
        <f>求节点($BL$5:$BL$364,BS$5:BS$364,节奏总纲!S153)</f>
        <v>0.125</v>
      </c>
      <c r="CF154" s="47">
        <f>求节点($BL$5:$BL$364,BT$5:BT$364,节奏总纲!T153)</f>
        <v>0.125</v>
      </c>
      <c r="CG154" s="47">
        <f>求节点($BL$5:$BL$364,BU$5:BU$364,节奏总纲!U153)</f>
        <v>0.125</v>
      </c>
      <c r="CH154" s="47">
        <f>求节点($BL$5:$BL$364,BV$5:BV$364,节奏总纲!V153)</f>
        <v>0.125</v>
      </c>
    </row>
    <row r="155" spans="2:86" x14ac:dyDescent="0.2">
      <c r="B155" s="83">
        <v>151</v>
      </c>
      <c r="C155" s="83">
        <f>[1]服务器生态!W172</f>
        <v>143.048306120625</v>
      </c>
      <c r="D155" s="83">
        <f>[1]服务器生态!X172</f>
        <v>141.04693971738141</v>
      </c>
      <c r="E155" s="83">
        <f>[1]服务器生态!Y172</f>
        <v>11.513702691993601</v>
      </c>
      <c r="F155" s="83">
        <f>[1]服务器生态!Z172</f>
        <v>2.0483690700000006</v>
      </c>
      <c r="G155" s="83">
        <f>[1]服务器生态!AA172</f>
        <v>0.59268239999999994</v>
      </c>
      <c r="H155" s="83">
        <f>[1]服务器生态!AC172</f>
        <v>0.47962550249999997</v>
      </c>
      <c r="I155" s="83">
        <f>[1]服务器生态!AD172</f>
        <v>0.47291513735919999</v>
      </c>
      <c r="J155" s="83">
        <f>[1]服务器生态!AE172</f>
        <v>3.8604200140800002E-2</v>
      </c>
      <c r="K155" s="83">
        <f>[1]服务器生态!AF172</f>
        <v>6.8679600000000019E-3</v>
      </c>
      <c r="L155" s="83">
        <f>[1]服务器生态!AG172</f>
        <v>1.9871999999999997E-3</v>
      </c>
      <c r="M155" s="83">
        <f>[3]基础信息!M154</f>
        <v>100</v>
      </c>
      <c r="N155" s="92"/>
      <c r="Q155" s="97">
        <v>151</v>
      </c>
      <c r="R155" s="97">
        <f>[4]带兵数!D154</f>
        <v>11676.328822995258</v>
      </c>
      <c r="S155" s="97">
        <f>[4]带兵数!E154</f>
        <v>11713.950847308006</v>
      </c>
      <c r="T155" s="97">
        <f>[4]带兵数!F154</f>
        <v>11758.457867652043</v>
      </c>
      <c r="U155" s="97">
        <f>[4]带兵数!G154</f>
        <v>11804.511526652987</v>
      </c>
      <c r="V155" s="97">
        <f>[4]带兵数!H154</f>
        <v>11858.396875073729</v>
      </c>
      <c r="X155" s="97">
        <v>151</v>
      </c>
      <c r="Y155" s="102">
        <f>求节点(节奏总纲!D$4:D$163,R$5:R$164,$X155)*6</f>
        <v>38513.211316829314</v>
      </c>
      <c r="Z155" s="102">
        <f>求节点(节奏总纲!E$4:E$163,S$5:S$164,$X155)*6</f>
        <v>39664.53242307785</v>
      </c>
      <c r="AA155" s="102">
        <f>求节点(节奏总纲!F$4:F$163,T$5:T$164,$X155)*6</f>
        <v>41174.274109051745</v>
      </c>
      <c r="AB155" s="102">
        <f>求节点(节奏总纲!G$4:G$163,U$5:U$164,$X155)*6</f>
        <v>43378.258911692559</v>
      </c>
      <c r="AC155" s="102">
        <f>求节点(节奏总纲!H$4:H$163,V$5:V$164,$X155)*6</f>
        <v>47304.966051522904</v>
      </c>
      <c r="AG155" s="103">
        <v>151</v>
      </c>
      <c r="AH155" s="103">
        <v>1</v>
      </c>
      <c r="AI155" s="103">
        <f>[4]实力验证!$Z157</f>
        <v>1.3008628905699011</v>
      </c>
      <c r="AJ155" s="103">
        <f>[4]实力验证!$AE157</f>
        <v>2.0003916890674511</v>
      </c>
      <c r="AK155" s="103">
        <f>[4]实力验证!$AJ157</f>
        <v>4.2956261115787004</v>
      </c>
      <c r="AL155" s="103">
        <f>[4]实力验证!$AO157</f>
        <v>8.2932014699939494</v>
      </c>
      <c r="AM155" s="103">
        <f t="shared" si="16"/>
        <v>174.00274165326638</v>
      </c>
      <c r="AN155" s="107"/>
      <c r="AR155" s="104">
        <v>151</v>
      </c>
      <c r="AS155" s="109">
        <f t="shared" si="4"/>
        <v>310.67175353638828</v>
      </c>
      <c r="AT155" s="109">
        <f t="shared" si="5"/>
        <v>311.16777491502774</v>
      </c>
      <c r="AU155" s="109">
        <f t="shared" si="6"/>
        <v>313.15845749926052</v>
      </c>
      <c r="AV155" s="109">
        <f t="shared" si="7"/>
        <v>313.90143708777055</v>
      </c>
      <c r="AW155" s="109">
        <f t="shared" si="8"/>
        <v>319.53039780163323</v>
      </c>
      <c r="AY155" s="104">
        <v>151</v>
      </c>
      <c r="AZ155" s="109">
        <f t="shared" si="9"/>
        <v>1824.9</v>
      </c>
      <c r="BA155" s="109">
        <f t="shared" si="10"/>
        <v>1829.52</v>
      </c>
      <c r="BB155" s="109">
        <f t="shared" si="11"/>
        <v>1838.76</v>
      </c>
      <c r="BC155" s="109">
        <f t="shared" si="12"/>
        <v>1852.6200000000001</v>
      </c>
      <c r="BD155" s="109">
        <f t="shared" si="13"/>
        <v>1871.1000000000001</v>
      </c>
      <c r="BF155" s="104">
        <v>151</v>
      </c>
      <c r="BG155" s="109">
        <f t="shared" si="14"/>
        <v>0.15229106273372817</v>
      </c>
      <c r="BH155" s="109">
        <f t="shared" si="15"/>
        <v>0.84770893726627183</v>
      </c>
      <c r="BL155" s="70">
        <v>151</v>
      </c>
      <c r="BM155" s="47">
        <f>'[1]功能-战损相关'!H161</f>
        <v>0.17499999999999999</v>
      </c>
      <c r="BN155" s="47">
        <f>'[1]功能-战损相关'!I161</f>
        <v>0.17499999999999999</v>
      </c>
      <c r="BO155" s="47">
        <f>'[1]功能-战损相关'!J161</f>
        <v>0.17499999999999999</v>
      </c>
      <c r="BP155" s="47">
        <f>'[1]功能-战损相关'!K161</f>
        <v>0.17499999999999999</v>
      </c>
      <c r="BQ155" s="47">
        <f>'[1]功能-战损相关'!L161</f>
        <v>0.17499999999999999</v>
      </c>
      <c r="BR155" s="47">
        <f>'[1]功能-战损相关'!M161</f>
        <v>0.125</v>
      </c>
      <c r="BS155" s="47">
        <f>'[1]功能-战损相关'!N161</f>
        <v>0.125</v>
      </c>
      <c r="BT155" s="47">
        <f>'[1]功能-战损相关'!O161</f>
        <v>0.125</v>
      </c>
      <c r="BU155" s="47">
        <f>'[1]功能-战损相关'!P161</f>
        <v>0.125</v>
      </c>
      <c r="BV155" s="47">
        <f>'[1]功能-战损相关'!Q161</f>
        <v>0.125</v>
      </c>
      <c r="BX155" s="57">
        <v>151</v>
      </c>
      <c r="BY155" s="47">
        <f>求节点($BL$5:$BL$364,BM$5:BM$364,节奏总纲!R154)</f>
        <v>0.17499999999999999</v>
      </c>
      <c r="BZ155" s="47">
        <f>求节点($BL$5:$BL$364,BN$5:BN$364,节奏总纲!S154)</f>
        <v>0.17499999999999999</v>
      </c>
      <c r="CA155" s="47">
        <f>求节点($BL$5:$BL$364,BO$5:BO$364,节奏总纲!T154)</f>
        <v>0.17499999999999999</v>
      </c>
      <c r="CB155" s="47">
        <f>求节点($BL$5:$BL$364,BP$5:BP$364,节奏总纲!U154)</f>
        <v>0.17499999999999999</v>
      </c>
      <c r="CC155" s="47">
        <f>求节点($BL$5:$BL$364,BQ$5:BQ$364,节奏总纲!V154)</f>
        <v>0.17499999999999999</v>
      </c>
      <c r="CD155" s="47">
        <f>求节点($BL$5:$BL$364,BR$5:BR$364,节奏总纲!R154)</f>
        <v>0.125</v>
      </c>
      <c r="CE155" s="47">
        <f>求节点($BL$5:$BL$364,BS$5:BS$364,节奏总纲!S154)</f>
        <v>0.125</v>
      </c>
      <c r="CF155" s="47">
        <f>求节点($BL$5:$BL$364,BT$5:BT$364,节奏总纲!T154)</f>
        <v>0.125</v>
      </c>
      <c r="CG155" s="47">
        <f>求节点($BL$5:$BL$364,BU$5:BU$364,节奏总纲!U154)</f>
        <v>0.125</v>
      </c>
      <c r="CH155" s="47">
        <f>求节点($BL$5:$BL$364,BV$5:BV$364,节奏总纲!V154)</f>
        <v>0.125</v>
      </c>
    </row>
    <row r="156" spans="2:86" x14ac:dyDescent="0.2">
      <c r="B156" s="83">
        <v>152</v>
      </c>
      <c r="C156" s="83">
        <f>[1]服务器生态!W173</f>
        <v>142.20896149124999</v>
      </c>
      <c r="D156" s="83">
        <f>[1]服务器生态!X173</f>
        <v>140.21933822700279</v>
      </c>
      <c r="E156" s="83">
        <f>[1]服务器生态!Y173</f>
        <v>11.446145341747201</v>
      </c>
      <c r="F156" s="83">
        <f>[1]服务器生态!Z173</f>
        <v>2.0363501400000006</v>
      </c>
      <c r="G156" s="83">
        <f>[1]服务器生态!AA173</f>
        <v>0.58920479999999997</v>
      </c>
      <c r="H156" s="83">
        <f>[1]服务器生态!AC173</f>
        <v>0.47962550249999997</v>
      </c>
      <c r="I156" s="83">
        <f>[1]服务器生态!AD173</f>
        <v>0.47291513735919999</v>
      </c>
      <c r="J156" s="83">
        <f>[1]服务器生态!AE173</f>
        <v>3.8604200140800002E-2</v>
      </c>
      <c r="K156" s="83">
        <f>[1]服务器生态!AF173</f>
        <v>6.8679600000000019E-3</v>
      </c>
      <c r="L156" s="83">
        <f>[1]服务器生态!AG173</f>
        <v>1.9871999999999997E-3</v>
      </c>
      <c r="M156" s="83">
        <f>[3]基础信息!M155</f>
        <v>100</v>
      </c>
      <c r="N156" s="92"/>
      <c r="Q156" s="97">
        <v>152</v>
      </c>
      <c r="R156" s="97">
        <f>[4]带兵数!D155</f>
        <v>11725.442568885095</v>
      </c>
      <c r="S156" s="97">
        <f>[4]带兵数!E155</f>
        <v>11763.867103695302</v>
      </c>
      <c r="T156" s="97">
        <f>[4]带兵数!F155</f>
        <v>11810.181406204985</v>
      </c>
      <c r="U156" s="97">
        <f>[4]带兵数!G155</f>
        <v>11860.867580422104</v>
      </c>
      <c r="V156" s="97">
        <f>[4]带兵数!H155</f>
        <v>11890</v>
      </c>
      <c r="X156" s="97">
        <v>152</v>
      </c>
      <c r="Y156" s="102">
        <f>求节点(节奏总纲!D$4:D$163,R$5:R$164,$X156)*6</f>
        <v>38552.095528284859</v>
      </c>
      <c r="Z156" s="102">
        <f>求节点(节奏总纲!E$4:E$163,S$5:S$164,$X156)*6</f>
        <v>39701.899533666481</v>
      </c>
      <c r="AA156" s="102">
        <f>求节点(节奏总纲!F$4:F$163,T$5:T$164,$X156)*6</f>
        <v>41211.34342375186</v>
      </c>
      <c r="AB156" s="102">
        <f>求节点(节奏总纲!G$4:G$163,U$5:U$164,$X156)*6</f>
        <v>43414.457586950724</v>
      </c>
      <c r="AC156" s="102">
        <f>求节点(节奏总纲!H$4:H$163,V$5:V$164,$X156)*6</f>
        <v>47344.996378956392</v>
      </c>
      <c r="AG156" s="103">
        <v>152</v>
      </c>
      <c r="AH156" s="103">
        <v>1</v>
      </c>
      <c r="AI156" s="103">
        <f>[4]实力验证!$Z158</f>
        <v>1.3000949512708955</v>
      </c>
      <c r="AJ156" s="103">
        <f>[4]实力验证!$AE158</f>
        <v>2.0013359167733453</v>
      </c>
      <c r="AK156" s="103">
        <f>[4]实力验证!$AJ158</f>
        <v>4.3020335558381522</v>
      </c>
      <c r="AL156" s="103">
        <f>[4]实力验证!$AO158</f>
        <v>8.2628110665349173</v>
      </c>
      <c r="AM156" s="103">
        <f t="shared" si="16"/>
        <v>173.95647628586823</v>
      </c>
      <c r="AN156" s="107"/>
      <c r="AR156" s="104">
        <v>152</v>
      </c>
      <c r="AS156" s="109">
        <f t="shared" si="4"/>
        <v>310.67175353638828</v>
      </c>
      <c r="AT156" s="109">
        <f t="shared" si="5"/>
        <v>311.16777491502774</v>
      </c>
      <c r="AU156" s="109">
        <f t="shared" si="6"/>
        <v>313.15845749926052</v>
      </c>
      <c r="AV156" s="109">
        <f t="shared" si="7"/>
        <v>313.90143708777055</v>
      </c>
      <c r="AW156" s="109">
        <f t="shared" si="8"/>
        <v>319.53039780163323</v>
      </c>
      <c r="AY156" s="104">
        <v>152</v>
      </c>
      <c r="AZ156" s="109">
        <f t="shared" si="9"/>
        <v>1824.9</v>
      </c>
      <c r="BA156" s="109">
        <f t="shared" si="10"/>
        <v>1829.52</v>
      </c>
      <c r="BB156" s="109">
        <f t="shared" si="11"/>
        <v>1838.76</v>
      </c>
      <c r="BC156" s="109">
        <f t="shared" si="12"/>
        <v>1852.6200000000001</v>
      </c>
      <c r="BD156" s="109">
        <f t="shared" si="13"/>
        <v>1871.1000000000001</v>
      </c>
      <c r="BF156" s="104">
        <v>152</v>
      </c>
      <c r="BG156" s="109">
        <f t="shared" si="14"/>
        <v>0.15229106273372817</v>
      </c>
      <c r="BH156" s="109">
        <f t="shared" si="15"/>
        <v>0.84770893726627183</v>
      </c>
      <c r="BL156" s="70">
        <v>152</v>
      </c>
      <c r="BM156" s="47">
        <f>'[1]功能-战损相关'!H162</f>
        <v>0.17499999999999999</v>
      </c>
      <c r="BN156" s="47">
        <f>'[1]功能-战损相关'!I162</f>
        <v>0.17499999999999999</v>
      </c>
      <c r="BO156" s="47">
        <f>'[1]功能-战损相关'!J162</f>
        <v>0.17499999999999999</v>
      </c>
      <c r="BP156" s="47">
        <f>'[1]功能-战损相关'!K162</f>
        <v>0.17499999999999999</v>
      </c>
      <c r="BQ156" s="47">
        <f>'[1]功能-战损相关'!L162</f>
        <v>0.17499999999999999</v>
      </c>
      <c r="BR156" s="47">
        <f>'[1]功能-战损相关'!M162</f>
        <v>0.125</v>
      </c>
      <c r="BS156" s="47">
        <f>'[1]功能-战损相关'!N162</f>
        <v>0.125</v>
      </c>
      <c r="BT156" s="47">
        <f>'[1]功能-战损相关'!O162</f>
        <v>0.125</v>
      </c>
      <c r="BU156" s="47">
        <f>'[1]功能-战损相关'!P162</f>
        <v>0.125</v>
      </c>
      <c r="BV156" s="47">
        <f>'[1]功能-战损相关'!Q162</f>
        <v>0.125</v>
      </c>
      <c r="BX156" s="57">
        <v>152</v>
      </c>
      <c r="BY156" s="47">
        <f>求节点($BL$5:$BL$364,BM$5:BM$364,节奏总纲!R155)</f>
        <v>0.17499999999999999</v>
      </c>
      <c r="BZ156" s="47">
        <f>求节点($BL$5:$BL$364,BN$5:BN$364,节奏总纲!S155)</f>
        <v>0.17499999999999999</v>
      </c>
      <c r="CA156" s="47">
        <f>求节点($BL$5:$BL$364,BO$5:BO$364,节奏总纲!T155)</f>
        <v>0.17499999999999999</v>
      </c>
      <c r="CB156" s="47">
        <f>求节点($BL$5:$BL$364,BP$5:BP$364,节奏总纲!U155)</f>
        <v>0.17499999999999999</v>
      </c>
      <c r="CC156" s="47">
        <f>求节点($BL$5:$BL$364,BQ$5:BQ$364,节奏总纲!V155)</f>
        <v>0.17499999999999999</v>
      </c>
      <c r="CD156" s="47">
        <f>求节点($BL$5:$BL$364,BR$5:BR$364,节奏总纲!R155)</f>
        <v>0.125</v>
      </c>
      <c r="CE156" s="47">
        <f>求节点($BL$5:$BL$364,BS$5:BS$364,节奏总纲!S155)</f>
        <v>0.125</v>
      </c>
      <c r="CF156" s="47">
        <f>求节点($BL$5:$BL$364,BT$5:BT$364,节奏总纲!T155)</f>
        <v>0.125</v>
      </c>
      <c r="CG156" s="47">
        <f>求节点($BL$5:$BL$364,BU$5:BU$364,节奏总纲!U155)</f>
        <v>0.125</v>
      </c>
      <c r="CH156" s="47">
        <f>求节点($BL$5:$BL$364,BV$5:BV$364,节奏总纲!V155)</f>
        <v>0.125</v>
      </c>
    </row>
    <row r="157" spans="2:86" x14ac:dyDescent="0.2">
      <c r="B157" s="83">
        <v>153</v>
      </c>
      <c r="C157" s="83">
        <f>[1]服务器生态!W174</f>
        <v>141.36961686187499</v>
      </c>
      <c r="D157" s="83">
        <f>[1]服务器生态!X174</f>
        <v>139.39173673662421</v>
      </c>
      <c r="E157" s="83">
        <f>[1]服务器生态!Y174</f>
        <v>11.378587991500801</v>
      </c>
      <c r="F157" s="83">
        <f>[1]服务器生态!Z174</f>
        <v>2.0243312100000006</v>
      </c>
      <c r="G157" s="83">
        <f>[1]服务器生态!AA174</f>
        <v>0.58572719999999989</v>
      </c>
      <c r="H157" s="83">
        <f>[1]服务器生态!AC174</f>
        <v>0.47962550249999997</v>
      </c>
      <c r="I157" s="83">
        <f>[1]服务器生态!AD174</f>
        <v>0.47291513735919999</v>
      </c>
      <c r="J157" s="83">
        <f>[1]服务器生态!AE174</f>
        <v>3.8604200140800002E-2</v>
      </c>
      <c r="K157" s="83">
        <f>[1]服务器生态!AF174</f>
        <v>6.8679600000000019E-3</v>
      </c>
      <c r="L157" s="83">
        <f>[1]服务器生态!AG174</f>
        <v>1.9871999999999997E-3</v>
      </c>
      <c r="M157" s="83">
        <f>[3]基础信息!M156</f>
        <v>100</v>
      </c>
      <c r="N157" s="92"/>
      <c r="Q157" s="97">
        <v>153</v>
      </c>
      <c r="R157" s="97">
        <f>[4]带兵数!D156</f>
        <v>11776.704617727821</v>
      </c>
      <c r="S157" s="97">
        <f>[4]带兵数!E156</f>
        <v>11818.525743882194</v>
      </c>
      <c r="T157" s="97">
        <f>[4]带兵数!F156</f>
        <v>11865.275890824516</v>
      </c>
      <c r="U157" s="97">
        <f>[4]带兵数!G156</f>
        <v>11890</v>
      </c>
      <c r="V157" s="97">
        <f>[4]带兵数!H156</f>
        <v>11890</v>
      </c>
      <c r="X157" s="97">
        <v>153</v>
      </c>
      <c r="Y157" s="102">
        <f>求节点(节奏总纲!D$4:D$163,R$5:R$164,$X157)*6</f>
        <v>38590.979739740404</v>
      </c>
      <c r="Z157" s="102">
        <f>求节点(节奏总纲!E$4:E$163,S$5:S$164,$X157)*6</f>
        <v>39739.26664425512</v>
      </c>
      <c r="AA157" s="102">
        <f>求节点(节奏总纲!F$4:F$163,T$5:T$164,$X157)*6</f>
        <v>41248.412738451974</v>
      </c>
      <c r="AB157" s="102">
        <f>求节点(节奏总纲!G$4:G$163,U$5:U$164,$X157)*6</f>
        <v>43450.656262208897</v>
      </c>
      <c r="AC157" s="102">
        <f>求节点(节奏总纲!H$4:H$163,V$5:V$164,$X157)*6</f>
        <v>47385.026706389872</v>
      </c>
      <c r="AG157" s="103">
        <v>153</v>
      </c>
      <c r="AH157" s="103">
        <v>1</v>
      </c>
      <c r="AI157" s="103">
        <f>[4]实力验证!$Z159</f>
        <v>1.2993382549011783</v>
      </c>
      <c r="AJ157" s="103">
        <f>[4]实力验证!$AE159</f>
        <v>2.002266320619277</v>
      </c>
      <c r="AK157" s="103">
        <f>[4]实力验证!$AJ159</f>
        <v>4.3083471926276422</v>
      </c>
      <c r="AL157" s="103">
        <f>[4]实力验证!$AO159</f>
        <v>8.2328655903736045</v>
      </c>
      <c r="AM157" s="103">
        <f t="shared" si="16"/>
        <v>173.91088826139918</v>
      </c>
      <c r="AN157" s="107"/>
      <c r="AR157" s="104">
        <v>153</v>
      </c>
      <c r="AS157" s="109">
        <f t="shared" si="4"/>
        <v>310.67175353638828</v>
      </c>
      <c r="AT157" s="109">
        <f t="shared" si="5"/>
        <v>311.16777491502774</v>
      </c>
      <c r="AU157" s="109">
        <f t="shared" si="6"/>
        <v>313.15845749926052</v>
      </c>
      <c r="AV157" s="109">
        <f t="shared" si="7"/>
        <v>313.90143708777055</v>
      </c>
      <c r="AW157" s="109">
        <f t="shared" si="8"/>
        <v>319.53039780163323</v>
      </c>
      <c r="AY157" s="104">
        <v>153</v>
      </c>
      <c r="AZ157" s="109">
        <f t="shared" si="9"/>
        <v>1824.9</v>
      </c>
      <c r="BA157" s="109">
        <f t="shared" si="10"/>
        <v>1829.52</v>
      </c>
      <c r="BB157" s="109">
        <f t="shared" si="11"/>
        <v>1838.76</v>
      </c>
      <c r="BC157" s="109">
        <f t="shared" si="12"/>
        <v>1852.6200000000001</v>
      </c>
      <c r="BD157" s="109">
        <f t="shared" si="13"/>
        <v>1871.1000000000001</v>
      </c>
      <c r="BF157" s="104">
        <v>153</v>
      </c>
      <c r="BG157" s="109">
        <f t="shared" si="14"/>
        <v>0.15229106273372817</v>
      </c>
      <c r="BH157" s="109">
        <f t="shared" si="15"/>
        <v>0.84770893726627183</v>
      </c>
      <c r="BL157" s="70">
        <v>153</v>
      </c>
      <c r="BM157" s="47">
        <f>'[1]功能-战损相关'!H163</f>
        <v>0.17499999999999999</v>
      </c>
      <c r="BN157" s="47">
        <f>'[1]功能-战损相关'!I163</f>
        <v>0.17499999999999999</v>
      </c>
      <c r="BO157" s="47">
        <f>'[1]功能-战损相关'!J163</f>
        <v>0.17499999999999999</v>
      </c>
      <c r="BP157" s="47">
        <f>'[1]功能-战损相关'!K163</f>
        <v>0.17499999999999999</v>
      </c>
      <c r="BQ157" s="47">
        <f>'[1]功能-战损相关'!L163</f>
        <v>0.17499999999999999</v>
      </c>
      <c r="BR157" s="47">
        <f>'[1]功能-战损相关'!M163</f>
        <v>0.125</v>
      </c>
      <c r="BS157" s="47">
        <f>'[1]功能-战损相关'!N163</f>
        <v>0.125</v>
      </c>
      <c r="BT157" s="47">
        <f>'[1]功能-战损相关'!O163</f>
        <v>0.125</v>
      </c>
      <c r="BU157" s="47">
        <f>'[1]功能-战损相关'!P163</f>
        <v>0.125</v>
      </c>
      <c r="BV157" s="47">
        <f>'[1]功能-战损相关'!Q163</f>
        <v>0.125</v>
      </c>
      <c r="BX157" s="57">
        <v>153</v>
      </c>
      <c r="BY157" s="47">
        <f>求节点($BL$5:$BL$364,BM$5:BM$364,节奏总纲!R156)</f>
        <v>0.17499999999999999</v>
      </c>
      <c r="BZ157" s="47">
        <f>求节点($BL$5:$BL$364,BN$5:BN$364,节奏总纲!S156)</f>
        <v>0.17499999999999999</v>
      </c>
      <c r="CA157" s="47">
        <f>求节点($BL$5:$BL$364,BO$5:BO$364,节奏总纲!T156)</f>
        <v>0.17499999999999999</v>
      </c>
      <c r="CB157" s="47">
        <f>求节点($BL$5:$BL$364,BP$5:BP$364,节奏总纲!U156)</f>
        <v>0.17499999999999999</v>
      </c>
      <c r="CC157" s="47">
        <f>求节点($BL$5:$BL$364,BQ$5:BQ$364,节奏总纲!V156)</f>
        <v>0.17499999999999999</v>
      </c>
      <c r="CD157" s="47">
        <f>求节点($BL$5:$BL$364,BR$5:BR$364,节奏总纲!R156)</f>
        <v>0.125</v>
      </c>
      <c r="CE157" s="47">
        <f>求节点($BL$5:$BL$364,BS$5:BS$364,节奏总纲!S156)</f>
        <v>0.125</v>
      </c>
      <c r="CF157" s="47">
        <f>求节点($BL$5:$BL$364,BT$5:BT$364,节奏总纲!T156)</f>
        <v>0.125</v>
      </c>
      <c r="CG157" s="47">
        <f>求节点($BL$5:$BL$364,BU$5:BU$364,节奏总纲!U156)</f>
        <v>0.125</v>
      </c>
      <c r="CH157" s="47">
        <f>求节点($BL$5:$BL$364,BV$5:BV$364,节奏总纲!V156)</f>
        <v>0.125</v>
      </c>
    </row>
    <row r="158" spans="2:86" x14ac:dyDescent="0.2">
      <c r="B158" s="83">
        <v>154</v>
      </c>
      <c r="C158" s="83">
        <f>[1]服务器生态!W175</f>
        <v>140.53027223249998</v>
      </c>
      <c r="D158" s="83">
        <f>[1]服务器生态!X175</f>
        <v>138.5641352462456</v>
      </c>
      <c r="E158" s="83">
        <f>[1]服务器生态!Y175</f>
        <v>11.311030641254401</v>
      </c>
      <c r="F158" s="83">
        <f>[1]服务器生态!Z175</f>
        <v>2.0123122800000006</v>
      </c>
      <c r="G158" s="83">
        <f>[1]服务器生态!AA175</f>
        <v>0.58224959999999992</v>
      </c>
      <c r="H158" s="83">
        <f>[1]服务器生态!AC175</f>
        <v>0.47962550249999997</v>
      </c>
      <c r="I158" s="83">
        <f>[1]服务器生态!AD175</f>
        <v>0.47291513735919999</v>
      </c>
      <c r="J158" s="83">
        <f>[1]服务器生态!AE175</f>
        <v>3.8604200140800002E-2</v>
      </c>
      <c r="K158" s="83">
        <f>[1]服务器生态!AF175</f>
        <v>6.8679600000000019E-3</v>
      </c>
      <c r="L158" s="83">
        <f>[1]服务器生态!AG175</f>
        <v>1.9871999999999997E-3</v>
      </c>
      <c r="M158" s="83">
        <f>[3]基础信息!M157</f>
        <v>100</v>
      </c>
      <c r="N158" s="92"/>
      <c r="Q158" s="97">
        <v>154</v>
      </c>
      <c r="R158" s="97">
        <f>[4]带兵数!D157</f>
        <v>11823.556106724936</v>
      </c>
      <c r="S158" s="97">
        <f>[4]带兵数!E157</f>
        <v>11869.742879106872</v>
      </c>
      <c r="T158" s="97">
        <f>[4]带兵数!F157</f>
        <v>11890</v>
      </c>
      <c r="U158" s="97">
        <f>[4]带兵数!G157</f>
        <v>11890</v>
      </c>
      <c r="V158" s="97">
        <f>[4]带兵数!H157</f>
        <v>11890</v>
      </c>
      <c r="X158" s="97">
        <v>154</v>
      </c>
      <c r="Y158" s="102">
        <f>求节点(节奏总纲!D$4:D$163,R$5:R$164,$X158)*6</f>
        <v>38629.863951195948</v>
      </c>
      <c r="Z158" s="102">
        <f>求节点(节奏总纲!E$4:E$163,S$5:S$164,$X158)*6</f>
        <v>39776.633754843751</v>
      </c>
      <c r="AA158" s="102">
        <f>求节点(节奏总纲!F$4:F$163,T$5:T$164,$X158)*6</f>
        <v>41285.482053152089</v>
      </c>
      <c r="AB158" s="102">
        <f>求节点(节奏总纲!G$4:G$163,U$5:U$164,$X158)*6</f>
        <v>43486.854937467069</v>
      </c>
      <c r="AC158" s="102">
        <f>求节点(节奏总纲!H$4:H$163,V$5:V$164,$X158)*6</f>
        <v>47425.057033823359</v>
      </c>
      <c r="AG158" s="103">
        <v>154</v>
      </c>
      <c r="AH158" s="103">
        <v>1</v>
      </c>
      <c r="AI158" s="103">
        <f>[4]实力验证!$Z160</f>
        <v>1.2985925563537093</v>
      </c>
      <c r="AJ158" s="103">
        <f>[4]实力验证!$AE160</f>
        <v>2.0031832019791418</v>
      </c>
      <c r="AK158" s="103">
        <f>[4]实力验证!$AJ160</f>
        <v>4.3145690670433039</v>
      </c>
      <c r="AL158" s="103">
        <f>[4]实力验证!$AO160</f>
        <v>8.2033553416524487</v>
      </c>
      <c r="AM158" s="103">
        <f t="shared" si="16"/>
        <v>173.86596281310972</v>
      </c>
      <c r="AN158" s="107"/>
      <c r="AR158" s="104">
        <v>154</v>
      </c>
      <c r="AS158" s="109">
        <f t="shared" si="4"/>
        <v>310.67175353638828</v>
      </c>
      <c r="AT158" s="109">
        <f t="shared" si="5"/>
        <v>311.16777491502774</v>
      </c>
      <c r="AU158" s="109">
        <f t="shared" si="6"/>
        <v>313.15845749926052</v>
      </c>
      <c r="AV158" s="109">
        <f t="shared" si="7"/>
        <v>313.90143708777055</v>
      </c>
      <c r="AW158" s="109">
        <f t="shared" si="8"/>
        <v>319.53039780163323</v>
      </c>
      <c r="AY158" s="104">
        <v>154</v>
      </c>
      <c r="AZ158" s="109">
        <f t="shared" si="9"/>
        <v>1824.9</v>
      </c>
      <c r="BA158" s="109">
        <f t="shared" si="10"/>
        <v>1829.52</v>
      </c>
      <c r="BB158" s="109">
        <f t="shared" si="11"/>
        <v>1838.76</v>
      </c>
      <c r="BC158" s="109">
        <f t="shared" si="12"/>
        <v>1852.6200000000001</v>
      </c>
      <c r="BD158" s="109">
        <f t="shared" si="13"/>
        <v>1871.1000000000001</v>
      </c>
      <c r="BF158" s="104">
        <v>154</v>
      </c>
      <c r="BG158" s="109">
        <f t="shared" si="14"/>
        <v>0.15229106273372817</v>
      </c>
      <c r="BH158" s="109">
        <f t="shared" si="15"/>
        <v>0.84770893726627183</v>
      </c>
      <c r="BL158" s="70">
        <v>154</v>
      </c>
      <c r="BM158" s="47">
        <f>'[1]功能-战损相关'!H164</f>
        <v>0.17499999999999999</v>
      </c>
      <c r="BN158" s="47">
        <f>'[1]功能-战损相关'!I164</f>
        <v>0.17499999999999999</v>
      </c>
      <c r="BO158" s="47">
        <f>'[1]功能-战损相关'!J164</f>
        <v>0.17499999999999999</v>
      </c>
      <c r="BP158" s="47">
        <f>'[1]功能-战损相关'!K164</f>
        <v>0.17499999999999999</v>
      </c>
      <c r="BQ158" s="47">
        <f>'[1]功能-战损相关'!L164</f>
        <v>0.17499999999999999</v>
      </c>
      <c r="BR158" s="47">
        <f>'[1]功能-战损相关'!M164</f>
        <v>0.125</v>
      </c>
      <c r="BS158" s="47">
        <f>'[1]功能-战损相关'!N164</f>
        <v>0.125</v>
      </c>
      <c r="BT158" s="47">
        <f>'[1]功能-战损相关'!O164</f>
        <v>0.125</v>
      </c>
      <c r="BU158" s="47">
        <f>'[1]功能-战损相关'!P164</f>
        <v>0.125</v>
      </c>
      <c r="BV158" s="47">
        <f>'[1]功能-战损相关'!Q164</f>
        <v>0.125</v>
      </c>
      <c r="BX158" s="57">
        <v>154</v>
      </c>
      <c r="BY158" s="47">
        <f>求节点($BL$5:$BL$364,BM$5:BM$364,节奏总纲!R157)</f>
        <v>0.17499999999999999</v>
      </c>
      <c r="BZ158" s="47">
        <f>求节点($BL$5:$BL$364,BN$5:BN$364,节奏总纲!S157)</f>
        <v>0.17499999999999999</v>
      </c>
      <c r="CA158" s="47">
        <f>求节点($BL$5:$BL$364,BO$5:BO$364,节奏总纲!T157)</f>
        <v>0.17499999999999999</v>
      </c>
      <c r="CB158" s="47">
        <f>求节点($BL$5:$BL$364,BP$5:BP$364,节奏总纲!U157)</f>
        <v>0.17499999999999999</v>
      </c>
      <c r="CC158" s="47">
        <f>求节点($BL$5:$BL$364,BQ$5:BQ$364,节奏总纲!V157)</f>
        <v>0.17499999999999999</v>
      </c>
      <c r="CD158" s="47">
        <f>求节点($BL$5:$BL$364,BR$5:BR$364,节奏总纲!R157)</f>
        <v>0.125</v>
      </c>
      <c r="CE158" s="47">
        <f>求节点($BL$5:$BL$364,BS$5:BS$364,节奏总纲!S157)</f>
        <v>0.125</v>
      </c>
      <c r="CF158" s="47">
        <f>求节点($BL$5:$BL$364,BT$5:BT$364,节奏总纲!T157)</f>
        <v>0.125</v>
      </c>
      <c r="CG158" s="47">
        <f>求节点($BL$5:$BL$364,BU$5:BU$364,节奏总纲!U157)</f>
        <v>0.125</v>
      </c>
      <c r="CH158" s="47">
        <f>求节点($BL$5:$BL$364,BV$5:BV$364,节奏总纲!V157)</f>
        <v>0.125</v>
      </c>
    </row>
    <row r="159" spans="2:86" x14ac:dyDescent="0.2">
      <c r="B159" s="83">
        <v>155</v>
      </c>
      <c r="C159" s="83">
        <f>[1]服务器生态!W176</f>
        <v>139.690927603125</v>
      </c>
      <c r="D159" s="83">
        <f>[1]服务器生态!X176</f>
        <v>137.73653375586699</v>
      </c>
      <c r="E159" s="83">
        <f>[1]服务器生态!Y176</f>
        <v>11.243473291008</v>
      </c>
      <c r="F159" s="83">
        <f>[1]服务器生态!Z176</f>
        <v>2.0002933500000006</v>
      </c>
      <c r="G159" s="83">
        <f>[1]服务器生态!AA176</f>
        <v>0.57877199999999995</v>
      </c>
      <c r="H159" s="83">
        <f>[1]服务器生态!AC176</f>
        <v>0.47962550249999997</v>
      </c>
      <c r="I159" s="83">
        <f>[1]服务器生态!AD176</f>
        <v>0.47291513735919999</v>
      </c>
      <c r="J159" s="83">
        <f>[1]服务器生态!AE176</f>
        <v>3.8604200140800002E-2</v>
      </c>
      <c r="K159" s="83">
        <f>[1]服务器生态!AF176</f>
        <v>6.8679600000000019E-3</v>
      </c>
      <c r="L159" s="83">
        <f>[1]服务器生态!AG176</f>
        <v>1.9871999999999997E-3</v>
      </c>
      <c r="M159" s="83">
        <f>[3]基础信息!M158</f>
        <v>100</v>
      </c>
      <c r="N159" s="92"/>
      <c r="Q159" s="97">
        <v>155</v>
      </c>
      <c r="R159" s="97">
        <f>[4]带兵数!D158</f>
        <v>11871.775179422561</v>
      </c>
      <c r="S159" s="97">
        <f>[4]带兵数!E158</f>
        <v>11890</v>
      </c>
      <c r="T159" s="97">
        <f>[4]带兵数!F158</f>
        <v>11890</v>
      </c>
      <c r="U159" s="97">
        <f>[4]带兵数!G158</f>
        <v>11890</v>
      </c>
      <c r="V159" s="97">
        <f>[4]带兵数!H158</f>
        <v>11890</v>
      </c>
      <c r="X159" s="97">
        <v>155</v>
      </c>
      <c r="Y159" s="102">
        <f>求节点(节奏总纲!D$4:D$163,R$5:R$164,$X159)*6</f>
        <v>38668.748162651493</v>
      </c>
      <c r="Z159" s="102">
        <f>求节点(节奏总纲!E$4:E$163,S$5:S$164,$X159)*6</f>
        <v>39814.000865432383</v>
      </c>
      <c r="AA159" s="102">
        <f>求节点(节奏总纲!F$4:F$163,T$5:T$164,$X159)*6</f>
        <v>41322.551367852204</v>
      </c>
      <c r="AB159" s="102">
        <f>求节点(节奏总纲!G$4:G$163,U$5:U$164,$X159)*6</f>
        <v>43523.053612725234</v>
      </c>
      <c r="AC159" s="102">
        <f>求节点(节奏总纲!H$4:H$163,V$5:V$164,$X159)*6</f>
        <v>47465.087361256847</v>
      </c>
      <c r="AG159" s="103">
        <v>155</v>
      </c>
      <c r="AH159" s="103">
        <v>1</v>
      </c>
      <c r="AI159" s="103">
        <f>[4]实力验证!$Z161</f>
        <v>1.2978576175948171</v>
      </c>
      <c r="AJ159" s="103">
        <f>[4]实力验证!$AE161</f>
        <v>2.0040868535297007</v>
      </c>
      <c r="AK159" s="103">
        <f>[4]实力验证!$AJ161</f>
        <v>4.3207011651633156</v>
      </c>
      <c r="AL159" s="103">
        <f>[4]实力验证!$AO161</f>
        <v>8.1742709004350953</v>
      </c>
      <c r="AM159" s="103">
        <f t="shared" si="16"/>
        <v>173.82168560039341</v>
      </c>
      <c r="AN159" s="107"/>
      <c r="AR159" s="104">
        <v>155</v>
      </c>
      <c r="AS159" s="109">
        <f t="shared" si="4"/>
        <v>310.67175353638828</v>
      </c>
      <c r="AT159" s="109">
        <f t="shared" si="5"/>
        <v>311.16777491502774</v>
      </c>
      <c r="AU159" s="109">
        <f t="shared" si="6"/>
        <v>313.15845749926052</v>
      </c>
      <c r="AV159" s="109">
        <f t="shared" si="7"/>
        <v>313.90143708777055</v>
      </c>
      <c r="AW159" s="109">
        <f t="shared" si="8"/>
        <v>319.53039780163323</v>
      </c>
      <c r="AY159" s="104">
        <v>155</v>
      </c>
      <c r="AZ159" s="109">
        <f t="shared" si="9"/>
        <v>1824.9</v>
      </c>
      <c r="BA159" s="109">
        <f t="shared" si="10"/>
        <v>1829.52</v>
      </c>
      <c r="BB159" s="109">
        <f t="shared" si="11"/>
        <v>1838.76</v>
      </c>
      <c r="BC159" s="109">
        <f t="shared" si="12"/>
        <v>1852.6200000000001</v>
      </c>
      <c r="BD159" s="109">
        <f t="shared" si="13"/>
        <v>1871.1000000000001</v>
      </c>
      <c r="BF159" s="104">
        <v>155</v>
      </c>
      <c r="BG159" s="109">
        <f t="shared" si="14"/>
        <v>0.15229106273372817</v>
      </c>
      <c r="BH159" s="109">
        <f t="shared" si="15"/>
        <v>0.84770893726627183</v>
      </c>
      <c r="BL159" s="70">
        <v>155</v>
      </c>
      <c r="BM159" s="47">
        <f>'[1]功能-战损相关'!H165</f>
        <v>0.17499999999999999</v>
      </c>
      <c r="BN159" s="47">
        <f>'[1]功能-战损相关'!I165</f>
        <v>0.17499999999999999</v>
      </c>
      <c r="BO159" s="47">
        <f>'[1]功能-战损相关'!J165</f>
        <v>0.17499999999999999</v>
      </c>
      <c r="BP159" s="47">
        <f>'[1]功能-战损相关'!K165</f>
        <v>0.17499999999999999</v>
      </c>
      <c r="BQ159" s="47">
        <f>'[1]功能-战损相关'!L165</f>
        <v>0.17499999999999999</v>
      </c>
      <c r="BR159" s="47">
        <f>'[1]功能-战损相关'!M165</f>
        <v>0.125</v>
      </c>
      <c r="BS159" s="47">
        <f>'[1]功能-战损相关'!N165</f>
        <v>0.125</v>
      </c>
      <c r="BT159" s="47">
        <f>'[1]功能-战损相关'!O165</f>
        <v>0.125</v>
      </c>
      <c r="BU159" s="47">
        <f>'[1]功能-战损相关'!P165</f>
        <v>0.125</v>
      </c>
      <c r="BV159" s="47">
        <f>'[1]功能-战损相关'!Q165</f>
        <v>0.125</v>
      </c>
      <c r="BX159" s="57">
        <v>155</v>
      </c>
      <c r="BY159" s="47">
        <f>求节点($BL$5:$BL$364,BM$5:BM$364,节奏总纲!R158)</f>
        <v>0.17499999999999999</v>
      </c>
      <c r="BZ159" s="47">
        <f>求节点($BL$5:$BL$364,BN$5:BN$364,节奏总纲!S158)</f>
        <v>0.17499999999999999</v>
      </c>
      <c r="CA159" s="47">
        <f>求节点($BL$5:$BL$364,BO$5:BO$364,节奏总纲!T158)</f>
        <v>0.17499999999999999</v>
      </c>
      <c r="CB159" s="47">
        <f>求节点($BL$5:$BL$364,BP$5:BP$364,节奏总纲!U158)</f>
        <v>0.17499999999999999</v>
      </c>
      <c r="CC159" s="47">
        <f>求节点($BL$5:$BL$364,BQ$5:BQ$364,节奏总纲!V158)</f>
        <v>0.17499999999999999</v>
      </c>
      <c r="CD159" s="47">
        <f>求节点($BL$5:$BL$364,BR$5:BR$364,节奏总纲!R158)</f>
        <v>0.125</v>
      </c>
      <c r="CE159" s="47">
        <f>求节点($BL$5:$BL$364,BS$5:BS$364,节奏总纲!S158)</f>
        <v>0.125</v>
      </c>
      <c r="CF159" s="47">
        <f>求节点($BL$5:$BL$364,BT$5:BT$364,节奏总纲!T158)</f>
        <v>0.125</v>
      </c>
      <c r="CG159" s="47">
        <f>求节点($BL$5:$BL$364,BU$5:BU$364,节奏总纲!U158)</f>
        <v>0.125</v>
      </c>
      <c r="CH159" s="47">
        <f>求节点($BL$5:$BL$364,BV$5:BV$364,节奏总纲!V158)</f>
        <v>0.125</v>
      </c>
    </row>
    <row r="160" spans="2:86" x14ac:dyDescent="0.2">
      <c r="B160" s="83">
        <v>156</v>
      </c>
      <c r="C160" s="83">
        <f>[1]服务器生态!W177</f>
        <v>138.85158297375</v>
      </c>
      <c r="D160" s="83">
        <f>[1]服务器生态!X177</f>
        <v>136.9089322654884</v>
      </c>
      <c r="E160" s="83">
        <f>[1]服务器生态!Y177</f>
        <v>11.1759159407616</v>
      </c>
      <c r="F160" s="83">
        <f>[1]服务器生态!Z177</f>
        <v>1.9882744200000007</v>
      </c>
      <c r="G160" s="83">
        <f>[1]服务器生态!AA177</f>
        <v>0.57529439999999987</v>
      </c>
      <c r="H160" s="83">
        <f>[1]服务器生态!AC177</f>
        <v>0.47962550249999997</v>
      </c>
      <c r="I160" s="83">
        <f>[1]服务器生态!AD177</f>
        <v>0.47291513735919999</v>
      </c>
      <c r="J160" s="83">
        <f>[1]服务器生态!AE177</f>
        <v>3.8604200140800002E-2</v>
      </c>
      <c r="K160" s="83">
        <f>[1]服务器生态!AF177</f>
        <v>6.8679600000000019E-3</v>
      </c>
      <c r="L160" s="83">
        <f>[1]服务器生态!AG177</f>
        <v>1.9871999999999997E-3</v>
      </c>
      <c r="M160" s="83">
        <f>[3]基础信息!M159</f>
        <v>100</v>
      </c>
      <c r="N160" s="92"/>
      <c r="Q160" s="97">
        <v>156</v>
      </c>
      <c r="R160" s="97">
        <f>[4]带兵数!D159</f>
        <v>11890</v>
      </c>
      <c r="S160" s="97">
        <f>[4]带兵数!E159</f>
        <v>11890</v>
      </c>
      <c r="T160" s="97">
        <f>[4]带兵数!F159</f>
        <v>11890</v>
      </c>
      <c r="U160" s="97">
        <f>[4]带兵数!G159</f>
        <v>11890</v>
      </c>
      <c r="V160" s="97">
        <f>[4]带兵数!H159</f>
        <v>11890</v>
      </c>
      <c r="X160" s="97">
        <v>156</v>
      </c>
      <c r="Y160" s="102">
        <f>求节点(节奏总纲!D$4:D$163,R$5:R$164,$X160)*6</f>
        <v>38707.632374107037</v>
      </c>
      <c r="Z160" s="102">
        <f>求节点(节奏总纲!E$4:E$163,S$5:S$164,$X160)*6</f>
        <v>39851.209973401215</v>
      </c>
      <c r="AA160" s="102">
        <f>求节点(节奏总纲!F$4:F$163,T$5:T$164,$X160)*6</f>
        <v>41359.620682552311</v>
      </c>
      <c r="AB160" s="102">
        <f>求节点(节奏总纲!G$4:G$163,U$5:U$164,$X160)*6</f>
        <v>43559.252287983407</v>
      </c>
      <c r="AC160" s="102">
        <f>求节点(节奏总纲!H$4:H$163,V$5:V$164,$X160)*6</f>
        <v>47505.117688690327</v>
      </c>
      <c r="AG160" s="103">
        <v>156</v>
      </c>
      <c r="AH160" s="103">
        <v>1</v>
      </c>
      <c r="AI160" s="103">
        <f>[4]实力验证!$Z162</f>
        <v>1.2971451723611591</v>
      </c>
      <c r="AJ160" s="103">
        <f>[4]实力验证!$AE162</f>
        <v>2.0049775595620676</v>
      </c>
      <c r="AK160" s="103">
        <f>[4]实力验证!$AJ162</f>
        <v>4.3267454161615939</v>
      </c>
      <c r="AL160" s="103">
        <f>[4]实力验证!$AO162</f>
        <v>8.1456031166811602</v>
      </c>
      <c r="AM160" s="103">
        <f t="shared" si="16"/>
        <v>173.77889145444115</v>
      </c>
      <c r="AN160" s="107"/>
      <c r="AR160" s="104">
        <v>156</v>
      </c>
      <c r="AS160" s="109">
        <f t="shared" si="4"/>
        <v>310.67175353638828</v>
      </c>
      <c r="AT160" s="109">
        <f t="shared" si="5"/>
        <v>311.16777491502774</v>
      </c>
      <c r="AU160" s="109">
        <f t="shared" si="6"/>
        <v>313.15845749926052</v>
      </c>
      <c r="AV160" s="109">
        <f t="shared" si="7"/>
        <v>313.90143708777055</v>
      </c>
      <c r="AW160" s="109">
        <f t="shared" si="8"/>
        <v>319.53039780163323</v>
      </c>
      <c r="AY160" s="104">
        <v>156</v>
      </c>
      <c r="AZ160" s="109">
        <f t="shared" si="9"/>
        <v>1824.9</v>
      </c>
      <c r="BA160" s="109">
        <f t="shared" si="10"/>
        <v>1829.52</v>
      </c>
      <c r="BB160" s="109">
        <f t="shared" si="11"/>
        <v>1838.76</v>
      </c>
      <c r="BC160" s="109">
        <f t="shared" si="12"/>
        <v>1852.6200000000001</v>
      </c>
      <c r="BD160" s="109">
        <f t="shared" si="13"/>
        <v>1871.1000000000001</v>
      </c>
      <c r="BF160" s="104">
        <v>156</v>
      </c>
      <c r="BG160" s="109">
        <f t="shared" si="14"/>
        <v>0.15229106273372817</v>
      </c>
      <c r="BH160" s="109">
        <f t="shared" si="15"/>
        <v>0.84770893726627183</v>
      </c>
      <c r="BL160" s="70">
        <v>156</v>
      </c>
      <c r="BM160" s="47">
        <f>'[1]功能-战损相关'!H166</f>
        <v>0.17499999999999999</v>
      </c>
      <c r="BN160" s="47">
        <f>'[1]功能-战损相关'!I166</f>
        <v>0.17499999999999999</v>
      </c>
      <c r="BO160" s="47">
        <f>'[1]功能-战损相关'!J166</f>
        <v>0.17499999999999999</v>
      </c>
      <c r="BP160" s="47">
        <f>'[1]功能-战损相关'!K166</f>
        <v>0.17499999999999999</v>
      </c>
      <c r="BQ160" s="47">
        <f>'[1]功能-战损相关'!L166</f>
        <v>0.17499999999999999</v>
      </c>
      <c r="BR160" s="47">
        <f>'[1]功能-战损相关'!M166</f>
        <v>0.125</v>
      </c>
      <c r="BS160" s="47">
        <f>'[1]功能-战损相关'!N166</f>
        <v>0.125</v>
      </c>
      <c r="BT160" s="47">
        <f>'[1]功能-战损相关'!O166</f>
        <v>0.125</v>
      </c>
      <c r="BU160" s="47">
        <f>'[1]功能-战损相关'!P166</f>
        <v>0.125</v>
      </c>
      <c r="BV160" s="47">
        <f>'[1]功能-战损相关'!Q166</f>
        <v>0.125</v>
      </c>
      <c r="BX160" s="57">
        <v>156</v>
      </c>
      <c r="BY160" s="47">
        <f>求节点($BL$5:$BL$364,BM$5:BM$364,节奏总纲!R159)</f>
        <v>0.17499999999999999</v>
      </c>
      <c r="BZ160" s="47">
        <f>求节点($BL$5:$BL$364,BN$5:BN$364,节奏总纲!S159)</f>
        <v>0.17499999999999999</v>
      </c>
      <c r="CA160" s="47">
        <f>求节点($BL$5:$BL$364,BO$5:BO$364,节奏总纲!T159)</f>
        <v>0.17499999999999999</v>
      </c>
      <c r="CB160" s="47">
        <f>求节点($BL$5:$BL$364,BP$5:BP$364,节奏总纲!U159)</f>
        <v>0.17499999999999999</v>
      </c>
      <c r="CC160" s="47">
        <f>求节点($BL$5:$BL$364,BQ$5:BQ$364,节奏总纲!V159)</f>
        <v>0.17499999999999999</v>
      </c>
      <c r="CD160" s="47">
        <f>求节点($BL$5:$BL$364,BR$5:BR$364,节奏总纲!R159)</f>
        <v>0.125</v>
      </c>
      <c r="CE160" s="47">
        <f>求节点($BL$5:$BL$364,BS$5:BS$364,节奏总纲!S159)</f>
        <v>0.125</v>
      </c>
      <c r="CF160" s="47">
        <f>求节点($BL$5:$BL$364,BT$5:BT$364,节奏总纲!T159)</f>
        <v>0.125</v>
      </c>
      <c r="CG160" s="47">
        <f>求节点($BL$5:$BL$364,BU$5:BU$364,节奏总纲!U159)</f>
        <v>0.125</v>
      </c>
      <c r="CH160" s="47">
        <f>求节点($BL$5:$BL$364,BV$5:BV$364,节奏总纲!V159)</f>
        <v>0.125</v>
      </c>
    </row>
    <row r="161" spans="2:86" x14ac:dyDescent="0.2">
      <c r="B161" s="83">
        <v>157</v>
      </c>
      <c r="C161" s="83">
        <f>[1]服务器生态!W178</f>
        <v>138.01223834437499</v>
      </c>
      <c r="D161" s="83">
        <f>[1]服务器生态!X178</f>
        <v>136.08133077510979</v>
      </c>
      <c r="E161" s="83">
        <f>[1]服务器生态!Y178</f>
        <v>11.1083585905152</v>
      </c>
      <c r="F161" s="83">
        <f>[1]服务器生态!Z178</f>
        <v>1.9762554900000007</v>
      </c>
      <c r="G161" s="83">
        <f>[1]服务器生态!AA178</f>
        <v>0.5718167999999999</v>
      </c>
      <c r="H161" s="83">
        <f>[1]服务器生态!AC178</f>
        <v>0.47962550249999997</v>
      </c>
      <c r="I161" s="83">
        <f>[1]服务器生态!AD178</f>
        <v>0.47291513735919999</v>
      </c>
      <c r="J161" s="83">
        <f>[1]服务器生态!AE178</f>
        <v>3.8604200140800002E-2</v>
      </c>
      <c r="K161" s="83">
        <f>[1]服务器生态!AF178</f>
        <v>6.8679600000000019E-3</v>
      </c>
      <c r="L161" s="83">
        <f>[1]服务器生态!AG178</f>
        <v>1.9871999999999997E-3</v>
      </c>
      <c r="M161" s="83">
        <f>[3]基础信息!M160</f>
        <v>100</v>
      </c>
      <c r="N161" s="92"/>
      <c r="Q161" s="97">
        <v>157</v>
      </c>
      <c r="R161" s="97">
        <f>[4]带兵数!D160</f>
        <v>11890</v>
      </c>
      <c r="S161" s="97">
        <f>[4]带兵数!E160</f>
        <v>11890</v>
      </c>
      <c r="T161" s="97">
        <f>[4]带兵数!F160</f>
        <v>11890</v>
      </c>
      <c r="U161" s="97">
        <f>[4]带兵数!G160</f>
        <v>11890</v>
      </c>
      <c r="V161" s="97">
        <f>[4]带兵数!H160</f>
        <v>11890</v>
      </c>
      <c r="X161" s="97">
        <v>157</v>
      </c>
      <c r="Y161" s="102">
        <f>求节点(节奏总纲!D$4:D$163,R$5:R$164,$X161)*6</f>
        <v>38744.805088851361</v>
      </c>
      <c r="Z161" s="102">
        <f>求节点(节奏总纲!E$4:E$163,S$5:S$164,$X161)*6</f>
        <v>39887.938097068953</v>
      </c>
      <c r="AA161" s="102">
        <f>求节点(节奏总纲!F$4:F$163,T$5:T$164,$X161)*6</f>
        <v>41396.689997252426</v>
      </c>
      <c r="AB161" s="102">
        <f>求节点(节奏总纲!G$4:G$163,U$5:U$164,$X161)*6</f>
        <v>43595.450963241572</v>
      </c>
      <c r="AC161" s="102">
        <f>求节点(节奏总纲!H$4:H$163,V$5:V$164,$X161)*6</f>
        <v>47545.148016123814</v>
      </c>
      <c r="AG161" s="103">
        <v>157</v>
      </c>
      <c r="AH161" s="103">
        <v>1</v>
      </c>
      <c r="AI161" s="103">
        <f>[4]实力验证!$Z163</f>
        <v>1.296452082248011</v>
      </c>
      <c r="AJ161" s="103">
        <f>[4]实力验证!$AE163</f>
        <v>2.0058139116500326</v>
      </c>
      <c r="AK161" s="103">
        <f>[4]实力验证!$AJ163</f>
        <v>4.3326136543752058</v>
      </c>
      <c r="AL161" s="103">
        <f>[4]实力验证!$AO163</f>
        <v>8.1171744103187073</v>
      </c>
      <c r="AM161" s="103">
        <f t="shared" si="16"/>
        <v>173.73615920007734</v>
      </c>
      <c r="AN161" s="107"/>
      <c r="AR161" s="104">
        <v>157</v>
      </c>
      <c r="AS161" s="109">
        <f t="shared" si="4"/>
        <v>310.67175353638828</v>
      </c>
      <c r="AT161" s="109">
        <f t="shared" si="5"/>
        <v>311.16777491502774</v>
      </c>
      <c r="AU161" s="109">
        <f t="shared" si="6"/>
        <v>313.15845749926052</v>
      </c>
      <c r="AV161" s="109">
        <f t="shared" si="7"/>
        <v>313.90143708777055</v>
      </c>
      <c r="AW161" s="109">
        <f t="shared" si="8"/>
        <v>319.53039780163323</v>
      </c>
      <c r="AY161" s="104">
        <v>157</v>
      </c>
      <c r="AZ161" s="109">
        <f t="shared" si="9"/>
        <v>1824.9</v>
      </c>
      <c r="BA161" s="109">
        <f t="shared" si="10"/>
        <v>1829.52</v>
      </c>
      <c r="BB161" s="109">
        <f t="shared" si="11"/>
        <v>1838.76</v>
      </c>
      <c r="BC161" s="109">
        <f t="shared" si="12"/>
        <v>1852.6200000000001</v>
      </c>
      <c r="BD161" s="109">
        <f t="shared" si="13"/>
        <v>1871.1000000000001</v>
      </c>
      <c r="BF161" s="104">
        <v>157</v>
      </c>
      <c r="BG161" s="109">
        <f t="shared" si="14"/>
        <v>0.15229106273372817</v>
      </c>
      <c r="BH161" s="109">
        <f t="shared" si="15"/>
        <v>0.84770893726627183</v>
      </c>
      <c r="BL161" s="70">
        <v>157</v>
      </c>
      <c r="BM161" s="47">
        <f>'[1]功能-战损相关'!H167</f>
        <v>0.17499999999999999</v>
      </c>
      <c r="BN161" s="47">
        <f>'[1]功能-战损相关'!I167</f>
        <v>0.17499999999999999</v>
      </c>
      <c r="BO161" s="47">
        <f>'[1]功能-战损相关'!J167</f>
        <v>0.17499999999999999</v>
      </c>
      <c r="BP161" s="47">
        <f>'[1]功能-战损相关'!K167</f>
        <v>0.17499999999999999</v>
      </c>
      <c r="BQ161" s="47">
        <f>'[1]功能-战损相关'!L167</f>
        <v>0.17499999999999999</v>
      </c>
      <c r="BR161" s="47">
        <f>'[1]功能-战损相关'!M167</f>
        <v>0.125</v>
      </c>
      <c r="BS161" s="47">
        <f>'[1]功能-战损相关'!N167</f>
        <v>0.125</v>
      </c>
      <c r="BT161" s="47">
        <f>'[1]功能-战损相关'!O167</f>
        <v>0.125</v>
      </c>
      <c r="BU161" s="47">
        <f>'[1]功能-战损相关'!P167</f>
        <v>0.125</v>
      </c>
      <c r="BV161" s="47">
        <f>'[1]功能-战损相关'!Q167</f>
        <v>0.125</v>
      </c>
      <c r="BX161" s="57">
        <v>157</v>
      </c>
      <c r="BY161" s="47">
        <f>求节点($BL$5:$BL$364,BM$5:BM$364,节奏总纲!R160)</f>
        <v>0.17499999999999999</v>
      </c>
      <c r="BZ161" s="47">
        <f>求节点($BL$5:$BL$364,BN$5:BN$364,节奏总纲!S160)</f>
        <v>0.17499999999999999</v>
      </c>
      <c r="CA161" s="47">
        <f>求节点($BL$5:$BL$364,BO$5:BO$364,节奏总纲!T160)</f>
        <v>0.17499999999999999</v>
      </c>
      <c r="CB161" s="47">
        <f>求节点($BL$5:$BL$364,BP$5:BP$364,节奏总纲!U160)</f>
        <v>0.17499999999999999</v>
      </c>
      <c r="CC161" s="47">
        <f>求节点($BL$5:$BL$364,BQ$5:BQ$364,节奏总纲!V160)</f>
        <v>0.17499999999999999</v>
      </c>
      <c r="CD161" s="47">
        <f>求节点($BL$5:$BL$364,BR$5:BR$364,节奏总纲!R160)</f>
        <v>0.125</v>
      </c>
      <c r="CE161" s="47">
        <f>求节点($BL$5:$BL$364,BS$5:BS$364,节奏总纲!S160)</f>
        <v>0.125</v>
      </c>
      <c r="CF161" s="47">
        <f>求节点($BL$5:$BL$364,BT$5:BT$364,节奏总纲!T160)</f>
        <v>0.125</v>
      </c>
      <c r="CG161" s="47">
        <f>求节点($BL$5:$BL$364,BU$5:BU$364,节奏总纲!U160)</f>
        <v>0.125</v>
      </c>
      <c r="CH161" s="47">
        <f>求节点($BL$5:$BL$364,BV$5:BV$364,节奏总纲!V160)</f>
        <v>0.125</v>
      </c>
    </row>
    <row r="162" spans="2:86" x14ac:dyDescent="0.2">
      <c r="B162" s="83">
        <v>158</v>
      </c>
      <c r="C162" s="83">
        <f>[1]服务器生态!W179</f>
        <v>137.17289371499996</v>
      </c>
      <c r="D162" s="83">
        <f>[1]服务器生态!X179</f>
        <v>135.25372928473118</v>
      </c>
      <c r="E162" s="83">
        <f>[1]服务器生态!Y179</f>
        <v>11.040801240268799</v>
      </c>
      <c r="F162" s="83">
        <f>[1]服务器生态!Z179</f>
        <v>1.9642365600000002</v>
      </c>
      <c r="G162" s="83">
        <f>[1]服务器生态!AA179</f>
        <v>0.56833919999999982</v>
      </c>
      <c r="H162" s="83">
        <f>[1]服务器生态!AC179</f>
        <v>0.47962550249999997</v>
      </c>
      <c r="I162" s="83">
        <f>[1]服务器生态!AD179</f>
        <v>0.47291513735919999</v>
      </c>
      <c r="J162" s="83">
        <f>[1]服务器生态!AE179</f>
        <v>3.8604200140800002E-2</v>
      </c>
      <c r="K162" s="83">
        <f>[1]服务器生态!AF179</f>
        <v>6.8679600000000019E-3</v>
      </c>
      <c r="L162" s="83">
        <f>[1]服务器生态!AG179</f>
        <v>1.9871999999999997E-3</v>
      </c>
      <c r="M162" s="83">
        <f>[3]基础信息!M161</f>
        <v>100</v>
      </c>
      <c r="N162" s="92"/>
      <c r="Q162" s="97">
        <v>158</v>
      </c>
      <c r="R162" s="97">
        <f>[4]带兵数!D161</f>
        <v>11890</v>
      </c>
      <c r="S162" s="97">
        <f>[4]带兵数!E161</f>
        <v>11890</v>
      </c>
      <c r="T162" s="97">
        <f>[4]带兵数!F161</f>
        <v>11890</v>
      </c>
      <c r="U162" s="97">
        <f>[4]带兵数!G161</f>
        <v>11890</v>
      </c>
      <c r="V162" s="97">
        <f>[4]带兵数!H161</f>
        <v>11890</v>
      </c>
      <c r="X162" s="97">
        <v>158</v>
      </c>
      <c r="Y162" s="102">
        <f>求节点(节奏总纲!D$4:D$163,R$5:R$164,$X162)*6</f>
        <v>38779.550402489273</v>
      </c>
      <c r="Z162" s="102">
        <f>求节点(节奏总纲!E$4:E$163,S$5:S$164,$X162)*6</f>
        <v>39924.66622073669</v>
      </c>
      <c r="AA162" s="102">
        <f>求节点(节奏总纲!F$4:F$163,T$5:T$164,$X162)*6</f>
        <v>41433.135023633178</v>
      </c>
      <c r="AB162" s="102">
        <f>求节点(节奏总纲!G$4:G$163,U$5:U$164,$X162)*6</f>
        <v>43631.649638499744</v>
      </c>
      <c r="AC162" s="102">
        <f>求节点(节奏总纲!H$4:H$163,V$5:V$164,$X162)*6</f>
        <v>47583.489786915394</v>
      </c>
      <c r="AG162" s="103">
        <v>158</v>
      </c>
      <c r="AH162" s="103">
        <v>1</v>
      </c>
      <c r="AI162" s="103">
        <f>[4]实力验证!$Z164</f>
        <v>1.2957308890217965</v>
      </c>
      <c r="AJ162" s="103">
        <f>[4]实力验证!$AE164</f>
        <v>2.0066328056201486</v>
      </c>
      <c r="AK162" s="103">
        <f>[4]实力验证!$AJ164</f>
        <v>4.3382718125821924</v>
      </c>
      <c r="AL162" s="103">
        <f>[4]实力验证!$AO164</f>
        <v>8.0889116465876789</v>
      </c>
      <c r="AM162" s="103">
        <f t="shared" si="16"/>
        <v>173.69057357713055</v>
      </c>
      <c r="AN162" s="107"/>
      <c r="AR162" s="104">
        <v>158</v>
      </c>
      <c r="AS162" s="109">
        <f t="shared" si="4"/>
        <v>310.67175353638828</v>
      </c>
      <c r="AT162" s="109">
        <f t="shared" si="5"/>
        <v>311.16777491502774</v>
      </c>
      <c r="AU162" s="109">
        <f t="shared" si="6"/>
        <v>313.15845749926052</v>
      </c>
      <c r="AV162" s="109">
        <f t="shared" si="7"/>
        <v>313.90143708777055</v>
      </c>
      <c r="AW162" s="109">
        <f t="shared" si="8"/>
        <v>319.53039780163323</v>
      </c>
      <c r="AY162" s="104">
        <v>158</v>
      </c>
      <c r="AZ162" s="109">
        <f t="shared" si="9"/>
        <v>1824.9</v>
      </c>
      <c r="BA162" s="109">
        <f t="shared" si="10"/>
        <v>1829.52</v>
      </c>
      <c r="BB162" s="109">
        <f t="shared" si="11"/>
        <v>1838.76</v>
      </c>
      <c r="BC162" s="109">
        <f t="shared" si="12"/>
        <v>1852.6200000000001</v>
      </c>
      <c r="BD162" s="109">
        <f t="shared" si="13"/>
        <v>1871.1000000000001</v>
      </c>
      <c r="BF162" s="104">
        <v>158</v>
      </c>
      <c r="BG162" s="109">
        <f t="shared" si="14"/>
        <v>0.15229106273372817</v>
      </c>
      <c r="BH162" s="109">
        <f t="shared" si="15"/>
        <v>0.84770893726627183</v>
      </c>
      <c r="BL162" s="70">
        <v>158</v>
      </c>
      <c r="BM162" s="47">
        <f>'[1]功能-战损相关'!H168</f>
        <v>0.17499999999999999</v>
      </c>
      <c r="BN162" s="47">
        <f>'[1]功能-战损相关'!I168</f>
        <v>0.17499999999999999</v>
      </c>
      <c r="BO162" s="47">
        <f>'[1]功能-战损相关'!J168</f>
        <v>0.17499999999999999</v>
      </c>
      <c r="BP162" s="47">
        <f>'[1]功能-战损相关'!K168</f>
        <v>0.17499999999999999</v>
      </c>
      <c r="BQ162" s="47">
        <f>'[1]功能-战损相关'!L168</f>
        <v>0.17499999999999999</v>
      </c>
      <c r="BR162" s="47">
        <f>'[1]功能-战损相关'!M168</f>
        <v>0.125</v>
      </c>
      <c r="BS162" s="47">
        <f>'[1]功能-战损相关'!N168</f>
        <v>0.125</v>
      </c>
      <c r="BT162" s="47">
        <f>'[1]功能-战损相关'!O168</f>
        <v>0.125</v>
      </c>
      <c r="BU162" s="47">
        <f>'[1]功能-战损相关'!P168</f>
        <v>0.125</v>
      </c>
      <c r="BV162" s="47">
        <f>'[1]功能-战损相关'!Q168</f>
        <v>0.125</v>
      </c>
      <c r="BX162" s="57">
        <v>158</v>
      </c>
      <c r="BY162" s="47">
        <f>求节点($BL$5:$BL$364,BM$5:BM$364,节奏总纲!R161)</f>
        <v>0.17499999999999999</v>
      </c>
      <c r="BZ162" s="47">
        <f>求节点($BL$5:$BL$364,BN$5:BN$364,节奏总纲!S161)</f>
        <v>0.17499999999999999</v>
      </c>
      <c r="CA162" s="47">
        <f>求节点($BL$5:$BL$364,BO$5:BO$364,节奏总纲!T161)</f>
        <v>0.17499999999999999</v>
      </c>
      <c r="CB162" s="47">
        <f>求节点($BL$5:$BL$364,BP$5:BP$364,节奏总纲!U161)</f>
        <v>0.17499999999999999</v>
      </c>
      <c r="CC162" s="47">
        <f>求节点($BL$5:$BL$364,BQ$5:BQ$364,节奏总纲!V161)</f>
        <v>0.17499999999999999</v>
      </c>
      <c r="CD162" s="47">
        <f>求节点($BL$5:$BL$364,BR$5:BR$364,节奏总纲!R161)</f>
        <v>0.125</v>
      </c>
      <c r="CE162" s="47">
        <f>求节点($BL$5:$BL$364,BS$5:BS$364,节奏总纲!S161)</f>
        <v>0.125</v>
      </c>
      <c r="CF162" s="47">
        <f>求节点($BL$5:$BL$364,BT$5:BT$364,节奏总纲!T161)</f>
        <v>0.125</v>
      </c>
      <c r="CG162" s="47">
        <f>求节点($BL$5:$BL$364,BU$5:BU$364,节奏总纲!U161)</f>
        <v>0.125</v>
      </c>
      <c r="CH162" s="47">
        <f>求节点($BL$5:$BL$364,BV$5:BV$364,节奏总纲!V161)</f>
        <v>0.125</v>
      </c>
    </row>
    <row r="163" spans="2:86" x14ac:dyDescent="0.2">
      <c r="B163" s="83">
        <v>159</v>
      </c>
      <c r="C163" s="83">
        <f>[1]服务器生态!W180</f>
        <v>136.33354908562498</v>
      </c>
      <c r="D163" s="83">
        <f>[1]服务器生态!X180</f>
        <v>134.4261277943526</v>
      </c>
      <c r="E163" s="83">
        <f>[1]服务器生态!Y180</f>
        <v>10.973243890022401</v>
      </c>
      <c r="F163" s="83">
        <f>[1]服务器生态!Z180</f>
        <v>1.9522176300000005</v>
      </c>
      <c r="G163" s="83">
        <f>[1]服务器生态!AA180</f>
        <v>0.56486159999999996</v>
      </c>
      <c r="H163" s="83">
        <f>[1]服务器生态!AC180</f>
        <v>0.47962550249999997</v>
      </c>
      <c r="I163" s="83">
        <f>[1]服务器生态!AD180</f>
        <v>0.47291513735919999</v>
      </c>
      <c r="J163" s="83">
        <f>[1]服务器生态!AE180</f>
        <v>3.8604200140800002E-2</v>
      </c>
      <c r="K163" s="83">
        <f>[1]服务器生态!AF180</f>
        <v>6.8679600000000019E-3</v>
      </c>
      <c r="L163" s="83">
        <f>[1]服务器生态!AG180</f>
        <v>1.9871999999999997E-3</v>
      </c>
      <c r="M163" s="83">
        <f>[3]基础信息!M162</f>
        <v>100</v>
      </c>
      <c r="N163" s="92"/>
      <c r="Q163" s="97">
        <v>159</v>
      </c>
      <c r="R163" s="97">
        <f>[4]带兵数!D162</f>
        <v>11890</v>
      </c>
      <c r="S163" s="97">
        <f>[4]带兵数!E162</f>
        <v>11890</v>
      </c>
      <c r="T163" s="97">
        <f>[4]带兵数!F162</f>
        <v>11890</v>
      </c>
      <c r="U163" s="97">
        <f>[4]带兵数!G162</f>
        <v>11890</v>
      </c>
      <c r="V163" s="97">
        <f>[4]带兵数!H162</f>
        <v>11890</v>
      </c>
      <c r="X163" s="97">
        <v>159</v>
      </c>
      <c r="Y163" s="102">
        <f>求节点(节奏总纲!D$4:D$163,R$5:R$164,$X163)*6</f>
        <v>38814.295716127192</v>
      </c>
      <c r="Z163" s="102">
        <f>求节点(节奏总纲!E$4:E$163,S$5:S$164,$X163)*6</f>
        <v>39961.394344404434</v>
      </c>
      <c r="AA163" s="102">
        <f>求节点(节奏总纲!F$4:F$163,T$5:T$164,$X163)*6</f>
        <v>41469.39056102623</v>
      </c>
      <c r="AB163" s="102">
        <f>求节点(节奏总纲!G$4:G$163,U$5:U$164,$X163)*6</f>
        <v>43667.84831375791</v>
      </c>
      <c r="AC163" s="102">
        <f>求节点(节奏总纲!H$4:H$163,V$5:V$164,$X163)*6</f>
        <v>47618.75878491324</v>
      </c>
      <c r="AG163" s="103">
        <v>159</v>
      </c>
      <c r="AH163" s="103">
        <v>1</v>
      </c>
      <c r="AI163" s="103">
        <f>[4]实力验证!$Z165</f>
        <v>1.2950198803666308</v>
      </c>
      <c r="AJ163" s="103">
        <f>[4]实力验证!$AE165</f>
        <v>2.0074561423163897</v>
      </c>
      <c r="AK163" s="103">
        <f>[4]实力验证!$AJ165</f>
        <v>4.34385006721803</v>
      </c>
      <c r="AL163" s="103">
        <f>[4]实力验证!$AO165</f>
        <v>8.0614037945244181</v>
      </c>
      <c r="AM163" s="103">
        <f t="shared" si="16"/>
        <v>173.64626329137391</v>
      </c>
      <c r="AN163" s="107"/>
      <c r="AR163" s="104">
        <v>159</v>
      </c>
      <c r="AS163" s="109">
        <f t="shared" si="4"/>
        <v>310.67175353638828</v>
      </c>
      <c r="AT163" s="109">
        <f t="shared" si="5"/>
        <v>311.16777491502774</v>
      </c>
      <c r="AU163" s="109">
        <f t="shared" si="6"/>
        <v>313.15845749926052</v>
      </c>
      <c r="AV163" s="109">
        <f t="shared" si="7"/>
        <v>313.90143708777055</v>
      </c>
      <c r="AW163" s="109">
        <f t="shared" si="8"/>
        <v>319.53039780163323</v>
      </c>
      <c r="AY163" s="104">
        <v>159</v>
      </c>
      <c r="AZ163" s="109">
        <f t="shared" si="9"/>
        <v>1824.9</v>
      </c>
      <c r="BA163" s="109">
        <f t="shared" si="10"/>
        <v>1829.52</v>
      </c>
      <c r="BB163" s="109">
        <f t="shared" si="11"/>
        <v>1838.76</v>
      </c>
      <c r="BC163" s="109">
        <f t="shared" si="12"/>
        <v>1852.6200000000001</v>
      </c>
      <c r="BD163" s="109">
        <f t="shared" si="13"/>
        <v>1871.1000000000001</v>
      </c>
      <c r="BF163" s="104">
        <v>159</v>
      </c>
      <c r="BG163" s="109">
        <f t="shared" si="14"/>
        <v>0.15229106273372817</v>
      </c>
      <c r="BH163" s="109">
        <f t="shared" si="15"/>
        <v>0.84770893726627183</v>
      </c>
      <c r="BL163" s="70">
        <v>159</v>
      </c>
      <c r="BM163" s="47">
        <f>'[1]功能-战损相关'!H169</f>
        <v>0.17499999999999999</v>
      </c>
      <c r="BN163" s="47">
        <f>'[1]功能-战损相关'!I169</f>
        <v>0.17499999999999999</v>
      </c>
      <c r="BO163" s="47">
        <f>'[1]功能-战损相关'!J169</f>
        <v>0.17499999999999999</v>
      </c>
      <c r="BP163" s="47">
        <f>'[1]功能-战损相关'!K169</f>
        <v>0.17499999999999999</v>
      </c>
      <c r="BQ163" s="47">
        <f>'[1]功能-战损相关'!L169</f>
        <v>0.17499999999999999</v>
      </c>
      <c r="BR163" s="47">
        <f>'[1]功能-战损相关'!M169</f>
        <v>0.125</v>
      </c>
      <c r="BS163" s="47">
        <f>'[1]功能-战损相关'!N169</f>
        <v>0.125</v>
      </c>
      <c r="BT163" s="47">
        <f>'[1]功能-战损相关'!O169</f>
        <v>0.125</v>
      </c>
      <c r="BU163" s="47">
        <f>'[1]功能-战损相关'!P169</f>
        <v>0.125</v>
      </c>
      <c r="BV163" s="47">
        <f>'[1]功能-战损相关'!Q169</f>
        <v>0.125</v>
      </c>
      <c r="BX163" s="57">
        <v>159</v>
      </c>
      <c r="BY163" s="47">
        <f>求节点($BL$5:$BL$364,BM$5:BM$364,节奏总纲!R162)</f>
        <v>0.17499999999999999</v>
      </c>
      <c r="BZ163" s="47">
        <f>求节点($BL$5:$BL$364,BN$5:BN$364,节奏总纲!S162)</f>
        <v>0.17499999999999999</v>
      </c>
      <c r="CA163" s="47">
        <f>求节点($BL$5:$BL$364,BO$5:BO$364,节奏总纲!T162)</f>
        <v>0.17499999999999999</v>
      </c>
      <c r="CB163" s="47">
        <f>求节点($BL$5:$BL$364,BP$5:BP$364,节奏总纲!U162)</f>
        <v>0.17499999999999999</v>
      </c>
      <c r="CC163" s="47">
        <f>求节点($BL$5:$BL$364,BQ$5:BQ$364,节奏总纲!V162)</f>
        <v>0.17499999999999999</v>
      </c>
      <c r="CD163" s="47">
        <f>求节点($BL$5:$BL$364,BR$5:BR$364,节奏总纲!R162)</f>
        <v>0.125</v>
      </c>
      <c r="CE163" s="47">
        <f>求节点($BL$5:$BL$364,BS$5:BS$364,节奏总纲!S162)</f>
        <v>0.125</v>
      </c>
      <c r="CF163" s="47">
        <f>求节点($BL$5:$BL$364,BT$5:BT$364,节奏总纲!T162)</f>
        <v>0.125</v>
      </c>
      <c r="CG163" s="47">
        <f>求节点($BL$5:$BL$364,BU$5:BU$364,节奏总纲!U162)</f>
        <v>0.125</v>
      </c>
      <c r="CH163" s="47">
        <f>求节点($BL$5:$BL$364,BV$5:BV$364,节奏总纲!V162)</f>
        <v>0.125</v>
      </c>
    </row>
    <row r="164" spans="2:86" x14ac:dyDescent="0.2">
      <c r="B164" s="83">
        <v>160</v>
      </c>
      <c r="C164" s="83">
        <f>[1]服务器生态!W181</f>
        <v>135.49420445625</v>
      </c>
      <c r="D164" s="83">
        <f>[1]服务器生态!X181</f>
        <v>133.59852630397398</v>
      </c>
      <c r="E164" s="83">
        <f>[1]服务器生态!Y181</f>
        <v>10.905686539776001</v>
      </c>
      <c r="F164" s="83">
        <f>[1]服务器生态!Z181</f>
        <v>1.9401987000000005</v>
      </c>
      <c r="G164" s="83">
        <f>[1]服务器生态!AA181</f>
        <v>0.56138399999999988</v>
      </c>
      <c r="H164" s="83">
        <f>[1]服务器生态!AC181</f>
        <v>0.47962550249999997</v>
      </c>
      <c r="I164" s="83">
        <f>[1]服务器生态!AD181</f>
        <v>0.47291513735919999</v>
      </c>
      <c r="J164" s="83">
        <f>[1]服务器生态!AE181</f>
        <v>3.8604200140800002E-2</v>
      </c>
      <c r="K164" s="83">
        <f>[1]服务器生态!AF181</f>
        <v>6.8679600000000019E-3</v>
      </c>
      <c r="L164" s="83">
        <f>[1]服务器生态!AG181</f>
        <v>1.9871999999999997E-3</v>
      </c>
      <c r="M164" s="83">
        <f>[3]基础信息!M163</f>
        <v>100</v>
      </c>
      <c r="N164" s="92"/>
      <c r="Q164" s="97">
        <v>160</v>
      </c>
      <c r="R164" s="97">
        <f>[4]带兵数!D163</f>
        <v>11890</v>
      </c>
      <c r="S164" s="97">
        <f>[4]带兵数!E163</f>
        <v>11890</v>
      </c>
      <c r="T164" s="97">
        <f>[4]带兵数!F163</f>
        <v>11890</v>
      </c>
      <c r="U164" s="97">
        <f>[4]带兵数!G163</f>
        <v>11890</v>
      </c>
      <c r="V164" s="97">
        <f>[4]带兵数!H163</f>
        <v>11890</v>
      </c>
      <c r="X164" s="97">
        <v>160</v>
      </c>
      <c r="Y164" s="102">
        <f>求节点(节奏总纲!D$4:D$163,R$5:R$164,$X164)*6</f>
        <v>38849.041029765096</v>
      </c>
      <c r="Z164" s="102">
        <f>求节点(节奏总纲!E$4:E$163,S$5:S$164,$X164)*6</f>
        <v>39998.122468072179</v>
      </c>
      <c r="AA164" s="102">
        <f>求节点(节奏总纲!F$4:F$163,T$5:T$164,$X164)*6</f>
        <v>41505.646098419289</v>
      </c>
      <c r="AB164" s="102">
        <f>求节点(节奏总纲!G$4:G$163,U$5:U$164,$X164)*6</f>
        <v>43704.046989016082</v>
      </c>
      <c r="AC164" s="102">
        <f>求节点(节奏总纲!H$4:H$163,V$5:V$164,$X164)*6</f>
        <v>47654.027782911086</v>
      </c>
      <c r="AG164" s="103">
        <v>160</v>
      </c>
      <c r="AH164" s="103">
        <v>1</v>
      </c>
      <c r="AI164" s="103">
        <f>[4]实力验证!$Z166</f>
        <v>1.2943188420579033</v>
      </c>
      <c r="AJ164" s="103">
        <f>[4]实力验证!$AE166</f>
        <v>2.0082679335102838</v>
      </c>
      <c r="AK164" s="103">
        <f>[4]实力验证!$AJ166</f>
        <v>4.3493500989928178</v>
      </c>
      <c r="AL164" s="103">
        <f>[4]实力验证!$AO166</f>
        <v>8.0343887006370558</v>
      </c>
      <c r="AM164" s="103">
        <f t="shared" si="16"/>
        <v>173.60268069636626</v>
      </c>
      <c r="AN164" s="107"/>
      <c r="AR164" s="104">
        <v>160</v>
      </c>
      <c r="AS164" s="109">
        <f t="shared" si="4"/>
        <v>310.67175353638828</v>
      </c>
      <c r="AT164" s="109">
        <f t="shared" si="5"/>
        <v>311.16777491502774</v>
      </c>
      <c r="AU164" s="109">
        <f t="shared" si="6"/>
        <v>313.15845749926052</v>
      </c>
      <c r="AV164" s="109">
        <f t="shared" si="7"/>
        <v>313.90143708777055</v>
      </c>
      <c r="AW164" s="109">
        <f t="shared" si="8"/>
        <v>319.53039780163323</v>
      </c>
      <c r="AY164" s="104">
        <v>160</v>
      </c>
      <c r="AZ164" s="109">
        <f t="shared" si="9"/>
        <v>1824.9</v>
      </c>
      <c r="BA164" s="109">
        <f t="shared" si="10"/>
        <v>1829.52</v>
      </c>
      <c r="BB164" s="109">
        <f t="shared" si="11"/>
        <v>1838.76</v>
      </c>
      <c r="BC164" s="109">
        <f t="shared" si="12"/>
        <v>1852.6200000000001</v>
      </c>
      <c r="BD164" s="109">
        <f t="shared" si="13"/>
        <v>1871.1000000000001</v>
      </c>
      <c r="BF164" s="104">
        <v>160</v>
      </c>
      <c r="BG164" s="109">
        <f t="shared" si="14"/>
        <v>0.15229106273372817</v>
      </c>
      <c r="BH164" s="109">
        <f t="shared" si="15"/>
        <v>0.84770893726627183</v>
      </c>
      <c r="BL164" s="70">
        <v>160</v>
      </c>
      <c r="BM164" s="47">
        <f>'[1]功能-战损相关'!H170</f>
        <v>0.17499999999999999</v>
      </c>
      <c r="BN164" s="47">
        <f>'[1]功能-战损相关'!I170</f>
        <v>0.17499999999999999</v>
      </c>
      <c r="BO164" s="47">
        <f>'[1]功能-战损相关'!J170</f>
        <v>0.17499999999999999</v>
      </c>
      <c r="BP164" s="47">
        <f>'[1]功能-战损相关'!K170</f>
        <v>0.17499999999999999</v>
      </c>
      <c r="BQ164" s="47">
        <f>'[1]功能-战损相关'!L170</f>
        <v>0.17499999999999999</v>
      </c>
      <c r="BR164" s="47">
        <f>'[1]功能-战损相关'!M170</f>
        <v>0.125</v>
      </c>
      <c r="BS164" s="47">
        <f>'[1]功能-战损相关'!N170</f>
        <v>0.125</v>
      </c>
      <c r="BT164" s="47">
        <f>'[1]功能-战损相关'!O170</f>
        <v>0.125</v>
      </c>
      <c r="BU164" s="47">
        <f>'[1]功能-战损相关'!P170</f>
        <v>0.125</v>
      </c>
      <c r="BV164" s="47">
        <f>'[1]功能-战损相关'!Q170</f>
        <v>0.125</v>
      </c>
      <c r="BX164" s="57">
        <v>160</v>
      </c>
      <c r="BY164" s="47">
        <f>求节点($BL$5:$BL$364,BM$5:BM$364,节奏总纲!R163)</f>
        <v>0.17499999999999999</v>
      </c>
      <c r="BZ164" s="47">
        <f>求节点($BL$5:$BL$364,BN$5:BN$364,节奏总纲!S163)</f>
        <v>0.17499999999999999</v>
      </c>
      <c r="CA164" s="47">
        <f>求节点($BL$5:$BL$364,BO$5:BO$364,节奏总纲!T163)</f>
        <v>0.17499999999999999</v>
      </c>
      <c r="CB164" s="47">
        <f>求节点($BL$5:$BL$364,BP$5:BP$364,节奏总纲!U163)</f>
        <v>0.17499999999999999</v>
      </c>
      <c r="CC164" s="47">
        <f>求节点($BL$5:$BL$364,BQ$5:BQ$364,节奏总纲!V163)</f>
        <v>0.17499999999999999</v>
      </c>
      <c r="CD164" s="47">
        <f>求节点($BL$5:$BL$364,BR$5:BR$364,节奏总纲!R163)</f>
        <v>0.125</v>
      </c>
      <c r="CE164" s="47">
        <f>求节点($BL$5:$BL$364,BS$5:BS$364,节奏总纲!S163)</f>
        <v>0.125</v>
      </c>
      <c r="CF164" s="47">
        <f>求节点($BL$5:$BL$364,BT$5:BT$364,节奏总纲!T163)</f>
        <v>0.125</v>
      </c>
      <c r="CG164" s="47">
        <f>求节点($BL$5:$BL$364,BU$5:BU$364,节奏总纲!U163)</f>
        <v>0.125</v>
      </c>
      <c r="CH164" s="47">
        <f>求节点($BL$5:$BL$364,BV$5:BV$364,节奏总纲!V163)</f>
        <v>0.125</v>
      </c>
    </row>
    <row r="165" spans="2:86" x14ac:dyDescent="0.2">
      <c r="B165" s="83">
        <v>161</v>
      </c>
      <c r="C165" s="83">
        <f>[1]服务器生态!W182</f>
        <v>134.654859826875</v>
      </c>
      <c r="D165" s="83">
        <f>[1]服务器生态!X182</f>
        <v>132.7709248135954</v>
      </c>
      <c r="E165" s="83">
        <f>[1]服务器生态!Y182</f>
        <v>10.838129189529601</v>
      </c>
      <c r="F165" s="83">
        <f>[1]服务器生态!Z182</f>
        <v>1.9281797700000005</v>
      </c>
      <c r="G165" s="83">
        <f>[1]服务器生态!AA182</f>
        <v>0.55790639999999991</v>
      </c>
      <c r="H165" s="83">
        <f>[1]服务器生态!AC182</f>
        <v>0.47962550249999997</v>
      </c>
      <c r="I165" s="83">
        <f>[1]服务器生态!AD182</f>
        <v>0.47291513735919999</v>
      </c>
      <c r="J165" s="83">
        <f>[1]服务器生态!AE182</f>
        <v>3.8604200140800002E-2</v>
      </c>
      <c r="K165" s="83">
        <f>[1]服务器生态!AF182</f>
        <v>6.8679600000000019E-3</v>
      </c>
      <c r="L165" s="83">
        <f>[1]服务器生态!AG182</f>
        <v>1.9871999999999997E-3</v>
      </c>
      <c r="M165" s="83">
        <f>[3]基础信息!M164</f>
        <v>100</v>
      </c>
      <c r="N165" s="92"/>
      <c r="X165" s="97">
        <v>161</v>
      </c>
      <c r="Y165" s="102">
        <f>求节点(节奏总纲!D$4:D$163,R$5:R$164,$X165)*6</f>
        <v>38883.786343403015</v>
      </c>
      <c r="Z165" s="102">
        <f>求节点(节奏总纲!E$4:E$163,S$5:S$164,$X165)*6</f>
        <v>40034.850591739916</v>
      </c>
      <c r="AA165" s="102">
        <f>求节点(节奏总纲!F$4:F$163,T$5:T$164,$X165)*6</f>
        <v>41541.901635812348</v>
      </c>
      <c r="AB165" s="102">
        <f>求节点(节奏总纲!G$4:G$163,U$5:U$164,$X165)*6</f>
        <v>43740.245664274255</v>
      </c>
      <c r="AC165" s="102">
        <f>求节点(节奏总纲!H$4:H$163,V$5:V$164,$X165)*6</f>
        <v>47689.296780908931</v>
      </c>
      <c r="AG165" s="103">
        <v>161</v>
      </c>
      <c r="AH165" s="103">
        <v>1</v>
      </c>
      <c r="AI165" s="103">
        <f>[4]实力验证!$Z167</f>
        <v>1.2936275658372367</v>
      </c>
      <c r="AJ165" s="103">
        <f>[4]实力验证!$AE167</f>
        <v>2.0090684203617144</v>
      </c>
      <c r="AK165" s="103">
        <f>[4]实力验证!$AJ167</f>
        <v>4.3547735418082603</v>
      </c>
      <c r="AL165" s="103">
        <f>[4]实力验证!$AO167</f>
        <v>8.0077497969267988</v>
      </c>
      <c r="AM165" s="103">
        <f t="shared" si="16"/>
        <v>173.55970499705191</v>
      </c>
      <c r="AN165" s="107"/>
      <c r="BL165" s="70">
        <v>161</v>
      </c>
      <c r="BM165" s="47">
        <f>'[1]功能-战损相关'!H171</f>
        <v>0</v>
      </c>
      <c r="BN165" s="47">
        <f>'[1]功能-战损相关'!I171</f>
        <v>0</v>
      </c>
      <c r="BO165" s="47">
        <f>'[1]功能-战损相关'!J171</f>
        <v>0</v>
      </c>
      <c r="BP165" s="47">
        <f>'[1]功能-战损相关'!K171</f>
        <v>0</v>
      </c>
      <c r="BQ165" s="47">
        <f>'[1]功能-战损相关'!L171</f>
        <v>0</v>
      </c>
      <c r="BR165" s="47">
        <f>'[1]功能-战损相关'!M171</f>
        <v>0</v>
      </c>
      <c r="BS165" s="47">
        <f>'[1]功能-战损相关'!N171</f>
        <v>0</v>
      </c>
      <c r="BT165" s="47">
        <f>'[1]功能-战损相关'!O171</f>
        <v>0</v>
      </c>
      <c r="BU165" s="47">
        <f>'[1]功能-战损相关'!P171</f>
        <v>0</v>
      </c>
      <c r="BV165" s="47">
        <f>'[1]功能-战损相关'!Q171</f>
        <v>0</v>
      </c>
      <c r="BX165" s="57">
        <v>161</v>
      </c>
      <c r="BY165" s="47">
        <f>求节点($BL$5:$BL$364,BM$5:BM$364,节奏总纲!R164)</f>
        <v>0.17499999999999999</v>
      </c>
      <c r="BZ165" s="47">
        <f>求节点($BL$5:$BL$364,BN$5:BN$364,节奏总纲!S164)</f>
        <v>0.17499999999999999</v>
      </c>
      <c r="CA165" s="47">
        <f>求节点($BL$5:$BL$364,BO$5:BO$364,节奏总纲!T164)</f>
        <v>0.17499999999999999</v>
      </c>
      <c r="CB165" s="47">
        <f>求节点($BL$5:$BL$364,BP$5:BP$364,节奏总纲!U164)</f>
        <v>0.17499999999999999</v>
      </c>
      <c r="CC165" s="47">
        <f>求节点($BL$5:$BL$364,BQ$5:BQ$364,节奏总纲!V164)</f>
        <v>0.17499999999999999</v>
      </c>
      <c r="CD165" s="47">
        <f>求节点($BL$5:$BL$364,BR$5:BR$364,节奏总纲!R164)</f>
        <v>0.125</v>
      </c>
      <c r="CE165" s="47">
        <f>求节点($BL$5:$BL$364,BS$5:BS$364,节奏总纲!S164)</f>
        <v>0.125</v>
      </c>
      <c r="CF165" s="47">
        <f>求节点($BL$5:$BL$364,BT$5:BT$364,节奏总纲!T164)</f>
        <v>0.125</v>
      </c>
      <c r="CG165" s="47">
        <f>求节点($BL$5:$BL$364,BU$5:BU$364,节奏总纲!U164)</f>
        <v>0.125</v>
      </c>
      <c r="CH165" s="47">
        <f>求节点($BL$5:$BL$364,BV$5:BV$364,节奏总纲!V164)</f>
        <v>0.125</v>
      </c>
    </row>
    <row r="166" spans="2:86" x14ac:dyDescent="0.2">
      <c r="B166" s="83">
        <v>162</v>
      </c>
      <c r="C166" s="83">
        <f>[1]服务器生态!W183</f>
        <v>133.81551519749999</v>
      </c>
      <c r="D166" s="83">
        <f>[1]服务器生态!X183</f>
        <v>131.94332332321679</v>
      </c>
      <c r="E166" s="83">
        <f>[1]服务器生态!Y183</f>
        <v>10.7705718392832</v>
      </c>
      <c r="F166" s="83">
        <f>[1]服务器生态!Z183</f>
        <v>1.9161608400000005</v>
      </c>
      <c r="G166" s="83">
        <f>[1]服务器生态!AA183</f>
        <v>0.55442879999999994</v>
      </c>
      <c r="H166" s="83">
        <f>[1]服务器生态!AC183</f>
        <v>0.47962550249999997</v>
      </c>
      <c r="I166" s="83">
        <f>[1]服务器生态!AD183</f>
        <v>0.47291513735919999</v>
      </c>
      <c r="J166" s="83">
        <f>[1]服务器生态!AE183</f>
        <v>3.8604200140800002E-2</v>
      </c>
      <c r="K166" s="83">
        <f>[1]服务器生态!AF183</f>
        <v>6.8679600000000019E-3</v>
      </c>
      <c r="L166" s="83">
        <f>[1]服务器生态!AG183</f>
        <v>1.9871999999999997E-3</v>
      </c>
      <c r="M166" s="83">
        <f>[3]基础信息!M165</f>
        <v>100</v>
      </c>
      <c r="N166" s="92"/>
      <c r="X166" s="97">
        <v>162</v>
      </c>
      <c r="Y166" s="102">
        <f>求节点(节奏总纲!D$4:D$163,R$5:R$164,$X166)*6</f>
        <v>38918.53165704092</v>
      </c>
      <c r="Z166" s="102">
        <f>求节点(节奏总纲!E$4:E$163,S$5:S$164,$X166)*6</f>
        <v>40071.578715407653</v>
      </c>
      <c r="AA166" s="102">
        <f>求节点(节奏总纲!F$4:F$163,T$5:T$164,$X166)*6</f>
        <v>41578.157173205407</v>
      </c>
      <c r="AB166" s="102">
        <f>求节点(节奏总纲!G$4:G$163,U$5:U$164,$X166)*6</f>
        <v>43776.138934736366</v>
      </c>
      <c r="AC166" s="102">
        <f>求节点(节奏总纲!H$4:H$163,V$5:V$164,$X166)*6</f>
        <v>47724.565778906777</v>
      </c>
      <c r="AG166" s="103">
        <v>162</v>
      </c>
      <c r="AH166" s="103">
        <v>1</v>
      </c>
      <c r="AI166" s="103">
        <f>[4]实力验证!$Z168</f>
        <v>1.2929458492062238</v>
      </c>
      <c r="AJ166" s="103">
        <f>[4]实力验证!$AE168</f>
        <v>2.0098578373606109</v>
      </c>
      <c r="AK166" s="103">
        <f>[4]实力验证!$AJ168</f>
        <v>4.359351100089599</v>
      </c>
      <c r="AL166" s="103">
        <f>[4]实力验证!$AO168</f>
        <v>7.9814792799491983</v>
      </c>
      <c r="AM166" s="103">
        <f t="shared" si="16"/>
        <v>173.51467640315954</v>
      </c>
      <c r="AN166" s="107"/>
      <c r="BL166" s="70">
        <v>162</v>
      </c>
      <c r="BM166" s="47">
        <f>'[1]功能-战损相关'!H172</f>
        <v>0</v>
      </c>
      <c r="BN166" s="47">
        <f>'[1]功能-战损相关'!I172</f>
        <v>0</v>
      </c>
      <c r="BO166" s="47">
        <f>'[1]功能-战损相关'!J172</f>
        <v>0</v>
      </c>
      <c r="BP166" s="47">
        <f>'[1]功能-战损相关'!K172</f>
        <v>0</v>
      </c>
      <c r="BQ166" s="47">
        <f>'[1]功能-战损相关'!L172</f>
        <v>0</v>
      </c>
      <c r="BR166" s="47">
        <f>'[1]功能-战损相关'!M172</f>
        <v>0</v>
      </c>
      <c r="BS166" s="47">
        <f>'[1]功能-战损相关'!N172</f>
        <v>0</v>
      </c>
      <c r="BT166" s="47">
        <f>'[1]功能-战损相关'!O172</f>
        <v>0</v>
      </c>
      <c r="BU166" s="47">
        <f>'[1]功能-战损相关'!P172</f>
        <v>0</v>
      </c>
      <c r="BV166" s="47">
        <f>'[1]功能-战损相关'!Q172</f>
        <v>0</v>
      </c>
      <c r="BX166" s="57">
        <v>162</v>
      </c>
      <c r="BY166" s="47">
        <f>求节点($BL$5:$BL$364,BM$5:BM$364,节奏总纲!R165)</f>
        <v>0.17499999999999999</v>
      </c>
      <c r="BZ166" s="47">
        <f>求节点($BL$5:$BL$364,BN$5:BN$364,节奏总纲!S165)</f>
        <v>0.17499999999999999</v>
      </c>
      <c r="CA166" s="47">
        <f>求节点($BL$5:$BL$364,BO$5:BO$364,节奏总纲!T165)</f>
        <v>0.17499999999999999</v>
      </c>
      <c r="CB166" s="47">
        <f>求节点($BL$5:$BL$364,BP$5:BP$364,节奏总纲!U165)</f>
        <v>0.17499999999999999</v>
      </c>
      <c r="CC166" s="47">
        <f>求节点($BL$5:$BL$364,BQ$5:BQ$364,节奏总纲!V165)</f>
        <v>0.17499999999999999</v>
      </c>
      <c r="CD166" s="47">
        <f>求节点($BL$5:$BL$364,BR$5:BR$364,节奏总纲!R165)</f>
        <v>0.125</v>
      </c>
      <c r="CE166" s="47">
        <f>求节点($BL$5:$BL$364,BS$5:BS$364,节奏总纲!S165)</f>
        <v>0.125</v>
      </c>
      <c r="CF166" s="47">
        <f>求节点($BL$5:$BL$364,BT$5:BT$364,节奏总纲!T165)</f>
        <v>0.125</v>
      </c>
      <c r="CG166" s="47">
        <f>求节点($BL$5:$BL$364,BU$5:BU$364,节奏总纲!U165)</f>
        <v>0.125</v>
      </c>
      <c r="CH166" s="47">
        <f>求节点($BL$5:$BL$364,BV$5:BV$364,节奏总纲!V165)</f>
        <v>0.125</v>
      </c>
    </row>
    <row r="167" spans="2:86" x14ac:dyDescent="0.2">
      <c r="B167" s="83">
        <v>163</v>
      </c>
      <c r="C167" s="83">
        <f>[1]服务器生态!W184</f>
        <v>132.97617056812499</v>
      </c>
      <c r="D167" s="83">
        <f>[1]服务器生态!X184</f>
        <v>131.1157218328382</v>
      </c>
      <c r="E167" s="83">
        <f>[1]服务器生态!Y184</f>
        <v>10.7030144890368</v>
      </c>
      <c r="F167" s="83">
        <f>[1]服务器生态!Z184</f>
        <v>1.9041419100000005</v>
      </c>
      <c r="G167" s="83">
        <f>[1]服务器生态!AA184</f>
        <v>0.55095119999999997</v>
      </c>
      <c r="H167" s="83">
        <f>[1]服务器生态!AC184</f>
        <v>0.47962550249999997</v>
      </c>
      <c r="I167" s="83">
        <f>[1]服务器生态!AD184</f>
        <v>0.47291513735919999</v>
      </c>
      <c r="J167" s="83">
        <f>[1]服务器生态!AE184</f>
        <v>3.8604200140800002E-2</v>
      </c>
      <c r="K167" s="83">
        <f>[1]服务器生态!AF184</f>
        <v>6.8679600000000019E-3</v>
      </c>
      <c r="L167" s="83">
        <f>[1]服务器生态!AG184</f>
        <v>1.9871999999999997E-3</v>
      </c>
      <c r="M167" s="83">
        <f>[3]基础信息!M166</f>
        <v>100</v>
      </c>
      <c r="N167" s="92"/>
      <c r="X167" s="97">
        <v>163</v>
      </c>
      <c r="Y167" s="102">
        <f>求节点(节奏总纲!D$4:D$163,R$5:R$164,$X167)*6</f>
        <v>38953.276970678839</v>
      </c>
      <c r="Z167" s="102">
        <f>求节点(节奏总纲!E$4:E$163,S$5:S$164,$X167)*6</f>
        <v>40108.306839075398</v>
      </c>
      <c r="AA167" s="102">
        <f>求节点(节奏总纲!F$4:F$163,T$5:T$164,$X167)*6</f>
        <v>41614.412710598466</v>
      </c>
      <c r="AB167" s="102">
        <f>求节点(节奏总纲!G$4:G$163,U$5:U$164,$X167)*6</f>
        <v>43811.611909923486</v>
      </c>
      <c r="AC167" s="102">
        <f>求节点(节奏总纲!H$4:H$163,V$5:V$164,$X167)*6</f>
        <v>47759.83477690463</v>
      </c>
      <c r="AG167" s="103">
        <v>163</v>
      </c>
      <c r="AH167" s="103">
        <v>1</v>
      </c>
      <c r="AI167" s="103">
        <f>[4]实力验证!$Z169</f>
        <v>1.2922734952286585</v>
      </c>
      <c r="AJ167" s="103">
        <f>[4]实力验证!$AE169</f>
        <v>2.0106364125559644</v>
      </c>
      <c r="AK167" s="103">
        <f>[4]实力验证!$AJ169</f>
        <v>4.3628121916551628</v>
      </c>
      <c r="AL167" s="103">
        <f>[4]实力验证!$AO169</f>
        <v>7.9555695606038421</v>
      </c>
      <c r="AM167" s="103">
        <f t="shared" si="16"/>
        <v>173.46664819188388</v>
      </c>
      <c r="AN167" s="107"/>
      <c r="BL167" s="70">
        <v>163</v>
      </c>
      <c r="BM167" s="47">
        <f>'[1]功能-战损相关'!H173</f>
        <v>0</v>
      </c>
      <c r="BN167" s="47">
        <f>'[1]功能-战损相关'!I173</f>
        <v>0</v>
      </c>
      <c r="BO167" s="47">
        <f>'[1]功能-战损相关'!J173</f>
        <v>0</v>
      </c>
      <c r="BP167" s="47">
        <f>'[1]功能-战损相关'!K173</f>
        <v>0</v>
      </c>
      <c r="BQ167" s="47">
        <f>'[1]功能-战损相关'!L173</f>
        <v>0</v>
      </c>
      <c r="BR167" s="47">
        <f>'[1]功能-战损相关'!M173</f>
        <v>0</v>
      </c>
      <c r="BS167" s="47">
        <f>'[1]功能-战损相关'!N173</f>
        <v>0</v>
      </c>
      <c r="BT167" s="47">
        <f>'[1]功能-战损相关'!O173</f>
        <v>0</v>
      </c>
      <c r="BU167" s="47">
        <f>'[1]功能-战损相关'!P173</f>
        <v>0</v>
      </c>
      <c r="BV167" s="47">
        <f>'[1]功能-战损相关'!Q173</f>
        <v>0</v>
      </c>
      <c r="BX167" s="57">
        <v>163</v>
      </c>
      <c r="BY167" s="47">
        <f>求节点($BL$5:$BL$364,BM$5:BM$364,节奏总纲!R166)</f>
        <v>0.17499999999999999</v>
      </c>
      <c r="BZ167" s="47">
        <f>求节点($BL$5:$BL$364,BN$5:BN$364,节奏总纲!S166)</f>
        <v>0.17499999999999999</v>
      </c>
      <c r="CA167" s="47">
        <f>求节点($BL$5:$BL$364,BO$5:BO$364,节奏总纲!T166)</f>
        <v>0.17499999999999999</v>
      </c>
      <c r="CB167" s="47">
        <f>求节点($BL$5:$BL$364,BP$5:BP$364,节奏总纲!U166)</f>
        <v>0.17499999999999999</v>
      </c>
      <c r="CC167" s="47">
        <f>求节点($BL$5:$BL$364,BQ$5:BQ$364,节奏总纲!V166)</f>
        <v>0.17499999999999999</v>
      </c>
      <c r="CD167" s="47">
        <f>求节点($BL$5:$BL$364,BR$5:BR$364,节奏总纲!R166)</f>
        <v>0.125</v>
      </c>
      <c r="CE167" s="47">
        <f>求节点($BL$5:$BL$364,BS$5:BS$364,节奏总纲!S166)</f>
        <v>0.125</v>
      </c>
      <c r="CF167" s="47">
        <f>求节点($BL$5:$BL$364,BT$5:BT$364,节奏总纲!T166)</f>
        <v>0.125</v>
      </c>
      <c r="CG167" s="47">
        <f>求节点($BL$5:$BL$364,BU$5:BU$364,节奏总纲!U166)</f>
        <v>0.125</v>
      </c>
      <c r="CH167" s="47">
        <f>求节点($BL$5:$BL$364,BV$5:BV$364,节奏总纲!V166)</f>
        <v>0.125</v>
      </c>
    </row>
    <row r="168" spans="2:86" x14ac:dyDescent="0.2">
      <c r="B168" s="83">
        <v>164</v>
      </c>
      <c r="C168" s="83">
        <f>[1]服务器生态!W185</f>
        <v>132.13682593874998</v>
      </c>
      <c r="D168" s="83">
        <f>[1]服务器生态!X185</f>
        <v>130.28812034245959</v>
      </c>
      <c r="E168" s="83">
        <f>[1]服务器生态!Y185</f>
        <v>10.6354571387904</v>
      </c>
      <c r="F168" s="83">
        <f>[1]服务器生态!Z185</f>
        <v>1.8921229800000006</v>
      </c>
      <c r="G168" s="83">
        <f>[1]服务器生态!AA185</f>
        <v>0.54747359999999989</v>
      </c>
      <c r="H168" s="83">
        <f>[1]服务器生态!AC185</f>
        <v>0.47962550249999997</v>
      </c>
      <c r="I168" s="83">
        <f>[1]服务器生态!AD185</f>
        <v>0.47291513735919999</v>
      </c>
      <c r="J168" s="83">
        <f>[1]服务器生态!AE185</f>
        <v>3.8604200140800002E-2</v>
      </c>
      <c r="K168" s="83">
        <f>[1]服务器生态!AF185</f>
        <v>6.8679600000000019E-3</v>
      </c>
      <c r="L168" s="83">
        <f>[1]服务器生态!AG185</f>
        <v>1.9871999999999997E-3</v>
      </c>
      <c r="M168" s="83">
        <f>[3]基础信息!M167</f>
        <v>100</v>
      </c>
      <c r="N168" s="92"/>
      <c r="X168" s="97">
        <v>164</v>
      </c>
      <c r="Y168" s="102">
        <f>求节点(节奏总纲!D$4:D$163,R$5:R$164,$X168)*6</f>
        <v>38988.022284316743</v>
      </c>
      <c r="Z168" s="102">
        <f>求节点(节奏总纲!E$4:E$163,S$5:S$164,$X168)*6</f>
        <v>40145.034962743142</v>
      </c>
      <c r="AA168" s="102">
        <f>求节点(节奏总纲!F$4:F$163,T$5:T$164,$X168)*6</f>
        <v>41650.668247991525</v>
      </c>
      <c r="AB168" s="102">
        <f>求节点(节奏总纲!G$4:G$163,U$5:U$164,$X168)*6</f>
        <v>43847.084885110613</v>
      </c>
      <c r="AC168" s="102">
        <f>求节点(节奏总纲!H$4:H$163,V$5:V$164,$X168)*6</f>
        <v>47795.103774902476</v>
      </c>
      <c r="AG168" s="103">
        <v>164</v>
      </c>
      <c r="AH168" s="103">
        <v>1</v>
      </c>
      <c r="AI168" s="103">
        <f>[4]实力验证!$Z170</f>
        <v>1.2916103123408584</v>
      </c>
      <c r="AJ168" s="103">
        <f>[4]实力验证!$AE170</f>
        <v>2.0114043677754649</v>
      </c>
      <c r="AK168" s="103">
        <f>[4]实力验证!$AJ170</f>
        <v>4.3662260729973967</v>
      </c>
      <c r="AL168" s="103">
        <f>[4]实力验证!$AO170</f>
        <v>7.9300132568250605</v>
      </c>
      <c r="AM168" s="103">
        <f t="shared" si="16"/>
        <v>173.41927509837589</v>
      </c>
      <c r="AN168" s="107"/>
      <c r="BL168" s="70">
        <v>164</v>
      </c>
      <c r="BM168" s="47">
        <f>'[1]功能-战损相关'!H174</f>
        <v>0</v>
      </c>
      <c r="BN168" s="47">
        <f>'[1]功能-战损相关'!I174</f>
        <v>0</v>
      </c>
      <c r="BO168" s="47">
        <f>'[1]功能-战损相关'!J174</f>
        <v>0</v>
      </c>
      <c r="BP168" s="47">
        <f>'[1]功能-战损相关'!K174</f>
        <v>0</v>
      </c>
      <c r="BQ168" s="47">
        <f>'[1]功能-战损相关'!L174</f>
        <v>0</v>
      </c>
      <c r="BR168" s="47">
        <f>'[1]功能-战损相关'!M174</f>
        <v>0</v>
      </c>
      <c r="BS168" s="47">
        <f>'[1]功能-战损相关'!N174</f>
        <v>0</v>
      </c>
      <c r="BT168" s="47">
        <f>'[1]功能-战损相关'!O174</f>
        <v>0</v>
      </c>
      <c r="BU168" s="47">
        <f>'[1]功能-战损相关'!P174</f>
        <v>0</v>
      </c>
      <c r="BV168" s="47">
        <f>'[1]功能-战损相关'!Q174</f>
        <v>0</v>
      </c>
      <c r="BX168" s="57">
        <v>164</v>
      </c>
      <c r="BY168" s="47">
        <f>求节点($BL$5:$BL$364,BM$5:BM$364,节奏总纲!R167)</f>
        <v>0.17499999999999999</v>
      </c>
      <c r="BZ168" s="47">
        <f>求节点($BL$5:$BL$364,BN$5:BN$364,节奏总纲!S167)</f>
        <v>0.17499999999999999</v>
      </c>
      <c r="CA168" s="47">
        <f>求节点($BL$5:$BL$364,BO$5:BO$364,节奏总纲!T167)</f>
        <v>0.17499999999999999</v>
      </c>
      <c r="CB168" s="47">
        <f>求节点($BL$5:$BL$364,BP$5:BP$364,节奏总纲!U167)</f>
        <v>0.17499999999999999</v>
      </c>
      <c r="CC168" s="47">
        <f>求节点($BL$5:$BL$364,BQ$5:BQ$364,节奏总纲!V167)</f>
        <v>0.17499999999999999</v>
      </c>
      <c r="CD168" s="47">
        <f>求节点($BL$5:$BL$364,BR$5:BR$364,节奏总纲!R167)</f>
        <v>0.125</v>
      </c>
      <c r="CE168" s="47">
        <f>求节点($BL$5:$BL$364,BS$5:BS$364,节奏总纲!S167)</f>
        <v>0.125</v>
      </c>
      <c r="CF168" s="47">
        <f>求节点($BL$5:$BL$364,BT$5:BT$364,节奏总纲!T167)</f>
        <v>0.125</v>
      </c>
      <c r="CG168" s="47">
        <f>求节点($BL$5:$BL$364,BU$5:BU$364,节奏总纲!U167)</f>
        <v>0.125</v>
      </c>
      <c r="CH168" s="47">
        <f>求节点($BL$5:$BL$364,BV$5:BV$364,节奏总纲!V167)</f>
        <v>0.125</v>
      </c>
    </row>
    <row r="169" spans="2:86" x14ac:dyDescent="0.2">
      <c r="B169" s="83">
        <v>165</v>
      </c>
      <c r="C169" s="83">
        <f>[1]服务器生态!W186</f>
        <v>131.29748130937497</v>
      </c>
      <c r="D169" s="83">
        <f>[1]服务器生态!X186</f>
        <v>129.46051885208098</v>
      </c>
      <c r="E169" s="83">
        <f>[1]服务器生态!Y186</f>
        <v>10.567899788543999</v>
      </c>
      <c r="F169" s="83">
        <f>[1]服务器生态!Z186</f>
        <v>1.8801040500000001</v>
      </c>
      <c r="G169" s="83">
        <f>[1]服务器生态!AA186</f>
        <v>0.54399599999999981</v>
      </c>
      <c r="H169" s="83">
        <f>[1]服务器生态!AC186</f>
        <v>0.47962550249999997</v>
      </c>
      <c r="I169" s="83">
        <f>[1]服务器生态!AD186</f>
        <v>0.47291513735919999</v>
      </c>
      <c r="J169" s="83">
        <f>[1]服务器生态!AE186</f>
        <v>3.8604200140800002E-2</v>
      </c>
      <c r="K169" s="83">
        <f>[1]服务器生态!AF186</f>
        <v>6.8679600000000019E-3</v>
      </c>
      <c r="L169" s="83">
        <f>[1]服务器生态!AG186</f>
        <v>1.9871999999999997E-3</v>
      </c>
      <c r="M169" s="83">
        <f>[3]基础信息!M168</f>
        <v>100</v>
      </c>
      <c r="N169" s="92"/>
      <c r="X169" s="97">
        <v>165</v>
      </c>
      <c r="Y169" s="102">
        <f>求节点(节奏总纲!D$4:D$163,R$5:R$164,$X169)*6</f>
        <v>39022.767597954662</v>
      </c>
      <c r="Z169" s="102">
        <f>求节点(节奏总纲!E$4:E$163,S$5:S$164,$X169)*6</f>
        <v>40181.76308641088</v>
      </c>
      <c r="AA169" s="102">
        <f>求节点(节奏总纲!F$4:F$163,T$5:T$164,$X169)*6</f>
        <v>41686.923785384584</v>
      </c>
      <c r="AB169" s="102">
        <f>求节点(节奏总纲!G$4:G$163,U$5:U$164,$X169)*6</f>
        <v>43882.55786029774</v>
      </c>
      <c r="AC169" s="102">
        <f>求节点(节奏总纲!H$4:H$163,V$5:V$164,$X169)*6</f>
        <v>47830.372772900315</v>
      </c>
      <c r="AG169" s="103">
        <v>165</v>
      </c>
      <c r="AH169" s="103">
        <v>1</v>
      </c>
      <c r="AI169" s="103">
        <f>[4]实力验证!$Z171</f>
        <v>1.2909561141697035</v>
      </c>
      <c r="AJ169" s="103">
        <f>[4]实力验证!$AE171</f>
        <v>2.0121619188362181</v>
      </c>
      <c r="AK169" s="103">
        <f>[4]实力验证!$AJ171</f>
        <v>4.3695937035133756</v>
      </c>
      <c r="AL169" s="103">
        <f>[4]实力验证!$AO171</f>
        <v>7.9048031865697608</v>
      </c>
      <c r="AM169" s="103">
        <f t="shared" si="16"/>
        <v>173.37254380945851</v>
      </c>
      <c r="AN169" s="107"/>
      <c r="BL169" s="70">
        <v>165</v>
      </c>
      <c r="BM169" s="47">
        <f>'[1]功能-战损相关'!H175</f>
        <v>0</v>
      </c>
      <c r="BN169" s="47">
        <f>'[1]功能-战损相关'!I175</f>
        <v>0</v>
      </c>
      <c r="BO169" s="47">
        <f>'[1]功能-战损相关'!J175</f>
        <v>0</v>
      </c>
      <c r="BP169" s="47">
        <f>'[1]功能-战损相关'!K175</f>
        <v>0</v>
      </c>
      <c r="BQ169" s="47">
        <f>'[1]功能-战损相关'!L175</f>
        <v>0</v>
      </c>
      <c r="BR169" s="47">
        <f>'[1]功能-战损相关'!M175</f>
        <v>0</v>
      </c>
      <c r="BS169" s="47">
        <f>'[1]功能-战损相关'!N175</f>
        <v>0</v>
      </c>
      <c r="BT169" s="47">
        <f>'[1]功能-战损相关'!O175</f>
        <v>0</v>
      </c>
      <c r="BU169" s="47">
        <f>'[1]功能-战损相关'!P175</f>
        <v>0</v>
      </c>
      <c r="BV169" s="47">
        <f>'[1]功能-战损相关'!Q175</f>
        <v>0</v>
      </c>
      <c r="BX169" s="57">
        <v>165</v>
      </c>
      <c r="BY169" s="47">
        <f>求节点($BL$5:$BL$364,BM$5:BM$364,节奏总纲!R168)</f>
        <v>0.17499999999999999</v>
      </c>
      <c r="BZ169" s="47">
        <f>求节点($BL$5:$BL$364,BN$5:BN$364,节奏总纲!S168)</f>
        <v>0.17499999999999999</v>
      </c>
      <c r="CA169" s="47">
        <f>求节点($BL$5:$BL$364,BO$5:BO$364,节奏总纲!T168)</f>
        <v>0.17499999999999999</v>
      </c>
      <c r="CB169" s="47">
        <f>求节点($BL$5:$BL$364,BP$5:BP$364,节奏总纲!U168)</f>
        <v>0.17499999999999999</v>
      </c>
      <c r="CC169" s="47">
        <f>求节点($BL$5:$BL$364,BQ$5:BQ$364,节奏总纲!V168)</f>
        <v>0.17499999999999999</v>
      </c>
      <c r="CD169" s="47">
        <f>求节点($BL$5:$BL$364,BR$5:BR$364,节奏总纲!R168)</f>
        <v>0.125</v>
      </c>
      <c r="CE169" s="47">
        <f>求节点($BL$5:$BL$364,BS$5:BS$364,节奏总纲!S168)</f>
        <v>0.125</v>
      </c>
      <c r="CF169" s="47">
        <f>求节点($BL$5:$BL$364,BT$5:BT$364,节奏总纲!T168)</f>
        <v>0.125</v>
      </c>
      <c r="CG169" s="47">
        <f>求节点($BL$5:$BL$364,BU$5:BU$364,节奏总纲!U168)</f>
        <v>0.125</v>
      </c>
      <c r="CH169" s="47">
        <f>求节点($BL$5:$BL$364,BV$5:BV$364,节奏总纲!V168)</f>
        <v>0.125</v>
      </c>
    </row>
    <row r="170" spans="2:86" x14ac:dyDescent="0.2">
      <c r="B170" s="83">
        <v>166</v>
      </c>
      <c r="C170" s="83">
        <f>[1]服务器生态!W187</f>
        <v>130.45813668</v>
      </c>
      <c r="D170" s="83">
        <f>[1]服务器生态!X187</f>
        <v>128.6329173617024</v>
      </c>
      <c r="E170" s="83">
        <f>[1]服务器生态!Y187</f>
        <v>10.500342438297601</v>
      </c>
      <c r="F170" s="83">
        <f>[1]服务器生态!Z187</f>
        <v>1.8680851200000006</v>
      </c>
      <c r="G170" s="83">
        <f>[1]服务器生态!AA187</f>
        <v>0.54051839999999995</v>
      </c>
      <c r="H170" s="83">
        <f>[1]服务器生态!AC187</f>
        <v>0.47962550249999997</v>
      </c>
      <c r="I170" s="83">
        <f>[1]服务器生态!AD187</f>
        <v>0.47291513735919999</v>
      </c>
      <c r="J170" s="83">
        <f>[1]服务器生态!AE187</f>
        <v>3.8604200140800002E-2</v>
      </c>
      <c r="K170" s="83">
        <f>[1]服务器生态!AF187</f>
        <v>6.8679600000000019E-3</v>
      </c>
      <c r="L170" s="83">
        <f>[1]服务器生态!AG187</f>
        <v>1.9871999999999997E-3</v>
      </c>
      <c r="M170" s="83">
        <f>[3]基础信息!M169</f>
        <v>100</v>
      </c>
      <c r="N170" s="92"/>
      <c r="X170" s="97">
        <v>166</v>
      </c>
      <c r="Y170" s="102">
        <f>求节点(节奏总纲!D$4:D$163,R$5:R$164,$X170)*6</f>
        <v>39057.512911592567</v>
      </c>
      <c r="Z170" s="102">
        <f>求节点(节奏总纲!E$4:E$163,S$5:S$164,$X170)*6</f>
        <v>40218.491210078617</v>
      </c>
      <c r="AA170" s="102">
        <f>求节点(节奏总纲!F$4:F$163,T$5:T$164,$X170)*6</f>
        <v>41723.179322777636</v>
      </c>
      <c r="AB170" s="102">
        <f>求节点(节奏总纲!G$4:G$163,U$5:U$164,$X170)*6</f>
        <v>43918.030835484868</v>
      </c>
      <c r="AC170" s="102">
        <f>求节点(节奏总纲!H$4:H$163,V$5:V$164,$X170)*6</f>
        <v>47865.641770898168</v>
      </c>
      <c r="AG170" s="103">
        <v>166</v>
      </c>
      <c r="AH170" s="103">
        <v>1</v>
      </c>
      <c r="AI170" s="103">
        <f>[4]实力验证!$Z172</f>
        <v>1.2903107193580143</v>
      </c>
      <c r="AJ170" s="103">
        <f>[4]实力验证!$AE172</f>
        <v>2.0129092757469489</v>
      </c>
      <c r="AK170" s="103">
        <f>[4]实力验证!$AJ172</f>
        <v>4.3729160167794969</v>
      </c>
      <c r="AL170" s="103">
        <f>[4]实力验证!$AO172</f>
        <v>7.8799323610882714</v>
      </c>
      <c r="AM170" s="103">
        <f t="shared" si="16"/>
        <v>173.3264413702579</v>
      </c>
      <c r="AN170" s="107"/>
      <c r="BL170" s="70">
        <v>166</v>
      </c>
      <c r="BM170" s="47">
        <f>'[1]功能-战损相关'!H176</f>
        <v>0</v>
      </c>
      <c r="BN170" s="47">
        <f>'[1]功能-战损相关'!I176</f>
        <v>0</v>
      </c>
      <c r="BO170" s="47">
        <f>'[1]功能-战损相关'!J176</f>
        <v>0</v>
      </c>
      <c r="BP170" s="47">
        <f>'[1]功能-战损相关'!K176</f>
        <v>0</v>
      </c>
      <c r="BQ170" s="47">
        <f>'[1]功能-战损相关'!L176</f>
        <v>0</v>
      </c>
      <c r="BR170" s="47">
        <f>'[1]功能-战损相关'!M176</f>
        <v>0</v>
      </c>
      <c r="BS170" s="47">
        <f>'[1]功能-战损相关'!N176</f>
        <v>0</v>
      </c>
      <c r="BT170" s="47">
        <f>'[1]功能-战损相关'!O176</f>
        <v>0</v>
      </c>
      <c r="BU170" s="47">
        <f>'[1]功能-战损相关'!P176</f>
        <v>0</v>
      </c>
      <c r="BV170" s="47">
        <f>'[1]功能-战损相关'!Q176</f>
        <v>0</v>
      </c>
      <c r="BX170" s="57">
        <v>166</v>
      </c>
      <c r="BY170" s="47">
        <f>求节点($BL$5:$BL$364,BM$5:BM$364,节奏总纲!R169)</f>
        <v>0.17499999999999999</v>
      </c>
      <c r="BZ170" s="47">
        <f>求节点($BL$5:$BL$364,BN$5:BN$364,节奏总纲!S169)</f>
        <v>0.17499999999999999</v>
      </c>
      <c r="CA170" s="47">
        <f>求节点($BL$5:$BL$364,BO$5:BO$364,节奏总纲!T169)</f>
        <v>0.17499999999999999</v>
      </c>
      <c r="CB170" s="47">
        <f>求节点($BL$5:$BL$364,BP$5:BP$364,节奏总纲!U169)</f>
        <v>0.17499999999999999</v>
      </c>
      <c r="CC170" s="47">
        <f>求节点($BL$5:$BL$364,BQ$5:BQ$364,节奏总纲!V169)</f>
        <v>0.17499999999999999</v>
      </c>
      <c r="CD170" s="47">
        <f>求节点($BL$5:$BL$364,BR$5:BR$364,节奏总纲!R169)</f>
        <v>0.125</v>
      </c>
      <c r="CE170" s="47">
        <f>求节点($BL$5:$BL$364,BS$5:BS$364,节奏总纲!S169)</f>
        <v>0.125</v>
      </c>
      <c r="CF170" s="47">
        <f>求节点($BL$5:$BL$364,BT$5:BT$364,节奏总纲!T169)</f>
        <v>0.125</v>
      </c>
      <c r="CG170" s="47">
        <f>求节点($BL$5:$BL$364,BU$5:BU$364,节奏总纲!U169)</f>
        <v>0.125</v>
      </c>
      <c r="CH170" s="47">
        <f>求节点($BL$5:$BL$364,BV$5:BV$364,节奏总纲!V169)</f>
        <v>0.125</v>
      </c>
    </row>
    <row r="171" spans="2:86" x14ac:dyDescent="0.2">
      <c r="B171" s="83">
        <v>167</v>
      </c>
      <c r="C171" s="83">
        <f>[1]服务器生态!W188</f>
        <v>129.61879205062496</v>
      </c>
      <c r="D171" s="83">
        <f>[1]服务器生态!X188</f>
        <v>127.80531587132377</v>
      </c>
      <c r="E171" s="83">
        <f>[1]服务器生态!Y188</f>
        <v>10.432785088051197</v>
      </c>
      <c r="F171" s="83">
        <f>[1]服务器生态!Z188</f>
        <v>1.8560661900000002</v>
      </c>
      <c r="G171" s="83">
        <f>[1]服务器生态!AA188</f>
        <v>0.53704079999999976</v>
      </c>
      <c r="H171" s="83">
        <f>[1]服务器生态!AC188</f>
        <v>0.47962550249999997</v>
      </c>
      <c r="I171" s="83">
        <f>[1]服务器生态!AD188</f>
        <v>0.47291513735919999</v>
      </c>
      <c r="J171" s="83">
        <f>[1]服务器生态!AE188</f>
        <v>3.8604200140800002E-2</v>
      </c>
      <c r="K171" s="83">
        <f>[1]服务器生态!AF188</f>
        <v>6.8679600000000019E-3</v>
      </c>
      <c r="L171" s="83">
        <f>[1]服务器生态!AG188</f>
        <v>1.9871999999999997E-3</v>
      </c>
      <c r="M171" s="83">
        <f>[3]基础信息!M170</f>
        <v>100</v>
      </c>
      <c r="N171" s="92"/>
      <c r="X171" s="97">
        <v>167</v>
      </c>
      <c r="Y171" s="102">
        <f>求节点(节奏总纲!D$4:D$163,R$5:R$164,$X171)*6</f>
        <v>39092.258225230486</v>
      </c>
      <c r="Z171" s="102">
        <f>求节点(节奏总纲!E$4:E$163,S$5:S$164,$X171)*6</f>
        <v>40255.108938082441</v>
      </c>
      <c r="AA171" s="102">
        <f>求节点(节奏总纲!F$4:F$163,T$5:T$164,$X171)*6</f>
        <v>41759.434860170695</v>
      </c>
      <c r="AB171" s="102">
        <f>求节点(节奏总纲!G$4:G$163,U$5:U$164,$X171)*6</f>
        <v>43953.503810671988</v>
      </c>
      <c r="AC171" s="102">
        <f>求节点(节奏总纲!H$4:H$163,V$5:V$164,$X171)*6</f>
        <v>47900.910768896014</v>
      </c>
      <c r="AG171" s="103">
        <v>167</v>
      </c>
      <c r="AH171" s="103">
        <v>1</v>
      </c>
      <c r="AI171" s="103">
        <f>[4]实力验证!$Z173</f>
        <v>1.2896681992538692</v>
      </c>
      <c r="AJ171" s="103">
        <f>[4]实力验证!$AE173</f>
        <v>2.0136466429021014</v>
      </c>
      <c r="AK171" s="103">
        <f>[4]实力验证!$AJ173</f>
        <v>4.3761939214143384</v>
      </c>
      <c r="AL171" s="103">
        <f>[4]实力验证!$AO173</f>
        <v>7.8553939784650906</v>
      </c>
      <c r="AM171" s="103">
        <f t="shared" si="16"/>
        <v>173.28054713090094</v>
      </c>
      <c r="AN171" s="107"/>
      <c r="BL171" s="70">
        <v>167</v>
      </c>
      <c r="BM171" s="47">
        <f>'[1]功能-战损相关'!H177</f>
        <v>0</v>
      </c>
      <c r="BN171" s="47">
        <f>'[1]功能-战损相关'!I177</f>
        <v>0</v>
      </c>
      <c r="BO171" s="47">
        <f>'[1]功能-战损相关'!J177</f>
        <v>0</v>
      </c>
      <c r="BP171" s="47">
        <f>'[1]功能-战损相关'!K177</f>
        <v>0</v>
      </c>
      <c r="BQ171" s="47">
        <f>'[1]功能-战损相关'!L177</f>
        <v>0</v>
      </c>
      <c r="BR171" s="47">
        <f>'[1]功能-战损相关'!M177</f>
        <v>0</v>
      </c>
      <c r="BS171" s="47">
        <f>'[1]功能-战损相关'!N177</f>
        <v>0</v>
      </c>
      <c r="BT171" s="47">
        <f>'[1]功能-战损相关'!O177</f>
        <v>0</v>
      </c>
      <c r="BU171" s="47">
        <f>'[1]功能-战损相关'!P177</f>
        <v>0</v>
      </c>
      <c r="BV171" s="47">
        <f>'[1]功能-战损相关'!Q177</f>
        <v>0</v>
      </c>
      <c r="BX171" s="57">
        <v>167</v>
      </c>
      <c r="BY171" s="47">
        <f>求节点($BL$5:$BL$364,BM$5:BM$364,节奏总纲!R170)</f>
        <v>0.17499999999999999</v>
      </c>
      <c r="BZ171" s="47">
        <f>求节点($BL$5:$BL$364,BN$5:BN$364,节奏总纲!S170)</f>
        <v>0.17499999999999999</v>
      </c>
      <c r="CA171" s="47">
        <f>求节点($BL$5:$BL$364,BO$5:BO$364,节奏总纲!T170)</f>
        <v>0.17499999999999999</v>
      </c>
      <c r="CB171" s="47">
        <f>求节点($BL$5:$BL$364,BP$5:BP$364,节奏总纲!U170)</f>
        <v>0.17499999999999999</v>
      </c>
      <c r="CC171" s="47">
        <f>求节点($BL$5:$BL$364,BQ$5:BQ$364,节奏总纲!V170)</f>
        <v>0.17499999999999999</v>
      </c>
      <c r="CD171" s="47">
        <f>求节点($BL$5:$BL$364,BR$5:BR$364,节奏总纲!R170)</f>
        <v>0.125</v>
      </c>
      <c r="CE171" s="47">
        <f>求节点($BL$5:$BL$364,BS$5:BS$364,节奏总纲!S170)</f>
        <v>0.125</v>
      </c>
      <c r="CF171" s="47">
        <f>求节点($BL$5:$BL$364,BT$5:BT$364,节奏总纲!T170)</f>
        <v>0.125</v>
      </c>
      <c r="CG171" s="47">
        <f>求节点($BL$5:$BL$364,BU$5:BU$364,节奏总纲!U170)</f>
        <v>0.125</v>
      </c>
      <c r="CH171" s="47">
        <f>求节点($BL$5:$BL$364,BV$5:BV$364,节奏总纲!V170)</f>
        <v>0.125</v>
      </c>
    </row>
    <row r="172" spans="2:86" x14ac:dyDescent="0.2">
      <c r="B172" s="83">
        <v>168</v>
      </c>
      <c r="C172" s="83">
        <f>[1]服务器生态!W189</f>
        <v>128.77944742124998</v>
      </c>
      <c r="D172" s="83">
        <f>[1]服务器生态!X189</f>
        <v>126.9777143809452</v>
      </c>
      <c r="E172" s="83">
        <f>[1]服务器生态!Y189</f>
        <v>10.365227737804801</v>
      </c>
      <c r="F172" s="83">
        <f>[1]服务器生态!Z189</f>
        <v>1.8440472600000006</v>
      </c>
      <c r="G172" s="83">
        <f>[1]服务器生态!AA189</f>
        <v>0.5335631999999999</v>
      </c>
      <c r="H172" s="83">
        <f>[1]服务器生态!AC189</f>
        <v>0.47962550249999997</v>
      </c>
      <c r="I172" s="83">
        <f>[1]服务器生态!AD189</f>
        <v>0.47291513735919999</v>
      </c>
      <c r="J172" s="83">
        <f>[1]服务器生态!AE189</f>
        <v>3.8604200140800002E-2</v>
      </c>
      <c r="K172" s="83">
        <f>[1]服务器生态!AF189</f>
        <v>6.8679600000000019E-3</v>
      </c>
      <c r="L172" s="83">
        <f>[1]服务器生态!AG189</f>
        <v>1.9871999999999997E-3</v>
      </c>
      <c r="M172" s="83">
        <f>[3]基础信息!M171</f>
        <v>100</v>
      </c>
      <c r="N172" s="92"/>
      <c r="X172" s="97">
        <v>168</v>
      </c>
      <c r="Y172" s="102">
        <f>求节点(节奏总纲!D$4:D$163,R$5:R$164,$X172)*6</f>
        <v>39126.93036711515</v>
      </c>
      <c r="Z172" s="102">
        <f>求节点(节奏总纲!E$4:E$163,S$5:S$164,$X172)*6</f>
        <v>40287.51808123423</v>
      </c>
      <c r="AA172" s="102">
        <f>求节点(节奏总纲!F$4:F$163,T$5:T$164,$X172)*6</f>
        <v>41795.690397563754</v>
      </c>
      <c r="AB172" s="102">
        <f>求节点(节奏总纲!G$4:G$163,U$5:U$164,$X172)*6</f>
        <v>43988.976785859108</v>
      </c>
      <c r="AC172" s="102">
        <f>求节点(节奏总纲!H$4:H$163,V$5:V$164,$X172)*6</f>
        <v>47936.17976689386</v>
      </c>
      <c r="AG172" s="103">
        <v>168</v>
      </c>
      <c r="AH172" s="103">
        <v>1</v>
      </c>
      <c r="AI172" s="103">
        <f>[4]实力验证!$Z174</f>
        <v>1.2888137655721279</v>
      </c>
      <c r="AJ172" s="103">
        <f>[4]实力验证!$AE174</f>
        <v>2.0143701346158394</v>
      </c>
      <c r="AK172" s="103">
        <f>[4]实力验证!$AJ174</f>
        <v>4.379419421510435</v>
      </c>
      <c r="AL172" s="103">
        <f>[4]实力验证!$AO174</f>
        <v>7.8311655377191762</v>
      </c>
      <c r="AM172" s="103">
        <f t="shared" si="16"/>
        <v>173.2195072802138</v>
      </c>
      <c r="AN172" s="107"/>
      <c r="BL172" s="70">
        <v>168</v>
      </c>
      <c r="BM172" s="47">
        <f>'[1]功能-战损相关'!H178</f>
        <v>0</v>
      </c>
      <c r="BN172" s="47">
        <f>'[1]功能-战损相关'!I178</f>
        <v>0</v>
      </c>
      <c r="BO172" s="47">
        <f>'[1]功能-战损相关'!J178</f>
        <v>0</v>
      </c>
      <c r="BP172" s="47">
        <f>'[1]功能-战损相关'!K178</f>
        <v>0</v>
      </c>
      <c r="BQ172" s="47">
        <f>'[1]功能-战损相关'!L178</f>
        <v>0</v>
      </c>
      <c r="BR172" s="47">
        <f>'[1]功能-战损相关'!M178</f>
        <v>0</v>
      </c>
      <c r="BS172" s="47">
        <f>'[1]功能-战损相关'!N178</f>
        <v>0</v>
      </c>
      <c r="BT172" s="47">
        <f>'[1]功能-战损相关'!O178</f>
        <v>0</v>
      </c>
      <c r="BU172" s="47">
        <f>'[1]功能-战损相关'!P178</f>
        <v>0</v>
      </c>
      <c r="BV172" s="47">
        <f>'[1]功能-战损相关'!Q178</f>
        <v>0</v>
      </c>
      <c r="BX172" s="57">
        <v>168</v>
      </c>
      <c r="BY172" s="47">
        <f>求节点($BL$5:$BL$364,BM$5:BM$364,节奏总纲!R171)</f>
        <v>0.17499999999999999</v>
      </c>
      <c r="BZ172" s="47">
        <f>求节点($BL$5:$BL$364,BN$5:BN$364,节奏总纲!S171)</f>
        <v>0.17499999999999999</v>
      </c>
      <c r="CA172" s="47">
        <f>求节点($BL$5:$BL$364,BO$5:BO$364,节奏总纲!T171)</f>
        <v>0.17499999999999999</v>
      </c>
      <c r="CB172" s="47">
        <f>求节点($BL$5:$BL$364,BP$5:BP$364,节奏总纲!U171)</f>
        <v>0.17499999999999999</v>
      </c>
      <c r="CC172" s="47">
        <f>求节点($BL$5:$BL$364,BQ$5:BQ$364,节奏总纲!V171)</f>
        <v>0.17499999999999999</v>
      </c>
      <c r="CD172" s="47">
        <f>求节点($BL$5:$BL$364,BR$5:BR$364,节奏总纲!R171)</f>
        <v>0.125</v>
      </c>
      <c r="CE172" s="47">
        <f>求节点($BL$5:$BL$364,BS$5:BS$364,节奏总纲!S171)</f>
        <v>0.125</v>
      </c>
      <c r="CF172" s="47">
        <f>求节点($BL$5:$BL$364,BT$5:BT$364,节奏总纲!T171)</f>
        <v>0.125</v>
      </c>
      <c r="CG172" s="47">
        <f>求节点($BL$5:$BL$364,BU$5:BU$364,节奏总纲!U171)</f>
        <v>0.125</v>
      </c>
      <c r="CH172" s="47">
        <f>求节点($BL$5:$BL$364,BV$5:BV$364,节奏总纲!V171)</f>
        <v>0.125</v>
      </c>
    </row>
    <row r="173" spans="2:86" x14ac:dyDescent="0.2">
      <c r="B173" s="83">
        <v>169</v>
      </c>
      <c r="C173" s="83">
        <f>[1]服务器生态!W190</f>
        <v>127.94010279187499</v>
      </c>
      <c r="D173" s="83">
        <f>[1]服务器生态!X190</f>
        <v>126.1501128905666</v>
      </c>
      <c r="E173" s="83">
        <f>[1]服务器生态!Y190</f>
        <v>10.2976703875584</v>
      </c>
      <c r="F173" s="83">
        <f>[1]服务器生态!Z190</f>
        <v>1.8320283300000004</v>
      </c>
      <c r="G173" s="83">
        <f>[1]服务器生态!AA190</f>
        <v>0.53008559999999993</v>
      </c>
      <c r="H173" s="83">
        <f>[1]服务器生态!AC190</f>
        <v>0.47962550249999997</v>
      </c>
      <c r="I173" s="83">
        <f>[1]服务器生态!AD190</f>
        <v>0.47291513735919999</v>
      </c>
      <c r="J173" s="83">
        <f>[1]服务器生态!AE190</f>
        <v>3.8604200140800002E-2</v>
      </c>
      <c r="K173" s="83">
        <f>[1]服务器生态!AF190</f>
        <v>6.8679600000000019E-3</v>
      </c>
      <c r="L173" s="83">
        <f>[1]服务器生态!AG190</f>
        <v>1.9871999999999997E-3</v>
      </c>
      <c r="M173" s="83">
        <f>[3]基础信息!M172</f>
        <v>100</v>
      </c>
      <c r="N173" s="92"/>
      <c r="X173" s="97">
        <v>169</v>
      </c>
      <c r="Y173" s="102">
        <f>求节点(节奏总纲!D$4:D$163,R$5:R$164,$X173)*6</f>
        <v>39160.965188612514</v>
      </c>
      <c r="Z173" s="102">
        <f>求节点(节奏总纲!E$4:E$163,S$5:S$164,$X173)*6</f>
        <v>40319.927224386018</v>
      </c>
      <c r="AA173" s="102">
        <f>求节点(节奏总纲!F$4:F$163,T$5:T$164,$X173)*6</f>
        <v>41830.994723898017</v>
      </c>
      <c r="AB173" s="102">
        <f>求节点(节奏总纲!G$4:G$163,U$5:U$164,$X173)*6</f>
        <v>44024.449761046242</v>
      </c>
      <c r="AC173" s="102">
        <f>求节点(节奏总纲!H$4:H$163,V$5:V$164,$X173)*6</f>
        <v>47970.99463009258</v>
      </c>
      <c r="AG173" s="103">
        <v>169</v>
      </c>
      <c r="AH173" s="103">
        <v>1</v>
      </c>
      <c r="AI173" s="103">
        <f>[4]实力验证!$Z175</f>
        <v>1.2879480085506783</v>
      </c>
      <c r="AJ173" s="103">
        <f>[4]实力验证!$AE175</f>
        <v>2.0152371323774898</v>
      </c>
      <c r="AK173" s="103">
        <f>[4]实力验证!$AJ175</f>
        <v>4.3825254712947066</v>
      </c>
      <c r="AL173" s="103">
        <f>[4]实力验证!$AO175</f>
        <v>7.8065465966070375</v>
      </c>
      <c r="AM173" s="103">
        <f t="shared" si="16"/>
        <v>173.1593589628558</v>
      </c>
      <c r="AN173" s="107"/>
      <c r="BL173" s="70">
        <v>169</v>
      </c>
      <c r="BM173" s="47">
        <f>'[1]功能-战损相关'!H179</f>
        <v>0</v>
      </c>
      <c r="BN173" s="47">
        <f>'[1]功能-战损相关'!I179</f>
        <v>0</v>
      </c>
      <c r="BO173" s="47">
        <f>'[1]功能-战损相关'!J179</f>
        <v>0</v>
      </c>
      <c r="BP173" s="47">
        <f>'[1]功能-战损相关'!K179</f>
        <v>0</v>
      </c>
      <c r="BQ173" s="47">
        <f>'[1]功能-战损相关'!L179</f>
        <v>0</v>
      </c>
      <c r="BR173" s="47">
        <f>'[1]功能-战损相关'!M179</f>
        <v>0</v>
      </c>
      <c r="BS173" s="47">
        <f>'[1]功能-战损相关'!N179</f>
        <v>0</v>
      </c>
      <c r="BT173" s="47">
        <f>'[1]功能-战损相关'!O179</f>
        <v>0</v>
      </c>
      <c r="BU173" s="47">
        <f>'[1]功能-战损相关'!P179</f>
        <v>0</v>
      </c>
      <c r="BV173" s="47">
        <f>'[1]功能-战损相关'!Q179</f>
        <v>0</v>
      </c>
      <c r="BX173" s="57">
        <v>169</v>
      </c>
      <c r="BY173" s="47">
        <f>求节点($BL$5:$BL$364,BM$5:BM$364,节奏总纲!R172)</f>
        <v>0.17499999999999999</v>
      </c>
      <c r="BZ173" s="47">
        <f>求节点($BL$5:$BL$364,BN$5:BN$364,节奏总纲!S172)</f>
        <v>0.17499999999999999</v>
      </c>
      <c r="CA173" s="47">
        <f>求节点($BL$5:$BL$364,BO$5:BO$364,节奏总纲!T172)</f>
        <v>0.17499999999999999</v>
      </c>
      <c r="CB173" s="47">
        <f>求节点($BL$5:$BL$364,BP$5:BP$364,节奏总纲!U172)</f>
        <v>0.17499999999999999</v>
      </c>
      <c r="CC173" s="47">
        <f>求节点($BL$5:$BL$364,BQ$5:BQ$364,节奏总纲!V172)</f>
        <v>0.17499999999999999</v>
      </c>
      <c r="CD173" s="47">
        <f>求节点($BL$5:$BL$364,BR$5:BR$364,节奏总纲!R172)</f>
        <v>0.125</v>
      </c>
      <c r="CE173" s="47">
        <f>求节点($BL$5:$BL$364,BS$5:BS$364,节奏总纲!S172)</f>
        <v>0.125</v>
      </c>
      <c r="CF173" s="47">
        <f>求节点($BL$5:$BL$364,BT$5:BT$364,节奏总纲!T172)</f>
        <v>0.125</v>
      </c>
      <c r="CG173" s="47">
        <f>求节点($BL$5:$BL$364,BU$5:BU$364,节奏总纲!U172)</f>
        <v>0.125</v>
      </c>
      <c r="CH173" s="47">
        <f>求节点($BL$5:$BL$364,BV$5:BV$364,节奏总纲!V172)</f>
        <v>0.125</v>
      </c>
    </row>
    <row r="174" spans="2:86" x14ac:dyDescent="0.2">
      <c r="B174" s="83">
        <v>170</v>
      </c>
      <c r="C174" s="83">
        <f>[1]服务器生态!W191</f>
        <v>127.10075816249999</v>
      </c>
      <c r="D174" s="83">
        <f>[1]服务器生态!X191</f>
        <v>125.32251140018799</v>
      </c>
      <c r="E174" s="83">
        <f>[1]服务器生态!Y191</f>
        <v>10.230113037312</v>
      </c>
      <c r="F174" s="83">
        <f>[1]服务器生态!Z191</f>
        <v>1.8200094000000004</v>
      </c>
      <c r="G174" s="83">
        <f>[1]服务器生态!AA191</f>
        <v>0.52660799999999997</v>
      </c>
      <c r="H174" s="83">
        <f>[1]服务器生态!AC191</f>
        <v>0.47962550249999997</v>
      </c>
      <c r="I174" s="83">
        <f>[1]服务器生态!AD191</f>
        <v>0.47291513735919999</v>
      </c>
      <c r="J174" s="83">
        <f>[1]服务器生态!AE191</f>
        <v>3.8604200140800002E-2</v>
      </c>
      <c r="K174" s="83">
        <f>[1]服务器生态!AF191</f>
        <v>6.8679600000000019E-3</v>
      </c>
      <c r="L174" s="83">
        <f>[1]服务器生态!AG191</f>
        <v>1.9871999999999997E-3</v>
      </c>
      <c r="M174" s="83">
        <f>[3]基础信息!M173</f>
        <v>100</v>
      </c>
      <c r="N174" s="92"/>
      <c r="X174" s="97">
        <v>170</v>
      </c>
      <c r="Y174" s="102">
        <f>求节点(节奏总纲!D$4:D$163,R$5:R$164,$X174)*6</f>
        <v>39195.00001010987</v>
      </c>
      <c r="Z174" s="102">
        <f>求节点(节奏总纲!E$4:E$163,S$5:S$164,$X174)*6</f>
        <v>40352.336367537806</v>
      </c>
      <c r="AA174" s="102">
        <f>求节点(节奏总纲!F$4:F$163,T$5:T$164,$X174)*6</f>
        <v>41863.655866373309</v>
      </c>
      <c r="AB174" s="102">
        <f>求节点(节奏总纲!G$4:G$163,U$5:U$164,$X174)*6</f>
        <v>44059.922736233362</v>
      </c>
      <c r="AC174" s="102">
        <f>求节点(节奏总纲!H$4:H$163,V$5:V$164,$X174)*6</f>
        <v>48005.564917405442</v>
      </c>
      <c r="AG174" s="103">
        <v>170</v>
      </c>
      <c r="AH174" s="103">
        <v>1</v>
      </c>
      <c r="AI174" s="103">
        <f>[4]实力验证!$Z176</f>
        <v>1.2870936296262654</v>
      </c>
      <c r="AJ174" s="103">
        <f>[4]实力验证!$AE176</f>
        <v>2.0166128305787026</v>
      </c>
      <c r="AK174" s="103">
        <f>[4]实力验证!$AJ176</f>
        <v>4.3855907002308969</v>
      </c>
      <c r="AL174" s="103">
        <f>[4]实力验证!$AO176</f>
        <v>7.7811222904134336</v>
      </c>
      <c r="AM174" s="103">
        <f t="shared" si="16"/>
        <v>173.1079144760366</v>
      </c>
      <c r="AN174" s="107"/>
      <c r="BL174" s="70">
        <v>170</v>
      </c>
      <c r="BM174" s="47">
        <f>'[1]功能-战损相关'!H180</f>
        <v>0</v>
      </c>
      <c r="BN174" s="47">
        <f>'[1]功能-战损相关'!I180</f>
        <v>0</v>
      </c>
      <c r="BO174" s="47">
        <f>'[1]功能-战损相关'!J180</f>
        <v>0</v>
      </c>
      <c r="BP174" s="47">
        <f>'[1]功能-战损相关'!K180</f>
        <v>0</v>
      </c>
      <c r="BQ174" s="47">
        <f>'[1]功能-战损相关'!L180</f>
        <v>0</v>
      </c>
      <c r="BR174" s="47">
        <f>'[1]功能-战损相关'!M180</f>
        <v>0</v>
      </c>
      <c r="BS174" s="47">
        <f>'[1]功能-战损相关'!N180</f>
        <v>0</v>
      </c>
      <c r="BT174" s="47">
        <f>'[1]功能-战损相关'!O180</f>
        <v>0</v>
      </c>
      <c r="BU174" s="47">
        <f>'[1]功能-战损相关'!P180</f>
        <v>0</v>
      </c>
      <c r="BV174" s="47">
        <f>'[1]功能-战损相关'!Q180</f>
        <v>0</v>
      </c>
      <c r="BX174" s="57">
        <v>170</v>
      </c>
      <c r="BY174" s="47">
        <f>求节点($BL$5:$BL$364,BM$5:BM$364,节奏总纲!R173)</f>
        <v>0.17499999999999999</v>
      </c>
      <c r="BZ174" s="47">
        <f>求节点($BL$5:$BL$364,BN$5:BN$364,节奏总纲!S173)</f>
        <v>0.17499999999999999</v>
      </c>
      <c r="CA174" s="47">
        <f>求节点($BL$5:$BL$364,BO$5:BO$364,节奏总纲!T173)</f>
        <v>0.17499999999999999</v>
      </c>
      <c r="CB174" s="47">
        <f>求节点($BL$5:$BL$364,BP$5:BP$364,节奏总纲!U173)</f>
        <v>0.17499999999999999</v>
      </c>
      <c r="CC174" s="47">
        <f>求节点($BL$5:$BL$364,BQ$5:BQ$364,节奏总纲!V173)</f>
        <v>0.17499999999999999</v>
      </c>
      <c r="CD174" s="47">
        <f>求节点($BL$5:$BL$364,BR$5:BR$364,节奏总纲!R173)</f>
        <v>0.125</v>
      </c>
      <c r="CE174" s="47">
        <f>求节点($BL$5:$BL$364,BS$5:BS$364,节奏总纲!S173)</f>
        <v>0.125</v>
      </c>
      <c r="CF174" s="47">
        <f>求节点($BL$5:$BL$364,BT$5:BT$364,节奏总纲!T173)</f>
        <v>0.125</v>
      </c>
      <c r="CG174" s="47">
        <f>求节点($BL$5:$BL$364,BU$5:BU$364,节奏总纲!U173)</f>
        <v>0.125</v>
      </c>
      <c r="CH174" s="47">
        <f>求节点($BL$5:$BL$364,BV$5:BV$364,节奏总纲!V173)</f>
        <v>0.125</v>
      </c>
    </row>
    <row r="175" spans="2:86" x14ac:dyDescent="0.2">
      <c r="B175" s="83">
        <v>171</v>
      </c>
      <c r="C175" s="83">
        <f>[1]服务器生态!W192</f>
        <v>126.26141353312499</v>
      </c>
      <c r="D175" s="83">
        <f>[1]服务器生态!X192</f>
        <v>124.49490990980939</v>
      </c>
      <c r="E175" s="83">
        <f>[1]服务器生态!Y192</f>
        <v>10.1625556870656</v>
      </c>
      <c r="F175" s="83">
        <f>[1]服务器生态!Z192</f>
        <v>1.8079904700000005</v>
      </c>
      <c r="G175" s="83">
        <f>[1]服务器生态!AA192</f>
        <v>0.52313039999999988</v>
      </c>
      <c r="H175" s="83">
        <f>[1]服务器生态!AC192</f>
        <v>0.47962550249999997</v>
      </c>
      <c r="I175" s="83">
        <f>[1]服务器生态!AD192</f>
        <v>0.47291513735919999</v>
      </c>
      <c r="J175" s="83">
        <f>[1]服务器生态!AE192</f>
        <v>3.8604200140800002E-2</v>
      </c>
      <c r="K175" s="83">
        <f>[1]服务器生态!AF192</f>
        <v>6.8679600000000019E-3</v>
      </c>
      <c r="L175" s="83">
        <f>[1]服务器生态!AG192</f>
        <v>1.9871999999999997E-3</v>
      </c>
      <c r="M175" s="83">
        <f>[3]基础信息!M174</f>
        <v>100</v>
      </c>
      <c r="N175" s="92"/>
      <c r="X175" s="97">
        <v>171</v>
      </c>
      <c r="Y175" s="102">
        <f>求节点(节奏总纲!D$4:D$163,R$5:R$164,$X175)*6</f>
        <v>39229.034831607234</v>
      </c>
      <c r="Z175" s="102">
        <f>求节点(节奏总纲!E$4:E$163,S$5:S$164,$X175)*6</f>
        <v>40384.745510689594</v>
      </c>
      <c r="AA175" s="102">
        <f>求节点(节奏总纲!F$4:F$163,T$5:T$164,$X175)*6</f>
        <v>41896.3170088486</v>
      </c>
      <c r="AB175" s="102">
        <f>求节点(节奏总纲!G$4:G$163,U$5:U$164,$X175)*6</f>
        <v>44095.39571142049</v>
      </c>
      <c r="AC175" s="102">
        <f>求节点(节奏总纲!H$4:H$163,V$5:V$164,$X175)*6</f>
        <v>48040.13520471831</v>
      </c>
      <c r="AG175" s="103">
        <v>171</v>
      </c>
      <c r="AH175" s="103">
        <v>1</v>
      </c>
      <c r="AI175" s="103">
        <f>[4]实力验证!$Z177</f>
        <v>1.2862504059605009</v>
      </c>
      <c r="AJ175" s="103">
        <f>[4]实力验证!$AE177</f>
        <v>2.0179705668793844</v>
      </c>
      <c r="AK175" s="103">
        <f>[4]实力验证!$AJ177</f>
        <v>4.3886159077894273</v>
      </c>
      <c r="AL175" s="103">
        <f>[4]实力验证!$AO177</f>
        <v>7.7560299384657005</v>
      </c>
      <c r="AM175" s="103">
        <f t="shared" si="16"/>
        <v>173.05714167778575</v>
      </c>
      <c r="AN175" s="107"/>
      <c r="BL175" s="70">
        <v>171</v>
      </c>
      <c r="BM175" s="47">
        <f>'[1]功能-战损相关'!H181</f>
        <v>0</v>
      </c>
      <c r="BN175" s="47">
        <f>'[1]功能-战损相关'!I181</f>
        <v>0</v>
      </c>
      <c r="BO175" s="47">
        <f>'[1]功能-战损相关'!J181</f>
        <v>0</v>
      </c>
      <c r="BP175" s="47">
        <f>'[1]功能-战损相关'!K181</f>
        <v>0</v>
      </c>
      <c r="BQ175" s="47">
        <f>'[1]功能-战损相关'!L181</f>
        <v>0</v>
      </c>
      <c r="BR175" s="47">
        <f>'[1]功能-战损相关'!M181</f>
        <v>0</v>
      </c>
      <c r="BS175" s="47">
        <f>'[1]功能-战损相关'!N181</f>
        <v>0</v>
      </c>
      <c r="BT175" s="47">
        <f>'[1]功能-战损相关'!O181</f>
        <v>0</v>
      </c>
      <c r="BU175" s="47">
        <f>'[1]功能-战损相关'!P181</f>
        <v>0</v>
      </c>
      <c r="BV175" s="47">
        <f>'[1]功能-战损相关'!Q181</f>
        <v>0</v>
      </c>
      <c r="BX175" s="57">
        <v>171</v>
      </c>
      <c r="BY175" s="47">
        <f>求节点($BL$5:$BL$364,BM$5:BM$364,节奏总纲!R174)</f>
        <v>0.17499999999999999</v>
      </c>
      <c r="BZ175" s="47">
        <f>求节点($BL$5:$BL$364,BN$5:BN$364,节奏总纲!S174)</f>
        <v>0.17499999999999999</v>
      </c>
      <c r="CA175" s="47">
        <f>求节点($BL$5:$BL$364,BO$5:BO$364,节奏总纲!T174)</f>
        <v>0.17499999999999999</v>
      </c>
      <c r="CB175" s="47">
        <f>求节点($BL$5:$BL$364,BP$5:BP$364,节奏总纲!U174)</f>
        <v>0.17499999999999999</v>
      </c>
      <c r="CC175" s="47">
        <f>求节点($BL$5:$BL$364,BQ$5:BQ$364,节奏总纲!V174)</f>
        <v>0.17499999999999999</v>
      </c>
      <c r="CD175" s="47">
        <f>求节点($BL$5:$BL$364,BR$5:BR$364,节奏总纲!R174)</f>
        <v>0.125</v>
      </c>
      <c r="CE175" s="47">
        <f>求节点($BL$5:$BL$364,BS$5:BS$364,节奏总纲!S174)</f>
        <v>0.125</v>
      </c>
      <c r="CF175" s="47">
        <f>求节点($BL$5:$BL$364,BT$5:BT$364,节奏总纲!T174)</f>
        <v>0.125</v>
      </c>
      <c r="CG175" s="47">
        <f>求节点($BL$5:$BL$364,BU$5:BU$364,节奏总纲!U174)</f>
        <v>0.125</v>
      </c>
      <c r="CH175" s="47">
        <f>求节点($BL$5:$BL$364,BV$5:BV$364,节奏总纲!V174)</f>
        <v>0.125</v>
      </c>
    </row>
    <row r="176" spans="2:86" x14ac:dyDescent="0.2">
      <c r="B176" s="83">
        <v>172</v>
      </c>
      <c r="C176" s="83">
        <f>[1]服务器生态!W193</f>
        <v>125.42206890374999</v>
      </c>
      <c r="D176" s="83">
        <f>[1]服务器生态!X193</f>
        <v>123.6673084194308</v>
      </c>
      <c r="E176" s="83">
        <f>[1]服务器生态!Y193</f>
        <v>10.0949983368192</v>
      </c>
      <c r="F176" s="83">
        <f>[1]服务器生态!Z193</f>
        <v>1.7959715400000005</v>
      </c>
      <c r="G176" s="83">
        <f>[1]服务器生态!AA193</f>
        <v>0.51965279999999991</v>
      </c>
      <c r="H176" s="83">
        <f>[1]服务器生态!AC193</f>
        <v>0.47962550249999997</v>
      </c>
      <c r="I176" s="83">
        <f>[1]服务器生态!AD193</f>
        <v>0.47291513735919999</v>
      </c>
      <c r="J176" s="83">
        <f>[1]服务器生态!AE193</f>
        <v>3.8604200140800002E-2</v>
      </c>
      <c r="K176" s="83">
        <f>[1]服务器生态!AF193</f>
        <v>6.8679600000000019E-3</v>
      </c>
      <c r="L176" s="83">
        <f>[1]服务器生态!AG193</f>
        <v>1.9871999999999997E-3</v>
      </c>
      <c r="M176" s="83">
        <f>[3]基础信息!M175</f>
        <v>100</v>
      </c>
      <c r="N176" s="92"/>
      <c r="X176" s="97">
        <v>172</v>
      </c>
      <c r="Y176" s="102">
        <f>求节点(节奏总纲!D$4:D$163,R$5:R$164,$X176)*6</f>
        <v>39263.069653104591</v>
      </c>
      <c r="Z176" s="102">
        <f>求节点(节奏总纲!E$4:E$163,S$5:S$164,$X176)*6</f>
        <v>40417.154653841382</v>
      </c>
      <c r="AA176" s="102">
        <f>求节点(节奏总纲!F$4:F$163,T$5:T$164,$X176)*6</f>
        <v>41928.9781513239</v>
      </c>
      <c r="AB176" s="102">
        <f>求节点(节奏总纲!G$4:G$163,U$5:U$164,$X176)*6</f>
        <v>44130.86868660761</v>
      </c>
      <c r="AC176" s="102">
        <f>求节点(节奏总纲!H$4:H$163,V$5:V$164,$X176)*6</f>
        <v>48074.705492031178</v>
      </c>
      <c r="AG176" s="103">
        <v>172</v>
      </c>
      <c r="AH176" s="103">
        <v>1</v>
      </c>
      <c r="AI176" s="103">
        <f>[4]实力验证!$Z178</f>
        <v>1.2854181204962645</v>
      </c>
      <c r="AJ176" s="103">
        <f>[4]实力验证!$AE178</f>
        <v>2.0193106907791325</v>
      </c>
      <c r="AK176" s="103">
        <f>[4]实力验证!$AJ178</f>
        <v>4.3916018726994395</v>
      </c>
      <c r="AL176" s="103">
        <f>[4]实力验证!$AO178</f>
        <v>7.7312630816547312</v>
      </c>
      <c r="AM176" s="103">
        <f t="shared" si="16"/>
        <v>173.00702749850151</v>
      </c>
      <c r="AN176" s="107"/>
      <c r="BL176" s="70">
        <v>172</v>
      </c>
      <c r="BM176" s="47">
        <f>'[1]功能-战损相关'!H182</f>
        <v>0</v>
      </c>
      <c r="BN176" s="47">
        <f>'[1]功能-战损相关'!I182</f>
        <v>0</v>
      </c>
      <c r="BO176" s="47">
        <f>'[1]功能-战损相关'!J182</f>
        <v>0</v>
      </c>
      <c r="BP176" s="47">
        <f>'[1]功能-战损相关'!K182</f>
        <v>0</v>
      </c>
      <c r="BQ176" s="47">
        <f>'[1]功能-战损相关'!L182</f>
        <v>0</v>
      </c>
      <c r="BR176" s="47">
        <f>'[1]功能-战损相关'!M182</f>
        <v>0</v>
      </c>
      <c r="BS176" s="47">
        <f>'[1]功能-战损相关'!N182</f>
        <v>0</v>
      </c>
      <c r="BT176" s="47">
        <f>'[1]功能-战损相关'!O182</f>
        <v>0</v>
      </c>
      <c r="BU176" s="47">
        <f>'[1]功能-战损相关'!P182</f>
        <v>0</v>
      </c>
      <c r="BV176" s="47">
        <f>'[1]功能-战损相关'!Q182</f>
        <v>0</v>
      </c>
      <c r="BX176" s="57">
        <v>172</v>
      </c>
      <c r="BY176" s="47">
        <f>求节点($BL$5:$BL$364,BM$5:BM$364,节奏总纲!R175)</f>
        <v>0.17499999999999999</v>
      </c>
      <c r="BZ176" s="47">
        <f>求节点($BL$5:$BL$364,BN$5:BN$364,节奏总纲!S175)</f>
        <v>0.17499999999999999</v>
      </c>
      <c r="CA176" s="47">
        <f>求节点($BL$5:$BL$364,BO$5:BO$364,节奏总纲!T175)</f>
        <v>0.17499999999999999</v>
      </c>
      <c r="CB176" s="47">
        <f>求节点($BL$5:$BL$364,BP$5:BP$364,节奏总纲!U175)</f>
        <v>0.17499999999999999</v>
      </c>
      <c r="CC176" s="47">
        <f>求节点($BL$5:$BL$364,BQ$5:BQ$364,节奏总纲!V175)</f>
        <v>0.17499999999999999</v>
      </c>
      <c r="CD176" s="47">
        <f>求节点($BL$5:$BL$364,BR$5:BR$364,节奏总纲!R175)</f>
        <v>0.125</v>
      </c>
      <c r="CE176" s="47">
        <f>求节点($BL$5:$BL$364,BS$5:BS$364,节奏总纲!S175)</f>
        <v>0.125</v>
      </c>
      <c r="CF176" s="47">
        <f>求节点($BL$5:$BL$364,BT$5:BT$364,节奏总纲!T175)</f>
        <v>0.125</v>
      </c>
      <c r="CG176" s="47">
        <f>求节点($BL$5:$BL$364,BU$5:BU$364,节奏总纲!U175)</f>
        <v>0.125</v>
      </c>
      <c r="CH176" s="47">
        <f>求节点($BL$5:$BL$364,BV$5:BV$364,节奏总纲!V175)</f>
        <v>0.125</v>
      </c>
    </row>
    <row r="177" spans="2:86" x14ac:dyDescent="0.2">
      <c r="B177" s="83">
        <v>173</v>
      </c>
      <c r="C177" s="83">
        <f>[1]服务器生态!W194</f>
        <v>124.582724274375</v>
      </c>
      <c r="D177" s="83">
        <f>[1]服务器生态!X194</f>
        <v>122.8397069290522</v>
      </c>
      <c r="E177" s="83">
        <f>[1]服务器生态!Y194</f>
        <v>10.027440986572801</v>
      </c>
      <c r="F177" s="83">
        <f>[1]服务器生态!Z194</f>
        <v>1.7839526100000005</v>
      </c>
      <c r="G177" s="83">
        <f>[1]服务器生态!AA194</f>
        <v>0.51617519999999995</v>
      </c>
      <c r="H177" s="83">
        <f>[1]服务器生态!AC194</f>
        <v>0.47962550249999997</v>
      </c>
      <c r="I177" s="83">
        <f>[1]服务器生态!AD194</f>
        <v>0.47291513735919999</v>
      </c>
      <c r="J177" s="83">
        <f>[1]服务器生态!AE194</f>
        <v>3.8604200140800002E-2</v>
      </c>
      <c r="K177" s="83">
        <f>[1]服务器生态!AF194</f>
        <v>6.8679600000000019E-3</v>
      </c>
      <c r="L177" s="83">
        <f>[1]服务器生态!AG194</f>
        <v>1.9871999999999997E-3</v>
      </c>
      <c r="M177" s="83">
        <f>[3]基础信息!M176</f>
        <v>100</v>
      </c>
      <c r="N177" s="92"/>
      <c r="X177" s="97">
        <v>173</v>
      </c>
      <c r="Y177" s="102">
        <f>求节点(节奏总纲!D$4:D$163,R$5:R$164,$X177)*6</f>
        <v>39297.104474601954</v>
      </c>
      <c r="Z177" s="102">
        <f>求节点(节奏总纲!E$4:E$163,S$5:S$164,$X177)*6</f>
        <v>40449.56379699317</v>
      </c>
      <c r="AA177" s="102">
        <f>求节点(节奏总纲!F$4:F$163,T$5:T$164,$X177)*6</f>
        <v>41961.639293799191</v>
      </c>
      <c r="AB177" s="102">
        <f>求节点(节奏总纲!G$4:G$163,U$5:U$164,$X177)*6</f>
        <v>44166.255377266643</v>
      </c>
      <c r="AC177" s="102">
        <f>求节点(节奏总纲!H$4:H$163,V$5:V$164,$X177)*6</f>
        <v>48109.275779344047</v>
      </c>
      <c r="AG177" s="103">
        <v>173</v>
      </c>
      <c r="AH177" s="103">
        <v>1</v>
      </c>
      <c r="AI177" s="103">
        <f>[4]实力验证!$Z179</f>
        <v>1.2845965617714268</v>
      </c>
      <c r="AJ177" s="103">
        <f>[4]实力验证!$AE179</f>
        <v>2.0206335427686373</v>
      </c>
      <c r="AK177" s="103">
        <f>[4]实力验证!$AJ179</f>
        <v>4.3943605674115034</v>
      </c>
      <c r="AL177" s="103">
        <f>[4]实力验证!$AO179</f>
        <v>7.7068154273652061</v>
      </c>
      <c r="AM177" s="103">
        <f t="shared" si="16"/>
        <v>172.95691091741776</v>
      </c>
      <c r="AN177" s="107"/>
      <c r="BL177" s="70">
        <v>173</v>
      </c>
      <c r="BM177" s="47">
        <f>'[1]功能-战损相关'!H183</f>
        <v>0</v>
      </c>
      <c r="BN177" s="47">
        <f>'[1]功能-战损相关'!I183</f>
        <v>0</v>
      </c>
      <c r="BO177" s="47">
        <f>'[1]功能-战损相关'!J183</f>
        <v>0</v>
      </c>
      <c r="BP177" s="47">
        <f>'[1]功能-战损相关'!K183</f>
        <v>0</v>
      </c>
      <c r="BQ177" s="47">
        <f>'[1]功能-战损相关'!L183</f>
        <v>0</v>
      </c>
      <c r="BR177" s="47">
        <f>'[1]功能-战损相关'!M183</f>
        <v>0</v>
      </c>
      <c r="BS177" s="47">
        <f>'[1]功能-战损相关'!N183</f>
        <v>0</v>
      </c>
      <c r="BT177" s="47">
        <f>'[1]功能-战损相关'!O183</f>
        <v>0</v>
      </c>
      <c r="BU177" s="47">
        <f>'[1]功能-战损相关'!P183</f>
        <v>0</v>
      </c>
      <c r="BV177" s="47">
        <f>'[1]功能-战损相关'!Q183</f>
        <v>0</v>
      </c>
      <c r="BX177" s="57">
        <v>173</v>
      </c>
      <c r="BY177" s="47">
        <f>求节点($BL$5:$BL$364,BM$5:BM$364,节奏总纲!R176)</f>
        <v>0.17499999999999999</v>
      </c>
      <c r="BZ177" s="47">
        <f>求节点($BL$5:$BL$364,BN$5:BN$364,节奏总纲!S176)</f>
        <v>0.17499999999999999</v>
      </c>
      <c r="CA177" s="47">
        <f>求节点($BL$5:$BL$364,BO$5:BO$364,节奏总纲!T176)</f>
        <v>0.17499999999999999</v>
      </c>
      <c r="CB177" s="47">
        <f>求节点($BL$5:$BL$364,BP$5:BP$364,节奏总纲!U176)</f>
        <v>0.17499999999999999</v>
      </c>
      <c r="CC177" s="47">
        <f>求节点($BL$5:$BL$364,BQ$5:BQ$364,节奏总纲!V176)</f>
        <v>0.17499999999999999</v>
      </c>
      <c r="CD177" s="47">
        <f>求节点($BL$5:$BL$364,BR$5:BR$364,节奏总纲!R176)</f>
        <v>0.125</v>
      </c>
      <c r="CE177" s="47">
        <f>求节点($BL$5:$BL$364,BS$5:BS$364,节奏总纲!S176)</f>
        <v>0.125</v>
      </c>
      <c r="CF177" s="47">
        <f>求节点($BL$5:$BL$364,BT$5:BT$364,节奏总纲!T176)</f>
        <v>0.125</v>
      </c>
      <c r="CG177" s="47">
        <f>求节点($BL$5:$BL$364,BU$5:BU$364,节奏总纲!U176)</f>
        <v>0.125</v>
      </c>
      <c r="CH177" s="47">
        <f>求节点($BL$5:$BL$364,BV$5:BV$364,节奏总纲!V176)</f>
        <v>0.125</v>
      </c>
    </row>
    <row r="178" spans="2:86" x14ac:dyDescent="0.2">
      <c r="B178" s="83">
        <v>174</v>
      </c>
      <c r="C178" s="83">
        <f>[1]服务器生态!W195</f>
        <v>123.74337964499996</v>
      </c>
      <c r="D178" s="83">
        <f>[1]服务器生态!X195</f>
        <v>122.01210543867357</v>
      </c>
      <c r="E178" s="83">
        <f>[1]服务器生态!Y195</f>
        <v>9.9598836363263974</v>
      </c>
      <c r="F178" s="83">
        <f>[1]服务器生态!Z195</f>
        <v>1.7719336800000001</v>
      </c>
      <c r="G178" s="83">
        <f>[1]服务器生态!AA195</f>
        <v>0.51269759999999986</v>
      </c>
      <c r="H178" s="83">
        <f>[1]服务器生态!AC195</f>
        <v>0.47962550249999997</v>
      </c>
      <c r="I178" s="83">
        <f>[1]服务器生态!AD195</f>
        <v>0.47291513735919999</v>
      </c>
      <c r="J178" s="83">
        <f>[1]服务器生态!AE195</f>
        <v>3.8604200140800002E-2</v>
      </c>
      <c r="K178" s="83">
        <f>[1]服务器生态!AF195</f>
        <v>6.8679600000000019E-3</v>
      </c>
      <c r="L178" s="83">
        <f>[1]服务器生态!AG195</f>
        <v>1.9871999999999997E-3</v>
      </c>
      <c r="M178" s="83">
        <f>[3]基础信息!M177</f>
        <v>100</v>
      </c>
      <c r="N178" s="92"/>
      <c r="X178" s="97">
        <v>174</v>
      </c>
      <c r="Y178" s="102">
        <f>求节点(节奏总纲!D$4:D$163,R$5:R$164,$X178)*6</f>
        <v>39331.139296099318</v>
      </c>
      <c r="Z178" s="102">
        <f>求节点(节奏总纲!E$4:E$163,S$5:S$164,$X178)*6</f>
        <v>40481.972940144959</v>
      </c>
      <c r="AA178" s="102">
        <f>求节点(节奏总纲!F$4:F$163,T$5:T$164,$X178)*6</f>
        <v>41994.300436274483</v>
      </c>
      <c r="AB178" s="102">
        <f>求节点(节奏总纲!G$4:G$163,U$5:U$164,$X178)*6</f>
        <v>44197.908539511765</v>
      </c>
      <c r="AC178" s="102">
        <f>求节点(节奏总纲!H$4:H$163,V$5:V$164,$X178)*6</f>
        <v>48143.846066656915</v>
      </c>
      <c r="AG178" s="103">
        <v>174</v>
      </c>
      <c r="AH178" s="103">
        <v>1</v>
      </c>
      <c r="AI178" s="103">
        <f>[4]实力验证!$Z180</f>
        <v>1.2837855237397309</v>
      </c>
      <c r="AJ178" s="103">
        <f>[4]实力验证!$AE180</f>
        <v>2.0219394546180971</v>
      </c>
      <c r="AK178" s="103">
        <f>[4]实力验证!$AJ180</f>
        <v>4.3889674663279905</v>
      </c>
      <c r="AL178" s="103">
        <f>[4]实力验证!$AO180</f>
        <v>7.6826808441453904</v>
      </c>
      <c r="AM178" s="103">
        <f t="shared" si="16"/>
        <v>172.87956432702859</v>
      </c>
      <c r="AN178" s="107"/>
      <c r="BL178" s="70">
        <v>174</v>
      </c>
      <c r="BM178" s="47">
        <f>'[1]功能-战损相关'!H184</f>
        <v>0</v>
      </c>
      <c r="BN178" s="47">
        <f>'[1]功能-战损相关'!I184</f>
        <v>0</v>
      </c>
      <c r="BO178" s="47">
        <f>'[1]功能-战损相关'!J184</f>
        <v>0</v>
      </c>
      <c r="BP178" s="47">
        <f>'[1]功能-战损相关'!K184</f>
        <v>0</v>
      </c>
      <c r="BQ178" s="47">
        <f>'[1]功能-战损相关'!L184</f>
        <v>0</v>
      </c>
      <c r="BR178" s="47">
        <f>'[1]功能-战损相关'!M184</f>
        <v>0</v>
      </c>
      <c r="BS178" s="47">
        <f>'[1]功能-战损相关'!N184</f>
        <v>0</v>
      </c>
      <c r="BT178" s="47">
        <f>'[1]功能-战损相关'!O184</f>
        <v>0</v>
      </c>
      <c r="BU178" s="47">
        <f>'[1]功能-战损相关'!P184</f>
        <v>0</v>
      </c>
      <c r="BV178" s="47">
        <f>'[1]功能-战损相关'!Q184</f>
        <v>0</v>
      </c>
      <c r="BX178" s="57">
        <v>174</v>
      </c>
      <c r="BY178" s="47">
        <f>求节点($BL$5:$BL$364,BM$5:BM$364,节奏总纲!R177)</f>
        <v>0.17499999999999999</v>
      </c>
      <c r="BZ178" s="47">
        <f>求节点($BL$5:$BL$364,BN$5:BN$364,节奏总纲!S177)</f>
        <v>0.17499999999999999</v>
      </c>
      <c r="CA178" s="47">
        <f>求节点($BL$5:$BL$364,BO$5:BO$364,节奏总纲!T177)</f>
        <v>0.17499999999999999</v>
      </c>
      <c r="CB178" s="47">
        <f>求节点($BL$5:$BL$364,BP$5:BP$364,节奏总纲!U177)</f>
        <v>0.17499999999999999</v>
      </c>
      <c r="CC178" s="47">
        <f>求节点($BL$5:$BL$364,BQ$5:BQ$364,节奏总纲!V177)</f>
        <v>0.17499999999999999</v>
      </c>
      <c r="CD178" s="47">
        <f>求节点($BL$5:$BL$364,BR$5:BR$364,节奏总纲!R177)</f>
        <v>0.125</v>
      </c>
      <c r="CE178" s="47">
        <f>求节点($BL$5:$BL$364,BS$5:BS$364,节奏总纲!S177)</f>
        <v>0.125</v>
      </c>
      <c r="CF178" s="47">
        <f>求节点($BL$5:$BL$364,BT$5:BT$364,节奏总纲!T177)</f>
        <v>0.125</v>
      </c>
      <c r="CG178" s="47">
        <f>求节点($BL$5:$BL$364,BU$5:BU$364,节奏总纲!U177)</f>
        <v>0.125</v>
      </c>
      <c r="CH178" s="47">
        <f>求节点($BL$5:$BL$364,BV$5:BV$364,节奏总纲!V177)</f>
        <v>0.125</v>
      </c>
    </row>
    <row r="179" spans="2:86" x14ac:dyDescent="0.2">
      <c r="B179" s="83">
        <v>175</v>
      </c>
      <c r="C179" s="83">
        <f>[1]服务器生态!W196</f>
        <v>122.904035015625</v>
      </c>
      <c r="D179" s="83">
        <f>[1]服务器生态!X196</f>
        <v>121.184503948295</v>
      </c>
      <c r="E179" s="83">
        <f>[1]服务器生态!Y196</f>
        <v>9.8923262860800012</v>
      </c>
      <c r="F179" s="83">
        <f>[1]服务器生态!Z196</f>
        <v>1.7599147500000005</v>
      </c>
      <c r="G179" s="83">
        <f>[1]服务器生态!AA196</f>
        <v>0.50921999999999989</v>
      </c>
      <c r="H179" s="83">
        <f>[1]服务器生态!AC196</f>
        <v>0.47962550249999997</v>
      </c>
      <c r="I179" s="83">
        <f>[1]服务器生态!AD196</f>
        <v>0.47291513735919999</v>
      </c>
      <c r="J179" s="83">
        <f>[1]服务器生态!AE196</f>
        <v>3.8604200140800002E-2</v>
      </c>
      <c r="K179" s="83">
        <f>[1]服务器生态!AF196</f>
        <v>6.8679600000000019E-3</v>
      </c>
      <c r="L179" s="83">
        <f>[1]服务器生态!AG196</f>
        <v>1.9871999999999997E-3</v>
      </c>
      <c r="M179" s="83">
        <f>[3]基础信息!M178</f>
        <v>100</v>
      </c>
      <c r="N179" s="92"/>
      <c r="X179" s="97">
        <v>175</v>
      </c>
      <c r="Y179" s="102">
        <f>求节点(节奏总纲!D$4:D$163,R$5:R$164,$X179)*6</f>
        <v>39365.174117596674</v>
      </c>
      <c r="Z179" s="102">
        <f>求节点(节奏总纲!E$4:E$163,S$5:S$164,$X179)*6</f>
        <v>40514.382083296747</v>
      </c>
      <c r="AA179" s="102">
        <f>求节点(节奏总纲!F$4:F$163,T$5:T$164,$X179)*6</f>
        <v>42026.961578749775</v>
      </c>
      <c r="AB179" s="102">
        <f>求节点(节奏总纲!G$4:G$163,U$5:U$164,$X179)*6</f>
        <v>44229.561701756887</v>
      </c>
      <c r="AC179" s="102">
        <f>求节点(节奏总纲!H$4:H$163,V$5:V$164,$X179)*6</f>
        <v>48178.416353969777</v>
      </c>
      <c r="AG179" s="103">
        <v>175</v>
      </c>
      <c r="AH179" s="103">
        <v>1</v>
      </c>
      <c r="AI179" s="103">
        <f>[4]实力验证!$Z181</f>
        <v>1.2829848055985074</v>
      </c>
      <c r="AJ179" s="103">
        <f>[4]实力验证!$AE181</f>
        <v>2.0232287496546251</v>
      </c>
      <c r="AK179" s="103">
        <f>[4]实力验证!$AJ181</f>
        <v>4.3836429886755806</v>
      </c>
      <c r="AL179" s="103">
        <f>[4]实力验证!$AO181</f>
        <v>7.6588533565804022</v>
      </c>
      <c r="AM179" s="103">
        <f t="shared" si="16"/>
        <v>172.80320191778762</v>
      </c>
      <c r="AN179" s="107"/>
      <c r="BL179" s="70">
        <v>175</v>
      </c>
      <c r="BM179" s="47">
        <f>'[1]功能-战损相关'!H185</f>
        <v>0</v>
      </c>
      <c r="BN179" s="47">
        <f>'[1]功能-战损相关'!I185</f>
        <v>0</v>
      </c>
      <c r="BO179" s="47">
        <f>'[1]功能-战损相关'!J185</f>
        <v>0</v>
      </c>
      <c r="BP179" s="47">
        <f>'[1]功能-战损相关'!K185</f>
        <v>0</v>
      </c>
      <c r="BQ179" s="47">
        <f>'[1]功能-战损相关'!L185</f>
        <v>0</v>
      </c>
      <c r="BR179" s="47">
        <f>'[1]功能-战损相关'!M185</f>
        <v>0</v>
      </c>
      <c r="BS179" s="47">
        <f>'[1]功能-战损相关'!N185</f>
        <v>0</v>
      </c>
      <c r="BT179" s="47">
        <f>'[1]功能-战损相关'!O185</f>
        <v>0</v>
      </c>
      <c r="BU179" s="47">
        <f>'[1]功能-战损相关'!P185</f>
        <v>0</v>
      </c>
      <c r="BV179" s="47">
        <f>'[1]功能-战损相关'!Q185</f>
        <v>0</v>
      </c>
      <c r="BX179" s="57">
        <v>175</v>
      </c>
      <c r="BY179" s="47">
        <f>求节点($BL$5:$BL$364,BM$5:BM$364,节奏总纲!R178)</f>
        <v>0.17499999999999999</v>
      </c>
      <c r="BZ179" s="47">
        <f>求节点($BL$5:$BL$364,BN$5:BN$364,节奏总纲!S178)</f>
        <v>0.17499999999999999</v>
      </c>
      <c r="CA179" s="47">
        <f>求节点($BL$5:$BL$364,BO$5:BO$364,节奏总纲!T178)</f>
        <v>0.17499999999999999</v>
      </c>
      <c r="CB179" s="47">
        <f>求节点($BL$5:$BL$364,BP$5:BP$364,节奏总纲!U178)</f>
        <v>0.17499999999999999</v>
      </c>
      <c r="CC179" s="47">
        <f>求节点($BL$5:$BL$364,BQ$5:BQ$364,节奏总纲!V178)</f>
        <v>0.17499999999999999</v>
      </c>
      <c r="CD179" s="47">
        <f>求节点($BL$5:$BL$364,BR$5:BR$364,节奏总纲!R178)</f>
        <v>0.125</v>
      </c>
      <c r="CE179" s="47">
        <f>求节点($BL$5:$BL$364,BS$5:BS$364,节奏总纲!S178)</f>
        <v>0.125</v>
      </c>
      <c r="CF179" s="47">
        <f>求节点($BL$5:$BL$364,BT$5:BT$364,节奏总纲!T178)</f>
        <v>0.125</v>
      </c>
      <c r="CG179" s="47">
        <f>求节点($BL$5:$BL$364,BU$5:BU$364,节奏总纲!U178)</f>
        <v>0.125</v>
      </c>
      <c r="CH179" s="47">
        <f>求节点($BL$5:$BL$364,BV$5:BV$364,节奏总纲!V178)</f>
        <v>0.125</v>
      </c>
    </row>
    <row r="180" spans="2:86" x14ac:dyDescent="0.2">
      <c r="B180" s="83">
        <v>176</v>
      </c>
      <c r="C180" s="83">
        <f>[1]服务器生态!W197</f>
        <v>122.06469038624998</v>
      </c>
      <c r="D180" s="83">
        <f>[1]服务器生态!X197</f>
        <v>120.35690245791638</v>
      </c>
      <c r="E180" s="83">
        <f>[1]服务器生态!Y197</f>
        <v>9.8247689358335997</v>
      </c>
      <c r="F180" s="83">
        <f>[1]服务器生态!Z197</f>
        <v>1.7478958200000003</v>
      </c>
      <c r="G180" s="83">
        <f>[1]服务器生态!AA197</f>
        <v>0.50574239999999993</v>
      </c>
      <c r="H180" s="83">
        <f>[1]服务器生态!AC197</f>
        <v>0.47962550249999997</v>
      </c>
      <c r="I180" s="83">
        <f>[1]服务器生态!AD197</f>
        <v>0.47291513735919999</v>
      </c>
      <c r="J180" s="83">
        <f>[1]服务器生态!AE197</f>
        <v>3.8604200140800002E-2</v>
      </c>
      <c r="K180" s="83">
        <f>[1]服务器生态!AF197</f>
        <v>6.8679600000000019E-3</v>
      </c>
      <c r="L180" s="83">
        <f>[1]服务器生态!AG197</f>
        <v>1.9871999999999997E-3</v>
      </c>
      <c r="M180" s="83">
        <f>[3]基础信息!M179</f>
        <v>100</v>
      </c>
      <c r="N180" s="92"/>
      <c r="X180" s="97">
        <v>176</v>
      </c>
      <c r="Y180" s="102">
        <f>求节点(节奏总纲!D$4:D$163,R$5:R$164,$X180)*6</f>
        <v>39399.208939094038</v>
      </c>
      <c r="Z180" s="102">
        <f>求节点(节奏总纲!E$4:E$163,S$5:S$164,$X180)*6</f>
        <v>40546.791226448535</v>
      </c>
      <c r="AA180" s="102">
        <f>求节点(节奏总纲!F$4:F$163,T$5:T$164,$X180)*6</f>
        <v>42059.622721225067</v>
      </c>
      <c r="AB180" s="102">
        <f>求节点(节奏总纲!G$4:G$163,U$5:U$164,$X180)*6</f>
        <v>44261.214864002002</v>
      </c>
      <c r="AC180" s="102">
        <f>求节点(节奏总纲!H$4:H$163,V$5:V$164,$X180)*6</f>
        <v>48212.986641282645</v>
      </c>
      <c r="AG180" s="103">
        <v>176</v>
      </c>
      <c r="AH180" s="103">
        <v>1</v>
      </c>
      <c r="AI180" s="103">
        <f>[4]实力验证!$Z182</f>
        <v>1.2821942116229288</v>
      </c>
      <c r="AJ180" s="103">
        <f>[4]实力验证!$AE182</f>
        <v>2.0245017430291306</v>
      </c>
      <c r="AK180" s="103">
        <f>[4]实力验证!$AJ182</f>
        <v>4.3783858329570045</v>
      </c>
      <c r="AL180" s="103">
        <f>[4]实力验证!$AO182</f>
        <v>7.635327140359947</v>
      </c>
      <c r="AM180" s="103">
        <f t="shared" si="16"/>
        <v>172.72780502392638</v>
      </c>
      <c r="AN180" s="107"/>
      <c r="BL180" s="70">
        <v>176</v>
      </c>
      <c r="BM180" s="47">
        <f>'[1]功能-战损相关'!H186</f>
        <v>0</v>
      </c>
      <c r="BN180" s="47">
        <f>'[1]功能-战损相关'!I186</f>
        <v>0</v>
      </c>
      <c r="BO180" s="47">
        <f>'[1]功能-战损相关'!J186</f>
        <v>0</v>
      </c>
      <c r="BP180" s="47">
        <f>'[1]功能-战损相关'!K186</f>
        <v>0</v>
      </c>
      <c r="BQ180" s="47">
        <f>'[1]功能-战损相关'!L186</f>
        <v>0</v>
      </c>
      <c r="BR180" s="47">
        <f>'[1]功能-战损相关'!M186</f>
        <v>0</v>
      </c>
      <c r="BS180" s="47">
        <f>'[1]功能-战损相关'!N186</f>
        <v>0</v>
      </c>
      <c r="BT180" s="47">
        <f>'[1]功能-战损相关'!O186</f>
        <v>0</v>
      </c>
      <c r="BU180" s="47">
        <f>'[1]功能-战损相关'!P186</f>
        <v>0</v>
      </c>
      <c r="BV180" s="47">
        <f>'[1]功能-战损相关'!Q186</f>
        <v>0</v>
      </c>
      <c r="BX180" s="57">
        <v>176</v>
      </c>
      <c r="BY180" s="47">
        <f>求节点($BL$5:$BL$364,BM$5:BM$364,节奏总纲!R179)</f>
        <v>0.17499999999999999</v>
      </c>
      <c r="BZ180" s="47">
        <f>求节点($BL$5:$BL$364,BN$5:BN$364,节奏总纲!S179)</f>
        <v>0.17499999999999999</v>
      </c>
      <c r="CA180" s="47">
        <f>求节点($BL$5:$BL$364,BO$5:BO$364,节奏总纲!T179)</f>
        <v>0.17499999999999999</v>
      </c>
      <c r="CB180" s="47">
        <f>求节点($BL$5:$BL$364,BP$5:BP$364,节奏总纲!U179)</f>
        <v>0.17499999999999999</v>
      </c>
      <c r="CC180" s="47">
        <f>求节点($BL$5:$BL$364,BQ$5:BQ$364,节奏总纲!V179)</f>
        <v>0.17499999999999999</v>
      </c>
      <c r="CD180" s="47">
        <f>求节点($BL$5:$BL$364,BR$5:BR$364,节奏总纲!R179)</f>
        <v>0.125</v>
      </c>
      <c r="CE180" s="47">
        <f>求节点($BL$5:$BL$364,BS$5:BS$364,节奏总纲!S179)</f>
        <v>0.125</v>
      </c>
      <c r="CF180" s="47">
        <f>求节点($BL$5:$BL$364,BT$5:BT$364,节奏总纲!T179)</f>
        <v>0.125</v>
      </c>
      <c r="CG180" s="47">
        <f>求节点($BL$5:$BL$364,BU$5:BU$364,节奏总纲!U179)</f>
        <v>0.125</v>
      </c>
      <c r="CH180" s="47">
        <f>求节点($BL$5:$BL$364,BV$5:BV$364,节奏总纲!V179)</f>
        <v>0.125</v>
      </c>
    </row>
    <row r="181" spans="2:86" x14ac:dyDescent="0.2">
      <c r="B181" s="83">
        <v>177</v>
      </c>
      <c r="C181" s="83">
        <f>[1]服务器生态!W198</f>
        <v>121.22534575687499</v>
      </c>
      <c r="D181" s="83">
        <f>[1]服务器生态!X198</f>
        <v>119.52930096753779</v>
      </c>
      <c r="E181" s="83">
        <f>[1]服务器生态!Y198</f>
        <v>9.7572115855871999</v>
      </c>
      <c r="F181" s="83">
        <f>[1]服务器生态!Z198</f>
        <v>1.7358768900000006</v>
      </c>
      <c r="G181" s="83">
        <f>[1]服务器生态!AA198</f>
        <v>0.50226479999999996</v>
      </c>
      <c r="H181" s="83">
        <f>[1]服务器生态!AC198</f>
        <v>0.47962550249999997</v>
      </c>
      <c r="I181" s="83">
        <f>[1]服务器生态!AD198</f>
        <v>0.47291513735919999</v>
      </c>
      <c r="J181" s="83">
        <f>[1]服务器生态!AE198</f>
        <v>3.8604200140800002E-2</v>
      </c>
      <c r="K181" s="83">
        <f>[1]服务器生态!AF198</f>
        <v>6.8679600000000019E-3</v>
      </c>
      <c r="L181" s="83">
        <f>[1]服务器生态!AG198</f>
        <v>1.9871999999999997E-3</v>
      </c>
      <c r="M181" s="83">
        <f>[3]基础信息!M180</f>
        <v>100</v>
      </c>
      <c r="N181" s="92"/>
      <c r="X181" s="97">
        <v>177</v>
      </c>
      <c r="Y181" s="102">
        <f>求节点(节奏总纲!D$4:D$163,R$5:R$164,$X181)*6</f>
        <v>39433.243760591395</v>
      </c>
      <c r="Z181" s="102">
        <f>求节点(节奏总纲!E$4:E$163,S$5:S$164,$X181)*6</f>
        <v>40579.200369600323</v>
      </c>
      <c r="AA181" s="102">
        <f>求节点(节奏总纲!F$4:F$163,T$5:T$164,$X181)*6</f>
        <v>42092.283863700366</v>
      </c>
      <c r="AB181" s="102">
        <f>求节点(节奏总纲!G$4:G$163,U$5:U$164,$X181)*6</f>
        <v>44292.868026247124</v>
      </c>
      <c r="AC181" s="102">
        <f>求节点(节奏总纲!H$4:H$163,V$5:V$164,$X181)*6</f>
        <v>48247.556928595513</v>
      </c>
      <c r="AG181" s="103">
        <v>177</v>
      </c>
      <c r="AH181" s="103">
        <v>1</v>
      </c>
      <c r="AI181" s="103">
        <f>[4]实力验证!$Z183</f>
        <v>1.2814135510065057</v>
      </c>
      <c r="AJ181" s="103">
        <f>[4]实力验证!$AE183</f>
        <v>2.02575874197314</v>
      </c>
      <c r="AK181" s="103">
        <f>[4]实力验证!$AJ183</f>
        <v>4.3731947303801197</v>
      </c>
      <c r="AL181" s="103">
        <f>[4]实力验证!$AO183</f>
        <v>7.6120965175319428</v>
      </c>
      <c r="AM181" s="103">
        <f t="shared" si="16"/>
        <v>172.65335544872562</v>
      </c>
      <c r="AN181" s="107"/>
      <c r="BL181" s="70">
        <v>177</v>
      </c>
      <c r="BM181" s="47">
        <f>'[1]功能-战损相关'!H187</f>
        <v>0</v>
      </c>
      <c r="BN181" s="47">
        <f>'[1]功能-战损相关'!I187</f>
        <v>0</v>
      </c>
      <c r="BO181" s="47">
        <f>'[1]功能-战损相关'!J187</f>
        <v>0</v>
      </c>
      <c r="BP181" s="47">
        <f>'[1]功能-战损相关'!K187</f>
        <v>0</v>
      </c>
      <c r="BQ181" s="47">
        <f>'[1]功能-战损相关'!L187</f>
        <v>0</v>
      </c>
      <c r="BR181" s="47">
        <f>'[1]功能-战损相关'!M187</f>
        <v>0</v>
      </c>
      <c r="BS181" s="47">
        <f>'[1]功能-战损相关'!N187</f>
        <v>0</v>
      </c>
      <c r="BT181" s="47">
        <f>'[1]功能-战损相关'!O187</f>
        <v>0</v>
      </c>
      <c r="BU181" s="47">
        <f>'[1]功能-战损相关'!P187</f>
        <v>0</v>
      </c>
      <c r="BV181" s="47">
        <f>'[1]功能-战损相关'!Q187</f>
        <v>0</v>
      </c>
      <c r="BX181" s="57">
        <v>177</v>
      </c>
      <c r="BY181" s="47">
        <f>求节点($BL$5:$BL$364,BM$5:BM$364,节奏总纲!R180)</f>
        <v>0.17499999999999999</v>
      </c>
      <c r="BZ181" s="47">
        <f>求节点($BL$5:$BL$364,BN$5:BN$364,节奏总纲!S180)</f>
        <v>0.17499999999999999</v>
      </c>
      <c r="CA181" s="47">
        <f>求节点($BL$5:$BL$364,BO$5:BO$364,节奏总纲!T180)</f>
        <v>0.17499999999999999</v>
      </c>
      <c r="CB181" s="47">
        <f>求节点($BL$5:$BL$364,BP$5:BP$364,节奏总纲!U180)</f>
        <v>0.17499999999999999</v>
      </c>
      <c r="CC181" s="47">
        <f>求节点($BL$5:$BL$364,BQ$5:BQ$364,节奏总纲!V180)</f>
        <v>0.17499999999999999</v>
      </c>
      <c r="CD181" s="47">
        <f>求节点($BL$5:$BL$364,BR$5:BR$364,节奏总纲!R180)</f>
        <v>0.125</v>
      </c>
      <c r="CE181" s="47">
        <f>求节点($BL$5:$BL$364,BS$5:BS$364,节奏总纲!S180)</f>
        <v>0.125</v>
      </c>
      <c r="CF181" s="47">
        <f>求节点($BL$5:$BL$364,BT$5:BT$364,节奏总纲!T180)</f>
        <v>0.125</v>
      </c>
      <c r="CG181" s="47">
        <f>求节点($BL$5:$BL$364,BU$5:BU$364,节奏总纲!U180)</f>
        <v>0.125</v>
      </c>
      <c r="CH181" s="47">
        <f>求节点($BL$5:$BL$364,BV$5:BV$364,节奏总纲!V180)</f>
        <v>0.125</v>
      </c>
    </row>
    <row r="182" spans="2:86" x14ac:dyDescent="0.2">
      <c r="B182" s="83">
        <v>178</v>
      </c>
      <c r="C182" s="83">
        <f>[1]服务器生态!W199</f>
        <v>120.38600112749998</v>
      </c>
      <c r="D182" s="83">
        <f>[1]服务器生态!X199</f>
        <v>118.70169947715918</v>
      </c>
      <c r="E182" s="83">
        <f>[1]服务器生态!Y199</f>
        <v>9.6896542353408002</v>
      </c>
      <c r="F182" s="83">
        <f>[1]服务器生态!Z199</f>
        <v>1.7238579600000004</v>
      </c>
      <c r="G182" s="83">
        <f>[1]服务器生态!AA199</f>
        <v>0.49878719999999988</v>
      </c>
      <c r="H182" s="83">
        <f>[1]服务器生态!AC199</f>
        <v>0.47962550249999997</v>
      </c>
      <c r="I182" s="83">
        <f>[1]服务器生态!AD199</f>
        <v>0.47291513735919999</v>
      </c>
      <c r="J182" s="83">
        <f>[1]服务器生态!AE199</f>
        <v>3.8604200140800002E-2</v>
      </c>
      <c r="K182" s="83">
        <f>[1]服务器生态!AF199</f>
        <v>6.8679600000000019E-3</v>
      </c>
      <c r="L182" s="83">
        <f>[1]服务器生态!AG199</f>
        <v>1.9871999999999997E-3</v>
      </c>
      <c r="M182" s="83">
        <f>[3]基础信息!M181</f>
        <v>100</v>
      </c>
      <c r="N182" s="92"/>
      <c r="X182" s="97">
        <v>178</v>
      </c>
      <c r="Y182" s="102">
        <f>求节点(节奏总纲!D$4:D$163,R$5:R$164,$X182)*6</f>
        <v>39467.278582088758</v>
      </c>
      <c r="Z182" s="102">
        <f>求节点(节奏总纲!E$4:E$163,S$5:S$164,$X182)*6</f>
        <v>40611.609512752111</v>
      </c>
      <c r="AA182" s="102">
        <f>求节点(节奏总纲!F$4:F$163,T$5:T$164,$X182)*6</f>
        <v>42124.945006175658</v>
      </c>
      <c r="AB182" s="102">
        <f>求节点(节奏总纲!G$4:G$163,U$5:U$164,$X182)*6</f>
        <v>44324.521188492246</v>
      </c>
      <c r="AC182" s="102">
        <f>求节点(节奏总纲!H$4:H$163,V$5:V$164,$X182)*6</f>
        <v>48282.127215908375</v>
      </c>
      <c r="AG182" s="103">
        <v>178</v>
      </c>
      <c r="AH182" s="103">
        <v>1</v>
      </c>
      <c r="AI182" s="103">
        <f>[4]实力验证!$Z184</f>
        <v>1.2806426377075646</v>
      </c>
      <c r="AJ182" s="103">
        <f>[4]实力验证!$AE184</f>
        <v>2.0270000460460067</v>
      </c>
      <c r="AK182" s="103">
        <f>[4]实力验证!$AJ184</f>
        <v>4.368068443837033</v>
      </c>
      <c r="AL182" s="103">
        <f>[4]实力验证!$AO184</f>
        <v>7.589155951933984</v>
      </c>
      <c r="AM182" s="103">
        <f t="shared" si="16"/>
        <v>172.57983544987417</v>
      </c>
      <c r="AN182" s="107"/>
      <c r="BL182" s="70">
        <v>178</v>
      </c>
      <c r="BM182" s="47">
        <f>'[1]功能-战损相关'!H188</f>
        <v>0</v>
      </c>
      <c r="BN182" s="47">
        <f>'[1]功能-战损相关'!I188</f>
        <v>0</v>
      </c>
      <c r="BO182" s="47">
        <f>'[1]功能-战损相关'!J188</f>
        <v>0</v>
      </c>
      <c r="BP182" s="47">
        <f>'[1]功能-战损相关'!K188</f>
        <v>0</v>
      </c>
      <c r="BQ182" s="47">
        <f>'[1]功能-战损相关'!L188</f>
        <v>0</v>
      </c>
      <c r="BR182" s="47">
        <f>'[1]功能-战损相关'!M188</f>
        <v>0</v>
      </c>
      <c r="BS182" s="47">
        <f>'[1]功能-战损相关'!N188</f>
        <v>0</v>
      </c>
      <c r="BT182" s="47">
        <f>'[1]功能-战损相关'!O188</f>
        <v>0</v>
      </c>
      <c r="BU182" s="47">
        <f>'[1]功能-战损相关'!P188</f>
        <v>0</v>
      </c>
      <c r="BV182" s="47">
        <f>'[1]功能-战损相关'!Q188</f>
        <v>0</v>
      </c>
      <c r="BX182" s="57">
        <v>178</v>
      </c>
      <c r="BY182" s="47">
        <f>求节点($BL$5:$BL$364,BM$5:BM$364,节奏总纲!R181)</f>
        <v>0.17499999999999999</v>
      </c>
      <c r="BZ182" s="47">
        <f>求节点($BL$5:$BL$364,BN$5:BN$364,节奏总纲!S181)</f>
        <v>0.17499999999999999</v>
      </c>
      <c r="CA182" s="47">
        <f>求节点($BL$5:$BL$364,BO$5:BO$364,节奏总纲!T181)</f>
        <v>0.17499999999999999</v>
      </c>
      <c r="CB182" s="47">
        <f>求节点($BL$5:$BL$364,BP$5:BP$364,节奏总纲!U181)</f>
        <v>0.17499999999999999</v>
      </c>
      <c r="CC182" s="47">
        <f>求节点($BL$5:$BL$364,BQ$5:BQ$364,节奏总纲!V181)</f>
        <v>0.17499999999999999</v>
      </c>
      <c r="CD182" s="47">
        <f>求节点($BL$5:$BL$364,BR$5:BR$364,节奏总纲!R181)</f>
        <v>0.125</v>
      </c>
      <c r="CE182" s="47">
        <f>求节点($BL$5:$BL$364,BS$5:BS$364,节奏总纲!S181)</f>
        <v>0.125</v>
      </c>
      <c r="CF182" s="47">
        <f>求节点($BL$5:$BL$364,BT$5:BT$364,节奏总纲!T181)</f>
        <v>0.125</v>
      </c>
      <c r="CG182" s="47">
        <f>求节点($BL$5:$BL$364,BU$5:BU$364,节奏总纲!U181)</f>
        <v>0.125</v>
      </c>
      <c r="CH182" s="47">
        <f>求节点($BL$5:$BL$364,BV$5:BV$364,节奏总纲!V181)</f>
        <v>0.125</v>
      </c>
    </row>
    <row r="183" spans="2:86" x14ac:dyDescent="0.2">
      <c r="B183" s="83">
        <v>179</v>
      </c>
      <c r="C183" s="83">
        <f>[1]服务器生态!W200</f>
        <v>119.54665649812497</v>
      </c>
      <c r="D183" s="83">
        <f>[1]服务器生态!X200</f>
        <v>117.87409798678058</v>
      </c>
      <c r="E183" s="83">
        <f>[1]服务器生态!Y200</f>
        <v>9.6220968850943986</v>
      </c>
      <c r="F183" s="83">
        <f>[1]服务器生态!Z200</f>
        <v>1.7118390300000004</v>
      </c>
      <c r="G183" s="83">
        <f>[1]服务器生态!AA200</f>
        <v>0.49530959999999985</v>
      </c>
      <c r="H183" s="83">
        <f>[1]服务器生态!AC200</f>
        <v>0.47962550249999997</v>
      </c>
      <c r="I183" s="83">
        <f>[1]服务器生态!AD200</f>
        <v>0.47291513735919999</v>
      </c>
      <c r="J183" s="83">
        <f>[1]服务器生态!AE200</f>
        <v>3.8604200140800002E-2</v>
      </c>
      <c r="K183" s="83">
        <f>[1]服务器生态!AF200</f>
        <v>6.8679600000000019E-3</v>
      </c>
      <c r="L183" s="83">
        <f>[1]服务器生态!AG200</f>
        <v>1.9871999999999997E-3</v>
      </c>
      <c r="M183" s="83">
        <f>[3]基础信息!M182</f>
        <v>100</v>
      </c>
      <c r="N183" s="92"/>
      <c r="X183" s="97">
        <v>179</v>
      </c>
      <c r="Y183" s="102">
        <f>求节点(节奏总纲!D$4:D$163,R$5:R$164,$X183)*6</f>
        <v>39501.313403586122</v>
      </c>
      <c r="Z183" s="102">
        <f>求节点(节奏总纲!E$4:E$163,S$5:S$164,$X183)*6</f>
        <v>40644.018655903899</v>
      </c>
      <c r="AA183" s="102">
        <f>求节点(节奏总纲!F$4:F$163,T$5:T$164,$X183)*6</f>
        <v>42157.606148650957</v>
      </c>
      <c r="AB183" s="102">
        <f>求节点(节奏总纲!G$4:G$163,U$5:U$164,$X183)*6</f>
        <v>44356.174350737369</v>
      </c>
      <c r="AC183" s="102">
        <f>求节点(节奏总纲!H$4:H$163,V$5:V$164,$X183)*6</f>
        <v>48316.697503221236</v>
      </c>
      <c r="AG183" s="103">
        <v>179</v>
      </c>
      <c r="AH183" s="103">
        <v>1</v>
      </c>
      <c r="AI183" s="103">
        <f>[4]实力验证!$Z185</f>
        <v>1.279881290301434</v>
      </c>
      <c r="AJ183" s="103">
        <f>[4]实力验证!$AE185</f>
        <v>2.028225947372905</v>
      </c>
      <c r="AK183" s="103">
        <f>[4]实力验证!$AJ185</f>
        <v>4.3630057669211979</v>
      </c>
      <c r="AL183" s="103">
        <f>[4]实力验证!$AO185</f>
        <v>7.566500044794811</v>
      </c>
      <c r="AM183" s="103">
        <f t="shared" si="16"/>
        <v>172.50722772537242</v>
      </c>
      <c r="AN183" s="107"/>
      <c r="BL183" s="70">
        <v>179</v>
      </c>
      <c r="BM183" s="47">
        <f>'[1]功能-战损相关'!H189</f>
        <v>0</v>
      </c>
      <c r="BN183" s="47">
        <f>'[1]功能-战损相关'!I189</f>
        <v>0</v>
      </c>
      <c r="BO183" s="47">
        <f>'[1]功能-战损相关'!J189</f>
        <v>0</v>
      </c>
      <c r="BP183" s="47">
        <f>'[1]功能-战损相关'!K189</f>
        <v>0</v>
      </c>
      <c r="BQ183" s="47">
        <f>'[1]功能-战损相关'!L189</f>
        <v>0</v>
      </c>
      <c r="BR183" s="47">
        <f>'[1]功能-战损相关'!M189</f>
        <v>0</v>
      </c>
      <c r="BS183" s="47">
        <f>'[1]功能-战损相关'!N189</f>
        <v>0</v>
      </c>
      <c r="BT183" s="47">
        <f>'[1]功能-战损相关'!O189</f>
        <v>0</v>
      </c>
      <c r="BU183" s="47">
        <f>'[1]功能-战损相关'!P189</f>
        <v>0</v>
      </c>
      <c r="BV183" s="47">
        <f>'[1]功能-战损相关'!Q189</f>
        <v>0</v>
      </c>
      <c r="BX183" s="57">
        <v>179</v>
      </c>
      <c r="BY183" s="47">
        <f>求节点($BL$5:$BL$364,BM$5:BM$364,节奏总纲!R182)</f>
        <v>0.17499999999999999</v>
      </c>
      <c r="BZ183" s="47">
        <f>求节点($BL$5:$BL$364,BN$5:BN$364,节奏总纲!S182)</f>
        <v>0.17499999999999999</v>
      </c>
      <c r="CA183" s="47">
        <f>求节点($BL$5:$BL$364,BO$5:BO$364,节奏总纲!T182)</f>
        <v>0.17499999999999999</v>
      </c>
      <c r="CB183" s="47">
        <f>求节点($BL$5:$BL$364,BP$5:BP$364,节奏总纲!U182)</f>
        <v>0.17499999999999999</v>
      </c>
      <c r="CC183" s="47">
        <f>求节点($BL$5:$BL$364,BQ$5:BQ$364,节奏总纲!V182)</f>
        <v>0.17499999999999999</v>
      </c>
      <c r="CD183" s="47">
        <f>求节点($BL$5:$BL$364,BR$5:BR$364,节奏总纲!R182)</f>
        <v>0.125</v>
      </c>
      <c r="CE183" s="47">
        <f>求节点($BL$5:$BL$364,BS$5:BS$364,节奏总纲!S182)</f>
        <v>0.125</v>
      </c>
      <c r="CF183" s="47">
        <f>求节点($BL$5:$BL$364,BT$5:BT$364,节奏总纲!T182)</f>
        <v>0.125</v>
      </c>
      <c r="CG183" s="47">
        <f>求节点($BL$5:$BL$364,BU$5:BU$364,节奏总纲!U182)</f>
        <v>0.125</v>
      </c>
      <c r="CH183" s="47">
        <f>求节点($BL$5:$BL$364,BV$5:BV$364,节奏总纲!V182)</f>
        <v>0.125</v>
      </c>
    </row>
    <row r="184" spans="2:86" x14ac:dyDescent="0.2">
      <c r="B184" s="83">
        <v>180</v>
      </c>
      <c r="C184" s="83">
        <f>[1]服务器生态!W201</f>
        <v>118.70731186874998</v>
      </c>
      <c r="D184" s="83">
        <f>[1]服务器生态!X201</f>
        <v>117.04649649640199</v>
      </c>
      <c r="E184" s="83">
        <f>[1]服务器生态!Y201</f>
        <v>9.5545395348479989</v>
      </c>
      <c r="F184" s="83">
        <f>[1]服务器生态!Z201</f>
        <v>1.6998201000000004</v>
      </c>
      <c r="G184" s="83">
        <f>[1]服务器生态!AA201</f>
        <v>0.49183199999999988</v>
      </c>
      <c r="H184" s="83">
        <f>[1]服务器生态!AC201</f>
        <v>0.47962550249999997</v>
      </c>
      <c r="I184" s="83">
        <f>[1]服务器生态!AD201</f>
        <v>0.47291513735919999</v>
      </c>
      <c r="J184" s="83">
        <f>[1]服务器生态!AE201</f>
        <v>3.8604200140800002E-2</v>
      </c>
      <c r="K184" s="83">
        <f>[1]服务器生态!AF201</f>
        <v>6.8679600000000019E-3</v>
      </c>
      <c r="L184" s="83">
        <f>[1]服务器生态!AG201</f>
        <v>1.9871999999999997E-3</v>
      </c>
      <c r="M184" s="83">
        <f>[3]基础信息!M183</f>
        <v>100</v>
      </c>
      <c r="N184" s="92"/>
      <c r="X184" s="97">
        <v>180</v>
      </c>
      <c r="Y184" s="102">
        <f>求节点(节奏总纲!D$4:D$163,R$5:R$164,$X184)*6</f>
        <v>39535.348225083479</v>
      </c>
      <c r="Z184" s="102">
        <f>求节点(节奏总纲!E$4:E$163,S$5:S$164,$X184)*6</f>
        <v>40675.85676370842</v>
      </c>
      <c r="AA184" s="102">
        <f>求节点(节奏总纲!F$4:F$163,T$5:T$164,$X184)*6</f>
        <v>42190.267291126249</v>
      </c>
      <c r="AB184" s="102">
        <f>求节点(节奏总纲!G$4:G$163,U$5:U$164,$X184)*6</f>
        <v>44387.827512982491</v>
      </c>
      <c r="AC184" s="102">
        <f>求节点(节奏总纲!H$4:H$163,V$5:V$164,$X184)*6</f>
        <v>48349.851639656124</v>
      </c>
      <c r="AG184" s="103">
        <v>180</v>
      </c>
      <c r="AH184" s="103">
        <v>1</v>
      </c>
      <c r="AI184" s="103">
        <f>[4]实力验证!$Z186</f>
        <v>1.2801213404278404</v>
      </c>
      <c r="AJ184" s="103">
        <f>[4]实力验证!$AE186</f>
        <v>2.0294367308740302</v>
      </c>
      <c r="AK184" s="103">
        <f>[4]实力验证!$AJ186</f>
        <v>4.3580055229809052</v>
      </c>
      <c r="AL184" s="103">
        <f>[4]实力验证!$AO186</f>
        <v>7.5431483370266861</v>
      </c>
      <c r="AM184" s="103">
        <f t="shared" si="16"/>
        <v>172.50491682949539</v>
      </c>
      <c r="AN184" s="107"/>
      <c r="BL184" s="70">
        <v>180</v>
      </c>
      <c r="BM184" s="47">
        <f>'[1]功能-战损相关'!H190</f>
        <v>0</v>
      </c>
      <c r="BN184" s="47">
        <f>'[1]功能-战损相关'!I190</f>
        <v>0</v>
      </c>
      <c r="BO184" s="47">
        <f>'[1]功能-战损相关'!J190</f>
        <v>0</v>
      </c>
      <c r="BP184" s="47">
        <f>'[1]功能-战损相关'!K190</f>
        <v>0</v>
      </c>
      <c r="BQ184" s="47">
        <f>'[1]功能-战损相关'!L190</f>
        <v>0</v>
      </c>
      <c r="BR184" s="47">
        <f>'[1]功能-战损相关'!M190</f>
        <v>0</v>
      </c>
      <c r="BS184" s="47">
        <f>'[1]功能-战损相关'!N190</f>
        <v>0</v>
      </c>
      <c r="BT184" s="47">
        <f>'[1]功能-战损相关'!O190</f>
        <v>0</v>
      </c>
      <c r="BU184" s="47">
        <f>'[1]功能-战损相关'!P190</f>
        <v>0</v>
      </c>
      <c r="BV184" s="47">
        <f>'[1]功能-战损相关'!Q190</f>
        <v>0</v>
      </c>
      <c r="BX184" s="57">
        <v>180</v>
      </c>
      <c r="BY184" s="47">
        <f>求节点($BL$5:$BL$364,BM$5:BM$364,节奏总纲!R183)</f>
        <v>0.17499999999999999</v>
      </c>
      <c r="BZ184" s="47">
        <f>求节点($BL$5:$BL$364,BN$5:BN$364,节奏总纲!S183)</f>
        <v>0.17499999999999999</v>
      </c>
      <c r="CA184" s="47">
        <f>求节点($BL$5:$BL$364,BO$5:BO$364,节奏总纲!T183)</f>
        <v>0.17499999999999999</v>
      </c>
      <c r="CB184" s="47">
        <f>求节点($BL$5:$BL$364,BP$5:BP$364,节奏总纲!U183)</f>
        <v>0.17499999999999999</v>
      </c>
      <c r="CC184" s="47">
        <f>求节点($BL$5:$BL$364,BQ$5:BQ$364,节奏总纲!V183)</f>
        <v>0.17499999999999999</v>
      </c>
      <c r="CD184" s="47">
        <f>求节点($BL$5:$BL$364,BR$5:BR$364,节奏总纲!R183)</f>
        <v>0.125</v>
      </c>
      <c r="CE184" s="47">
        <f>求节点($BL$5:$BL$364,BS$5:BS$364,节奏总纲!S183)</f>
        <v>0.125</v>
      </c>
      <c r="CF184" s="47">
        <f>求节点($BL$5:$BL$364,BT$5:BT$364,节奏总纲!T183)</f>
        <v>0.125</v>
      </c>
      <c r="CG184" s="47">
        <f>求节点($BL$5:$BL$364,BU$5:BU$364,节奏总纲!U183)</f>
        <v>0.125</v>
      </c>
      <c r="CH184" s="47">
        <f>求节点($BL$5:$BL$364,BV$5:BV$364,节奏总纲!V183)</f>
        <v>0.125</v>
      </c>
    </row>
    <row r="185" spans="2:86" x14ac:dyDescent="0.2">
      <c r="B185" s="83">
        <v>181</v>
      </c>
      <c r="C185" s="83">
        <f>[1]服务器生态!W202</f>
        <v>118.01485254951561</v>
      </c>
      <c r="D185" s="83">
        <f>[1]服务器生态!X202</f>
        <v>116.36372526683964</v>
      </c>
      <c r="E185" s="83">
        <f>[1]服务器生态!Y202</f>
        <v>9.4988047208947197</v>
      </c>
      <c r="F185" s="83">
        <f>[1]服务器生态!Z202</f>
        <v>1.6899044827500003</v>
      </c>
      <c r="G185" s="83">
        <f>[1]服务器生态!AA202</f>
        <v>0.48896297999999988</v>
      </c>
      <c r="H185" s="83">
        <f>[1]服务器生态!AC202</f>
        <v>0.47962550249999997</v>
      </c>
      <c r="I185" s="83">
        <f>[1]服务器生态!AD202</f>
        <v>0.47291513735919999</v>
      </c>
      <c r="J185" s="83">
        <f>[1]服务器生态!AE202</f>
        <v>3.8604200140800002E-2</v>
      </c>
      <c r="K185" s="83">
        <f>[1]服务器生态!AF202</f>
        <v>6.8679600000000019E-3</v>
      </c>
      <c r="L185" s="83">
        <f>[1]服务器生态!AG202</f>
        <v>1.9871999999999997E-3</v>
      </c>
      <c r="M185" s="83">
        <f>[3]基础信息!M184</f>
        <v>100</v>
      </c>
      <c r="N185" s="92"/>
      <c r="X185" s="97">
        <v>181</v>
      </c>
      <c r="Y185" s="102">
        <f>求节点(节奏总纲!D$4:D$163,R$5:R$164,$X185)*6</f>
        <v>39565.530156965608</v>
      </c>
      <c r="Z185" s="102">
        <f>求节点(节奏总纲!E$4:E$163,S$5:S$164,$X185)*6</f>
        <v>40707.613792417571</v>
      </c>
      <c r="AA185" s="102">
        <f>求节点(节奏总纲!F$4:F$163,T$5:T$164,$X185)*6</f>
        <v>42222.517942541715</v>
      </c>
      <c r="AB185" s="102">
        <f>求节点(节奏总纲!G$4:G$163,U$5:U$164,$X185)*6</f>
        <v>44419.480675227613</v>
      </c>
      <c r="AC185" s="102">
        <f>求节点(节奏总纲!H$4:H$163,V$5:V$164,$X185)*6</f>
        <v>48380.457363272792</v>
      </c>
      <c r="AG185" s="103">
        <v>181</v>
      </c>
      <c r="AH185" s="103">
        <v>1</v>
      </c>
      <c r="AI185" s="103">
        <f>[4]实力验证!$Z187</f>
        <v>1.2805177491694328</v>
      </c>
      <c r="AJ185" s="103">
        <f>[4]实力验证!$AE187</f>
        <v>2.030095647196438</v>
      </c>
      <c r="AK185" s="103">
        <f>[4]实力验证!$AJ187</f>
        <v>4.3531322171942737</v>
      </c>
      <c r="AL185" s="103">
        <f>[4]实力验证!$AO187</f>
        <v>7.5168051680511478</v>
      </c>
      <c r="AM185" s="103">
        <f t="shared" si="16"/>
        <v>172.50157419828196</v>
      </c>
      <c r="AN185" s="107"/>
      <c r="BL185" s="70">
        <v>181</v>
      </c>
      <c r="BM185" s="47">
        <f>'[1]功能-战损相关'!H191</f>
        <v>0</v>
      </c>
      <c r="BN185" s="47">
        <f>'[1]功能-战损相关'!I191</f>
        <v>0</v>
      </c>
      <c r="BO185" s="47">
        <f>'[1]功能-战损相关'!J191</f>
        <v>0</v>
      </c>
      <c r="BP185" s="47">
        <f>'[1]功能-战损相关'!K191</f>
        <v>0</v>
      </c>
      <c r="BQ185" s="47">
        <f>'[1]功能-战损相关'!L191</f>
        <v>0</v>
      </c>
      <c r="BR185" s="47">
        <f>'[1]功能-战损相关'!M191</f>
        <v>0</v>
      </c>
      <c r="BS185" s="47">
        <f>'[1]功能-战损相关'!N191</f>
        <v>0</v>
      </c>
      <c r="BT185" s="47">
        <f>'[1]功能-战损相关'!O191</f>
        <v>0</v>
      </c>
      <c r="BU185" s="47">
        <f>'[1]功能-战损相关'!P191</f>
        <v>0</v>
      </c>
      <c r="BV185" s="47">
        <f>'[1]功能-战损相关'!Q191</f>
        <v>0</v>
      </c>
      <c r="BX185" s="57">
        <v>181</v>
      </c>
      <c r="BY185" s="47">
        <f>求节点($BL$5:$BL$364,BM$5:BM$364,节奏总纲!R184)</f>
        <v>0.17499999999999999</v>
      </c>
      <c r="BZ185" s="47">
        <f>求节点($BL$5:$BL$364,BN$5:BN$364,节奏总纲!S184)</f>
        <v>0.17499999999999999</v>
      </c>
      <c r="CA185" s="47">
        <f>求节点($BL$5:$BL$364,BO$5:BO$364,节奏总纲!T184)</f>
        <v>0.17499999999999999</v>
      </c>
      <c r="CB185" s="47">
        <f>求节点($BL$5:$BL$364,BP$5:BP$364,节奏总纲!U184)</f>
        <v>0.17499999999999999</v>
      </c>
      <c r="CC185" s="47">
        <f>求节点($BL$5:$BL$364,BQ$5:BQ$364,节奏总纲!V184)</f>
        <v>0.17499999999999999</v>
      </c>
      <c r="CD185" s="47">
        <f>求节点($BL$5:$BL$364,BR$5:BR$364,节奏总纲!R184)</f>
        <v>0.125</v>
      </c>
      <c r="CE185" s="47">
        <f>求节点($BL$5:$BL$364,BS$5:BS$364,节奏总纲!S184)</f>
        <v>0.125</v>
      </c>
      <c r="CF185" s="47">
        <f>求节点($BL$5:$BL$364,BT$5:BT$364,节奏总纲!T184)</f>
        <v>0.125</v>
      </c>
      <c r="CG185" s="47">
        <f>求节点($BL$5:$BL$364,BU$5:BU$364,节奏总纲!U184)</f>
        <v>0.125</v>
      </c>
      <c r="CH185" s="47">
        <f>求节点($BL$5:$BL$364,BV$5:BV$364,节奏总纲!V184)</f>
        <v>0.125</v>
      </c>
    </row>
    <row r="186" spans="2:86" x14ac:dyDescent="0.2">
      <c r="B186" s="83">
        <v>182</v>
      </c>
      <c r="C186" s="83">
        <f>[1]服务器生态!W203</f>
        <v>117.32239323028124</v>
      </c>
      <c r="D186" s="83">
        <f>[1]服务器生态!X203</f>
        <v>115.6809540372773</v>
      </c>
      <c r="E186" s="83">
        <f>[1]服务器生态!Y203</f>
        <v>9.4430699069414405</v>
      </c>
      <c r="F186" s="83">
        <f>[1]服务器生态!Z203</f>
        <v>1.6799888655000004</v>
      </c>
      <c r="G186" s="83">
        <f>[1]服务器生态!AA203</f>
        <v>0.48609395999999988</v>
      </c>
      <c r="H186" s="83">
        <f>[1]服务器生态!AC203</f>
        <v>0.47962550249999997</v>
      </c>
      <c r="I186" s="83">
        <f>[1]服务器生态!AD203</f>
        <v>0.47291513735919999</v>
      </c>
      <c r="J186" s="83">
        <f>[1]服务器生态!AE203</f>
        <v>3.8604200140800002E-2</v>
      </c>
      <c r="K186" s="83">
        <f>[1]服务器生态!AF203</f>
        <v>6.8679600000000019E-3</v>
      </c>
      <c r="L186" s="83">
        <f>[1]服务器生态!AG203</f>
        <v>1.9871999999999997E-3</v>
      </c>
      <c r="M186" s="83">
        <f>[3]基础信息!M185</f>
        <v>100</v>
      </c>
      <c r="N186" s="92"/>
      <c r="X186" s="97">
        <v>182</v>
      </c>
      <c r="Y186" s="102">
        <f>求节点(节奏总纲!D$4:D$163,R$5:R$164,$X186)*6</f>
        <v>39595.636120514268</v>
      </c>
      <c r="Z186" s="102">
        <f>求节点(节奏总纲!E$4:E$163,S$5:S$164,$X186)*6</f>
        <v>40739.370821126722</v>
      </c>
      <c r="AA186" s="102">
        <f>求节点(节奏总纲!F$4:F$163,T$5:T$164,$X186)*6</f>
        <v>42254.560875589545</v>
      </c>
      <c r="AB186" s="102">
        <f>求节点(节奏总纲!G$4:G$163,U$5:U$164,$X186)*6</f>
        <v>44451.133837472735</v>
      </c>
      <c r="AC186" s="102">
        <f>求节点(节奏总纲!H$4:H$163,V$5:V$164,$X186)*6</f>
        <v>48411.063086889459</v>
      </c>
      <c r="AG186" s="103">
        <v>182</v>
      </c>
      <c r="AH186" s="103">
        <v>1</v>
      </c>
      <c r="AI186" s="103">
        <f>[4]实力验证!$Z188</f>
        <v>1.2809097192824279</v>
      </c>
      <c r="AJ186" s="103">
        <f>[4]实力验证!$AE188</f>
        <v>2.0304616554782275</v>
      </c>
      <c r="AK186" s="103">
        <f>[4]实力验证!$AJ188</f>
        <v>4.3483194178616467</v>
      </c>
      <c r="AL186" s="103">
        <f>[4]实力验证!$AO188</f>
        <v>7.4907843397127492</v>
      </c>
      <c r="AM186" s="103">
        <f t="shared" si="16"/>
        <v>172.49335639220038</v>
      </c>
      <c r="AN186" s="107"/>
      <c r="BL186" s="70">
        <v>182</v>
      </c>
      <c r="BM186" s="47">
        <f>'[1]功能-战损相关'!H192</f>
        <v>0</v>
      </c>
      <c r="BN186" s="47">
        <f>'[1]功能-战损相关'!I192</f>
        <v>0</v>
      </c>
      <c r="BO186" s="47">
        <f>'[1]功能-战损相关'!J192</f>
        <v>0</v>
      </c>
      <c r="BP186" s="47">
        <f>'[1]功能-战损相关'!K192</f>
        <v>0</v>
      </c>
      <c r="BQ186" s="47">
        <f>'[1]功能-战损相关'!L192</f>
        <v>0</v>
      </c>
      <c r="BR186" s="47">
        <f>'[1]功能-战损相关'!M192</f>
        <v>0</v>
      </c>
      <c r="BS186" s="47">
        <f>'[1]功能-战损相关'!N192</f>
        <v>0</v>
      </c>
      <c r="BT186" s="47">
        <f>'[1]功能-战损相关'!O192</f>
        <v>0</v>
      </c>
      <c r="BU186" s="47">
        <f>'[1]功能-战损相关'!P192</f>
        <v>0</v>
      </c>
      <c r="BV186" s="47">
        <f>'[1]功能-战损相关'!Q192</f>
        <v>0</v>
      </c>
      <c r="BX186" s="57">
        <v>182</v>
      </c>
      <c r="BY186" s="47">
        <f>求节点($BL$5:$BL$364,BM$5:BM$364,节奏总纲!R185)</f>
        <v>0.17499999999999999</v>
      </c>
      <c r="BZ186" s="47">
        <f>求节点($BL$5:$BL$364,BN$5:BN$364,节奏总纲!S185)</f>
        <v>0.17499999999999999</v>
      </c>
      <c r="CA186" s="47">
        <f>求节点($BL$5:$BL$364,BO$5:BO$364,节奏总纲!T185)</f>
        <v>0.17499999999999999</v>
      </c>
      <c r="CB186" s="47">
        <f>求节点($BL$5:$BL$364,BP$5:BP$364,节奏总纲!U185)</f>
        <v>0.17499999999999999</v>
      </c>
      <c r="CC186" s="47">
        <f>求节点($BL$5:$BL$364,BQ$5:BQ$364,节奏总纲!V185)</f>
        <v>0.17499999999999999</v>
      </c>
      <c r="CD186" s="47">
        <f>求节点($BL$5:$BL$364,BR$5:BR$364,节奏总纲!R185)</f>
        <v>0.125</v>
      </c>
      <c r="CE186" s="47">
        <f>求节点($BL$5:$BL$364,BS$5:BS$364,节奏总纲!S185)</f>
        <v>0.125</v>
      </c>
      <c r="CF186" s="47">
        <f>求节点($BL$5:$BL$364,BT$5:BT$364,节奏总纲!T185)</f>
        <v>0.125</v>
      </c>
      <c r="CG186" s="47">
        <f>求节点($BL$5:$BL$364,BU$5:BU$364,节奏总纲!U185)</f>
        <v>0.125</v>
      </c>
      <c r="CH186" s="47">
        <f>求节点($BL$5:$BL$364,BV$5:BV$364,节奏总纲!V185)</f>
        <v>0.125</v>
      </c>
    </row>
    <row r="187" spans="2:86" x14ac:dyDescent="0.2">
      <c r="B187" s="83">
        <v>183</v>
      </c>
      <c r="C187" s="83">
        <f>[1]服务器生态!W204</f>
        <v>116.62993391104686</v>
      </c>
      <c r="D187" s="83">
        <f>[1]服务器生态!X204</f>
        <v>114.99818280771495</v>
      </c>
      <c r="E187" s="83">
        <f>[1]服务器生态!Y204</f>
        <v>9.3873350929881596</v>
      </c>
      <c r="F187" s="83">
        <f>[1]服务器生态!Z204</f>
        <v>1.6700732482500005</v>
      </c>
      <c r="G187" s="83">
        <f>[1]服务器生态!AA204</f>
        <v>0.48322493999999994</v>
      </c>
      <c r="H187" s="83">
        <f>[1]服务器生态!AC204</f>
        <v>0.47962550249999997</v>
      </c>
      <c r="I187" s="83">
        <f>[1]服务器生态!AD204</f>
        <v>0.47291513735919999</v>
      </c>
      <c r="J187" s="83">
        <f>[1]服务器生态!AE204</f>
        <v>3.8604200140800002E-2</v>
      </c>
      <c r="K187" s="83">
        <f>[1]服务器生态!AF204</f>
        <v>6.8679600000000019E-3</v>
      </c>
      <c r="L187" s="83">
        <f>[1]服务器生态!AG204</f>
        <v>1.9871999999999997E-3</v>
      </c>
      <c r="M187" s="83">
        <f>[3]基础信息!M186</f>
        <v>100</v>
      </c>
      <c r="N187" s="92"/>
      <c r="X187" s="97">
        <v>183</v>
      </c>
      <c r="Y187" s="102">
        <f>求节点(节奏总纲!D$4:D$163,R$5:R$164,$X187)*6</f>
        <v>39625.74208406292</v>
      </c>
      <c r="Z187" s="102">
        <f>求节点(节奏总纲!E$4:E$163,S$5:S$164,$X187)*6</f>
        <v>40771.127849835873</v>
      </c>
      <c r="AA187" s="102">
        <f>求节点(节奏总纲!F$4:F$163,T$5:T$164,$X187)*6</f>
        <v>42286.603808637381</v>
      </c>
      <c r="AB187" s="102">
        <f>求节点(节奏总纲!G$4:G$163,U$5:U$164,$X187)*6</f>
        <v>44482.78699971785</v>
      </c>
      <c r="AC187" s="102">
        <f>求节点(节奏总纲!H$4:H$163,V$5:V$164,$X187)*6</f>
        <v>48441.668810506126</v>
      </c>
      <c r="AG187" s="103">
        <v>183</v>
      </c>
      <c r="AH187" s="103">
        <v>1</v>
      </c>
      <c r="AI187" s="103">
        <f>[4]实力验证!$Z189</f>
        <v>1.2812969551038995</v>
      </c>
      <c r="AJ187" s="103">
        <f>[4]实力验证!$AE189</f>
        <v>2.0308232430405582</v>
      </c>
      <c r="AK187" s="103">
        <f>[4]实力验证!$AJ189</f>
        <v>4.3435647484586433</v>
      </c>
      <c r="AL187" s="103">
        <f>[4]实力验证!$AO189</f>
        <v>7.4650777960173347</v>
      </c>
      <c r="AM187" s="103">
        <f t="shared" si="16"/>
        <v>172.48523784238444</v>
      </c>
      <c r="AN187" s="107"/>
      <c r="BL187" s="70">
        <v>183</v>
      </c>
      <c r="BM187" s="47">
        <f>'[1]功能-战损相关'!H193</f>
        <v>0</v>
      </c>
      <c r="BN187" s="47">
        <f>'[1]功能-战损相关'!I193</f>
        <v>0</v>
      </c>
      <c r="BO187" s="47">
        <f>'[1]功能-战损相关'!J193</f>
        <v>0</v>
      </c>
      <c r="BP187" s="47">
        <f>'[1]功能-战损相关'!K193</f>
        <v>0</v>
      </c>
      <c r="BQ187" s="47">
        <f>'[1]功能-战损相关'!L193</f>
        <v>0</v>
      </c>
      <c r="BR187" s="47">
        <f>'[1]功能-战损相关'!M193</f>
        <v>0</v>
      </c>
      <c r="BS187" s="47">
        <f>'[1]功能-战损相关'!N193</f>
        <v>0</v>
      </c>
      <c r="BT187" s="47">
        <f>'[1]功能-战损相关'!O193</f>
        <v>0</v>
      </c>
      <c r="BU187" s="47">
        <f>'[1]功能-战损相关'!P193</f>
        <v>0</v>
      </c>
      <c r="BV187" s="47">
        <f>'[1]功能-战损相关'!Q193</f>
        <v>0</v>
      </c>
      <c r="BX187" s="57">
        <v>183</v>
      </c>
      <c r="BY187" s="47">
        <f>求节点($BL$5:$BL$364,BM$5:BM$364,节奏总纲!R186)</f>
        <v>0.17499999999999999</v>
      </c>
      <c r="BZ187" s="47">
        <f>求节点($BL$5:$BL$364,BN$5:BN$364,节奏总纲!S186)</f>
        <v>0.17499999999999999</v>
      </c>
      <c r="CA187" s="47">
        <f>求节点($BL$5:$BL$364,BO$5:BO$364,节奏总纲!T186)</f>
        <v>0.17499999999999999</v>
      </c>
      <c r="CB187" s="47">
        <f>求节点($BL$5:$BL$364,BP$5:BP$364,节奏总纲!U186)</f>
        <v>0.17499999999999999</v>
      </c>
      <c r="CC187" s="47">
        <f>求节点($BL$5:$BL$364,BQ$5:BQ$364,节奏总纲!V186)</f>
        <v>0.17499999999999999</v>
      </c>
      <c r="CD187" s="47">
        <f>求节点($BL$5:$BL$364,BR$5:BR$364,节奏总纲!R186)</f>
        <v>0.125</v>
      </c>
      <c r="CE187" s="47">
        <f>求节点($BL$5:$BL$364,BS$5:BS$364,节奏总纲!S186)</f>
        <v>0.125</v>
      </c>
      <c r="CF187" s="47">
        <f>求节点($BL$5:$BL$364,BT$5:BT$364,节奏总纲!T186)</f>
        <v>0.125</v>
      </c>
      <c r="CG187" s="47">
        <f>求节点($BL$5:$BL$364,BU$5:BU$364,节奏总纲!U186)</f>
        <v>0.125</v>
      </c>
      <c r="CH187" s="47">
        <f>求节点($BL$5:$BL$364,BV$5:BV$364,节奏总纲!V186)</f>
        <v>0.125</v>
      </c>
    </row>
    <row r="188" spans="2:86" x14ac:dyDescent="0.2">
      <c r="B188" s="83">
        <v>184</v>
      </c>
      <c r="C188" s="83">
        <f>[1]服务器生态!W205</f>
        <v>115.93747459181247</v>
      </c>
      <c r="D188" s="83">
        <f>[1]服务器生态!X205</f>
        <v>114.31541157815261</v>
      </c>
      <c r="E188" s="83">
        <f>[1]服务器生态!Y205</f>
        <v>9.3316002790348787</v>
      </c>
      <c r="F188" s="83">
        <f>[1]服务器生态!Z205</f>
        <v>1.6601576310000001</v>
      </c>
      <c r="G188" s="83">
        <f>[1]服务器生态!AA205</f>
        <v>0.48035591999999988</v>
      </c>
      <c r="H188" s="83">
        <f>[1]服务器生态!AC205</f>
        <v>0.47962550249999997</v>
      </c>
      <c r="I188" s="83">
        <f>[1]服务器生态!AD205</f>
        <v>0.47291513735919999</v>
      </c>
      <c r="J188" s="83">
        <f>[1]服务器生态!AE205</f>
        <v>3.8604200140800002E-2</v>
      </c>
      <c r="K188" s="83">
        <f>[1]服务器生态!AF205</f>
        <v>6.8679600000000019E-3</v>
      </c>
      <c r="L188" s="83">
        <f>[1]服务器生态!AG205</f>
        <v>1.9871999999999997E-3</v>
      </c>
      <c r="M188" s="83">
        <f>[3]基础信息!M187</f>
        <v>100</v>
      </c>
      <c r="N188" s="92"/>
      <c r="X188" s="97">
        <v>184</v>
      </c>
      <c r="Y188" s="102">
        <f>求节点(节奏总纲!D$4:D$163,R$5:R$164,$X188)*6</f>
        <v>39655.848047611573</v>
      </c>
      <c r="Z188" s="102">
        <f>求节点(节奏总纲!E$4:E$163,S$5:S$164,$X188)*6</f>
        <v>40802.884878545025</v>
      </c>
      <c r="AA188" s="102">
        <f>求节点(节奏总纲!F$4:F$163,T$5:T$164,$X188)*6</f>
        <v>42318.64674168521</v>
      </c>
      <c r="AB188" s="102">
        <f>求节点(节奏总纲!G$4:G$163,U$5:U$164,$X188)*6</f>
        <v>44514.440161962972</v>
      </c>
      <c r="AC188" s="102">
        <f>求节点(节奏总纲!H$4:H$163,V$5:V$164,$X188)*6</f>
        <v>48472.274534122793</v>
      </c>
      <c r="AG188" s="103">
        <v>184</v>
      </c>
      <c r="AH188" s="103">
        <v>1</v>
      </c>
      <c r="AI188" s="103">
        <f>[4]实力验证!$Z190</f>
        <v>1.2816795418915148</v>
      </c>
      <c r="AJ188" s="103">
        <f>[4]实力验证!$AE190</f>
        <v>2.0311804894941217</v>
      </c>
      <c r="AK188" s="103">
        <f>[4]实力验证!$AJ190</f>
        <v>4.3388671621502466</v>
      </c>
      <c r="AL188" s="103">
        <f>[4]实力验证!$AO190</f>
        <v>7.439679877158146</v>
      </c>
      <c r="AM188" s="103">
        <f t="shared" ref="AM188:AM251" si="17">AH188*H188*$M188*AH$2+AI188*I188*$M188*AI$2+AJ188*J188*$M188*AJ$2+AK188*K188*$M188*AK$2+AL188*L188*$M188*AL$2</f>
        <v>172.477216761374</v>
      </c>
      <c r="AN188" s="107"/>
      <c r="BL188" s="70">
        <v>184</v>
      </c>
      <c r="BM188" s="47">
        <f>'[1]功能-战损相关'!H194</f>
        <v>0</v>
      </c>
      <c r="BN188" s="47">
        <f>'[1]功能-战损相关'!I194</f>
        <v>0</v>
      </c>
      <c r="BO188" s="47">
        <f>'[1]功能-战损相关'!J194</f>
        <v>0</v>
      </c>
      <c r="BP188" s="47">
        <f>'[1]功能-战损相关'!K194</f>
        <v>0</v>
      </c>
      <c r="BQ188" s="47">
        <f>'[1]功能-战损相关'!L194</f>
        <v>0</v>
      </c>
      <c r="BR188" s="47">
        <f>'[1]功能-战损相关'!M194</f>
        <v>0</v>
      </c>
      <c r="BS188" s="47">
        <f>'[1]功能-战损相关'!N194</f>
        <v>0</v>
      </c>
      <c r="BT188" s="47">
        <f>'[1]功能-战损相关'!O194</f>
        <v>0</v>
      </c>
      <c r="BU188" s="47">
        <f>'[1]功能-战损相关'!P194</f>
        <v>0</v>
      </c>
      <c r="BV188" s="47">
        <f>'[1]功能-战损相关'!Q194</f>
        <v>0</v>
      </c>
      <c r="BX188" s="57">
        <v>184</v>
      </c>
      <c r="BY188" s="47">
        <f>求节点($BL$5:$BL$364,BM$5:BM$364,节奏总纲!R187)</f>
        <v>0.17499999999999999</v>
      </c>
      <c r="BZ188" s="47">
        <f>求节点($BL$5:$BL$364,BN$5:BN$364,节奏总纲!S187)</f>
        <v>0.17499999999999999</v>
      </c>
      <c r="CA188" s="47">
        <f>求节点($BL$5:$BL$364,BO$5:BO$364,节奏总纲!T187)</f>
        <v>0.17499999999999999</v>
      </c>
      <c r="CB188" s="47">
        <f>求节点($BL$5:$BL$364,BP$5:BP$364,节奏总纲!U187)</f>
        <v>0.17499999999999999</v>
      </c>
      <c r="CC188" s="47">
        <f>求节点($BL$5:$BL$364,BQ$5:BQ$364,节奏总纲!V187)</f>
        <v>0.17499999999999999</v>
      </c>
      <c r="CD188" s="47">
        <f>求节点($BL$5:$BL$364,BR$5:BR$364,节奏总纲!R187)</f>
        <v>0.125</v>
      </c>
      <c r="CE188" s="47">
        <f>求节点($BL$5:$BL$364,BS$5:BS$364,节奏总纲!S187)</f>
        <v>0.125</v>
      </c>
      <c r="CF188" s="47">
        <f>求节点($BL$5:$BL$364,BT$5:BT$364,节奏总纲!T187)</f>
        <v>0.125</v>
      </c>
      <c r="CG188" s="47">
        <f>求节点($BL$5:$BL$364,BU$5:BU$364,节奏总纲!U187)</f>
        <v>0.125</v>
      </c>
      <c r="CH188" s="47">
        <f>求节点($BL$5:$BL$364,BV$5:BV$364,节奏总纲!V187)</f>
        <v>0.125</v>
      </c>
    </row>
    <row r="189" spans="2:86" x14ac:dyDescent="0.2">
      <c r="B189" s="83">
        <v>185</v>
      </c>
      <c r="C189" s="83">
        <f>[1]服务器生态!W206</f>
        <v>115.2450152725781</v>
      </c>
      <c r="D189" s="83">
        <f>[1]服务器生态!X206</f>
        <v>113.63264034859026</v>
      </c>
      <c r="E189" s="83">
        <f>[1]服务器生态!Y206</f>
        <v>9.2758654650815995</v>
      </c>
      <c r="F189" s="83">
        <f>[1]服务器生态!Z206</f>
        <v>1.6502420137500002</v>
      </c>
      <c r="G189" s="83">
        <f>[1]服务器生态!AA206</f>
        <v>0.47748689999999988</v>
      </c>
      <c r="H189" s="83">
        <f>[1]服务器生态!AC206</f>
        <v>0.47962550249999997</v>
      </c>
      <c r="I189" s="83">
        <f>[1]服务器生态!AD206</f>
        <v>0.47291513735919999</v>
      </c>
      <c r="J189" s="83">
        <f>[1]服务器生态!AE206</f>
        <v>3.8604200140800002E-2</v>
      </c>
      <c r="K189" s="83">
        <f>[1]服务器生态!AF206</f>
        <v>6.8679600000000019E-3</v>
      </c>
      <c r="L189" s="83">
        <f>[1]服务器生态!AG206</f>
        <v>1.9871999999999997E-3</v>
      </c>
      <c r="M189" s="83">
        <f>[3]基础信息!M188</f>
        <v>100</v>
      </c>
      <c r="N189" s="92"/>
      <c r="X189" s="97">
        <v>185</v>
      </c>
      <c r="Y189" s="102">
        <f>求节点(节奏总纲!D$4:D$163,R$5:R$164,$X189)*6</f>
        <v>39685.954011160233</v>
      </c>
      <c r="Z189" s="102">
        <f>求节点(节奏总纲!E$4:E$163,S$5:S$164,$X189)*6</f>
        <v>40834.641907254176</v>
      </c>
      <c r="AA189" s="102">
        <f>求节点(节奏总纲!F$4:F$163,T$5:T$164,$X189)*6</f>
        <v>42350.689674733047</v>
      </c>
      <c r="AB189" s="102">
        <f>求节点(节奏总纲!G$4:G$163,U$5:U$164,$X189)*6</f>
        <v>44546.093324208094</v>
      </c>
      <c r="AC189" s="102">
        <f>求节点(节奏总纲!H$4:H$163,V$5:V$164,$X189)*6</f>
        <v>48502.88025773946</v>
      </c>
      <c r="AG189" s="103">
        <v>185</v>
      </c>
      <c r="AH189" s="103">
        <v>1</v>
      </c>
      <c r="AI189" s="103">
        <f>[4]实力验证!$Z191</f>
        <v>1.2820575628680002</v>
      </c>
      <c r="AJ189" s="103">
        <f>[4]实力验证!$AE191</f>
        <v>2.0315334725494543</v>
      </c>
      <c r="AK189" s="103">
        <f>[4]实力验证!$AJ191</f>
        <v>4.3342256370874148</v>
      </c>
      <c r="AL189" s="103">
        <f>[4]实力验证!$AO191</f>
        <v>7.4145850584173001</v>
      </c>
      <c r="AM189" s="103">
        <f t="shared" si="17"/>
        <v>172.46929140437223</v>
      </c>
      <c r="AN189" s="107"/>
      <c r="BL189" s="70">
        <v>185</v>
      </c>
      <c r="BM189" s="47">
        <f>'[1]功能-战损相关'!H195</f>
        <v>0</v>
      </c>
      <c r="BN189" s="47">
        <f>'[1]功能-战损相关'!I195</f>
        <v>0</v>
      </c>
      <c r="BO189" s="47">
        <f>'[1]功能-战损相关'!J195</f>
        <v>0</v>
      </c>
      <c r="BP189" s="47">
        <f>'[1]功能-战损相关'!K195</f>
        <v>0</v>
      </c>
      <c r="BQ189" s="47">
        <f>'[1]功能-战损相关'!L195</f>
        <v>0</v>
      </c>
      <c r="BR189" s="47">
        <f>'[1]功能-战损相关'!M195</f>
        <v>0</v>
      </c>
      <c r="BS189" s="47">
        <f>'[1]功能-战损相关'!N195</f>
        <v>0</v>
      </c>
      <c r="BT189" s="47">
        <f>'[1]功能-战损相关'!O195</f>
        <v>0</v>
      </c>
      <c r="BU189" s="47">
        <f>'[1]功能-战损相关'!P195</f>
        <v>0</v>
      </c>
      <c r="BV189" s="47">
        <f>'[1]功能-战损相关'!Q195</f>
        <v>0</v>
      </c>
      <c r="BX189" s="57">
        <v>185</v>
      </c>
      <c r="BY189" s="47">
        <f>求节点($BL$5:$BL$364,BM$5:BM$364,节奏总纲!R188)</f>
        <v>0.17499999999999999</v>
      </c>
      <c r="BZ189" s="47">
        <f>求节点($BL$5:$BL$364,BN$5:BN$364,节奏总纲!S188)</f>
        <v>0.17499999999999999</v>
      </c>
      <c r="CA189" s="47">
        <f>求节点($BL$5:$BL$364,BO$5:BO$364,节奏总纲!T188)</f>
        <v>0.17499999999999999</v>
      </c>
      <c r="CB189" s="47">
        <f>求节点($BL$5:$BL$364,BP$5:BP$364,节奏总纲!U188)</f>
        <v>0.17499999999999999</v>
      </c>
      <c r="CC189" s="47">
        <f>求节点($BL$5:$BL$364,BQ$5:BQ$364,节奏总纲!V188)</f>
        <v>0.17499999999999999</v>
      </c>
      <c r="CD189" s="47">
        <f>求节点($BL$5:$BL$364,BR$5:BR$364,节奏总纲!R188)</f>
        <v>0.125</v>
      </c>
      <c r="CE189" s="47">
        <f>求节点($BL$5:$BL$364,BS$5:BS$364,节奏总纲!S188)</f>
        <v>0.125</v>
      </c>
      <c r="CF189" s="47">
        <f>求节点($BL$5:$BL$364,BT$5:BT$364,节奏总纲!T188)</f>
        <v>0.125</v>
      </c>
      <c r="CG189" s="47">
        <f>求节点($BL$5:$BL$364,BU$5:BU$364,节奏总纲!U188)</f>
        <v>0.125</v>
      </c>
      <c r="CH189" s="47">
        <f>求节点($BL$5:$BL$364,BV$5:BV$364,节奏总纲!V188)</f>
        <v>0.125</v>
      </c>
    </row>
    <row r="190" spans="2:86" x14ac:dyDescent="0.2">
      <c r="B190" s="83">
        <v>186</v>
      </c>
      <c r="C190" s="83">
        <f>[1]服务器生态!W207</f>
        <v>114.55255595334373</v>
      </c>
      <c r="D190" s="83">
        <f>[1]服务器生态!X207</f>
        <v>112.94986911902792</v>
      </c>
      <c r="E190" s="83">
        <f>[1]服务器生态!Y207</f>
        <v>9.2201306511283203</v>
      </c>
      <c r="F190" s="83">
        <f>[1]服务器生态!Z207</f>
        <v>1.6403263965000003</v>
      </c>
      <c r="G190" s="83">
        <f>[1]服务器生态!AA207</f>
        <v>0.47461787999999988</v>
      </c>
      <c r="H190" s="83">
        <f>[1]服务器生态!AC207</f>
        <v>0.47962550249999997</v>
      </c>
      <c r="I190" s="83">
        <f>[1]服务器生态!AD207</f>
        <v>0.47291513735919999</v>
      </c>
      <c r="J190" s="83">
        <f>[1]服务器生态!AE207</f>
        <v>3.8604200140800002E-2</v>
      </c>
      <c r="K190" s="83">
        <f>[1]服务器生态!AF207</f>
        <v>6.8679600000000019E-3</v>
      </c>
      <c r="L190" s="83">
        <f>[1]服务器生态!AG207</f>
        <v>1.9871999999999997E-3</v>
      </c>
      <c r="M190" s="83">
        <f>[3]基础信息!M189</f>
        <v>100</v>
      </c>
      <c r="N190" s="92"/>
      <c r="X190" s="97">
        <v>186</v>
      </c>
      <c r="Y190" s="102">
        <f>求节点(节奏总纲!D$4:D$163,R$5:R$164,$X190)*6</f>
        <v>39716.059974708885</v>
      </c>
      <c r="Z190" s="102">
        <f>求节点(节奏总纲!E$4:E$163,S$5:S$164,$X190)*6</f>
        <v>40866.39893596332</v>
      </c>
      <c r="AA190" s="102">
        <f>求节点(节奏总纲!F$4:F$163,T$5:T$164,$X190)*6</f>
        <v>42382.732607780876</v>
      </c>
      <c r="AB190" s="102">
        <f>求节点(节奏总纲!G$4:G$163,U$5:U$164,$X190)*6</f>
        <v>44577.135140730767</v>
      </c>
      <c r="AC190" s="102">
        <f>求节点(节奏总纲!H$4:H$163,V$5:V$164,$X190)*6</f>
        <v>48533.48598135612</v>
      </c>
      <c r="AG190" s="103">
        <v>186</v>
      </c>
      <c r="AH190" s="103">
        <v>1</v>
      </c>
      <c r="AI190" s="103">
        <f>[4]实力验证!$Z192</f>
        <v>1.2824310992814962</v>
      </c>
      <c r="AJ190" s="103">
        <f>[4]实力验证!$AE192</f>
        <v>2.0318822680732889</v>
      </c>
      <c r="AK190" s="103">
        <f>[4]实力验证!$AJ192</f>
        <v>4.3303386309558745</v>
      </c>
      <c r="AL190" s="103">
        <f>[4]实力验证!$AO192</f>
        <v>7.3897879461592932</v>
      </c>
      <c r="AM190" s="103">
        <f t="shared" si="17"/>
        <v>172.46386198345627</v>
      </c>
      <c r="AN190" s="107"/>
      <c r="BL190" s="70">
        <v>186</v>
      </c>
      <c r="BM190" s="47">
        <f>'[1]功能-战损相关'!H196</f>
        <v>0</v>
      </c>
      <c r="BN190" s="47">
        <f>'[1]功能-战损相关'!I196</f>
        <v>0</v>
      </c>
      <c r="BO190" s="47">
        <f>'[1]功能-战损相关'!J196</f>
        <v>0</v>
      </c>
      <c r="BP190" s="47">
        <f>'[1]功能-战损相关'!K196</f>
        <v>0</v>
      </c>
      <c r="BQ190" s="47">
        <f>'[1]功能-战损相关'!L196</f>
        <v>0</v>
      </c>
      <c r="BR190" s="47">
        <f>'[1]功能-战损相关'!M196</f>
        <v>0</v>
      </c>
      <c r="BS190" s="47">
        <f>'[1]功能-战损相关'!N196</f>
        <v>0</v>
      </c>
      <c r="BT190" s="47">
        <f>'[1]功能-战损相关'!O196</f>
        <v>0</v>
      </c>
      <c r="BU190" s="47">
        <f>'[1]功能-战损相关'!P196</f>
        <v>0</v>
      </c>
      <c r="BV190" s="47">
        <f>'[1]功能-战损相关'!Q196</f>
        <v>0</v>
      </c>
      <c r="BX190" s="57">
        <v>186</v>
      </c>
      <c r="BY190" s="47">
        <f>求节点($BL$5:$BL$364,BM$5:BM$364,节奏总纲!R189)</f>
        <v>0.17499999999999999</v>
      </c>
      <c r="BZ190" s="47">
        <f>求节点($BL$5:$BL$364,BN$5:BN$364,节奏总纲!S189)</f>
        <v>0.17499999999999999</v>
      </c>
      <c r="CA190" s="47">
        <f>求节点($BL$5:$BL$364,BO$5:BO$364,节奏总纲!T189)</f>
        <v>0.17499999999999999</v>
      </c>
      <c r="CB190" s="47">
        <f>求节点($BL$5:$BL$364,BP$5:BP$364,节奏总纲!U189)</f>
        <v>0.17499999999999999</v>
      </c>
      <c r="CC190" s="47">
        <f>求节点($BL$5:$BL$364,BQ$5:BQ$364,节奏总纲!V189)</f>
        <v>0.17499999999999999</v>
      </c>
      <c r="CD190" s="47">
        <f>求节点($BL$5:$BL$364,BR$5:BR$364,节奏总纲!R189)</f>
        <v>0.125</v>
      </c>
      <c r="CE190" s="47">
        <f>求节点($BL$5:$BL$364,BS$5:BS$364,节奏总纲!S189)</f>
        <v>0.125</v>
      </c>
      <c r="CF190" s="47">
        <f>求节点($BL$5:$BL$364,BT$5:BT$364,节奏总纲!T189)</f>
        <v>0.125</v>
      </c>
      <c r="CG190" s="47">
        <f>求节点($BL$5:$BL$364,BU$5:BU$364,节奏总纲!U189)</f>
        <v>0.125</v>
      </c>
      <c r="CH190" s="47">
        <f>求节点($BL$5:$BL$364,BV$5:BV$364,节奏总纲!V189)</f>
        <v>0.125</v>
      </c>
    </row>
    <row r="191" spans="2:86" x14ac:dyDescent="0.2">
      <c r="B191" s="83">
        <v>187</v>
      </c>
      <c r="C191" s="83">
        <f>[1]服务器生态!W208</f>
        <v>113.86009663410934</v>
      </c>
      <c r="D191" s="83">
        <f>[1]服务器生态!X208</f>
        <v>112.26709788946556</v>
      </c>
      <c r="E191" s="83">
        <f>[1]服务器生态!Y208</f>
        <v>9.1643958371750394</v>
      </c>
      <c r="F191" s="83">
        <f>[1]服务器生态!Z208</f>
        <v>1.6304107792500002</v>
      </c>
      <c r="G191" s="83">
        <f>[1]服务器生态!AA208</f>
        <v>0.47174885999999983</v>
      </c>
      <c r="H191" s="83">
        <f>[1]服务器生态!AC208</f>
        <v>0.47962550249999997</v>
      </c>
      <c r="I191" s="83">
        <f>[1]服务器生态!AD208</f>
        <v>0.47291513735919999</v>
      </c>
      <c r="J191" s="83">
        <f>[1]服务器生态!AE208</f>
        <v>3.8604200140800002E-2</v>
      </c>
      <c r="K191" s="83">
        <f>[1]服务器生态!AF208</f>
        <v>6.8679600000000019E-3</v>
      </c>
      <c r="L191" s="83">
        <f>[1]服务器生态!AG208</f>
        <v>1.9871999999999997E-3</v>
      </c>
      <c r="M191" s="83">
        <f>[3]基础信息!M190</f>
        <v>100</v>
      </c>
      <c r="N191" s="92"/>
      <c r="X191" s="97">
        <v>187</v>
      </c>
      <c r="Y191" s="102">
        <f>求节点(节奏总纲!D$4:D$163,R$5:R$164,$X191)*6</f>
        <v>39746.165938257538</v>
      </c>
      <c r="Z191" s="102">
        <f>求节点(节奏总纲!E$4:E$163,S$5:S$164,$X191)*6</f>
        <v>40898.155964672471</v>
      </c>
      <c r="AA191" s="102">
        <f>求节点(节奏总纲!F$4:F$163,T$5:T$164,$X191)*6</f>
        <v>42414.775540828712</v>
      </c>
      <c r="AB191" s="102">
        <f>求节点(节奏总纲!G$4:G$163,U$5:U$164,$X191)*6</f>
        <v>44607.353632038525</v>
      </c>
      <c r="AC191" s="102">
        <f>求节点(节奏总纲!H$4:H$163,V$5:V$164,$X191)*6</f>
        <v>48564.091704972787</v>
      </c>
      <c r="AG191" s="103">
        <v>187</v>
      </c>
      <c r="AH191" s="103">
        <v>1</v>
      </c>
      <c r="AI191" s="103">
        <f>[4]实力验证!$Z193</f>
        <v>1.2828002304637744</v>
      </c>
      <c r="AJ191" s="103">
        <f>[4]实力验证!$AE193</f>
        <v>2.03222695014292</v>
      </c>
      <c r="AK191" s="103">
        <f>[4]实力验证!$AJ193</f>
        <v>4.3274338970365926</v>
      </c>
      <c r="AL191" s="103">
        <f>[4]实力验证!$AO193</f>
        <v>7.365283273966269</v>
      </c>
      <c r="AM191" s="103">
        <f t="shared" si="17"/>
        <v>172.46171228056716</v>
      </c>
      <c r="AN191" s="107"/>
      <c r="BL191" s="70">
        <v>187</v>
      </c>
      <c r="BM191" s="47">
        <f>'[1]功能-战损相关'!H197</f>
        <v>0</v>
      </c>
      <c r="BN191" s="47">
        <f>'[1]功能-战损相关'!I197</f>
        <v>0</v>
      </c>
      <c r="BO191" s="47">
        <f>'[1]功能-战损相关'!J197</f>
        <v>0</v>
      </c>
      <c r="BP191" s="47">
        <f>'[1]功能-战损相关'!K197</f>
        <v>0</v>
      </c>
      <c r="BQ191" s="47">
        <f>'[1]功能-战损相关'!L197</f>
        <v>0</v>
      </c>
      <c r="BR191" s="47">
        <f>'[1]功能-战损相关'!M197</f>
        <v>0</v>
      </c>
      <c r="BS191" s="47">
        <f>'[1]功能-战损相关'!N197</f>
        <v>0</v>
      </c>
      <c r="BT191" s="47">
        <f>'[1]功能-战损相关'!O197</f>
        <v>0</v>
      </c>
      <c r="BU191" s="47">
        <f>'[1]功能-战损相关'!P197</f>
        <v>0</v>
      </c>
      <c r="BV191" s="47">
        <f>'[1]功能-战损相关'!Q197</f>
        <v>0</v>
      </c>
      <c r="BX191" s="57">
        <v>187</v>
      </c>
      <c r="BY191" s="47">
        <f>求节点($BL$5:$BL$364,BM$5:BM$364,节奏总纲!R190)</f>
        <v>0.17499999999999999</v>
      </c>
      <c r="BZ191" s="47">
        <f>求节点($BL$5:$BL$364,BN$5:BN$364,节奏总纲!S190)</f>
        <v>0.17499999999999999</v>
      </c>
      <c r="CA191" s="47">
        <f>求节点($BL$5:$BL$364,BO$5:BO$364,节奏总纲!T190)</f>
        <v>0.17499999999999999</v>
      </c>
      <c r="CB191" s="47">
        <f>求节点($BL$5:$BL$364,BP$5:BP$364,节奏总纲!U190)</f>
        <v>0.17499999999999999</v>
      </c>
      <c r="CC191" s="47">
        <f>求节点($BL$5:$BL$364,BQ$5:BQ$364,节奏总纲!V190)</f>
        <v>0.17499999999999999</v>
      </c>
      <c r="CD191" s="47">
        <f>求节点($BL$5:$BL$364,BR$5:BR$364,节奏总纲!R190)</f>
        <v>0.125</v>
      </c>
      <c r="CE191" s="47">
        <f>求节点($BL$5:$BL$364,BS$5:BS$364,节奏总纲!S190)</f>
        <v>0.125</v>
      </c>
      <c r="CF191" s="47">
        <f>求节点($BL$5:$BL$364,BT$5:BT$364,节奏总纲!T190)</f>
        <v>0.125</v>
      </c>
      <c r="CG191" s="47">
        <f>求节点($BL$5:$BL$364,BU$5:BU$364,节奏总纲!U190)</f>
        <v>0.125</v>
      </c>
      <c r="CH191" s="47">
        <f>求节点($BL$5:$BL$364,BV$5:BV$364,节奏总纲!V190)</f>
        <v>0.125</v>
      </c>
    </row>
    <row r="192" spans="2:86" x14ac:dyDescent="0.2">
      <c r="B192" s="83">
        <v>188</v>
      </c>
      <c r="C192" s="83">
        <f>[1]服务器生态!W209</f>
        <v>113.16763731487498</v>
      </c>
      <c r="D192" s="83">
        <f>[1]服务器生态!X209</f>
        <v>111.58432665990323</v>
      </c>
      <c r="E192" s="83">
        <f>[1]服务器生态!Y209</f>
        <v>9.1086610232217602</v>
      </c>
      <c r="F192" s="83">
        <f>[1]服务器生态!Z209</f>
        <v>1.6204951620000003</v>
      </c>
      <c r="G192" s="83">
        <f>[1]服务器生态!AA209</f>
        <v>0.46887983999999994</v>
      </c>
      <c r="H192" s="83">
        <f>[1]服务器生态!AC209</f>
        <v>0.47962550249999997</v>
      </c>
      <c r="I192" s="83">
        <f>[1]服务器生态!AD209</f>
        <v>0.47291513735919999</v>
      </c>
      <c r="J192" s="83">
        <f>[1]服务器生态!AE209</f>
        <v>3.8604200140800002E-2</v>
      </c>
      <c r="K192" s="83">
        <f>[1]服务器生态!AF209</f>
        <v>6.8679600000000019E-3</v>
      </c>
      <c r="L192" s="83">
        <f>[1]服务器生态!AG209</f>
        <v>1.9871999999999997E-3</v>
      </c>
      <c r="M192" s="83">
        <f>[3]基础信息!M191</f>
        <v>100</v>
      </c>
      <c r="N192" s="92"/>
      <c r="X192" s="97">
        <v>188</v>
      </c>
      <c r="Y192" s="102">
        <f>求节点(节奏总纲!D$4:D$163,R$5:R$164,$X192)*6</f>
        <v>39776.271901806191</v>
      </c>
      <c r="Z192" s="102">
        <f>求节点(节奏总纲!E$4:E$163,S$5:S$164,$X192)*6</f>
        <v>40929.912993381622</v>
      </c>
      <c r="AA192" s="102">
        <f>求节点(节奏总纲!F$4:F$163,T$5:T$164,$X192)*6</f>
        <v>42446.818473876549</v>
      </c>
      <c r="AB192" s="102">
        <f>求节点(节奏总纲!G$4:G$163,U$5:U$164,$X192)*6</f>
        <v>44637.57212334629</v>
      </c>
      <c r="AC192" s="102">
        <f>求节点(节奏总纲!H$4:H$163,V$5:V$164,$X192)*6</f>
        <v>48594.697428589454</v>
      </c>
      <c r="AG192" s="103">
        <v>188</v>
      </c>
      <c r="AH192" s="103">
        <v>1</v>
      </c>
      <c r="AI192" s="103">
        <f>[4]实力验证!$Z194</f>
        <v>1.283165033886406</v>
      </c>
      <c r="AJ192" s="103">
        <f>[4]实力验证!$AE194</f>
        <v>2.0325675910986498</v>
      </c>
      <c r="AK192" s="103">
        <f>[4]实力验证!$AJ194</f>
        <v>4.3245632187345064</v>
      </c>
      <c r="AL192" s="103">
        <f>[4]实力验证!$AO194</f>
        <v>7.3410658989092097</v>
      </c>
      <c r="AM192" s="103">
        <f t="shared" si="17"/>
        <v>172.45958778117716</v>
      </c>
      <c r="AN192" s="107"/>
      <c r="BL192" s="70">
        <v>188</v>
      </c>
      <c r="BM192" s="47">
        <f>'[1]功能-战损相关'!H198</f>
        <v>0</v>
      </c>
      <c r="BN192" s="47">
        <f>'[1]功能-战损相关'!I198</f>
        <v>0</v>
      </c>
      <c r="BO192" s="47">
        <f>'[1]功能-战损相关'!J198</f>
        <v>0</v>
      </c>
      <c r="BP192" s="47">
        <f>'[1]功能-战损相关'!K198</f>
        <v>0</v>
      </c>
      <c r="BQ192" s="47">
        <f>'[1]功能-战损相关'!L198</f>
        <v>0</v>
      </c>
      <c r="BR192" s="47">
        <f>'[1]功能-战损相关'!M198</f>
        <v>0</v>
      </c>
      <c r="BS192" s="47">
        <f>'[1]功能-战损相关'!N198</f>
        <v>0</v>
      </c>
      <c r="BT192" s="47">
        <f>'[1]功能-战损相关'!O198</f>
        <v>0</v>
      </c>
      <c r="BU192" s="47">
        <f>'[1]功能-战损相关'!P198</f>
        <v>0</v>
      </c>
      <c r="BV192" s="47">
        <f>'[1]功能-战损相关'!Q198</f>
        <v>0</v>
      </c>
      <c r="BX192" s="57">
        <v>188</v>
      </c>
      <c r="BY192" s="47">
        <f>求节点($BL$5:$BL$364,BM$5:BM$364,节奏总纲!R191)</f>
        <v>0.17499999999999999</v>
      </c>
      <c r="BZ192" s="47">
        <f>求节点($BL$5:$BL$364,BN$5:BN$364,节奏总纲!S191)</f>
        <v>0.17499999999999999</v>
      </c>
      <c r="CA192" s="47">
        <f>求节点($BL$5:$BL$364,BO$5:BO$364,节奏总纲!T191)</f>
        <v>0.17499999999999999</v>
      </c>
      <c r="CB192" s="47">
        <f>求节点($BL$5:$BL$364,BP$5:BP$364,节奏总纲!U191)</f>
        <v>0.17499999999999999</v>
      </c>
      <c r="CC192" s="47">
        <f>求节点($BL$5:$BL$364,BQ$5:BQ$364,节奏总纲!V191)</f>
        <v>0.17499999999999999</v>
      </c>
      <c r="CD192" s="47">
        <f>求节点($BL$5:$BL$364,BR$5:BR$364,节奏总纲!R191)</f>
        <v>0.125</v>
      </c>
      <c r="CE192" s="47">
        <f>求节点($BL$5:$BL$364,BS$5:BS$364,节奏总纲!S191)</f>
        <v>0.125</v>
      </c>
      <c r="CF192" s="47">
        <f>求节点($BL$5:$BL$364,BT$5:BT$364,节奏总纲!T191)</f>
        <v>0.125</v>
      </c>
      <c r="CG192" s="47">
        <f>求节点($BL$5:$BL$364,BU$5:BU$364,节奏总纲!U191)</f>
        <v>0.125</v>
      </c>
      <c r="CH192" s="47">
        <f>求节点($BL$5:$BL$364,BV$5:BV$364,节奏总纲!V191)</f>
        <v>0.125</v>
      </c>
    </row>
    <row r="193" spans="2:86" x14ac:dyDescent="0.2">
      <c r="B193" s="83">
        <v>189</v>
      </c>
      <c r="C193" s="83">
        <f>[1]服务器生态!W210</f>
        <v>112.47517799564061</v>
      </c>
      <c r="D193" s="83">
        <f>[1]服务器生态!X210</f>
        <v>110.90155543034088</v>
      </c>
      <c r="E193" s="83">
        <f>[1]服务器生态!Y210</f>
        <v>9.0529262092684792</v>
      </c>
      <c r="F193" s="83">
        <f>[1]服务器生态!Z210</f>
        <v>1.6105795447500002</v>
      </c>
      <c r="G193" s="83">
        <f>[1]服务器生态!AA210</f>
        <v>0.46601081999999988</v>
      </c>
      <c r="H193" s="83">
        <f>[1]服务器生态!AC210</f>
        <v>0.47962550249999997</v>
      </c>
      <c r="I193" s="83">
        <f>[1]服务器生态!AD210</f>
        <v>0.47291513735919999</v>
      </c>
      <c r="J193" s="83">
        <f>[1]服务器生态!AE210</f>
        <v>3.8604200140800002E-2</v>
      </c>
      <c r="K193" s="83">
        <f>[1]服务器生态!AF210</f>
        <v>6.8679600000000019E-3</v>
      </c>
      <c r="L193" s="83">
        <f>[1]服务器生态!AG210</f>
        <v>1.9871999999999997E-3</v>
      </c>
      <c r="M193" s="83">
        <f>[3]基础信息!M192</f>
        <v>100</v>
      </c>
      <c r="N193" s="92"/>
      <c r="X193" s="97">
        <v>189</v>
      </c>
      <c r="Y193" s="102">
        <f>求节点(节奏总纲!D$4:D$163,R$5:R$164,$X193)*6</f>
        <v>39806.377865354851</v>
      </c>
      <c r="Z193" s="102">
        <f>求节点(节奏总纲!E$4:E$163,S$5:S$164,$X193)*6</f>
        <v>40961.670022090773</v>
      </c>
      <c r="AA193" s="102">
        <f>求节点(节奏总纲!F$4:F$163,T$5:T$164,$X193)*6</f>
        <v>42478.861406924378</v>
      </c>
      <c r="AB193" s="102">
        <f>求节点(节奏总纲!G$4:G$163,U$5:U$164,$X193)*6</f>
        <v>44667.790614654048</v>
      </c>
      <c r="AC193" s="102">
        <f>求节点(节奏总纲!H$4:H$163,V$5:V$164,$X193)*6</f>
        <v>48625.303152206121</v>
      </c>
      <c r="AG193" s="103">
        <v>189</v>
      </c>
      <c r="AH193" s="103">
        <v>1</v>
      </c>
      <c r="AI193" s="103">
        <f>[4]实力验证!$Z195</f>
        <v>1.283525585214969</v>
      </c>
      <c r="AJ193" s="103">
        <f>[4]实力验证!$AE195</f>
        <v>2.0329042615944077</v>
      </c>
      <c r="AK193" s="103">
        <f>[4]实力验证!$AJ195</f>
        <v>4.321726000628856</v>
      </c>
      <c r="AL193" s="103">
        <f>[4]实力验证!$AO195</f>
        <v>7.3171307979495213</v>
      </c>
      <c r="AM193" s="103">
        <f t="shared" si="17"/>
        <v>172.45748804463392</v>
      </c>
      <c r="AN193" s="107"/>
      <c r="BL193" s="70">
        <v>189</v>
      </c>
      <c r="BM193" s="47">
        <f>'[1]功能-战损相关'!H199</f>
        <v>0</v>
      </c>
      <c r="BN193" s="47">
        <f>'[1]功能-战损相关'!I199</f>
        <v>0</v>
      </c>
      <c r="BO193" s="47">
        <f>'[1]功能-战损相关'!J199</f>
        <v>0</v>
      </c>
      <c r="BP193" s="47">
        <f>'[1]功能-战损相关'!K199</f>
        <v>0</v>
      </c>
      <c r="BQ193" s="47">
        <f>'[1]功能-战损相关'!L199</f>
        <v>0</v>
      </c>
      <c r="BR193" s="47">
        <f>'[1]功能-战损相关'!M199</f>
        <v>0</v>
      </c>
      <c r="BS193" s="47">
        <f>'[1]功能-战损相关'!N199</f>
        <v>0</v>
      </c>
      <c r="BT193" s="47">
        <f>'[1]功能-战损相关'!O199</f>
        <v>0</v>
      </c>
      <c r="BU193" s="47">
        <f>'[1]功能-战损相关'!P199</f>
        <v>0</v>
      </c>
      <c r="BV193" s="47">
        <f>'[1]功能-战损相关'!Q199</f>
        <v>0</v>
      </c>
      <c r="BX193" s="57">
        <v>189</v>
      </c>
      <c r="BY193" s="47">
        <f>求节点($BL$5:$BL$364,BM$5:BM$364,节奏总纲!R192)</f>
        <v>0.17499999999999999</v>
      </c>
      <c r="BZ193" s="47">
        <f>求节点($BL$5:$BL$364,BN$5:BN$364,节奏总纲!S192)</f>
        <v>0.17499999999999999</v>
      </c>
      <c r="CA193" s="47">
        <f>求节点($BL$5:$BL$364,BO$5:BO$364,节奏总纲!T192)</f>
        <v>0.17499999999999999</v>
      </c>
      <c r="CB193" s="47">
        <f>求节点($BL$5:$BL$364,BP$5:BP$364,节奏总纲!U192)</f>
        <v>0.17499999999999999</v>
      </c>
      <c r="CC193" s="47">
        <f>求节点($BL$5:$BL$364,BQ$5:BQ$364,节奏总纲!V192)</f>
        <v>0.17499999999999999</v>
      </c>
      <c r="CD193" s="47">
        <f>求节点($BL$5:$BL$364,BR$5:BR$364,节奏总纲!R192)</f>
        <v>0.125</v>
      </c>
      <c r="CE193" s="47">
        <f>求节点($BL$5:$BL$364,BS$5:BS$364,节奏总纲!S192)</f>
        <v>0.125</v>
      </c>
      <c r="CF193" s="47">
        <f>求节点($BL$5:$BL$364,BT$5:BT$364,节奏总纲!T192)</f>
        <v>0.125</v>
      </c>
      <c r="CG193" s="47">
        <f>求节点($BL$5:$BL$364,BU$5:BU$364,节奏总纲!U192)</f>
        <v>0.125</v>
      </c>
      <c r="CH193" s="47">
        <f>求节点($BL$5:$BL$364,BV$5:BV$364,节奏总纲!V192)</f>
        <v>0.125</v>
      </c>
    </row>
    <row r="194" spans="2:86" x14ac:dyDescent="0.2">
      <c r="B194" s="83">
        <v>190</v>
      </c>
      <c r="C194" s="83">
        <f>[1]服务器生态!W211</f>
        <v>111.78271867640623</v>
      </c>
      <c r="D194" s="83">
        <f>[1]服务器生态!X211</f>
        <v>110.21878420077853</v>
      </c>
      <c r="E194" s="83">
        <f>[1]服务器生态!Y211</f>
        <v>8.9971913953152001</v>
      </c>
      <c r="F194" s="83">
        <f>[1]服务器生态!Z211</f>
        <v>1.6006639275000003</v>
      </c>
      <c r="G194" s="83">
        <f>[1]服务器生态!AA211</f>
        <v>0.46314179999999988</v>
      </c>
      <c r="H194" s="83">
        <f>[1]服务器生态!AC211</f>
        <v>0.47962550249999997</v>
      </c>
      <c r="I194" s="83">
        <f>[1]服务器生态!AD211</f>
        <v>0.47291513735919999</v>
      </c>
      <c r="J194" s="83">
        <f>[1]服务器生态!AE211</f>
        <v>3.8604200140800002E-2</v>
      </c>
      <c r="K194" s="83">
        <f>[1]服务器生态!AF211</f>
        <v>6.8679600000000019E-3</v>
      </c>
      <c r="L194" s="83">
        <f>[1]服务器生态!AG211</f>
        <v>1.9871999999999997E-3</v>
      </c>
      <c r="M194" s="83">
        <f>[3]基础信息!M193</f>
        <v>100</v>
      </c>
      <c r="N194" s="92"/>
      <c r="X194" s="97">
        <v>190</v>
      </c>
      <c r="Y194" s="102">
        <f>求节点(节奏总纲!D$4:D$163,R$5:R$164,$X194)*6</f>
        <v>39836.483828903496</v>
      </c>
      <c r="Z194" s="102">
        <f>求节点(节奏总纲!E$4:E$163,S$5:S$164,$X194)*6</f>
        <v>40993.427050799917</v>
      </c>
      <c r="AA194" s="102">
        <f>求节点(节奏总纲!F$4:F$163,T$5:T$164,$X194)*6</f>
        <v>42510.904339972214</v>
      </c>
      <c r="AB194" s="102">
        <f>求节点(节奏总纲!G$4:G$163,U$5:U$164,$X194)*6</f>
        <v>44698.009105961813</v>
      </c>
      <c r="AC194" s="102">
        <f>求节点(节奏总纲!H$4:H$163,V$5:V$164,$X194)*6</f>
        <v>48655.908875822788</v>
      </c>
      <c r="AG194" s="103">
        <v>190</v>
      </c>
      <c r="AH194" s="103">
        <v>1</v>
      </c>
      <c r="AI194" s="103">
        <f>[4]实力验证!$Z196</f>
        <v>1.2838819583613676</v>
      </c>
      <c r="AJ194" s="103">
        <f>[4]实力验证!$AE196</f>
        <v>2.0332370306466006</v>
      </c>
      <c r="AK194" s="103">
        <f>[4]实力验证!$AJ196</f>
        <v>4.3189216610987247</v>
      </c>
      <c r="AL194" s="103">
        <f>[4]实力验证!$AO196</f>
        <v>7.293473064465708</v>
      </c>
      <c r="AM194" s="103">
        <f t="shared" si="17"/>
        <v>172.45541264049791</v>
      </c>
      <c r="AN194" s="107"/>
      <c r="BL194" s="70">
        <v>190</v>
      </c>
      <c r="BM194" s="47">
        <f>'[1]功能-战损相关'!H200</f>
        <v>0</v>
      </c>
      <c r="BN194" s="47">
        <f>'[1]功能-战损相关'!I200</f>
        <v>0</v>
      </c>
      <c r="BO194" s="47">
        <f>'[1]功能-战损相关'!J200</f>
        <v>0</v>
      </c>
      <c r="BP194" s="47">
        <f>'[1]功能-战损相关'!K200</f>
        <v>0</v>
      </c>
      <c r="BQ194" s="47">
        <f>'[1]功能-战损相关'!L200</f>
        <v>0</v>
      </c>
      <c r="BR194" s="47">
        <f>'[1]功能-战损相关'!M200</f>
        <v>0</v>
      </c>
      <c r="BS194" s="47">
        <f>'[1]功能-战损相关'!N200</f>
        <v>0</v>
      </c>
      <c r="BT194" s="47">
        <f>'[1]功能-战损相关'!O200</f>
        <v>0</v>
      </c>
      <c r="BU194" s="47">
        <f>'[1]功能-战损相关'!P200</f>
        <v>0</v>
      </c>
      <c r="BV194" s="47">
        <f>'[1]功能-战损相关'!Q200</f>
        <v>0</v>
      </c>
      <c r="BX194" s="57">
        <v>190</v>
      </c>
      <c r="BY194" s="47">
        <f>求节点($BL$5:$BL$364,BM$5:BM$364,节奏总纲!R193)</f>
        <v>0.17499999999999999</v>
      </c>
      <c r="BZ194" s="47">
        <f>求节点($BL$5:$BL$364,BN$5:BN$364,节奏总纲!S193)</f>
        <v>0.17499999999999999</v>
      </c>
      <c r="CA194" s="47">
        <f>求节点($BL$5:$BL$364,BO$5:BO$364,节奏总纲!T193)</f>
        <v>0.17499999999999999</v>
      </c>
      <c r="CB194" s="47">
        <f>求节点($BL$5:$BL$364,BP$5:BP$364,节奏总纲!U193)</f>
        <v>0.17499999999999999</v>
      </c>
      <c r="CC194" s="47">
        <f>求节点($BL$5:$BL$364,BQ$5:BQ$364,节奏总纲!V193)</f>
        <v>0.17499999999999999</v>
      </c>
      <c r="CD194" s="47">
        <f>求节点($BL$5:$BL$364,BR$5:BR$364,节奏总纲!R193)</f>
        <v>0.125</v>
      </c>
      <c r="CE194" s="47">
        <f>求节点($BL$5:$BL$364,BS$5:BS$364,节奏总纲!S193)</f>
        <v>0.125</v>
      </c>
      <c r="CF194" s="47">
        <f>求节点($BL$5:$BL$364,BT$5:BT$364,节奏总纲!T193)</f>
        <v>0.125</v>
      </c>
      <c r="CG194" s="47">
        <f>求节点($BL$5:$BL$364,BU$5:BU$364,节奏总纲!U193)</f>
        <v>0.125</v>
      </c>
      <c r="CH194" s="47">
        <f>求节点($BL$5:$BL$364,BV$5:BV$364,节奏总纲!V193)</f>
        <v>0.125</v>
      </c>
    </row>
    <row r="195" spans="2:86" x14ac:dyDescent="0.2">
      <c r="B195" s="83">
        <v>191</v>
      </c>
      <c r="C195" s="83">
        <f>[1]服务器生态!W212</f>
        <v>111.09025935717186</v>
      </c>
      <c r="D195" s="83">
        <f>[1]服务器生态!X212</f>
        <v>109.53601297121619</v>
      </c>
      <c r="E195" s="83">
        <f>[1]服务器生态!Y212</f>
        <v>8.9414565813619191</v>
      </c>
      <c r="F195" s="83">
        <f>[1]服务器生态!Z212</f>
        <v>1.5907483102500002</v>
      </c>
      <c r="G195" s="83">
        <f>[1]服务器生态!AA212</f>
        <v>0.46027277999999988</v>
      </c>
      <c r="H195" s="83">
        <f>[1]服务器生态!AC212</f>
        <v>0.47962550249999997</v>
      </c>
      <c r="I195" s="83">
        <f>[1]服务器生态!AD212</f>
        <v>0.47291513735919999</v>
      </c>
      <c r="J195" s="83">
        <f>[1]服务器生态!AE212</f>
        <v>3.8604200140800002E-2</v>
      </c>
      <c r="K195" s="83">
        <f>[1]服务器生态!AF212</f>
        <v>6.8679600000000019E-3</v>
      </c>
      <c r="L195" s="83">
        <f>[1]服务器生态!AG212</f>
        <v>1.9871999999999997E-3</v>
      </c>
      <c r="M195" s="83">
        <f>[3]基础信息!M194</f>
        <v>100</v>
      </c>
      <c r="N195" s="92"/>
      <c r="X195" s="97">
        <v>191</v>
      </c>
      <c r="Y195" s="102">
        <f>求节点(节奏总纲!D$4:D$163,R$5:R$164,$X195)*6</f>
        <v>39866.589792452156</v>
      </c>
      <c r="Z195" s="102">
        <f>求节点(节奏总纲!E$4:E$163,S$5:S$164,$X195)*6</f>
        <v>41025.184079509068</v>
      </c>
      <c r="AA195" s="102">
        <f>求节点(节奏总纲!F$4:F$163,T$5:T$164,$X195)*6</f>
        <v>42542.94727302005</v>
      </c>
      <c r="AB195" s="102">
        <f>求节点(节奏总纲!G$4:G$163,U$5:U$164,$X195)*6</f>
        <v>44728.227597269572</v>
      </c>
      <c r="AC195" s="102">
        <f>求节点(节奏总纲!H$4:H$163,V$5:V$164,$X195)*6</f>
        <v>48686.514599439455</v>
      </c>
      <c r="AG195" s="103">
        <v>191</v>
      </c>
      <c r="AH195" s="103">
        <v>1</v>
      </c>
      <c r="AI195" s="103">
        <f>[4]实力验证!$Z197</f>
        <v>1.2842342255343462</v>
      </c>
      <c r="AJ195" s="103">
        <f>[4]实力验证!$AE197</f>
        <v>2.0335659656812841</v>
      </c>
      <c r="AK195" s="103">
        <f>[4]实力验证!$AJ197</f>
        <v>4.3161496319255566</v>
      </c>
      <c r="AL195" s="103">
        <f>[4]实力验证!$AO197</f>
        <v>7.2700879049001124</v>
      </c>
      <c r="AM195" s="103">
        <f t="shared" si="17"/>
        <v>172.45336114824846</v>
      </c>
      <c r="AN195" s="107"/>
      <c r="BL195" s="70">
        <v>191</v>
      </c>
      <c r="BM195" s="47">
        <f>'[1]功能-战损相关'!H201</f>
        <v>0</v>
      </c>
      <c r="BN195" s="47">
        <f>'[1]功能-战损相关'!I201</f>
        <v>0</v>
      </c>
      <c r="BO195" s="47">
        <f>'[1]功能-战损相关'!J201</f>
        <v>0</v>
      </c>
      <c r="BP195" s="47">
        <f>'[1]功能-战损相关'!K201</f>
        <v>0</v>
      </c>
      <c r="BQ195" s="47">
        <f>'[1]功能-战损相关'!L201</f>
        <v>0</v>
      </c>
      <c r="BR195" s="47">
        <f>'[1]功能-战损相关'!M201</f>
        <v>0</v>
      </c>
      <c r="BS195" s="47">
        <f>'[1]功能-战损相关'!N201</f>
        <v>0</v>
      </c>
      <c r="BT195" s="47">
        <f>'[1]功能-战损相关'!O201</f>
        <v>0</v>
      </c>
      <c r="BU195" s="47">
        <f>'[1]功能-战损相关'!P201</f>
        <v>0</v>
      </c>
      <c r="BV195" s="47">
        <f>'[1]功能-战损相关'!Q201</f>
        <v>0</v>
      </c>
      <c r="BX195" s="57">
        <v>191</v>
      </c>
      <c r="BY195" s="47">
        <f>求节点($BL$5:$BL$364,BM$5:BM$364,节奏总纲!R194)</f>
        <v>0.17499999999999999</v>
      </c>
      <c r="BZ195" s="47">
        <f>求节点($BL$5:$BL$364,BN$5:BN$364,节奏总纲!S194)</f>
        <v>0.17499999999999999</v>
      </c>
      <c r="CA195" s="47">
        <f>求节点($BL$5:$BL$364,BO$5:BO$364,节奏总纲!T194)</f>
        <v>0.17499999999999999</v>
      </c>
      <c r="CB195" s="47">
        <f>求节点($BL$5:$BL$364,BP$5:BP$364,节奏总纲!U194)</f>
        <v>0.17499999999999999</v>
      </c>
      <c r="CC195" s="47">
        <f>求节点($BL$5:$BL$364,BQ$5:BQ$364,节奏总纲!V194)</f>
        <v>0.17499999999999999</v>
      </c>
      <c r="CD195" s="47">
        <f>求节点($BL$5:$BL$364,BR$5:BR$364,节奏总纲!R194)</f>
        <v>0.125</v>
      </c>
      <c r="CE195" s="47">
        <f>求节点($BL$5:$BL$364,BS$5:BS$364,节奏总纲!S194)</f>
        <v>0.125</v>
      </c>
      <c r="CF195" s="47">
        <f>求节点($BL$5:$BL$364,BT$5:BT$364,节奏总纲!T194)</f>
        <v>0.125</v>
      </c>
      <c r="CG195" s="47">
        <f>求节点($BL$5:$BL$364,BU$5:BU$364,节奏总纲!U194)</f>
        <v>0.125</v>
      </c>
      <c r="CH195" s="47">
        <f>求节点($BL$5:$BL$364,BV$5:BV$364,节奏总纲!V194)</f>
        <v>0.125</v>
      </c>
    </row>
    <row r="196" spans="2:86" x14ac:dyDescent="0.2">
      <c r="B196" s="83">
        <v>192</v>
      </c>
      <c r="C196" s="83">
        <f>[1]服务器生态!W213</f>
        <v>110.39780003793747</v>
      </c>
      <c r="D196" s="83">
        <f>[1]服务器生态!X213</f>
        <v>108.85324174165383</v>
      </c>
      <c r="E196" s="83">
        <f>[1]服务器生态!Y213</f>
        <v>8.8857217674086382</v>
      </c>
      <c r="F196" s="83">
        <f>[1]服务器生态!Z213</f>
        <v>1.5808326930000001</v>
      </c>
      <c r="G196" s="83">
        <f>[1]服务器生态!AA213</f>
        <v>0.45740375999999983</v>
      </c>
      <c r="H196" s="83">
        <f>[1]服务器生态!AC213</f>
        <v>0.47962550249999997</v>
      </c>
      <c r="I196" s="83">
        <f>[1]服务器生态!AD213</f>
        <v>0.47291513735919999</v>
      </c>
      <c r="J196" s="83">
        <f>[1]服务器生态!AE213</f>
        <v>3.8604200140800002E-2</v>
      </c>
      <c r="K196" s="83">
        <f>[1]服务器生态!AF213</f>
        <v>6.8679600000000019E-3</v>
      </c>
      <c r="L196" s="83">
        <f>[1]服务器生态!AG213</f>
        <v>1.9871999999999997E-3</v>
      </c>
      <c r="M196" s="83">
        <f>[3]基础信息!M195</f>
        <v>100</v>
      </c>
      <c r="N196" s="92"/>
      <c r="X196" s="97">
        <v>192</v>
      </c>
      <c r="Y196" s="102">
        <f>求节点(节奏总纲!D$4:D$163,R$5:R$164,$X196)*6</f>
        <v>39896.695756000809</v>
      </c>
      <c r="Z196" s="102">
        <f>求节点(节奏总纲!E$4:E$163,S$5:S$164,$X196)*6</f>
        <v>41056.94110821822</v>
      </c>
      <c r="AA196" s="102">
        <f>求节点(节奏总纲!F$4:F$163,T$5:T$164,$X196)*6</f>
        <v>42574.990206067887</v>
      </c>
      <c r="AB196" s="102">
        <f>求节点(节奏总纲!G$4:G$163,U$5:U$164,$X196)*6</f>
        <v>44758.446088577337</v>
      </c>
      <c r="AC196" s="102">
        <f>求节点(节奏总纲!H$4:H$163,V$5:V$164,$X196)*6</f>
        <v>48717.120323056122</v>
      </c>
      <c r="AG196" s="103">
        <v>192</v>
      </c>
      <c r="AH196" s="103">
        <v>1</v>
      </c>
      <c r="AI196" s="103">
        <f>[4]实力验证!$Z198</f>
        <v>1.2845824572882656</v>
      </c>
      <c r="AJ196" s="103">
        <f>[4]实力验证!$AE198</f>
        <v>2.033891132579706</v>
      </c>
      <c r="AK196" s="103">
        <f>[4]实力验证!$AJ198</f>
        <v>4.3134093579093156</v>
      </c>
      <c r="AL196" s="103">
        <f>[4]实力验证!$AO198</f>
        <v>7.2469706355208885</v>
      </c>
      <c r="AM196" s="103">
        <f t="shared" si="17"/>
        <v>172.4513331569992</v>
      </c>
      <c r="AN196" s="107"/>
      <c r="BL196" s="70">
        <v>192</v>
      </c>
      <c r="BM196" s="47">
        <f>'[1]功能-战损相关'!H202</f>
        <v>0</v>
      </c>
      <c r="BN196" s="47">
        <f>'[1]功能-战损相关'!I202</f>
        <v>0</v>
      </c>
      <c r="BO196" s="47">
        <f>'[1]功能-战损相关'!J202</f>
        <v>0</v>
      </c>
      <c r="BP196" s="47">
        <f>'[1]功能-战损相关'!K202</f>
        <v>0</v>
      </c>
      <c r="BQ196" s="47">
        <f>'[1]功能-战损相关'!L202</f>
        <v>0</v>
      </c>
      <c r="BR196" s="47">
        <f>'[1]功能-战损相关'!M202</f>
        <v>0</v>
      </c>
      <c r="BS196" s="47">
        <f>'[1]功能-战损相关'!N202</f>
        <v>0</v>
      </c>
      <c r="BT196" s="47">
        <f>'[1]功能-战损相关'!O202</f>
        <v>0</v>
      </c>
      <c r="BU196" s="47">
        <f>'[1]功能-战损相关'!P202</f>
        <v>0</v>
      </c>
      <c r="BV196" s="47">
        <f>'[1]功能-战损相关'!Q202</f>
        <v>0</v>
      </c>
      <c r="BX196" s="57">
        <v>192</v>
      </c>
      <c r="BY196" s="47">
        <f>求节点($BL$5:$BL$364,BM$5:BM$364,节奏总纲!R195)</f>
        <v>0.17499999999999999</v>
      </c>
      <c r="BZ196" s="47">
        <f>求节点($BL$5:$BL$364,BN$5:BN$364,节奏总纲!S195)</f>
        <v>0.17499999999999999</v>
      </c>
      <c r="CA196" s="47">
        <f>求节点($BL$5:$BL$364,BO$5:BO$364,节奏总纲!T195)</f>
        <v>0.17499999999999999</v>
      </c>
      <c r="CB196" s="47">
        <f>求节点($BL$5:$BL$364,BP$5:BP$364,节奏总纲!U195)</f>
        <v>0.17499999999999999</v>
      </c>
      <c r="CC196" s="47">
        <f>求节点($BL$5:$BL$364,BQ$5:BQ$364,节奏总纲!V195)</f>
        <v>0.17499999999999999</v>
      </c>
      <c r="CD196" s="47">
        <f>求节点($BL$5:$BL$364,BR$5:BR$364,节奏总纲!R195)</f>
        <v>0.125</v>
      </c>
      <c r="CE196" s="47">
        <f>求节点($BL$5:$BL$364,BS$5:BS$364,节奏总纲!S195)</f>
        <v>0.125</v>
      </c>
      <c r="CF196" s="47">
        <f>求节点($BL$5:$BL$364,BT$5:BT$364,节奏总纲!T195)</f>
        <v>0.125</v>
      </c>
      <c r="CG196" s="47">
        <f>求节点($BL$5:$BL$364,BU$5:BU$364,节奏总纲!U195)</f>
        <v>0.125</v>
      </c>
      <c r="CH196" s="47">
        <f>求节点($BL$5:$BL$364,BV$5:BV$364,节奏总纲!V195)</f>
        <v>0.125</v>
      </c>
    </row>
    <row r="197" spans="2:86" x14ac:dyDescent="0.2">
      <c r="B197" s="83">
        <v>193</v>
      </c>
      <c r="C197" s="83">
        <f>[1]服务器生态!W214</f>
        <v>109.70534071870311</v>
      </c>
      <c r="D197" s="83">
        <f>[1]服务器生态!X214</f>
        <v>108.17047051209151</v>
      </c>
      <c r="E197" s="83">
        <f>[1]服务器生态!Y214</f>
        <v>8.8299869534553608</v>
      </c>
      <c r="F197" s="83">
        <f>[1]服务器生态!Z214</f>
        <v>1.5709170757500004</v>
      </c>
      <c r="G197" s="83">
        <f>[1]服务器生态!AA214</f>
        <v>0.45453473999999994</v>
      </c>
      <c r="H197" s="83">
        <f>[1]服务器生态!AC214</f>
        <v>0.47962550249999997</v>
      </c>
      <c r="I197" s="83">
        <f>[1]服务器生态!AD214</f>
        <v>0.47291513735919999</v>
      </c>
      <c r="J197" s="83">
        <f>[1]服务器生态!AE214</f>
        <v>3.8604200140800002E-2</v>
      </c>
      <c r="K197" s="83">
        <f>[1]服务器生态!AF214</f>
        <v>6.8679600000000019E-3</v>
      </c>
      <c r="L197" s="83">
        <f>[1]服务器生态!AG214</f>
        <v>1.9871999999999997E-3</v>
      </c>
      <c r="M197" s="83">
        <f>[3]基础信息!M196</f>
        <v>100</v>
      </c>
      <c r="N197" s="92"/>
      <c r="X197" s="97">
        <v>193</v>
      </c>
      <c r="Y197" s="102">
        <f>求节点(节奏总纲!D$4:D$163,R$5:R$164,$X197)*6</f>
        <v>39926.801719549461</v>
      </c>
      <c r="Z197" s="102">
        <f>求节点(节奏总纲!E$4:E$163,S$5:S$164,$X197)*6</f>
        <v>41085.434952855881</v>
      </c>
      <c r="AA197" s="102">
        <f>求节点(节奏总纲!F$4:F$163,T$5:T$164,$X197)*6</f>
        <v>42605.928300990068</v>
      </c>
      <c r="AB197" s="102">
        <f>求节点(节奏总纲!G$4:G$163,U$5:U$164,$X197)*6</f>
        <v>44788.664579885102</v>
      </c>
      <c r="AC197" s="102">
        <f>求节点(节奏总纲!H$4:H$163,V$5:V$164,$X197)*6</f>
        <v>48747.514087571173</v>
      </c>
      <c r="AG197" s="103">
        <v>193</v>
      </c>
      <c r="AH197" s="103">
        <v>1</v>
      </c>
      <c r="AI197" s="103">
        <f>[4]实力验证!$Z199</f>
        <v>1.2863171053604108</v>
      </c>
      <c r="AJ197" s="103">
        <f>[4]实力验证!$AE199</f>
        <v>2.0340382680328544</v>
      </c>
      <c r="AK197" s="103">
        <f>[4]实力验证!$AJ199</f>
        <v>4.3107002964977879</v>
      </c>
      <c r="AL197" s="103">
        <f>[4]实力验证!$AO199</f>
        <v>7.2239124743881939</v>
      </c>
      <c r="AM197" s="103">
        <f t="shared" si="17"/>
        <v>172.54472692600459</v>
      </c>
      <c r="AN197" s="107"/>
      <c r="BL197" s="70">
        <v>193</v>
      </c>
      <c r="BM197" s="47">
        <f>'[1]功能-战损相关'!H203</f>
        <v>0</v>
      </c>
      <c r="BN197" s="47">
        <f>'[1]功能-战损相关'!I203</f>
        <v>0</v>
      </c>
      <c r="BO197" s="47">
        <f>'[1]功能-战损相关'!J203</f>
        <v>0</v>
      </c>
      <c r="BP197" s="47">
        <f>'[1]功能-战损相关'!K203</f>
        <v>0</v>
      </c>
      <c r="BQ197" s="47">
        <f>'[1]功能-战损相关'!L203</f>
        <v>0</v>
      </c>
      <c r="BR197" s="47">
        <f>'[1]功能-战损相关'!M203</f>
        <v>0</v>
      </c>
      <c r="BS197" s="47">
        <f>'[1]功能-战损相关'!N203</f>
        <v>0</v>
      </c>
      <c r="BT197" s="47">
        <f>'[1]功能-战损相关'!O203</f>
        <v>0</v>
      </c>
      <c r="BU197" s="47">
        <f>'[1]功能-战损相关'!P203</f>
        <v>0</v>
      </c>
      <c r="BV197" s="47">
        <f>'[1]功能-战损相关'!Q203</f>
        <v>0</v>
      </c>
      <c r="BX197" s="57">
        <v>193</v>
      </c>
      <c r="BY197" s="47">
        <f>求节点($BL$5:$BL$364,BM$5:BM$364,节奏总纲!R196)</f>
        <v>0.17499999999999999</v>
      </c>
      <c r="BZ197" s="47">
        <f>求节点($BL$5:$BL$364,BN$5:BN$364,节奏总纲!S196)</f>
        <v>0.17499999999999999</v>
      </c>
      <c r="CA197" s="47">
        <f>求节点($BL$5:$BL$364,BO$5:BO$364,节奏总纲!T196)</f>
        <v>0.17499999999999999</v>
      </c>
      <c r="CB197" s="47">
        <f>求节点($BL$5:$BL$364,BP$5:BP$364,节奏总纲!U196)</f>
        <v>0.17499999999999999</v>
      </c>
      <c r="CC197" s="47">
        <f>求节点($BL$5:$BL$364,BQ$5:BQ$364,节奏总纲!V196)</f>
        <v>0.17499999999999999</v>
      </c>
      <c r="CD197" s="47">
        <f>求节点($BL$5:$BL$364,BR$5:BR$364,节奏总纲!R196)</f>
        <v>0.125</v>
      </c>
      <c r="CE197" s="47">
        <f>求节点($BL$5:$BL$364,BS$5:BS$364,节奏总纲!S196)</f>
        <v>0.125</v>
      </c>
      <c r="CF197" s="47">
        <f>求节点($BL$5:$BL$364,BT$5:BT$364,节奏总纲!T196)</f>
        <v>0.125</v>
      </c>
      <c r="CG197" s="47">
        <f>求节点($BL$5:$BL$364,BU$5:BU$364,节奏总纲!U196)</f>
        <v>0.125</v>
      </c>
      <c r="CH197" s="47">
        <f>求节点($BL$5:$BL$364,BV$5:BV$364,节奏总纲!V196)</f>
        <v>0.125</v>
      </c>
    </row>
    <row r="198" spans="2:86" x14ac:dyDescent="0.2">
      <c r="B198" s="83">
        <v>194</v>
      </c>
      <c r="C198" s="83">
        <f>[1]服务器生态!W215</f>
        <v>109.01288139946872</v>
      </c>
      <c r="D198" s="83">
        <f>[1]服务器生态!X215</f>
        <v>107.48769928252915</v>
      </c>
      <c r="E198" s="83">
        <f>[1]服务器生态!Y215</f>
        <v>8.7742521395020798</v>
      </c>
      <c r="F198" s="83">
        <f>[1]服务器生态!Z215</f>
        <v>1.5610014585000003</v>
      </c>
      <c r="G198" s="83">
        <f>[1]服务器生态!AA215</f>
        <v>0.45166571999999988</v>
      </c>
      <c r="H198" s="83">
        <f>[1]服务器生态!AC215</f>
        <v>0.47962550249999997</v>
      </c>
      <c r="I198" s="83">
        <f>[1]服务器生态!AD215</f>
        <v>0.47291513735919999</v>
      </c>
      <c r="J198" s="83">
        <f>[1]服务器生态!AE215</f>
        <v>3.8604200140800002E-2</v>
      </c>
      <c r="K198" s="83">
        <f>[1]服务器生态!AF215</f>
        <v>6.8679600000000019E-3</v>
      </c>
      <c r="L198" s="83">
        <f>[1]服务器生态!AG215</f>
        <v>1.9871999999999997E-3</v>
      </c>
      <c r="M198" s="83">
        <f>[3]基础信息!M197</f>
        <v>100</v>
      </c>
      <c r="N198" s="92"/>
      <c r="X198" s="97">
        <v>194</v>
      </c>
      <c r="Y198" s="102">
        <f>求节点(节奏总纲!D$4:D$163,R$5:R$164,$X198)*6</f>
        <v>39956.254776165675</v>
      </c>
      <c r="Z198" s="102">
        <f>求节点(节奏总纲!E$4:E$163,S$5:S$164,$X198)*6</f>
        <v>41113.7827696889</v>
      </c>
      <c r="AA198" s="102">
        <f>求节点(节奏总纲!F$4:F$163,T$5:T$164,$X198)*6</f>
        <v>42634.582162972089</v>
      </c>
      <c r="AB198" s="102">
        <f>求节点(节奏总纲!G$4:G$163,U$5:U$164,$X198)*6</f>
        <v>44818.88307119286</v>
      </c>
      <c r="AC198" s="102">
        <f>求节点(节奏总纲!H$4:H$163,V$5:V$164,$X198)*6</f>
        <v>48776.754731887755</v>
      </c>
      <c r="AG198" s="103">
        <v>194</v>
      </c>
      <c r="AH198" s="103">
        <v>1</v>
      </c>
      <c r="AI198" s="103">
        <f>[4]实力验证!$Z200</f>
        <v>1.2880855504732562</v>
      </c>
      <c r="AJ198" s="103">
        <f>[4]实力验证!$AE200</f>
        <v>2.033812057606454</v>
      </c>
      <c r="AK198" s="103">
        <f>[4]实力验证!$AJ200</f>
        <v>4.3079937431895639</v>
      </c>
      <c r="AL198" s="103">
        <f>[4]实力验证!$AO200</f>
        <v>7.200594341023062</v>
      </c>
      <c r="AM198" s="103">
        <f t="shared" si="17"/>
        <v>172.63378274562302</v>
      </c>
      <c r="AN198" s="107"/>
      <c r="BL198" s="70">
        <v>194</v>
      </c>
      <c r="BM198" s="47">
        <f>'[1]功能-战损相关'!H204</f>
        <v>0</v>
      </c>
      <c r="BN198" s="47">
        <f>'[1]功能-战损相关'!I204</f>
        <v>0</v>
      </c>
      <c r="BO198" s="47">
        <f>'[1]功能-战损相关'!J204</f>
        <v>0</v>
      </c>
      <c r="BP198" s="47">
        <f>'[1]功能-战损相关'!K204</f>
        <v>0</v>
      </c>
      <c r="BQ198" s="47">
        <f>'[1]功能-战损相关'!L204</f>
        <v>0</v>
      </c>
      <c r="BR198" s="47">
        <f>'[1]功能-战损相关'!M204</f>
        <v>0</v>
      </c>
      <c r="BS198" s="47">
        <f>'[1]功能-战损相关'!N204</f>
        <v>0</v>
      </c>
      <c r="BT198" s="47">
        <f>'[1]功能-战损相关'!O204</f>
        <v>0</v>
      </c>
      <c r="BU198" s="47">
        <f>'[1]功能-战损相关'!P204</f>
        <v>0</v>
      </c>
      <c r="BV198" s="47">
        <f>'[1]功能-战损相关'!Q204</f>
        <v>0</v>
      </c>
      <c r="BX198" s="57">
        <v>194</v>
      </c>
      <c r="BY198" s="47">
        <f>求节点($BL$5:$BL$364,BM$5:BM$364,节奏总纲!R197)</f>
        <v>0.17499999999999999</v>
      </c>
      <c r="BZ198" s="47">
        <f>求节点($BL$5:$BL$364,BN$5:BN$364,节奏总纲!S197)</f>
        <v>0.17499999999999999</v>
      </c>
      <c r="CA198" s="47">
        <f>求节点($BL$5:$BL$364,BO$5:BO$364,节奏总纲!T197)</f>
        <v>0.17499999999999999</v>
      </c>
      <c r="CB198" s="47">
        <f>求节点($BL$5:$BL$364,BP$5:BP$364,节奏总纲!U197)</f>
        <v>0.17499999999999999</v>
      </c>
      <c r="CC198" s="47">
        <f>求节点($BL$5:$BL$364,BQ$5:BQ$364,节奏总纲!V197)</f>
        <v>0.17499999999999999</v>
      </c>
      <c r="CD198" s="47">
        <f>求节点($BL$5:$BL$364,BR$5:BR$364,节奏总纲!R197)</f>
        <v>0.125</v>
      </c>
      <c r="CE198" s="47">
        <f>求节点($BL$5:$BL$364,BS$5:BS$364,节奏总纲!S197)</f>
        <v>0.125</v>
      </c>
      <c r="CF198" s="47">
        <f>求节点($BL$5:$BL$364,BT$5:BT$364,节奏总纲!T197)</f>
        <v>0.125</v>
      </c>
      <c r="CG198" s="47">
        <f>求节点($BL$5:$BL$364,BU$5:BU$364,节奏总纲!U197)</f>
        <v>0.125</v>
      </c>
      <c r="CH198" s="47">
        <f>求节点($BL$5:$BL$364,BV$5:BV$364,节奏总纲!V197)</f>
        <v>0.125</v>
      </c>
    </row>
    <row r="199" spans="2:86" x14ac:dyDescent="0.2">
      <c r="B199" s="83">
        <v>195</v>
      </c>
      <c r="C199" s="83">
        <f>[1]服务器生态!W216</f>
        <v>108.32042208023435</v>
      </c>
      <c r="D199" s="83">
        <f>[1]服务器生态!X216</f>
        <v>106.80492805296682</v>
      </c>
      <c r="E199" s="83">
        <f>[1]服务器生态!Y216</f>
        <v>8.7185173255487989</v>
      </c>
      <c r="F199" s="83">
        <f>[1]服务器生态!Z216</f>
        <v>1.5510858412500002</v>
      </c>
      <c r="G199" s="83">
        <f>[1]服务器生态!AA216</f>
        <v>0.44879669999999988</v>
      </c>
      <c r="H199" s="83">
        <f>[1]服务器生态!AC216</f>
        <v>0.47962550249999997</v>
      </c>
      <c r="I199" s="83">
        <f>[1]服务器生态!AD216</f>
        <v>0.47291513735919999</v>
      </c>
      <c r="J199" s="83">
        <f>[1]服务器生态!AE216</f>
        <v>3.8604200140800002E-2</v>
      </c>
      <c r="K199" s="83">
        <f>[1]服务器生态!AF216</f>
        <v>6.8679600000000019E-3</v>
      </c>
      <c r="L199" s="83">
        <f>[1]服务器生态!AG216</f>
        <v>1.9871999999999997E-3</v>
      </c>
      <c r="M199" s="83">
        <f>[3]基础信息!M198</f>
        <v>100</v>
      </c>
      <c r="N199" s="92"/>
      <c r="X199" s="97">
        <v>195</v>
      </c>
      <c r="Y199" s="102">
        <f>求节点(节奏总纲!D$4:D$163,R$5:R$164,$X199)*6</f>
        <v>39985.700089623693</v>
      </c>
      <c r="Z199" s="102">
        <f>求节点(节奏总纲!E$4:E$163,S$5:S$164,$X199)*6</f>
        <v>41142.130586521911</v>
      </c>
      <c r="AA199" s="102">
        <f>求节点(节奏总纲!F$4:F$163,T$5:T$164,$X199)*6</f>
        <v>42663.236024954109</v>
      </c>
      <c r="AB199" s="102">
        <f>求节点(节奏总纲!G$4:G$163,U$5:U$164,$X199)*6</f>
        <v>44849.101562500626</v>
      </c>
      <c r="AC199" s="102">
        <f>求节点(节奏总纲!H$4:H$163,V$5:V$164,$X199)*6</f>
        <v>48805.995376204344</v>
      </c>
      <c r="AG199" s="103">
        <v>195</v>
      </c>
      <c r="AH199" s="103">
        <v>1</v>
      </c>
      <c r="AI199" s="103">
        <f>[4]实力验证!$Z201</f>
        <v>1.2898339570611856</v>
      </c>
      <c r="AJ199" s="103">
        <f>[4]实力验证!$AE201</f>
        <v>2.0335882408437165</v>
      </c>
      <c r="AK199" s="103">
        <f>[4]实力验证!$AJ201</f>
        <v>4.3053173739691246</v>
      </c>
      <c r="AL199" s="103">
        <f>[4]实力验证!$AO201</f>
        <v>7.1775385638135631</v>
      </c>
      <c r="AM199" s="103">
        <f t="shared" si="17"/>
        <v>172.72182299806903</v>
      </c>
      <c r="AN199" s="107"/>
      <c r="BL199" s="70">
        <v>195</v>
      </c>
      <c r="BM199" s="47">
        <f>'[1]功能-战损相关'!H205</f>
        <v>0</v>
      </c>
      <c r="BN199" s="47">
        <f>'[1]功能-战损相关'!I205</f>
        <v>0</v>
      </c>
      <c r="BO199" s="47">
        <f>'[1]功能-战损相关'!J205</f>
        <v>0</v>
      </c>
      <c r="BP199" s="47">
        <f>'[1]功能-战损相关'!K205</f>
        <v>0</v>
      </c>
      <c r="BQ199" s="47">
        <f>'[1]功能-战损相关'!L205</f>
        <v>0</v>
      </c>
      <c r="BR199" s="47">
        <f>'[1]功能-战损相关'!M205</f>
        <v>0</v>
      </c>
      <c r="BS199" s="47">
        <f>'[1]功能-战损相关'!N205</f>
        <v>0</v>
      </c>
      <c r="BT199" s="47">
        <f>'[1]功能-战损相关'!O205</f>
        <v>0</v>
      </c>
      <c r="BU199" s="47">
        <f>'[1]功能-战损相关'!P205</f>
        <v>0</v>
      </c>
      <c r="BV199" s="47">
        <f>'[1]功能-战损相关'!Q205</f>
        <v>0</v>
      </c>
      <c r="BX199" s="57">
        <v>195</v>
      </c>
      <c r="BY199" s="47">
        <f>求节点($BL$5:$BL$364,BM$5:BM$364,节奏总纲!R198)</f>
        <v>0.17499999999999999</v>
      </c>
      <c r="BZ199" s="47">
        <f>求节点($BL$5:$BL$364,BN$5:BN$364,节奏总纲!S198)</f>
        <v>0.17499999999999999</v>
      </c>
      <c r="CA199" s="47">
        <f>求节点($BL$5:$BL$364,BO$5:BO$364,节奏总纲!T198)</f>
        <v>0.17499999999999999</v>
      </c>
      <c r="CB199" s="47">
        <f>求节点($BL$5:$BL$364,BP$5:BP$364,节奏总纲!U198)</f>
        <v>0.17499999999999999</v>
      </c>
      <c r="CC199" s="47">
        <f>求节点($BL$5:$BL$364,BQ$5:BQ$364,节奏总纲!V198)</f>
        <v>0.17499999999999999</v>
      </c>
      <c r="CD199" s="47">
        <f>求节点($BL$5:$BL$364,BR$5:BR$364,节奏总纲!R198)</f>
        <v>0.125</v>
      </c>
      <c r="CE199" s="47">
        <f>求节点($BL$5:$BL$364,BS$5:BS$364,节奏总纲!S198)</f>
        <v>0.125</v>
      </c>
      <c r="CF199" s="47">
        <f>求节点($BL$5:$BL$364,BT$5:BT$364,节奏总纲!T198)</f>
        <v>0.125</v>
      </c>
      <c r="CG199" s="47">
        <f>求节点($BL$5:$BL$364,BU$5:BU$364,节奏总纲!U198)</f>
        <v>0.125</v>
      </c>
      <c r="CH199" s="47">
        <f>求节点($BL$5:$BL$364,BV$5:BV$364,节奏总纲!V198)</f>
        <v>0.125</v>
      </c>
    </row>
    <row r="200" spans="2:86" x14ac:dyDescent="0.2">
      <c r="B200" s="83">
        <v>196</v>
      </c>
      <c r="C200" s="83">
        <f>[1]服务器生态!W217</f>
        <v>107.62796276099998</v>
      </c>
      <c r="D200" s="83">
        <f>[1]服务器生态!X217</f>
        <v>106.12215682340447</v>
      </c>
      <c r="E200" s="83">
        <f>[1]服务器生态!Y217</f>
        <v>8.6627825115955197</v>
      </c>
      <c r="F200" s="83">
        <f>[1]服务器生态!Z217</f>
        <v>1.5411702240000003</v>
      </c>
      <c r="G200" s="83">
        <f>[1]服务器生态!AA217</f>
        <v>0.44592767999999988</v>
      </c>
      <c r="H200" s="83">
        <f>[1]服务器生态!AC217</f>
        <v>0.47962550249999997</v>
      </c>
      <c r="I200" s="83">
        <f>[1]服务器生态!AD217</f>
        <v>0.47291513735919999</v>
      </c>
      <c r="J200" s="83">
        <f>[1]服务器生态!AE217</f>
        <v>3.8604200140800002E-2</v>
      </c>
      <c r="K200" s="83">
        <f>[1]服务器生态!AF217</f>
        <v>6.8679600000000019E-3</v>
      </c>
      <c r="L200" s="83">
        <f>[1]服务器生态!AG217</f>
        <v>1.9871999999999997E-3</v>
      </c>
      <c r="M200" s="83">
        <f>[3]基础信息!M199</f>
        <v>100</v>
      </c>
      <c r="N200" s="92"/>
      <c r="X200" s="97">
        <v>196</v>
      </c>
      <c r="Y200" s="102">
        <f>求节点(节奏总纲!D$4:D$163,R$5:R$164,$X200)*6</f>
        <v>40015.145403081704</v>
      </c>
      <c r="Z200" s="102">
        <f>求节点(节奏总纲!E$4:E$163,S$5:S$164,$X200)*6</f>
        <v>41170.478403354922</v>
      </c>
      <c r="AA200" s="102">
        <f>求节点(节奏总纲!F$4:F$163,T$5:T$164,$X200)*6</f>
        <v>42691.889886936129</v>
      </c>
      <c r="AB200" s="102">
        <f>求节点(节奏总纲!G$4:G$163,U$5:U$164,$X200)*6</f>
        <v>44879.320053808391</v>
      </c>
      <c r="AC200" s="102">
        <f>求节点(节奏总纲!H$4:H$163,V$5:V$164,$X200)*6</f>
        <v>48835.236020520926</v>
      </c>
      <c r="AG200" s="103">
        <v>196</v>
      </c>
      <c r="AH200" s="103">
        <v>1</v>
      </c>
      <c r="AI200" s="103">
        <f>[4]实力验证!$Z202</f>
        <v>1.2915627607765483</v>
      </c>
      <c r="AJ200" s="103">
        <f>[4]实力验证!$AE202</f>
        <v>2.0333669334809721</v>
      </c>
      <c r="AK200" s="103">
        <f>[4]实力验证!$AJ202</f>
        <v>4.3026710117991822</v>
      </c>
      <c r="AL200" s="103">
        <f>[4]实力验证!$AO202</f>
        <v>7.1547412845219309</v>
      </c>
      <c r="AM200" s="103">
        <f t="shared" si="17"/>
        <v>172.80887615640236</v>
      </c>
      <c r="AN200" s="107"/>
      <c r="BL200" s="70">
        <v>196</v>
      </c>
      <c r="BM200" s="47">
        <f>'[1]功能-战损相关'!H206</f>
        <v>0</v>
      </c>
      <c r="BN200" s="47">
        <f>'[1]功能-战损相关'!I206</f>
        <v>0</v>
      </c>
      <c r="BO200" s="47">
        <f>'[1]功能-战损相关'!J206</f>
        <v>0</v>
      </c>
      <c r="BP200" s="47">
        <f>'[1]功能-战损相关'!K206</f>
        <v>0</v>
      </c>
      <c r="BQ200" s="47">
        <f>'[1]功能-战损相关'!L206</f>
        <v>0</v>
      </c>
      <c r="BR200" s="47">
        <f>'[1]功能-战损相关'!M206</f>
        <v>0</v>
      </c>
      <c r="BS200" s="47">
        <f>'[1]功能-战损相关'!N206</f>
        <v>0</v>
      </c>
      <c r="BT200" s="47">
        <f>'[1]功能-战损相关'!O206</f>
        <v>0</v>
      </c>
      <c r="BU200" s="47">
        <f>'[1]功能-战损相关'!P206</f>
        <v>0</v>
      </c>
      <c r="BV200" s="47">
        <f>'[1]功能-战损相关'!Q206</f>
        <v>0</v>
      </c>
      <c r="BX200" s="57">
        <v>196</v>
      </c>
      <c r="BY200" s="47">
        <f>求节点($BL$5:$BL$364,BM$5:BM$364,节奏总纲!R199)</f>
        <v>0.17499999999999999</v>
      </c>
      <c r="BZ200" s="47">
        <f>求节点($BL$5:$BL$364,BN$5:BN$364,节奏总纲!S199)</f>
        <v>0.17499999999999999</v>
      </c>
      <c r="CA200" s="47">
        <f>求节点($BL$5:$BL$364,BO$5:BO$364,节奏总纲!T199)</f>
        <v>0.17499999999999999</v>
      </c>
      <c r="CB200" s="47">
        <f>求节点($BL$5:$BL$364,BP$5:BP$364,节奏总纲!U199)</f>
        <v>0.17499999999999999</v>
      </c>
      <c r="CC200" s="47">
        <f>求节点($BL$5:$BL$364,BQ$5:BQ$364,节奏总纲!V199)</f>
        <v>0.17499999999999999</v>
      </c>
      <c r="CD200" s="47">
        <f>求节点($BL$5:$BL$364,BR$5:BR$364,节奏总纲!R199)</f>
        <v>0.125</v>
      </c>
      <c r="CE200" s="47">
        <f>求节点($BL$5:$BL$364,BS$5:BS$364,节奏总纲!S199)</f>
        <v>0.125</v>
      </c>
      <c r="CF200" s="47">
        <f>求节点($BL$5:$BL$364,BT$5:BT$364,节奏总纲!T199)</f>
        <v>0.125</v>
      </c>
      <c r="CG200" s="47">
        <f>求节点($BL$5:$BL$364,BU$5:BU$364,节奏总纲!U199)</f>
        <v>0.125</v>
      </c>
      <c r="CH200" s="47">
        <f>求节点($BL$5:$BL$364,BV$5:BV$364,节奏总纲!V199)</f>
        <v>0.125</v>
      </c>
    </row>
    <row r="201" spans="2:86" x14ac:dyDescent="0.2">
      <c r="B201" s="83">
        <v>197</v>
      </c>
      <c r="C201" s="83">
        <f>[1]服务器生态!W218</f>
        <v>106.93550344176559</v>
      </c>
      <c r="D201" s="83">
        <f>[1]服务器生态!X218</f>
        <v>105.4393855938421</v>
      </c>
      <c r="E201" s="83">
        <f>[1]服务器生态!Y218</f>
        <v>8.6070476976422388</v>
      </c>
      <c r="F201" s="83">
        <f>[1]服务器生态!Z218</f>
        <v>1.5312546067500001</v>
      </c>
      <c r="G201" s="83">
        <f>[1]服务器生态!AA218</f>
        <v>0.44305865999999983</v>
      </c>
      <c r="H201" s="83">
        <f>[1]服务器生态!AC218</f>
        <v>0.47962550249999997</v>
      </c>
      <c r="I201" s="83">
        <f>[1]服务器生态!AD218</f>
        <v>0.47291513735919999</v>
      </c>
      <c r="J201" s="83">
        <f>[1]服务器生态!AE218</f>
        <v>3.8604200140800002E-2</v>
      </c>
      <c r="K201" s="83">
        <f>[1]服务器生态!AF218</f>
        <v>6.8679600000000019E-3</v>
      </c>
      <c r="L201" s="83">
        <f>[1]服务器生态!AG218</f>
        <v>1.9871999999999997E-3</v>
      </c>
      <c r="M201" s="83">
        <f>[3]基础信息!M200</f>
        <v>100</v>
      </c>
      <c r="N201" s="92"/>
      <c r="X201" s="97">
        <v>197</v>
      </c>
      <c r="Y201" s="102">
        <f>求节点(节奏总纲!D$4:D$163,R$5:R$164,$X201)*6</f>
        <v>40044.590716539722</v>
      </c>
      <c r="Z201" s="102">
        <f>求节点(节奏总纲!E$4:E$163,S$5:S$164,$X201)*6</f>
        <v>41198.826220187933</v>
      </c>
      <c r="AA201" s="102">
        <f>求节点(节奏总纲!F$4:F$163,T$5:T$164,$X201)*6</f>
        <v>42720.543748918157</v>
      </c>
      <c r="AB201" s="102">
        <f>求节点(节奏总纲!G$4:G$163,U$5:U$164,$X201)*6</f>
        <v>44909.538545116156</v>
      </c>
      <c r="AC201" s="102">
        <f>求节点(节奏总纲!H$4:H$163,V$5:V$164,$X201)*6</f>
        <v>48864.476664837508</v>
      </c>
      <c r="AG201" s="103">
        <v>197</v>
      </c>
      <c r="AH201" s="103">
        <v>1</v>
      </c>
      <c r="AI201" s="103">
        <f>[4]实力验证!$Z203</f>
        <v>1.2932722894582074</v>
      </c>
      <c r="AJ201" s="103">
        <f>[4]实力验证!$AE203</f>
        <v>2.0331480935509596</v>
      </c>
      <c r="AK201" s="103">
        <f>[4]实力验证!$AJ203</f>
        <v>4.3000541548411739</v>
      </c>
      <c r="AL201" s="103">
        <f>[4]实力验证!$AO203</f>
        <v>7.1321981800234173</v>
      </c>
      <c r="AM201" s="103">
        <f t="shared" si="17"/>
        <v>172.89495872880627</v>
      </c>
      <c r="AN201" s="107"/>
      <c r="BL201" s="70">
        <v>197</v>
      </c>
      <c r="BM201" s="47">
        <f>'[1]功能-战损相关'!H207</f>
        <v>0</v>
      </c>
      <c r="BN201" s="47">
        <f>'[1]功能-战损相关'!I207</f>
        <v>0</v>
      </c>
      <c r="BO201" s="47">
        <f>'[1]功能-战损相关'!J207</f>
        <v>0</v>
      </c>
      <c r="BP201" s="47">
        <f>'[1]功能-战损相关'!K207</f>
        <v>0</v>
      </c>
      <c r="BQ201" s="47">
        <f>'[1]功能-战损相关'!L207</f>
        <v>0</v>
      </c>
      <c r="BR201" s="47">
        <f>'[1]功能-战损相关'!M207</f>
        <v>0</v>
      </c>
      <c r="BS201" s="47">
        <f>'[1]功能-战损相关'!N207</f>
        <v>0</v>
      </c>
      <c r="BT201" s="47">
        <f>'[1]功能-战损相关'!O207</f>
        <v>0</v>
      </c>
      <c r="BU201" s="47">
        <f>'[1]功能-战损相关'!P207</f>
        <v>0</v>
      </c>
      <c r="BV201" s="47">
        <f>'[1]功能-战损相关'!Q207</f>
        <v>0</v>
      </c>
      <c r="BX201" s="57">
        <v>197</v>
      </c>
      <c r="BY201" s="47">
        <f>求节点($BL$5:$BL$364,BM$5:BM$364,节奏总纲!R200)</f>
        <v>0.17499999999999999</v>
      </c>
      <c r="BZ201" s="47">
        <f>求节点($BL$5:$BL$364,BN$5:BN$364,节奏总纲!S200)</f>
        <v>0.17499999999999999</v>
      </c>
      <c r="CA201" s="47">
        <f>求节点($BL$5:$BL$364,BO$5:BO$364,节奏总纲!T200)</f>
        <v>0.17499999999999999</v>
      </c>
      <c r="CB201" s="47">
        <f>求节点($BL$5:$BL$364,BP$5:BP$364,节奏总纲!U200)</f>
        <v>0.17499999999999999</v>
      </c>
      <c r="CC201" s="47">
        <f>求节点($BL$5:$BL$364,BQ$5:BQ$364,节奏总纲!V200)</f>
        <v>0.17499999999999999</v>
      </c>
      <c r="CD201" s="47">
        <f>求节点($BL$5:$BL$364,BR$5:BR$364,节奏总纲!R200)</f>
        <v>0.125</v>
      </c>
      <c r="CE201" s="47">
        <f>求节点($BL$5:$BL$364,BS$5:BS$364,节奏总纲!S200)</f>
        <v>0.125</v>
      </c>
      <c r="CF201" s="47">
        <f>求节点($BL$5:$BL$364,BT$5:BT$364,节奏总纲!T200)</f>
        <v>0.125</v>
      </c>
      <c r="CG201" s="47">
        <f>求节点($BL$5:$BL$364,BU$5:BU$364,节奏总纲!U200)</f>
        <v>0.125</v>
      </c>
      <c r="CH201" s="47">
        <f>求节点($BL$5:$BL$364,BV$5:BV$364,节奏总纲!V200)</f>
        <v>0.125</v>
      </c>
    </row>
    <row r="202" spans="2:86" x14ac:dyDescent="0.2">
      <c r="B202" s="83">
        <v>198</v>
      </c>
      <c r="C202" s="83">
        <f>[1]服务器生态!W219</f>
        <v>106.24304412253122</v>
      </c>
      <c r="D202" s="83">
        <f>[1]服务器生态!X219</f>
        <v>104.75661436427977</v>
      </c>
      <c r="E202" s="83">
        <f>[1]服务器生态!Y219</f>
        <v>8.5513128836889596</v>
      </c>
      <c r="F202" s="83">
        <f>[1]服务器生态!Z219</f>
        <v>1.5213389895000002</v>
      </c>
      <c r="G202" s="83">
        <f>[1]服务器生态!AA219</f>
        <v>0.44018963999999988</v>
      </c>
      <c r="H202" s="83">
        <f>[1]服务器生态!AC219</f>
        <v>0.47962550249999997</v>
      </c>
      <c r="I202" s="83">
        <f>[1]服务器生态!AD219</f>
        <v>0.47291513735919999</v>
      </c>
      <c r="J202" s="83">
        <f>[1]服务器生态!AE219</f>
        <v>3.8604200140800002E-2</v>
      </c>
      <c r="K202" s="83">
        <f>[1]服务器生态!AF219</f>
        <v>6.8679600000000019E-3</v>
      </c>
      <c r="L202" s="83">
        <f>[1]服务器生态!AG219</f>
        <v>1.9871999999999997E-3</v>
      </c>
      <c r="M202" s="83">
        <f>[3]基础信息!M201</f>
        <v>100</v>
      </c>
      <c r="N202" s="92"/>
      <c r="X202" s="97">
        <v>198</v>
      </c>
      <c r="Y202" s="102">
        <f>求节点(节奏总纲!D$4:D$163,R$5:R$164,$X202)*6</f>
        <v>40074.036029997733</v>
      </c>
      <c r="Z202" s="102">
        <f>求节点(节奏总纲!E$4:E$163,S$5:S$164,$X202)*6</f>
        <v>41227.174037020945</v>
      </c>
      <c r="AA202" s="102">
        <f>求节点(节奏总纲!F$4:F$163,T$5:T$164,$X202)*6</f>
        <v>42749.197610900177</v>
      </c>
      <c r="AB202" s="102">
        <f>求节点(节奏总纲!G$4:G$163,U$5:U$164,$X202)*6</f>
        <v>44939.757036423915</v>
      </c>
      <c r="AC202" s="102">
        <f>求节点(节奏总纲!H$4:H$163,V$5:V$164,$X202)*6</f>
        <v>48893.717309154097</v>
      </c>
      <c r="AG202" s="103">
        <v>198</v>
      </c>
      <c r="AH202" s="103">
        <v>1</v>
      </c>
      <c r="AI202" s="103">
        <f>[4]实力验证!$Z204</f>
        <v>1.294962863675174</v>
      </c>
      <c r="AJ202" s="103">
        <f>[4]实力验证!$AE204</f>
        <v>2.032931680017048</v>
      </c>
      <c r="AK202" s="103">
        <f>[4]实力验证!$AJ204</f>
        <v>4.2974663123848531</v>
      </c>
      <c r="AL202" s="103">
        <f>[4]实力验证!$AO204</f>
        <v>7.1099050230589054</v>
      </c>
      <c r="AM202" s="103">
        <f t="shared" si="17"/>
        <v>172.98008685739376</v>
      </c>
      <c r="AN202" s="107"/>
      <c r="BL202" s="70">
        <v>198</v>
      </c>
      <c r="BM202" s="47">
        <f>'[1]功能-战损相关'!H208</f>
        <v>0</v>
      </c>
      <c r="BN202" s="47">
        <f>'[1]功能-战损相关'!I208</f>
        <v>0</v>
      </c>
      <c r="BO202" s="47">
        <f>'[1]功能-战损相关'!J208</f>
        <v>0</v>
      </c>
      <c r="BP202" s="47">
        <f>'[1]功能-战损相关'!K208</f>
        <v>0</v>
      </c>
      <c r="BQ202" s="47">
        <f>'[1]功能-战损相关'!L208</f>
        <v>0</v>
      </c>
      <c r="BR202" s="47">
        <f>'[1]功能-战损相关'!M208</f>
        <v>0</v>
      </c>
      <c r="BS202" s="47">
        <f>'[1]功能-战损相关'!N208</f>
        <v>0</v>
      </c>
      <c r="BT202" s="47">
        <f>'[1]功能-战损相关'!O208</f>
        <v>0</v>
      </c>
      <c r="BU202" s="47">
        <f>'[1]功能-战损相关'!P208</f>
        <v>0</v>
      </c>
      <c r="BV202" s="47">
        <f>'[1]功能-战损相关'!Q208</f>
        <v>0</v>
      </c>
      <c r="BX202" s="57">
        <v>198</v>
      </c>
      <c r="BY202" s="47">
        <f>求节点($BL$5:$BL$364,BM$5:BM$364,节奏总纲!R201)</f>
        <v>0.17499999999999999</v>
      </c>
      <c r="BZ202" s="47">
        <f>求节点($BL$5:$BL$364,BN$5:BN$364,节奏总纲!S201)</f>
        <v>0.17499999999999999</v>
      </c>
      <c r="CA202" s="47">
        <f>求节点($BL$5:$BL$364,BO$5:BO$364,节奏总纲!T201)</f>
        <v>0.17499999999999999</v>
      </c>
      <c r="CB202" s="47">
        <f>求节点($BL$5:$BL$364,BP$5:BP$364,节奏总纲!U201)</f>
        <v>0.17499999999999999</v>
      </c>
      <c r="CC202" s="47">
        <f>求节点($BL$5:$BL$364,BQ$5:BQ$364,节奏总纲!V201)</f>
        <v>0.17499999999999999</v>
      </c>
      <c r="CD202" s="47">
        <f>求节点($BL$5:$BL$364,BR$5:BR$364,节奏总纲!R201)</f>
        <v>0.125</v>
      </c>
      <c r="CE202" s="47">
        <f>求节点($BL$5:$BL$364,BS$5:BS$364,节奏总纲!S201)</f>
        <v>0.125</v>
      </c>
      <c r="CF202" s="47">
        <f>求节点($BL$5:$BL$364,BT$5:BT$364,节奏总纲!T201)</f>
        <v>0.125</v>
      </c>
      <c r="CG202" s="47">
        <f>求节点($BL$5:$BL$364,BU$5:BU$364,节奏总纲!U201)</f>
        <v>0.125</v>
      </c>
      <c r="CH202" s="47">
        <f>求节点($BL$5:$BL$364,BV$5:BV$364,节奏总纲!V201)</f>
        <v>0.125</v>
      </c>
    </row>
    <row r="203" spans="2:86" x14ac:dyDescent="0.2">
      <c r="B203" s="83">
        <v>199</v>
      </c>
      <c r="C203" s="83">
        <f>[1]服务器生态!W220</f>
        <v>105.55058480329686</v>
      </c>
      <c r="D203" s="83">
        <f>[1]服务器生态!X220</f>
        <v>104.07384313471742</v>
      </c>
      <c r="E203" s="83">
        <f>[1]服务器生态!Y220</f>
        <v>8.4955780697356786</v>
      </c>
      <c r="F203" s="83">
        <f>[1]服务器生态!Z220</f>
        <v>1.5114233722500001</v>
      </c>
      <c r="G203" s="83">
        <f>[1]服务器生态!AA220</f>
        <v>0.43732061999999988</v>
      </c>
      <c r="H203" s="83">
        <f>[1]服务器生态!AC220</f>
        <v>0.47962550249999997</v>
      </c>
      <c r="I203" s="83">
        <f>[1]服务器生态!AD220</f>
        <v>0.47291513735919999</v>
      </c>
      <c r="J203" s="83">
        <f>[1]服务器生态!AE220</f>
        <v>3.8604200140800002E-2</v>
      </c>
      <c r="K203" s="83">
        <f>[1]服务器生态!AF220</f>
        <v>6.8679600000000019E-3</v>
      </c>
      <c r="L203" s="83">
        <f>[1]服务器生态!AG220</f>
        <v>1.9871999999999997E-3</v>
      </c>
      <c r="M203" s="83">
        <f>[3]基础信息!M202</f>
        <v>100</v>
      </c>
      <c r="N203" s="92"/>
      <c r="X203" s="97">
        <v>199</v>
      </c>
      <c r="Y203" s="102">
        <f>求节点(节奏总纲!D$4:D$163,R$5:R$164,$X203)*6</f>
        <v>40103.481343455758</v>
      </c>
      <c r="Z203" s="102">
        <f>求节点(节奏总纲!E$4:E$163,S$5:S$164,$X203)*6</f>
        <v>41255.521853853956</v>
      </c>
      <c r="AA203" s="102">
        <f>求节点(节奏总纲!F$4:F$163,T$5:T$164,$X203)*6</f>
        <v>42777.851472882197</v>
      </c>
      <c r="AB203" s="102">
        <f>求节点(节奏总纲!G$4:G$163,U$5:U$164,$X203)*6</f>
        <v>44969.97552773168</v>
      </c>
      <c r="AC203" s="102">
        <f>求节点(节奏总纲!H$4:H$163,V$5:V$164,$X203)*6</f>
        <v>48922.957953470679</v>
      </c>
      <c r="AG203" s="103">
        <v>199</v>
      </c>
      <c r="AH203" s="103">
        <v>1</v>
      </c>
      <c r="AI203" s="103">
        <f>[4]实力验证!$Z205</f>
        <v>1.2966347969270076</v>
      </c>
      <c r="AJ203" s="103">
        <f>[4]实力验证!$AE205</f>
        <v>2.0327176527475777</v>
      </c>
      <c r="AK203" s="103">
        <f>[4]实力验证!$AJ205</f>
        <v>4.2949070045415123</v>
      </c>
      <c r="AL203" s="103">
        <f>[4]实力验证!$AO205</f>
        <v>7.0878576795922568</v>
      </c>
      <c r="AM203" s="103">
        <f t="shared" si="17"/>
        <v>173.06427632829855</v>
      </c>
      <c r="AN203" s="107"/>
      <c r="BL203" s="70">
        <v>199</v>
      </c>
      <c r="BM203" s="47">
        <f>'[1]功能-战损相关'!H209</f>
        <v>0</v>
      </c>
      <c r="BN203" s="47">
        <f>'[1]功能-战损相关'!I209</f>
        <v>0</v>
      </c>
      <c r="BO203" s="47">
        <f>'[1]功能-战损相关'!J209</f>
        <v>0</v>
      </c>
      <c r="BP203" s="47">
        <f>'[1]功能-战损相关'!K209</f>
        <v>0</v>
      </c>
      <c r="BQ203" s="47">
        <f>'[1]功能-战损相关'!L209</f>
        <v>0</v>
      </c>
      <c r="BR203" s="47">
        <f>'[1]功能-战损相关'!M209</f>
        <v>0</v>
      </c>
      <c r="BS203" s="47">
        <f>'[1]功能-战损相关'!N209</f>
        <v>0</v>
      </c>
      <c r="BT203" s="47">
        <f>'[1]功能-战损相关'!O209</f>
        <v>0</v>
      </c>
      <c r="BU203" s="47">
        <f>'[1]功能-战损相关'!P209</f>
        <v>0</v>
      </c>
      <c r="BV203" s="47">
        <f>'[1]功能-战损相关'!Q209</f>
        <v>0</v>
      </c>
      <c r="BX203" s="57">
        <v>199</v>
      </c>
      <c r="BY203" s="47">
        <f>求节点($BL$5:$BL$364,BM$5:BM$364,节奏总纲!R202)</f>
        <v>0.17499999999999999</v>
      </c>
      <c r="BZ203" s="47">
        <f>求节点($BL$5:$BL$364,BN$5:BN$364,节奏总纲!S202)</f>
        <v>0.17499999999999999</v>
      </c>
      <c r="CA203" s="47">
        <f>求节点($BL$5:$BL$364,BO$5:BO$364,节奏总纲!T202)</f>
        <v>0.17499999999999999</v>
      </c>
      <c r="CB203" s="47">
        <f>求节点($BL$5:$BL$364,BP$5:BP$364,节奏总纲!U202)</f>
        <v>0.17499999999999999</v>
      </c>
      <c r="CC203" s="47">
        <f>求节点($BL$5:$BL$364,BQ$5:BQ$364,节奏总纲!V202)</f>
        <v>0.17499999999999999</v>
      </c>
      <c r="CD203" s="47">
        <f>求节点($BL$5:$BL$364,BR$5:BR$364,节奏总纲!R202)</f>
        <v>0.125</v>
      </c>
      <c r="CE203" s="47">
        <f>求节点($BL$5:$BL$364,BS$5:BS$364,节奏总纲!S202)</f>
        <v>0.125</v>
      </c>
      <c r="CF203" s="47">
        <f>求节点($BL$5:$BL$364,BT$5:BT$364,节奏总纲!T202)</f>
        <v>0.125</v>
      </c>
      <c r="CG203" s="47">
        <f>求节点($BL$5:$BL$364,BU$5:BU$364,节奏总纲!U202)</f>
        <v>0.125</v>
      </c>
      <c r="CH203" s="47">
        <f>求节点($BL$5:$BL$364,BV$5:BV$364,节奏总纲!V202)</f>
        <v>0.125</v>
      </c>
    </row>
    <row r="204" spans="2:86" x14ac:dyDescent="0.2">
      <c r="B204" s="83">
        <v>200</v>
      </c>
      <c r="C204" s="83">
        <f>[1]服务器生态!W221</f>
        <v>104.85812548406248</v>
      </c>
      <c r="D204" s="83">
        <f>[1]服务器生态!X221</f>
        <v>103.39107190515509</v>
      </c>
      <c r="E204" s="83">
        <f>[1]服务器生态!Y221</f>
        <v>8.4398432557823995</v>
      </c>
      <c r="F204" s="83">
        <f>[1]服务器生态!Z221</f>
        <v>1.5015077550000002</v>
      </c>
      <c r="G204" s="83">
        <f>[1]服务器生态!AA221</f>
        <v>0.43445159999999988</v>
      </c>
      <c r="H204" s="83">
        <f>[1]服务器生态!AC221</f>
        <v>0.47962550249999997</v>
      </c>
      <c r="I204" s="83">
        <f>[1]服务器生态!AD221</f>
        <v>0.47291513735919999</v>
      </c>
      <c r="J204" s="83">
        <f>[1]服务器生态!AE221</f>
        <v>3.8604200140800002E-2</v>
      </c>
      <c r="K204" s="83">
        <f>[1]服务器生态!AF221</f>
        <v>6.8679600000000019E-3</v>
      </c>
      <c r="L204" s="83">
        <f>[1]服务器生态!AG221</f>
        <v>1.9871999999999997E-3</v>
      </c>
      <c r="M204" s="83">
        <f>[3]基础信息!M203</f>
        <v>100</v>
      </c>
      <c r="N204" s="92"/>
      <c r="X204" s="97">
        <v>200</v>
      </c>
      <c r="Y204" s="102">
        <f>求节点(节奏总纲!D$4:D$163,R$5:R$164,$X204)*6</f>
        <v>40132.926656913769</v>
      </c>
      <c r="Z204" s="102">
        <f>求节点(节奏总纲!E$4:E$163,S$5:S$164,$X204)*6</f>
        <v>41283.869670686967</v>
      </c>
      <c r="AA204" s="102">
        <f>求节点(节奏总纲!F$4:F$163,T$5:T$164,$X204)*6</f>
        <v>42806.505334864225</v>
      </c>
      <c r="AB204" s="102">
        <f>求节点(节奏总纲!G$4:G$163,U$5:U$164,$X204)*6</f>
        <v>44999.155316672324</v>
      </c>
      <c r="AC204" s="102">
        <f>求节点(节奏总纲!H$4:H$163,V$5:V$164,$X204)*6</f>
        <v>48952.198597787268</v>
      </c>
      <c r="AG204" s="103">
        <v>200</v>
      </c>
      <c r="AH204" s="103">
        <v>1</v>
      </c>
      <c r="AI204" s="103">
        <f>[4]实力验证!$Z206</f>
        <v>1.2982883958376255</v>
      </c>
      <c r="AJ204" s="103">
        <f>[4]实力验证!$AE206</f>
        <v>2.0325059724910539</v>
      </c>
      <c r="AK204" s="103">
        <f>[4]实力验证!$AJ206</f>
        <v>4.293012422606993</v>
      </c>
      <c r="AL204" s="103">
        <f>[4]实力验证!$AO206</f>
        <v>7.0660521062546326</v>
      </c>
      <c r="AM204" s="103">
        <f t="shared" si="17"/>
        <v>173.14972886140669</v>
      </c>
      <c r="AN204" s="107"/>
      <c r="BL204" s="70">
        <v>200</v>
      </c>
      <c r="BM204" s="47">
        <f>'[1]功能-战损相关'!H210</f>
        <v>0</v>
      </c>
      <c r="BN204" s="47">
        <f>'[1]功能-战损相关'!I210</f>
        <v>0</v>
      </c>
      <c r="BO204" s="47">
        <f>'[1]功能-战损相关'!J210</f>
        <v>0</v>
      </c>
      <c r="BP204" s="47">
        <f>'[1]功能-战损相关'!K210</f>
        <v>0</v>
      </c>
      <c r="BQ204" s="47">
        <f>'[1]功能-战损相关'!L210</f>
        <v>0</v>
      </c>
      <c r="BR204" s="47">
        <f>'[1]功能-战损相关'!M210</f>
        <v>0</v>
      </c>
      <c r="BS204" s="47">
        <f>'[1]功能-战损相关'!N210</f>
        <v>0</v>
      </c>
      <c r="BT204" s="47">
        <f>'[1]功能-战损相关'!O210</f>
        <v>0</v>
      </c>
      <c r="BU204" s="47">
        <f>'[1]功能-战损相关'!P210</f>
        <v>0</v>
      </c>
      <c r="BV204" s="47">
        <f>'[1]功能-战损相关'!Q210</f>
        <v>0</v>
      </c>
      <c r="BX204" s="57">
        <v>200</v>
      </c>
      <c r="BY204" s="47">
        <f>求节点($BL$5:$BL$364,BM$5:BM$364,节奏总纲!R203)</f>
        <v>0.17499999999999999</v>
      </c>
      <c r="BZ204" s="47">
        <f>求节点($BL$5:$BL$364,BN$5:BN$364,节奏总纲!S203)</f>
        <v>0.17499999999999999</v>
      </c>
      <c r="CA204" s="47">
        <f>求节点($BL$5:$BL$364,BO$5:BO$364,节奏总纲!T203)</f>
        <v>0.17499999999999999</v>
      </c>
      <c r="CB204" s="47">
        <f>求节点($BL$5:$BL$364,BP$5:BP$364,节奏总纲!U203)</f>
        <v>0.17499999999999999</v>
      </c>
      <c r="CC204" s="47">
        <f>求节点($BL$5:$BL$364,BQ$5:BQ$364,节奏总纲!V203)</f>
        <v>0.17499999999999999</v>
      </c>
      <c r="CD204" s="47">
        <f>求节点($BL$5:$BL$364,BR$5:BR$364,节奏总纲!R203)</f>
        <v>0.125</v>
      </c>
      <c r="CE204" s="47">
        <f>求节点($BL$5:$BL$364,BS$5:BS$364,节奏总纲!S203)</f>
        <v>0.125</v>
      </c>
      <c r="CF204" s="47">
        <f>求节点($BL$5:$BL$364,BT$5:BT$364,节奏总纲!T203)</f>
        <v>0.125</v>
      </c>
      <c r="CG204" s="47">
        <f>求节点($BL$5:$BL$364,BU$5:BU$364,节奏总纲!U203)</f>
        <v>0.125</v>
      </c>
      <c r="CH204" s="47">
        <f>求节点($BL$5:$BL$364,BV$5:BV$364,节奏总纲!V203)</f>
        <v>0.125</v>
      </c>
    </row>
    <row r="205" spans="2:86" x14ac:dyDescent="0.2">
      <c r="B205" s="83">
        <v>201</v>
      </c>
      <c r="C205" s="83">
        <f>[1]服务器生态!W222</f>
        <v>104.16566616482811</v>
      </c>
      <c r="D205" s="83">
        <f>[1]服务器生态!X222</f>
        <v>102.70830067559274</v>
      </c>
      <c r="E205" s="83">
        <f>[1]服务器生态!Y222</f>
        <v>8.3841084418291203</v>
      </c>
      <c r="F205" s="83">
        <f>[1]服务器生态!Z222</f>
        <v>1.4915921377500003</v>
      </c>
      <c r="G205" s="83">
        <f>[1]服务器生态!AA222</f>
        <v>0.43158257999999988</v>
      </c>
      <c r="H205" s="83">
        <f>[1]服务器生态!AC222</f>
        <v>0.47962550249999997</v>
      </c>
      <c r="I205" s="83">
        <f>[1]服务器生态!AD222</f>
        <v>0.47291513735919999</v>
      </c>
      <c r="J205" s="83">
        <f>[1]服务器生态!AE222</f>
        <v>3.8604200140800002E-2</v>
      </c>
      <c r="K205" s="83">
        <f>[1]服务器生态!AF222</f>
        <v>6.8679600000000019E-3</v>
      </c>
      <c r="L205" s="83">
        <f>[1]服务器生态!AG222</f>
        <v>1.9871999999999997E-3</v>
      </c>
      <c r="M205" s="83">
        <f>[3]基础信息!M204</f>
        <v>100</v>
      </c>
      <c r="N205" s="92"/>
      <c r="X205" s="97">
        <v>201</v>
      </c>
      <c r="Y205" s="102">
        <f>求节点(节奏总纲!D$4:D$163,R$5:R$164,$X205)*6</f>
        <v>40162.371970371787</v>
      </c>
      <c r="Z205" s="102">
        <f>求节点(节奏总纲!E$4:E$163,S$5:S$164,$X205)*6</f>
        <v>41312.217487519978</v>
      </c>
      <c r="AA205" s="102">
        <f>求节点(节奏总纲!F$4:F$163,T$5:T$164,$X205)*6</f>
        <v>42835.159196846245</v>
      </c>
      <c r="AB205" s="102">
        <f>求节点(节奏总纲!G$4:G$163,U$5:U$164,$X205)*6</f>
        <v>45027.658427964649</v>
      </c>
      <c r="AC205" s="102">
        <f>求节点(节奏总纲!H$4:H$163,V$5:V$164,$X205)*6</f>
        <v>48981.43924210385</v>
      </c>
      <c r="AG205" s="103">
        <v>201</v>
      </c>
      <c r="AH205" s="103">
        <v>1</v>
      </c>
      <c r="AI205" s="103">
        <f>[4]实力验证!$Z207</f>
        <v>1.2999239603427695</v>
      </c>
      <c r="AJ205" s="103">
        <f>[4]实力验证!$AE207</f>
        <v>2.0322966008521481</v>
      </c>
      <c r="AK205" s="103">
        <f>[4]实力验证!$AJ207</f>
        <v>4.2915510033235096</v>
      </c>
      <c r="AL205" s="103">
        <f>[4]实力验证!$AO207</f>
        <v>7.0444843478724009</v>
      </c>
      <c r="AM205" s="103">
        <f t="shared" si="17"/>
        <v>173.23566595288506</v>
      </c>
      <c r="AN205" s="107"/>
      <c r="BL205" s="70">
        <v>201</v>
      </c>
      <c r="BM205" s="47">
        <f>'[1]功能-战损相关'!H211</f>
        <v>0</v>
      </c>
      <c r="BN205" s="47">
        <f>'[1]功能-战损相关'!I211</f>
        <v>0</v>
      </c>
      <c r="BO205" s="47">
        <f>'[1]功能-战损相关'!J211</f>
        <v>0</v>
      </c>
      <c r="BP205" s="47">
        <f>'[1]功能-战损相关'!K211</f>
        <v>0</v>
      </c>
      <c r="BQ205" s="47">
        <f>'[1]功能-战损相关'!L211</f>
        <v>0</v>
      </c>
      <c r="BR205" s="47">
        <f>'[1]功能-战损相关'!M211</f>
        <v>0</v>
      </c>
      <c r="BS205" s="47">
        <f>'[1]功能-战损相关'!N211</f>
        <v>0</v>
      </c>
      <c r="BT205" s="47">
        <f>'[1]功能-战损相关'!O211</f>
        <v>0</v>
      </c>
      <c r="BU205" s="47">
        <f>'[1]功能-战损相关'!P211</f>
        <v>0</v>
      </c>
      <c r="BV205" s="47">
        <f>'[1]功能-战损相关'!Q211</f>
        <v>0</v>
      </c>
      <c r="BX205" s="57">
        <v>201</v>
      </c>
      <c r="BY205" s="47">
        <f>求节点($BL$5:$BL$364,BM$5:BM$364,节奏总纲!R204)</f>
        <v>0.17499999999999999</v>
      </c>
      <c r="BZ205" s="47">
        <f>求节点($BL$5:$BL$364,BN$5:BN$364,节奏总纲!S204)</f>
        <v>0.17499999999999999</v>
      </c>
      <c r="CA205" s="47">
        <f>求节点($BL$5:$BL$364,BO$5:BO$364,节奏总纲!T204)</f>
        <v>0.17499999999999999</v>
      </c>
      <c r="CB205" s="47">
        <f>求节点($BL$5:$BL$364,BP$5:BP$364,节奏总纲!U204)</f>
        <v>0.17499999999999999</v>
      </c>
      <c r="CC205" s="47">
        <f>求节点($BL$5:$BL$364,BQ$5:BQ$364,节奏总纲!V204)</f>
        <v>0.17499999999999999</v>
      </c>
      <c r="CD205" s="47">
        <f>求节点($BL$5:$BL$364,BR$5:BR$364,节奏总纲!R204)</f>
        <v>0.125</v>
      </c>
      <c r="CE205" s="47">
        <f>求节点($BL$5:$BL$364,BS$5:BS$364,节奏总纲!S204)</f>
        <v>0.125</v>
      </c>
      <c r="CF205" s="47">
        <f>求节点($BL$5:$BL$364,BT$5:BT$364,节奏总纲!T204)</f>
        <v>0.125</v>
      </c>
      <c r="CG205" s="47">
        <f>求节点($BL$5:$BL$364,BU$5:BU$364,节奏总纲!U204)</f>
        <v>0.125</v>
      </c>
      <c r="CH205" s="47">
        <f>求节点($BL$5:$BL$364,BV$5:BV$364,节奏总纲!V204)</f>
        <v>0.125</v>
      </c>
    </row>
    <row r="206" spans="2:86" x14ac:dyDescent="0.2">
      <c r="B206" s="83">
        <v>202</v>
      </c>
      <c r="C206" s="83">
        <f>[1]服务器生态!W223</f>
        <v>103.47320684559372</v>
      </c>
      <c r="D206" s="83">
        <f>[1]服务器生态!X223</f>
        <v>102.02552944603039</v>
      </c>
      <c r="E206" s="83">
        <f>[1]服务器生态!Y223</f>
        <v>8.3283736278758393</v>
      </c>
      <c r="F206" s="83">
        <f>[1]服务器生态!Z223</f>
        <v>1.4816765205000002</v>
      </c>
      <c r="G206" s="83">
        <f>[1]服务器生态!AA223</f>
        <v>0.42871355999999983</v>
      </c>
      <c r="H206" s="83">
        <f>[1]服务器生态!AC223</f>
        <v>0.47962550249999997</v>
      </c>
      <c r="I206" s="83">
        <f>[1]服务器生态!AD223</f>
        <v>0.47291513735919999</v>
      </c>
      <c r="J206" s="83">
        <f>[1]服务器生态!AE223</f>
        <v>3.8604200140800002E-2</v>
      </c>
      <c r="K206" s="83">
        <f>[1]服务器生态!AF223</f>
        <v>6.8679600000000019E-3</v>
      </c>
      <c r="L206" s="83">
        <f>[1]服务器生态!AG223</f>
        <v>1.9871999999999997E-3</v>
      </c>
      <c r="M206" s="83">
        <f>[3]基础信息!M205</f>
        <v>100</v>
      </c>
      <c r="N206" s="92"/>
      <c r="X206" s="97">
        <v>202</v>
      </c>
      <c r="Y206" s="102">
        <f>求节点(节奏总纲!D$4:D$163,R$5:R$164,$X206)*6</f>
        <v>40191.817283829798</v>
      </c>
      <c r="Z206" s="102">
        <f>求节点(节奏总纲!E$4:E$163,S$5:S$164,$X206)*6</f>
        <v>41340.565304352989</v>
      </c>
      <c r="AA206" s="102">
        <f>求节点(节奏总纲!F$4:F$163,T$5:T$164,$X206)*6</f>
        <v>42863.813058828266</v>
      </c>
      <c r="AB206" s="102">
        <f>求节点(节奏总纲!G$4:G$163,U$5:U$164,$X206)*6</f>
        <v>45056.161539256966</v>
      </c>
      <c r="AC206" s="102">
        <f>求节点(节奏总纲!H$4:H$163,V$5:V$164,$X206)*6</f>
        <v>49010.679886420432</v>
      </c>
      <c r="AG206" s="103">
        <v>202</v>
      </c>
      <c r="AH206" s="103">
        <v>1</v>
      </c>
      <c r="AI206" s="103">
        <f>[4]实力验证!$Z208</f>
        <v>1.3015417838713719</v>
      </c>
      <c r="AJ206" s="103">
        <f>[4]实力验证!$AE208</f>
        <v>2.0320895002684782</v>
      </c>
      <c r="AK206" s="103">
        <f>[4]实力验证!$AJ208</f>
        <v>4.2901054360624586</v>
      </c>
      <c r="AL206" s="103">
        <f>[4]实力验证!$AO208</f>
        <v>7.0231505350755059</v>
      </c>
      <c r="AM206" s="103">
        <f t="shared" si="17"/>
        <v>173.32067088429312</v>
      </c>
      <c r="AN206" s="107"/>
      <c r="BL206" s="70">
        <v>202</v>
      </c>
      <c r="BM206" s="47">
        <f>'[1]功能-战损相关'!H212</f>
        <v>0</v>
      </c>
      <c r="BN206" s="47">
        <f>'[1]功能-战损相关'!I212</f>
        <v>0</v>
      </c>
      <c r="BO206" s="47">
        <f>'[1]功能-战损相关'!J212</f>
        <v>0</v>
      </c>
      <c r="BP206" s="47">
        <f>'[1]功能-战损相关'!K212</f>
        <v>0</v>
      </c>
      <c r="BQ206" s="47">
        <f>'[1]功能-战损相关'!L212</f>
        <v>0</v>
      </c>
      <c r="BR206" s="47">
        <f>'[1]功能-战损相关'!M212</f>
        <v>0</v>
      </c>
      <c r="BS206" s="47">
        <f>'[1]功能-战损相关'!N212</f>
        <v>0</v>
      </c>
      <c r="BT206" s="47">
        <f>'[1]功能-战损相关'!O212</f>
        <v>0</v>
      </c>
      <c r="BU206" s="47">
        <f>'[1]功能-战损相关'!P212</f>
        <v>0</v>
      </c>
      <c r="BV206" s="47">
        <f>'[1]功能-战损相关'!Q212</f>
        <v>0</v>
      </c>
      <c r="BX206" s="57">
        <v>202</v>
      </c>
      <c r="BY206" s="47">
        <f>求节点($BL$5:$BL$364,BM$5:BM$364,节奏总纲!R205)</f>
        <v>0.17499999999999999</v>
      </c>
      <c r="BZ206" s="47">
        <f>求节点($BL$5:$BL$364,BN$5:BN$364,节奏总纲!S205)</f>
        <v>0.17499999999999999</v>
      </c>
      <c r="CA206" s="47">
        <f>求节点($BL$5:$BL$364,BO$5:BO$364,节奏总纲!T205)</f>
        <v>0.17499999999999999</v>
      </c>
      <c r="CB206" s="47">
        <f>求节点($BL$5:$BL$364,BP$5:BP$364,节奏总纲!U205)</f>
        <v>0.17499999999999999</v>
      </c>
      <c r="CC206" s="47">
        <f>求节点($BL$5:$BL$364,BQ$5:BQ$364,节奏总纲!V205)</f>
        <v>0.17499999999999999</v>
      </c>
      <c r="CD206" s="47">
        <f>求节点($BL$5:$BL$364,BR$5:BR$364,节奏总纲!R205)</f>
        <v>0.125</v>
      </c>
      <c r="CE206" s="47">
        <f>求节点($BL$5:$BL$364,BS$5:BS$364,节奏总纲!S205)</f>
        <v>0.125</v>
      </c>
      <c r="CF206" s="47">
        <f>求节点($BL$5:$BL$364,BT$5:BT$364,节奏总纲!T205)</f>
        <v>0.125</v>
      </c>
      <c r="CG206" s="47">
        <f>求节点($BL$5:$BL$364,BU$5:BU$364,节奏总纲!U205)</f>
        <v>0.125</v>
      </c>
      <c r="CH206" s="47">
        <f>求节点($BL$5:$BL$364,BV$5:BV$364,节奏总纲!V205)</f>
        <v>0.125</v>
      </c>
    </row>
    <row r="207" spans="2:86" x14ac:dyDescent="0.2">
      <c r="B207" s="83">
        <v>203</v>
      </c>
      <c r="C207" s="83">
        <f>[1]服务器生态!W224</f>
        <v>102.78074752635935</v>
      </c>
      <c r="D207" s="83">
        <f>[1]服务器生态!X224</f>
        <v>101.34275821646804</v>
      </c>
      <c r="E207" s="83">
        <f>[1]服务器生态!Y224</f>
        <v>8.2726388139225584</v>
      </c>
      <c r="F207" s="83">
        <f>[1]服务器生态!Z224</f>
        <v>1.4717609032500001</v>
      </c>
      <c r="G207" s="83">
        <f>[1]服务器生态!AA224</f>
        <v>0.42584453999999988</v>
      </c>
      <c r="H207" s="83">
        <f>[1]服务器生态!AC224</f>
        <v>0.47962550249999997</v>
      </c>
      <c r="I207" s="83">
        <f>[1]服务器生态!AD224</f>
        <v>0.47291513735919999</v>
      </c>
      <c r="J207" s="83">
        <f>[1]服务器生态!AE224</f>
        <v>3.8604200140800002E-2</v>
      </c>
      <c r="K207" s="83">
        <f>[1]服务器生态!AF224</f>
        <v>6.8679600000000019E-3</v>
      </c>
      <c r="L207" s="83">
        <f>[1]服务器生态!AG224</f>
        <v>1.9871999999999997E-3</v>
      </c>
      <c r="M207" s="83">
        <f>[3]基础信息!M206</f>
        <v>100</v>
      </c>
      <c r="N207" s="92"/>
      <c r="X207" s="97">
        <v>203</v>
      </c>
      <c r="Y207" s="102">
        <f>求节点(节奏总纲!D$4:D$163,R$5:R$164,$X207)*6</f>
        <v>40221.262597287816</v>
      </c>
      <c r="Z207" s="102">
        <f>求节点(节奏总纲!E$4:E$163,S$5:S$164,$X207)*6</f>
        <v>41368.913121186</v>
      </c>
      <c r="AA207" s="102">
        <f>求节点(节奏总纲!F$4:F$163,T$5:T$164,$X207)*6</f>
        <v>42892.466920810286</v>
      </c>
      <c r="AB207" s="102">
        <f>求节点(节奏总纲!G$4:G$163,U$5:U$164,$X207)*6</f>
        <v>45084.664650549283</v>
      </c>
      <c r="AC207" s="102">
        <f>求节点(节奏总纲!H$4:H$163,V$5:V$164,$X207)*6</f>
        <v>49039.920530737014</v>
      </c>
      <c r="AG207" s="103">
        <v>203</v>
      </c>
      <c r="AH207" s="103">
        <v>1</v>
      </c>
      <c r="AI207" s="103">
        <f>[4]实力验证!$Z209</f>
        <v>1.3031421535210528</v>
      </c>
      <c r="AJ207" s="103">
        <f>[4]实力验证!$AE209</f>
        <v>2.031884633988148</v>
      </c>
      <c r="AK207" s="103">
        <f>[4]实力验证!$AJ209</f>
        <v>4.2886754642946761</v>
      </c>
      <c r="AL207" s="103">
        <f>[4]实力验证!$AO209</f>
        <v>7.0020468819832455</v>
      </c>
      <c r="AM207" s="103">
        <f t="shared" si="17"/>
        <v>173.40475874053561</v>
      </c>
      <c r="AN207" s="107"/>
      <c r="BL207" s="70">
        <v>203</v>
      </c>
      <c r="BM207" s="47">
        <f>'[1]功能-战损相关'!H213</f>
        <v>0</v>
      </c>
      <c r="BN207" s="47">
        <f>'[1]功能-战损相关'!I213</f>
        <v>0</v>
      </c>
      <c r="BO207" s="47">
        <f>'[1]功能-战损相关'!J213</f>
        <v>0</v>
      </c>
      <c r="BP207" s="47">
        <f>'[1]功能-战损相关'!K213</f>
        <v>0</v>
      </c>
      <c r="BQ207" s="47">
        <f>'[1]功能-战损相关'!L213</f>
        <v>0</v>
      </c>
      <c r="BR207" s="47">
        <f>'[1]功能-战损相关'!M213</f>
        <v>0</v>
      </c>
      <c r="BS207" s="47">
        <f>'[1]功能-战损相关'!N213</f>
        <v>0</v>
      </c>
      <c r="BT207" s="47">
        <f>'[1]功能-战损相关'!O213</f>
        <v>0</v>
      </c>
      <c r="BU207" s="47">
        <f>'[1]功能-战损相关'!P213</f>
        <v>0</v>
      </c>
      <c r="BV207" s="47">
        <f>'[1]功能-战损相关'!Q213</f>
        <v>0</v>
      </c>
      <c r="BX207" s="57">
        <v>203</v>
      </c>
      <c r="BY207" s="47">
        <f>求节点($BL$5:$BL$364,BM$5:BM$364,节奏总纲!R206)</f>
        <v>0.17499999999999999</v>
      </c>
      <c r="BZ207" s="47">
        <f>求节点($BL$5:$BL$364,BN$5:BN$364,节奏总纲!S206)</f>
        <v>0.17499999999999999</v>
      </c>
      <c r="CA207" s="47">
        <f>求节点($BL$5:$BL$364,BO$5:BO$364,节奏总纲!T206)</f>
        <v>0.17499999999999999</v>
      </c>
      <c r="CB207" s="47">
        <f>求节点($BL$5:$BL$364,BP$5:BP$364,节奏总纲!U206)</f>
        <v>0.17499999999999999</v>
      </c>
      <c r="CC207" s="47">
        <f>求节点($BL$5:$BL$364,BQ$5:BQ$364,节奏总纲!V206)</f>
        <v>0.17499999999999999</v>
      </c>
      <c r="CD207" s="47">
        <f>求节点($BL$5:$BL$364,BR$5:BR$364,节奏总纲!R206)</f>
        <v>0.125</v>
      </c>
      <c r="CE207" s="47">
        <f>求节点($BL$5:$BL$364,BS$5:BS$364,节奏总纲!S206)</f>
        <v>0.125</v>
      </c>
      <c r="CF207" s="47">
        <f>求节点($BL$5:$BL$364,BT$5:BT$364,节奏总纲!T206)</f>
        <v>0.125</v>
      </c>
      <c r="CG207" s="47">
        <f>求节点($BL$5:$BL$364,BU$5:BU$364,节奏总纲!U206)</f>
        <v>0.125</v>
      </c>
      <c r="CH207" s="47">
        <f>求节点($BL$5:$BL$364,BV$5:BV$364,节奏总纲!V206)</f>
        <v>0.125</v>
      </c>
    </row>
    <row r="208" spans="2:86" x14ac:dyDescent="0.2">
      <c r="B208" s="83">
        <v>204</v>
      </c>
      <c r="C208" s="83">
        <f>[1]服务器生态!W225</f>
        <v>102.08828820712499</v>
      </c>
      <c r="D208" s="83">
        <f>[1]服务器生态!X225</f>
        <v>100.65998698690572</v>
      </c>
      <c r="E208" s="83">
        <f>[1]服务器生态!Y225</f>
        <v>8.216903999969281</v>
      </c>
      <c r="F208" s="83">
        <f>[1]服务器生态!Z225</f>
        <v>1.4618452860000004</v>
      </c>
      <c r="G208" s="83">
        <f>[1]服务器生态!AA225</f>
        <v>0.42297551999999994</v>
      </c>
      <c r="H208" s="83">
        <f>[1]服务器生态!AC225</f>
        <v>0.47962550249999997</v>
      </c>
      <c r="I208" s="83">
        <f>[1]服务器生态!AD225</f>
        <v>0.47291513735919999</v>
      </c>
      <c r="J208" s="83">
        <f>[1]服务器生态!AE225</f>
        <v>3.8604200140800002E-2</v>
      </c>
      <c r="K208" s="83">
        <f>[1]服务器生态!AF225</f>
        <v>6.8679600000000019E-3</v>
      </c>
      <c r="L208" s="83">
        <f>[1]服务器生态!AG225</f>
        <v>1.9871999999999997E-3</v>
      </c>
      <c r="M208" s="83">
        <f>[3]基础信息!M207</f>
        <v>100</v>
      </c>
      <c r="N208" s="92"/>
      <c r="X208" s="97">
        <v>204</v>
      </c>
      <c r="Y208" s="102">
        <f>求节点(节奏总纲!D$4:D$163,R$5:R$164,$X208)*6</f>
        <v>40250.707910745834</v>
      </c>
      <c r="Z208" s="102">
        <f>求节点(节奏总纲!E$4:E$163,S$5:S$164,$X208)*6</f>
        <v>41397.260938019012</v>
      </c>
      <c r="AA208" s="102">
        <f>求节点(节奏总纲!F$4:F$163,T$5:T$164,$X208)*6</f>
        <v>42921.120782792306</v>
      </c>
      <c r="AB208" s="102">
        <f>求节点(节奏总纲!G$4:G$163,U$5:U$164,$X208)*6</f>
        <v>45113.1677618416</v>
      </c>
      <c r="AC208" s="102">
        <f>求节点(节奏总纲!H$4:H$163,V$5:V$164,$X208)*6</f>
        <v>49069.161175053596</v>
      </c>
      <c r="AG208" s="103">
        <v>204</v>
      </c>
      <c r="AH208" s="103">
        <v>1</v>
      </c>
      <c r="AI208" s="103">
        <f>[4]实力验证!$Z210</f>
        <v>1.304725350227967</v>
      </c>
      <c r="AJ208" s="103">
        <f>[4]实力验证!$AE210</f>
        <v>2.0316819660479992</v>
      </c>
      <c r="AK208" s="103">
        <f>[4]实力验证!$AJ210</f>
        <v>4.2872608369964222</v>
      </c>
      <c r="AL208" s="103">
        <f>[4]实力验证!$AO210</f>
        <v>6.9811696839645316</v>
      </c>
      <c r="AM208" s="103">
        <f t="shared" si="17"/>
        <v>173.48794428277645</v>
      </c>
      <c r="AN208" s="107"/>
      <c r="BL208" s="70">
        <v>204</v>
      </c>
      <c r="BM208" s="47">
        <f>'[1]功能-战损相关'!H214</f>
        <v>0</v>
      </c>
      <c r="BN208" s="47">
        <f>'[1]功能-战损相关'!I214</f>
        <v>0</v>
      </c>
      <c r="BO208" s="47">
        <f>'[1]功能-战损相关'!J214</f>
        <v>0</v>
      </c>
      <c r="BP208" s="47">
        <f>'[1]功能-战损相关'!K214</f>
        <v>0</v>
      </c>
      <c r="BQ208" s="47">
        <f>'[1]功能-战损相关'!L214</f>
        <v>0</v>
      </c>
      <c r="BR208" s="47">
        <f>'[1]功能-战损相关'!M214</f>
        <v>0</v>
      </c>
      <c r="BS208" s="47">
        <f>'[1]功能-战损相关'!N214</f>
        <v>0</v>
      </c>
      <c r="BT208" s="47">
        <f>'[1]功能-战损相关'!O214</f>
        <v>0</v>
      </c>
      <c r="BU208" s="47">
        <f>'[1]功能-战损相关'!P214</f>
        <v>0</v>
      </c>
      <c r="BV208" s="47">
        <f>'[1]功能-战损相关'!Q214</f>
        <v>0</v>
      </c>
      <c r="BX208" s="57">
        <v>204</v>
      </c>
      <c r="BY208" s="47">
        <f>求节点($BL$5:$BL$364,BM$5:BM$364,节奏总纲!R207)</f>
        <v>0.17499999999999999</v>
      </c>
      <c r="BZ208" s="47">
        <f>求节点($BL$5:$BL$364,BN$5:BN$364,节奏总纲!S207)</f>
        <v>0.17499999999999999</v>
      </c>
      <c r="CA208" s="47">
        <f>求节点($BL$5:$BL$364,BO$5:BO$364,节奏总纲!T207)</f>
        <v>0.17499999999999999</v>
      </c>
      <c r="CB208" s="47">
        <f>求节点($BL$5:$BL$364,BP$5:BP$364,节奏总纲!U207)</f>
        <v>0.17499999999999999</v>
      </c>
      <c r="CC208" s="47">
        <f>求节点($BL$5:$BL$364,BQ$5:BQ$364,节奏总纲!V207)</f>
        <v>0.17499999999999999</v>
      </c>
      <c r="CD208" s="47">
        <f>求节点($BL$5:$BL$364,BR$5:BR$364,节奏总纲!R207)</f>
        <v>0.125</v>
      </c>
      <c r="CE208" s="47">
        <f>求节点($BL$5:$BL$364,BS$5:BS$364,节奏总纲!S207)</f>
        <v>0.125</v>
      </c>
      <c r="CF208" s="47">
        <f>求节点($BL$5:$BL$364,BT$5:BT$364,节奏总纲!T207)</f>
        <v>0.125</v>
      </c>
      <c r="CG208" s="47">
        <f>求节点($BL$5:$BL$364,BU$5:BU$364,节奏总纲!U207)</f>
        <v>0.125</v>
      </c>
      <c r="CH208" s="47">
        <f>求节点($BL$5:$BL$364,BV$5:BV$364,节奏总纲!V207)</f>
        <v>0.125</v>
      </c>
    </row>
    <row r="209" spans="2:86" x14ac:dyDescent="0.2">
      <c r="B209" s="83">
        <v>205</v>
      </c>
      <c r="C209" s="83">
        <f>[1]服务器生态!W226</f>
        <v>101.3958288878906</v>
      </c>
      <c r="D209" s="83">
        <f>[1]服务器生态!X226</f>
        <v>99.977215757343359</v>
      </c>
      <c r="E209" s="83">
        <f>[1]服务器生态!Y226</f>
        <v>8.1611691860160001</v>
      </c>
      <c r="F209" s="83">
        <f>[1]服务器生态!Z226</f>
        <v>1.4519296687500003</v>
      </c>
      <c r="G209" s="83">
        <f>[1]服务器生态!AA226</f>
        <v>0.42010649999999988</v>
      </c>
      <c r="H209" s="83">
        <f>[1]服务器生态!AC226</f>
        <v>0.47962550249999997</v>
      </c>
      <c r="I209" s="83">
        <f>[1]服务器生态!AD226</f>
        <v>0.47291513735919999</v>
      </c>
      <c r="J209" s="83">
        <f>[1]服务器生态!AE226</f>
        <v>3.8604200140800002E-2</v>
      </c>
      <c r="K209" s="83">
        <f>[1]服务器生态!AF226</f>
        <v>6.8679600000000019E-3</v>
      </c>
      <c r="L209" s="83">
        <f>[1]服务器生态!AG226</f>
        <v>1.9871999999999997E-3</v>
      </c>
      <c r="M209" s="83">
        <f>[3]基础信息!M208</f>
        <v>100</v>
      </c>
      <c r="N209" s="92"/>
      <c r="X209" s="97">
        <v>205</v>
      </c>
      <c r="Y209" s="102">
        <f>求节点(节奏总纲!D$4:D$163,R$5:R$164,$X209)*6</f>
        <v>40280.153224203845</v>
      </c>
      <c r="Z209" s="102">
        <f>求节点(节奏总纲!E$4:E$163,S$5:S$164,$X209)*6</f>
        <v>41425.608754852023</v>
      </c>
      <c r="AA209" s="102">
        <f>求节点(节奏总纲!F$4:F$163,T$5:T$164,$X209)*6</f>
        <v>42949.774644774327</v>
      </c>
      <c r="AB209" s="102">
        <f>求节点(节奏总纲!G$4:G$163,U$5:U$164,$X209)*6</f>
        <v>45141.670873133917</v>
      </c>
      <c r="AC209" s="102">
        <f>求节点(节奏总纲!H$4:H$163,V$5:V$164,$X209)*6</f>
        <v>49098.401819370192</v>
      </c>
      <c r="AG209" s="103">
        <v>205</v>
      </c>
      <c r="AH209" s="103">
        <v>1</v>
      </c>
      <c r="AI209" s="103">
        <f>[4]实力验证!$Z211</f>
        <v>1.3062916489312122</v>
      </c>
      <c r="AJ209" s="103">
        <f>[4]实力验证!$AE211</f>
        <v>2.0314814612525693</v>
      </c>
      <c r="AK209" s="103">
        <f>[4]实力验证!$AJ211</f>
        <v>4.2858613085024864</v>
      </c>
      <c r="AL209" s="103">
        <f>[4]实力验证!$AO211</f>
        <v>6.9605153154698867</v>
      </c>
      <c r="AM209" s="103">
        <f t="shared" si="17"/>
        <v>173.5702419570778</v>
      </c>
      <c r="AN209" s="107"/>
      <c r="BL209" s="70">
        <v>205</v>
      </c>
      <c r="BM209" s="47">
        <f>'[1]功能-战损相关'!H215</f>
        <v>0</v>
      </c>
      <c r="BN209" s="47">
        <f>'[1]功能-战损相关'!I215</f>
        <v>0</v>
      </c>
      <c r="BO209" s="47">
        <f>'[1]功能-战损相关'!J215</f>
        <v>0</v>
      </c>
      <c r="BP209" s="47">
        <f>'[1]功能-战损相关'!K215</f>
        <v>0</v>
      </c>
      <c r="BQ209" s="47">
        <f>'[1]功能-战损相关'!L215</f>
        <v>0</v>
      </c>
      <c r="BR209" s="47">
        <f>'[1]功能-战损相关'!M215</f>
        <v>0</v>
      </c>
      <c r="BS209" s="47">
        <f>'[1]功能-战损相关'!N215</f>
        <v>0</v>
      </c>
      <c r="BT209" s="47">
        <f>'[1]功能-战损相关'!O215</f>
        <v>0</v>
      </c>
      <c r="BU209" s="47">
        <f>'[1]功能-战损相关'!P215</f>
        <v>0</v>
      </c>
      <c r="BV209" s="47">
        <f>'[1]功能-战损相关'!Q215</f>
        <v>0</v>
      </c>
      <c r="BX209" s="57">
        <v>205</v>
      </c>
      <c r="BY209" s="47">
        <f>求节点($BL$5:$BL$364,BM$5:BM$364,节奏总纲!R208)</f>
        <v>0.17499999999999999</v>
      </c>
      <c r="BZ209" s="47">
        <f>求节点($BL$5:$BL$364,BN$5:BN$364,节奏总纲!S208)</f>
        <v>0.17499999999999999</v>
      </c>
      <c r="CA209" s="47">
        <f>求节点($BL$5:$BL$364,BO$5:BO$364,节奏总纲!T208)</f>
        <v>0.17499999999999999</v>
      </c>
      <c r="CB209" s="47">
        <f>求节点($BL$5:$BL$364,BP$5:BP$364,节奏总纲!U208)</f>
        <v>0.17499999999999999</v>
      </c>
      <c r="CC209" s="47">
        <f>求节点($BL$5:$BL$364,BQ$5:BQ$364,节奏总纲!V208)</f>
        <v>0.17499999999999999</v>
      </c>
      <c r="CD209" s="47">
        <f>求节点($BL$5:$BL$364,BR$5:BR$364,节奏总纲!R208)</f>
        <v>0.125</v>
      </c>
      <c r="CE209" s="47">
        <f>求节点($BL$5:$BL$364,BS$5:BS$364,节奏总纲!S208)</f>
        <v>0.125</v>
      </c>
      <c r="CF209" s="47">
        <f>求节点($BL$5:$BL$364,BT$5:BT$364,节奏总纲!T208)</f>
        <v>0.125</v>
      </c>
      <c r="CG209" s="47">
        <f>求节点($BL$5:$BL$364,BU$5:BU$364,节奏总纲!U208)</f>
        <v>0.125</v>
      </c>
      <c r="CH209" s="47">
        <f>求节点($BL$5:$BL$364,BV$5:BV$364,节奏总纲!V208)</f>
        <v>0.125</v>
      </c>
    </row>
    <row r="210" spans="2:86" x14ac:dyDescent="0.2">
      <c r="B210" s="83">
        <v>206</v>
      </c>
      <c r="C210" s="83">
        <f>[1]服务器生态!W227</f>
        <v>100.70336956865623</v>
      </c>
      <c r="D210" s="83">
        <f>[1]服务器生态!X227</f>
        <v>99.29444452778101</v>
      </c>
      <c r="E210" s="83">
        <f>[1]服务器生态!Y227</f>
        <v>8.1054343720627191</v>
      </c>
      <c r="F210" s="83">
        <f>[1]服务器生态!Z227</f>
        <v>1.4420140515000002</v>
      </c>
      <c r="G210" s="83">
        <f>[1]服务器生态!AA227</f>
        <v>0.41723747999999988</v>
      </c>
      <c r="H210" s="83">
        <f>[1]服务器生态!AC227</f>
        <v>0.47962550249999997</v>
      </c>
      <c r="I210" s="83">
        <f>[1]服务器生态!AD227</f>
        <v>0.47291513735919999</v>
      </c>
      <c r="J210" s="83">
        <f>[1]服务器生态!AE227</f>
        <v>3.8604200140800002E-2</v>
      </c>
      <c r="K210" s="83">
        <f>[1]服务器生态!AF227</f>
        <v>6.8679600000000019E-3</v>
      </c>
      <c r="L210" s="83">
        <f>[1]服务器生态!AG227</f>
        <v>1.9871999999999997E-3</v>
      </c>
      <c r="M210" s="83">
        <f>[3]基础信息!M209</f>
        <v>100</v>
      </c>
      <c r="N210" s="92"/>
      <c r="X210" s="97">
        <v>206</v>
      </c>
      <c r="Y210" s="102">
        <f>求节点(节奏总纲!D$4:D$163,R$5:R$164,$X210)*6</f>
        <v>40309.598537661863</v>
      </c>
      <c r="Z210" s="102">
        <f>求节点(节奏总纲!E$4:E$163,S$5:S$164,$X210)*6</f>
        <v>41453.956571685041</v>
      </c>
      <c r="AA210" s="102">
        <f>求节点(节奏总纲!F$4:F$163,T$5:T$164,$X210)*6</f>
        <v>42978.428506756354</v>
      </c>
      <c r="AB210" s="102">
        <f>求节点(节奏总纲!G$4:G$163,U$5:U$164,$X210)*6</f>
        <v>45170.173984426234</v>
      </c>
      <c r="AC210" s="102">
        <f>求节点(节奏总纲!H$4:H$163,V$5:V$164,$X210)*6</f>
        <v>49127.642463686774</v>
      </c>
      <c r="AG210" s="103">
        <v>206</v>
      </c>
      <c r="AH210" s="103">
        <v>1</v>
      </c>
      <c r="AI210" s="103">
        <f>[4]实力验证!$Z212</f>
        <v>1.307841318732003</v>
      </c>
      <c r="AJ210" s="103">
        <f>[4]实力验证!$AE212</f>
        <v>2.0312830851537154</v>
      </c>
      <c r="AK210" s="103">
        <f>[4]实力验证!$AJ212</f>
        <v>4.2844766383639605</v>
      </c>
      <c r="AL210" s="103">
        <f>[4]实力验证!$AO212</f>
        <v>6.9400802279324783</v>
      </c>
      <c r="AM210" s="103">
        <f t="shared" si="17"/>
        <v>173.65166590276323</v>
      </c>
      <c r="AN210" s="107"/>
      <c r="BL210" s="70">
        <v>206</v>
      </c>
      <c r="BM210" s="47">
        <f>'[1]功能-战损相关'!H216</f>
        <v>0</v>
      </c>
      <c r="BN210" s="47">
        <f>'[1]功能-战损相关'!I216</f>
        <v>0</v>
      </c>
      <c r="BO210" s="47">
        <f>'[1]功能-战损相关'!J216</f>
        <v>0</v>
      </c>
      <c r="BP210" s="47">
        <f>'[1]功能-战损相关'!K216</f>
        <v>0</v>
      </c>
      <c r="BQ210" s="47">
        <f>'[1]功能-战损相关'!L216</f>
        <v>0</v>
      </c>
      <c r="BR210" s="47">
        <f>'[1]功能-战损相关'!M216</f>
        <v>0</v>
      </c>
      <c r="BS210" s="47">
        <f>'[1]功能-战损相关'!N216</f>
        <v>0</v>
      </c>
      <c r="BT210" s="47">
        <f>'[1]功能-战损相关'!O216</f>
        <v>0</v>
      </c>
      <c r="BU210" s="47">
        <f>'[1]功能-战损相关'!P216</f>
        <v>0</v>
      </c>
      <c r="BV210" s="47">
        <f>'[1]功能-战损相关'!Q216</f>
        <v>0</v>
      </c>
      <c r="BX210" s="57">
        <v>206</v>
      </c>
      <c r="BY210" s="47">
        <f>求节点($BL$5:$BL$364,BM$5:BM$364,节奏总纲!R209)</f>
        <v>0.17499999999999999</v>
      </c>
      <c r="BZ210" s="47">
        <f>求节点($BL$5:$BL$364,BN$5:BN$364,节奏总纲!S209)</f>
        <v>0.17499999999999999</v>
      </c>
      <c r="CA210" s="47">
        <f>求节点($BL$5:$BL$364,BO$5:BO$364,节奏总纲!T209)</f>
        <v>0.17499999999999999</v>
      </c>
      <c r="CB210" s="47">
        <f>求节点($BL$5:$BL$364,BP$5:BP$364,节奏总纲!U209)</f>
        <v>0.17499999999999999</v>
      </c>
      <c r="CC210" s="47">
        <f>求节点($BL$5:$BL$364,BQ$5:BQ$364,节奏总纲!V209)</f>
        <v>0.17499999999999999</v>
      </c>
      <c r="CD210" s="47">
        <f>求节点($BL$5:$BL$364,BR$5:BR$364,节奏总纲!R209)</f>
        <v>0.125</v>
      </c>
      <c r="CE210" s="47">
        <f>求节点($BL$5:$BL$364,BS$5:BS$364,节奏总纲!S209)</f>
        <v>0.125</v>
      </c>
      <c r="CF210" s="47">
        <f>求节点($BL$5:$BL$364,BT$5:BT$364,节奏总纲!T209)</f>
        <v>0.125</v>
      </c>
      <c r="CG210" s="47">
        <f>求节点($BL$5:$BL$364,BU$5:BU$364,节奏总纲!U209)</f>
        <v>0.125</v>
      </c>
      <c r="CH210" s="47">
        <f>求节点($BL$5:$BL$364,BV$5:BV$364,节奏总纲!V209)</f>
        <v>0.125</v>
      </c>
    </row>
    <row r="211" spans="2:86" x14ac:dyDescent="0.2">
      <c r="B211" s="83">
        <v>207</v>
      </c>
      <c r="C211" s="83">
        <f>[1]服务器生态!W228</f>
        <v>100.01091024942184</v>
      </c>
      <c r="D211" s="83">
        <f>[1]服务器生态!X228</f>
        <v>98.611673298218662</v>
      </c>
      <c r="E211" s="83">
        <f>[1]服务器生态!Y228</f>
        <v>8.0496995581094382</v>
      </c>
      <c r="F211" s="83">
        <f>[1]服务器生态!Z228</f>
        <v>1.4320984342500001</v>
      </c>
      <c r="G211" s="83">
        <f>[1]服务器生态!AA228</f>
        <v>0.41436845999999983</v>
      </c>
      <c r="H211" s="83">
        <f>[1]服务器生态!AC228</f>
        <v>0.47962550249999997</v>
      </c>
      <c r="I211" s="83">
        <f>[1]服务器生态!AD228</f>
        <v>0.47291513735919999</v>
      </c>
      <c r="J211" s="83">
        <f>[1]服务器生态!AE228</f>
        <v>3.8604200140800002E-2</v>
      </c>
      <c r="K211" s="83">
        <f>[1]服务器生态!AF228</f>
        <v>6.8679600000000019E-3</v>
      </c>
      <c r="L211" s="83">
        <f>[1]服务器生态!AG228</f>
        <v>1.9871999999999997E-3</v>
      </c>
      <c r="M211" s="83">
        <f>[3]基础信息!M210</f>
        <v>100</v>
      </c>
      <c r="N211" s="92"/>
      <c r="X211" s="97">
        <v>207</v>
      </c>
      <c r="Y211" s="102">
        <f>求节点(节奏总纲!D$4:D$163,R$5:R$164,$X211)*6</f>
        <v>40338.851329909347</v>
      </c>
      <c r="Z211" s="102">
        <f>求节点(节奏总纲!E$4:E$163,S$5:S$164,$X211)*6</f>
        <v>41481.420498442167</v>
      </c>
      <c r="AA211" s="102">
        <f>求节点(节奏总纲!F$4:F$163,T$5:T$164,$X211)*6</f>
        <v>43006.159264559006</v>
      </c>
      <c r="AB211" s="102">
        <f>求节点(节奏总纲!G$4:G$163,U$5:U$164,$X211)*6</f>
        <v>45198.677095718551</v>
      </c>
      <c r="AC211" s="102">
        <f>求节点(节奏总纲!H$4:H$163,V$5:V$164,$X211)*6</f>
        <v>49156.435837823585</v>
      </c>
      <c r="AG211" s="103">
        <v>207</v>
      </c>
      <c r="AH211" s="103">
        <v>1</v>
      </c>
      <c r="AI211" s="103">
        <f>[4]实力验证!$Z213</f>
        <v>1.3095122198237852</v>
      </c>
      <c r="AJ211" s="103">
        <f>[4]实力验证!$AE213</f>
        <v>2.0308302338331443</v>
      </c>
      <c r="AK211" s="103">
        <f>[4]实力验证!$AJ213</f>
        <v>4.2831207885742462</v>
      </c>
      <c r="AL211" s="103">
        <f>[4]实力验证!$AO213</f>
        <v>6.9191331188788237</v>
      </c>
      <c r="AM211" s="103">
        <f t="shared" si="17"/>
        <v>173.7368591736907</v>
      </c>
      <c r="AN211" s="107"/>
      <c r="BL211" s="70">
        <v>207</v>
      </c>
      <c r="BM211" s="47">
        <f>'[1]功能-战损相关'!H217</f>
        <v>0</v>
      </c>
      <c r="BN211" s="47">
        <f>'[1]功能-战损相关'!I217</f>
        <v>0</v>
      </c>
      <c r="BO211" s="47">
        <f>'[1]功能-战损相关'!J217</f>
        <v>0</v>
      </c>
      <c r="BP211" s="47">
        <f>'[1]功能-战损相关'!K217</f>
        <v>0</v>
      </c>
      <c r="BQ211" s="47">
        <f>'[1]功能-战损相关'!L217</f>
        <v>0</v>
      </c>
      <c r="BR211" s="47">
        <f>'[1]功能-战损相关'!M217</f>
        <v>0</v>
      </c>
      <c r="BS211" s="47">
        <f>'[1]功能-战损相关'!N217</f>
        <v>0</v>
      </c>
      <c r="BT211" s="47">
        <f>'[1]功能-战损相关'!O217</f>
        <v>0</v>
      </c>
      <c r="BU211" s="47">
        <f>'[1]功能-战损相关'!P217</f>
        <v>0</v>
      </c>
      <c r="BV211" s="47">
        <f>'[1]功能-战损相关'!Q217</f>
        <v>0</v>
      </c>
      <c r="BX211" s="57">
        <v>207</v>
      </c>
      <c r="BY211" s="47">
        <f>求节点($BL$5:$BL$364,BM$5:BM$364,节奏总纲!R210)</f>
        <v>0.17499999999999999</v>
      </c>
      <c r="BZ211" s="47">
        <f>求节点($BL$5:$BL$364,BN$5:BN$364,节奏总纲!S210)</f>
        <v>0.17499999999999999</v>
      </c>
      <c r="CA211" s="47">
        <f>求节点($BL$5:$BL$364,BO$5:BO$364,节奏总纲!T210)</f>
        <v>0.17499999999999999</v>
      </c>
      <c r="CB211" s="47">
        <f>求节点($BL$5:$BL$364,BP$5:BP$364,节奏总纲!U210)</f>
        <v>0.17499999999999999</v>
      </c>
      <c r="CC211" s="47">
        <f>求节点($BL$5:$BL$364,BQ$5:BQ$364,节奏总纲!V210)</f>
        <v>0.17499999999999999</v>
      </c>
      <c r="CD211" s="47">
        <f>求节点($BL$5:$BL$364,BR$5:BR$364,节奏总纲!R210)</f>
        <v>0.125</v>
      </c>
      <c r="CE211" s="47">
        <f>求节点($BL$5:$BL$364,BS$5:BS$364,节奏总纲!S210)</f>
        <v>0.125</v>
      </c>
      <c r="CF211" s="47">
        <f>求节点($BL$5:$BL$364,BT$5:BT$364,节奏总纲!T210)</f>
        <v>0.125</v>
      </c>
      <c r="CG211" s="47">
        <f>求节点($BL$5:$BL$364,BU$5:BU$364,节奏总纲!U210)</f>
        <v>0.125</v>
      </c>
      <c r="CH211" s="47">
        <f>求节点($BL$5:$BL$364,BV$5:BV$364,节奏总纲!V210)</f>
        <v>0.125</v>
      </c>
    </row>
    <row r="212" spans="2:86" x14ac:dyDescent="0.2">
      <c r="B212" s="83">
        <v>208</v>
      </c>
      <c r="C212" s="83">
        <f>[1]服务器生态!W229</f>
        <v>99.318450930187481</v>
      </c>
      <c r="D212" s="83">
        <f>[1]服务器生态!X229</f>
        <v>97.928902068656313</v>
      </c>
      <c r="E212" s="83">
        <f>[1]服务器生态!Y229</f>
        <v>7.993964744156159</v>
      </c>
      <c r="F212" s="83">
        <f>[1]服务器生态!Z229</f>
        <v>1.4221828170000002</v>
      </c>
      <c r="G212" s="83">
        <f>[1]服务器生态!AA229</f>
        <v>0.41149943999999988</v>
      </c>
      <c r="H212" s="83">
        <f>[1]服务器生态!AC229</f>
        <v>0.47962550249999997</v>
      </c>
      <c r="I212" s="83">
        <f>[1]服务器生态!AD229</f>
        <v>0.47291513735919999</v>
      </c>
      <c r="J212" s="83">
        <f>[1]服务器生态!AE229</f>
        <v>3.8604200140800002E-2</v>
      </c>
      <c r="K212" s="83">
        <f>[1]服务器生态!AF229</f>
        <v>6.8679600000000019E-3</v>
      </c>
      <c r="L212" s="83">
        <f>[1]服务器生态!AG229</f>
        <v>1.9871999999999997E-3</v>
      </c>
      <c r="M212" s="83">
        <f>[3]基础信息!M211</f>
        <v>100</v>
      </c>
      <c r="N212" s="92"/>
      <c r="X212" s="97">
        <v>208</v>
      </c>
      <c r="Y212" s="102">
        <f>求节点(节奏总纲!D$4:D$163,R$5:R$164,$X212)*6</f>
        <v>40365.25938605077</v>
      </c>
      <c r="Z212" s="102">
        <f>求节点(节奏总纲!E$4:E$163,S$5:S$164,$X212)*6</f>
        <v>41508.808791016141</v>
      </c>
      <c r="AA212" s="102">
        <f>求节点(节奏总纲!F$4:F$163,T$5:T$164,$X212)*6</f>
        <v>43033.329928793726</v>
      </c>
      <c r="AB212" s="102">
        <f>求节点(节奏总纲!G$4:G$163,U$5:U$164,$X212)*6</f>
        <v>45227.180207010868</v>
      </c>
      <c r="AC212" s="102">
        <f>求节点(节奏总纲!H$4:H$163,V$5:V$164,$X212)*6</f>
        <v>49182.481402563055</v>
      </c>
      <c r="AG212" s="103">
        <v>208</v>
      </c>
      <c r="AH212" s="103">
        <v>1</v>
      </c>
      <c r="AI212" s="103">
        <f>[4]实力验证!$Z214</f>
        <v>1.3112408080791964</v>
      </c>
      <c r="AJ212" s="103">
        <f>[4]实力验证!$AE214</f>
        <v>2.0303221381719569</v>
      </c>
      <c r="AK212" s="103">
        <f>[4]实力验证!$AJ214</f>
        <v>4.2819878010176939</v>
      </c>
      <c r="AL212" s="103">
        <f>[4]实力验证!$AO214</f>
        <v>6.8978292382299431</v>
      </c>
      <c r="AM212" s="103">
        <f t="shared" si="17"/>
        <v>173.82559573213751</v>
      </c>
      <c r="AN212" s="107"/>
      <c r="BL212" s="70">
        <v>208</v>
      </c>
      <c r="BM212" s="47">
        <f>'[1]功能-战损相关'!H218</f>
        <v>0</v>
      </c>
      <c r="BN212" s="47">
        <f>'[1]功能-战损相关'!I218</f>
        <v>0</v>
      </c>
      <c r="BO212" s="47">
        <f>'[1]功能-战损相关'!J218</f>
        <v>0</v>
      </c>
      <c r="BP212" s="47">
        <f>'[1]功能-战损相关'!K218</f>
        <v>0</v>
      </c>
      <c r="BQ212" s="47">
        <f>'[1]功能-战损相关'!L218</f>
        <v>0</v>
      </c>
      <c r="BR212" s="47">
        <f>'[1]功能-战损相关'!M218</f>
        <v>0</v>
      </c>
      <c r="BS212" s="47">
        <f>'[1]功能-战损相关'!N218</f>
        <v>0</v>
      </c>
      <c r="BT212" s="47">
        <f>'[1]功能-战损相关'!O218</f>
        <v>0</v>
      </c>
      <c r="BU212" s="47">
        <f>'[1]功能-战损相关'!P218</f>
        <v>0</v>
      </c>
      <c r="BV212" s="47">
        <f>'[1]功能-战损相关'!Q218</f>
        <v>0</v>
      </c>
      <c r="BX212" s="57">
        <v>208</v>
      </c>
      <c r="BY212" s="47">
        <f>求节点($BL$5:$BL$364,BM$5:BM$364,节奏总纲!R211)</f>
        <v>0.17499999999999999</v>
      </c>
      <c r="BZ212" s="47">
        <f>求节点($BL$5:$BL$364,BN$5:BN$364,节奏总纲!S211)</f>
        <v>0.17499999999999999</v>
      </c>
      <c r="CA212" s="47">
        <f>求节点($BL$5:$BL$364,BO$5:BO$364,节奏总纲!T211)</f>
        <v>0.17499999999999999</v>
      </c>
      <c r="CB212" s="47">
        <f>求节点($BL$5:$BL$364,BP$5:BP$364,节奏总纲!U211)</f>
        <v>0.17499999999999999</v>
      </c>
      <c r="CC212" s="47">
        <f>求节点($BL$5:$BL$364,BQ$5:BQ$364,节奏总纲!V211)</f>
        <v>0.17499999999999999</v>
      </c>
      <c r="CD212" s="47">
        <f>求节点($BL$5:$BL$364,BR$5:BR$364,节奏总纲!R211)</f>
        <v>0.125</v>
      </c>
      <c r="CE212" s="47">
        <f>求节点($BL$5:$BL$364,BS$5:BS$364,节奏总纲!S211)</f>
        <v>0.125</v>
      </c>
      <c r="CF212" s="47">
        <f>求节点($BL$5:$BL$364,BT$5:BT$364,节奏总纲!T211)</f>
        <v>0.125</v>
      </c>
      <c r="CG212" s="47">
        <f>求节点($BL$5:$BL$364,BU$5:BU$364,节奏总纲!U211)</f>
        <v>0.125</v>
      </c>
      <c r="CH212" s="47">
        <f>求节点($BL$5:$BL$364,BV$5:BV$364,节奏总纲!V211)</f>
        <v>0.125</v>
      </c>
    </row>
    <row r="213" spans="2:86" x14ac:dyDescent="0.2">
      <c r="B213" s="83">
        <v>209</v>
      </c>
      <c r="C213" s="83">
        <f>[1]服务器生态!W230</f>
        <v>98.625991610953093</v>
      </c>
      <c r="D213" s="83">
        <f>[1]服务器生态!X230</f>
        <v>97.246130839093965</v>
      </c>
      <c r="E213" s="83">
        <f>[1]服务器生态!Y230</f>
        <v>7.938229930202878</v>
      </c>
      <c r="F213" s="83">
        <f>[1]服务器生态!Z230</f>
        <v>1.41226719975</v>
      </c>
      <c r="G213" s="83">
        <f>[1]服务器生态!AA230</f>
        <v>0.40863041999999983</v>
      </c>
      <c r="H213" s="83">
        <f>[1]服务器生态!AC230</f>
        <v>0.47962550249999997</v>
      </c>
      <c r="I213" s="83">
        <f>[1]服务器生态!AD230</f>
        <v>0.47291513735919999</v>
      </c>
      <c r="J213" s="83">
        <f>[1]服务器生态!AE230</f>
        <v>3.8604200140800002E-2</v>
      </c>
      <c r="K213" s="83">
        <f>[1]服务器生态!AF230</f>
        <v>6.8679600000000019E-3</v>
      </c>
      <c r="L213" s="83">
        <f>[1]服务器生态!AG230</f>
        <v>1.9871999999999997E-3</v>
      </c>
      <c r="M213" s="83">
        <f>[3]基础信息!M212</f>
        <v>100</v>
      </c>
      <c r="N213" s="92"/>
      <c r="X213" s="97">
        <v>209</v>
      </c>
      <c r="Y213" s="102">
        <f>求节点(节奏总纲!D$4:D$163,R$5:R$164,$X213)*6</f>
        <v>40391.667442192193</v>
      </c>
      <c r="Z213" s="102">
        <f>求节点(节奏总纲!E$4:E$163,S$5:S$164,$X213)*6</f>
        <v>41536.197083590123</v>
      </c>
      <c r="AA213" s="102">
        <f>求节点(节奏总纲!F$4:F$163,T$5:T$164,$X213)*6</f>
        <v>43060.500593028453</v>
      </c>
      <c r="AB213" s="102">
        <f>求节点(节奏总纲!G$4:G$163,U$5:U$164,$X213)*6</f>
        <v>45255.683318303192</v>
      </c>
      <c r="AC213" s="102">
        <f>求节点(节奏总纲!H$4:H$163,V$5:V$164,$X213)*6</f>
        <v>49208.526967302525</v>
      </c>
      <c r="AG213" s="103">
        <v>209</v>
      </c>
      <c r="AH213" s="103">
        <v>1</v>
      </c>
      <c r="AI213" s="103">
        <f>[4]实力验证!$Z215</f>
        <v>1.3129515091176507</v>
      </c>
      <c r="AJ213" s="103">
        <f>[4]实力验证!$AE215</f>
        <v>2.0298193002216776</v>
      </c>
      <c r="AK213" s="103">
        <f>[4]实力验证!$AJ215</f>
        <v>4.2808665374759096</v>
      </c>
      <c r="AL213" s="103">
        <f>[4]实力验证!$AO215</f>
        <v>6.8767458074967678</v>
      </c>
      <c r="AM213" s="103">
        <f t="shared" si="17"/>
        <v>173.91341405567903</v>
      </c>
      <c r="AN213" s="107"/>
      <c r="BL213" s="70">
        <v>209</v>
      </c>
      <c r="BM213" s="47">
        <f>'[1]功能-战损相关'!H219</f>
        <v>0</v>
      </c>
      <c r="BN213" s="47">
        <f>'[1]功能-战损相关'!I219</f>
        <v>0</v>
      </c>
      <c r="BO213" s="47">
        <f>'[1]功能-战损相关'!J219</f>
        <v>0</v>
      </c>
      <c r="BP213" s="47">
        <f>'[1]功能-战损相关'!K219</f>
        <v>0</v>
      </c>
      <c r="BQ213" s="47">
        <f>'[1]功能-战损相关'!L219</f>
        <v>0</v>
      </c>
      <c r="BR213" s="47">
        <f>'[1]功能-战损相关'!M219</f>
        <v>0</v>
      </c>
      <c r="BS213" s="47">
        <f>'[1]功能-战损相关'!N219</f>
        <v>0</v>
      </c>
      <c r="BT213" s="47">
        <f>'[1]功能-战损相关'!O219</f>
        <v>0</v>
      </c>
      <c r="BU213" s="47">
        <f>'[1]功能-战损相关'!P219</f>
        <v>0</v>
      </c>
      <c r="BV213" s="47">
        <f>'[1]功能-战损相关'!Q219</f>
        <v>0</v>
      </c>
      <c r="BX213" s="57">
        <v>209</v>
      </c>
      <c r="BY213" s="47">
        <f>求节点($BL$5:$BL$364,BM$5:BM$364,节奏总纲!R212)</f>
        <v>0.17499999999999999</v>
      </c>
      <c r="BZ213" s="47">
        <f>求节点($BL$5:$BL$364,BN$5:BN$364,节奏总纲!S212)</f>
        <v>0.17499999999999999</v>
      </c>
      <c r="CA213" s="47">
        <f>求节点($BL$5:$BL$364,BO$5:BO$364,节奏总纲!T212)</f>
        <v>0.17499999999999999</v>
      </c>
      <c r="CB213" s="47">
        <f>求节点($BL$5:$BL$364,BP$5:BP$364,节奏总纲!U212)</f>
        <v>0.17499999999999999</v>
      </c>
      <c r="CC213" s="47">
        <f>求节点($BL$5:$BL$364,BQ$5:BQ$364,节奏总纲!V212)</f>
        <v>0.17499999999999999</v>
      </c>
      <c r="CD213" s="47">
        <f>求节点($BL$5:$BL$364,BR$5:BR$364,节奏总纲!R212)</f>
        <v>0.125</v>
      </c>
      <c r="CE213" s="47">
        <f>求节点($BL$5:$BL$364,BS$5:BS$364,节奏总纲!S212)</f>
        <v>0.125</v>
      </c>
      <c r="CF213" s="47">
        <f>求节点($BL$5:$BL$364,BT$5:BT$364,节奏总纲!T212)</f>
        <v>0.125</v>
      </c>
      <c r="CG213" s="47">
        <f>求节点($BL$5:$BL$364,BU$5:BU$364,节奏总纲!U212)</f>
        <v>0.125</v>
      </c>
      <c r="CH213" s="47">
        <f>求节点($BL$5:$BL$364,BV$5:BV$364,节奏总纲!V212)</f>
        <v>0.125</v>
      </c>
    </row>
    <row r="214" spans="2:86" x14ac:dyDescent="0.2">
      <c r="B214" s="83">
        <v>210</v>
      </c>
      <c r="C214" s="83">
        <f>[1]服务器生态!W231</f>
        <v>97.933532291718734</v>
      </c>
      <c r="D214" s="83">
        <f>[1]服务器生态!X231</f>
        <v>96.563359609531631</v>
      </c>
      <c r="E214" s="83">
        <f>[1]服务器生态!Y231</f>
        <v>7.8824951162495989</v>
      </c>
      <c r="F214" s="83">
        <f>[1]服务器生态!Z231</f>
        <v>1.4023515825000001</v>
      </c>
      <c r="G214" s="83">
        <f>[1]服务器生态!AA231</f>
        <v>0.40576139999999988</v>
      </c>
      <c r="H214" s="83">
        <f>[1]服务器生态!AC231</f>
        <v>0.47962550249999997</v>
      </c>
      <c r="I214" s="83">
        <f>[1]服务器生态!AD231</f>
        <v>0.47291513735919999</v>
      </c>
      <c r="J214" s="83">
        <f>[1]服务器生态!AE231</f>
        <v>3.8604200140800002E-2</v>
      </c>
      <c r="K214" s="83">
        <f>[1]服务器生态!AF231</f>
        <v>6.8679600000000019E-3</v>
      </c>
      <c r="L214" s="83">
        <f>[1]服务器生态!AG231</f>
        <v>1.9871999999999997E-3</v>
      </c>
      <c r="M214" s="83">
        <f>[3]基础信息!M213</f>
        <v>100</v>
      </c>
      <c r="N214" s="92"/>
      <c r="X214" s="97">
        <v>210</v>
      </c>
      <c r="Y214" s="102">
        <f>求节点(节奏总纲!D$4:D$163,R$5:R$164,$X214)*6</f>
        <v>40418.075498333616</v>
      </c>
      <c r="Z214" s="102">
        <f>求节点(节奏总纲!E$4:E$163,S$5:S$164,$X214)*6</f>
        <v>41563.58537616409</v>
      </c>
      <c r="AA214" s="102">
        <f>求节点(节奏总纲!F$4:F$163,T$5:T$164,$X214)*6</f>
        <v>43087.67125726318</v>
      </c>
      <c r="AB214" s="102">
        <f>求节点(节奏总纲!G$4:G$163,U$5:U$164,$X214)*6</f>
        <v>45284.186429595509</v>
      </c>
      <c r="AC214" s="102">
        <f>求节点(节奏总纲!H$4:H$163,V$5:V$164,$X214)*6</f>
        <v>49234.572532041995</v>
      </c>
      <c r="AG214" s="103">
        <v>210</v>
      </c>
      <c r="AH214" s="103">
        <v>1</v>
      </c>
      <c r="AI214" s="103">
        <f>[4]实力验证!$Z216</f>
        <v>1.3146445991520941</v>
      </c>
      <c r="AJ214" s="103">
        <f>[4]实力验证!$AE216</f>
        <v>2.0293216387931641</v>
      </c>
      <c r="AK214" s="103">
        <f>[4]实力验证!$AJ216</f>
        <v>4.2797568169076134</v>
      </c>
      <c r="AL214" s="103">
        <f>[4]实力验证!$AO216</f>
        <v>6.8558794225096644</v>
      </c>
      <c r="AM214" s="103">
        <f t="shared" si="17"/>
        <v>174.00032832362385</v>
      </c>
      <c r="AN214" s="107"/>
      <c r="BL214" s="70">
        <v>210</v>
      </c>
      <c r="BM214" s="47">
        <f>'[1]功能-战损相关'!H220</f>
        <v>0</v>
      </c>
      <c r="BN214" s="47">
        <f>'[1]功能-战损相关'!I220</f>
        <v>0</v>
      </c>
      <c r="BO214" s="47">
        <f>'[1]功能-战损相关'!J220</f>
        <v>0</v>
      </c>
      <c r="BP214" s="47">
        <f>'[1]功能-战损相关'!K220</f>
        <v>0</v>
      </c>
      <c r="BQ214" s="47">
        <f>'[1]功能-战损相关'!L220</f>
        <v>0</v>
      </c>
      <c r="BR214" s="47">
        <f>'[1]功能-战损相关'!M220</f>
        <v>0</v>
      </c>
      <c r="BS214" s="47">
        <f>'[1]功能-战损相关'!N220</f>
        <v>0</v>
      </c>
      <c r="BT214" s="47">
        <f>'[1]功能-战损相关'!O220</f>
        <v>0</v>
      </c>
      <c r="BU214" s="47">
        <f>'[1]功能-战损相关'!P220</f>
        <v>0</v>
      </c>
      <c r="BV214" s="47">
        <f>'[1]功能-战损相关'!Q220</f>
        <v>0</v>
      </c>
      <c r="BX214" s="57">
        <v>210</v>
      </c>
      <c r="BY214" s="47">
        <f>求节点($BL$5:$BL$364,BM$5:BM$364,节奏总纲!R213)</f>
        <v>0.17499999999999999</v>
      </c>
      <c r="BZ214" s="47">
        <f>求节点($BL$5:$BL$364,BN$5:BN$364,节奏总纲!S213)</f>
        <v>0.17499999999999999</v>
      </c>
      <c r="CA214" s="47">
        <f>求节点($BL$5:$BL$364,BO$5:BO$364,节奏总纲!T213)</f>
        <v>0.17499999999999999</v>
      </c>
      <c r="CB214" s="47">
        <f>求节点($BL$5:$BL$364,BP$5:BP$364,节奏总纲!U213)</f>
        <v>0.17499999999999999</v>
      </c>
      <c r="CC214" s="47">
        <f>求节点($BL$5:$BL$364,BQ$5:BQ$364,节奏总纲!V213)</f>
        <v>0.17499999999999999</v>
      </c>
      <c r="CD214" s="47">
        <f>求节点($BL$5:$BL$364,BR$5:BR$364,节奏总纲!R213)</f>
        <v>0.125</v>
      </c>
      <c r="CE214" s="47">
        <f>求节点($BL$5:$BL$364,BS$5:BS$364,节奏总纲!S213)</f>
        <v>0.125</v>
      </c>
      <c r="CF214" s="47">
        <f>求节点($BL$5:$BL$364,BT$5:BT$364,节奏总纲!T213)</f>
        <v>0.125</v>
      </c>
      <c r="CG214" s="47">
        <f>求节点($BL$5:$BL$364,BU$5:BU$364,节奏总纲!U213)</f>
        <v>0.125</v>
      </c>
      <c r="CH214" s="47">
        <f>求节点($BL$5:$BL$364,BV$5:BV$364,节奏总纲!V213)</f>
        <v>0.125</v>
      </c>
    </row>
    <row r="215" spans="2:86" x14ac:dyDescent="0.2">
      <c r="B215" s="83">
        <v>211</v>
      </c>
      <c r="C215" s="83">
        <f>[1]服务器生态!W232</f>
        <v>97.362253353350368</v>
      </c>
      <c r="D215" s="83">
        <f>[1]服务器生态!X232</f>
        <v>96.00007334514271</v>
      </c>
      <c r="E215" s="83">
        <f>[1]服务器生态!Y232</f>
        <v>7.8365138947381432</v>
      </c>
      <c r="F215" s="83">
        <f>[1]服务器生态!Z232</f>
        <v>1.3941711982687504</v>
      </c>
      <c r="G215" s="83">
        <f>[1]服务器生态!AA232</f>
        <v>0.40339445849999989</v>
      </c>
      <c r="H215" s="83">
        <f>[1]服务器生态!AC232</f>
        <v>0.47962550249999997</v>
      </c>
      <c r="I215" s="83">
        <f>[1]服务器生态!AD232</f>
        <v>0.47291513735919999</v>
      </c>
      <c r="J215" s="83">
        <f>[1]服务器生态!AE232</f>
        <v>3.8604200140800002E-2</v>
      </c>
      <c r="K215" s="83">
        <f>[1]服务器生态!AF232</f>
        <v>6.8679600000000019E-3</v>
      </c>
      <c r="L215" s="83">
        <f>[1]服务器生态!AG232</f>
        <v>1.9871999999999997E-3</v>
      </c>
      <c r="M215" s="83">
        <f>[3]基础信息!M214</f>
        <v>100</v>
      </c>
      <c r="N215" s="92"/>
      <c r="X215" s="97">
        <v>211</v>
      </c>
      <c r="Y215" s="102">
        <f>求节点(节奏总纲!D$4:D$163,R$5:R$164,$X215)*6</f>
        <v>40444.483554475031</v>
      </c>
      <c r="Z215" s="102">
        <f>求节点(节奏总纲!E$4:E$163,S$5:S$164,$X215)*6</f>
        <v>41590.973668738072</v>
      </c>
      <c r="AA215" s="102">
        <f>求节点(节奏总纲!F$4:F$163,T$5:T$164,$X215)*6</f>
        <v>43114.841921497908</v>
      </c>
      <c r="AB215" s="102">
        <f>求节点(节奏总纲!G$4:G$163,U$5:U$164,$X215)*6</f>
        <v>45312.689540887819</v>
      </c>
      <c r="AC215" s="102">
        <f>求节点(节奏总纲!H$4:H$163,V$5:V$164,$X215)*6</f>
        <v>49260.618096781465</v>
      </c>
      <c r="AG215" s="103">
        <v>211</v>
      </c>
      <c r="AH215" s="103">
        <v>1</v>
      </c>
      <c r="AI215" s="103">
        <f>[4]实力验证!$Z217</f>
        <v>1.3163203487375861</v>
      </c>
      <c r="AJ215" s="103">
        <f>[4]实力验证!$AE217</f>
        <v>2.028829074360333</v>
      </c>
      <c r="AK215" s="103">
        <f>[4]实力验证!$AJ217</f>
        <v>4.2786584619799335</v>
      </c>
      <c r="AL215" s="103">
        <f>[4]实力验证!$AO217</f>
        <v>6.8352267488292924</v>
      </c>
      <c r="AM215" s="103">
        <f t="shared" si="17"/>
        <v>174.08635242483462</v>
      </c>
      <c r="AN215" s="107"/>
      <c r="BL215" s="70">
        <v>211</v>
      </c>
      <c r="BM215" s="47">
        <f>'[1]功能-战损相关'!H221</f>
        <v>0</v>
      </c>
      <c r="BN215" s="47">
        <f>'[1]功能-战损相关'!I221</f>
        <v>0</v>
      </c>
      <c r="BO215" s="47">
        <f>'[1]功能-战损相关'!J221</f>
        <v>0</v>
      </c>
      <c r="BP215" s="47">
        <f>'[1]功能-战损相关'!K221</f>
        <v>0</v>
      </c>
      <c r="BQ215" s="47">
        <f>'[1]功能-战损相关'!L221</f>
        <v>0</v>
      </c>
      <c r="BR215" s="47">
        <f>'[1]功能-战损相关'!M221</f>
        <v>0</v>
      </c>
      <c r="BS215" s="47">
        <f>'[1]功能-战损相关'!N221</f>
        <v>0</v>
      </c>
      <c r="BT215" s="47">
        <f>'[1]功能-战损相关'!O221</f>
        <v>0</v>
      </c>
      <c r="BU215" s="47">
        <f>'[1]功能-战损相关'!P221</f>
        <v>0</v>
      </c>
      <c r="BV215" s="47">
        <f>'[1]功能-战损相关'!Q221</f>
        <v>0</v>
      </c>
      <c r="BX215" s="57">
        <v>211</v>
      </c>
      <c r="BY215" s="47">
        <f>求节点($BL$5:$BL$364,BM$5:BM$364,节奏总纲!R214)</f>
        <v>0.17499999999999999</v>
      </c>
      <c r="BZ215" s="47">
        <f>求节点($BL$5:$BL$364,BN$5:BN$364,节奏总纲!S214)</f>
        <v>0.17499999999999999</v>
      </c>
      <c r="CA215" s="47">
        <f>求节点($BL$5:$BL$364,BO$5:BO$364,节奏总纲!T214)</f>
        <v>0.17499999999999999</v>
      </c>
      <c r="CB215" s="47">
        <f>求节点($BL$5:$BL$364,BP$5:BP$364,节奏总纲!U214)</f>
        <v>0.17499999999999999</v>
      </c>
      <c r="CC215" s="47">
        <f>求节点($BL$5:$BL$364,BQ$5:BQ$364,节奏总纲!V214)</f>
        <v>0.17499999999999999</v>
      </c>
      <c r="CD215" s="47">
        <f>求节点($BL$5:$BL$364,BR$5:BR$364,节奏总纲!R214)</f>
        <v>0.125</v>
      </c>
      <c r="CE215" s="47">
        <f>求节点($BL$5:$BL$364,BS$5:BS$364,节奏总纲!S214)</f>
        <v>0.125</v>
      </c>
      <c r="CF215" s="47">
        <f>求节点($BL$5:$BL$364,BT$5:BT$364,节奏总纲!T214)</f>
        <v>0.125</v>
      </c>
      <c r="CG215" s="47">
        <f>求节点($BL$5:$BL$364,BU$5:BU$364,节奏总纲!U214)</f>
        <v>0.125</v>
      </c>
      <c r="CH215" s="47">
        <f>求节点($BL$5:$BL$364,BV$5:BV$364,节奏总纲!V214)</f>
        <v>0.125</v>
      </c>
    </row>
    <row r="216" spans="2:86" x14ac:dyDescent="0.2">
      <c r="B216" s="83">
        <v>212</v>
      </c>
      <c r="C216" s="83">
        <f>[1]服务器生态!W233</f>
        <v>96.790974414982003</v>
      </c>
      <c r="D216" s="83">
        <f>[1]服务器生态!X233</f>
        <v>95.43678708075376</v>
      </c>
      <c r="E216" s="83">
        <f>[1]服务器生态!Y233</f>
        <v>7.7905326732266866</v>
      </c>
      <c r="F216" s="83">
        <f>[1]服务器生态!Z233</f>
        <v>1.3859908140375001</v>
      </c>
      <c r="G216" s="83">
        <f>[1]服务器生态!AA233</f>
        <v>0.40102751699999983</v>
      </c>
      <c r="H216" s="83">
        <f>[1]服务器生态!AC233</f>
        <v>0.47962550249999997</v>
      </c>
      <c r="I216" s="83">
        <f>[1]服务器生态!AD233</f>
        <v>0.47291513735919999</v>
      </c>
      <c r="J216" s="83">
        <f>[1]服务器生态!AE233</f>
        <v>3.8604200140800002E-2</v>
      </c>
      <c r="K216" s="83">
        <f>[1]服务器生态!AF233</f>
        <v>6.8679600000000019E-3</v>
      </c>
      <c r="L216" s="83">
        <f>[1]服务器生态!AG233</f>
        <v>1.9871999999999997E-3</v>
      </c>
      <c r="M216" s="83">
        <f>[3]基础信息!M215</f>
        <v>100</v>
      </c>
      <c r="N216" s="92"/>
      <c r="X216" s="97">
        <v>212</v>
      </c>
      <c r="Y216" s="102">
        <f>求节点(节奏总纲!D$4:D$163,R$5:R$164,$X216)*6</f>
        <v>40470.891610616454</v>
      </c>
      <c r="Z216" s="102">
        <f>求节点(节奏总纲!E$4:E$163,S$5:S$164,$X216)*6</f>
        <v>41618.361961312054</v>
      </c>
      <c r="AA216" s="102">
        <f>求节点(节奏总纲!F$4:F$163,T$5:T$164,$X216)*6</f>
        <v>43142.012585732635</v>
      </c>
      <c r="AB216" s="102">
        <f>求节点(节奏总纲!G$4:G$163,U$5:U$164,$X216)*6</f>
        <v>45341.192652180143</v>
      </c>
      <c r="AC216" s="102">
        <f>求节点(节奏总纲!H$4:H$163,V$5:V$164,$X216)*6</f>
        <v>49286.663661520935</v>
      </c>
      <c r="AG216" s="103">
        <v>212</v>
      </c>
      <c r="AH216" s="103">
        <v>1</v>
      </c>
      <c r="AI216" s="103">
        <f>[4]实力验证!$Z218</f>
        <v>1.3179790229154285</v>
      </c>
      <c r="AJ216" s="103">
        <f>[4]实力验证!$AE218</f>
        <v>2.0283415290177991</v>
      </c>
      <c r="AK216" s="103">
        <f>[4]实力验证!$AJ218</f>
        <v>4.2775712989739461</v>
      </c>
      <c r="AL216" s="103">
        <f>[4]实力验证!$AO218</f>
        <v>6.8147845199702717</v>
      </c>
      <c r="AM216" s="103">
        <f t="shared" si="17"/>
        <v>174.17149996512686</v>
      </c>
      <c r="AN216" s="107"/>
      <c r="BL216" s="70">
        <v>212</v>
      </c>
      <c r="BM216" s="47">
        <f>'[1]功能-战损相关'!H222</f>
        <v>0</v>
      </c>
      <c r="BN216" s="47">
        <f>'[1]功能-战损相关'!I222</f>
        <v>0</v>
      </c>
      <c r="BO216" s="47">
        <f>'[1]功能-战损相关'!J222</f>
        <v>0</v>
      </c>
      <c r="BP216" s="47">
        <f>'[1]功能-战损相关'!K222</f>
        <v>0</v>
      </c>
      <c r="BQ216" s="47">
        <f>'[1]功能-战损相关'!L222</f>
        <v>0</v>
      </c>
      <c r="BR216" s="47">
        <f>'[1]功能-战损相关'!M222</f>
        <v>0</v>
      </c>
      <c r="BS216" s="47">
        <f>'[1]功能-战损相关'!N222</f>
        <v>0</v>
      </c>
      <c r="BT216" s="47">
        <f>'[1]功能-战损相关'!O222</f>
        <v>0</v>
      </c>
      <c r="BU216" s="47">
        <f>'[1]功能-战损相关'!P222</f>
        <v>0</v>
      </c>
      <c r="BV216" s="47">
        <f>'[1]功能-战损相关'!Q222</f>
        <v>0</v>
      </c>
      <c r="BX216" s="57">
        <v>212</v>
      </c>
      <c r="BY216" s="47">
        <f>求节点($BL$5:$BL$364,BM$5:BM$364,节奏总纲!R215)</f>
        <v>0.17499999999999999</v>
      </c>
      <c r="BZ216" s="47">
        <f>求节点($BL$5:$BL$364,BN$5:BN$364,节奏总纲!S215)</f>
        <v>0.17499999999999999</v>
      </c>
      <c r="CA216" s="47">
        <f>求节点($BL$5:$BL$364,BO$5:BO$364,节奏总纲!T215)</f>
        <v>0.17499999999999999</v>
      </c>
      <c r="CB216" s="47">
        <f>求节点($BL$5:$BL$364,BP$5:BP$364,节奏总纲!U215)</f>
        <v>0.17499999999999999</v>
      </c>
      <c r="CC216" s="47">
        <f>求节点($BL$5:$BL$364,BQ$5:BQ$364,节奏总纲!V215)</f>
        <v>0.17499999999999999</v>
      </c>
      <c r="CD216" s="47">
        <f>求节点($BL$5:$BL$364,BR$5:BR$364,节奏总纲!R215)</f>
        <v>0.125</v>
      </c>
      <c r="CE216" s="47">
        <f>求节点($BL$5:$BL$364,BS$5:BS$364,节奏总纲!S215)</f>
        <v>0.125</v>
      </c>
      <c r="CF216" s="47">
        <f>求节点($BL$5:$BL$364,BT$5:BT$364,节奏总纲!T215)</f>
        <v>0.125</v>
      </c>
      <c r="CG216" s="47">
        <f>求节点($BL$5:$BL$364,BU$5:BU$364,节奏总纲!U215)</f>
        <v>0.125</v>
      </c>
      <c r="CH216" s="47">
        <f>求节点($BL$5:$BL$364,BV$5:BV$364,节奏总纲!V215)</f>
        <v>0.125</v>
      </c>
    </row>
    <row r="217" spans="2:86" x14ac:dyDescent="0.2">
      <c r="B217" s="83">
        <v>213</v>
      </c>
      <c r="C217" s="83">
        <f>[1]服务器生态!W234</f>
        <v>96.219695476613651</v>
      </c>
      <c r="D217" s="83">
        <f>[1]服务器生态!X234</f>
        <v>94.873500816364825</v>
      </c>
      <c r="E217" s="83">
        <f>[1]服务器生态!Y234</f>
        <v>7.744551451715231</v>
      </c>
      <c r="F217" s="83">
        <f>[1]服务器生态!Z234</f>
        <v>1.3778104298062501</v>
      </c>
      <c r="G217" s="83">
        <f>[1]服务器生态!AA234</f>
        <v>0.39866057549999989</v>
      </c>
      <c r="H217" s="83">
        <f>[1]服务器生态!AC234</f>
        <v>0.47962550249999997</v>
      </c>
      <c r="I217" s="83">
        <f>[1]服务器生态!AD234</f>
        <v>0.47291513735919999</v>
      </c>
      <c r="J217" s="83">
        <f>[1]服务器生态!AE234</f>
        <v>3.8604200140800002E-2</v>
      </c>
      <c r="K217" s="83">
        <f>[1]服务器生态!AF234</f>
        <v>6.8679600000000019E-3</v>
      </c>
      <c r="L217" s="83">
        <f>[1]服务器生态!AG234</f>
        <v>1.9871999999999997E-3</v>
      </c>
      <c r="M217" s="83">
        <f>[3]基础信息!M216</f>
        <v>100</v>
      </c>
      <c r="N217" s="92"/>
      <c r="X217" s="97">
        <v>213</v>
      </c>
      <c r="Y217" s="102">
        <f>求节点(节奏总纲!D$4:D$163,R$5:R$164,$X217)*6</f>
        <v>40497.299666757877</v>
      </c>
      <c r="Z217" s="102">
        <f>求节点(节奏总纲!E$4:E$163,S$5:S$164,$X217)*6</f>
        <v>41645.750253886028</v>
      </c>
      <c r="AA217" s="102">
        <f>求节点(节奏总纲!F$4:F$163,T$5:T$164,$X217)*6</f>
        <v>43169.183249967362</v>
      </c>
      <c r="AB217" s="102">
        <f>求节点(节奏总纲!G$4:G$163,U$5:U$164,$X217)*6</f>
        <v>45369.288601708271</v>
      </c>
      <c r="AC217" s="102">
        <f>求节点(节奏总纲!H$4:H$163,V$5:V$164,$X217)*6</f>
        <v>49312.709226260406</v>
      </c>
      <c r="AG217" s="103">
        <v>213</v>
      </c>
      <c r="AH217" s="103">
        <v>1</v>
      </c>
      <c r="AI217" s="103">
        <f>[4]实力验证!$Z219</f>
        <v>1.3196208813529131</v>
      </c>
      <c r="AJ217" s="103">
        <f>[4]实力验证!$AE219</f>
        <v>2.0278589264397948</v>
      </c>
      <c r="AK217" s="103">
        <f>[4]实力验证!$AJ219</f>
        <v>4.2766956916841599</v>
      </c>
      <c r="AL217" s="103">
        <f>[4]实力验证!$AO219</f>
        <v>6.7945495356788772</v>
      </c>
      <c r="AM217" s="103">
        <f t="shared" si="17"/>
        <v>174.25647290415768</v>
      </c>
      <c r="AN217" s="107"/>
      <c r="BL217" s="70">
        <v>213</v>
      </c>
      <c r="BM217" s="47">
        <f>'[1]功能-战损相关'!H223</f>
        <v>0</v>
      </c>
      <c r="BN217" s="47">
        <f>'[1]功能-战损相关'!I223</f>
        <v>0</v>
      </c>
      <c r="BO217" s="47">
        <f>'[1]功能-战损相关'!J223</f>
        <v>0</v>
      </c>
      <c r="BP217" s="47">
        <f>'[1]功能-战损相关'!K223</f>
        <v>0</v>
      </c>
      <c r="BQ217" s="47">
        <f>'[1]功能-战损相关'!L223</f>
        <v>0</v>
      </c>
      <c r="BR217" s="47">
        <f>'[1]功能-战损相关'!M223</f>
        <v>0</v>
      </c>
      <c r="BS217" s="47">
        <f>'[1]功能-战损相关'!N223</f>
        <v>0</v>
      </c>
      <c r="BT217" s="47">
        <f>'[1]功能-战损相关'!O223</f>
        <v>0</v>
      </c>
      <c r="BU217" s="47">
        <f>'[1]功能-战损相关'!P223</f>
        <v>0</v>
      </c>
      <c r="BV217" s="47">
        <f>'[1]功能-战损相关'!Q223</f>
        <v>0</v>
      </c>
      <c r="BX217" s="57">
        <v>213</v>
      </c>
      <c r="BY217" s="47">
        <f>求节点($BL$5:$BL$364,BM$5:BM$364,节奏总纲!R216)</f>
        <v>0.17499999999999999</v>
      </c>
      <c r="BZ217" s="47">
        <f>求节点($BL$5:$BL$364,BN$5:BN$364,节奏总纲!S216)</f>
        <v>0.17499999999999999</v>
      </c>
      <c r="CA217" s="47">
        <f>求节点($BL$5:$BL$364,BO$5:BO$364,节奏总纲!T216)</f>
        <v>0.17499999999999999</v>
      </c>
      <c r="CB217" s="47">
        <f>求节点($BL$5:$BL$364,BP$5:BP$364,节奏总纲!U216)</f>
        <v>0.17499999999999999</v>
      </c>
      <c r="CC217" s="47">
        <f>求节点($BL$5:$BL$364,BQ$5:BQ$364,节奏总纲!V216)</f>
        <v>0.17499999999999999</v>
      </c>
      <c r="CD217" s="47">
        <f>求节点($BL$5:$BL$364,BR$5:BR$364,节奏总纲!R216)</f>
        <v>0.125</v>
      </c>
      <c r="CE217" s="47">
        <f>求节点($BL$5:$BL$364,BS$5:BS$364,节奏总纲!S216)</f>
        <v>0.125</v>
      </c>
      <c r="CF217" s="47">
        <f>求节点($BL$5:$BL$364,BT$5:BT$364,节奏总纲!T216)</f>
        <v>0.125</v>
      </c>
      <c r="CG217" s="47">
        <f>求节点($BL$5:$BL$364,BU$5:BU$364,节奏总纲!U216)</f>
        <v>0.125</v>
      </c>
      <c r="CH217" s="47">
        <f>求节点($BL$5:$BL$364,BV$5:BV$364,节奏总纲!V216)</f>
        <v>0.125</v>
      </c>
    </row>
    <row r="218" spans="2:86" x14ac:dyDescent="0.2">
      <c r="B218" s="83">
        <v>214</v>
      </c>
      <c r="C218" s="83">
        <f>[1]服务器生态!W235</f>
        <v>95.648416538245286</v>
      </c>
      <c r="D218" s="83">
        <f>[1]服务器生态!X235</f>
        <v>94.310214551975889</v>
      </c>
      <c r="E218" s="83">
        <f>[1]服务器生态!Y235</f>
        <v>7.6985702302037753</v>
      </c>
      <c r="F218" s="83">
        <f>[1]服务器生态!Z235</f>
        <v>1.3696300455750001</v>
      </c>
      <c r="G218" s="83">
        <f>[1]服务器生态!AA235</f>
        <v>0.39629363399999989</v>
      </c>
      <c r="H218" s="83">
        <f>[1]服务器生态!AC235</f>
        <v>0.47962550249999997</v>
      </c>
      <c r="I218" s="83">
        <f>[1]服务器生态!AD235</f>
        <v>0.47291513735919999</v>
      </c>
      <c r="J218" s="83">
        <f>[1]服务器生态!AE235</f>
        <v>3.8604200140800002E-2</v>
      </c>
      <c r="K218" s="83">
        <f>[1]服务器生态!AF235</f>
        <v>6.8679600000000019E-3</v>
      </c>
      <c r="L218" s="83">
        <f>[1]服务器生态!AG235</f>
        <v>1.9871999999999997E-3</v>
      </c>
      <c r="M218" s="83">
        <f>[3]基础信息!M217</f>
        <v>100</v>
      </c>
      <c r="N218" s="92"/>
      <c r="X218" s="97">
        <v>214</v>
      </c>
      <c r="Y218" s="102">
        <f>求节点(节奏总纲!D$4:D$163,R$5:R$164,$X218)*6</f>
        <v>40523.7077228993</v>
      </c>
      <c r="Z218" s="102">
        <f>求节点(节奏总纲!E$4:E$163,S$5:S$164,$X218)*6</f>
        <v>41673.138546460003</v>
      </c>
      <c r="AA218" s="102">
        <f>求节点(节奏总纲!F$4:F$163,T$5:T$164,$X218)*6</f>
        <v>43196.353914202089</v>
      </c>
      <c r="AB218" s="102">
        <f>求节点(节奏总纲!G$4:G$163,U$5:U$164,$X218)*6</f>
        <v>45396.819870333842</v>
      </c>
      <c r="AC218" s="102">
        <f>求节点(节奏总纲!H$4:H$163,V$5:V$164,$X218)*6</f>
        <v>49338.754790999876</v>
      </c>
      <c r="AG218" s="103">
        <v>214</v>
      </c>
      <c r="AH218" s="103">
        <v>1</v>
      </c>
      <c r="AI218" s="103">
        <f>[4]实力验证!$Z220</f>
        <v>1.321246178478841</v>
      </c>
      <c r="AJ218" s="103">
        <f>[4]实力验证!$AE220</f>
        <v>2.0273811918403379</v>
      </c>
      <c r="AK218" s="103">
        <f>[4]实力验证!$AJ220</f>
        <v>4.2761056287277821</v>
      </c>
      <c r="AL218" s="103">
        <f>[4]实力验证!$AO220</f>
        <v>6.77451866026286</v>
      </c>
      <c r="AM218" s="103">
        <f t="shared" si="17"/>
        <v>174.34153895104578</v>
      </c>
      <c r="AN218" s="107"/>
      <c r="BL218" s="70">
        <v>214</v>
      </c>
      <c r="BM218" s="47">
        <f>'[1]功能-战损相关'!H224</f>
        <v>0</v>
      </c>
      <c r="BN218" s="47">
        <f>'[1]功能-战损相关'!I224</f>
        <v>0</v>
      </c>
      <c r="BO218" s="47">
        <f>'[1]功能-战损相关'!J224</f>
        <v>0</v>
      </c>
      <c r="BP218" s="47">
        <f>'[1]功能-战损相关'!K224</f>
        <v>0</v>
      </c>
      <c r="BQ218" s="47">
        <f>'[1]功能-战损相关'!L224</f>
        <v>0</v>
      </c>
      <c r="BR218" s="47">
        <f>'[1]功能-战损相关'!M224</f>
        <v>0</v>
      </c>
      <c r="BS218" s="47">
        <f>'[1]功能-战损相关'!N224</f>
        <v>0</v>
      </c>
      <c r="BT218" s="47">
        <f>'[1]功能-战损相关'!O224</f>
        <v>0</v>
      </c>
      <c r="BU218" s="47">
        <f>'[1]功能-战损相关'!P224</f>
        <v>0</v>
      </c>
      <c r="BV218" s="47">
        <f>'[1]功能-战损相关'!Q224</f>
        <v>0</v>
      </c>
      <c r="BX218" s="57">
        <v>214</v>
      </c>
      <c r="BY218" s="47">
        <f>求节点($BL$5:$BL$364,BM$5:BM$364,节奏总纲!R217)</f>
        <v>0.17499999999999999</v>
      </c>
      <c r="BZ218" s="47">
        <f>求节点($BL$5:$BL$364,BN$5:BN$364,节奏总纲!S217)</f>
        <v>0.17499999999999999</v>
      </c>
      <c r="CA218" s="47">
        <f>求节点($BL$5:$BL$364,BO$5:BO$364,节奏总纲!T217)</f>
        <v>0.17499999999999999</v>
      </c>
      <c r="CB218" s="47">
        <f>求节点($BL$5:$BL$364,BP$5:BP$364,节奏总纲!U217)</f>
        <v>0.17499999999999999</v>
      </c>
      <c r="CC218" s="47">
        <f>求节点($BL$5:$BL$364,BQ$5:BQ$364,节奏总纲!V217)</f>
        <v>0.17499999999999999</v>
      </c>
      <c r="CD218" s="47">
        <f>求节点($BL$5:$BL$364,BR$5:BR$364,节奏总纲!R217)</f>
        <v>0.125</v>
      </c>
      <c r="CE218" s="47">
        <f>求节点($BL$5:$BL$364,BS$5:BS$364,节奏总纲!S217)</f>
        <v>0.125</v>
      </c>
      <c r="CF218" s="47">
        <f>求节点($BL$5:$BL$364,BT$5:BT$364,节奏总纲!T217)</f>
        <v>0.125</v>
      </c>
      <c r="CG218" s="47">
        <f>求节点($BL$5:$BL$364,BU$5:BU$364,节奏总纲!U217)</f>
        <v>0.125</v>
      </c>
      <c r="CH218" s="47">
        <f>求节点($BL$5:$BL$364,BV$5:BV$364,节奏总纲!V217)</f>
        <v>0.125</v>
      </c>
    </row>
    <row r="219" spans="2:86" x14ac:dyDescent="0.2">
      <c r="B219" s="83">
        <v>215</v>
      </c>
      <c r="C219" s="83">
        <f>[1]服务器生态!W236</f>
        <v>95.07713759987692</v>
      </c>
      <c r="D219" s="83">
        <f>[1]服务器生态!X236</f>
        <v>93.746928287586954</v>
      </c>
      <c r="E219" s="83">
        <f>[1]服务器生态!Y236</f>
        <v>7.6525890086923187</v>
      </c>
      <c r="F219" s="83">
        <f>[1]服务器生态!Z236</f>
        <v>1.3614496613437501</v>
      </c>
      <c r="G219" s="83">
        <f>[1]服务器生态!AA236</f>
        <v>0.39392669249999984</v>
      </c>
      <c r="H219" s="83">
        <f>[1]服务器生态!AC236</f>
        <v>0.47962550249999997</v>
      </c>
      <c r="I219" s="83">
        <f>[1]服务器生态!AD236</f>
        <v>0.47291513735919999</v>
      </c>
      <c r="J219" s="83">
        <f>[1]服务器生态!AE236</f>
        <v>3.8604200140800002E-2</v>
      </c>
      <c r="K219" s="83">
        <f>[1]服务器生态!AF236</f>
        <v>6.8679600000000019E-3</v>
      </c>
      <c r="L219" s="83">
        <f>[1]服务器生态!AG236</f>
        <v>1.9871999999999997E-3</v>
      </c>
      <c r="M219" s="83">
        <f>[3]基础信息!M218</f>
        <v>100</v>
      </c>
      <c r="N219" s="92"/>
      <c r="X219" s="97">
        <v>215</v>
      </c>
      <c r="Y219" s="102">
        <f>求节点(节奏总纲!D$4:D$163,R$5:R$164,$X219)*6</f>
        <v>40550.115779040723</v>
      </c>
      <c r="Z219" s="102">
        <f>求节点(节奏总纲!E$4:E$163,S$5:S$164,$X219)*6</f>
        <v>41700.526839033984</v>
      </c>
      <c r="AA219" s="102">
        <f>求节点(节奏总纲!F$4:F$163,T$5:T$164,$X219)*6</f>
        <v>43223.524578436816</v>
      </c>
      <c r="AB219" s="102">
        <f>求节点(节奏总纲!G$4:G$163,U$5:U$164,$X219)*6</f>
        <v>45424.351138959399</v>
      </c>
      <c r="AC219" s="102">
        <f>求节点(节奏总纲!H$4:H$163,V$5:V$164,$X219)*6</f>
        <v>49364.800355739346</v>
      </c>
      <c r="AG219" s="103">
        <v>215</v>
      </c>
      <c r="AH219" s="103">
        <v>1</v>
      </c>
      <c r="AI219" s="103">
        <f>[4]实力验证!$Z221</f>
        <v>1.3228551636149581</v>
      </c>
      <c r="AJ219" s="103">
        <f>[4]实力验证!$AE221</f>
        <v>2.0269082519345991</v>
      </c>
      <c r="AK219" s="103">
        <f>[4]实力验证!$AJ221</f>
        <v>4.2755214878276124</v>
      </c>
      <c r="AL219" s="103">
        <f>[4]实力验证!$AO221</f>
        <v>6.754688820971543</v>
      </c>
      <c r="AM219" s="103">
        <f t="shared" si="17"/>
        <v>174.42575124850686</v>
      </c>
      <c r="AN219" s="107"/>
      <c r="BL219" s="70">
        <v>215</v>
      </c>
      <c r="BM219" s="47">
        <f>'[1]功能-战损相关'!H225</f>
        <v>0</v>
      </c>
      <c r="BN219" s="47">
        <f>'[1]功能-战损相关'!I225</f>
        <v>0</v>
      </c>
      <c r="BO219" s="47">
        <f>'[1]功能-战损相关'!J225</f>
        <v>0</v>
      </c>
      <c r="BP219" s="47">
        <f>'[1]功能-战损相关'!K225</f>
        <v>0</v>
      </c>
      <c r="BQ219" s="47">
        <f>'[1]功能-战损相关'!L225</f>
        <v>0</v>
      </c>
      <c r="BR219" s="47">
        <f>'[1]功能-战损相关'!M225</f>
        <v>0</v>
      </c>
      <c r="BS219" s="47">
        <f>'[1]功能-战损相关'!N225</f>
        <v>0</v>
      </c>
      <c r="BT219" s="47">
        <f>'[1]功能-战损相关'!O225</f>
        <v>0</v>
      </c>
      <c r="BU219" s="47">
        <f>'[1]功能-战损相关'!P225</f>
        <v>0</v>
      </c>
      <c r="BV219" s="47">
        <f>'[1]功能-战损相关'!Q225</f>
        <v>0</v>
      </c>
      <c r="BX219" s="57">
        <v>215</v>
      </c>
      <c r="BY219" s="47">
        <f>求节点($BL$5:$BL$364,BM$5:BM$364,节奏总纲!R218)</f>
        <v>0.17499999999999999</v>
      </c>
      <c r="BZ219" s="47">
        <f>求节点($BL$5:$BL$364,BN$5:BN$364,节奏总纲!S218)</f>
        <v>0.17499999999999999</v>
      </c>
      <c r="CA219" s="47">
        <f>求节点($BL$5:$BL$364,BO$5:BO$364,节奏总纲!T218)</f>
        <v>0.17499999999999999</v>
      </c>
      <c r="CB219" s="47">
        <f>求节点($BL$5:$BL$364,BP$5:BP$364,节奏总纲!U218)</f>
        <v>0.17499999999999999</v>
      </c>
      <c r="CC219" s="47">
        <f>求节点($BL$5:$BL$364,BQ$5:BQ$364,节奏总纲!V218)</f>
        <v>0.17499999999999999</v>
      </c>
      <c r="CD219" s="47">
        <f>求节点($BL$5:$BL$364,BR$5:BR$364,节奏总纲!R218)</f>
        <v>0.125</v>
      </c>
      <c r="CE219" s="47">
        <f>求节点($BL$5:$BL$364,BS$5:BS$364,节奏总纲!S218)</f>
        <v>0.125</v>
      </c>
      <c r="CF219" s="47">
        <f>求节点($BL$5:$BL$364,BT$5:BT$364,节奏总纲!T218)</f>
        <v>0.125</v>
      </c>
      <c r="CG219" s="47">
        <f>求节点($BL$5:$BL$364,BU$5:BU$364,节奏总纲!U218)</f>
        <v>0.125</v>
      </c>
      <c r="CH219" s="47">
        <f>求节点($BL$5:$BL$364,BV$5:BV$364,节奏总纲!V218)</f>
        <v>0.125</v>
      </c>
    </row>
    <row r="220" spans="2:86" x14ac:dyDescent="0.2">
      <c r="B220" s="83">
        <v>216</v>
      </c>
      <c r="C220" s="83">
        <f>[1]服务器生态!W237</f>
        <v>94.505858661508569</v>
      </c>
      <c r="D220" s="83">
        <f>[1]服务器生态!X237</f>
        <v>93.183642023198018</v>
      </c>
      <c r="E220" s="83">
        <f>[1]服务器生态!Y237</f>
        <v>7.6066077871808631</v>
      </c>
      <c r="F220" s="83">
        <f>[1]服务器生态!Z237</f>
        <v>1.3532692771125001</v>
      </c>
      <c r="G220" s="83">
        <f>[1]服务器生态!AA237</f>
        <v>0.39155975099999984</v>
      </c>
      <c r="H220" s="83">
        <f>[1]服务器生态!AC237</f>
        <v>0.47962550249999997</v>
      </c>
      <c r="I220" s="83">
        <f>[1]服务器生态!AD237</f>
        <v>0.47291513735919999</v>
      </c>
      <c r="J220" s="83">
        <f>[1]服务器生态!AE237</f>
        <v>3.8604200140800002E-2</v>
      </c>
      <c r="K220" s="83">
        <f>[1]服务器生态!AF237</f>
        <v>6.8679600000000019E-3</v>
      </c>
      <c r="L220" s="83">
        <f>[1]服务器生态!AG237</f>
        <v>1.9871999999999997E-3</v>
      </c>
      <c r="M220" s="83">
        <f>[3]基础信息!M219</f>
        <v>100</v>
      </c>
      <c r="N220" s="92"/>
      <c r="X220" s="97">
        <v>216</v>
      </c>
      <c r="Y220" s="102">
        <f>求节点(节奏总纲!D$4:D$163,R$5:R$164,$X220)*6</f>
        <v>40576.523835182139</v>
      </c>
      <c r="Z220" s="102">
        <f>求节点(节奏总纲!E$4:E$163,S$5:S$164,$X220)*6</f>
        <v>41727.915131607966</v>
      </c>
      <c r="AA220" s="102">
        <f>求节点(节奏总纲!F$4:F$163,T$5:T$164,$X220)*6</f>
        <v>43250.695242671543</v>
      </c>
      <c r="AB220" s="102">
        <f>求节点(节奏总纲!G$4:G$163,U$5:U$164,$X220)*6</f>
        <v>45451.882407584962</v>
      </c>
      <c r="AC220" s="102">
        <f>求节点(节奏总纲!H$4:H$163,V$5:V$164,$X220)*6</f>
        <v>49390.845920478816</v>
      </c>
      <c r="AG220" s="103">
        <v>216</v>
      </c>
      <c r="AH220" s="103">
        <v>1</v>
      </c>
      <c r="AI220" s="103">
        <f>[4]实力验证!$Z222</f>
        <v>1.3244480811034574</v>
      </c>
      <c r="AJ220" s="103">
        <f>[4]实力验证!$AE222</f>
        <v>2.0264400349014204</v>
      </c>
      <c r="AK220" s="103">
        <f>[4]实力验证!$AJ222</f>
        <v>4.2749431802753897</v>
      </c>
      <c r="AL220" s="103">
        <f>[4]实力验证!$AO222</f>
        <v>6.7350570064244559</v>
      </c>
      <c r="AM220" s="103">
        <f t="shared" si="17"/>
        <v>174.50912258510985</v>
      </c>
      <c r="AN220" s="107"/>
      <c r="BL220" s="70">
        <v>216</v>
      </c>
      <c r="BM220" s="47">
        <f>'[1]功能-战损相关'!H226</f>
        <v>0</v>
      </c>
      <c r="BN220" s="47">
        <f>'[1]功能-战损相关'!I226</f>
        <v>0</v>
      </c>
      <c r="BO220" s="47">
        <f>'[1]功能-战损相关'!J226</f>
        <v>0</v>
      </c>
      <c r="BP220" s="47">
        <f>'[1]功能-战损相关'!K226</f>
        <v>0</v>
      </c>
      <c r="BQ220" s="47">
        <f>'[1]功能-战损相关'!L226</f>
        <v>0</v>
      </c>
      <c r="BR220" s="47">
        <f>'[1]功能-战损相关'!M226</f>
        <v>0</v>
      </c>
      <c r="BS220" s="47">
        <f>'[1]功能-战损相关'!N226</f>
        <v>0</v>
      </c>
      <c r="BT220" s="47">
        <f>'[1]功能-战损相关'!O226</f>
        <v>0</v>
      </c>
      <c r="BU220" s="47">
        <f>'[1]功能-战损相关'!P226</f>
        <v>0</v>
      </c>
      <c r="BV220" s="47">
        <f>'[1]功能-战损相关'!Q226</f>
        <v>0</v>
      </c>
      <c r="BX220" s="57">
        <v>216</v>
      </c>
      <c r="BY220" s="47">
        <f>求节点($BL$5:$BL$364,BM$5:BM$364,节奏总纲!R219)</f>
        <v>0.17499999999999999</v>
      </c>
      <c r="BZ220" s="47">
        <f>求节点($BL$5:$BL$364,BN$5:BN$364,节奏总纲!S219)</f>
        <v>0.17499999999999999</v>
      </c>
      <c r="CA220" s="47">
        <f>求节点($BL$5:$BL$364,BO$5:BO$364,节奏总纲!T219)</f>
        <v>0.17499999999999999</v>
      </c>
      <c r="CB220" s="47">
        <f>求节点($BL$5:$BL$364,BP$5:BP$364,节奏总纲!U219)</f>
        <v>0.17499999999999999</v>
      </c>
      <c r="CC220" s="47">
        <f>求节点($BL$5:$BL$364,BQ$5:BQ$364,节奏总纲!V219)</f>
        <v>0.17499999999999999</v>
      </c>
      <c r="CD220" s="47">
        <f>求节点($BL$5:$BL$364,BR$5:BR$364,节奏总纲!R219)</f>
        <v>0.125</v>
      </c>
      <c r="CE220" s="47">
        <f>求节点($BL$5:$BL$364,BS$5:BS$364,节奏总纲!S219)</f>
        <v>0.125</v>
      </c>
      <c r="CF220" s="47">
        <f>求节点($BL$5:$BL$364,BT$5:BT$364,节奏总纲!T219)</f>
        <v>0.125</v>
      </c>
      <c r="CG220" s="47">
        <f>求节点($BL$5:$BL$364,BU$5:BU$364,节奏总纲!U219)</f>
        <v>0.125</v>
      </c>
      <c r="CH220" s="47">
        <f>求节点($BL$5:$BL$364,BV$5:BV$364,节奏总纲!V219)</f>
        <v>0.125</v>
      </c>
    </row>
    <row r="221" spans="2:86" x14ac:dyDescent="0.2">
      <c r="B221" s="83">
        <v>217</v>
      </c>
      <c r="C221" s="83">
        <f>[1]服务器生态!W238</f>
        <v>93.934579723140203</v>
      </c>
      <c r="D221" s="83">
        <f>[1]服务器生态!X238</f>
        <v>92.620355758809083</v>
      </c>
      <c r="E221" s="83">
        <f>[1]服务器生态!Y238</f>
        <v>7.5606265656694065</v>
      </c>
      <c r="F221" s="83">
        <f>[1]服务器生态!Z238</f>
        <v>1.3450888928812501</v>
      </c>
      <c r="G221" s="83">
        <f>[1]服务器生态!AA238</f>
        <v>0.38919280949999985</v>
      </c>
      <c r="H221" s="83">
        <f>[1]服务器生态!AC238</f>
        <v>0.47962550249999997</v>
      </c>
      <c r="I221" s="83">
        <f>[1]服务器生态!AD238</f>
        <v>0.47291513735919999</v>
      </c>
      <c r="J221" s="83">
        <f>[1]服务器生态!AE238</f>
        <v>3.8604200140800002E-2</v>
      </c>
      <c r="K221" s="83">
        <f>[1]服务器生态!AF238</f>
        <v>6.8679600000000019E-3</v>
      </c>
      <c r="L221" s="83">
        <f>[1]服务器生态!AG238</f>
        <v>1.9871999999999997E-3</v>
      </c>
      <c r="M221" s="83">
        <f>[3]基础信息!M220</f>
        <v>100</v>
      </c>
      <c r="N221" s="92"/>
      <c r="X221" s="97">
        <v>217</v>
      </c>
      <c r="Y221" s="102">
        <f>求节点(节奏总纲!D$4:D$163,R$5:R$164,$X221)*6</f>
        <v>40602.931891323562</v>
      </c>
      <c r="Z221" s="102">
        <f>求节点(节奏总纲!E$4:E$163,S$5:S$164,$X221)*6</f>
        <v>41755.30342418194</v>
      </c>
      <c r="AA221" s="102">
        <f>求节点(节奏总纲!F$4:F$163,T$5:T$164,$X221)*6</f>
        <v>43277.865906906271</v>
      </c>
      <c r="AB221" s="102">
        <f>求节点(节奏总纲!G$4:G$163,U$5:U$164,$X221)*6</f>
        <v>45479.413676210534</v>
      </c>
      <c r="AC221" s="102">
        <f>求节点(节奏总纲!H$4:H$163,V$5:V$164,$X221)*6</f>
        <v>49416.891485218286</v>
      </c>
      <c r="AG221" s="103">
        <v>217</v>
      </c>
      <c r="AH221" s="103">
        <v>1</v>
      </c>
      <c r="AI221" s="103">
        <f>[4]实力验证!$Z223</f>
        <v>1.3260251704306778</v>
      </c>
      <c r="AJ221" s="103">
        <f>[4]实力验证!$AE223</f>
        <v>2.02597647034696</v>
      </c>
      <c r="AK221" s="103">
        <f>[4]实力验证!$AJ223</f>
        <v>4.2743706191257731</v>
      </c>
      <c r="AL221" s="103">
        <f>[4]实力验证!$AO223</f>
        <v>6.7156202650868098</v>
      </c>
      <c r="AM221" s="103">
        <f t="shared" si="17"/>
        <v>174.59166549527438</v>
      </c>
      <c r="AN221" s="107"/>
      <c r="BL221" s="70">
        <v>217</v>
      </c>
      <c r="BM221" s="47">
        <f>'[1]功能-战损相关'!H227</f>
        <v>0</v>
      </c>
      <c r="BN221" s="47">
        <f>'[1]功能-战损相关'!I227</f>
        <v>0</v>
      </c>
      <c r="BO221" s="47">
        <f>'[1]功能-战损相关'!J227</f>
        <v>0</v>
      </c>
      <c r="BP221" s="47">
        <f>'[1]功能-战损相关'!K227</f>
        <v>0</v>
      </c>
      <c r="BQ221" s="47">
        <f>'[1]功能-战损相关'!L227</f>
        <v>0</v>
      </c>
      <c r="BR221" s="47">
        <f>'[1]功能-战损相关'!M227</f>
        <v>0</v>
      </c>
      <c r="BS221" s="47">
        <f>'[1]功能-战损相关'!N227</f>
        <v>0</v>
      </c>
      <c r="BT221" s="47">
        <f>'[1]功能-战损相关'!O227</f>
        <v>0</v>
      </c>
      <c r="BU221" s="47">
        <f>'[1]功能-战损相关'!P227</f>
        <v>0</v>
      </c>
      <c r="BV221" s="47">
        <f>'[1]功能-战损相关'!Q227</f>
        <v>0</v>
      </c>
      <c r="BX221" s="57">
        <v>217</v>
      </c>
      <c r="BY221" s="47">
        <f>求节点($BL$5:$BL$364,BM$5:BM$364,节奏总纲!R220)</f>
        <v>0.17499999999999999</v>
      </c>
      <c r="BZ221" s="47">
        <f>求节点($BL$5:$BL$364,BN$5:BN$364,节奏总纲!S220)</f>
        <v>0.17499999999999999</v>
      </c>
      <c r="CA221" s="47">
        <f>求节点($BL$5:$BL$364,BO$5:BO$364,节奏总纲!T220)</f>
        <v>0.17499999999999999</v>
      </c>
      <c r="CB221" s="47">
        <f>求节点($BL$5:$BL$364,BP$5:BP$364,节奏总纲!U220)</f>
        <v>0.17499999999999999</v>
      </c>
      <c r="CC221" s="47">
        <f>求节点($BL$5:$BL$364,BQ$5:BQ$364,节奏总纲!V220)</f>
        <v>0.17499999999999999</v>
      </c>
      <c r="CD221" s="47">
        <f>求节点($BL$5:$BL$364,BR$5:BR$364,节奏总纲!R220)</f>
        <v>0.125</v>
      </c>
      <c r="CE221" s="47">
        <f>求节点($BL$5:$BL$364,BS$5:BS$364,节奏总纲!S220)</f>
        <v>0.125</v>
      </c>
      <c r="CF221" s="47">
        <f>求节点($BL$5:$BL$364,BT$5:BT$364,节奏总纲!T220)</f>
        <v>0.125</v>
      </c>
      <c r="CG221" s="47">
        <f>求节点($BL$5:$BL$364,BU$5:BU$364,节奏总纲!U220)</f>
        <v>0.125</v>
      </c>
      <c r="CH221" s="47">
        <f>求节点($BL$5:$BL$364,BV$5:BV$364,节奏总纲!V220)</f>
        <v>0.125</v>
      </c>
    </row>
    <row r="222" spans="2:86" x14ac:dyDescent="0.2">
      <c r="B222" s="83">
        <v>218</v>
      </c>
      <c r="C222" s="83">
        <f>[1]服务器生态!W239</f>
        <v>93.363300784771852</v>
      </c>
      <c r="D222" s="83">
        <f>[1]服务器生态!X239</f>
        <v>92.057069494420162</v>
      </c>
      <c r="E222" s="83">
        <f>[1]服务器生态!Y239</f>
        <v>7.5146453441579508</v>
      </c>
      <c r="F222" s="83">
        <f>[1]服务器生态!Z239</f>
        <v>1.3369085086500001</v>
      </c>
      <c r="G222" s="83">
        <f>[1]服务器生态!AA239</f>
        <v>0.38682586799999991</v>
      </c>
      <c r="H222" s="83">
        <f>[1]服务器生态!AC239</f>
        <v>0.47962550249999997</v>
      </c>
      <c r="I222" s="83">
        <f>[1]服务器生态!AD239</f>
        <v>0.47291513735919999</v>
      </c>
      <c r="J222" s="83">
        <f>[1]服务器生态!AE239</f>
        <v>3.8604200140800002E-2</v>
      </c>
      <c r="K222" s="83">
        <f>[1]服务器生态!AF239</f>
        <v>6.8679600000000019E-3</v>
      </c>
      <c r="L222" s="83">
        <f>[1]服务器生态!AG239</f>
        <v>1.9871999999999997E-3</v>
      </c>
      <c r="M222" s="83">
        <f>[3]基础信息!M221</f>
        <v>100</v>
      </c>
      <c r="N222" s="92"/>
      <c r="X222" s="97">
        <v>218</v>
      </c>
      <c r="Y222" s="102">
        <f>求节点(节奏总纲!D$4:D$163,R$5:R$164,$X222)*6</f>
        <v>40629.339947464985</v>
      </c>
      <c r="Z222" s="102">
        <f>求节点(节奏总纲!E$4:E$163,S$5:S$164,$X222)*6</f>
        <v>41782.691716755915</v>
      </c>
      <c r="AA222" s="102">
        <f>求节点(节奏总纲!F$4:F$163,T$5:T$164,$X222)*6</f>
        <v>43305.036571140998</v>
      </c>
      <c r="AB222" s="102">
        <f>求节点(节奏总纲!G$4:G$163,U$5:U$164,$X222)*6</f>
        <v>45506.94494483609</v>
      </c>
      <c r="AC222" s="102">
        <f>求节点(节奏总纲!H$4:H$163,V$5:V$164,$X222)*6</f>
        <v>49442.937049957756</v>
      </c>
      <c r="AG222" s="103">
        <v>218</v>
      </c>
      <c r="AH222" s="103">
        <v>1</v>
      </c>
      <c r="AI222" s="103">
        <f>[4]实力验证!$Z224</f>
        <v>1.3275866663471327</v>
      </c>
      <c r="AJ222" s="103">
        <f>[4]实力验证!$AE224</f>
        <v>2.0255174892694083</v>
      </c>
      <c r="AK222" s="103">
        <f>[4]实力验证!$AJ224</f>
        <v>4.2738037191527543</v>
      </c>
      <c r="AL222" s="103">
        <f>[4]实力验证!$AO224</f>
        <v>6.6963757037901921</v>
      </c>
      <c r="AM222" s="103">
        <f t="shared" si="17"/>
        <v>174.67339226555274</v>
      </c>
      <c r="AN222" s="107"/>
      <c r="BL222" s="70">
        <v>218</v>
      </c>
      <c r="BM222" s="47">
        <f>'[1]功能-战损相关'!H228</f>
        <v>0</v>
      </c>
      <c r="BN222" s="47">
        <f>'[1]功能-战损相关'!I228</f>
        <v>0</v>
      </c>
      <c r="BO222" s="47">
        <f>'[1]功能-战损相关'!J228</f>
        <v>0</v>
      </c>
      <c r="BP222" s="47">
        <f>'[1]功能-战损相关'!K228</f>
        <v>0</v>
      </c>
      <c r="BQ222" s="47">
        <f>'[1]功能-战损相关'!L228</f>
        <v>0</v>
      </c>
      <c r="BR222" s="47">
        <f>'[1]功能-战损相关'!M228</f>
        <v>0</v>
      </c>
      <c r="BS222" s="47">
        <f>'[1]功能-战损相关'!N228</f>
        <v>0</v>
      </c>
      <c r="BT222" s="47">
        <f>'[1]功能-战损相关'!O228</f>
        <v>0</v>
      </c>
      <c r="BU222" s="47">
        <f>'[1]功能-战损相关'!P228</f>
        <v>0</v>
      </c>
      <c r="BV222" s="47">
        <f>'[1]功能-战损相关'!Q228</f>
        <v>0</v>
      </c>
      <c r="BX222" s="57">
        <v>218</v>
      </c>
      <c r="BY222" s="47">
        <f>求节点($BL$5:$BL$364,BM$5:BM$364,节奏总纲!R221)</f>
        <v>0.17499999999999999</v>
      </c>
      <c r="BZ222" s="47">
        <f>求节点($BL$5:$BL$364,BN$5:BN$364,节奏总纲!S221)</f>
        <v>0.17499999999999999</v>
      </c>
      <c r="CA222" s="47">
        <f>求节点($BL$5:$BL$364,BO$5:BO$364,节奏总纲!T221)</f>
        <v>0.17499999999999999</v>
      </c>
      <c r="CB222" s="47">
        <f>求节点($BL$5:$BL$364,BP$5:BP$364,节奏总纲!U221)</f>
        <v>0.17499999999999999</v>
      </c>
      <c r="CC222" s="47">
        <f>求节点($BL$5:$BL$364,BQ$5:BQ$364,节奏总纲!V221)</f>
        <v>0.17499999999999999</v>
      </c>
      <c r="CD222" s="47">
        <f>求节点($BL$5:$BL$364,BR$5:BR$364,节奏总纲!R221)</f>
        <v>0.125</v>
      </c>
      <c r="CE222" s="47">
        <f>求节点($BL$5:$BL$364,BS$5:BS$364,节奏总纲!S221)</f>
        <v>0.125</v>
      </c>
      <c r="CF222" s="47">
        <f>求节点($BL$5:$BL$364,BT$5:BT$364,节奏总纲!T221)</f>
        <v>0.125</v>
      </c>
      <c r="CG222" s="47">
        <f>求节点($BL$5:$BL$364,BU$5:BU$364,节奏总纲!U221)</f>
        <v>0.125</v>
      </c>
      <c r="CH222" s="47">
        <f>求节点($BL$5:$BL$364,BV$5:BV$364,节奏总纲!V221)</f>
        <v>0.125</v>
      </c>
    </row>
    <row r="223" spans="2:86" x14ac:dyDescent="0.2">
      <c r="B223" s="83">
        <v>219</v>
      </c>
      <c r="C223" s="83">
        <f>[1]服务器生态!W240</f>
        <v>92.792021846403486</v>
      </c>
      <c r="D223" s="83">
        <f>[1]服务器生态!X240</f>
        <v>91.493783230031212</v>
      </c>
      <c r="E223" s="83">
        <f>[1]服务器生态!Y240</f>
        <v>7.4686641226464943</v>
      </c>
      <c r="F223" s="83">
        <f>[1]服务器生态!Z240</f>
        <v>1.3287281244187501</v>
      </c>
      <c r="G223" s="83">
        <f>[1]服务器生态!AA240</f>
        <v>0.38445892649999985</v>
      </c>
      <c r="H223" s="83">
        <f>[1]服务器生态!AC240</f>
        <v>0.47962550249999997</v>
      </c>
      <c r="I223" s="83">
        <f>[1]服务器生态!AD240</f>
        <v>0.47291513735919999</v>
      </c>
      <c r="J223" s="83">
        <f>[1]服务器生态!AE240</f>
        <v>3.8604200140800002E-2</v>
      </c>
      <c r="K223" s="83">
        <f>[1]服务器生态!AF240</f>
        <v>6.8679600000000019E-3</v>
      </c>
      <c r="L223" s="83">
        <f>[1]服务器生态!AG240</f>
        <v>1.9871999999999997E-3</v>
      </c>
      <c r="M223" s="83">
        <f>[3]基础信息!M222</f>
        <v>100</v>
      </c>
      <c r="N223" s="92"/>
      <c r="X223" s="97">
        <v>219</v>
      </c>
      <c r="Y223" s="102">
        <f>求节点(节奏总纲!D$4:D$163,R$5:R$164,$X223)*6</f>
        <v>40655.748003606408</v>
      </c>
      <c r="Z223" s="102">
        <f>求节点(节奏总纲!E$4:E$163,S$5:S$164,$X223)*6</f>
        <v>41810.080009329889</v>
      </c>
      <c r="AA223" s="102">
        <f>求节点(节奏总纲!F$4:F$163,T$5:T$164,$X223)*6</f>
        <v>43332.207235375718</v>
      </c>
      <c r="AB223" s="102">
        <f>求节点(节奏总纲!G$4:G$163,U$5:U$164,$X223)*6</f>
        <v>45534.476213461654</v>
      </c>
      <c r="AC223" s="102">
        <f>求节点(节奏总纲!H$4:H$163,V$5:V$164,$X223)*6</f>
        <v>49468.982614697226</v>
      </c>
      <c r="AG223" s="103">
        <v>219</v>
      </c>
      <c r="AH223" s="103">
        <v>1</v>
      </c>
      <c r="AI223" s="103">
        <f>[4]实力验证!$Z225</f>
        <v>1.3291327989840009</v>
      </c>
      <c r="AJ223" s="103">
        <f>[4]实力验证!$AE225</f>
        <v>2.0250630240247478</v>
      </c>
      <c r="AK223" s="103">
        <f>[4]实力验证!$AJ225</f>
        <v>4.2732423968073778</v>
      </c>
      <c r="AL223" s="103">
        <f>[4]实力验证!$AO225</f>
        <v>6.6773204862969244</v>
      </c>
      <c r="AM223" s="103">
        <f t="shared" si="17"/>
        <v>174.75431494072706</v>
      </c>
      <c r="AN223" s="107"/>
      <c r="BL223" s="70">
        <v>219</v>
      </c>
      <c r="BM223" s="47">
        <f>'[1]功能-战损相关'!H229</f>
        <v>0</v>
      </c>
      <c r="BN223" s="47">
        <f>'[1]功能-战损相关'!I229</f>
        <v>0</v>
      </c>
      <c r="BO223" s="47">
        <f>'[1]功能-战损相关'!J229</f>
        <v>0</v>
      </c>
      <c r="BP223" s="47">
        <f>'[1]功能-战损相关'!K229</f>
        <v>0</v>
      </c>
      <c r="BQ223" s="47">
        <f>'[1]功能-战损相关'!L229</f>
        <v>0</v>
      </c>
      <c r="BR223" s="47">
        <f>'[1]功能-战损相关'!M229</f>
        <v>0</v>
      </c>
      <c r="BS223" s="47">
        <f>'[1]功能-战损相关'!N229</f>
        <v>0</v>
      </c>
      <c r="BT223" s="47">
        <f>'[1]功能-战损相关'!O229</f>
        <v>0</v>
      </c>
      <c r="BU223" s="47">
        <f>'[1]功能-战损相关'!P229</f>
        <v>0</v>
      </c>
      <c r="BV223" s="47">
        <f>'[1]功能-战损相关'!Q229</f>
        <v>0</v>
      </c>
      <c r="BX223" s="57">
        <v>219</v>
      </c>
      <c r="BY223" s="47">
        <f>求节点($BL$5:$BL$364,BM$5:BM$364,节奏总纲!R222)</f>
        <v>0.17499999999999999</v>
      </c>
      <c r="BZ223" s="47">
        <f>求节点($BL$5:$BL$364,BN$5:BN$364,节奏总纲!S222)</f>
        <v>0.17499999999999999</v>
      </c>
      <c r="CA223" s="47">
        <f>求节点($BL$5:$BL$364,BO$5:BO$364,节奏总纲!T222)</f>
        <v>0.17499999999999999</v>
      </c>
      <c r="CB223" s="47">
        <f>求节点($BL$5:$BL$364,BP$5:BP$364,节奏总纲!U222)</f>
        <v>0.17499999999999999</v>
      </c>
      <c r="CC223" s="47">
        <f>求节点($BL$5:$BL$364,BQ$5:BQ$364,节奏总纲!V222)</f>
        <v>0.17499999999999999</v>
      </c>
      <c r="CD223" s="47">
        <f>求节点($BL$5:$BL$364,BR$5:BR$364,节奏总纲!R222)</f>
        <v>0.125</v>
      </c>
      <c r="CE223" s="47">
        <f>求节点($BL$5:$BL$364,BS$5:BS$364,节奏总纲!S222)</f>
        <v>0.125</v>
      </c>
      <c r="CF223" s="47">
        <f>求节点($BL$5:$BL$364,BT$5:BT$364,节奏总纲!T222)</f>
        <v>0.125</v>
      </c>
      <c r="CG223" s="47">
        <f>求节点($BL$5:$BL$364,BU$5:BU$364,节奏总纲!U222)</f>
        <v>0.125</v>
      </c>
      <c r="CH223" s="47">
        <f>求节点($BL$5:$BL$364,BV$5:BV$364,节奏总纲!V222)</f>
        <v>0.125</v>
      </c>
    </row>
    <row r="224" spans="2:86" x14ac:dyDescent="0.2">
      <c r="B224" s="83">
        <v>220</v>
      </c>
      <c r="C224" s="83">
        <f>[1]服务器生态!W241</f>
        <v>92.220742908035135</v>
      </c>
      <c r="D224" s="83">
        <f>[1]服务器生态!X241</f>
        <v>90.930496965642277</v>
      </c>
      <c r="E224" s="83">
        <f>[1]服务器生态!Y241</f>
        <v>7.4226829011350386</v>
      </c>
      <c r="F224" s="83">
        <f>[1]服务器生态!Z241</f>
        <v>1.3205477401875001</v>
      </c>
      <c r="G224" s="83">
        <f>[1]服务器生态!AA241</f>
        <v>0.38209198499999986</v>
      </c>
      <c r="H224" s="83">
        <f>[1]服务器生态!AC241</f>
        <v>0.47962550249999997</v>
      </c>
      <c r="I224" s="83">
        <f>[1]服务器生态!AD241</f>
        <v>0.47291513735919999</v>
      </c>
      <c r="J224" s="83">
        <f>[1]服务器生态!AE241</f>
        <v>3.8604200140800002E-2</v>
      </c>
      <c r="K224" s="83">
        <f>[1]服务器生态!AF241</f>
        <v>6.8679600000000019E-3</v>
      </c>
      <c r="L224" s="83">
        <f>[1]服务器生态!AG241</f>
        <v>1.9871999999999997E-3</v>
      </c>
      <c r="M224" s="83">
        <f>[3]基础信息!M223</f>
        <v>100</v>
      </c>
      <c r="N224" s="92"/>
      <c r="X224" s="97">
        <v>220</v>
      </c>
      <c r="Y224" s="102">
        <f>求节点(节奏总纲!D$4:D$163,R$5:R$164,$X224)*6</f>
        <v>40682.156059747831</v>
      </c>
      <c r="Z224" s="102">
        <f>求节点(节奏总纲!E$4:E$163,S$5:S$164,$X224)*6</f>
        <v>41837.468301903871</v>
      </c>
      <c r="AA224" s="102">
        <f>求节点(节奏总纲!F$4:F$163,T$5:T$164,$X224)*6</f>
        <v>43359.377899610452</v>
      </c>
      <c r="AB224" s="102">
        <f>求节点(节奏总纲!G$4:G$163,U$5:U$164,$X224)*6</f>
        <v>45562.007482087225</v>
      </c>
      <c r="AC224" s="102">
        <f>求节点(节奏总纲!H$4:H$163,V$5:V$164,$X224)*6</f>
        <v>49495.028179436697</v>
      </c>
      <c r="AG224" s="103">
        <v>220</v>
      </c>
      <c r="AH224" s="103">
        <v>1</v>
      </c>
      <c r="AI224" s="103">
        <f>[4]实力验证!$Z226</f>
        <v>1.3306637939661878</v>
      </c>
      <c r="AJ224" s="103">
        <f>[4]实力验证!$AE226</f>
        <v>2.024613008293521</v>
      </c>
      <c r="AK224" s="103">
        <f>[4]实力验证!$AJ226</f>
        <v>4.2726865701766785</v>
      </c>
      <c r="AL224" s="103">
        <f>[4]实力验证!$AO226</f>
        <v>6.658451831906592</v>
      </c>
      <c r="AM224" s="103">
        <f t="shared" si="17"/>
        <v>174.83444532972644</v>
      </c>
      <c r="AN224" s="107"/>
      <c r="BL224" s="70">
        <v>220</v>
      </c>
      <c r="BM224" s="47">
        <f>'[1]功能-战损相关'!H230</f>
        <v>0</v>
      </c>
      <c r="BN224" s="47">
        <f>'[1]功能-战损相关'!I230</f>
        <v>0</v>
      </c>
      <c r="BO224" s="47">
        <f>'[1]功能-战损相关'!J230</f>
        <v>0</v>
      </c>
      <c r="BP224" s="47">
        <f>'[1]功能-战损相关'!K230</f>
        <v>0</v>
      </c>
      <c r="BQ224" s="47">
        <f>'[1]功能-战损相关'!L230</f>
        <v>0</v>
      </c>
      <c r="BR224" s="47">
        <f>'[1]功能-战损相关'!M230</f>
        <v>0</v>
      </c>
      <c r="BS224" s="47">
        <f>'[1]功能-战损相关'!N230</f>
        <v>0</v>
      </c>
      <c r="BT224" s="47">
        <f>'[1]功能-战损相关'!O230</f>
        <v>0</v>
      </c>
      <c r="BU224" s="47">
        <f>'[1]功能-战损相关'!P230</f>
        <v>0</v>
      </c>
      <c r="BV224" s="47">
        <f>'[1]功能-战损相关'!Q230</f>
        <v>0</v>
      </c>
      <c r="BX224" s="57">
        <v>220</v>
      </c>
      <c r="BY224" s="47">
        <f>求节点($BL$5:$BL$364,BM$5:BM$364,节奏总纲!R223)</f>
        <v>0.17499999999999999</v>
      </c>
      <c r="BZ224" s="47">
        <f>求节点($BL$5:$BL$364,BN$5:BN$364,节奏总纲!S223)</f>
        <v>0.17499999999999999</v>
      </c>
      <c r="CA224" s="47">
        <f>求节点($BL$5:$BL$364,BO$5:BO$364,节奏总纲!T223)</f>
        <v>0.17499999999999999</v>
      </c>
      <c r="CB224" s="47">
        <f>求节点($BL$5:$BL$364,BP$5:BP$364,节奏总纲!U223)</f>
        <v>0.17499999999999999</v>
      </c>
      <c r="CC224" s="47">
        <f>求节点($BL$5:$BL$364,BQ$5:BQ$364,节奏总纲!V223)</f>
        <v>0.17499999999999999</v>
      </c>
      <c r="CD224" s="47">
        <f>求节点($BL$5:$BL$364,BR$5:BR$364,节奏总纲!R223)</f>
        <v>0.125</v>
      </c>
      <c r="CE224" s="47">
        <f>求节点($BL$5:$BL$364,BS$5:BS$364,节奏总纲!S223)</f>
        <v>0.125</v>
      </c>
      <c r="CF224" s="47">
        <f>求节点($BL$5:$BL$364,BT$5:BT$364,节奏总纲!T223)</f>
        <v>0.125</v>
      </c>
      <c r="CG224" s="47">
        <f>求节点($BL$5:$BL$364,BU$5:BU$364,节奏总纲!U223)</f>
        <v>0.125</v>
      </c>
      <c r="CH224" s="47">
        <f>求节点($BL$5:$BL$364,BV$5:BV$364,节奏总纲!V223)</f>
        <v>0.125</v>
      </c>
    </row>
    <row r="225" spans="2:86" x14ac:dyDescent="0.2">
      <c r="B225" s="83">
        <v>221</v>
      </c>
      <c r="C225" s="83">
        <f>[1]服务器生态!W242</f>
        <v>91.649463969666769</v>
      </c>
      <c r="D225" s="83">
        <f>[1]服务器生态!X242</f>
        <v>90.367210701253342</v>
      </c>
      <c r="E225" s="83">
        <f>[1]服务器生态!Y242</f>
        <v>7.3767016796235829</v>
      </c>
      <c r="F225" s="83">
        <f>[1]服务器生态!Z242</f>
        <v>1.3123673559562501</v>
      </c>
      <c r="G225" s="83">
        <f>[1]服务器生态!AA242</f>
        <v>0.37972504349999986</v>
      </c>
      <c r="H225" s="83">
        <f>[1]服务器生态!AC242</f>
        <v>0.47962550249999997</v>
      </c>
      <c r="I225" s="83">
        <f>[1]服务器生态!AD242</f>
        <v>0.47291513735919999</v>
      </c>
      <c r="J225" s="83">
        <f>[1]服务器生态!AE242</f>
        <v>3.8604200140800002E-2</v>
      </c>
      <c r="K225" s="83">
        <f>[1]服务器生态!AF242</f>
        <v>6.8679600000000019E-3</v>
      </c>
      <c r="L225" s="83">
        <f>[1]服务器生态!AG242</f>
        <v>1.9871999999999997E-3</v>
      </c>
      <c r="M225" s="83">
        <f>[3]基础信息!M224</f>
        <v>100</v>
      </c>
      <c r="N225" s="92"/>
      <c r="X225" s="97">
        <v>221</v>
      </c>
      <c r="Y225" s="102">
        <f>求节点(节奏总纲!D$4:D$163,R$5:R$164,$X225)*6</f>
        <v>40708.564115889247</v>
      </c>
      <c r="Z225" s="102">
        <f>求节点(节奏总纲!E$4:E$163,S$5:S$164,$X225)*6</f>
        <v>41864.856594477846</v>
      </c>
      <c r="AA225" s="102">
        <f>求节点(节奏总纲!F$4:F$163,T$5:T$164,$X225)*6</f>
        <v>43386.548563845172</v>
      </c>
      <c r="AB225" s="102">
        <f>求节点(节奏总纲!G$4:G$163,U$5:U$164,$X225)*6</f>
        <v>45589.538750712782</v>
      </c>
      <c r="AC225" s="102">
        <f>求节点(节奏总纲!H$4:H$163,V$5:V$164,$X225)*6</f>
        <v>49521.073744176167</v>
      </c>
      <c r="AG225" s="103">
        <v>221</v>
      </c>
      <c r="AH225" s="103">
        <v>1</v>
      </c>
      <c r="AI225" s="103">
        <f>[4]实力验证!$Z227</f>
        <v>1.3321798725220906</v>
      </c>
      <c r="AJ225" s="103">
        <f>[4]实力验证!$AE227</f>
        <v>2.0241673770485664</v>
      </c>
      <c r="AK225" s="103">
        <f>[4]实力验证!$AJ227</f>
        <v>4.2721361589438507</v>
      </c>
      <c r="AL225" s="103">
        <f>[4]实力验证!$AO227</f>
        <v>6.6397670141032945</v>
      </c>
      <c r="AM225" s="103">
        <f t="shared" si="17"/>
        <v>174.9137950113724</v>
      </c>
      <c r="AN225" s="107"/>
      <c r="BL225" s="70">
        <v>221</v>
      </c>
      <c r="BM225" s="47">
        <f>'[1]功能-战损相关'!H231</f>
        <v>0</v>
      </c>
      <c r="BN225" s="47">
        <f>'[1]功能-战损相关'!I231</f>
        <v>0</v>
      </c>
      <c r="BO225" s="47">
        <f>'[1]功能-战损相关'!J231</f>
        <v>0</v>
      </c>
      <c r="BP225" s="47">
        <f>'[1]功能-战损相关'!K231</f>
        <v>0</v>
      </c>
      <c r="BQ225" s="47">
        <f>'[1]功能-战损相关'!L231</f>
        <v>0</v>
      </c>
      <c r="BR225" s="47">
        <f>'[1]功能-战损相关'!M231</f>
        <v>0</v>
      </c>
      <c r="BS225" s="47">
        <f>'[1]功能-战损相关'!N231</f>
        <v>0</v>
      </c>
      <c r="BT225" s="47">
        <f>'[1]功能-战损相关'!O231</f>
        <v>0</v>
      </c>
      <c r="BU225" s="47">
        <f>'[1]功能-战损相关'!P231</f>
        <v>0</v>
      </c>
      <c r="BV225" s="47">
        <f>'[1]功能-战损相关'!Q231</f>
        <v>0</v>
      </c>
      <c r="BX225" s="57">
        <v>221</v>
      </c>
      <c r="BY225" s="47">
        <f>求节点($BL$5:$BL$364,BM$5:BM$364,节奏总纲!R224)</f>
        <v>0.17499999999999999</v>
      </c>
      <c r="BZ225" s="47">
        <f>求节点($BL$5:$BL$364,BN$5:BN$364,节奏总纲!S224)</f>
        <v>0.17499999999999999</v>
      </c>
      <c r="CA225" s="47">
        <f>求节点($BL$5:$BL$364,BO$5:BO$364,节奏总纲!T224)</f>
        <v>0.17499999999999999</v>
      </c>
      <c r="CB225" s="47">
        <f>求节点($BL$5:$BL$364,BP$5:BP$364,节奏总纲!U224)</f>
        <v>0.17499999999999999</v>
      </c>
      <c r="CC225" s="47">
        <f>求节点($BL$5:$BL$364,BQ$5:BQ$364,节奏总纲!V224)</f>
        <v>0.17499999999999999</v>
      </c>
      <c r="CD225" s="47">
        <f>求节点($BL$5:$BL$364,BR$5:BR$364,节奏总纲!R224)</f>
        <v>0.125</v>
      </c>
      <c r="CE225" s="47">
        <f>求节点($BL$5:$BL$364,BS$5:BS$364,节奏总纲!S224)</f>
        <v>0.125</v>
      </c>
      <c r="CF225" s="47">
        <f>求节点($BL$5:$BL$364,BT$5:BT$364,节奏总纲!T224)</f>
        <v>0.125</v>
      </c>
      <c r="CG225" s="47">
        <f>求节点($BL$5:$BL$364,BU$5:BU$364,节奏总纲!U224)</f>
        <v>0.125</v>
      </c>
      <c r="CH225" s="47">
        <f>求节点($BL$5:$BL$364,BV$5:BV$364,节奏总纲!V224)</f>
        <v>0.125</v>
      </c>
    </row>
    <row r="226" spans="2:86" x14ac:dyDescent="0.2">
      <c r="B226" s="83">
        <v>222</v>
      </c>
      <c r="C226" s="83">
        <f>[1]服务器生态!W243</f>
        <v>91.078185031298403</v>
      </c>
      <c r="D226" s="83">
        <f>[1]服务器生态!X243</f>
        <v>89.803924436864406</v>
      </c>
      <c r="E226" s="83">
        <f>[1]服务器生态!Y243</f>
        <v>7.3307204581121264</v>
      </c>
      <c r="F226" s="83">
        <f>[1]服务器生态!Z243</f>
        <v>1.3041869717249999</v>
      </c>
      <c r="G226" s="83">
        <f>[1]服务器生态!AA243</f>
        <v>0.37735810199999981</v>
      </c>
      <c r="H226" s="83">
        <f>[1]服务器生态!AC243</f>
        <v>0.47962550249999997</v>
      </c>
      <c r="I226" s="83">
        <f>[1]服务器生态!AD243</f>
        <v>0.47291513735919999</v>
      </c>
      <c r="J226" s="83">
        <f>[1]服务器生态!AE243</f>
        <v>3.8604200140800002E-2</v>
      </c>
      <c r="K226" s="83">
        <f>[1]服务器生态!AF243</f>
        <v>6.8679600000000019E-3</v>
      </c>
      <c r="L226" s="83">
        <f>[1]服务器生态!AG243</f>
        <v>1.9871999999999997E-3</v>
      </c>
      <c r="M226" s="83">
        <f>[3]基础信息!M225</f>
        <v>100</v>
      </c>
      <c r="N226" s="92"/>
      <c r="X226" s="97">
        <v>222</v>
      </c>
      <c r="Y226" s="102">
        <f>求节点(节奏总纲!D$4:D$163,R$5:R$164,$X226)*6</f>
        <v>40734.842637817492</v>
      </c>
      <c r="Z226" s="102">
        <f>求节点(节奏总纲!E$4:E$163,S$5:S$164,$X226)*6</f>
        <v>41890.285151702592</v>
      </c>
      <c r="AA226" s="102">
        <f>求节点(节奏总纲!F$4:F$163,T$5:T$164,$X226)*6</f>
        <v>43412.806733072088</v>
      </c>
      <c r="AB226" s="102">
        <f>求节点(节奏总纲!G$4:G$163,U$5:U$164,$X226)*6</f>
        <v>45617.070019338345</v>
      </c>
      <c r="AC226" s="102">
        <f>求节点(节奏总纲!H$4:H$163,V$5:V$164,$X226)*6</f>
        <v>49547.119308915637</v>
      </c>
      <c r="AG226" s="103">
        <v>222</v>
      </c>
      <c r="AH226" s="103">
        <v>1</v>
      </c>
      <c r="AI226" s="103">
        <f>[4]实力验证!$Z228</f>
        <v>1.33400088417556</v>
      </c>
      <c r="AJ226" s="103">
        <f>[4]实力验证!$AE228</f>
        <v>2.0237734513229517</v>
      </c>
      <c r="AK226" s="103">
        <f>[4]实力验证!$AJ228</f>
        <v>4.2715504642514306</v>
      </c>
      <c r="AL226" s="103">
        <f>[4]实力验证!$AO228</f>
        <v>6.6212003952642124</v>
      </c>
      <c r="AM226" s="103">
        <f t="shared" si="17"/>
        <v>175.01567031707049</v>
      </c>
      <c r="AN226" s="107"/>
      <c r="BL226" s="70">
        <v>222</v>
      </c>
      <c r="BM226" s="47">
        <f>'[1]功能-战损相关'!H232</f>
        <v>0</v>
      </c>
      <c r="BN226" s="47">
        <f>'[1]功能-战损相关'!I232</f>
        <v>0</v>
      </c>
      <c r="BO226" s="47">
        <f>'[1]功能-战损相关'!J232</f>
        <v>0</v>
      </c>
      <c r="BP226" s="47">
        <f>'[1]功能-战损相关'!K232</f>
        <v>0</v>
      </c>
      <c r="BQ226" s="47">
        <f>'[1]功能-战损相关'!L232</f>
        <v>0</v>
      </c>
      <c r="BR226" s="47">
        <f>'[1]功能-战损相关'!M232</f>
        <v>0</v>
      </c>
      <c r="BS226" s="47">
        <f>'[1]功能-战损相关'!N232</f>
        <v>0</v>
      </c>
      <c r="BT226" s="47">
        <f>'[1]功能-战损相关'!O232</f>
        <v>0</v>
      </c>
      <c r="BU226" s="47">
        <f>'[1]功能-战损相关'!P232</f>
        <v>0</v>
      </c>
      <c r="BV226" s="47">
        <f>'[1]功能-战损相关'!Q232</f>
        <v>0</v>
      </c>
      <c r="BX226" s="57">
        <v>222</v>
      </c>
      <c r="BY226" s="47">
        <f>求节点($BL$5:$BL$364,BM$5:BM$364,节奏总纲!R225)</f>
        <v>0.17499999999999999</v>
      </c>
      <c r="BZ226" s="47">
        <f>求节点($BL$5:$BL$364,BN$5:BN$364,节奏总纲!S225)</f>
        <v>0.17499999999999999</v>
      </c>
      <c r="CA226" s="47">
        <f>求节点($BL$5:$BL$364,BO$5:BO$364,节奏总纲!T225)</f>
        <v>0.17499999999999999</v>
      </c>
      <c r="CB226" s="47">
        <f>求节点($BL$5:$BL$364,BP$5:BP$364,节奏总纲!U225)</f>
        <v>0.17499999999999999</v>
      </c>
      <c r="CC226" s="47">
        <f>求节点($BL$5:$BL$364,BQ$5:BQ$364,节奏总纲!V225)</f>
        <v>0.17499999999999999</v>
      </c>
      <c r="CD226" s="47">
        <f>求节点($BL$5:$BL$364,BR$5:BR$364,节奏总纲!R225)</f>
        <v>0.125</v>
      </c>
      <c r="CE226" s="47">
        <f>求节点($BL$5:$BL$364,BS$5:BS$364,节奏总纲!S225)</f>
        <v>0.125</v>
      </c>
      <c r="CF226" s="47">
        <f>求节点($BL$5:$BL$364,BT$5:BT$364,节奏总纲!T225)</f>
        <v>0.125</v>
      </c>
      <c r="CG226" s="47">
        <f>求节点($BL$5:$BL$364,BU$5:BU$364,节奏总纲!U225)</f>
        <v>0.125</v>
      </c>
      <c r="CH226" s="47">
        <f>求节点($BL$5:$BL$364,BV$5:BV$364,节奏总纲!V225)</f>
        <v>0.125</v>
      </c>
    </row>
    <row r="227" spans="2:86" x14ac:dyDescent="0.2">
      <c r="B227" s="83">
        <v>223</v>
      </c>
      <c r="C227" s="83">
        <f>[1]服务器生态!W244</f>
        <v>90.506906092930052</v>
      </c>
      <c r="D227" s="83">
        <f>[1]服务器生态!X244</f>
        <v>89.240638172475471</v>
      </c>
      <c r="E227" s="83">
        <f>[1]服务器生态!Y244</f>
        <v>7.2847392366006707</v>
      </c>
      <c r="F227" s="83">
        <f>[1]服务器生态!Z244</f>
        <v>1.2960065874937501</v>
      </c>
      <c r="G227" s="83">
        <f>[1]服务器生态!AA244</f>
        <v>0.37499116049999986</v>
      </c>
      <c r="H227" s="83">
        <f>[1]服务器生态!AC244</f>
        <v>0.47962550249999997</v>
      </c>
      <c r="I227" s="83">
        <f>[1]服务器生态!AD244</f>
        <v>0.47291513735919999</v>
      </c>
      <c r="J227" s="83">
        <f>[1]服务器生态!AE244</f>
        <v>3.8604200140800002E-2</v>
      </c>
      <c r="K227" s="83">
        <f>[1]服务器生态!AF244</f>
        <v>6.8679600000000019E-3</v>
      </c>
      <c r="L227" s="83">
        <f>[1]服务器生态!AG244</f>
        <v>1.9871999999999997E-3</v>
      </c>
      <c r="M227" s="83">
        <f>[3]基础信息!M226</f>
        <v>100</v>
      </c>
      <c r="N227" s="92"/>
      <c r="X227" s="97">
        <v>223</v>
      </c>
      <c r="Y227" s="102">
        <f>求节点(节奏总纲!D$4:D$163,R$5:R$164,$X227)*6</f>
        <v>40760.319167070244</v>
      </c>
      <c r="Z227" s="102">
        <f>求节点(节奏总纲!E$4:E$163,S$5:S$164,$X227)*6</f>
        <v>41915.531657009647</v>
      </c>
      <c r="AA227" s="102">
        <f>求节点(节奏总纲!F$4:F$163,T$5:T$164,$X227)*6</f>
        <v>43437.92786774112</v>
      </c>
      <c r="AB227" s="102">
        <f>求节点(节奏总纲!G$4:G$163,U$5:U$164,$X227)*6</f>
        <v>45644.601287963917</v>
      </c>
      <c r="AC227" s="102">
        <f>求节点(节奏总纲!H$4:H$163,V$5:V$164,$X227)*6</f>
        <v>49573.164873655107</v>
      </c>
      <c r="AG227" s="103">
        <v>223</v>
      </c>
      <c r="AH227" s="103">
        <v>1</v>
      </c>
      <c r="AI227" s="103">
        <f>[4]实力验证!$Z229</f>
        <v>1.3357567487467501</v>
      </c>
      <c r="AJ227" s="103">
        <f>[4]实力验证!$AE229</f>
        <v>2.0233474068690533</v>
      </c>
      <c r="AK227" s="103">
        <f>[4]实力验证!$AJ229</f>
        <v>4.270720205019785</v>
      </c>
      <c r="AL227" s="103">
        <f>[4]实力验证!$AO229</f>
        <v>6.6021234214855591</v>
      </c>
      <c r="AM227" s="103">
        <f t="shared" si="17"/>
        <v>175.11101938514278</v>
      </c>
      <c r="AN227" s="107"/>
      <c r="BL227" s="70">
        <v>223</v>
      </c>
      <c r="BM227" s="47">
        <f>'[1]功能-战损相关'!H233</f>
        <v>0</v>
      </c>
      <c r="BN227" s="47">
        <f>'[1]功能-战损相关'!I233</f>
        <v>0</v>
      </c>
      <c r="BO227" s="47">
        <f>'[1]功能-战损相关'!J233</f>
        <v>0</v>
      </c>
      <c r="BP227" s="47">
        <f>'[1]功能-战损相关'!K233</f>
        <v>0</v>
      </c>
      <c r="BQ227" s="47">
        <f>'[1]功能-战损相关'!L233</f>
        <v>0</v>
      </c>
      <c r="BR227" s="47">
        <f>'[1]功能-战损相关'!M233</f>
        <v>0</v>
      </c>
      <c r="BS227" s="47">
        <f>'[1]功能-战损相关'!N233</f>
        <v>0</v>
      </c>
      <c r="BT227" s="47">
        <f>'[1]功能-战损相关'!O233</f>
        <v>0</v>
      </c>
      <c r="BU227" s="47">
        <f>'[1]功能-战损相关'!P233</f>
        <v>0</v>
      </c>
      <c r="BV227" s="47">
        <f>'[1]功能-战损相关'!Q233</f>
        <v>0</v>
      </c>
      <c r="BX227" s="57">
        <v>223</v>
      </c>
      <c r="BY227" s="47">
        <f>求节点($BL$5:$BL$364,BM$5:BM$364,节奏总纲!R226)</f>
        <v>0.17499999999999999</v>
      </c>
      <c r="BZ227" s="47">
        <f>求节点($BL$5:$BL$364,BN$5:BN$364,节奏总纲!S226)</f>
        <v>0.17499999999999999</v>
      </c>
      <c r="CA227" s="47">
        <f>求节点($BL$5:$BL$364,BO$5:BO$364,节奏总纲!T226)</f>
        <v>0.17499999999999999</v>
      </c>
      <c r="CB227" s="47">
        <f>求节点($BL$5:$BL$364,BP$5:BP$364,节奏总纲!U226)</f>
        <v>0.17499999999999999</v>
      </c>
      <c r="CC227" s="47">
        <f>求节点($BL$5:$BL$364,BQ$5:BQ$364,节奏总纲!V226)</f>
        <v>0.17499999999999999</v>
      </c>
      <c r="CD227" s="47">
        <f>求节点($BL$5:$BL$364,BR$5:BR$364,节奏总纲!R226)</f>
        <v>0.125</v>
      </c>
      <c r="CE227" s="47">
        <f>求节点($BL$5:$BL$364,BS$5:BS$364,节奏总纲!S226)</f>
        <v>0.125</v>
      </c>
      <c r="CF227" s="47">
        <f>求节点($BL$5:$BL$364,BT$5:BT$364,节奏总纲!T226)</f>
        <v>0.125</v>
      </c>
      <c r="CG227" s="47">
        <f>求节点($BL$5:$BL$364,BU$5:BU$364,节奏总纲!U226)</f>
        <v>0.125</v>
      </c>
      <c r="CH227" s="47">
        <f>求节点($BL$5:$BL$364,BV$5:BV$364,节奏总纲!V226)</f>
        <v>0.125</v>
      </c>
    </row>
    <row r="228" spans="2:86" x14ac:dyDescent="0.2">
      <c r="B228" s="83">
        <v>224</v>
      </c>
      <c r="C228" s="83">
        <f>[1]服务器生态!W245</f>
        <v>89.935627154561686</v>
      </c>
      <c r="D228" s="83">
        <f>[1]服务器生态!X245</f>
        <v>88.677351908086536</v>
      </c>
      <c r="E228" s="83">
        <f>[1]服务器生态!Y245</f>
        <v>7.2387580150892141</v>
      </c>
      <c r="F228" s="83">
        <f>[1]服务器生态!Z245</f>
        <v>1.2878262032625001</v>
      </c>
      <c r="G228" s="83">
        <f>[1]服务器生态!AA245</f>
        <v>0.37262421899999987</v>
      </c>
      <c r="H228" s="83">
        <f>[1]服务器生态!AC245</f>
        <v>0.47962550249999997</v>
      </c>
      <c r="I228" s="83">
        <f>[1]服务器生态!AD245</f>
        <v>0.47291513735919999</v>
      </c>
      <c r="J228" s="83">
        <f>[1]服务器生态!AE245</f>
        <v>3.8604200140800002E-2</v>
      </c>
      <c r="K228" s="83">
        <f>[1]服务器生态!AF245</f>
        <v>6.8679600000000019E-3</v>
      </c>
      <c r="L228" s="83">
        <f>[1]服务器生态!AG245</f>
        <v>1.9871999999999997E-3</v>
      </c>
      <c r="M228" s="83">
        <f>[3]基础信息!M227</f>
        <v>100</v>
      </c>
      <c r="N228" s="92"/>
      <c r="X228" s="97">
        <v>224</v>
      </c>
      <c r="Y228" s="102">
        <f>求节点(节奏总纲!D$4:D$163,R$5:R$164,$X228)*6</f>
        <v>40785.795696322988</v>
      </c>
      <c r="Z228" s="102">
        <f>求节点(节奏总纲!E$4:E$163,S$5:S$164,$X228)*6</f>
        <v>41940.77816231671</v>
      </c>
      <c r="AA228" s="102">
        <f>求节点(节奏总纲!F$4:F$163,T$5:T$164,$X228)*6</f>
        <v>43463.04900241016</v>
      </c>
      <c r="AB228" s="102">
        <f>求节点(节奏总纲!G$4:G$163,U$5:U$164,$X228)*6</f>
        <v>45672.132556589473</v>
      </c>
      <c r="AC228" s="102">
        <f>求节点(节奏总纲!H$4:H$163,V$5:V$164,$X228)*6</f>
        <v>49598.294255223795</v>
      </c>
      <c r="AG228" s="103">
        <v>224</v>
      </c>
      <c r="AH228" s="103">
        <v>1</v>
      </c>
      <c r="AI228" s="103">
        <f>[4]实力验证!$Z230</f>
        <v>1.3374955170388665</v>
      </c>
      <c r="AJ228" s="103">
        <f>[4]实力验证!$AE230</f>
        <v>2.0229255106706652</v>
      </c>
      <c r="AK228" s="103">
        <f>[4]实力验证!$AJ230</f>
        <v>4.269898029750741</v>
      </c>
      <c r="AL228" s="103">
        <f>[4]实力验证!$AO230</f>
        <v>6.5826960219387711</v>
      </c>
      <c r="AM228" s="103">
        <f t="shared" si="17"/>
        <v>175.20490733000148</v>
      </c>
      <c r="AN228" s="107"/>
      <c r="BL228" s="70">
        <v>224</v>
      </c>
      <c r="BM228" s="47">
        <f>'[1]功能-战损相关'!H234</f>
        <v>0</v>
      </c>
      <c r="BN228" s="47">
        <f>'[1]功能-战损相关'!I234</f>
        <v>0</v>
      </c>
      <c r="BO228" s="47">
        <f>'[1]功能-战损相关'!J234</f>
        <v>0</v>
      </c>
      <c r="BP228" s="47">
        <f>'[1]功能-战损相关'!K234</f>
        <v>0</v>
      </c>
      <c r="BQ228" s="47">
        <f>'[1]功能-战损相关'!L234</f>
        <v>0</v>
      </c>
      <c r="BR228" s="47">
        <f>'[1]功能-战损相关'!M234</f>
        <v>0</v>
      </c>
      <c r="BS228" s="47">
        <f>'[1]功能-战损相关'!N234</f>
        <v>0</v>
      </c>
      <c r="BT228" s="47">
        <f>'[1]功能-战损相关'!O234</f>
        <v>0</v>
      </c>
      <c r="BU228" s="47">
        <f>'[1]功能-战损相关'!P234</f>
        <v>0</v>
      </c>
      <c r="BV228" s="47">
        <f>'[1]功能-战损相关'!Q234</f>
        <v>0</v>
      </c>
      <c r="BX228" s="57">
        <v>224</v>
      </c>
      <c r="BY228" s="47">
        <f>求节点($BL$5:$BL$364,BM$5:BM$364,节奏总纲!R227)</f>
        <v>0.17499999999999999</v>
      </c>
      <c r="BZ228" s="47">
        <f>求节点($BL$5:$BL$364,BN$5:BN$364,节奏总纲!S227)</f>
        <v>0.17499999999999999</v>
      </c>
      <c r="CA228" s="47">
        <f>求节点($BL$5:$BL$364,BO$5:BO$364,节奏总纲!T227)</f>
        <v>0.17499999999999999</v>
      </c>
      <c r="CB228" s="47">
        <f>求节点($BL$5:$BL$364,BP$5:BP$364,节奏总纲!U227)</f>
        <v>0.17499999999999999</v>
      </c>
      <c r="CC228" s="47">
        <f>求节点($BL$5:$BL$364,BQ$5:BQ$364,节奏总纲!V227)</f>
        <v>0.17499999999999999</v>
      </c>
      <c r="CD228" s="47">
        <f>求节点($BL$5:$BL$364,BR$5:BR$364,节奏总纲!R227)</f>
        <v>0.125</v>
      </c>
      <c r="CE228" s="47">
        <f>求节点($BL$5:$BL$364,BS$5:BS$364,节奏总纲!S227)</f>
        <v>0.125</v>
      </c>
      <c r="CF228" s="47">
        <f>求节点($BL$5:$BL$364,BT$5:BT$364,节奏总纲!T227)</f>
        <v>0.125</v>
      </c>
      <c r="CG228" s="47">
        <f>求节点($BL$5:$BL$364,BU$5:BU$364,节奏总纲!U227)</f>
        <v>0.125</v>
      </c>
      <c r="CH228" s="47">
        <f>求节点($BL$5:$BL$364,BV$5:BV$364,节奏总纲!V227)</f>
        <v>0.125</v>
      </c>
    </row>
    <row r="229" spans="2:86" x14ac:dyDescent="0.2">
      <c r="B229" s="83">
        <v>225</v>
      </c>
      <c r="C229" s="83">
        <f>[1]服务器生态!W246</f>
        <v>89.364348216193335</v>
      </c>
      <c r="D229" s="83">
        <f>[1]服务器生态!X246</f>
        <v>88.114065643697614</v>
      </c>
      <c r="E229" s="83">
        <f>[1]服务器生态!Y246</f>
        <v>7.1927767935777585</v>
      </c>
      <c r="F229" s="83">
        <f>[1]服务器生态!Z246</f>
        <v>1.2796458190312501</v>
      </c>
      <c r="G229" s="83">
        <f>[1]服务器生态!AA246</f>
        <v>0.37025727749999987</v>
      </c>
      <c r="H229" s="83">
        <f>[1]服务器生态!AC246</f>
        <v>0.47962550249999997</v>
      </c>
      <c r="I229" s="83">
        <f>[1]服务器生态!AD246</f>
        <v>0.47291513735919999</v>
      </c>
      <c r="J229" s="83">
        <f>[1]服务器生态!AE246</f>
        <v>3.8604200140800002E-2</v>
      </c>
      <c r="K229" s="83">
        <f>[1]服务器生态!AF246</f>
        <v>6.8679600000000019E-3</v>
      </c>
      <c r="L229" s="83">
        <f>[1]服务器生态!AG246</f>
        <v>1.9871999999999997E-3</v>
      </c>
      <c r="M229" s="83">
        <f>[3]基础信息!M228</f>
        <v>100</v>
      </c>
      <c r="N229" s="92"/>
      <c r="X229" s="97">
        <v>225</v>
      </c>
      <c r="Y229" s="102">
        <f>求节点(节奏总纲!D$4:D$163,R$5:R$164,$X229)*6</f>
        <v>40811.27222557574</v>
      </c>
      <c r="Z229" s="102">
        <f>求节点(节奏总纲!E$4:E$163,S$5:S$164,$X229)*6</f>
        <v>41966.024667623773</v>
      </c>
      <c r="AA229" s="102">
        <f>求节点(节奏总纲!F$4:F$163,T$5:T$164,$X229)*6</f>
        <v>43488.1701370792</v>
      </c>
      <c r="AB229" s="102">
        <f>求节点(节奏总纲!G$4:G$163,U$5:U$164,$X229)*6</f>
        <v>45699.663825215037</v>
      </c>
      <c r="AC229" s="102">
        <f>求节点(节奏总纲!H$4:H$163,V$5:V$164,$X229)*6</f>
        <v>49623.022240392645</v>
      </c>
      <c r="AG229" s="103">
        <v>225</v>
      </c>
      <c r="AH229" s="103">
        <v>1</v>
      </c>
      <c r="AI229" s="103">
        <f>[4]实力验证!$Z231</f>
        <v>1.3392174375335342</v>
      </c>
      <c r="AJ229" s="103">
        <f>[4]实力验证!$AE231</f>
        <v>2.0225077024359965</v>
      </c>
      <c r="AK229" s="103">
        <f>[4]实力验证!$AJ231</f>
        <v>4.2690838209499518</v>
      </c>
      <c r="AL229" s="103">
        <f>[4]实力验证!$AO231</f>
        <v>6.5634568642031619</v>
      </c>
      <c r="AM229" s="103">
        <f t="shared" si="17"/>
        <v>175.29788554750598</v>
      </c>
      <c r="AN229" s="107"/>
      <c r="BL229" s="70">
        <v>225</v>
      </c>
      <c r="BM229" s="47">
        <f>'[1]功能-战损相关'!H235</f>
        <v>0</v>
      </c>
      <c r="BN229" s="47">
        <f>'[1]功能-战损相关'!I235</f>
        <v>0</v>
      </c>
      <c r="BO229" s="47">
        <f>'[1]功能-战损相关'!J235</f>
        <v>0</v>
      </c>
      <c r="BP229" s="47">
        <f>'[1]功能-战损相关'!K235</f>
        <v>0</v>
      </c>
      <c r="BQ229" s="47">
        <f>'[1]功能-战损相关'!L235</f>
        <v>0</v>
      </c>
      <c r="BR229" s="47">
        <f>'[1]功能-战损相关'!M235</f>
        <v>0</v>
      </c>
      <c r="BS229" s="47">
        <f>'[1]功能-战损相关'!N235</f>
        <v>0</v>
      </c>
      <c r="BT229" s="47">
        <f>'[1]功能-战损相关'!O235</f>
        <v>0</v>
      </c>
      <c r="BU229" s="47">
        <f>'[1]功能-战损相关'!P235</f>
        <v>0</v>
      </c>
      <c r="BV229" s="47">
        <f>'[1]功能-战损相关'!Q235</f>
        <v>0</v>
      </c>
      <c r="BX229" s="57">
        <v>225</v>
      </c>
      <c r="BY229" s="47">
        <f>求节点($BL$5:$BL$364,BM$5:BM$364,节奏总纲!R228)</f>
        <v>0.17499999999999999</v>
      </c>
      <c r="BZ229" s="47">
        <f>求节点($BL$5:$BL$364,BN$5:BN$364,节奏总纲!S228)</f>
        <v>0.17499999999999999</v>
      </c>
      <c r="CA229" s="47">
        <f>求节点($BL$5:$BL$364,BO$5:BO$364,节奏总纲!T228)</f>
        <v>0.17499999999999999</v>
      </c>
      <c r="CB229" s="47">
        <f>求节点($BL$5:$BL$364,BP$5:BP$364,节奏总纲!U228)</f>
        <v>0.17499999999999999</v>
      </c>
      <c r="CC229" s="47">
        <f>求节点($BL$5:$BL$364,BQ$5:BQ$364,节奏总纲!V228)</f>
        <v>0.17499999999999999</v>
      </c>
      <c r="CD229" s="47">
        <f>求节点($BL$5:$BL$364,BR$5:BR$364,节奏总纲!R228)</f>
        <v>0.125</v>
      </c>
      <c r="CE229" s="47">
        <f>求节点($BL$5:$BL$364,BS$5:BS$364,节奏总纲!S228)</f>
        <v>0.125</v>
      </c>
      <c r="CF229" s="47">
        <f>求节点($BL$5:$BL$364,BT$5:BT$364,节奏总纲!T228)</f>
        <v>0.125</v>
      </c>
      <c r="CG229" s="47">
        <f>求节点($BL$5:$BL$364,BU$5:BU$364,节奏总纲!U228)</f>
        <v>0.125</v>
      </c>
      <c r="CH229" s="47">
        <f>求节点($BL$5:$BL$364,BV$5:BV$364,节奏总纲!V228)</f>
        <v>0.125</v>
      </c>
    </row>
    <row r="230" spans="2:86" x14ac:dyDescent="0.2">
      <c r="B230" s="83">
        <v>226</v>
      </c>
      <c r="C230" s="83">
        <f>[1]服务器生态!W247</f>
        <v>88.793069277824969</v>
      </c>
      <c r="D230" s="83">
        <f>[1]服务器生态!X247</f>
        <v>87.550779379308665</v>
      </c>
      <c r="E230" s="83">
        <f>[1]服务器生态!Y247</f>
        <v>7.1467955720663019</v>
      </c>
      <c r="F230" s="83">
        <f>[1]服务器生态!Z247</f>
        <v>1.2714654347999998</v>
      </c>
      <c r="G230" s="83">
        <f>[1]服务器生态!AA247</f>
        <v>0.36789033599999982</v>
      </c>
      <c r="H230" s="83">
        <f>[1]服务器生态!AC247</f>
        <v>0.47962550249999997</v>
      </c>
      <c r="I230" s="83">
        <f>[1]服务器生态!AD247</f>
        <v>0.47291513735919999</v>
      </c>
      <c r="J230" s="83">
        <f>[1]服务器生态!AE247</f>
        <v>3.8604200140800002E-2</v>
      </c>
      <c r="K230" s="83">
        <f>[1]服务器生态!AF247</f>
        <v>6.8679600000000019E-3</v>
      </c>
      <c r="L230" s="83">
        <f>[1]服务器生态!AG247</f>
        <v>1.9871999999999997E-3</v>
      </c>
      <c r="M230" s="83">
        <f>[3]基础信息!M229</f>
        <v>100</v>
      </c>
      <c r="N230" s="92"/>
      <c r="X230" s="97">
        <v>226</v>
      </c>
      <c r="Y230" s="102">
        <f>求节点(节奏总纲!D$4:D$163,R$5:R$164,$X230)*6</f>
        <v>40836.748754828484</v>
      </c>
      <c r="Z230" s="102">
        <f>求节点(节奏总纲!E$4:E$163,S$5:S$164,$X230)*6</f>
        <v>41991.271172930828</v>
      </c>
      <c r="AA230" s="102">
        <f>求节点(节奏总纲!F$4:F$163,T$5:T$164,$X230)*6</f>
        <v>43513.291271748232</v>
      </c>
      <c r="AB230" s="102">
        <f>求节点(节奏总纲!G$4:G$163,U$5:U$164,$X230)*6</f>
        <v>45727.195093840608</v>
      </c>
      <c r="AC230" s="102">
        <f>求节点(节奏总纲!H$4:H$163,V$5:V$164,$X230)*6</f>
        <v>49647.750225561496</v>
      </c>
      <c r="AG230" s="103">
        <v>226</v>
      </c>
      <c r="AH230" s="103">
        <v>1</v>
      </c>
      <c r="AI230" s="103">
        <f>[4]实力验证!$Z232</f>
        <v>1.3409227539202677</v>
      </c>
      <c r="AJ230" s="103">
        <f>[4]实力验证!$AE232</f>
        <v>2.0220939230360182</v>
      </c>
      <c r="AK230" s="103">
        <f>[4]实力验证!$AJ232</f>
        <v>4.2682774633890128</v>
      </c>
      <c r="AL230" s="103">
        <f>[4]实力验证!$AO232</f>
        <v>6.5444032255159499</v>
      </c>
      <c r="AM230" s="103">
        <f t="shared" si="17"/>
        <v>175.38996719611333</v>
      </c>
      <c r="AN230" s="107"/>
      <c r="BL230" s="70">
        <v>226</v>
      </c>
      <c r="BM230" s="47">
        <f>'[1]功能-战损相关'!H236</f>
        <v>0</v>
      </c>
      <c r="BN230" s="47">
        <f>'[1]功能-战损相关'!I236</f>
        <v>0</v>
      </c>
      <c r="BO230" s="47">
        <f>'[1]功能-战损相关'!J236</f>
        <v>0</v>
      </c>
      <c r="BP230" s="47">
        <f>'[1]功能-战损相关'!K236</f>
        <v>0</v>
      </c>
      <c r="BQ230" s="47">
        <f>'[1]功能-战损相关'!L236</f>
        <v>0</v>
      </c>
      <c r="BR230" s="47">
        <f>'[1]功能-战损相关'!M236</f>
        <v>0</v>
      </c>
      <c r="BS230" s="47">
        <f>'[1]功能-战损相关'!N236</f>
        <v>0</v>
      </c>
      <c r="BT230" s="47">
        <f>'[1]功能-战损相关'!O236</f>
        <v>0</v>
      </c>
      <c r="BU230" s="47">
        <f>'[1]功能-战损相关'!P236</f>
        <v>0</v>
      </c>
      <c r="BV230" s="47">
        <f>'[1]功能-战损相关'!Q236</f>
        <v>0</v>
      </c>
      <c r="BX230" s="57">
        <v>226</v>
      </c>
      <c r="BY230" s="47">
        <f>求节点($BL$5:$BL$364,BM$5:BM$364,节奏总纲!R229)</f>
        <v>0.17499999999999999</v>
      </c>
      <c r="BZ230" s="47">
        <f>求节点($BL$5:$BL$364,BN$5:BN$364,节奏总纲!S229)</f>
        <v>0.17499999999999999</v>
      </c>
      <c r="CA230" s="47">
        <f>求节点($BL$5:$BL$364,BO$5:BO$364,节奏总纲!T229)</f>
        <v>0.17499999999999999</v>
      </c>
      <c r="CB230" s="47">
        <f>求节点($BL$5:$BL$364,BP$5:BP$364,节奏总纲!U229)</f>
        <v>0.17499999999999999</v>
      </c>
      <c r="CC230" s="47">
        <f>求节点($BL$5:$BL$364,BQ$5:BQ$364,节奏总纲!V229)</f>
        <v>0.17499999999999999</v>
      </c>
      <c r="CD230" s="47">
        <f>求节点($BL$5:$BL$364,BR$5:BR$364,节奏总纲!R229)</f>
        <v>0.125</v>
      </c>
      <c r="CE230" s="47">
        <f>求节点($BL$5:$BL$364,BS$5:BS$364,节奏总纲!S229)</f>
        <v>0.125</v>
      </c>
      <c r="CF230" s="47">
        <f>求节点($BL$5:$BL$364,BT$5:BT$364,节奏总纲!T229)</f>
        <v>0.125</v>
      </c>
      <c r="CG230" s="47">
        <f>求节点($BL$5:$BL$364,BU$5:BU$364,节奏总纲!U229)</f>
        <v>0.125</v>
      </c>
      <c r="CH230" s="47">
        <f>求节点($BL$5:$BL$364,BV$5:BV$364,节奏总纲!V229)</f>
        <v>0.125</v>
      </c>
    </row>
    <row r="231" spans="2:86" x14ac:dyDescent="0.2">
      <c r="B231" s="83">
        <v>227</v>
      </c>
      <c r="C231" s="83">
        <f>[1]服务器生态!W248</f>
        <v>88.221790339456604</v>
      </c>
      <c r="D231" s="83">
        <f>[1]服务器生态!X248</f>
        <v>86.987493114919729</v>
      </c>
      <c r="E231" s="83">
        <f>[1]服务器生态!Y248</f>
        <v>7.1008143505548462</v>
      </c>
      <c r="F231" s="83">
        <f>[1]服务器生态!Z248</f>
        <v>1.2632850505687501</v>
      </c>
      <c r="G231" s="83">
        <f>[1]服务器生态!AA248</f>
        <v>0.36552339449999982</v>
      </c>
      <c r="H231" s="83">
        <f>[1]服务器生态!AC248</f>
        <v>0.47962550249999997</v>
      </c>
      <c r="I231" s="83">
        <f>[1]服务器生态!AD248</f>
        <v>0.47291513735919999</v>
      </c>
      <c r="J231" s="83">
        <f>[1]服务器生态!AE248</f>
        <v>3.8604200140800002E-2</v>
      </c>
      <c r="K231" s="83">
        <f>[1]服务器生态!AF248</f>
        <v>6.8679600000000019E-3</v>
      </c>
      <c r="L231" s="83">
        <f>[1]服务器生态!AG248</f>
        <v>1.9871999999999997E-3</v>
      </c>
      <c r="M231" s="83">
        <f>[3]基础信息!M230</f>
        <v>100</v>
      </c>
      <c r="N231" s="92"/>
      <c r="X231" s="97">
        <v>227</v>
      </c>
      <c r="Y231" s="102">
        <f>求节点(节奏总纲!D$4:D$163,R$5:R$164,$X231)*6</f>
        <v>40862.225284081229</v>
      </c>
      <c r="Z231" s="102">
        <f>求节点(节奏总纲!E$4:E$163,S$5:S$164,$X231)*6</f>
        <v>42016.517678237884</v>
      </c>
      <c r="AA231" s="102">
        <f>求节点(节奏总纲!F$4:F$163,T$5:T$164,$X231)*6</f>
        <v>43538.412406417265</v>
      </c>
      <c r="AB231" s="102">
        <f>求节点(节奏总纲!G$4:G$163,U$5:U$164,$X231)*6</f>
        <v>45753.29831779284</v>
      </c>
      <c r="AC231" s="102">
        <f>求节点(节奏总纲!H$4:H$163,V$5:V$164,$X231)*6</f>
        <v>49672.478210730347</v>
      </c>
      <c r="AG231" s="103">
        <v>227</v>
      </c>
      <c r="AH231" s="103">
        <v>1</v>
      </c>
      <c r="AI231" s="103">
        <f>[4]实力验证!$Z233</f>
        <v>1.342611705211443</v>
      </c>
      <c r="AJ231" s="103">
        <f>[4]实力验证!$AE233</f>
        <v>2.0216841144765683</v>
      </c>
      <c r="AK231" s="103">
        <f>[4]实力验证!$AJ233</f>
        <v>4.2669281161850243</v>
      </c>
      <c r="AL231" s="103">
        <f>[4]实力验证!$AO233</f>
        <v>6.5255324353724395</v>
      </c>
      <c r="AM231" s="103">
        <f t="shared" si="17"/>
        <v>175.47927399325226</v>
      </c>
      <c r="AN231" s="107"/>
      <c r="BL231" s="70">
        <v>227</v>
      </c>
      <c r="BM231" s="47">
        <f>'[1]功能-战损相关'!H237</f>
        <v>0</v>
      </c>
      <c r="BN231" s="47">
        <f>'[1]功能-战损相关'!I237</f>
        <v>0</v>
      </c>
      <c r="BO231" s="47">
        <f>'[1]功能-战损相关'!J237</f>
        <v>0</v>
      </c>
      <c r="BP231" s="47">
        <f>'[1]功能-战损相关'!K237</f>
        <v>0</v>
      </c>
      <c r="BQ231" s="47">
        <f>'[1]功能-战损相关'!L237</f>
        <v>0</v>
      </c>
      <c r="BR231" s="47">
        <f>'[1]功能-战损相关'!M237</f>
        <v>0</v>
      </c>
      <c r="BS231" s="47">
        <f>'[1]功能-战损相关'!N237</f>
        <v>0</v>
      </c>
      <c r="BT231" s="47">
        <f>'[1]功能-战损相关'!O237</f>
        <v>0</v>
      </c>
      <c r="BU231" s="47">
        <f>'[1]功能-战损相关'!P237</f>
        <v>0</v>
      </c>
      <c r="BV231" s="47">
        <f>'[1]功能-战损相关'!Q237</f>
        <v>0</v>
      </c>
      <c r="BX231" s="57">
        <v>227</v>
      </c>
      <c r="BY231" s="47">
        <f>求节点($BL$5:$BL$364,BM$5:BM$364,节奏总纲!R230)</f>
        <v>0.17499999999999999</v>
      </c>
      <c r="BZ231" s="47">
        <f>求节点($BL$5:$BL$364,BN$5:BN$364,节奏总纲!S230)</f>
        <v>0.17499999999999999</v>
      </c>
      <c r="CA231" s="47">
        <f>求节点($BL$5:$BL$364,BO$5:BO$364,节奏总纲!T230)</f>
        <v>0.17499999999999999</v>
      </c>
      <c r="CB231" s="47">
        <f>求节点($BL$5:$BL$364,BP$5:BP$364,节奏总纲!U230)</f>
        <v>0.17499999999999999</v>
      </c>
      <c r="CC231" s="47">
        <f>求节点($BL$5:$BL$364,BQ$5:BQ$364,节奏总纲!V230)</f>
        <v>0.17499999999999999</v>
      </c>
      <c r="CD231" s="47">
        <f>求节点($BL$5:$BL$364,BR$5:BR$364,节奏总纲!R230)</f>
        <v>0.125</v>
      </c>
      <c r="CE231" s="47">
        <f>求节点($BL$5:$BL$364,BS$5:BS$364,节奏总纲!S230)</f>
        <v>0.125</v>
      </c>
      <c r="CF231" s="47">
        <f>求节点($BL$5:$BL$364,BT$5:BT$364,节奏总纲!T230)</f>
        <v>0.125</v>
      </c>
      <c r="CG231" s="47">
        <f>求节点($BL$5:$BL$364,BU$5:BU$364,节奏总纲!U230)</f>
        <v>0.125</v>
      </c>
      <c r="CH231" s="47">
        <f>求节点($BL$5:$BL$364,BV$5:BV$364,节奏总纲!V230)</f>
        <v>0.125</v>
      </c>
    </row>
    <row r="232" spans="2:86" x14ac:dyDescent="0.2">
      <c r="B232" s="83">
        <v>228</v>
      </c>
      <c r="C232" s="83">
        <f>[1]服务器生态!W249</f>
        <v>87.650511401088266</v>
      </c>
      <c r="D232" s="83">
        <f>[1]服务器生态!X249</f>
        <v>86.424206850530823</v>
      </c>
      <c r="E232" s="83">
        <f>[1]服务器生态!Y249</f>
        <v>7.0548331290433914</v>
      </c>
      <c r="F232" s="83">
        <f>[1]服务器生态!Z249</f>
        <v>1.2551046663375003</v>
      </c>
      <c r="G232" s="83">
        <f>[1]服务器生态!AA249</f>
        <v>0.36315645299999993</v>
      </c>
      <c r="H232" s="83">
        <f>[1]服务器生态!AC249</f>
        <v>0.47962550249999997</v>
      </c>
      <c r="I232" s="83">
        <f>[1]服务器生态!AD249</f>
        <v>0.47291513735919999</v>
      </c>
      <c r="J232" s="83">
        <f>[1]服务器生态!AE249</f>
        <v>3.8604200140800002E-2</v>
      </c>
      <c r="K232" s="83">
        <f>[1]服务器生态!AF249</f>
        <v>6.8679600000000019E-3</v>
      </c>
      <c r="L232" s="83">
        <f>[1]服务器生态!AG249</f>
        <v>1.9871999999999997E-3</v>
      </c>
      <c r="M232" s="83">
        <f>[3]基础信息!M231</f>
        <v>100</v>
      </c>
      <c r="N232" s="92"/>
      <c r="X232" s="97">
        <v>228</v>
      </c>
      <c r="Y232" s="102">
        <f>求节点(节奏总纲!D$4:D$163,R$5:R$164,$X232)*6</f>
        <v>40887.701813333981</v>
      </c>
      <c r="Z232" s="102">
        <f>求节点(节奏总纲!E$4:E$163,S$5:S$164,$X232)*6</f>
        <v>42041.764183544939</v>
      </c>
      <c r="AA232" s="102">
        <f>求节点(节奏总纲!F$4:F$163,T$5:T$164,$X232)*6</f>
        <v>43563.533541086312</v>
      </c>
      <c r="AB232" s="102">
        <f>求节点(节奏总纲!G$4:G$163,U$5:U$164,$X232)*6</f>
        <v>45779.390513135353</v>
      </c>
      <c r="AC232" s="102">
        <f>求节点(节奏总纲!H$4:H$163,V$5:V$164,$X232)*6</f>
        <v>49697.206195899198</v>
      </c>
      <c r="AG232" s="103">
        <v>228</v>
      </c>
      <c r="AH232" s="103">
        <v>1</v>
      </c>
      <c r="AI232" s="103">
        <f>[4]实力验证!$Z234</f>
        <v>1.3442845258539686</v>
      </c>
      <c r="AJ232" s="103">
        <f>[4]实力验证!$AE234</f>
        <v>2.0212782198712507</v>
      </c>
      <c r="AK232" s="103">
        <f>[4]实力验证!$AJ234</f>
        <v>4.2655874232849742</v>
      </c>
      <c r="AL232" s="103">
        <f>[4]实力验证!$AO234</f>
        <v>6.5068418742782415</v>
      </c>
      <c r="AM232" s="103">
        <f t="shared" si="17"/>
        <v>175.56771331327388</v>
      </c>
      <c r="AN232" s="107"/>
      <c r="BL232" s="70">
        <v>228</v>
      </c>
      <c r="BM232" s="47">
        <f>'[1]功能-战损相关'!H238</f>
        <v>0</v>
      </c>
      <c r="BN232" s="47">
        <f>'[1]功能-战损相关'!I238</f>
        <v>0</v>
      </c>
      <c r="BO232" s="47">
        <f>'[1]功能-战损相关'!J238</f>
        <v>0</v>
      </c>
      <c r="BP232" s="47">
        <f>'[1]功能-战损相关'!K238</f>
        <v>0</v>
      </c>
      <c r="BQ232" s="47">
        <f>'[1]功能-战损相关'!L238</f>
        <v>0</v>
      </c>
      <c r="BR232" s="47">
        <f>'[1]功能-战损相关'!M238</f>
        <v>0</v>
      </c>
      <c r="BS232" s="47">
        <f>'[1]功能-战损相关'!N238</f>
        <v>0</v>
      </c>
      <c r="BT232" s="47">
        <f>'[1]功能-战损相关'!O238</f>
        <v>0</v>
      </c>
      <c r="BU232" s="47">
        <f>'[1]功能-战损相关'!P238</f>
        <v>0</v>
      </c>
      <c r="BV232" s="47">
        <f>'[1]功能-战损相关'!Q238</f>
        <v>0</v>
      </c>
      <c r="BX232" s="57">
        <v>228</v>
      </c>
      <c r="BY232" s="47">
        <f>求节点($BL$5:$BL$364,BM$5:BM$364,节奏总纲!R231)</f>
        <v>0.17499999999999999</v>
      </c>
      <c r="BZ232" s="47">
        <f>求节点($BL$5:$BL$364,BN$5:BN$364,节奏总纲!S231)</f>
        <v>0.17499999999999999</v>
      </c>
      <c r="CA232" s="47">
        <f>求节点($BL$5:$BL$364,BO$5:BO$364,节奏总纲!T231)</f>
        <v>0.17499999999999999</v>
      </c>
      <c r="CB232" s="47">
        <f>求节点($BL$5:$BL$364,BP$5:BP$364,节奏总纲!U231)</f>
        <v>0.17499999999999999</v>
      </c>
      <c r="CC232" s="47">
        <f>求节点($BL$5:$BL$364,BQ$5:BQ$364,节奏总纲!V231)</f>
        <v>0.17499999999999999</v>
      </c>
      <c r="CD232" s="47">
        <f>求节点($BL$5:$BL$364,BR$5:BR$364,节奏总纲!R231)</f>
        <v>0.125</v>
      </c>
      <c r="CE232" s="47">
        <f>求节点($BL$5:$BL$364,BS$5:BS$364,节奏总纲!S231)</f>
        <v>0.125</v>
      </c>
      <c r="CF232" s="47">
        <f>求节点($BL$5:$BL$364,BT$5:BT$364,节奏总纲!T231)</f>
        <v>0.125</v>
      </c>
      <c r="CG232" s="47">
        <f>求节点($BL$5:$BL$364,BU$5:BU$364,节奏总纲!U231)</f>
        <v>0.125</v>
      </c>
      <c r="CH232" s="47">
        <f>求节点($BL$5:$BL$364,BV$5:BV$364,节奏总纲!V231)</f>
        <v>0.125</v>
      </c>
    </row>
    <row r="233" spans="2:86" x14ac:dyDescent="0.2">
      <c r="B233" s="83">
        <v>229</v>
      </c>
      <c r="C233" s="83">
        <f>[1]服务器生态!W250</f>
        <v>87.079232462719887</v>
      </c>
      <c r="D233" s="83">
        <f>[1]服务器生态!X250</f>
        <v>85.860920586141859</v>
      </c>
      <c r="E233" s="83">
        <f>[1]服务器生态!Y250</f>
        <v>7.008851907531934</v>
      </c>
      <c r="F233" s="83">
        <f>[1]服务器生态!Z250</f>
        <v>1.2469242821062498</v>
      </c>
      <c r="G233" s="83">
        <f>[1]服务器生态!AA250</f>
        <v>0.36078951149999983</v>
      </c>
      <c r="H233" s="83">
        <f>[1]服务器生态!AC250</f>
        <v>0.47962550249999997</v>
      </c>
      <c r="I233" s="83">
        <f>[1]服务器生态!AD250</f>
        <v>0.47291513735919999</v>
      </c>
      <c r="J233" s="83">
        <f>[1]服务器生态!AE250</f>
        <v>3.8604200140800002E-2</v>
      </c>
      <c r="K233" s="83">
        <f>[1]服务器生态!AF250</f>
        <v>6.8679600000000019E-3</v>
      </c>
      <c r="L233" s="83">
        <f>[1]服务器生态!AG250</f>
        <v>1.9871999999999997E-3</v>
      </c>
      <c r="M233" s="83">
        <f>[3]基础信息!M232</f>
        <v>100</v>
      </c>
      <c r="N233" s="92"/>
      <c r="X233" s="97">
        <v>229</v>
      </c>
      <c r="Y233" s="102">
        <f>求节点(节奏总纲!D$4:D$163,R$5:R$164,$X233)*6</f>
        <v>40913.178342586725</v>
      </c>
      <c r="Z233" s="102">
        <f>求节点(节奏总纲!E$4:E$163,S$5:S$164,$X233)*6</f>
        <v>42067.010688851995</v>
      </c>
      <c r="AA233" s="102">
        <f>求节点(节奏总纲!F$4:F$163,T$5:T$164,$X233)*6</f>
        <v>43588.654675755344</v>
      </c>
      <c r="AB233" s="102">
        <f>求节点(节奏总纲!G$4:G$163,U$5:U$164,$X233)*6</f>
        <v>45805.482708477859</v>
      </c>
      <c r="AC233" s="102">
        <f>求节点(节奏总纲!H$4:H$163,V$5:V$164,$X233)*6</f>
        <v>49721.934181068049</v>
      </c>
      <c r="AG233" s="103">
        <v>229</v>
      </c>
      <c r="AH233" s="103">
        <v>1</v>
      </c>
      <c r="AI233" s="103">
        <f>[4]实力验证!$Z235</f>
        <v>1.3459414458377781</v>
      </c>
      <c r="AJ233" s="103">
        <f>[4]实力验证!$AE235</f>
        <v>2.0208761834151154</v>
      </c>
      <c r="AK233" s="103">
        <f>[4]实力验证!$AJ235</f>
        <v>4.2642594740704718</v>
      </c>
      <c r="AL233" s="103">
        <f>[4]实力验证!$AO235</f>
        <v>6.4883289725371212</v>
      </c>
      <c r="AM233" s="103">
        <f t="shared" si="17"/>
        <v>175.65531199120326</v>
      </c>
      <c r="AN233" s="107"/>
      <c r="BL233" s="70">
        <v>229</v>
      </c>
      <c r="BM233" s="47">
        <f>'[1]功能-战损相关'!H239</f>
        <v>0</v>
      </c>
      <c r="BN233" s="47">
        <f>'[1]功能-战损相关'!I239</f>
        <v>0</v>
      </c>
      <c r="BO233" s="47">
        <f>'[1]功能-战损相关'!J239</f>
        <v>0</v>
      </c>
      <c r="BP233" s="47">
        <f>'[1]功能-战损相关'!K239</f>
        <v>0</v>
      </c>
      <c r="BQ233" s="47">
        <f>'[1]功能-战损相关'!L239</f>
        <v>0</v>
      </c>
      <c r="BR233" s="47">
        <f>'[1]功能-战损相关'!M239</f>
        <v>0</v>
      </c>
      <c r="BS233" s="47">
        <f>'[1]功能-战损相关'!N239</f>
        <v>0</v>
      </c>
      <c r="BT233" s="47">
        <f>'[1]功能-战损相关'!O239</f>
        <v>0</v>
      </c>
      <c r="BU233" s="47">
        <f>'[1]功能-战损相关'!P239</f>
        <v>0</v>
      </c>
      <c r="BV233" s="47">
        <f>'[1]功能-战损相关'!Q239</f>
        <v>0</v>
      </c>
      <c r="BX233" s="57">
        <v>229</v>
      </c>
      <c r="BY233" s="47">
        <f>求节点($BL$5:$BL$364,BM$5:BM$364,节奏总纲!R232)</f>
        <v>0.17499999999999999</v>
      </c>
      <c r="BZ233" s="47">
        <f>求节点($BL$5:$BL$364,BN$5:BN$364,节奏总纲!S232)</f>
        <v>0.17499999999999999</v>
      </c>
      <c r="CA233" s="47">
        <f>求节点($BL$5:$BL$364,BO$5:BO$364,节奏总纲!T232)</f>
        <v>0.17499999999999999</v>
      </c>
      <c r="CB233" s="47">
        <f>求节点($BL$5:$BL$364,BP$5:BP$364,节奏总纲!U232)</f>
        <v>0.17499999999999999</v>
      </c>
      <c r="CC233" s="47">
        <f>求节点($BL$5:$BL$364,BQ$5:BQ$364,节奏总纲!V232)</f>
        <v>0.17499999999999999</v>
      </c>
      <c r="CD233" s="47">
        <f>求节点($BL$5:$BL$364,BR$5:BR$364,节奏总纲!R232)</f>
        <v>0.125</v>
      </c>
      <c r="CE233" s="47">
        <f>求节点($BL$5:$BL$364,BS$5:BS$364,节奏总纲!S232)</f>
        <v>0.125</v>
      </c>
      <c r="CF233" s="47">
        <f>求节点($BL$5:$BL$364,BT$5:BT$364,节奏总纲!T232)</f>
        <v>0.125</v>
      </c>
      <c r="CG233" s="47">
        <f>求节点($BL$5:$BL$364,BU$5:BU$364,节奏总纲!U232)</f>
        <v>0.125</v>
      </c>
      <c r="CH233" s="47">
        <f>求节点($BL$5:$BL$364,BV$5:BV$364,节奏总纲!V232)</f>
        <v>0.125</v>
      </c>
    </row>
    <row r="234" spans="2:86" x14ac:dyDescent="0.2">
      <c r="B234" s="83">
        <v>230</v>
      </c>
      <c r="C234" s="83">
        <f>[1]服务器生态!W251</f>
        <v>86.507953524351535</v>
      </c>
      <c r="D234" s="83">
        <f>[1]服务器生态!X251</f>
        <v>85.297634321752938</v>
      </c>
      <c r="E234" s="83">
        <f>[1]服务器生态!Y251</f>
        <v>6.9628706860204792</v>
      </c>
      <c r="F234" s="83">
        <f>[1]服务器生态!Z251</f>
        <v>1.2387438978750001</v>
      </c>
      <c r="G234" s="83">
        <f>[1]服务器生态!AA251</f>
        <v>0.35842256999999988</v>
      </c>
      <c r="H234" s="83">
        <f>[1]服务器生态!AC251</f>
        <v>0.47962550249999997</v>
      </c>
      <c r="I234" s="83">
        <f>[1]服务器生态!AD251</f>
        <v>0.47291513735919999</v>
      </c>
      <c r="J234" s="83">
        <f>[1]服务器生态!AE251</f>
        <v>3.8604200140800002E-2</v>
      </c>
      <c r="K234" s="83">
        <f>[1]服务器生态!AF251</f>
        <v>6.8679600000000019E-3</v>
      </c>
      <c r="L234" s="83">
        <f>[1]服务器生态!AG251</f>
        <v>1.9871999999999997E-3</v>
      </c>
      <c r="M234" s="83">
        <f>[3]基础信息!M233</f>
        <v>100</v>
      </c>
      <c r="N234" s="92"/>
      <c r="X234" s="97">
        <v>230</v>
      </c>
      <c r="Y234" s="102">
        <f>求节点(节奏总纲!D$4:D$163,R$5:R$164,$X234)*6</f>
        <v>40938.654871839477</v>
      </c>
      <c r="Z234" s="102">
        <f>求节点(节奏总纲!E$4:E$163,S$5:S$164,$X234)*6</f>
        <v>42092.257194159058</v>
      </c>
      <c r="AA234" s="102">
        <f>求节点(节奏总纲!F$4:F$163,T$5:T$164,$X234)*6</f>
        <v>43613.775810424384</v>
      </c>
      <c r="AB234" s="102">
        <f>求节点(节奏总纲!G$4:G$163,U$5:U$164,$X234)*6</f>
        <v>45831.574903820365</v>
      </c>
      <c r="AC234" s="102">
        <f>求节点(节奏总纲!H$4:H$163,V$5:V$164,$X234)*6</f>
        <v>49746.6621662369</v>
      </c>
      <c r="AG234" s="103">
        <v>230</v>
      </c>
      <c r="AH234" s="103">
        <v>1</v>
      </c>
      <c r="AI234" s="103">
        <f>[4]实力验证!$Z236</f>
        <v>1.3475826908012409</v>
      </c>
      <c r="AJ234" s="103">
        <f>[4]实力验证!$AE236</f>
        <v>2.0204779503590791</v>
      </c>
      <c r="AK234" s="103">
        <f>[4]实力验证!$AJ236</f>
        <v>4.2629440877021914</v>
      </c>
      <c r="AL234" s="103">
        <f>[4]实力验证!$AO236</f>
        <v>6.4699912090732292</v>
      </c>
      <c r="AM234" s="103">
        <f t="shared" si="17"/>
        <v>175.74208195617598</v>
      </c>
      <c r="AN234" s="107"/>
      <c r="BL234" s="70">
        <v>230</v>
      </c>
      <c r="BM234" s="47">
        <f>'[1]功能-战损相关'!H240</f>
        <v>0</v>
      </c>
      <c r="BN234" s="47">
        <f>'[1]功能-战损相关'!I240</f>
        <v>0</v>
      </c>
      <c r="BO234" s="47">
        <f>'[1]功能-战损相关'!J240</f>
        <v>0</v>
      </c>
      <c r="BP234" s="47">
        <f>'[1]功能-战损相关'!K240</f>
        <v>0</v>
      </c>
      <c r="BQ234" s="47">
        <f>'[1]功能-战损相关'!L240</f>
        <v>0</v>
      </c>
      <c r="BR234" s="47">
        <f>'[1]功能-战损相关'!M240</f>
        <v>0</v>
      </c>
      <c r="BS234" s="47">
        <f>'[1]功能-战损相关'!N240</f>
        <v>0</v>
      </c>
      <c r="BT234" s="47">
        <f>'[1]功能-战损相关'!O240</f>
        <v>0</v>
      </c>
      <c r="BU234" s="47">
        <f>'[1]功能-战损相关'!P240</f>
        <v>0</v>
      </c>
      <c r="BV234" s="47">
        <f>'[1]功能-战损相关'!Q240</f>
        <v>0</v>
      </c>
      <c r="BX234" s="57">
        <v>230</v>
      </c>
      <c r="BY234" s="47">
        <f>求节点($BL$5:$BL$364,BM$5:BM$364,节奏总纲!R233)</f>
        <v>0.17499999999999999</v>
      </c>
      <c r="BZ234" s="47">
        <f>求节点($BL$5:$BL$364,BN$5:BN$364,节奏总纲!S233)</f>
        <v>0.17499999999999999</v>
      </c>
      <c r="CA234" s="47">
        <f>求节点($BL$5:$BL$364,BO$5:BO$364,节奏总纲!T233)</f>
        <v>0.17499999999999999</v>
      </c>
      <c r="CB234" s="47">
        <f>求节点($BL$5:$BL$364,BP$5:BP$364,节奏总纲!U233)</f>
        <v>0.17499999999999999</v>
      </c>
      <c r="CC234" s="47">
        <f>求节点($BL$5:$BL$364,BQ$5:BQ$364,节奏总纲!V233)</f>
        <v>0.17499999999999999</v>
      </c>
      <c r="CD234" s="47">
        <f>求节点($BL$5:$BL$364,BR$5:BR$364,节奏总纲!R233)</f>
        <v>0.125</v>
      </c>
      <c r="CE234" s="47">
        <f>求节点($BL$5:$BL$364,BS$5:BS$364,节奏总纲!S233)</f>
        <v>0.125</v>
      </c>
      <c r="CF234" s="47">
        <f>求节点($BL$5:$BL$364,BT$5:BT$364,节奏总纲!T233)</f>
        <v>0.125</v>
      </c>
      <c r="CG234" s="47">
        <f>求节点($BL$5:$BL$364,BU$5:BU$364,节奏总纲!U233)</f>
        <v>0.125</v>
      </c>
      <c r="CH234" s="47">
        <f>求节点($BL$5:$BL$364,BV$5:BV$364,节奏总纲!V233)</f>
        <v>0.125</v>
      </c>
    </row>
    <row r="235" spans="2:86" x14ac:dyDescent="0.2">
      <c r="B235" s="83">
        <v>231</v>
      </c>
      <c r="C235" s="83">
        <f>[1]服务器生态!W252</f>
        <v>85.936674585983184</v>
      </c>
      <c r="D235" s="83">
        <f>[1]服务器生态!X252</f>
        <v>84.734348057364002</v>
      </c>
      <c r="E235" s="83">
        <f>[1]服务器生态!Y252</f>
        <v>6.9168894645090235</v>
      </c>
      <c r="F235" s="83">
        <f>[1]服务器生态!Z252</f>
        <v>1.2305635136437501</v>
      </c>
      <c r="G235" s="83">
        <f>[1]服务器生态!AA252</f>
        <v>0.35605562849999989</v>
      </c>
      <c r="H235" s="83">
        <f>[1]服务器生态!AC252</f>
        <v>0.47962550249999997</v>
      </c>
      <c r="I235" s="83">
        <f>[1]服务器生态!AD252</f>
        <v>0.47291513735919999</v>
      </c>
      <c r="J235" s="83">
        <f>[1]服务器生态!AE252</f>
        <v>3.8604200140800002E-2</v>
      </c>
      <c r="K235" s="83">
        <f>[1]服务器生态!AF252</f>
        <v>6.8679600000000019E-3</v>
      </c>
      <c r="L235" s="83">
        <f>[1]服务器生态!AG252</f>
        <v>1.9871999999999997E-3</v>
      </c>
      <c r="M235" s="83">
        <f>[3]基础信息!M234</f>
        <v>100</v>
      </c>
      <c r="N235" s="92"/>
      <c r="X235" s="97">
        <v>231</v>
      </c>
      <c r="Y235" s="102">
        <f>求节点(节奏总纲!D$4:D$163,R$5:R$164,$X235)*6</f>
        <v>40964.131401092221</v>
      </c>
      <c r="Z235" s="102">
        <f>求节点(节奏总纲!E$4:E$163,S$5:S$164,$X235)*6</f>
        <v>42117.503699466113</v>
      </c>
      <c r="AA235" s="102">
        <f>求节点(节奏总纲!F$4:F$163,T$5:T$164,$X235)*6</f>
        <v>43638.896945093416</v>
      </c>
      <c r="AB235" s="102">
        <f>求节点(节奏总纲!G$4:G$163,U$5:U$164,$X235)*6</f>
        <v>45857.667099162871</v>
      </c>
      <c r="AC235" s="102">
        <f>求节点(节奏总纲!H$4:H$163,V$5:V$164,$X235)*6</f>
        <v>49771.390151405751</v>
      </c>
      <c r="AG235" s="103">
        <v>231</v>
      </c>
      <c r="AH235" s="103">
        <v>1</v>
      </c>
      <c r="AI235" s="103">
        <f>[4]实力验证!$Z237</f>
        <v>1.3492084821335963</v>
      </c>
      <c r="AJ235" s="103">
        <f>[4]实力验证!$AE237</f>
        <v>2.0200834669850698</v>
      </c>
      <c r="AK235" s="103">
        <f>[4]实力验证!$AJ237</f>
        <v>4.2616410867462955</v>
      </c>
      <c r="AL235" s="103">
        <f>[4]实力验证!$AO237</f>
        <v>6.4518261102865919</v>
      </c>
      <c r="AM235" s="103">
        <f t="shared" si="17"/>
        <v>175.82803491268268</v>
      </c>
      <c r="AN235" s="107"/>
      <c r="BL235" s="70">
        <v>231</v>
      </c>
      <c r="BM235" s="47">
        <f>'[1]功能-战损相关'!H241</f>
        <v>0</v>
      </c>
      <c r="BN235" s="47">
        <f>'[1]功能-战损相关'!I241</f>
        <v>0</v>
      </c>
      <c r="BO235" s="47">
        <f>'[1]功能-战损相关'!J241</f>
        <v>0</v>
      </c>
      <c r="BP235" s="47">
        <f>'[1]功能-战损相关'!K241</f>
        <v>0</v>
      </c>
      <c r="BQ235" s="47">
        <f>'[1]功能-战损相关'!L241</f>
        <v>0</v>
      </c>
      <c r="BR235" s="47">
        <f>'[1]功能-战损相关'!M241</f>
        <v>0</v>
      </c>
      <c r="BS235" s="47">
        <f>'[1]功能-战损相关'!N241</f>
        <v>0</v>
      </c>
      <c r="BT235" s="47">
        <f>'[1]功能-战损相关'!O241</f>
        <v>0</v>
      </c>
      <c r="BU235" s="47">
        <f>'[1]功能-战损相关'!P241</f>
        <v>0</v>
      </c>
      <c r="BV235" s="47">
        <f>'[1]功能-战损相关'!Q241</f>
        <v>0</v>
      </c>
      <c r="BX235" s="57">
        <v>231</v>
      </c>
      <c r="BY235" s="47">
        <f>求节点($BL$5:$BL$364,BM$5:BM$364,节奏总纲!R234)</f>
        <v>0.17499999999999999</v>
      </c>
      <c r="BZ235" s="47">
        <f>求节点($BL$5:$BL$364,BN$5:BN$364,节奏总纲!S234)</f>
        <v>0.17499999999999999</v>
      </c>
      <c r="CA235" s="47">
        <f>求节点($BL$5:$BL$364,BO$5:BO$364,节奏总纲!T234)</f>
        <v>0.17499999999999999</v>
      </c>
      <c r="CB235" s="47">
        <f>求节点($BL$5:$BL$364,BP$5:BP$364,节奏总纲!U234)</f>
        <v>0.17499999999999999</v>
      </c>
      <c r="CC235" s="47">
        <f>求节点($BL$5:$BL$364,BQ$5:BQ$364,节奏总纲!V234)</f>
        <v>0.17499999999999999</v>
      </c>
      <c r="CD235" s="47">
        <f>求节点($BL$5:$BL$364,BR$5:BR$364,节奏总纲!R234)</f>
        <v>0.125</v>
      </c>
      <c r="CE235" s="47">
        <f>求节点($BL$5:$BL$364,BS$5:BS$364,节奏总纲!S234)</f>
        <v>0.125</v>
      </c>
      <c r="CF235" s="47">
        <f>求节点($BL$5:$BL$364,BT$5:BT$364,节奏总纲!T234)</f>
        <v>0.125</v>
      </c>
      <c r="CG235" s="47">
        <f>求节点($BL$5:$BL$364,BU$5:BU$364,节奏总纲!U234)</f>
        <v>0.125</v>
      </c>
      <c r="CH235" s="47">
        <f>求节点($BL$5:$BL$364,BV$5:BV$364,节奏总纲!V234)</f>
        <v>0.125</v>
      </c>
    </row>
    <row r="236" spans="2:86" x14ac:dyDescent="0.2">
      <c r="B236" s="83">
        <v>232</v>
      </c>
      <c r="C236" s="83">
        <f>[1]服务器生态!W253</f>
        <v>85.365395647614818</v>
      </c>
      <c r="D236" s="83">
        <f>[1]服务器生态!X253</f>
        <v>84.171061792975067</v>
      </c>
      <c r="E236" s="83">
        <f>[1]服务器生态!Y253</f>
        <v>6.8709082429975661</v>
      </c>
      <c r="F236" s="83">
        <f>[1]服务器生态!Z253</f>
        <v>1.2223831294125</v>
      </c>
      <c r="G236" s="83">
        <f>[1]服务器生态!AA253</f>
        <v>0.35368868699999984</v>
      </c>
      <c r="H236" s="83">
        <f>[1]服务器生态!AC253</f>
        <v>0.47962550249999997</v>
      </c>
      <c r="I236" s="83">
        <f>[1]服务器生态!AD253</f>
        <v>0.47291513735919999</v>
      </c>
      <c r="J236" s="83">
        <f>[1]服务器生态!AE253</f>
        <v>3.8604200140800002E-2</v>
      </c>
      <c r="K236" s="83">
        <f>[1]服务器生态!AF253</f>
        <v>6.8679600000000019E-3</v>
      </c>
      <c r="L236" s="83">
        <f>[1]服务器生态!AG253</f>
        <v>1.9871999999999997E-3</v>
      </c>
      <c r="M236" s="83">
        <f>[3]基础信息!M235</f>
        <v>100</v>
      </c>
      <c r="N236" s="92"/>
      <c r="X236" s="97">
        <v>232</v>
      </c>
      <c r="Y236" s="102">
        <f>求节点(节奏总纲!D$4:D$163,R$5:R$164,$X236)*6</f>
        <v>40989.607930344966</v>
      </c>
      <c r="Z236" s="102">
        <f>求节点(节奏总纲!E$4:E$163,S$5:S$164,$X236)*6</f>
        <v>42142.750204773169</v>
      </c>
      <c r="AA236" s="102">
        <f>求节点(节奏总纲!F$4:F$163,T$5:T$164,$X236)*6</f>
        <v>43664.018079762456</v>
      </c>
      <c r="AB236" s="102">
        <f>求节点(节奏总纲!G$4:G$163,U$5:U$164,$X236)*6</f>
        <v>45883.759294505384</v>
      </c>
      <c r="AC236" s="102">
        <f>求节点(节奏总纲!H$4:H$163,V$5:V$164,$X236)*6</f>
        <v>49796.118136574602</v>
      </c>
      <c r="AG236" s="103">
        <v>232</v>
      </c>
      <c r="AH236" s="103">
        <v>1</v>
      </c>
      <c r="AI236" s="103">
        <f>[4]实力验证!$Z238</f>
        <v>1.3508190370745052</v>
      </c>
      <c r="AJ236" s="103">
        <f>[4]实力验证!$AE238</f>
        <v>2.0196926805818749</v>
      </c>
      <c r="AK236" s="103">
        <f>[4]实力验证!$AJ238</f>
        <v>4.2603502970946581</v>
      </c>
      <c r="AL236" s="103">
        <f>[4]实力验证!$AO238</f>
        <v>6.4338312489408009</v>
      </c>
      <c r="AM236" s="103">
        <f t="shared" si="17"/>
        <v>175.91318234583269</v>
      </c>
      <c r="AN236" s="107"/>
      <c r="BL236" s="70">
        <v>232</v>
      </c>
      <c r="BM236" s="47">
        <f>'[1]功能-战损相关'!H242</f>
        <v>0</v>
      </c>
      <c r="BN236" s="47">
        <f>'[1]功能-战损相关'!I242</f>
        <v>0</v>
      </c>
      <c r="BO236" s="47">
        <f>'[1]功能-战损相关'!J242</f>
        <v>0</v>
      </c>
      <c r="BP236" s="47">
        <f>'[1]功能-战损相关'!K242</f>
        <v>0</v>
      </c>
      <c r="BQ236" s="47">
        <f>'[1]功能-战损相关'!L242</f>
        <v>0</v>
      </c>
      <c r="BR236" s="47">
        <f>'[1]功能-战损相关'!M242</f>
        <v>0</v>
      </c>
      <c r="BS236" s="47">
        <f>'[1]功能-战损相关'!N242</f>
        <v>0</v>
      </c>
      <c r="BT236" s="47">
        <f>'[1]功能-战损相关'!O242</f>
        <v>0</v>
      </c>
      <c r="BU236" s="47">
        <f>'[1]功能-战损相关'!P242</f>
        <v>0</v>
      </c>
      <c r="BV236" s="47">
        <f>'[1]功能-战损相关'!Q242</f>
        <v>0</v>
      </c>
      <c r="BX236" s="57">
        <v>232</v>
      </c>
      <c r="BY236" s="47">
        <f>求节点($BL$5:$BL$364,BM$5:BM$364,节奏总纲!R235)</f>
        <v>0.17499999999999999</v>
      </c>
      <c r="BZ236" s="47">
        <f>求节点($BL$5:$BL$364,BN$5:BN$364,节奏总纲!S235)</f>
        <v>0.17499999999999999</v>
      </c>
      <c r="CA236" s="47">
        <f>求节点($BL$5:$BL$364,BO$5:BO$364,节奏总纲!T235)</f>
        <v>0.17499999999999999</v>
      </c>
      <c r="CB236" s="47">
        <f>求节点($BL$5:$BL$364,BP$5:BP$364,节奏总纲!U235)</f>
        <v>0.17499999999999999</v>
      </c>
      <c r="CC236" s="47">
        <f>求节点($BL$5:$BL$364,BQ$5:BQ$364,节奏总纲!V235)</f>
        <v>0.17499999999999999</v>
      </c>
      <c r="CD236" s="47">
        <f>求节点($BL$5:$BL$364,BR$5:BR$364,节奏总纲!R235)</f>
        <v>0.125</v>
      </c>
      <c r="CE236" s="47">
        <f>求节点($BL$5:$BL$364,BS$5:BS$364,节奏总纲!S235)</f>
        <v>0.125</v>
      </c>
      <c r="CF236" s="47">
        <f>求节点($BL$5:$BL$364,BT$5:BT$364,节奏总纲!T235)</f>
        <v>0.125</v>
      </c>
      <c r="CG236" s="47">
        <f>求节点($BL$5:$BL$364,BU$5:BU$364,节奏总纲!U235)</f>
        <v>0.125</v>
      </c>
      <c r="CH236" s="47">
        <f>求节点($BL$5:$BL$364,BV$5:BV$364,节奏总纲!V235)</f>
        <v>0.125</v>
      </c>
    </row>
    <row r="237" spans="2:86" x14ac:dyDescent="0.2">
      <c r="B237" s="83">
        <v>233</v>
      </c>
      <c r="C237" s="83">
        <f>[1]服务器生态!W254</f>
        <v>84.794116709246453</v>
      </c>
      <c r="D237" s="83">
        <f>[1]服务器生态!X254</f>
        <v>83.607775528586131</v>
      </c>
      <c r="E237" s="83">
        <f>[1]服务器生态!Y254</f>
        <v>6.8249270214861104</v>
      </c>
      <c r="F237" s="83">
        <f>[1]服务器生态!Z254</f>
        <v>1.21420274518125</v>
      </c>
      <c r="G237" s="83">
        <f>[1]服务器生态!AA254</f>
        <v>0.35132174549999989</v>
      </c>
      <c r="H237" s="83">
        <f>[1]服务器生态!AC254</f>
        <v>0.47962550249999997</v>
      </c>
      <c r="I237" s="83">
        <f>[1]服务器生态!AD254</f>
        <v>0.47291513735919999</v>
      </c>
      <c r="J237" s="83">
        <f>[1]服务器生态!AE254</f>
        <v>3.8604200140800002E-2</v>
      </c>
      <c r="K237" s="83">
        <f>[1]服务器生态!AF254</f>
        <v>6.8679600000000019E-3</v>
      </c>
      <c r="L237" s="83">
        <f>[1]服务器生态!AG254</f>
        <v>1.9871999999999997E-3</v>
      </c>
      <c r="M237" s="83">
        <f>[3]基础信息!M236</f>
        <v>100</v>
      </c>
      <c r="N237" s="92"/>
      <c r="X237" s="97">
        <v>233</v>
      </c>
      <c r="Y237" s="102">
        <f>求节点(节奏总纲!D$4:D$163,R$5:R$164,$X237)*6</f>
        <v>41015.084459597718</v>
      </c>
      <c r="Z237" s="102">
        <f>求节点(节奏总纲!E$4:E$163,S$5:S$164,$X237)*6</f>
        <v>42167.996710080231</v>
      </c>
      <c r="AA237" s="102">
        <f>求节点(节奏总纲!F$4:F$163,T$5:T$164,$X237)*6</f>
        <v>43689.139214431489</v>
      </c>
      <c r="AB237" s="102">
        <f>求节点(节奏总纲!G$4:G$163,U$5:U$164,$X237)*6</f>
        <v>45909.85148984789</v>
      </c>
      <c r="AC237" s="102">
        <f>求节点(节奏总纲!H$4:H$163,V$5:V$164,$X237)*6</f>
        <v>49820.846121743452</v>
      </c>
      <c r="AG237" s="103">
        <v>233</v>
      </c>
      <c r="AH237" s="103">
        <v>1</v>
      </c>
      <c r="AI237" s="103">
        <f>[4]实力验证!$Z239</f>
        <v>1.3524145688108209</v>
      </c>
      <c r="AJ237" s="103">
        <f>[4]实力验证!$AE239</f>
        <v>2.0193055394216577</v>
      </c>
      <c r="AK237" s="103">
        <f>[4]实力验证!$AJ239</f>
        <v>4.2590715478872996</v>
      </c>
      <c r="AL237" s="103">
        <f>[4]实力验证!$AO239</f>
        <v>6.4160042430818098</v>
      </c>
      <c r="AM237" s="103">
        <f t="shared" si="17"/>
        <v>175.99753552646987</v>
      </c>
      <c r="AN237" s="107"/>
      <c r="BL237" s="70">
        <v>233</v>
      </c>
      <c r="BM237" s="47">
        <f>'[1]功能-战损相关'!H243</f>
        <v>0</v>
      </c>
      <c r="BN237" s="47">
        <f>'[1]功能-战损相关'!I243</f>
        <v>0</v>
      </c>
      <c r="BO237" s="47">
        <f>'[1]功能-战损相关'!J243</f>
        <v>0</v>
      </c>
      <c r="BP237" s="47">
        <f>'[1]功能-战损相关'!K243</f>
        <v>0</v>
      </c>
      <c r="BQ237" s="47">
        <f>'[1]功能-战损相关'!L243</f>
        <v>0</v>
      </c>
      <c r="BR237" s="47">
        <f>'[1]功能-战损相关'!M243</f>
        <v>0</v>
      </c>
      <c r="BS237" s="47">
        <f>'[1]功能-战损相关'!N243</f>
        <v>0</v>
      </c>
      <c r="BT237" s="47">
        <f>'[1]功能-战损相关'!O243</f>
        <v>0</v>
      </c>
      <c r="BU237" s="47">
        <f>'[1]功能-战损相关'!P243</f>
        <v>0</v>
      </c>
      <c r="BV237" s="47">
        <f>'[1]功能-战损相关'!Q243</f>
        <v>0</v>
      </c>
      <c r="BX237" s="57">
        <v>233</v>
      </c>
      <c r="BY237" s="47">
        <f>求节点($BL$5:$BL$364,BM$5:BM$364,节奏总纲!R236)</f>
        <v>0.17499999999999999</v>
      </c>
      <c r="BZ237" s="47">
        <f>求节点($BL$5:$BL$364,BN$5:BN$364,节奏总纲!S236)</f>
        <v>0.17499999999999999</v>
      </c>
      <c r="CA237" s="47">
        <f>求节点($BL$5:$BL$364,BO$5:BO$364,节奏总纲!T236)</f>
        <v>0.17499999999999999</v>
      </c>
      <c r="CB237" s="47">
        <f>求节点($BL$5:$BL$364,BP$5:BP$364,节奏总纲!U236)</f>
        <v>0.17499999999999999</v>
      </c>
      <c r="CC237" s="47">
        <f>求节点($BL$5:$BL$364,BQ$5:BQ$364,节奏总纲!V236)</f>
        <v>0.17499999999999999</v>
      </c>
      <c r="CD237" s="47">
        <f>求节点($BL$5:$BL$364,BR$5:BR$364,节奏总纲!R236)</f>
        <v>0.125</v>
      </c>
      <c r="CE237" s="47">
        <f>求节点($BL$5:$BL$364,BS$5:BS$364,节奏总纲!S236)</f>
        <v>0.125</v>
      </c>
      <c r="CF237" s="47">
        <f>求节点($BL$5:$BL$364,BT$5:BT$364,节奏总纲!T236)</f>
        <v>0.125</v>
      </c>
      <c r="CG237" s="47">
        <f>求节点($BL$5:$BL$364,BU$5:BU$364,节奏总纲!U236)</f>
        <v>0.125</v>
      </c>
      <c r="CH237" s="47">
        <f>求节点($BL$5:$BL$364,BV$5:BV$364,节奏总纲!V236)</f>
        <v>0.125</v>
      </c>
    </row>
    <row r="238" spans="2:86" x14ac:dyDescent="0.2">
      <c r="B238" s="83">
        <v>234</v>
      </c>
      <c r="C238" s="83">
        <f>[1]服务器生态!W255</f>
        <v>84.222837770878101</v>
      </c>
      <c r="D238" s="83">
        <f>[1]服务器生态!X255</f>
        <v>83.044489264197196</v>
      </c>
      <c r="E238" s="83">
        <f>[1]服务器生态!Y255</f>
        <v>6.7789457999746547</v>
      </c>
      <c r="F238" s="83">
        <f>[1]服务器生态!Z255</f>
        <v>1.20602236095</v>
      </c>
      <c r="G238" s="83">
        <f>[1]服务器生态!AA255</f>
        <v>0.3489548039999999</v>
      </c>
      <c r="H238" s="83">
        <f>[1]服务器生态!AC255</f>
        <v>0.47962550249999997</v>
      </c>
      <c r="I238" s="83">
        <f>[1]服务器生态!AD255</f>
        <v>0.47291513735919999</v>
      </c>
      <c r="J238" s="83">
        <f>[1]服务器生态!AE255</f>
        <v>3.8604200140800002E-2</v>
      </c>
      <c r="K238" s="83">
        <f>[1]服务器生态!AF255</f>
        <v>6.8679600000000019E-3</v>
      </c>
      <c r="L238" s="83">
        <f>[1]服务器生态!AG255</f>
        <v>1.9871999999999997E-3</v>
      </c>
      <c r="M238" s="83">
        <f>[3]基础信息!M237</f>
        <v>100</v>
      </c>
      <c r="N238" s="92"/>
      <c r="X238" s="97">
        <v>234</v>
      </c>
      <c r="Y238" s="102">
        <f>求节点(节奏总纲!D$4:D$163,R$5:R$164,$X238)*6</f>
        <v>41040.560988850462</v>
      </c>
      <c r="Z238" s="102">
        <f>求节点(节奏总纲!E$4:E$163,S$5:S$164,$X238)*6</f>
        <v>42193.243215387287</v>
      </c>
      <c r="AA238" s="102">
        <f>求节点(节奏总纲!F$4:F$163,T$5:T$164,$X238)*6</f>
        <v>43714.260349100528</v>
      </c>
      <c r="AB238" s="102">
        <f>求节点(节奏总纲!G$4:G$163,U$5:U$164,$X238)*6</f>
        <v>45935.943685190403</v>
      </c>
      <c r="AC238" s="102">
        <f>求节点(节奏总纲!H$4:H$163,V$5:V$164,$X238)*6</f>
        <v>49845.574106912303</v>
      </c>
      <c r="AG238" s="103">
        <v>234</v>
      </c>
      <c r="AH238" s="103">
        <v>1</v>
      </c>
      <c r="AI238" s="103">
        <f>[4]实力验证!$Z240</f>
        <v>1.3539952865706595</v>
      </c>
      <c r="AJ238" s="103">
        <f>[4]实力验证!$AE240</f>
        <v>2.0189219927371314</v>
      </c>
      <c r="AK238" s="103">
        <f>[4]实力验证!$AJ240</f>
        <v>4.257804671436995</v>
      </c>
      <c r="AL238" s="103">
        <f>[4]实力验证!$AO240</f>
        <v>6.3983427549868628</v>
      </c>
      <c r="AM238" s="103">
        <f t="shared" si="17"/>
        <v>176.08110551614624</v>
      </c>
      <c r="AN238" s="107"/>
      <c r="BL238" s="70">
        <v>234</v>
      </c>
      <c r="BM238" s="47">
        <f>'[1]功能-战损相关'!H244</f>
        <v>0</v>
      </c>
      <c r="BN238" s="47">
        <f>'[1]功能-战损相关'!I244</f>
        <v>0</v>
      </c>
      <c r="BO238" s="47">
        <f>'[1]功能-战损相关'!J244</f>
        <v>0</v>
      </c>
      <c r="BP238" s="47">
        <f>'[1]功能-战损相关'!K244</f>
        <v>0</v>
      </c>
      <c r="BQ238" s="47">
        <f>'[1]功能-战损相关'!L244</f>
        <v>0</v>
      </c>
      <c r="BR238" s="47">
        <f>'[1]功能-战损相关'!M244</f>
        <v>0</v>
      </c>
      <c r="BS238" s="47">
        <f>'[1]功能-战损相关'!N244</f>
        <v>0</v>
      </c>
      <c r="BT238" s="47">
        <f>'[1]功能-战损相关'!O244</f>
        <v>0</v>
      </c>
      <c r="BU238" s="47">
        <f>'[1]功能-战损相关'!P244</f>
        <v>0</v>
      </c>
      <c r="BV238" s="47">
        <f>'[1]功能-战损相关'!Q244</f>
        <v>0</v>
      </c>
      <c r="BX238" s="57">
        <v>234</v>
      </c>
      <c r="BY238" s="47">
        <f>求节点($BL$5:$BL$364,BM$5:BM$364,节奏总纲!R237)</f>
        <v>0.17499999999999999</v>
      </c>
      <c r="BZ238" s="47">
        <f>求节点($BL$5:$BL$364,BN$5:BN$364,节奏总纲!S237)</f>
        <v>0.17499999999999999</v>
      </c>
      <c r="CA238" s="47">
        <f>求节点($BL$5:$BL$364,BO$5:BO$364,节奏总纲!T237)</f>
        <v>0.17499999999999999</v>
      </c>
      <c r="CB238" s="47">
        <f>求节点($BL$5:$BL$364,BP$5:BP$364,节奏总纲!U237)</f>
        <v>0.17499999999999999</v>
      </c>
      <c r="CC238" s="47">
        <f>求节点($BL$5:$BL$364,BQ$5:BQ$364,节奏总纲!V237)</f>
        <v>0.17499999999999999</v>
      </c>
      <c r="CD238" s="47">
        <f>求节点($BL$5:$BL$364,BR$5:BR$364,节奏总纲!R237)</f>
        <v>0.125</v>
      </c>
      <c r="CE238" s="47">
        <f>求节点($BL$5:$BL$364,BS$5:BS$364,节奏总纲!S237)</f>
        <v>0.125</v>
      </c>
      <c r="CF238" s="47">
        <f>求节点($BL$5:$BL$364,BT$5:BT$364,节奏总纲!T237)</f>
        <v>0.125</v>
      </c>
      <c r="CG238" s="47">
        <f>求节点($BL$5:$BL$364,BU$5:BU$364,节奏总纲!U237)</f>
        <v>0.125</v>
      </c>
      <c r="CH238" s="47">
        <f>求节点($BL$5:$BL$364,BV$5:BV$364,节奏总纲!V237)</f>
        <v>0.125</v>
      </c>
    </row>
    <row r="239" spans="2:86" x14ac:dyDescent="0.2">
      <c r="B239" s="83">
        <v>235</v>
      </c>
      <c r="C239" s="83">
        <f>[1]服务器生态!W256</f>
        <v>83.651558832509735</v>
      </c>
      <c r="D239" s="83">
        <f>[1]服务器生态!X256</f>
        <v>82.481202999808261</v>
      </c>
      <c r="E239" s="83">
        <f>[1]服务器生态!Y256</f>
        <v>6.7329645784631982</v>
      </c>
      <c r="F239" s="83">
        <f>[1]服务器生态!Z256</f>
        <v>1.19784197671875</v>
      </c>
      <c r="G239" s="83">
        <f>[1]服务器生态!AA256</f>
        <v>0.34658786249999984</v>
      </c>
      <c r="H239" s="83">
        <f>[1]服务器生态!AC256</f>
        <v>0.47962550249999997</v>
      </c>
      <c r="I239" s="83">
        <f>[1]服务器生态!AD256</f>
        <v>0.47291513735919999</v>
      </c>
      <c r="J239" s="83">
        <f>[1]服务器生态!AE256</f>
        <v>3.8604200140800002E-2</v>
      </c>
      <c r="K239" s="83">
        <f>[1]服务器生态!AF256</f>
        <v>6.8679600000000019E-3</v>
      </c>
      <c r="L239" s="83">
        <f>[1]服务器生态!AG256</f>
        <v>1.9871999999999997E-3</v>
      </c>
      <c r="M239" s="83">
        <f>[3]基础信息!M238</f>
        <v>100</v>
      </c>
      <c r="N239" s="92"/>
      <c r="X239" s="97">
        <v>235</v>
      </c>
      <c r="Y239" s="102">
        <f>求节点(节奏总纲!D$4:D$163,R$5:R$164,$X239)*6</f>
        <v>41066.037518103214</v>
      </c>
      <c r="Z239" s="102">
        <f>求节点(节奏总纲!E$4:E$163,S$5:S$164,$X239)*6</f>
        <v>42218.489720694342</v>
      </c>
      <c r="AA239" s="102">
        <f>求节点(节奏总纲!F$4:F$163,T$5:T$164,$X239)*6</f>
        <v>43739.381483769568</v>
      </c>
      <c r="AB239" s="102">
        <f>求节点(节奏总纲!G$4:G$163,U$5:U$164,$X239)*6</f>
        <v>45962.035880532909</v>
      </c>
      <c r="AC239" s="102">
        <f>求节点(节奏总纲!H$4:H$163,V$5:V$164,$X239)*6</f>
        <v>49870.302092081154</v>
      </c>
      <c r="AG239" s="103">
        <v>235</v>
      </c>
      <c r="AH239" s="103">
        <v>1</v>
      </c>
      <c r="AI239" s="103">
        <f>[4]实力验证!$Z241</f>
        <v>1.3555613957148644</v>
      </c>
      <c r="AJ239" s="103">
        <f>[4]实力验证!$AE241</f>
        <v>2.0185419906993687</v>
      </c>
      <c r="AK239" s="103">
        <f>[4]实力验证!$AJ241</f>
        <v>4.2565495031559726</v>
      </c>
      <c r="AL239" s="103">
        <f>[4]实力验证!$AO241</f>
        <v>6.3808444901425538</v>
      </c>
      <c r="AM239" s="103">
        <f t="shared" si="17"/>
        <v>176.16390317195706</v>
      </c>
      <c r="AN239" s="107"/>
      <c r="BL239" s="70">
        <v>235</v>
      </c>
      <c r="BM239" s="47">
        <f>'[1]功能-战损相关'!H245</f>
        <v>0</v>
      </c>
      <c r="BN239" s="47">
        <f>'[1]功能-战损相关'!I245</f>
        <v>0</v>
      </c>
      <c r="BO239" s="47">
        <f>'[1]功能-战损相关'!J245</f>
        <v>0</v>
      </c>
      <c r="BP239" s="47">
        <f>'[1]功能-战损相关'!K245</f>
        <v>0</v>
      </c>
      <c r="BQ239" s="47">
        <f>'[1]功能-战损相关'!L245</f>
        <v>0</v>
      </c>
      <c r="BR239" s="47">
        <f>'[1]功能-战损相关'!M245</f>
        <v>0</v>
      </c>
      <c r="BS239" s="47">
        <f>'[1]功能-战损相关'!N245</f>
        <v>0</v>
      </c>
      <c r="BT239" s="47">
        <f>'[1]功能-战损相关'!O245</f>
        <v>0</v>
      </c>
      <c r="BU239" s="47">
        <f>'[1]功能-战损相关'!P245</f>
        <v>0</v>
      </c>
      <c r="BV239" s="47">
        <f>'[1]功能-战损相关'!Q245</f>
        <v>0</v>
      </c>
      <c r="BX239" s="57">
        <v>235</v>
      </c>
      <c r="BY239" s="47">
        <f>求节点($BL$5:$BL$364,BM$5:BM$364,节奏总纲!R238)</f>
        <v>0.17499999999999999</v>
      </c>
      <c r="BZ239" s="47">
        <f>求节点($BL$5:$BL$364,BN$5:BN$364,节奏总纲!S238)</f>
        <v>0.17499999999999999</v>
      </c>
      <c r="CA239" s="47">
        <f>求节点($BL$5:$BL$364,BO$5:BO$364,节奏总纲!T238)</f>
        <v>0.17499999999999999</v>
      </c>
      <c r="CB239" s="47">
        <f>求节点($BL$5:$BL$364,BP$5:BP$364,节奏总纲!U238)</f>
        <v>0.17499999999999999</v>
      </c>
      <c r="CC239" s="47">
        <f>求节点($BL$5:$BL$364,BQ$5:BQ$364,节奏总纲!V238)</f>
        <v>0.17499999999999999</v>
      </c>
      <c r="CD239" s="47">
        <f>求节点($BL$5:$BL$364,BR$5:BR$364,节奏总纲!R238)</f>
        <v>0.125</v>
      </c>
      <c r="CE239" s="47">
        <f>求节点($BL$5:$BL$364,BS$5:BS$364,节奏总纲!S238)</f>
        <v>0.125</v>
      </c>
      <c r="CF239" s="47">
        <f>求节点($BL$5:$BL$364,BT$5:BT$364,节奏总纲!T238)</f>
        <v>0.125</v>
      </c>
      <c r="CG239" s="47">
        <f>求节点($BL$5:$BL$364,BU$5:BU$364,节奏总纲!U238)</f>
        <v>0.125</v>
      </c>
      <c r="CH239" s="47">
        <f>求节点($BL$5:$BL$364,BV$5:BV$364,节奏总纲!V238)</f>
        <v>0.125</v>
      </c>
    </row>
    <row r="240" spans="2:86" x14ac:dyDescent="0.2">
      <c r="B240" s="83">
        <v>236</v>
      </c>
      <c r="C240" s="83">
        <f>[1]服务器生态!W257</f>
        <v>83.08027989414137</v>
      </c>
      <c r="D240" s="83">
        <f>[1]服务器生态!X257</f>
        <v>81.917916735419325</v>
      </c>
      <c r="E240" s="83">
        <f>[1]服务器生态!Y257</f>
        <v>6.6869833569517425</v>
      </c>
      <c r="F240" s="83">
        <f>[1]服务器生态!Z257</f>
        <v>1.1896615924875</v>
      </c>
      <c r="G240" s="83">
        <f>[1]服务器生态!AA257</f>
        <v>0.34422092099999985</v>
      </c>
      <c r="H240" s="83">
        <f>[1]服务器生态!AC257</f>
        <v>0.47962550249999997</v>
      </c>
      <c r="I240" s="83">
        <f>[1]服务器生态!AD257</f>
        <v>0.47291513735919999</v>
      </c>
      <c r="J240" s="83">
        <f>[1]服务器生态!AE257</f>
        <v>3.8604200140800002E-2</v>
      </c>
      <c r="K240" s="83">
        <f>[1]服务器生态!AF257</f>
        <v>6.8679600000000019E-3</v>
      </c>
      <c r="L240" s="83">
        <f>[1]服务器生态!AG257</f>
        <v>1.9871999999999997E-3</v>
      </c>
      <c r="M240" s="83">
        <f>[3]基础信息!M239</f>
        <v>100</v>
      </c>
      <c r="N240" s="92"/>
      <c r="X240" s="97">
        <v>236</v>
      </c>
      <c r="Y240" s="102">
        <f>求节点(节奏总纲!D$4:D$163,R$5:R$164,$X240)*6</f>
        <v>41091.514047355966</v>
      </c>
      <c r="Z240" s="102">
        <f>求节点(节奏总纲!E$4:E$163,S$5:S$164,$X240)*6</f>
        <v>42243.736226001405</v>
      </c>
      <c r="AA240" s="102">
        <f>求节点(节奏总纲!F$4:F$163,T$5:T$164,$X240)*6</f>
        <v>43764.502618438608</v>
      </c>
      <c r="AB240" s="102">
        <f>求节点(节奏总纲!G$4:G$163,U$5:U$164,$X240)*6</f>
        <v>45988.128075875415</v>
      </c>
      <c r="AC240" s="102">
        <f>求节点(节奏总纲!H$4:H$163,V$5:V$164,$X240)*6</f>
        <v>49895.030077250005</v>
      </c>
      <c r="AG240" s="103">
        <v>236</v>
      </c>
      <c r="AH240" s="103">
        <v>1</v>
      </c>
      <c r="AI240" s="103">
        <f>[4]实力验证!$Z242</f>
        <v>1.3571130978259462</v>
      </c>
      <c r="AJ240" s="103">
        <f>[4]实力验证!$AE242</f>
        <v>2.0181654843962198</v>
      </c>
      <c r="AK240" s="103">
        <f>[4]实力验证!$AJ242</f>
        <v>4.2553058814846256</v>
      </c>
      <c r="AL240" s="103">
        <f>[4]实力验证!$AO242</f>
        <v>6.3635071962510885</v>
      </c>
      <c r="AM240" s="103">
        <f t="shared" si="17"/>
        <v>176.2459391512435</v>
      </c>
      <c r="AN240" s="107"/>
      <c r="BL240" s="70">
        <v>236</v>
      </c>
      <c r="BM240" s="47">
        <f>'[1]功能-战损相关'!H246</f>
        <v>0</v>
      </c>
      <c r="BN240" s="47">
        <f>'[1]功能-战损相关'!I246</f>
        <v>0</v>
      </c>
      <c r="BO240" s="47">
        <f>'[1]功能-战损相关'!J246</f>
        <v>0</v>
      </c>
      <c r="BP240" s="47">
        <f>'[1]功能-战损相关'!K246</f>
        <v>0</v>
      </c>
      <c r="BQ240" s="47">
        <f>'[1]功能-战损相关'!L246</f>
        <v>0</v>
      </c>
      <c r="BR240" s="47">
        <f>'[1]功能-战损相关'!M246</f>
        <v>0</v>
      </c>
      <c r="BS240" s="47">
        <f>'[1]功能-战损相关'!N246</f>
        <v>0</v>
      </c>
      <c r="BT240" s="47">
        <f>'[1]功能-战损相关'!O246</f>
        <v>0</v>
      </c>
      <c r="BU240" s="47">
        <f>'[1]功能-战损相关'!P246</f>
        <v>0</v>
      </c>
      <c r="BV240" s="47">
        <f>'[1]功能-战损相关'!Q246</f>
        <v>0</v>
      </c>
      <c r="BX240" s="57">
        <v>236</v>
      </c>
      <c r="BY240" s="47">
        <f>求节点($BL$5:$BL$364,BM$5:BM$364,节奏总纲!R239)</f>
        <v>0.17499999999999999</v>
      </c>
      <c r="BZ240" s="47">
        <f>求节点($BL$5:$BL$364,BN$5:BN$364,节奏总纲!S239)</f>
        <v>0.17499999999999999</v>
      </c>
      <c r="CA240" s="47">
        <f>求节点($BL$5:$BL$364,BO$5:BO$364,节奏总纲!T239)</f>
        <v>0.17499999999999999</v>
      </c>
      <c r="CB240" s="47">
        <f>求节点($BL$5:$BL$364,BP$5:BP$364,节奏总纲!U239)</f>
        <v>0.17499999999999999</v>
      </c>
      <c r="CC240" s="47">
        <f>求节点($BL$5:$BL$364,BQ$5:BQ$364,节奏总纲!V239)</f>
        <v>0.17499999999999999</v>
      </c>
      <c r="CD240" s="47">
        <f>求节点($BL$5:$BL$364,BR$5:BR$364,节奏总纲!R239)</f>
        <v>0.125</v>
      </c>
      <c r="CE240" s="47">
        <f>求节点($BL$5:$BL$364,BS$5:BS$364,节奏总纲!S239)</f>
        <v>0.125</v>
      </c>
      <c r="CF240" s="47">
        <f>求节点($BL$5:$BL$364,BT$5:BT$364,节奏总纲!T239)</f>
        <v>0.125</v>
      </c>
      <c r="CG240" s="47">
        <f>求节点($BL$5:$BL$364,BU$5:BU$364,节奏总纲!U239)</f>
        <v>0.125</v>
      </c>
      <c r="CH240" s="47">
        <f>求节点($BL$5:$BL$364,BV$5:BV$364,节奏总纲!V239)</f>
        <v>0.125</v>
      </c>
    </row>
    <row r="241" spans="2:86" x14ac:dyDescent="0.2">
      <c r="B241" s="83">
        <v>237</v>
      </c>
      <c r="C241" s="83">
        <f>[1]服务器生态!W258</f>
        <v>82.509000955773018</v>
      </c>
      <c r="D241" s="83">
        <f>[1]服务器生态!X258</f>
        <v>81.35463047103039</v>
      </c>
      <c r="E241" s="83">
        <f>[1]服务器生态!Y258</f>
        <v>6.6410021354402868</v>
      </c>
      <c r="F241" s="83">
        <f>[1]服务器生态!Z258</f>
        <v>1.18148120825625</v>
      </c>
      <c r="G241" s="83">
        <f>[1]服务器生态!AA258</f>
        <v>0.34185397949999985</v>
      </c>
      <c r="H241" s="83">
        <f>[1]服务器生态!AC258</f>
        <v>0.47962550249999997</v>
      </c>
      <c r="I241" s="83">
        <f>[1]服务器生态!AD258</f>
        <v>0.47291513735919999</v>
      </c>
      <c r="J241" s="83">
        <f>[1]服务器生态!AE258</f>
        <v>3.8604200140800002E-2</v>
      </c>
      <c r="K241" s="83">
        <f>[1]服务器生态!AF258</f>
        <v>6.8679600000000019E-3</v>
      </c>
      <c r="L241" s="83">
        <f>[1]服务器生态!AG258</f>
        <v>1.9871999999999997E-3</v>
      </c>
      <c r="M241" s="83">
        <f>[3]基础信息!M240</f>
        <v>100</v>
      </c>
      <c r="N241" s="92"/>
      <c r="X241" s="97">
        <v>237</v>
      </c>
      <c r="Y241" s="102">
        <f>求节点(节奏总纲!D$4:D$163,R$5:R$164,$X241)*6</f>
        <v>41116.99057660871</v>
      </c>
      <c r="Z241" s="102">
        <f>求节点(节奏总纲!E$4:E$163,S$5:S$164,$X241)*6</f>
        <v>42268.109564321712</v>
      </c>
      <c r="AA241" s="102">
        <f>求节点(节奏总纲!F$4:F$163,T$5:T$164,$X241)*6</f>
        <v>43789.62375310764</v>
      </c>
      <c r="AB241" s="102">
        <f>求节点(节奏总纲!G$4:G$163,U$5:U$164,$X241)*6</f>
        <v>46014.220271217928</v>
      </c>
      <c r="AC241" s="102">
        <f>求节点(节奏总纲!H$4:H$163,V$5:V$164,$X241)*6</f>
        <v>49919.758062418856</v>
      </c>
      <c r="AG241" s="103">
        <v>237</v>
      </c>
      <c r="AH241" s="103">
        <v>1</v>
      </c>
      <c r="AI241" s="103">
        <f>[4]实力验证!$Z243</f>
        <v>1.3586131019565226</v>
      </c>
      <c r="AJ241" s="103">
        <f>[4]实力验证!$AE243</f>
        <v>2.0177924258113258</v>
      </c>
      <c r="AK241" s="103">
        <f>[4]实力验证!$AJ243</f>
        <v>4.2540736478221977</v>
      </c>
      <c r="AL241" s="103">
        <f>[4]实力验证!$AO243</f>
        <v>6.3463286622638559</v>
      </c>
      <c r="AM241" s="103">
        <f t="shared" si="17"/>
        <v>176.32456456031534</v>
      </c>
      <c r="AN241" s="107"/>
      <c r="BL241" s="70">
        <v>237</v>
      </c>
      <c r="BM241" s="47">
        <f>'[1]功能-战损相关'!H247</f>
        <v>0</v>
      </c>
      <c r="BN241" s="47">
        <f>'[1]功能-战损相关'!I247</f>
        <v>0</v>
      </c>
      <c r="BO241" s="47">
        <f>'[1]功能-战损相关'!J247</f>
        <v>0</v>
      </c>
      <c r="BP241" s="47">
        <f>'[1]功能-战损相关'!K247</f>
        <v>0</v>
      </c>
      <c r="BQ241" s="47">
        <f>'[1]功能-战损相关'!L247</f>
        <v>0</v>
      </c>
      <c r="BR241" s="47">
        <f>'[1]功能-战损相关'!M247</f>
        <v>0</v>
      </c>
      <c r="BS241" s="47">
        <f>'[1]功能-战损相关'!N247</f>
        <v>0</v>
      </c>
      <c r="BT241" s="47">
        <f>'[1]功能-战损相关'!O247</f>
        <v>0</v>
      </c>
      <c r="BU241" s="47">
        <f>'[1]功能-战损相关'!P247</f>
        <v>0</v>
      </c>
      <c r="BV241" s="47">
        <f>'[1]功能-战损相关'!Q247</f>
        <v>0</v>
      </c>
      <c r="BX241" s="57">
        <v>237</v>
      </c>
      <c r="BY241" s="47">
        <f>求节点($BL$5:$BL$364,BM$5:BM$364,节奏总纲!R240)</f>
        <v>0.17499999999999999</v>
      </c>
      <c r="BZ241" s="47">
        <f>求节点($BL$5:$BL$364,BN$5:BN$364,节奏总纲!S240)</f>
        <v>0.17499999999999999</v>
      </c>
      <c r="CA241" s="47">
        <f>求节点($BL$5:$BL$364,BO$5:BO$364,节奏总纲!T240)</f>
        <v>0.17499999999999999</v>
      </c>
      <c r="CB241" s="47">
        <f>求节点($BL$5:$BL$364,BP$5:BP$364,节奏总纲!U240)</f>
        <v>0.17499999999999999</v>
      </c>
      <c r="CC241" s="47">
        <f>求节点($BL$5:$BL$364,BQ$5:BQ$364,节奏总纲!V240)</f>
        <v>0.17499999999999999</v>
      </c>
      <c r="CD241" s="47">
        <f>求节点($BL$5:$BL$364,BR$5:BR$364,节奏总纲!R240)</f>
        <v>0.125</v>
      </c>
      <c r="CE241" s="47">
        <f>求节点($BL$5:$BL$364,BS$5:BS$364,节奏总纲!S240)</f>
        <v>0.125</v>
      </c>
      <c r="CF241" s="47">
        <f>求节点($BL$5:$BL$364,BT$5:BT$364,节奏总纲!T240)</f>
        <v>0.125</v>
      </c>
      <c r="CG241" s="47">
        <f>求节点($BL$5:$BL$364,BU$5:BU$364,节奏总纲!U240)</f>
        <v>0.125</v>
      </c>
      <c r="CH241" s="47">
        <f>求节点($BL$5:$BL$364,BV$5:BV$364,节奏总纲!V240)</f>
        <v>0.125</v>
      </c>
    </row>
    <row r="242" spans="2:86" x14ac:dyDescent="0.2">
      <c r="B242" s="83">
        <v>238</v>
      </c>
      <c r="C242" s="83">
        <f>[1]服务器生态!W259</f>
        <v>81.937722017404667</v>
      </c>
      <c r="D242" s="83">
        <f>[1]服务器生态!X259</f>
        <v>80.791344206641455</v>
      </c>
      <c r="E242" s="83">
        <f>[1]服务器生态!Y259</f>
        <v>6.5950209139288312</v>
      </c>
      <c r="F242" s="83">
        <f>[1]服务器生态!Z259</f>
        <v>1.173300824025</v>
      </c>
      <c r="G242" s="83">
        <f>[1]服务器生态!AA259</f>
        <v>0.33948703799999991</v>
      </c>
      <c r="H242" s="83">
        <f>[1]服务器生态!AC259</f>
        <v>0.47962550249999997</v>
      </c>
      <c r="I242" s="83">
        <f>[1]服务器生态!AD259</f>
        <v>0.47291513735919999</v>
      </c>
      <c r="J242" s="83">
        <f>[1]服务器生态!AE259</f>
        <v>3.8604200140800002E-2</v>
      </c>
      <c r="K242" s="83">
        <f>[1]服务器生态!AF259</f>
        <v>6.8679600000000019E-3</v>
      </c>
      <c r="L242" s="83">
        <f>[1]服务器生态!AG259</f>
        <v>1.9871999999999997E-3</v>
      </c>
      <c r="M242" s="83">
        <f>[3]基础信息!M241</f>
        <v>100</v>
      </c>
      <c r="N242" s="92"/>
      <c r="X242" s="97">
        <v>238</v>
      </c>
      <c r="Y242" s="102">
        <f>求节点(节奏总纲!D$4:D$163,R$5:R$164,$X242)*6</f>
        <v>41142.134766234405</v>
      </c>
      <c r="Z242" s="102">
        <f>求节点(节奏总纲!E$4:E$163,S$5:S$164,$X242)*6</f>
        <v>42291.993521906574</v>
      </c>
      <c r="AA242" s="102">
        <f>求节点(节奏总纲!F$4:F$163,T$5:T$164,$X242)*6</f>
        <v>43813.810341151213</v>
      </c>
      <c r="AB242" s="102">
        <f>求节点(节奏总纲!G$4:G$163,U$5:U$164,$X242)*6</f>
        <v>46040.312466560434</v>
      </c>
      <c r="AC242" s="102">
        <f>求节点(节奏总纲!H$4:H$163,V$5:V$164,$X242)*6</f>
        <v>49944.486047587707</v>
      </c>
      <c r="AG242" s="103">
        <v>238</v>
      </c>
      <c r="AH242" s="103">
        <v>1</v>
      </c>
      <c r="AI242" s="103">
        <f>[4]实力验证!$Z244</f>
        <v>1.3600879783779689</v>
      </c>
      <c r="AJ242" s="103">
        <f>[4]实力验证!$AE244</f>
        <v>2.0177026375958649</v>
      </c>
      <c r="AK242" s="103">
        <f>[4]实力验证!$AJ244</f>
        <v>4.2528822298927222</v>
      </c>
      <c r="AL242" s="103">
        <f>[4]实力验证!$AO244</f>
        <v>6.3293507449775612</v>
      </c>
      <c r="AM242" s="103">
        <f t="shared" si="17"/>
        <v>176.40666791316568</v>
      </c>
      <c r="AN242" s="107"/>
      <c r="BL242" s="70">
        <v>238</v>
      </c>
      <c r="BM242" s="47">
        <f>'[1]功能-战损相关'!H248</f>
        <v>0</v>
      </c>
      <c r="BN242" s="47">
        <f>'[1]功能-战损相关'!I248</f>
        <v>0</v>
      </c>
      <c r="BO242" s="47">
        <f>'[1]功能-战损相关'!J248</f>
        <v>0</v>
      </c>
      <c r="BP242" s="47">
        <f>'[1]功能-战损相关'!K248</f>
        <v>0</v>
      </c>
      <c r="BQ242" s="47">
        <f>'[1]功能-战损相关'!L248</f>
        <v>0</v>
      </c>
      <c r="BR242" s="47">
        <f>'[1]功能-战损相关'!M248</f>
        <v>0</v>
      </c>
      <c r="BS242" s="47">
        <f>'[1]功能-战损相关'!N248</f>
        <v>0</v>
      </c>
      <c r="BT242" s="47">
        <f>'[1]功能-战损相关'!O248</f>
        <v>0</v>
      </c>
      <c r="BU242" s="47">
        <f>'[1]功能-战损相关'!P248</f>
        <v>0</v>
      </c>
      <c r="BV242" s="47">
        <f>'[1]功能-战损相关'!Q248</f>
        <v>0</v>
      </c>
      <c r="BX242" s="57">
        <v>238</v>
      </c>
      <c r="BY242" s="47">
        <f>求节点($BL$5:$BL$364,BM$5:BM$364,节奏总纲!R241)</f>
        <v>0.17499999999999999</v>
      </c>
      <c r="BZ242" s="47">
        <f>求节点($BL$5:$BL$364,BN$5:BN$364,节奏总纲!S241)</f>
        <v>0.17499999999999999</v>
      </c>
      <c r="CA242" s="47">
        <f>求节点($BL$5:$BL$364,BO$5:BO$364,节奏总纲!T241)</f>
        <v>0.17499999999999999</v>
      </c>
      <c r="CB242" s="47">
        <f>求节点($BL$5:$BL$364,BP$5:BP$364,节奏总纲!U241)</f>
        <v>0.17499999999999999</v>
      </c>
      <c r="CC242" s="47">
        <f>求节点($BL$5:$BL$364,BQ$5:BQ$364,节奏总纲!V241)</f>
        <v>0.17499999999999999</v>
      </c>
      <c r="CD242" s="47">
        <f>求节点($BL$5:$BL$364,BR$5:BR$364,节奏总纲!R241)</f>
        <v>0.125</v>
      </c>
      <c r="CE242" s="47">
        <f>求节点($BL$5:$BL$364,BS$5:BS$364,节奏总纲!S241)</f>
        <v>0.125</v>
      </c>
      <c r="CF242" s="47">
        <f>求节点($BL$5:$BL$364,BT$5:BT$364,节奏总纲!T241)</f>
        <v>0.125</v>
      </c>
      <c r="CG242" s="47">
        <f>求节点($BL$5:$BL$364,BU$5:BU$364,节奏总纲!U241)</f>
        <v>0.125</v>
      </c>
      <c r="CH242" s="47">
        <f>求节点($BL$5:$BL$364,BV$5:BV$364,节奏总纲!V241)</f>
        <v>0.125</v>
      </c>
    </row>
    <row r="243" spans="2:86" x14ac:dyDescent="0.2">
      <c r="B243" s="83">
        <v>239</v>
      </c>
      <c r="C243" s="83">
        <f>[1]服务器生态!W260</f>
        <v>81.366443079036301</v>
      </c>
      <c r="D243" s="83">
        <f>[1]服务器生态!X260</f>
        <v>80.228057942252519</v>
      </c>
      <c r="E243" s="83">
        <f>[1]服务器生态!Y260</f>
        <v>6.5490396924173737</v>
      </c>
      <c r="F243" s="83">
        <f>[1]服务器生态!Z260</f>
        <v>1.16512043979375</v>
      </c>
      <c r="G243" s="83">
        <f>[1]服务器生态!AA260</f>
        <v>0.33712009649999986</v>
      </c>
      <c r="H243" s="83">
        <f>[1]服务器生态!AC260</f>
        <v>0.47962550249999997</v>
      </c>
      <c r="I243" s="83">
        <f>[1]服务器生态!AD260</f>
        <v>0.47291513735919999</v>
      </c>
      <c r="J243" s="83">
        <f>[1]服务器生态!AE260</f>
        <v>3.8604200140800002E-2</v>
      </c>
      <c r="K243" s="83">
        <f>[1]服务器生态!AF260</f>
        <v>6.8679600000000019E-3</v>
      </c>
      <c r="L243" s="83">
        <f>[1]服务器生态!AG260</f>
        <v>1.9871999999999997E-3</v>
      </c>
      <c r="M243" s="83">
        <f>[3]基础信息!M242</f>
        <v>100</v>
      </c>
      <c r="N243" s="92"/>
      <c r="X243" s="97">
        <v>239</v>
      </c>
      <c r="Y243" s="102">
        <f>求节点(节奏总纲!D$4:D$163,R$5:R$164,$X243)*6</f>
        <v>41165.296213765912</v>
      </c>
      <c r="Z243" s="102">
        <f>求节点(节奏总纲!E$4:E$163,S$5:S$164,$X243)*6</f>
        <v>42315.877479491435</v>
      </c>
      <c r="AA243" s="102">
        <f>求节点(节奏总纲!F$4:F$163,T$5:T$164,$X243)*6</f>
        <v>43837.648831396305</v>
      </c>
      <c r="AB243" s="102">
        <f>求节点(节奏总纲!G$4:G$163,U$5:U$164,$X243)*6</f>
        <v>46066.40466190294</v>
      </c>
      <c r="AC243" s="102">
        <f>求节点(节奏总纲!H$4:H$163,V$5:V$164,$X243)*6</f>
        <v>49969.214032756558</v>
      </c>
      <c r="AG243" s="103">
        <v>239</v>
      </c>
      <c r="AH243" s="103">
        <v>1</v>
      </c>
      <c r="AI243" s="103">
        <f>[4]实力验证!$Z245</f>
        <v>1.3616057431551036</v>
      </c>
      <c r="AJ243" s="103">
        <f>[4]实力验证!$AE245</f>
        <v>2.0177955924117179</v>
      </c>
      <c r="AK243" s="103">
        <f>[4]实力验证!$AJ245</f>
        <v>4.2518772618500371</v>
      </c>
      <c r="AL243" s="103">
        <f>[4]实力验证!$AO245</f>
        <v>6.3127874494184537</v>
      </c>
      <c r="AM243" s="103">
        <f t="shared" si="17"/>
        <v>176.4960404740894</v>
      </c>
      <c r="AN243" s="107"/>
      <c r="BL243" s="70">
        <v>239</v>
      </c>
      <c r="BM243" s="47">
        <f>'[1]功能-战损相关'!H249</f>
        <v>0</v>
      </c>
      <c r="BN243" s="47">
        <f>'[1]功能-战损相关'!I249</f>
        <v>0</v>
      </c>
      <c r="BO243" s="47">
        <f>'[1]功能-战损相关'!J249</f>
        <v>0</v>
      </c>
      <c r="BP243" s="47">
        <f>'[1]功能-战损相关'!K249</f>
        <v>0</v>
      </c>
      <c r="BQ243" s="47">
        <f>'[1]功能-战损相关'!L249</f>
        <v>0</v>
      </c>
      <c r="BR243" s="47">
        <f>'[1]功能-战损相关'!M249</f>
        <v>0</v>
      </c>
      <c r="BS243" s="47">
        <f>'[1]功能-战损相关'!N249</f>
        <v>0</v>
      </c>
      <c r="BT243" s="47">
        <f>'[1]功能-战损相关'!O249</f>
        <v>0</v>
      </c>
      <c r="BU243" s="47">
        <f>'[1]功能-战损相关'!P249</f>
        <v>0</v>
      </c>
      <c r="BV243" s="47">
        <f>'[1]功能-战损相关'!Q249</f>
        <v>0</v>
      </c>
      <c r="BX243" s="57">
        <v>239</v>
      </c>
      <c r="BY243" s="47">
        <f>求节点($BL$5:$BL$364,BM$5:BM$364,节奏总纲!R242)</f>
        <v>0.17499999999999999</v>
      </c>
      <c r="BZ243" s="47">
        <f>求节点($BL$5:$BL$364,BN$5:BN$364,节奏总纲!S242)</f>
        <v>0.17499999999999999</v>
      </c>
      <c r="CA243" s="47">
        <f>求节点($BL$5:$BL$364,BO$5:BO$364,节奏总纲!T242)</f>
        <v>0.17499999999999999</v>
      </c>
      <c r="CB243" s="47">
        <f>求节点($BL$5:$BL$364,BP$5:BP$364,节奏总纲!U242)</f>
        <v>0.17499999999999999</v>
      </c>
      <c r="CC243" s="47">
        <f>求节点($BL$5:$BL$364,BQ$5:BQ$364,节奏总纲!V242)</f>
        <v>0.17499999999999999</v>
      </c>
      <c r="CD243" s="47">
        <f>求节点($BL$5:$BL$364,BR$5:BR$364,节奏总纲!R242)</f>
        <v>0.125</v>
      </c>
      <c r="CE243" s="47">
        <f>求节点($BL$5:$BL$364,BS$5:BS$364,节奏总纲!S242)</f>
        <v>0.125</v>
      </c>
      <c r="CF243" s="47">
        <f>求节点($BL$5:$BL$364,BT$5:BT$364,节奏总纲!T242)</f>
        <v>0.125</v>
      </c>
      <c r="CG243" s="47">
        <f>求节点($BL$5:$BL$364,BU$5:BU$364,节奏总纲!U242)</f>
        <v>0.125</v>
      </c>
      <c r="CH243" s="47">
        <f>求节点($BL$5:$BL$364,BV$5:BV$364,节奏总纲!V242)</f>
        <v>0.125</v>
      </c>
    </row>
    <row r="244" spans="2:86" x14ac:dyDescent="0.2">
      <c r="B244" s="83">
        <v>240</v>
      </c>
      <c r="C244" s="83">
        <f>[1]服务器生态!W261</f>
        <v>80.795164140667936</v>
      </c>
      <c r="D244" s="83">
        <f>[1]服务器生态!X261</f>
        <v>79.664771677863584</v>
      </c>
      <c r="E244" s="83">
        <f>[1]服务器生态!Y261</f>
        <v>6.503058470905918</v>
      </c>
      <c r="F244" s="83">
        <f>[1]服务器生态!Z261</f>
        <v>1.1569400555625</v>
      </c>
      <c r="G244" s="83">
        <f>[1]服务器生态!AA261</f>
        <v>0.33475315499999986</v>
      </c>
      <c r="H244" s="83">
        <f>[1]服务器生态!AC261</f>
        <v>0.47962550249999997</v>
      </c>
      <c r="I244" s="83">
        <f>[1]服务器生态!AD261</f>
        <v>0.47291513735919999</v>
      </c>
      <c r="J244" s="83">
        <f>[1]服务器生态!AE261</f>
        <v>3.8604200140800002E-2</v>
      </c>
      <c r="K244" s="83">
        <f>[1]服务器生态!AF261</f>
        <v>6.8679600000000019E-3</v>
      </c>
      <c r="L244" s="83">
        <f>[1]服务器生态!AG261</f>
        <v>1.9871999999999997E-3</v>
      </c>
      <c r="M244" s="83">
        <f>[3]基础信息!M243</f>
        <v>100</v>
      </c>
      <c r="N244" s="92"/>
      <c r="X244" s="97">
        <v>240</v>
      </c>
      <c r="Y244" s="102">
        <f>求节点(节奏总纲!D$4:D$163,R$5:R$164,$X244)*6</f>
        <v>41188.45766129742</v>
      </c>
      <c r="Z244" s="102">
        <f>求节点(节奏总纲!E$4:E$163,S$5:S$164,$X244)*6</f>
        <v>42339.761437076304</v>
      </c>
      <c r="AA244" s="102">
        <f>求节点(节奏总纲!F$4:F$163,T$5:T$164,$X244)*6</f>
        <v>43861.487321641391</v>
      </c>
      <c r="AB244" s="102">
        <f>求节点(节奏总纲!G$4:G$163,U$5:U$164,$X244)*6</f>
        <v>46092.496857245445</v>
      </c>
      <c r="AC244" s="102">
        <f>求节点(节奏总纲!H$4:H$163,V$5:V$164,$X244)*6</f>
        <v>49993.942017925408</v>
      </c>
      <c r="AG244" s="103">
        <v>240</v>
      </c>
      <c r="AH244" s="103">
        <v>1</v>
      </c>
      <c r="AI244" s="103">
        <f>[4]实力验证!$Z246</f>
        <v>1.363109942240937</v>
      </c>
      <c r="AJ244" s="103">
        <f>[4]实力验证!$AE246</f>
        <v>2.0178877164029561</v>
      </c>
      <c r="AK244" s="103">
        <f>[4]实力验证!$AJ246</f>
        <v>4.2508812761519401</v>
      </c>
      <c r="AL244" s="103">
        <f>[4]实力验证!$AO246</f>
        <v>6.2963721956098651</v>
      </c>
      <c r="AM244" s="103">
        <f t="shared" si="17"/>
        <v>176.58461422837954</v>
      </c>
      <c r="AN244" s="107"/>
      <c r="BL244" s="70">
        <v>240</v>
      </c>
      <c r="BM244" s="47">
        <f>'[1]功能-战损相关'!H250</f>
        <v>0</v>
      </c>
      <c r="BN244" s="47">
        <f>'[1]功能-战损相关'!I250</f>
        <v>0</v>
      </c>
      <c r="BO244" s="47">
        <f>'[1]功能-战损相关'!J250</f>
        <v>0</v>
      </c>
      <c r="BP244" s="47">
        <f>'[1]功能-战损相关'!K250</f>
        <v>0</v>
      </c>
      <c r="BQ244" s="47">
        <f>'[1]功能-战损相关'!L250</f>
        <v>0</v>
      </c>
      <c r="BR244" s="47">
        <f>'[1]功能-战损相关'!M250</f>
        <v>0</v>
      </c>
      <c r="BS244" s="47">
        <f>'[1]功能-战损相关'!N250</f>
        <v>0</v>
      </c>
      <c r="BT244" s="47">
        <f>'[1]功能-战损相关'!O250</f>
        <v>0</v>
      </c>
      <c r="BU244" s="47">
        <f>'[1]功能-战损相关'!P250</f>
        <v>0</v>
      </c>
      <c r="BV244" s="47">
        <f>'[1]功能-战损相关'!Q250</f>
        <v>0</v>
      </c>
      <c r="BX244" s="57">
        <v>240</v>
      </c>
      <c r="BY244" s="47">
        <f>求节点($BL$5:$BL$364,BM$5:BM$364,节奏总纲!R243)</f>
        <v>0.17499999999999999</v>
      </c>
      <c r="BZ244" s="47">
        <f>求节点($BL$5:$BL$364,BN$5:BN$364,节奏总纲!S243)</f>
        <v>0.17499999999999999</v>
      </c>
      <c r="CA244" s="47">
        <f>求节点($BL$5:$BL$364,BO$5:BO$364,节奏总纲!T243)</f>
        <v>0.17499999999999999</v>
      </c>
      <c r="CB244" s="47">
        <f>求节点($BL$5:$BL$364,BP$5:BP$364,节奏总纲!U243)</f>
        <v>0.17499999999999999</v>
      </c>
      <c r="CC244" s="47">
        <f>求节点($BL$5:$BL$364,BQ$5:BQ$364,节奏总纲!V243)</f>
        <v>0.17499999999999999</v>
      </c>
      <c r="CD244" s="47">
        <f>求节点($BL$5:$BL$364,BR$5:BR$364,节奏总纲!R243)</f>
        <v>0.125</v>
      </c>
      <c r="CE244" s="47">
        <f>求节点($BL$5:$BL$364,BS$5:BS$364,节奏总纲!S243)</f>
        <v>0.125</v>
      </c>
      <c r="CF244" s="47">
        <f>求节点($BL$5:$BL$364,BT$5:BT$364,节奏总纲!T243)</f>
        <v>0.125</v>
      </c>
      <c r="CG244" s="47">
        <f>求节点($BL$5:$BL$364,BU$5:BU$364,节奏总纲!U243)</f>
        <v>0.125</v>
      </c>
      <c r="CH244" s="47">
        <f>求节点($BL$5:$BL$364,BV$5:BV$364,节奏总纲!V243)</f>
        <v>0.125</v>
      </c>
    </row>
    <row r="245" spans="2:86" x14ac:dyDescent="0.2">
      <c r="B245" s="83">
        <v>241</v>
      </c>
      <c r="C245" s="83">
        <f>[1]服务器生态!W262</f>
        <v>80.323859016514049</v>
      </c>
      <c r="D245" s="83">
        <f>[1]服务器生态!X262</f>
        <v>79.200060509742727</v>
      </c>
      <c r="E245" s="83">
        <f>[1]服务器生态!Y262</f>
        <v>6.4651239631589679</v>
      </c>
      <c r="F245" s="83">
        <f>[1]服务器生态!Z262</f>
        <v>1.1501912385717188</v>
      </c>
      <c r="G245" s="83">
        <f>[1]服务器生态!AA262</f>
        <v>0.33280042826249989</v>
      </c>
      <c r="H245" s="83">
        <f>[1]服务器生态!AC262</f>
        <v>0.47962550249999997</v>
      </c>
      <c r="I245" s="83">
        <f>[1]服务器生态!AD262</f>
        <v>0.47291513735919999</v>
      </c>
      <c r="J245" s="83">
        <f>[1]服务器生态!AE262</f>
        <v>3.8604200140800002E-2</v>
      </c>
      <c r="K245" s="83">
        <f>[1]服务器生态!AF262</f>
        <v>6.8679600000000019E-3</v>
      </c>
      <c r="L245" s="83">
        <f>[1]服务器生态!AG262</f>
        <v>1.9871999999999997E-3</v>
      </c>
      <c r="M245" s="83">
        <f>[3]基础信息!M244</f>
        <v>100</v>
      </c>
      <c r="N245" s="92"/>
      <c r="X245" s="97">
        <v>241</v>
      </c>
      <c r="Y245" s="102">
        <f>求节点(节奏总纲!D$4:D$163,R$5:R$164,$X245)*6</f>
        <v>41211.61910882892</v>
      </c>
      <c r="Z245" s="102">
        <f>求节点(节奏总纲!E$4:E$163,S$5:S$164,$X245)*6</f>
        <v>42363.645394661165</v>
      </c>
      <c r="AA245" s="102">
        <f>求节点(节奏总纲!F$4:F$163,T$5:T$164,$X245)*6</f>
        <v>43885.325811886491</v>
      </c>
      <c r="AB245" s="102">
        <f>求节点(节奏总纲!G$4:G$163,U$5:U$164,$X245)*6</f>
        <v>46117.345643339999</v>
      </c>
      <c r="AC245" s="102">
        <f>求节点(节奏总纲!H$4:H$163,V$5:V$164,$X245)*6</f>
        <v>50018.341706641106</v>
      </c>
      <c r="AG245" s="103">
        <v>241</v>
      </c>
      <c r="AH245" s="103">
        <v>1</v>
      </c>
      <c r="AI245" s="103">
        <f>[4]实力验证!$Z247</f>
        <v>1.3646007567003089</v>
      </c>
      <c r="AJ245" s="103">
        <f>[4]实力验证!$AE247</f>
        <v>2.0179790206588128</v>
      </c>
      <c r="AK245" s="103">
        <f>[4]实力验证!$AJ247</f>
        <v>4.250006558774734</v>
      </c>
      <c r="AL245" s="103">
        <f>[4]实力验证!$AO247</f>
        <v>6.280436412124569</v>
      </c>
      <c r="AM245" s="103">
        <f t="shared" si="17"/>
        <v>176.67311710814923</v>
      </c>
      <c r="AN245" s="107"/>
      <c r="BL245" s="70">
        <v>241</v>
      </c>
      <c r="BM245" s="47">
        <f>'[1]功能-战损相关'!H251</f>
        <v>0</v>
      </c>
      <c r="BN245" s="47">
        <f>'[1]功能-战损相关'!I251</f>
        <v>0</v>
      </c>
      <c r="BO245" s="47">
        <f>'[1]功能-战损相关'!J251</f>
        <v>0</v>
      </c>
      <c r="BP245" s="47">
        <f>'[1]功能-战损相关'!K251</f>
        <v>0</v>
      </c>
      <c r="BQ245" s="47">
        <f>'[1]功能-战损相关'!L251</f>
        <v>0</v>
      </c>
      <c r="BR245" s="47">
        <f>'[1]功能-战损相关'!M251</f>
        <v>0</v>
      </c>
      <c r="BS245" s="47">
        <f>'[1]功能-战损相关'!N251</f>
        <v>0</v>
      </c>
      <c r="BT245" s="47">
        <f>'[1]功能-战损相关'!O251</f>
        <v>0</v>
      </c>
      <c r="BU245" s="47">
        <f>'[1]功能-战损相关'!P251</f>
        <v>0</v>
      </c>
      <c r="BV245" s="47">
        <f>'[1]功能-战损相关'!Q251</f>
        <v>0</v>
      </c>
      <c r="BX245" s="57">
        <v>241</v>
      </c>
      <c r="BY245" s="47">
        <f>求节点($BL$5:$BL$364,BM$5:BM$364,节奏总纲!R244)</f>
        <v>0.17499999999999999</v>
      </c>
      <c r="BZ245" s="47">
        <f>求节点($BL$5:$BL$364,BN$5:BN$364,节奏总纲!S244)</f>
        <v>0.17499999999999999</v>
      </c>
      <c r="CA245" s="47">
        <f>求节点($BL$5:$BL$364,BO$5:BO$364,节奏总纲!T244)</f>
        <v>0.17499999999999999</v>
      </c>
      <c r="CB245" s="47">
        <f>求节点($BL$5:$BL$364,BP$5:BP$364,节奏总纲!U244)</f>
        <v>0.17499999999999999</v>
      </c>
      <c r="CC245" s="47">
        <f>求节点($BL$5:$BL$364,BQ$5:BQ$364,节奏总纲!V244)</f>
        <v>0.17499999999999999</v>
      </c>
      <c r="CD245" s="47">
        <f>求节点($BL$5:$BL$364,BR$5:BR$364,节奏总纲!R244)</f>
        <v>0.125</v>
      </c>
      <c r="CE245" s="47">
        <f>求节点($BL$5:$BL$364,BS$5:BS$364,节奏总纲!S244)</f>
        <v>0.125</v>
      </c>
      <c r="CF245" s="47">
        <f>求节点($BL$5:$BL$364,BT$5:BT$364,节奏总纲!T244)</f>
        <v>0.125</v>
      </c>
      <c r="CG245" s="47">
        <f>求节点($BL$5:$BL$364,BU$5:BU$364,节奏总纲!U244)</f>
        <v>0.125</v>
      </c>
      <c r="CH245" s="47">
        <f>求节点($BL$5:$BL$364,BV$5:BV$364,节奏总纲!V244)</f>
        <v>0.125</v>
      </c>
    </row>
    <row r="246" spans="2:86" x14ac:dyDescent="0.2">
      <c r="B246" s="83">
        <v>242</v>
      </c>
      <c r="C246" s="83">
        <f>[1]服务器生态!W263</f>
        <v>79.852553892360135</v>
      </c>
      <c r="D246" s="83">
        <f>[1]服务器生态!X263</f>
        <v>78.735349341621841</v>
      </c>
      <c r="E246" s="83">
        <f>[1]服务器生态!Y263</f>
        <v>6.4271894554120159</v>
      </c>
      <c r="F246" s="83">
        <f>[1]服务器生态!Z263</f>
        <v>1.1434424215809373</v>
      </c>
      <c r="G246" s="83">
        <f>[1]服务器生态!AA263</f>
        <v>0.33084770152499982</v>
      </c>
      <c r="H246" s="83">
        <f>[1]服务器生态!AC263</f>
        <v>0.47962550249999997</v>
      </c>
      <c r="I246" s="83">
        <f>[1]服务器生态!AD263</f>
        <v>0.47291513735919999</v>
      </c>
      <c r="J246" s="83">
        <f>[1]服务器生态!AE263</f>
        <v>3.8604200140800002E-2</v>
      </c>
      <c r="K246" s="83">
        <f>[1]服务器生态!AF263</f>
        <v>6.8679600000000019E-3</v>
      </c>
      <c r="L246" s="83">
        <f>[1]服务器生态!AG263</f>
        <v>1.9871999999999997E-3</v>
      </c>
      <c r="M246" s="83">
        <f>[3]基础信息!M245</f>
        <v>100</v>
      </c>
      <c r="N246" s="92"/>
      <c r="X246" s="97">
        <v>242</v>
      </c>
      <c r="Y246" s="102">
        <f>求节点(节奏总纲!D$4:D$163,R$5:R$164,$X246)*6</f>
        <v>41234.780556360427</v>
      </c>
      <c r="Z246" s="102">
        <f>求节点(节奏总纲!E$4:E$163,S$5:S$164,$X246)*6</f>
        <v>42387.529352246027</v>
      </c>
      <c r="AA246" s="102">
        <f>求节点(节奏总纲!F$4:F$163,T$5:T$164,$X246)*6</f>
        <v>43909.164302131583</v>
      </c>
      <c r="AB246" s="102">
        <f>求节点(节奏总纲!G$4:G$163,U$5:U$164,$X246)*6</f>
        <v>46141.633262854717</v>
      </c>
      <c r="AC246" s="102">
        <f>求节点(节奏总纲!H$4:H$163,V$5:V$164,$X246)*6</f>
        <v>50041.604100631295</v>
      </c>
      <c r="AG246" s="103">
        <v>242</v>
      </c>
      <c r="AH246" s="103">
        <v>1</v>
      </c>
      <c r="AI246" s="103">
        <f>[4]实力验证!$Z248</f>
        <v>1.3660783643900378</v>
      </c>
      <c r="AJ246" s="103">
        <f>[4]实力验证!$AE248</f>
        <v>2.0180695160720488</v>
      </c>
      <c r="AK246" s="103">
        <f>[4]实力验证!$AJ248</f>
        <v>4.2491900958191806</v>
      </c>
      <c r="AL246" s="103">
        <f>[4]实力验证!$AO248</f>
        <v>6.2648819836089169</v>
      </c>
      <c r="AM246" s="103">
        <f t="shared" si="17"/>
        <v>176.76124804341859</v>
      </c>
      <c r="AN246" s="107"/>
      <c r="BL246" s="70">
        <v>242</v>
      </c>
      <c r="BM246" s="47">
        <f>'[1]功能-战损相关'!H252</f>
        <v>0</v>
      </c>
      <c r="BN246" s="47">
        <f>'[1]功能-战损相关'!I252</f>
        <v>0</v>
      </c>
      <c r="BO246" s="47">
        <f>'[1]功能-战损相关'!J252</f>
        <v>0</v>
      </c>
      <c r="BP246" s="47">
        <f>'[1]功能-战损相关'!K252</f>
        <v>0</v>
      </c>
      <c r="BQ246" s="47">
        <f>'[1]功能-战损相关'!L252</f>
        <v>0</v>
      </c>
      <c r="BR246" s="47">
        <f>'[1]功能-战损相关'!M252</f>
        <v>0</v>
      </c>
      <c r="BS246" s="47">
        <f>'[1]功能-战损相关'!N252</f>
        <v>0</v>
      </c>
      <c r="BT246" s="47">
        <f>'[1]功能-战损相关'!O252</f>
        <v>0</v>
      </c>
      <c r="BU246" s="47">
        <f>'[1]功能-战损相关'!P252</f>
        <v>0</v>
      </c>
      <c r="BV246" s="47">
        <f>'[1]功能-战损相关'!Q252</f>
        <v>0</v>
      </c>
      <c r="BX246" s="57">
        <v>242</v>
      </c>
      <c r="BY246" s="47">
        <f>求节点($BL$5:$BL$364,BM$5:BM$364,节奏总纲!R245)</f>
        <v>0.17499999999999999</v>
      </c>
      <c r="BZ246" s="47">
        <f>求节点($BL$5:$BL$364,BN$5:BN$364,节奏总纲!S245)</f>
        <v>0.17499999999999999</v>
      </c>
      <c r="CA246" s="47">
        <f>求节点($BL$5:$BL$364,BO$5:BO$364,节奏总纲!T245)</f>
        <v>0.17499999999999999</v>
      </c>
      <c r="CB246" s="47">
        <f>求节点($BL$5:$BL$364,BP$5:BP$364,节奏总纲!U245)</f>
        <v>0.17499999999999999</v>
      </c>
      <c r="CC246" s="47">
        <f>求节点($BL$5:$BL$364,BQ$5:BQ$364,节奏总纲!V245)</f>
        <v>0.17499999999999999</v>
      </c>
      <c r="CD246" s="47">
        <f>求节点($BL$5:$BL$364,BR$5:BR$364,节奏总纲!R245)</f>
        <v>0.125</v>
      </c>
      <c r="CE246" s="47">
        <f>求节点($BL$5:$BL$364,BS$5:BS$364,节奏总纲!S245)</f>
        <v>0.125</v>
      </c>
      <c r="CF246" s="47">
        <f>求节点($BL$5:$BL$364,BT$5:BT$364,节奏总纲!T245)</f>
        <v>0.125</v>
      </c>
      <c r="CG246" s="47">
        <f>求节点($BL$5:$BL$364,BU$5:BU$364,节奏总纲!U245)</f>
        <v>0.125</v>
      </c>
      <c r="CH246" s="47">
        <f>求节点($BL$5:$BL$364,BV$5:BV$364,节奏总纲!V245)</f>
        <v>0.125</v>
      </c>
    </row>
    <row r="247" spans="2:86" x14ac:dyDescent="0.2">
      <c r="B247" s="83">
        <v>243</v>
      </c>
      <c r="C247" s="83">
        <f>[1]服务器生态!W264</f>
        <v>79.381248768206262</v>
      </c>
      <c r="D247" s="83">
        <f>[1]服务器生态!X264</f>
        <v>78.270638173500984</v>
      </c>
      <c r="E247" s="83">
        <f>[1]服务器生态!Y264</f>
        <v>6.3892549476650657</v>
      </c>
      <c r="F247" s="83">
        <f>[1]服务器生态!Z264</f>
        <v>1.1366936045901563</v>
      </c>
      <c r="G247" s="83">
        <f>[1]服务器生态!AA264</f>
        <v>0.32889497478749991</v>
      </c>
      <c r="H247" s="83">
        <f>[1]服务器生态!AC264</f>
        <v>0.47962550249999997</v>
      </c>
      <c r="I247" s="83">
        <f>[1]服务器生态!AD264</f>
        <v>0.47291513735919999</v>
      </c>
      <c r="J247" s="83">
        <f>[1]服务器生态!AE264</f>
        <v>3.8604200140800002E-2</v>
      </c>
      <c r="K247" s="83">
        <f>[1]服务器生态!AF264</f>
        <v>6.8679600000000019E-3</v>
      </c>
      <c r="L247" s="83">
        <f>[1]服务器生态!AG264</f>
        <v>1.9871999999999997E-3</v>
      </c>
      <c r="M247" s="83">
        <f>[3]基础信息!M246</f>
        <v>100</v>
      </c>
      <c r="N247" s="92"/>
      <c r="X247" s="97">
        <v>243</v>
      </c>
      <c r="Y247" s="102">
        <f>求节点(节奏总纲!D$4:D$163,R$5:R$164,$X247)*6</f>
        <v>41257.942003891934</v>
      </c>
      <c r="Z247" s="102">
        <f>求节点(节奏总纲!E$4:E$163,S$5:S$164,$X247)*6</f>
        <v>42411.413309830896</v>
      </c>
      <c r="AA247" s="102">
        <f>求节点(节奏总纲!F$4:F$163,T$5:T$164,$X247)*6</f>
        <v>43933.002792376668</v>
      </c>
      <c r="AB247" s="102">
        <f>求节点(节奏总纲!G$4:G$163,U$5:U$164,$X247)*6</f>
        <v>46165.920882369435</v>
      </c>
      <c r="AC247" s="102">
        <f>求节点(节奏总纲!H$4:H$163,V$5:V$164,$X247)*6</f>
        <v>50064.866494621485</v>
      </c>
      <c r="AG247" s="103">
        <v>243</v>
      </c>
      <c r="AH247" s="103">
        <v>1</v>
      </c>
      <c r="AI247" s="103">
        <f>[4]实力验证!$Z249</f>
        <v>1.3675429400296577</v>
      </c>
      <c r="AJ247" s="103">
        <f>[4]实力验证!$AE249</f>
        <v>2.0181592133432829</v>
      </c>
      <c r="AK247" s="103">
        <f>[4]实力验证!$AJ249</f>
        <v>4.248380833818401</v>
      </c>
      <c r="AL247" s="103">
        <f>[4]实力验证!$AO249</f>
        <v>6.2494647404187393</v>
      </c>
      <c r="AM247" s="103">
        <f t="shared" si="17"/>
        <v>176.84860169066184</v>
      </c>
      <c r="AN247" s="107"/>
      <c r="BL247" s="70">
        <v>243</v>
      </c>
      <c r="BM247" s="47">
        <f>'[1]功能-战损相关'!H253</f>
        <v>0</v>
      </c>
      <c r="BN247" s="47">
        <f>'[1]功能-战损相关'!I253</f>
        <v>0</v>
      </c>
      <c r="BO247" s="47">
        <f>'[1]功能-战损相关'!J253</f>
        <v>0</v>
      </c>
      <c r="BP247" s="47">
        <f>'[1]功能-战损相关'!K253</f>
        <v>0</v>
      </c>
      <c r="BQ247" s="47">
        <f>'[1]功能-战损相关'!L253</f>
        <v>0</v>
      </c>
      <c r="BR247" s="47">
        <f>'[1]功能-战损相关'!M253</f>
        <v>0</v>
      </c>
      <c r="BS247" s="47">
        <f>'[1]功能-战损相关'!N253</f>
        <v>0</v>
      </c>
      <c r="BT247" s="47">
        <f>'[1]功能-战损相关'!O253</f>
        <v>0</v>
      </c>
      <c r="BU247" s="47">
        <f>'[1]功能-战损相关'!P253</f>
        <v>0</v>
      </c>
      <c r="BV247" s="47">
        <f>'[1]功能-战损相关'!Q253</f>
        <v>0</v>
      </c>
      <c r="BX247" s="57">
        <v>243</v>
      </c>
      <c r="BY247" s="47">
        <f>求节点($BL$5:$BL$364,BM$5:BM$364,节奏总纲!R246)</f>
        <v>0.17499999999999999</v>
      </c>
      <c r="BZ247" s="47">
        <f>求节点($BL$5:$BL$364,BN$5:BN$364,节奏总纲!S246)</f>
        <v>0.17499999999999999</v>
      </c>
      <c r="CA247" s="47">
        <f>求节点($BL$5:$BL$364,BO$5:BO$364,节奏总纲!T246)</f>
        <v>0.17499999999999999</v>
      </c>
      <c r="CB247" s="47">
        <f>求节点($BL$5:$BL$364,BP$5:BP$364,节奏总纲!U246)</f>
        <v>0.17499999999999999</v>
      </c>
      <c r="CC247" s="47">
        <f>求节点($BL$5:$BL$364,BQ$5:BQ$364,节奏总纲!V246)</f>
        <v>0.17499999999999999</v>
      </c>
      <c r="CD247" s="47">
        <f>求节点($BL$5:$BL$364,BR$5:BR$364,节奏总纲!R246)</f>
        <v>0.125</v>
      </c>
      <c r="CE247" s="47">
        <f>求节点($BL$5:$BL$364,BS$5:BS$364,节奏总纲!S246)</f>
        <v>0.125</v>
      </c>
      <c r="CF247" s="47">
        <f>求节点($BL$5:$BL$364,BT$5:BT$364,节奏总纲!T246)</f>
        <v>0.125</v>
      </c>
      <c r="CG247" s="47">
        <f>求节点($BL$5:$BL$364,BU$5:BU$364,节奏总纲!U246)</f>
        <v>0.125</v>
      </c>
      <c r="CH247" s="47">
        <f>求节点($BL$5:$BL$364,BV$5:BV$364,节奏总纲!V246)</f>
        <v>0.125</v>
      </c>
    </row>
    <row r="248" spans="2:86" x14ac:dyDescent="0.2">
      <c r="B248" s="83">
        <v>244</v>
      </c>
      <c r="C248" s="83">
        <f>[1]服务器生态!W265</f>
        <v>78.909943644052362</v>
      </c>
      <c r="D248" s="83">
        <f>[1]服务器生态!X265</f>
        <v>77.805927005380113</v>
      </c>
      <c r="E248" s="83">
        <f>[1]服务器生态!Y265</f>
        <v>6.3513204399181138</v>
      </c>
      <c r="F248" s="83">
        <f>[1]服务器生态!Z265</f>
        <v>1.1299447875993751</v>
      </c>
      <c r="G248" s="83">
        <f>[1]服务器生态!AA265</f>
        <v>0.32694224804999988</v>
      </c>
      <c r="H248" s="83">
        <f>[1]服务器生态!AC265</f>
        <v>0.47962550249999997</v>
      </c>
      <c r="I248" s="83">
        <f>[1]服务器生态!AD265</f>
        <v>0.47291513735919999</v>
      </c>
      <c r="J248" s="83">
        <f>[1]服务器生态!AE265</f>
        <v>3.8604200140800002E-2</v>
      </c>
      <c r="K248" s="83">
        <f>[1]服务器生态!AF265</f>
        <v>6.8679600000000019E-3</v>
      </c>
      <c r="L248" s="83">
        <f>[1]服务器生态!AG265</f>
        <v>1.9871999999999997E-3</v>
      </c>
      <c r="M248" s="83">
        <f>[3]基础信息!M247</f>
        <v>100</v>
      </c>
      <c r="N248" s="92"/>
      <c r="X248" s="97">
        <v>244</v>
      </c>
      <c r="Y248" s="102">
        <f>求节点(节奏总纲!D$4:D$163,R$5:R$164,$X248)*6</f>
        <v>41281.103451423442</v>
      </c>
      <c r="Z248" s="102">
        <f>求节点(节奏总纲!E$4:E$163,S$5:S$164,$X248)*6</f>
        <v>42435.29726741575</v>
      </c>
      <c r="AA248" s="102">
        <f>求节点(节奏总纲!F$4:F$163,T$5:T$164,$X248)*6</f>
        <v>43956.841282621761</v>
      </c>
      <c r="AB248" s="102">
        <f>求节点(节奏总纲!G$4:G$163,U$5:U$164,$X248)*6</f>
        <v>46190.208501884154</v>
      </c>
      <c r="AC248" s="102">
        <f>求节点(节奏总纲!H$4:H$163,V$5:V$164,$X248)*6</f>
        <v>50088.128888611696</v>
      </c>
      <c r="AG248" s="103">
        <v>244</v>
      </c>
      <c r="AH248" s="103">
        <v>1</v>
      </c>
      <c r="AI248" s="103">
        <f>[4]实力验证!$Z250</f>
        <v>1.3689946552702861</v>
      </c>
      <c r="AJ248" s="103">
        <f>[4]实力验证!$AE250</f>
        <v>2.0182481229852094</v>
      </c>
      <c r="AK248" s="103">
        <f>[4]实力验证!$AJ250</f>
        <v>4.247578677925314</v>
      </c>
      <c r="AL248" s="103">
        <f>[4]实力验证!$AO250</f>
        <v>6.2341828756231008</v>
      </c>
      <c r="AM248" s="103">
        <f t="shared" si="17"/>
        <v>176.93518828789652</v>
      </c>
      <c r="AN248" s="107"/>
      <c r="BL248" s="70">
        <v>244</v>
      </c>
      <c r="BM248" s="47">
        <f>'[1]功能-战损相关'!H254</f>
        <v>0</v>
      </c>
      <c r="BN248" s="47">
        <f>'[1]功能-战损相关'!I254</f>
        <v>0</v>
      </c>
      <c r="BO248" s="47">
        <f>'[1]功能-战损相关'!J254</f>
        <v>0</v>
      </c>
      <c r="BP248" s="47">
        <f>'[1]功能-战损相关'!K254</f>
        <v>0</v>
      </c>
      <c r="BQ248" s="47">
        <f>'[1]功能-战损相关'!L254</f>
        <v>0</v>
      </c>
      <c r="BR248" s="47">
        <f>'[1]功能-战损相关'!M254</f>
        <v>0</v>
      </c>
      <c r="BS248" s="47">
        <f>'[1]功能-战损相关'!N254</f>
        <v>0</v>
      </c>
      <c r="BT248" s="47">
        <f>'[1]功能-战损相关'!O254</f>
        <v>0</v>
      </c>
      <c r="BU248" s="47">
        <f>'[1]功能-战损相关'!P254</f>
        <v>0</v>
      </c>
      <c r="BV248" s="47">
        <f>'[1]功能-战损相关'!Q254</f>
        <v>0</v>
      </c>
      <c r="BX248" s="57">
        <v>244</v>
      </c>
      <c r="BY248" s="47">
        <f>求节点($BL$5:$BL$364,BM$5:BM$364,节奏总纲!R247)</f>
        <v>0.17499999999999999</v>
      </c>
      <c r="BZ248" s="47">
        <f>求节点($BL$5:$BL$364,BN$5:BN$364,节奏总纲!S247)</f>
        <v>0.17499999999999999</v>
      </c>
      <c r="CA248" s="47">
        <f>求节点($BL$5:$BL$364,BO$5:BO$364,节奏总纲!T247)</f>
        <v>0.17499999999999999</v>
      </c>
      <c r="CB248" s="47">
        <f>求节点($BL$5:$BL$364,BP$5:BP$364,节奏总纲!U247)</f>
        <v>0.17499999999999999</v>
      </c>
      <c r="CC248" s="47">
        <f>求节点($BL$5:$BL$364,BQ$5:BQ$364,节奏总纲!V247)</f>
        <v>0.17499999999999999</v>
      </c>
      <c r="CD248" s="47">
        <f>求节点($BL$5:$BL$364,BR$5:BR$364,节奏总纲!R247)</f>
        <v>0.125</v>
      </c>
      <c r="CE248" s="47">
        <f>求节点($BL$5:$BL$364,BS$5:BS$364,节奏总纲!S247)</f>
        <v>0.125</v>
      </c>
      <c r="CF248" s="47">
        <f>求节点($BL$5:$BL$364,BT$5:BT$364,节奏总纲!T247)</f>
        <v>0.125</v>
      </c>
      <c r="CG248" s="47">
        <f>求节点($BL$5:$BL$364,BU$5:BU$364,节奏总纲!U247)</f>
        <v>0.125</v>
      </c>
      <c r="CH248" s="47">
        <f>求节点($BL$5:$BL$364,BV$5:BV$364,节奏总纲!V247)</f>
        <v>0.125</v>
      </c>
    </row>
    <row r="249" spans="2:86" x14ac:dyDescent="0.2">
      <c r="B249" s="83">
        <v>245</v>
      </c>
      <c r="C249" s="83">
        <f>[1]服务器生态!W266</f>
        <v>78.438638519898461</v>
      </c>
      <c r="D249" s="83">
        <f>[1]服务器生态!X266</f>
        <v>77.341215837259227</v>
      </c>
      <c r="E249" s="83">
        <f>[1]服务器生态!Y266</f>
        <v>6.3133859321711627</v>
      </c>
      <c r="F249" s="83">
        <f>[1]服务器生态!Z266</f>
        <v>1.1231959706085937</v>
      </c>
      <c r="G249" s="83">
        <f>[1]服务器生态!AA266</f>
        <v>0.32498952131249986</v>
      </c>
      <c r="H249" s="83">
        <f>[1]服务器生态!AC266</f>
        <v>0.47962550249999997</v>
      </c>
      <c r="I249" s="83">
        <f>[1]服务器生态!AD266</f>
        <v>0.47291513735919999</v>
      </c>
      <c r="J249" s="83">
        <f>[1]服务器生态!AE266</f>
        <v>3.8604200140800002E-2</v>
      </c>
      <c r="K249" s="83">
        <f>[1]服务器生态!AF266</f>
        <v>6.8679600000000019E-3</v>
      </c>
      <c r="L249" s="83">
        <f>[1]服务器生态!AG266</f>
        <v>1.9871999999999997E-3</v>
      </c>
      <c r="M249" s="83">
        <f>[3]基础信息!M248</f>
        <v>100</v>
      </c>
      <c r="N249" s="92"/>
      <c r="X249" s="97">
        <v>245</v>
      </c>
      <c r="Y249" s="102">
        <f>求节点(节奏总纲!D$4:D$163,R$5:R$164,$X249)*6</f>
        <v>41304.264898954949</v>
      </c>
      <c r="Z249" s="102">
        <f>求节点(节奏总纲!E$4:E$163,S$5:S$164,$X249)*6</f>
        <v>42459.181225000619</v>
      </c>
      <c r="AA249" s="102">
        <f>求节点(节奏总纲!F$4:F$163,T$5:T$164,$X249)*6</f>
        <v>43980.679772866853</v>
      </c>
      <c r="AB249" s="102">
        <f>求节点(节奏总纲!G$4:G$163,U$5:U$164,$X249)*6</f>
        <v>46214.496121398872</v>
      </c>
      <c r="AC249" s="102">
        <f>求节点(节奏总纲!H$4:H$163,V$5:V$164,$X249)*6</f>
        <v>50111.391282601886</v>
      </c>
      <c r="AG249" s="103">
        <v>245</v>
      </c>
      <c r="AH249" s="103">
        <v>1</v>
      </c>
      <c r="AI249" s="103">
        <f>[4]实力验证!$Z251</f>
        <v>1.3704336787616909</v>
      </c>
      <c r="AJ249" s="103">
        <f>[4]实力验证!$AE251</f>
        <v>2.0183362553267075</v>
      </c>
      <c r="AK249" s="103">
        <f>[4]实力验证!$AJ251</f>
        <v>4.2467835349512546</v>
      </c>
      <c r="AL249" s="103">
        <f>[4]实力验证!$AO251</f>
        <v>6.2190346138855714</v>
      </c>
      <c r="AM249" s="103">
        <f t="shared" si="17"/>
        <v>177.02101789412671</v>
      </c>
      <c r="AN249" s="107"/>
      <c r="BL249" s="70">
        <v>245</v>
      </c>
      <c r="BM249" s="47">
        <f>'[1]功能-战损相关'!H255</f>
        <v>0</v>
      </c>
      <c r="BN249" s="47">
        <f>'[1]功能-战损相关'!I255</f>
        <v>0</v>
      </c>
      <c r="BO249" s="47">
        <f>'[1]功能-战损相关'!J255</f>
        <v>0</v>
      </c>
      <c r="BP249" s="47">
        <f>'[1]功能-战损相关'!K255</f>
        <v>0</v>
      </c>
      <c r="BQ249" s="47">
        <f>'[1]功能-战损相关'!L255</f>
        <v>0</v>
      </c>
      <c r="BR249" s="47">
        <f>'[1]功能-战损相关'!M255</f>
        <v>0</v>
      </c>
      <c r="BS249" s="47">
        <f>'[1]功能-战损相关'!N255</f>
        <v>0</v>
      </c>
      <c r="BT249" s="47">
        <f>'[1]功能-战损相关'!O255</f>
        <v>0</v>
      </c>
      <c r="BU249" s="47">
        <f>'[1]功能-战损相关'!P255</f>
        <v>0</v>
      </c>
      <c r="BV249" s="47">
        <f>'[1]功能-战损相关'!Q255</f>
        <v>0</v>
      </c>
      <c r="BX249" s="57">
        <v>245</v>
      </c>
      <c r="BY249" s="47">
        <f>求节点($BL$5:$BL$364,BM$5:BM$364,节奏总纲!R248)</f>
        <v>0.17499999999999999</v>
      </c>
      <c r="BZ249" s="47">
        <f>求节点($BL$5:$BL$364,BN$5:BN$364,节奏总纲!S248)</f>
        <v>0.17499999999999999</v>
      </c>
      <c r="CA249" s="47">
        <f>求节点($BL$5:$BL$364,BO$5:BO$364,节奏总纲!T248)</f>
        <v>0.17499999999999999</v>
      </c>
      <c r="CB249" s="47">
        <f>求节点($BL$5:$BL$364,BP$5:BP$364,节奏总纲!U248)</f>
        <v>0.17499999999999999</v>
      </c>
      <c r="CC249" s="47">
        <f>求节点($BL$5:$BL$364,BQ$5:BQ$364,节奏总纲!V248)</f>
        <v>0.17499999999999999</v>
      </c>
      <c r="CD249" s="47">
        <f>求节点($BL$5:$BL$364,BR$5:BR$364,节奏总纲!R248)</f>
        <v>0.125</v>
      </c>
      <c r="CE249" s="47">
        <f>求节点($BL$5:$BL$364,BS$5:BS$364,节奏总纲!S248)</f>
        <v>0.125</v>
      </c>
      <c r="CF249" s="47">
        <f>求节点($BL$5:$BL$364,BT$5:BT$364,节奏总纲!T248)</f>
        <v>0.125</v>
      </c>
      <c r="CG249" s="47">
        <f>求节点($BL$5:$BL$364,BU$5:BU$364,节奏总纲!U248)</f>
        <v>0.125</v>
      </c>
      <c r="CH249" s="47">
        <f>求节点($BL$5:$BL$364,BV$5:BV$364,节奏总纲!V248)</f>
        <v>0.125</v>
      </c>
    </row>
    <row r="250" spans="2:86" x14ac:dyDescent="0.2">
      <c r="B250" s="83">
        <v>246</v>
      </c>
      <c r="C250" s="83">
        <f>[1]服务器生态!W267</f>
        <v>77.967333395744561</v>
      </c>
      <c r="D250" s="83">
        <f>[1]服务器生态!X267</f>
        <v>76.876504669138356</v>
      </c>
      <c r="E250" s="83">
        <f>[1]服务器生态!Y267</f>
        <v>6.2754514244242108</v>
      </c>
      <c r="F250" s="83">
        <f>[1]服务器生态!Z267</f>
        <v>1.1164471536178124</v>
      </c>
      <c r="G250" s="83">
        <f>[1]服务器生态!AA267</f>
        <v>0.32303679457499984</v>
      </c>
      <c r="H250" s="83">
        <f>[1]服务器生态!AC267</f>
        <v>0.47962550249999997</v>
      </c>
      <c r="I250" s="83">
        <f>[1]服务器生态!AD267</f>
        <v>0.47291513735919999</v>
      </c>
      <c r="J250" s="83">
        <f>[1]服务器生态!AE267</f>
        <v>3.8604200140800002E-2</v>
      </c>
      <c r="K250" s="83">
        <f>[1]服务器生态!AF267</f>
        <v>6.8679600000000019E-3</v>
      </c>
      <c r="L250" s="83">
        <f>[1]服务器生态!AG267</f>
        <v>1.9871999999999997E-3</v>
      </c>
      <c r="M250" s="83">
        <f>[3]基础信息!M249</f>
        <v>100</v>
      </c>
      <c r="N250" s="92"/>
      <c r="X250" s="97">
        <v>246</v>
      </c>
      <c r="Y250" s="102">
        <f>求节点(节奏总纲!D$4:D$163,R$5:R$164,$X250)*6</f>
        <v>41327.426346486449</v>
      </c>
      <c r="Z250" s="102">
        <f>求节点(节奏总纲!E$4:E$163,S$5:S$164,$X250)*6</f>
        <v>42483.06518258548</v>
      </c>
      <c r="AA250" s="102">
        <f>求节点(节奏总纲!F$4:F$163,T$5:T$164,$X250)*6</f>
        <v>44004.518263111939</v>
      </c>
      <c r="AB250" s="102">
        <f>求节点(节奏总纲!G$4:G$163,U$5:U$164,$X250)*6</f>
        <v>46238.78374091359</v>
      </c>
      <c r="AC250" s="102">
        <f>求节点(节奏总纲!H$4:H$163,V$5:V$164,$X250)*6</f>
        <v>50134.653676592075</v>
      </c>
      <c r="AG250" s="103">
        <v>246</v>
      </c>
      <c r="AH250" s="103">
        <v>1</v>
      </c>
      <c r="AI250" s="103">
        <f>[4]实力验证!$Z252</f>
        <v>1.3718601762176037</v>
      </c>
      <c r="AJ250" s="103">
        <f>[4]实力验证!$AE252</f>
        <v>2.0184236205168391</v>
      </c>
      <c r="AK250" s="103">
        <f>[4]实力验证!$AJ252</f>
        <v>4.2459953133298853</v>
      </c>
      <c r="AL250" s="103">
        <f>[4]实力验证!$AO252</f>
        <v>6.2040182107766926</v>
      </c>
      <c r="AM250" s="103">
        <f t="shared" si="17"/>
        <v>177.10610039323853</v>
      </c>
      <c r="AN250" s="107"/>
      <c r="BL250" s="70">
        <v>246</v>
      </c>
      <c r="BM250" s="47">
        <f>'[1]功能-战损相关'!H256</f>
        <v>0</v>
      </c>
      <c r="BN250" s="47">
        <f>'[1]功能-战损相关'!I256</f>
        <v>0</v>
      </c>
      <c r="BO250" s="47">
        <f>'[1]功能-战损相关'!J256</f>
        <v>0</v>
      </c>
      <c r="BP250" s="47">
        <f>'[1]功能-战损相关'!K256</f>
        <v>0</v>
      </c>
      <c r="BQ250" s="47">
        <f>'[1]功能-战损相关'!L256</f>
        <v>0</v>
      </c>
      <c r="BR250" s="47">
        <f>'[1]功能-战损相关'!M256</f>
        <v>0</v>
      </c>
      <c r="BS250" s="47">
        <f>'[1]功能-战损相关'!N256</f>
        <v>0</v>
      </c>
      <c r="BT250" s="47">
        <f>'[1]功能-战损相关'!O256</f>
        <v>0</v>
      </c>
      <c r="BU250" s="47">
        <f>'[1]功能-战损相关'!P256</f>
        <v>0</v>
      </c>
      <c r="BV250" s="47">
        <f>'[1]功能-战损相关'!Q256</f>
        <v>0</v>
      </c>
      <c r="BX250" s="57">
        <v>246</v>
      </c>
      <c r="BY250" s="47">
        <f>求节点($BL$5:$BL$364,BM$5:BM$364,节奏总纲!R249)</f>
        <v>0.17499999999999999</v>
      </c>
      <c r="BZ250" s="47">
        <f>求节点($BL$5:$BL$364,BN$5:BN$364,节奏总纲!S249)</f>
        <v>0.17499999999999999</v>
      </c>
      <c r="CA250" s="47">
        <f>求节点($BL$5:$BL$364,BO$5:BO$364,节奏总纲!T249)</f>
        <v>0.17499999999999999</v>
      </c>
      <c r="CB250" s="47">
        <f>求节点($BL$5:$BL$364,BP$5:BP$364,节奏总纲!U249)</f>
        <v>0.17499999999999999</v>
      </c>
      <c r="CC250" s="47">
        <f>求节点($BL$5:$BL$364,BQ$5:BQ$364,节奏总纲!V249)</f>
        <v>0.17499999999999999</v>
      </c>
      <c r="CD250" s="47">
        <f>求节点($BL$5:$BL$364,BR$5:BR$364,节奏总纲!R249)</f>
        <v>0.125</v>
      </c>
      <c r="CE250" s="47">
        <f>求节点($BL$5:$BL$364,BS$5:BS$364,节奏总纲!S249)</f>
        <v>0.125</v>
      </c>
      <c r="CF250" s="47">
        <f>求节点($BL$5:$BL$364,BT$5:BT$364,节奏总纲!T249)</f>
        <v>0.125</v>
      </c>
      <c r="CG250" s="47">
        <f>求节点($BL$5:$BL$364,BU$5:BU$364,节奏总纲!U249)</f>
        <v>0.125</v>
      </c>
      <c r="CH250" s="47">
        <f>求节点($BL$5:$BL$364,BV$5:BV$364,节奏总纲!V249)</f>
        <v>0.125</v>
      </c>
    </row>
    <row r="251" spans="2:86" x14ac:dyDescent="0.2">
      <c r="B251" s="83">
        <v>247</v>
      </c>
      <c r="C251" s="83">
        <f>[1]服务器生态!W268</f>
        <v>77.49602827159066</v>
      </c>
      <c r="D251" s="83">
        <f>[1]服务器生态!X268</f>
        <v>76.411793501017485</v>
      </c>
      <c r="E251" s="83">
        <f>[1]服务器生态!Y268</f>
        <v>6.2375169166772597</v>
      </c>
      <c r="F251" s="83">
        <f>[1]服务器生态!Z268</f>
        <v>1.1096983366270312</v>
      </c>
      <c r="G251" s="83">
        <f>[1]服务器生态!AA268</f>
        <v>0.32108406783749988</v>
      </c>
      <c r="H251" s="83">
        <f>[1]服务器生态!AC268</f>
        <v>0.47962550249999997</v>
      </c>
      <c r="I251" s="83">
        <f>[1]服务器生态!AD268</f>
        <v>0.47291513735919999</v>
      </c>
      <c r="J251" s="83">
        <f>[1]服务器生态!AE268</f>
        <v>3.8604200140800002E-2</v>
      </c>
      <c r="K251" s="83">
        <f>[1]服务器生态!AF268</f>
        <v>6.8679600000000019E-3</v>
      </c>
      <c r="L251" s="83">
        <f>[1]服务器生态!AG268</f>
        <v>1.9871999999999997E-3</v>
      </c>
      <c r="M251" s="83">
        <f>[3]基础信息!M250</f>
        <v>100</v>
      </c>
      <c r="N251" s="92"/>
      <c r="X251" s="97">
        <v>247</v>
      </c>
      <c r="Y251" s="102">
        <f>求节点(节奏总纲!D$4:D$163,R$5:R$164,$X251)*6</f>
        <v>41350.587794017956</v>
      </c>
      <c r="Z251" s="102">
        <f>求节点(节奏总纲!E$4:E$163,S$5:S$164,$X251)*6</f>
        <v>42506.949140170349</v>
      </c>
      <c r="AA251" s="102">
        <f>求节点(节奏总纲!F$4:F$163,T$5:T$164,$X251)*6</f>
        <v>44028.356753357031</v>
      </c>
      <c r="AB251" s="102">
        <f>求节点(节奏总纲!G$4:G$163,U$5:U$164,$X251)*6</f>
        <v>46263.071360428308</v>
      </c>
      <c r="AC251" s="102">
        <f>求节点(节奏总纲!H$4:H$163,V$5:V$164,$X251)*6</f>
        <v>50157.916070582287</v>
      </c>
      <c r="AG251" s="103">
        <v>247</v>
      </c>
      <c r="AH251" s="103">
        <v>1</v>
      </c>
      <c r="AI251" s="103">
        <f>[4]实力验证!$Z253</f>
        <v>1.3732743104793332</v>
      </c>
      <c r="AJ251" s="103">
        <f>[4]实力验证!$AE253</f>
        <v>2.0185102285287462</v>
      </c>
      <c r="AK251" s="103">
        <f>[4]实力验证!$AJ253</f>
        <v>4.2452139230820487</v>
      </c>
      <c r="AL251" s="103">
        <f>[4]实力验证!$AO253</f>
        <v>6.189131952104308</v>
      </c>
      <c r="AM251" s="103">
        <f t="shared" si="17"/>
        <v>177.19044549779434</v>
      </c>
      <c r="AN251" s="107"/>
      <c r="BL251" s="70">
        <v>247</v>
      </c>
      <c r="BM251" s="47">
        <f>'[1]功能-战损相关'!H257</f>
        <v>0</v>
      </c>
      <c r="BN251" s="47">
        <f>'[1]功能-战损相关'!I257</f>
        <v>0</v>
      </c>
      <c r="BO251" s="47">
        <f>'[1]功能-战损相关'!J257</f>
        <v>0</v>
      </c>
      <c r="BP251" s="47">
        <f>'[1]功能-战损相关'!K257</f>
        <v>0</v>
      </c>
      <c r="BQ251" s="47">
        <f>'[1]功能-战损相关'!L257</f>
        <v>0</v>
      </c>
      <c r="BR251" s="47">
        <f>'[1]功能-战损相关'!M257</f>
        <v>0</v>
      </c>
      <c r="BS251" s="47">
        <f>'[1]功能-战损相关'!N257</f>
        <v>0</v>
      </c>
      <c r="BT251" s="47">
        <f>'[1]功能-战损相关'!O257</f>
        <v>0</v>
      </c>
      <c r="BU251" s="47">
        <f>'[1]功能-战损相关'!P257</f>
        <v>0</v>
      </c>
      <c r="BV251" s="47">
        <f>'[1]功能-战损相关'!Q257</f>
        <v>0</v>
      </c>
      <c r="BX251" s="57">
        <v>247</v>
      </c>
      <c r="BY251" s="47">
        <f>求节点($BL$5:$BL$364,BM$5:BM$364,节奏总纲!R250)</f>
        <v>0.17499999999999999</v>
      </c>
      <c r="BZ251" s="47">
        <f>求节点($BL$5:$BL$364,BN$5:BN$364,节奏总纲!S250)</f>
        <v>0.17499999999999999</v>
      </c>
      <c r="CA251" s="47">
        <f>求节点($BL$5:$BL$364,BO$5:BO$364,节奏总纲!T250)</f>
        <v>0.17499999999999999</v>
      </c>
      <c r="CB251" s="47">
        <f>求节点($BL$5:$BL$364,BP$5:BP$364,节奏总纲!U250)</f>
        <v>0.17499999999999999</v>
      </c>
      <c r="CC251" s="47">
        <f>求节点($BL$5:$BL$364,BQ$5:BQ$364,节奏总纲!V250)</f>
        <v>0.17499999999999999</v>
      </c>
      <c r="CD251" s="47">
        <f>求节点($BL$5:$BL$364,BR$5:BR$364,节奏总纲!R250)</f>
        <v>0.125</v>
      </c>
      <c r="CE251" s="47">
        <f>求节点($BL$5:$BL$364,BS$5:BS$364,节奏总纲!S250)</f>
        <v>0.125</v>
      </c>
      <c r="CF251" s="47">
        <f>求节点($BL$5:$BL$364,BT$5:BT$364,节奏总纲!T250)</f>
        <v>0.125</v>
      </c>
      <c r="CG251" s="47">
        <f>求节点($BL$5:$BL$364,BU$5:BU$364,节奏总纲!U250)</f>
        <v>0.125</v>
      </c>
      <c r="CH251" s="47">
        <f>求节点($BL$5:$BL$364,BV$5:BV$364,节奏总纲!V250)</f>
        <v>0.125</v>
      </c>
    </row>
    <row r="252" spans="2:86" x14ac:dyDescent="0.2">
      <c r="B252" s="83">
        <v>248</v>
      </c>
      <c r="C252" s="83">
        <f>[1]服务器生态!W269</f>
        <v>77.02472314743676</v>
      </c>
      <c r="D252" s="83">
        <f>[1]服务器生态!X269</f>
        <v>75.947082332896613</v>
      </c>
      <c r="E252" s="83">
        <f>[1]服务器生态!Y269</f>
        <v>6.1995824089303087</v>
      </c>
      <c r="F252" s="83">
        <f>[1]服务器生态!Z269</f>
        <v>1.10294951963625</v>
      </c>
      <c r="G252" s="83">
        <f>[1]服务器生态!AA269</f>
        <v>0.31913134109999985</v>
      </c>
      <c r="H252" s="83">
        <f>[1]服务器生态!AC269</f>
        <v>0.47962550249999997</v>
      </c>
      <c r="I252" s="83">
        <f>[1]服务器生态!AD269</f>
        <v>0.47291513735919999</v>
      </c>
      <c r="J252" s="83">
        <f>[1]服务器生态!AE269</f>
        <v>3.8604200140800002E-2</v>
      </c>
      <c r="K252" s="83">
        <f>[1]服务器生态!AF269</f>
        <v>6.8679600000000019E-3</v>
      </c>
      <c r="L252" s="83">
        <f>[1]服务器生态!AG269</f>
        <v>1.9871999999999997E-3</v>
      </c>
      <c r="M252" s="83">
        <f>[3]基础信息!M251</f>
        <v>100</v>
      </c>
      <c r="N252" s="92"/>
      <c r="X252" s="97">
        <v>248</v>
      </c>
      <c r="Y252" s="102">
        <f>求节点(节奏总纲!D$4:D$163,R$5:R$164,$X252)*6</f>
        <v>41373.749241549463</v>
      </c>
      <c r="Z252" s="102">
        <f>求节点(节奏总纲!E$4:E$163,S$5:S$164,$X252)*6</f>
        <v>42530.83309775521</v>
      </c>
      <c r="AA252" s="102">
        <f>求节点(节奏总纲!F$4:F$163,T$5:T$164,$X252)*6</f>
        <v>44052.195243602124</v>
      </c>
      <c r="AB252" s="102">
        <f>求节点(节奏总纲!G$4:G$163,U$5:U$164,$X252)*6</f>
        <v>46287.358979943026</v>
      </c>
      <c r="AC252" s="102">
        <f>求节点(节奏总纲!H$4:H$163,V$5:V$164,$X252)*6</f>
        <v>50181.178464572477</v>
      </c>
      <c r="AG252" s="103">
        <v>248</v>
      </c>
      <c r="AH252" s="103">
        <v>1</v>
      </c>
      <c r="AI252" s="103">
        <f>[4]实力验证!$Z254</f>
        <v>1.3746762415777367</v>
      </c>
      <c r="AJ252" s="103">
        <f>[4]实力验证!$AE254</f>
        <v>2.0185960891634469</v>
      </c>
      <c r="AK252" s="103">
        <f>[4]实力验证!$AJ254</f>
        <v>4.2444392757815228</v>
      </c>
      <c r="AL252" s="103">
        <f>[4]实力验证!$AO254</f>
        <v>6.1743741532612502</v>
      </c>
      <c r="AM252" s="103">
        <f t="shared" ref="AM252:AM315" si="18">AH252*H252*$M252*AH$2+AI252*I252*$M252*AI$2+AJ252*J252*$M252*AJ$2+AK252*K252*$M252*AK$2+AL252*L252*$M252*AL$2</f>
        <v>177.27406275272907</v>
      </c>
      <c r="AN252" s="107"/>
      <c r="BL252" s="70">
        <v>248</v>
      </c>
      <c r="BM252" s="47">
        <f>'[1]功能-战损相关'!H258</f>
        <v>0</v>
      </c>
      <c r="BN252" s="47">
        <f>'[1]功能-战损相关'!I258</f>
        <v>0</v>
      </c>
      <c r="BO252" s="47">
        <f>'[1]功能-战损相关'!J258</f>
        <v>0</v>
      </c>
      <c r="BP252" s="47">
        <f>'[1]功能-战损相关'!K258</f>
        <v>0</v>
      </c>
      <c r="BQ252" s="47">
        <f>'[1]功能-战损相关'!L258</f>
        <v>0</v>
      </c>
      <c r="BR252" s="47">
        <f>'[1]功能-战损相关'!M258</f>
        <v>0</v>
      </c>
      <c r="BS252" s="47">
        <f>'[1]功能-战损相关'!N258</f>
        <v>0</v>
      </c>
      <c r="BT252" s="47">
        <f>'[1]功能-战损相关'!O258</f>
        <v>0</v>
      </c>
      <c r="BU252" s="47">
        <f>'[1]功能-战损相关'!P258</f>
        <v>0</v>
      </c>
      <c r="BV252" s="47">
        <f>'[1]功能-战损相关'!Q258</f>
        <v>0</v>
      </c>
      <c r="BX252" s="57">
        <v>248</v>
      </c>
      <c r="BY252" s="47">
        <f>求节点($BL$5:$BL$364,BM$5:BM$364,节奏总纲!R251)</f>
        <v>0.17499999999999999</v>
      </c>
      <c r="BZ252" s="47">
        <f>求节点($BL$5:$BL$364,BN$5:BN$364,节奏总纲!S251)</f>
        <v>0.17499999999999999</v>
      </c>
      <c r="CA252" s="47">
        <f>求节点($BL$5:$BL$364,BO$5:BO$364,节奏总纲!T251)</f>
        <v>0.17499999999999999</v>
      </c>
      <c r="CB252" s="47">
        <f>求节点($BL$5:$BL$364,BP$5:BP$364,节奏总纲!U251)</f>
        <v>0.17499999999999999</v>
      </c>
      <c r="CC252" s="47">
        <f>求节点($BL$5:$BL$364,BQ$5:BQ$364,节奏总纲!V251)</f>
        <v>0.17499999999999999</v>
      </c>
      <c r="CD252" s="47">
        <f>求节点($BL$5:$BL$364,BR$5:BR$364,节奏总纲!R251)</f>
        <v>0.125</v>
      </c>
      <c r="CE252" s="47">
        <f>求节点($BL$5:$BL$364,BS$5:BS$364,节奏总纲!S251)</f>
        <v>0.125</v>
      </c>
      <c r="CF252" s="47">
        <f>求节点($BL$5:$BL$364,BT$5:BT$364,节奏总纲!T251)</f>
        <v>0.125</v>
      </c>
      <c r="CG252" s="47">
        <f>求节点($BL$5:$BL$364,BU$5:BU$364,节奏总纲!U251)</f>
        <v>0.125</v>
      </c>
      <c r="CH252" s="47">
        <f>求节点($BL$5:$BL$364,BV$5:BV$364,节奏总纲!V251)</f>
        <v>0.125</v>
      </c>
    </row>
    <row r="253" spans="2:86" x14ac:dyDescent="0.2">
      <c r="B253" s="83">
        <v>249</v>
      </c>
      <c r="C253" s="83">
        <f>[1]服务器生态!W270</f>
        <v>76.553418023282873</v>
      </c>
      <c r="D253" s="83">
        <f>[1]服务器生态!X270</f>
        <v>75.482371164775756</v>
      </c>
      <c r="E253" s="83">
        <f>[1]服务器生态!Y270</f>
        <v>6.1616479011833585</v>
      </c>
      <c r="F253" s="83">
        <f>[1]服务器生态!Z270</f>
        <v>1.0962007026454688</v>
      </c>
      <c r="G253" s="83">
        <f>[1]服务器生态!AA270</f>
        <v>0.31717861436249989</v>
      </c>
      <c r="H253" s="83">
        <f>[1]服务器生态!AC270</f>
        <v>0.47962550249999997</v>
      </c>
      <c r="I253" s="83">
        <f>[1]服务器生态!AD270</f>
        <v>0.47291513735919999</v>
      </c>
      <c r="J253" s="83">
        <f>[1]服务器生态!AE270</f>
        <v>3.8604200140800002E-2</v>
      </c>
      <c r="K253" s="83">
        <f>[1]服务器生态!AF270</f>
        <v>6.8679600000000019E-3</v>
      </c>
      <c r="L253" s="83">
        <f>[1]服务器生态!AG270</f>
        <v>1.9871999999999997E-3</v>
      </c>
      <c r="M253" s="83">
        <f>[3]基础信息!M252</f>
        <v>100</v>
      </c>
      <c r="N253" s="92"/>
      <c r="X253" s="97">
        <v>249</v>
      </c>
      <c r="Y253" s="102">
        <f>求节点(节奏总纲!D$4:D$163,R$5:R$164,$X253)*6</f>
        <v>41396.910689080963</v>
      </c>
      <c r="Z253" s="102">
        <f>求节点(节奏总纲!E$4:E$163,S$5:S$164,$X253)*6</f>
        <v>42554.717055340072</v>
      </c>
      <c r="AA253" s="102">
        <f>求节点(节奏总纲!F$4:F$163,T$5:T$164,$X253)*6</f>
        <v>44076.033733847216</v>
      </c>
      <c r="AB253" s="102">
        <f>求节点(节奏总纲!G$4:G$163,U$5:U$164,$X253)*6</f>
        <v>46311.646599457745</v>
      </c>
      <c r="AC253" s="102">
        <f>求节点(节奏总纲!H$4:H$163,V$5:V$164,$X253)*6</f>
        <v>50204.440858562666</v>
      </c>
      <c r="AG253" s="103">
        <v>249</v>
      </c>
      <c r="AH253" s="103">
        <v>1</v>
      </c>
      <c r="AI253" s="103">
        <f>[4]实力验证!$Z255</f>
        <v>1.3760661267935872</v>
      </c>
      <c r="AJ253" s="103">
        <f>[4]实力验证!$AE255</f>
        <v>2.0186812120535302</v>
      </c>
      <c r="AK253" s="103">
        <f>[4]实力验证!$AJ255</f>
        <v>4.2436712845216613</v>
      </c>
      <c r="AL253" s="103">
        <f>[4]实力验证!$AO255</f>
        <v>6.1597431585898077</v>
      </c>
      <c r="AM253" s="103">
        <f t="shared" si="18"/>
        <v>177.35696153895051</v>
      </c>
      <c r="AN253" s="107"/>
      <c r="BL253" s="70">
        <v>249</v>
      </c>
      <c r="BM253" s="47">
        <f>'[1]功能-战损相关'!H259</f>
        <v>0</v>
      </c>
      <c r="BN253" s="47">
        <f>'[1]功能-战损相关'!I259</f>
        <v>0</v>
      </c>
      <c r="BO253" s="47">
        <f>'[1]功能-战损相关'!J259</f>
        <v>0</v>
      </c>
      <c r="BP253" s="47">
        <f>'[1]功能-战损相关'!K259</f>
        <v>0</v>
      </c>
      <c r="BQ253" s="47">
        <f>'[1]功能-战损相关'!L259</f>
        <v>0</v>
      </c>
      <c r="BR253" s="47">
        <f>'[1]功能-战损相关'!M259</f>
        <v>0</v>
      </c>
      <c r="BS253" s="47">
        <f>'[1]功能-战损相关'!N259</f>
        <v>0</v>
      </c>
      <c r="BT253" s="47">
        <f>'[1]功能-战损相关'!O259</f>
        <v>0</v>
      </c>
      <c r="BU253" s="47">
        <f>'[1]功能-战损相关'!P259</f>
        <v>0</v>
      </c>
      <c r="BV253" s="47">
        <f>'[1]功能-战损相关'!Q259</f>
        <v>0</v>
      </c>
      <c r="BX253" s="57">
        <v>249</v>
      </c>
      <c r="BY253" s="47">
        <f>求节点($BL$5:$BL$364,BM$5:BM$364,节奏总纲!R252)</f>
        <v>0.17499999999999999</v>
      </c>
      <c r="BZ253" s="47">
        <f>求节点($BL$5:$BL$364,BN$5:BN$364,节奏总纲!S252)</f>
        <v>0.17499999999999999</v>
      </c>
      <c r="CA253" s="47">
        <f>求节点($BL$5:$BL$364,BO$5:BO$364,节奏总纲!T252)</f>
        <v>0.17499999999999999</v>
      </c>
      <c r="CB253" s="47">
        <f>求节点($BL$5:$BL$364,BP$5:BP$364,节奏总纲!U252)</f>
        <v>0.17499999999999999</v>
      </c>
      <c r="CC253" s="47">
        <f>求节点($BL$5:$BL$364,BQ$5:BQ$364,节奏总纲!V252)</f>
        <v>0.17499999999999999</v>
      </c>
      <c r="CD253" s="47">
        <f>求节点($BL$5:$BL$364,BR$5:BR$364,节奏总纲!R252)</f>
        <v>0.125</v>
      </c>
      <c r="CE253" s="47">
        <f>求节点($BL$5:$BL$364,BS$5:BS$364,节奏总纲!S252)</f>
        <v>0.125</v>
      </c>
      <c r="CF253" s="47">
        <f>求节点($BL$5:$BL$364,BT$5:BT$364,节奏总纲!T252)</f>
        <v>0.125</v>
      </c>
      <c r="CG253" s="47">
        <f>求节点($BL$5:$BL$364,BU$5:BU$364,节奏总纲!U252)</f>
        <v>0.125</v>
      </c>
      <c r="CH253" s="47">
        <f>求节点($BL$5:$BL$364,BV$5:BV$364,节奏总纲!V252)</f>
        <v>0.125</v>
      </c>
    </row>
    <row r="254" spans="2:86" x14ac:dyDescent="0.2">
      <c r="B254" s="83">
        <v>250</v>
      </c>
      <c r="C254" s="83">
        <f>[1]服务器生态!W271</f>
        <v>76.082112899128973</v>
      </c>
      <c r="D254" s="83">
        <f>[1]服务器生态!X271</f>
        <v>75.017659996654871</v>
      </c>
      <c r="E254" s="83">
        <f>[1]服务器生态!Y271</f>
        <v>6.1237133934364056</v>
      </c>
      <c r="F254" s="83">
        <f>[1]服务器生态!Z271</f>
        <v>1.0894518856546873</v>
      </c>
      <c r="G254" s="83">
        <f>[1]服务器生态!AA271</f>
        <v>0.31522588762499981</v>
      </c>
      <c r="H254" s="83">
        <f>[1]服务器生态!AC271</f>
        <v>0.47962550249999997</v>
      </c>
      <c r="I254" s="83">
        <f>[1]服务器生态!AD271</f>
        <v>0.47291513735919999</v>
      </c>
      <c r="J254" s="83">
        <f>[1]服务器生态!AE271</f>
        <v>3.8604200140800002E-2</v>
      </c>
      <c r="K254" s="83">
        <f>[1]服务器生态!AF271</f>
        <v>6.8679600000000019E-3</v>
      </c>
      <c r="L254" s="83">
        <f>[1]服务器生态!AG271</f>
        <v>1.9871999999999997E-3</v>
      </c>
      <c r="M254" s="83">
        <f>[3]基础信息!M253</f>
        <v>100</v>
      </c>
      <c r="N254" s="92"/>
      <c r="X254" s="97">
        <v>250</v>
      </c>
      <c r="Y254" s="102">
        <f>求节点(节奏总纲!D$4:D$163,R$5:R$164,$X254)*6</f>
        <v>41420.072136612471</v>
      </c>
      <c r="Z254" s="102">
        <f>求节点(节奏总纲!E$4:E$163,S$5:S$164,$X254)*6</f>
        <v>42578.601012924941</v>
      </c>
      <c r="AA254" s="102">
        <f>求节点(节奏总纲!F$4:F$163,T$5:T$164,$X254)*6</f>
        <v>44099.872224092309</v>
      </c>
      <c r="AB254" s="102">
        <f>求节点(节奏总纲!G$4:G$163,U$5:U$164,$X254)*6</f>
        <v>46335.934218972463</v>
      </c>
      <c r="AC254" s="102">
        <f>求节点(节奏总纲!H$4:H$163,V$5:V$164,$X254)*6</f>
        <v>50227.703252552878</v>
      </c>
      <c r="AG254" s="103">
        <v>250</v>
      </c>
      <c r="AH254" s="103">
        <v>1</v>
      </c>
      <c r="AI254" s="103">
        <f>[4]实力验证!$Z256</f>
        <v>1.3774441207163988</v>
      </c>
      <c r="AJ254" s="103">
        <f>[4]实力验证!$AE256</f>
        <v>2.0187656066667614</v>
      </c>
      <c r="AK254" s="103">
        <f>[4]实力验证!$AJ256</f>
        <v>4.2429098638828995</v>
      </c>
      <c r="AL254" s="103">
        <f>[4]实力验证!$AO256</f>
        <v>6.145237340762546</v>
      </c>
      <c r="AM254" s="103">
        <f t="shared" si="18"/>
        <v>177.43915107684822</v>
      </c>
      <c r="AN254" s="107"/>
      <c r="BL254" s="70">
        <v>250</v>
      </c>
      <c r="BM254" s="47">
        <f>'[1]功能-战损相关'!H260</f>
        <v>0</v>
      </c>
      <c r="BN254" s="47">
        <f>'[1]功能-战损相关'!I260</f>
        <v>0</v>
      </c>
      <c r="BO254" s="47">
        <f>'[1]功能-战损相关'!J260</f>
        <v>0</v>
      </c>
      <c r="BP254" s="47">
        <f>'[1]功能-战损相关'!K260</f>
        <v>0</v>
      </c>
      <c r="BQ254" s="47">
        <f>'[1]功能-战损相关'!L260</f>
        <v>0</v>
      </c>
      <c r="BR254" s="47">
        <f>'[1]功能-战损相关'!M260</f>
        <v>0</v>
      </c>
      <c r="BS254" s="47">
        <f>'[1]功能-战损相关'!N260</f>
        <v>0</v>
      </c>
      <c r="BT254" s="47">
        <f>'[1]功能-战损相关'!O260</f>
        <v>0</v>
      </c>
      <c r="BU254" s="47">
        <f>'[1]功能-战损相关'!P260</f>
        <v>0</v>
      </c>
      <c r="BV254" s="47">
        <f>'[1]功能-战损相关'!Q260</f>
        <v>0</v>
      </c>
      <c r="BX254" s="57">
        <v>250</v>
      </c>
      <c r="BY254" s="47">
        <f>求节点($BL$5:$BL$364,BM$5:BM$364,节奏总纲!R253)</f>
        <v>0.17499999999999999</v>
      </c>
      <c r="BZ254" s="47">
        <f>求节点($BL$5:$BL$364,BN$5:BN$364,节奏总纲!S253)</f>
        <v>0.17499999999999999</v>
      </c>
      <c r="CA254" s="47">
        <f>求节点($BL$5:$BL$364,BO$5:BO$364,节奏总纲!T253)</f>
        <v>0.17499999999999999</v>
      </c>
      <c r="CB254" s="47">
        <f>求节点($BL$5:$BL$364,BP$5:BP$364,节奏总纲!U253)</f>
        <v>0.17499999999999999</v>
      </c>
      <c r="CC254" s="47">
        <f>求节点($BL$5:$BL$364,BQ$5:BQ$364,节奏总纲!V253)</f>
        <v>0.17499999999999999</v>
      </c>
      <c r="CD254" s="47">
        <f>求节点($BL$5:$BL$364,BR$5:BR$364,节奏总纲!R253)</f>
        <v>0.125</v>
      </c>
      <c r="CE254" s="47">
        <f>求节点($BL$5:$BL$364,BS$5:BS$364,节奏总纲!S253)</f>
        <v>0.125</v>
      </c>
      <c r="CF254" s="47">
        <f>求节点($BL$5:$BL$364,BT$5:BT$364,节奏总纲!T253)</f>
        <v>0.125</v>
      </c>
      <c r="CG254" s="47">
        <f>求节点($BL$5:$BL$364,BU$5:BU$364,节奏总纲!U253)</f>
        <v>0.125</v>
      </c>
      <c r="CH254" s="47">
        <f>求节点($BL$5:$BL$364,BV$5:BV$364,节奏总纲!V253)</f>
        <v>0.125</v>
      </c>
    </row>
    <row r="255" spans="2:86" x14ac:dyDescent="0.2">
      <c r="B255" s="83">
        <v>251</v>
      </c>
      <c r="C255" s="83">
        <f>[1]服务器生态!W272</f>
        <v>75.610807774975086</v>
      </c>
      <c r="D255" s="83">
        <f>[1]服务器生态!X272</f>
        <v>74.552948828534014</v>
      </c>
      <c r="E255" s="83">
        <f>[1]服务器生态!Y272</f>
        <v>6.0857788856894555</v>
      </c>
      <c r="F255" s="83">
        <f>[1]服务器生态!Z272</f>
        <v>1.0827030686639063</v>
      </c>
      <c r="G255" s="83">
        <f>[1]服务器生态!AA272</f>
        <v>0.3132731608874999</v>
      </c>
      <c r="H255" s="83">
        <f>[1]服务器生态!AC272</f>
        <v>0.47962550249999997</v>
      </c>
      <c r="I255" s="83">
        <f>[1]服务器生态!AD272</f>
        <v>0.47291513735919999</v>
      </c>
      <c r="J255" s="83">
        <f>[1]服务器生态!AE272</f>
        <v>3.8604200140800002E-2</v>
      </c>
      <c r="K255" s="83">
        <f>[1]服务器生态!AF272</f>
        <v>6.8679600000000019E-3</v>
      </c>
      <c r="L255" s="83">
        <f>[1]服务器生态!AG272</f>
        <v>1.9871999999999997E-3</v>
      </c>
      <c r="M255" s="83">
        <f>[3]基础信息!M254</f>
        <v>100</v>
      </c>
      <c r="N255" s="92"/>
      <c r="X255" s="97">
        <v>251</v>
      </c>
      <c r="Y255" s="102">
        <f>求节点(节奏总纲!D$4:D$163,R$5:R$164,$X255)*6</f>
        <v>41443.233584143978</v>
      </c>
      <c r="Z255" s="102">
        <f>求节点(节奏总纲!E$4:E$163,S$5:S$164,$X255)*6</f>
        <v>42602.484970509802</v>
      </c>
      <c r="AA255" s="102">
        <f>求节点(节奏总纲!F$4:F$163,T$5:T$164,$X255)*6</f>
        <v>44123.710714337394</v>
      </c>
      <c r="AB255" s="102">
        <f>求节点(节奏总纲!G$4:G$163,U$5:U$164,$X255)*6</f>
        <v>46360.221838487181</v>
      </c>
      <c r="AC255" s="102">
        <f>求节点(节奏总纲!H$4:H$163,V$5:V$164,$X255)*6</f>
        <v>50250.965646543067</v>
      </c>
      <c r="AG255" s="103">
        <v>251</v>
      </c>
      <c r="AH255" s="103">
        <v>1</v>
      </c>
      <c r="AI255" s="103">
        <f>[4]实力验证!$Z257</f>
        <v>1.3788103753017413</v>
      </c>
      <c r="AJ255" s="103">
        <f>[4]实力验证!$AE257</f>
        <v>2.0188492823095898</v>
      </c>
      <c r="AK255" s="103">
        <f>[4]实力验证!$AJ257</f>
        <v>4.2421549299010692</v>
      </c>
      <c r="AL255" s="103">
        <f>[4]实力验证!$AO257</f>
        <v>6.1308551001789251</v>
      </c>
      <c r="AM255" s="103">
        <f t="shared" si="18"/>
        <v>177.52064042971182</v>
      </c>
      <c r="AN255" s="107"/>
      <c r="BL255" s="70">
        <v>251</v>
      </c>
      <c r="BM255" s="47">
        <f>'[1]功能-战损相关'!H261</f>
        <v>0</v>
      </c>
      <c r="BN255" s="47">
        <f>'[1]功能-战损相关'!I261</f>
        <v>0</v>
      </c>
      <c r="BO255" s="47">
        <f>'[1]功能-战损相关'!J261</f>
        <v>0</v>
      </c>
      <c r="BP255" s="47">
        <f>'[1]功能-战损相关'!K261</f>
        <v>0</v>
      </c>
      <c r="BQ255" s="47">
        <f>'[1]功能-战损相关'!L261</f>
        <v>0</v>
      </c>
      <c r="BR255" s="47">
        <f>'[1]功能-战损相关'!M261</f>
        <v>0</v>
      </c>
      <c r="BS255" s="47">
        <f>'[1]功能-战损相关'!N261</f>
        <v>0</v>
      </c>
      <c r="BT255" s="47">
        <f>'[1]功能-战损相关'!O261</f>
        <v>0</v>
      </c>
      <c r="BU255" s="47">
        <f>'[1]功能-战损相关'!P261</f>
        <v>0</v>
      </c>
      <c r="BV255" s="47">
        <f>'[1]功能-战损相关'!Q261</f>
        <v>0</v>
      </c>
      <c r="BX255" s="57">
        <v>251</v>
      </c>
      <c r="BY255" s="47">
        <f>求节点($BL$5:$BL$364,BM$5:BM$364,节奏总纲!R254)</f>
        <v>0.17499999999999999</v>
      </c>
      <c r="BZ255" s="47">
        <f>求节点($BL$5:$BL$364,BN$5:BN$364,节奏总纲!S254)</f>
        <v>0.17499999999999999</v>
      </c>
      <c r="CA255" s="47">
        <f>求节点($BL$5:$BL$364,BO$5:BO$364,节奏总纲!T254)</f>
        <v>0.17499999999999999</v>
      </c>
      <c r="CB255" s="47">
        <f>求节点($BL$5:$BL$364,BP$5:BP$364,节奏总纲!U254)</f>
        <v>0.17499999999999999</v>
      </c>
      <c r="CC255" s="47">
        <f>求节点($BL$5:$BL$364,BQ$5:BQ$364,节奏总纲!V254)</f>
        <v>0.17499999999999999</v>
      </c>
      <c r="CD255" s="47">
        <f>求节点($BL$5:$BL$364,BR$5:BR$364,节奏总纲!R254)</f>
        <v>0.125</v>
      </c>
      <c r="CE255" s="47">
        <f>求节点($BL$5:$BL$364,BS$5:BS$364,节奏总纲!S254)</f>
        <v>0.125</v>
      </c>
      <c r="CF255" s="47">
        <f>求节点($BL$5:$BL$364,BT$5:BT$364,节奏总纲!T254)</f>
        <v>0.125</v>
      </c>
      <c r="CG255" s="47">
        <f>求节点($BL$5:$BL$364,BU$5:BU$364,节奏总纲!U254)</f>
        <v>0.125</v>
      </c>
      <c r="CH255" s="47">
        <f>求节点($BL$5:$BL$364,BV$5:BV$364,节奏总纲!V254)</f>
        <v>0.125</v>
      </c>
    </row>
    <row r="256" spans="2:86" x14ac:dyDescent="0.2">
      <c r="B256" s="83">
        <v>252</v>
      </c>
      <c r="C256" s="83">
        <f>[1]服务器生态!W273</f>
        <v>75.139502650821186</v>
      </c>
      <c r="D256" s="83">
        <f>[1]服务器生态!X273</f>
        <v>74.088237660413128</v>
      </c>
      <c r="E256" s="83">
        <f>[1]服务器生态!Y273</f>
        <v>6.0478443779425044</v>
      </c>
      <c r="F256" s="83">
        <f>[1]服务器生态!Z273</f>
        <v>1.0759542516731251</v>
      </c>
      <c r="G256" s="83">
        <f>[1]服务器生态!AA273</f>
        <v>0.31132043414999988</v>
      </c>
      <c r="H256" s="83">
        <f>[1]服务器生态!AC273</f>
        <v>0.47962550249999997</v>
      </c>
      <c r="I256" s="83">
        <f>[1]服务器生态!AD273</f>
        <v>0.47291513735919999</v>
      </c>
      <c r="J256" s="83">
        <f>[1]服务器生态!AE273</f>
        <v>3.8604200140800002E-2</v>
      </c>
      <c r="K256" s="83">
        <f>[1]服务器生态!AF273</f>
        <v>6.8679600000000019E-3</v>
      </c>
      <c r="L256" s="83">
        <f>[1]服务器生态!AG273</f>
        <v>1.9871999999999997E-3</v>
      </c>
      <c r="M256" s="83">
        <f>[3]基础信息!M255</f>
        <v>100</v>
      </c>
      <c r="N256" s="92"/>
      <c r="X256" s="97">
        <v>252</v>
      </c>
      <c r="Y256" s="102">
        <f>求节点(节奏总纲!D$4:D$163,R$5:R$164,$X256)*6</f>
        <v>41466.395031675485</v>
      </c>
      <c r="Z256" s="102">
        <f>求节点(节奏总纲!E$4:E$163,S$5:S$164,$X256)*6</f>
        <v>42626.368928094671</v>
      </c>
      <c r="AA256" s="102">
        <f>求节点(节奏总纲!F$4:F$163,T$5:T$164,$X256)*6</f>
        <v>44147.549204582487</v>
      </c>
      <c r="AB256" s="102">
        <f>求节点(节奏总纲!G$4:G$163,U$5:U$164,$X256)*6</f>
        <v>46384.509458001899</v>
      </c>
      <c r="AC256" s="102">
        <f>求节点(节奏总纲!H$4:H$163,V$5:V$164,$X256)*6</f>
        <v>50274.228040533257</v>
      </c>
      <c r="AG256" s="103">
        <v>252</v>
      </c>
      <c r="AH256" s="103">
        <v>1</v>
      </c>
      <c r="AI256" s="103">
        <f>[4]实力验证!$Z258</f>
        <v>1.3801650399271028</v>
      </c>
      <c r="AJ256" s="103">
        <f>[4]实力验证!$AE258</f>
        <v>2.018932248130572</v>
      </c>
      <c r="AK256" s="103">
        <f>[4]实力验证!$AJ258</f>
        <v>4.2414064000365492</v>
      </c>
      <c r="AL256" s="103">
        <f>[4]实力验证!$AO258</f>
        <v>6.1165948643772756</v>
      </c>
      <c r="AM256" s="103">
        <f t="shared" si="18"/>
        <v>177.60143850706305</v>
      </c>
      <c r="AN256" s="107"/>
      <c r="BL256" s="70">
        <v>252</v>
      </c>
      <c r="BM256" s="47">
        <f>'[1]功能-战损相关'!H262</f>
        <v>0</v>
      </c>
      <c r="BN256" s="47">
        <f>'[1]功能-战损相关'!I262</f>
        <v>0</v>
      </c>
      <c r="BO256" s="47">
        <f>'[1]功能-战损相关'!J262</f>
        <v>0</v>
      </c>
      <c r="BP256" s="47">
        <f>'[1]功能-战损相关'!K262</f>
        <v>0</v>
      </c>
      <c r="BQ256" s="47">
        <f>'[1]功能-战损相关'!L262</f>
        <v>0</v>
      </c>
      <c r="BR256" s="47">
        <f>'[1]功能-战损相关'!M262</f>
        <v>0</v>
      </c>
      <c r="BS256" s="47">
        <f>'[1]功能-战损相关'!N262</f>
        <v>0</v>
      </c>
      <c r="BT256" s="47">
        <f>'[1]功能-战损相关'!O262</f>
        <v>0</v>
      </c>
      <c r="BU256" s="47">
        <f>'[1]功能-战损相关'!P262</f>
        <v>0</v>
      </c>
      <c r="BV256" s="47">
        <f>'[1]功能-战损相关'!Q262</f>
        <v>0</v>
      </c>
      <c r="BX256" s="57">
        <v>252</v>
      </c>
      <c r="BY256" s="47">
        <f>求节点($BL$5:$BL$364,BM$5:BM$364,节奏总纲!R255)</f>
        <v>0.17499999999999999</v>
      </c>
      <c r="BZ256" s="47">
        <f>求节点($BL$5:$BL$364,BN$5:BN$364,节奏总纲!S255)</f>
        <v>0.17499999999999999</v>
      </c>
      <c r="CA256" s="47">
        <f>求节点($BL$5:$BL$364,BO$5:BO$364,节奏总纲!T255)</f>
        <v>0.17499999999999999</v>
      </c>
      <c r="CB256" s="47">
        <f>求节点($BL$5:$BL$364,BP$5:BP$364,节奏总纲!U255)</f>
        <v>0.17499999999999999</v>
      </c>
      <c r="CC256" s="47">
        <f>求节点($BL$5:$BL$364,BQ$5:BQ$364,节奏总纲!V255)</f>
        <v>0.17499999999999999</v>
      </c>
      <c r="CD256" s="47">
        <f>求节点($BL$5:$BL$364,BR$5:BR$364,节奏总纲!R255)</f>
        <v>0.125</v>
      </c>
      <c r="CE256" s="47">
        <f>求节点($BL$5:$BL$364,BS$5:BS$364,节奏总纲!S255)</f>
        <v>0.125</v>
      </c>
      <c r="CF256" s="47">
        <f>求节点($BL$5:$BL$364,BT$5:BT$364,节奏总纲!T255)</f>
        <v>0.125</v>
      </c>
      <c r="CG256" s="47">
        <f>求节点($BL$5:$BL$364,BU$5:BU$364,节奏总纲!U255)</f>
        <v>0.125</v>
      </c>
      <c r="CH256" s="47">
        <f>求节点($BL$5:$BL$364,BV$5:BV$364,节奏总纲!V255)</f>
        <v>0.125</v>
      </c>
    </row>
    <row r="257" spans="2:86" x14ac:dyDescent="0.2">
      <c r="B257" s="83">
        <v>253</v>
      </c>
      <c r="C257" s="83">
        <f>[1]服务器生态!W274</f>
        <v>74.668197526667285</v>
      </c>
      <c r="D257" s="83">
        <f>[1]服务器生态!X274</f>
        <v>73.623526492292257</v>
      </c>
      <c r="E257" s="83">
        <f>[1]服务器生态!Y274</f>
        <v>6.0099098701955525</v>
      </c>
      <c r="F257" s="83">
        <f>[1]服务器生态!Z274</f>
        <v>1.0692054346823436</v>
      </c>
      <c r="G257" s="83">
        <f>[1]服务器生态!AA274</f>
        <v>0.30936770741249986</v>
      </c>
      <c r="H257" s="83">
        <f>[1]服务器生态!AC274</f>
        <v>0.47962550249999997</v>
      </c>
      <c r="I257" s="83">
        <f>[1]服务器生态!AD274</f>
        <v>0.47291513735919999</v>
      </c>
      <c r="J257" s="83">
        <f>[1]服务器生态!AE274</f>
        <v>3.8604200140800002E-2</v>
      </c>
      <c r="K257" s="83">
        <f>[1]服务器生态!AF274</f>
        <v>6.8679600000000019E-3</v>
      </c>
      <c r="L257" s="83">
        <f>[1]服务器生态!AG274</f>
        <v>1.9871999999999997E-3</v>
      </c>
      <c r="M257" s="83">
        <f>[3]基础信息!M256</f>
        <v>100</v>
      </c>
      <c r="N257" s="92"/>
      <c r="X257" s="97">
        <v>253</v>
      </c>
      <c r="Y257" s="102">
        <f>求节点(节奏总纲!D$4:D$163,R$5:R$164,$X257)*6</f>
        <v>41489.556479206993</v>
      </c>
      <c r="Z257" s="102">
        <f>求节点(节奏总纲!E$4:E$163,S$5:S$164,$X257)*6</f>
        <v>42650.252885679525</v>
      </c>
      <c r="AA257" s="102">
        <f>求节点(节奏总纲!F$4:F$163,T$5:T$164,$X257)*6</f>
        <v>44171.387694827579</v>
      </c>
      <c r="AB257" s="102">
        <f>求节点(节奏总纲!G$4:G$163,U$5:U$164,$X257)*6</f>
        <v>46408.797077516618</v>
      </c>
      <c r="AC257" s="102">
        <f>求节点(节奏总纲!H$4:H$163,V$5:V$164,$X257)*6</f>
        <v>50297.490434523454</v>
      </c>
      <c r="AG257" s="103">
        <v>253</v>
      </c>
      <c r="AH257" s="103">
        <v>1</v>
      </c>
      <c r="AI257" s="103">
        <f>[4]实力验证!$Z259</f>
        <v>1.3815082614463308</v>
      </c>
      <c r="AJ257" s="103">
        <f>[4]实力验证!$AE259</f>
        <v>2.0190145131237061</v>
      </c>
      <c r="AK257" s="103">
        <f>[4]实力验证!$AJ259</f>
        <v>4.240664193144168</v>
      </c>
      <c r="AL257" s="103">
        <f>[4]实力验证!$AO259</f>
        <v>6.1024550874616903</v>
      </c>
      <c r="AM257" s="103">
        <f t="shared" si="18"/>
        <v>177.68155406790265</v>
      </c>
      <c r="AN257" s="107"/>
      <c r="BL257" s="70">
        <v>253</v>
      </c>
      <c r="BM257" s="47">
        <f>'[1]功能-战损相关'!H263</f>
        <v>0</v>
      </c>
      <c r="BN257" s="47">
        <f>'[1]功能-战损相关'!I263</f>
        <v>0</v>
      </c>
      <c r="BO257" s="47">
        <f>'[1]功能-战损相关'!J263</f>
        <v>0</v>
      </c>
      <c r="BP257" s="47">
        <f>'[1]功能-战损相关'!K263</f>
        <v>0</v>
      </c>
      <c r="BQ257" s="47">
        <f>'[1]功能-战损相关'!L263</f>
        <v>0</v>
      </c>
      <c r="BR257" s="47">
        <f>'[1]功能-战损相关'!M263</f>
        <v>0</v>
      </c>
      <c r="BS257" s="47">
        <f>'[1]功能-战损相关'!N263</f>
        <v>0</v>
      </c>
      <c r="BT257" s="47">
        <f>'[1]功能-战损相关'!O263</f>
        <v>0</v>
      </c>
      <c r="BU257" s="47">
        <f>'[1]功能-战损相关'!P263</f>
        <v>0</v>
      </c>
      <c r="BV257" s="47">
        <f>'[1]功能-战损相关'!Q263</f>
        <v>0</v>
      </c>
      <c r="BX257" s="57">
        <v>253</v>
      </c>
      <c r="BY257" s="47">
        <f>求节点($BL$5:$BL$364,BM$5:BM$364,节奏总纲!R256)</f>
        <v>0.17499999999999999</v>
      </c>
      <c r="BZ257" s="47">
        <f>求节点($BL$5:$BL$364,BN$5:BN$364,节奏总纲!S256)</f>
        <v>0.17499999999999999</v>
      </c>
      <c r="CA257" s="47">
        <f>求节点($BL$5:$BL$364,BO$5:BO$364,节奏总纲!T256)</f>
        <v>0.17499999999999999</v>
      </c>
      <c r="CB257" s="47">
        <f>求节点($BL$5:$BL$364,BP$5:BP$364,节奏总纲!U256)</f>
        <v>0.17499999999999999</v>
      </c>
      <c r="CC257" s="47">
        <f>求节点($BL$5:$BL$364,BQ$5:BQ$364,节奏总纲!V256)</f>
        <v>0.17499999999999999</v>
      </c>
      <c r="CD257" s="47">
        <f>求节点($BL$5:$BL$364,BR$5:BR$364,节奏总纲!R256)</f>
        <v>0.125</v>
      </c>
      <c r="CE257" s="47">
        <f>求节点($BL$5:$BL$364,BS$5:BS$364,节奏总纲!S256)</f>
        <v>0.125</v>
      </c>
      <c r="CF257" s="47">
        <f>求节点($BL$5:$BL$364,BT$5:BT$364,节奏总纲!T256)</f>
        <v>0.125</v>
      </c>
      <c r="CG257" s="47">
        <f>求节点($BL$5:$BL$364,BU$5:BU$364,节奏总纲!U256)</f>
        <v>0.125</v>
      </c>
      <c r="CH257" s="47">
        <f>求节点($BL$5:$BL$364,BV$5:BV$364,节奏总纲!V256)</f>
        <v>0.125</v>
      </c>
    </row>
    <row r="258" spans="2:86" x14ac:dyDescent="0.2">
      <c r="B258" s="83">
        <v>254</v>
      </c>
      <c r="C258" s="83">
        <f>[1]服务器生态!W275</f>
        <v>74.196892402513384</v>
      </c>
      <c r="D258" s="83">
        <f>[1]服务器生态!X275</f>
        <v>73.158815324171385</v>
      </c>
      <c r="E258" s="83">
        <f>[1]服务器生态!Y275</f>
        <v>5.9719753624486014</v>
      </c>
      <c r="F258" s="83">
        <f>[1]服务器生态!Z275</f>
        <v>1.0624566176915624</v>
      </c>
      <c r="G258" s="83">
        <f>[1]服务器生态!AA275</f>
        <v>0.30741498067499984</v>
      </c>
      <c r="H258" s="83">
        <f>[1]服务器生态!AC275</f>
        <v>0.47962550249999997</v>
      </c>
      <c r="I258" s="83">
        <f>[1]服务器生态!AD275</f>
        <v>0.47291513735919999</v>
      </c>
      <c r="J258" s="83">
        <f>[1]服务器生态!AE275</f>
        <v>3.8604200140800002E-2</v>
      </c>
      <c r="K258" s="83">
        <f>[1]服务器生态!AF275</f>
        <v>6.8679600000000019E-3</v>
      </c>
      <c r="L258" s="83">
        <f>[1]服务器生态!AG275</f>
        <v>1.9871999999999997E-3</v>
      </c>
      <c r="M258" s="83">
        <f>[3]基础信息!M257</f>
        <v>100</v>
      </c>
      <c r="N258" s="92"/>
      <c r="X258" s="97">
        <v>254</v>
      </c>
      <c r="Y258" s="102">
        <f>求节点(节奏总纲!D$4:D$163,R$5:R$164,$X258)*6</f>
        <v>41512.717926738493</v>
      </c>
      <c r="Z258" s="102">
        <f>求节点(节奏总纲!E$4:E$163,S$5:S$164,$X258)*6</f>
        <v>42672.462960280733</v>
      </c>
      <c r="AA258" s="102">
        <f>求节点(节奏总纲!F$4:F$163,T$5:T$164,$X258)*6</f>
        <v>44195.076714570954</v>
      </c>
      <c r="AB258" s="102">
        <f>求节点(节奏总纲!G$4:G$163,U$5:U$164,$X258)*6</f>
        <v>46433.084697031336</v>
      </c>
      <c r="AC258" s="102">
        <f>求节点(节奏总纲!H$4:H$163,V$5:V$164,$X258)*6</f>
        <v>50320.752828513658</v>
      </c>
      <c r="AG258" s="103">
        <v>254</v>
      </c>
      <c r="AH258" s="103">
        <v>1</v>
      </c>
      <c r="AI258" s="103">
        <f>[4]实力验证!$Z260</f>
        <v>1.381864508662515</v>
      </c>
      <c r="AJ258" s="103">
        <f>[4]实力验证!$AE260</f>
        <v>2.0191270480091688</v>
      </c>
      <c r="AK258" s="103">
        <f>[4]实力验证!$AJ260</f>
        <v>4.239928229443886</v>
      </c>
      <c r="AL258" s="103">
        <f>[4]实力验证!$AO260</f>
        <v>6.0884342495433597</v>
      </c>
      <c r="AM258" s="103">
        <f t="shared" si="18"/>
        <v>177.69232182755439</v>
      </c>
      <c r="AN258" s="107"/>
      <c r="BL258" s="70">
        <v>254</v>
      </c>
      <c r="BM258" s="47">
        <f>'[1]功能-战损相关'!H264</f>
        <v>0</v>
      </c>
      <c r="BN258" s="47">
        <f>'[1]功能-战损相关'!I264</f>
        <v>0</v>
      </c>
      <c r="BO258" s="47">
        <f>'[1]功能-战损相关'!J264</f>
        <v>0</v>
      </c>
      <c r="BP258" s="47">
        <f>'[1]功能-战损相关'!K264</f>
        <v>0</v>
      </c>
      <c r="BQ258" s="47">
        <f>'[1]功能-战损相关'!L264</f>
        <v>0</v>
      </c>
      <c r="BR258" s="47">
        <f>'[1]功能-战损相关'!M264</f>
        <v>0</v>
      </c>
      <c r="BS258" s="47">
        <f>'[1]功能-战损相关'!N264</f>
        <v>0</v>
      </c>
      <c r="BT258" s="47">
        <f>'[1]功能-战损相关'!O264</f>
        <v>0</v>
      </c>
      <c r="BU258" s="47">
        <f>'[1]功能-战损相关'!P264</f>
        <v>0</v>
      </c>
      <c r="BV258" s="47">
        <f>'[1]功能-战损相关'!Q264</f>
        <v>0</v>
      </c>
      <c r="BX258" s="57">
        <v>254</v>
      </c>
      <c r="BY258" s="47">
        <f>求节点($BL$5:$BL$364,BM$5:BM$364,节奏总纲!R257)</f>
        <v>0.17499999999999999</v>
      </c>
      <c r="BZ258" s="47">
        <f>求节点($BL$5:$BL$364,BN$5:BN$364,节奏总纲!S257)</f>
        <v>0.17499999999999999</v>
      </c>
      <c r="CA258" s="47">
        <f>求节点($BL$5:$BL$364,BO$5:BO$364,节奏总纲!T257)</f>
        <v>0.17499999999999999</v>
      </c>
      <c r="CB258" s="47">
        <f>求节点($BL$5:$BL$364,BP$5:BP$364,节奏总纲!U257)</f>
        <v>0.17499999999999999</v>
      </c>
      <c r="CC258" s="47">
        <f>求节点($BL$5:$BL$364,BQ$5:BQ$364,节奏总纲!V257)</f>
        <v>0.17499999999999999</v>
      </c>
      <c r="CD258" s="47">
        <f>求节点($BL$5:$BL$364,BR$5:BR$364,节奏总纲!R257)</f>
        <v>0.125</v>
      </c>
      <c r="CE258" s="47">
        <f>求节点($BL$5:$BL$364,BS$5:BS$364,节奏总纲!S257)</f>
        <v>0.125</v>
      </c>
      <c r="CF258" s="47">
        <f>求节点($BL$5:$BL$364,BT$5:BT$364,节奏总纲!T257)</f>
        <v>0.125</v>
      </c>
      <c r="CG258" s="47">
        <f>求节点($BL$5:$BL$364,BU$5:BU$364,节奏总纲!U257)</f>
        <v>0.125</v>
      </c>
      <c r="CH258" s="47">
        <f>求节点($BL$5:$BL$364,BV$5:BV$364,节奏总纲!V257)</f>
        <v>0.125</v>
      </c>
    </row>
    <row r="259" spans="2:86" x14ac:dyDescent="0.2">
      <c r="B259" s="83">
        <v>255</v>
      </c>
      <c r="C259" s="83">
        <f>[1]服务器生态!W276</f>
        <v>73.725587278359484</v>
      </c>
      <c r="D259" s="83">
        <f>[1]服务器生态!X276</f>
        <v>72.694104156050514</v>
      </c>
      <c r="E259" s="83">
        <f>[1]服务器生态!Y276</f>
        <v>5.9340408547016503</v>
      </c>
      <c r="F259" s="83">
        <f>[1]服务器生态!Z276</f>
        <v>1.0557078007007812</v>
      </c>
      <c r="G259" s="83">
        <f>[1]服务器生态!AA276</f>
        <v>0.30546225393749982</v>
      </c>
      <c r="H259" s="83">
        <f>[1]服务器生态!AC276</f>
        <v>0.47962550249999997</v>
      </c>
      <c r="I259" s="83">
        <f>[1]服务器生态!AD276</f>
        <v>0.47291513735919999</v>
      </c>
      <c r="J259" s="83">
        <f>[1]服务器生态!AE276</f>
        <v>3.8604200140800002E-2</v>
      </c>
      <c r="K259" s="83">
        <f>[1]服务器生态!AF276</f>
        <v>6.8679600000000019E-3</v>
      </c>
      <c r="L259" s="83">
        <f>[1]服务器生态!AG276</f>
        <v>1.9871999999999997E-3</v>
      </c>
      <c r="M259" s="83">
        <f>[3]基础信息!M258</f>
        <v>100</v>
      </c>
      <c r="N259" s="92"/>
      <c r="X259" s="97">
        <v>255</v>
      </c>
      <c r="Y259" s="102">
        <f>求节点(节奏总纲!D$4:D$163,R$5:R$164,$X259)*6</f>
        <v>41535.87937427</v>
      </c>
      <c r="Z259" s="102">
        <f>求节点(节奏总纲!E$4:E$163,S$5:S$164,$X259)*6</f>
        <v>42694.375130095272</v>
      </c>
      <c r="AA259" s="102">
        <f>求节点(节奏总纲!F$4:F$163,T$5:T$164,$X259)*6</f>
        <v>44217.081256052974</v>
      </c>
      <c r="AB259" s="102">
        <f>求节点(节奏总纲!G$4:G$163,U$5:U$164,$X259)*6</f>
        <v>46457.206634868278</v>
      </c>
      <c r="AC259" s="102">
        <f>求节点(节奏总纲!H$4:H$163,V$5:V$164,$X259)*6</f>
        <v>50344.015222503847</v>
      </c>
      <c r="AG259" s="103">
        <v>255</v>
      </c>
      <c r="AH259" s="103">
        <v>1</v>
      </c>
      <c r="AI259" s="103">
        <f>[4]实力验证!$Z261</f>
        <v>1.382044855837238</v>
      </c>
      <c r="AJ259" s="103">
        <f>[4]实力验证!$AE261</f>
        <v>2.019586107976671</v>
      </c>
      <c r="AK259" s="103">
        <f>[4]实力验证!$AJ261</f>
        <v>4.2383275210698308</v>
      </c>
      <c r="AL259" s="103">
        <f>[4]实力验证!$AO261</f>
        <v>6.0745308561959614</v>
      </c>
      <c r="AM259" s="103">
        <f t="shared" si="18"/>
        <v>177.69377869100597</v>
      </c>
      <c r="AN259" s="107"/>
      <c r="BL259" s="70">
        <v>255</v>
      </c>
      <c r="BM259" s="47">
        <f>'[1]功能-战损相关'!H265</f>
        <v>0</v>
      </c>
      <c r="BN259" s="47">
        <f>'[1]功能-战损相关'!I265</f>
        <v>0</v>
      </c>
      <c r="BO259" s="47">
        <f>'[1]功能-战损相关'!J265</f>
        <v>0</v>
      </c>
      <c r="BP259" s="47">
        <f>'[1]功能-战损相关'!K265</f>
        <v>0</v>
      </c>
      <c r="BQ259" s="47">
        <f>'[1]功能-战损相关'!L265</f>
        <v>0</v>
      </c>
      <c r="BR259" s="47">
        <f>'[1]功能-战损相关'!M265</f>
        <v>0</v>
      </c>
      <c r="BS259" s="47">
        <f>'[1]功能-战损相关'!N265</f>
        <v>0</v>
      </c>
      <c r="BT259" s="47">
        <f>'[1]功能-战损相关'!O265</f>
        <v>0</v>
      </c>
      <c r="BU259" s="47">
        <f>'[1]功能-战损相关'!P265</f>
        <v>0</v>
      </c>
      <c r="BV259" s="47">
        <f>'[1]功能-战损相关'!Q265</f>
        <v>0</v>
      </c>
      <c r="BX259" s="57">
        <v>255</v>
      </c>
      <c r="BY259" s="47">
        <f>求节点($BL$5:$BL$364,BM$5:BM$364,节奏总纲!R258)</f>
        <v>0.17499999999999999</v>
      </c>
      <c r="BZ259" s="47">
        <f>求节点($BL$5:$BL$364,BN$5:BN$364,节奏总纲!S258)</f>
        <v>0.17499999999999999</v>
      </c>
      <c r="CA259" s="47">
        <f>求节点($BL$5:$BL$364,BO$5:BO$364,节奏总纲!T258)</f>
        <v>0.17499999999999999</v>
      </c>
      <c r="CB259" s="47">
        <f>求节点($BL$5:$BL$364,BP$5:BP$364,节奏总纲!U258)</f>
        <v>0.17499999999999999</v>
      </c>
      <c r="CC259" s="47">
        <f>求节点($BL$5:$BL$364,BQ$5:BQ$364,节奏总纲!V258)</f>
        <v>0.17499999999999999</v>
      </c>
      <c r="CD259" s="47">
        <f>求节点($BL$5:$BL$364,BR$5:BR$364,节奏总纲!R258)</f>
        <v>0.125</v>
      </c>
      <c r="CE259" s="47">
        <f>求节点($BL$5:$BL$364,BS$5:BS$364,节奏总纲!S258)</f>
        <v>0.125</v>
      </c>
      <c r="CF259" s="47">
        <f>求节点($BL$5:$BL$364,BT$5:BT$364,节奏总纲!T258)</f>
        <v>0.125</v>
      </c>
      <c r="CG259" s="47">
        <f>求节点($BL$5:$BL$364,BU$5:BU$364,节奏总纲!U258)</f>
        <v>0.125</v>
      </c>
      <c r="CH259" s="47">
        <f>求节点($BL$5:$BL$364,BV$5:BV$364,节奏总纲!V258)</f>
        <v>0.125</v>
      </c>
    </row>
    <row r="260" spans="2:86" x14ac:dyDescent="0.2">
      <c r="B260" s="83">
        <v>256</v>
      </c>
      <c r="C260" s="83">
        <f>[1]服务器生态!W277</f>
        <v>73.254282154205583</v>
      </c>
      <c r="D260" s="83">
        <f>[1]服务器生态!X277</f>
        <v>72.229392987929643</v>
      </c>
      <c r="E260" s="83">
        <f>[1]服务器生态!Y277</f>
        <v>5.8961063469546984</v>
      </c>
      <c r="F260" s="83">
        <f>[1]服务器生态!Z277</f>
        <v>1.04895898371</v>
      </c>
      <c r="G260" s="83">
        <f>[1]服务器生态!AA277</f>
        <v>0.30350952719999985</v>
      </c>
      <c r="H260" s="83">
        <f>[1]服务器生态!AC277</f>
        <v>0.47962550249999997</v>
      </c>
      <c r="I260" s="83">
        <f>[1]服务器生态!AD277</f>
        <v>0.47291513735919999</v>
      </c>
      <c r="J260" s="83">
        <f>[1]服务器生态!AE277</f>
        <v>3.8604200140800002E-2</v>
      </c>
      <c r="K260" s="83">
        <f>[1]服务器生态!AF277</f>
        <v>6.8679600000000019E-3</v>
      </c>
      <c r="L260" s="83">
        <f>[1]服务器生态!AG277</f>
        <v>1.9871999999999997E-3</v>
      </c>
      <c r="M260" s="83">
        <f>[3]基础信息!M259</f>
        <v>100</v>
      </c>
      <c r="N260" s="92"/>
      <c r="X260" s="97">
        <v>256</v>
      </c>
      <c r="Y260" s="102">
        <f>求节点(节奏总纲!D$4:D$163,R$5:R$164,$X260)*6</f>
        <v>41557.923607445897</v>
      </c>
      <c r="Z260" s="102">
        <f>求节点(节奏总纲!E$4:E$163,S$5:S$164,$X260)*6</f>
        <v>42716.287299909804</v>
      </c>
      <c r="AA260" s="102">
        <f>求节点(节奏总纲!F$4:F$163,T$5:T$164,$X260)*6</f>
        <v>44239.085797535001</v>
      </c>
      <c r="AB260" s="102">
        <f>求节点(节奏总纲!G$4:G$163,U$5:U$164,$X260)*6</f>
        <v>46480.030635321353</v>
      </c>
      <c r="AC260" s="102">
        <f>求节点(节奏总纲!H$4:H$163,V$5:V$164,$X260)*6</f>
        <v>50367.277616494044</v>
      </c>
      <c r="AG260" s="103">
        <v>256</v>
      </c>
      <c r="AH260" s="103">
        <v>1</v>
      </c>
      <c r="AI260" s="103">
        <f>[4]实力验证!$Z262</f>
        <v>1.3816283068347275</v>
      </c>
      <c r="AJ260" s="103">
        <f>[4]实力验证!$AE262</f>
        <v>2.0191712074199386</v>
      </c>
      <c r="AK260" s="103">
        <f>[4]实力验证!$AJ262</f>
        <v>4.2281239377445337</v>
      </c>
      <c r="AL260" s="103">
        <f>[4]实力验证!$AO262</f>
        <v>6.0581327772747615</v>
      </c>
      <c r="AM260" s="103">
        <f t="shared" si="18"/>
        <v>177.60569020255284</v>
      </c>
      <c r="AN260" s="107"/>
      <c r="BL260" s="70">
        <v>256</v>
      </c>
      <c r="BM260" s="47">
        <f>'[1]功能-战损相关'!H266</f>
        <v>0</v>
      </c>
      <c r="BN260" s="47">
        <f>'[1]功能-战损相关'!I266</f>
        <v>0</v>
      </c>
      <c r="BO260" s="47">
        <f>'[1]功能-战损相关'!J266</f>
        <v>0</v>
      </c>
      <c r="BP260" s="47">
        <f>'[1]功能-战损相关'!K266</f>
        <v>0</v>
      </c>
      <c r="BQ260" s="47">
        <f>'[1]功能-战损相关'!L266</f>
        <v>0</v>
      </c>
      <c r="BR260" s="47">
        <f>'[1]功能-战损相关'!M266</f>
        <v>0</v>
      </c>
      <c r="BS260" s="47">
        <f>'[1]功能-战损相关'!N266</f>
        <v>0</v>
      </c>
      <c r="BT260" s="47">
        <f>'[1]功能-战损相关'!O266</f>
        <v>0</v>
      </c>
      <c r="BU260" s="47">
        <f>'[1]功能-战损相关'!P266</f>
        <v>0</v>
      </c>
      <c r="BV260" s="47">
        <f>'[1]功能-战损相关'!Q266</f>
        <v>0</v>
      </c>
      <c r="BX260" s="57">
        <v>256</v>
      </c>
      <c r="BY260" s="47">
        <f>求节点($BL$5:$BL$364,BM$5:BM$364,节奏总纲!R259)</f>
        <v>0.17499999999999999</v>
      </c>
      <c r="BZ260" s="47">
        <f>求节点($BL$5:$BL$364,BN$5:BN$364,节奏总纲!S259)</f>
        <v>0.17499999999999999</v>
      </c>
      <c r="CA260" s="47">
        <f>求节点($BL$5:$BL$364,BO$5:BO$364,节奏总纲!T259)</f>
        <v>0.17499999999999999</v>
      </c>
      <c r="CB260" s="47">
        <f>求节点($BL$5:$BL$364,BP$5:BP$364,节奏总纲!U259)</f>
        <v>0.17499999999999999</v>
      </c>
      <c r="CC260" s="47">
        <f>求节点($BL$5:$BL$364,BQ$5:BQ$364,节奏总纲!V259)</f>
        <v>0.17499999999999999</v>
      </c>
      <c r="CD260" s="47">
        <f>求节点($BL$5:$BL$364,BR$5:BR$364,节奏总纲!R259)</f>
        <v>0.125</v>
      </c>
      <c r="CE260" s="47">
        <f>求节点($BL$5:$BL$364,BS$5:BS$364,节奏总纲!S259)</f>
        <v>0.125</v>
      </c>
      <c r="CF260" s="47">
        <f>求节点($BL$5:$BL$364,BT$5:BT$364,节奏总纲!T259)</f>
        <v>0.125</v>
      </c>
      <c r="CG260" s="47">
        <f>求节点($BL$5:$BL$364,BU$5:BU$364,节奏总纲!U259)</f>
        <v>0.125</v>
      </c>
      <c r="CH260" s="47">
        <f>求节点($BL$5:$BL$364,BV$5:BV$364,节奏总纲!V259)</f>
        <v>0.125</v>
      </c>
    </row>
    <row r="261" spans="2:86" x14ac:dyDescent="0.2">
      <c r="B261" s="83">
        <v>257</v>
      </c>
      <c r="C261" s="83">
        <f>[1]服务器生态!W278</f>
        <v>72.782977030051711</v>
      </c>
      <c r="D261" s="83">
        <f>[1]服务器生态!X278</f>
        <v>71.764681819808786</v>
      </c>
      <c r="E261" s="83">
        <f>[1]服务器生态!Y278</f>
        <v>5.8581718392077482</v>
      </c>
      <c r="F261" s="83">
        <f>[1]服务器生态!Z278</f>
        <v>1.0422101667192187</v>
      </c>
      <c r="G261" s="83">
        <f>[1]服务器生态!AA278</f>
        <v>0.30155680046249989</v>
      </c>
      <c r="H261" s="83">
        <f>[1]服务器生态!AC278</f>
        <v>0.47962550249999997</v>
      </c>
      <c r="I261" s="83">
        <f>[1]服务器生态!AD278</f>
        <v>0.47291513735919999</v>
      </c>
      <c r="J261" s="83">
        <f>[1]服务器生态!AE278</f>
        <v>3.8604200140800002E-2</v>
      </c>
      <c r="K261" s="83">
        <f>[1]服务器生态!AF278</f>
        <v>6.8679600000000019E-3</v>
      </c>
      <c r="L261" s="83">
        <f>[1]服务器生态!AG278</f>
        <v>1.9871999999999997E-3</v>
      </c>
      <c r="M261" s="83">
        <f>[3]基础信息!M260</f>
        <v>100</v>
      </c>
      <c r="N261" s="92"/>
      <c r="X261" s="97">
        <v>257</v>
      </c>
      <c r="Y261" s="102">
        <f>求节点(节奏总纲!D$4:D$163,R$5:R$164,$X261)*6</f>
        <v>41579.967840621786</v>
      </c>
      <c r="Z261" s="102">
        <f>求节点(节奏总纲!E$4:E$163,S$5:S$164,$X261)*6</f>
        <v>42738.199469724335</v>
      </c>
      <c r="AA261" s="102">
        <f>求节点(节奏总纲!F$4:F$163,T$5:T$164,$X261)*6</f>
        <v>44261.090339017021</v>
      </c>
      <c r="AB261" s="102">
        <f>求节点(节奏总纲!G$4:G$163,U$5:U$164,$X261)*6</f>
        <v>46502.854635774434</v>
      </c>
      <c r="AC261" s="102">
        <f>求节点(节奏总纲!H$4:H$163,V$5:V$164,$X261)*6</f>
        <v>50390.540010484248</v>
      </c>
      <c r="AG261" s="103">
        <v>257</v>
      </c>
      <c r="AH261" s="103">
        <v>1</v>
      </c>
      <c r="AI261" s="103">
        <f>[4]实力验证!$Z263</f>
        <v>1.3812155722876265</v>
      </c>
      <c r="AJ261" s="103">
        <f>[4]实力验证!$AE263</f>
        <v>2.0187601062233371</v>
      </c>
      <c r="AK261" s="103">
        <f>[4]实力验证!$AJ263</f>
        <v>4.2180137914779543</v>
      </c>
      <c r="AL261" s="103">
        <f>[4]实力验证!$AO263</f>
        <v>6.0418848601363546</v>
      </c>
      <c r="AM261" s="103">
        <f t="shared" si="18"/>
        <v>177.51840836496004</v>
      </c>
      <c r="AN261" s="107"/>
      <c r="BL261" s="70">
        <v>257</v>
      </c>
      <c r="BM261" s="47">
        <f>'[1]功能-战损相关'!H267</f>
        <v>0</v>
      </c>
      <c r="BN261" s="47">
        <f>'[1]功能-战损相关'!I267</f>
        <v>0</v>
      </c>
      <c r="BO261" s="47">
        <f>'[1]功能-战损相关'!J267</f>
        <v>0</v>
      </c>
      <c r="BP261" s="47">
        <f>'[1]功能-战损相关'!K267</f>
        <v>0</v>
      </c>
      <c r="BQ261" s="47">
        <f>'[1]功能-战损相关'!L267</f>
        <v>0</v>
      </c>
      <c r="BR261" s="47">
        <f>'[1]功能-战损相关'!M267</f>
        <v>0</v>
      </c>
      <c r="BS261" s="47">
        <f>'[1]功能-战损相关'!N267</f>
        <v>0</v>
      </c>
      <c r="BT261" s="47">
        <f>'[1]功能-战损相关'!O267</f>
        <v>0</v>
      </c>
      <c r="BU261" s="47">
        <f>'[1]功能-战损相关'!P267</f>
        <v>0</v>
      </c>
      <c r="BV261" s="47">
        <f>'[1]功能-战损相关'!Q267</f>
        <v>0</v>
      </c>
      <c r="BX261" s="57">
        <v>257</v>
      </c>
      <c r="BY261" s="47">
        <f>求节点($BL$5:$BL$364,BM$5:BM$364,节奏总纲!R260)</f>
        <v>0.17499999999999999</v>
      </c>
      <c r="BZ261" s="47">
        <f>求节点($BL$5:$BL$364,BN$5:BN$364,节奏总纲!S260)</f>
        <v>0.17499999999999999</v>
      </c>
      <c r="CA261" s="47">
        <f>求节点($BL$5:$BL$364,BO$5:BO$364,节奏总纲!T260)</f>
        <v>0.17499999999999999</v>
      </c>
      <c r="CB261" s="47">
        <f>求节点($BL$5:$BL$364,BP$5:BP$364,节奏总纲!U260)</f>
        <v>0.17499999999999999</v>
      </c>
      <c r="CC261" s="47">
        <f>求节点($BL$5:$BL$364,BQ$5:BQ$364,节奏总纲!V260)</f>
        <v>0.17499999999999999</v>
      </c>
      <c r="CD261" s="47">
        <f>求节点($BL$5:$BL$364,BR$5:BR$364,节奏总纲!R260)</f>
        <v>0.125</v>
      </c>
      <c r="CE261" s="47">
        <f>求节点($BL$5:$BL$364,BS$5:BS$364,节奏总纲!S260)</f>
        <v>0.125</v>
      </c>
      <c r="CF261" s="47">
        <f>求节点($BL$5:$BL$364,BT$5:BT$364,节奏总纲!T260)</f>
        <v>0.125</v>
      </c>
      <c r="CG261" s="47">
        <f>求节点($BL$5:$BL$364,BU$5:BU$364,节奏总纲!U260)</f>
        <v>0.125</v>
      </c>
      <c r="CH261" s="47">
        <f>求节点($BL$5:$BL$364,BV$5:BV$364,节奏总纲!V260)</f>
        <v>0.125</v>
      </c>
    </row>
    <row r="262" spans="2:86" x14ac:dyDescent="0.2">
      <c r="B262" s="83">
        <v>258</v>
      </c>
      <c r="C262" s="83">
        <f>[1]服务器生态!W279</f>
        <v>72.311671905897811</v>
      </c>
      <c r="D262" s="83">
        <f>[1]服务器生态!X279</f>
        <v>71.299970651687914</v>
      </c>
      <c r="E262" s="83">
        <f>[1]服务器生态!Y279</f>
        <v>5.8202373314607971</v>
      </c>
      <c r="F262" s="83">
        <f>[1]服务器生态!Z279</f>
        <v>1.0354613497284375</v>
      </c>
      <c r="G262" s="83">
        <f>[1]服务器生态!AA279</f>
        <v>0.29960407372499986</v>
      </c>
      <c r="H262" s="83">
        <f>[1]服务器生态!AC279</f>
        <v>0.47962550249999997</v>
      </c>
      <c r="I262" s="83">
        <f>[1]服务器生态!AD279</f>
        <v>0.47291513735919999</v>
      </c>
      <c r="J262" s="83">
        <f>[1]服务器生态!AE279</f>
        <v>3.8604200140800002E-2</v>
      </c>
      <c r="K262" s="83">
        <f>[1]服务器生态!AF279</f>
        <v>6.8679600000000019E-3</v>
      </c>
      <c r="L262" s="83">
        <f>[1]服务器生态!AG279</f>
        <v>1.9871999999999997E-3</v>
      </c>
      <c r="M262" s="83">
        <f>[3]基础信息!M261</f>
        <v>100</v>
      </c>
      <c r="N262" s="92"/>
      <c r="X262" s="97">
        <v>258</v>
      </c>
      <c r="Y262" s="102">
        <f>求节点(节奏总纲!D$4:D$163,R$5:R$164,$X262)*6</f>
        <v>41602.012073797683</v>
      </c>
      <c r="Z262" s="102">
        <f>求节点(节奏总纲!E$4:E$163,S$5:S$164,$X262)*6</f>
        <v>42760.111639538874</v>
      </c>
      <c r="AA262" s="102">
        <f>求节点(节奏总纲!F$4:F$163,T$5:T$164,$X262)*6</f>
        <v>44283.094880499048</v>
      </c>
      <c r="AB262" s="102">
        <f>求节点(节奏总纲!G$4:G$163,U$5:U$164,$X262)*6</f>
        <v>46525.678636227509</v>
      </c>
      <c r="AC262" s="102">
        <f>求节点(节奏总纲!H$4:H$163,V$5:V$164,$X262)*6</f>
        <v>50413.461620620568</v>
      </c>
      <c r="AG262" s="103">
        <v>258</v>
      </c>
      <c r="AH262" s="103">
        <v>1</v>
      </c>
      <c r="AI262" s="103">
        <f>[4]实力验证!$Z264</f>
        <v>1.3808066000396901</v>
      </c>
      <c r="AJ262" s="103">
        <f>[4]实力验证!$AE264</f>
        <v>2.0183527524370253</v>
      </c>
      <c r="AK262" s="103">
        <f>[4]实力验证!$AJ264</f>
        <v>4.2079958046759183</v>
      </c>
      <c r="AL262" s="103">
        <f>[4]实力验证!$AO264</f>
        <v>6.0258857533692503</v>
      </c>
      <c r="AM262" s="103">
        <f t="shared" si="18"/>
        <v>177.43202220594375</v>
      </c>
      <c r="AN262" s="107"/>
      <c r="BL262" s="70">
        <v>258</v>
      </c>
      <c r="BM262" s="47">
        <f>'[1]功能-战损相关'!H268</f>
        <v>0</v>
      </c>
      <c r="BN262" s="47">
        <f>'[1]功能-战损相关'!I268</f>
        <v>0</v>
      </c>
      <c r="BO262" s="47">
        <f>'[1]功能-战损相关'!J268</f>
        <v>0</v>
      </c>
      <c r="BP262" s="47">
        <f>'[1]功能-战损相关'!K268</f>
        <v>0</v>
      </c>
      <c r="BQ262" s="47">
        <f>'[1]功能-战损相关'!L268</f>
        <v>0</v>
      </c>
      <c r="BR262" s="47">
        <f>'[1]功能-战损相关'!M268</f>
        <v>0</v>
      </c>
      <c r="BS262" s="47">
        <f>'[1]功能-战损相关'!N268</f>
        <v>0</v>
      </c>
      <c r="BT262" s="47">
        <f>'[1]功能-战损相关'!O268</f>
        <v>0</v>
      </c>
      <c r="BU262" s="47">
        <f>'[1]功能-战损相关'!P268</f>
        <v>0</v>
      </c>
      <c r="BV262" s="47">
        <f>'[1]功能-战损相关'!Q268</f>
        <v>0</v>
      </c>
      <c r="BX262" s="57">
        <v>258</v>
      </c>
      <c r="BY262" s="47">
        <f>求节点($BL$5:$BL$364,BM$5:BM$364,节奏总纲!R261)</f>
        <v>0.17499999999999999</v>
      </c>
      <c r="BZ262" s="47">
        <f>求节点($BL$5:$BL$364,BN$5:BN$364,节奏总纲!S261)</f>
        <v>0.17499999999999999</v>
      </c>
      <c r="CA262" s="47">
        <f>求节点($BL$5:$BL$364,BO$5:BO$364,节奏总纲!T261)</f>
        <v>0.17499999999999999</v>
      </c>
      <c r="CB262" s="47">
        <f>求节点($BL$5:$BL$364,BP$5:BP$364,节奏总纲!U261)</f>
        <v>0.17499999999999999</v>
      </c>
      <c r="CC262" s="47">
        <f>求节点($BL$5:$BL$364,BQ$5:BQ$364,节奏总纲!V261)</f>
        <v>0.17499999999999999</v>
      </c>
      <c r="CD262" s="47">
        <f>求节点($BL$5:$BL$364,BR$5:BR$364,节奏总纲!R261)</f>
        <v>0.125</v>
      </c>
      <c r="CE262" s="47">
        <f>求节点($BL$5:$BL$364,BS$5:BS$364,节奏总纲!S261)</f>
        <v>0.125</v>
      </c>
      <c r="CF262" s="47">
        <f>求节点($BL$5:$BL$364,BT$5:BT$364,节奏总纲!T261)</f>
        <v>0.125</v>
      </c>
      <c r="CG262" s="47">
        <f>求节点($BL$5:$BL$364,BU$5:BU$364,节奏总纲!U261)</f>
        <v>0.125</v>
      </c>
      <c r="CH262" s="47">
        <f>求节点($BL$5:$BL$364,BV$5:BV$364,节奏总纲!V261)</f>
        <v>0.125</v>
      </c>
    </row>
    <row r="263" spans="2:86" x14ac:dyDescent="0.2">
      <c r="B263" s="83">
        <v>259</v>
      </c>
      <c r="C263" s="83">
        <f>[1]服务器生态!W280</f>
        <v>71.84036678174391</v>
      </c>
      <c r="D263" s="83">
        <f>[1]服务器生态!X280</f>
        <v>70.835259483567043</v>
      </c>
      <c r="E263" s="83">
        <f>[1]服务器生态!Y280</f>
        <v>5.7823028237138452</v>
      </c>
      <c r="F263" s="83">
        <f>[1]服务器生态!Z280</f>
        <v>1.0287125327376563</v>
      </c>
      <c r="G263" s="83">
        <f>[1]服务器生态!AA280</f>
        <v>0.29765134698749984</v>
      </c>
      <c r="H263" s="83">
        <f>[1]服务器生态!AC280</f>
        <v>0.47962550249999997</v>
      </c>
      <c r="I263" s="83">
        <f>[1]服务器生态!AD280</f>
        <v>0.47291513735919999</v>
      </c>
      <c r="J263" s="83">
        <f>[1]服务器生态!AE280</f>
        <v>3.8604200140800002E-2</v>
      </c>
      <c r="K263" s="83">
        <f>[1]服务器生态!AF280</f>
        <v>6.8679600000000019E-3</v>
      </c>
      <c r="L263" s="83">
        <f>[1]服务器生态!AG280</f>
        <v>1.9871999999999997E-3</v>
      </c>
      <c r="M263" s="83">
        <f>[3]基础信息!M262</f>
        <v>100</v>
      </c>
      <c r="N263" s="92"/>
      <c r="X263" s="97">
        <v>259</v>
      </c>
      <c r="Y263" s="102">
        <f>求节点(节奏总纲!D$4:D$163,R$5:R$164,$X263)*6</f>
        <v>41624.05630697358</v>
      </c>
      <c r="Z263" s="102">
        <f>求节点(节奏总纲!E$4:E$163,S$5:S$164,$X263)*6</f>
        <v>42782.023809353414</v>
      </c>
      <c r="AA263" s="102">
        <f>求节点(节奏总纲!F$4:F$163,T$5:T$164,$X263)*6</f>
        <v>44305.099421981067</v>
      </c>
      <c r="AB263" s="102">
        <f>求节点(节奏总纲!G$4:G$163,U$5:U$164,$X263)*6</f>
        <v>46548.502636680583</v>
      </c>
      <c r="AC263" s="102">
        <f>求节点(节奏总纲!H$4:H$163,V$5:V$164,$X263)*6</f>
        <v>50435.87307839335</v>
      </c>
      <c r="AG263" s="103">
        <v>259</v>
      </c>
      <c r="AH263" s="103">
        <v>1</v>
      </c>
      <c r="AI263" s="103">
        <f>[4]实力验证!$Z265</f>
        <v>1.3804013388812266</v>
      </c>
      <c r="AJ263" s="103">
        <f>[4]实力验证!$AE265</f>
        <v>2.0179490950539671</v>
      </c>
      <c r="AK263" s="103">
        <f>[4]实力验证!$AJ265</f>
        <v>4.1980687229305023</v>
      </c>
      <c r="AL263" s="103">
        <f>[4]实力验证!$AO265</f>
        <v>6.010059729756434</v>
      </c>
      <c r="AM263" s="103">
        <f t="shared" si="18"/>
        <v>177.346447656565</v>
      </c>
      <c r="AN263" s="107"/>
      <c r="BL263" s="70">
        <v>259</v>
      </c>
      <c r="BM263" s="47">
        <f>'[1]功能-战损相关'!H269</f>
        <v>0</v>
      </c>
      <c r="BN263" s="47">
        <f>'[1]功能-战损相关'!I269</f>
        <v>0</v>
      </c>
      <c r="BO263" s="47">
        <f>'[1]功能-战损相关'!J269</f>
        <v>0</v>
      </c>
      <c r="BP263" s="47">
        <f>'[1]功能-战损相关'!K269</f>
        <v>0</v>
      </c>
      <c r="BQ263" s="47">
        <f>'[1]功能-战损相关'!L269</f>
        <v>0</v>
      </c>
      <c r="BR263" s="47">
        <f>'[1]功能-战损相关'!M269</f>
        <v>0</v>
      </c>
      <c r="BS263" s="47">
        <f>'[1]功能-战损相关'!N269</f>
        <v>0</v>
      </c>
      <c r="BT263" s="47">
        <f>'[1]功能-战损相关'!O269</f>
        <v>0</v>
      </c>
      <c r="BU263" s="47">
        <f>'[1]功能-战损相关'!P269</f>
        <v>0</v>
      </c>
      <c r="BV263" s="47">
        <f>'[1]功能-战损相关'!Q269</f>
        <v>0</v>
      </c>
      <c r="BX263" s="57">
        <v>259</v>
      </c>
      <c r="BY263" s="47">
        <f>求节点($BL$5:$BL$364,BM$5:BM$364,节奏总纲!R262)</f>
        <v>0.17499999999999999</v>
      </c>
      <c r="BZ263" s="47">
        <f>求节点($BL$5:$BL$364,BN$5:BN$364,节奏总纲!S262)</f>
        <v>0.17499999999999999</v>
      </c>
      <c r="CA263" s="47">
        <f>求节点($BL$5:$BL$364,BO$5:BO$364,节奏总纲!T262)</f>
        <v>0.17499999999999999</v>
      </c>
      <c r="CB263" s="47">
        <f>求节点($BL$5:$BL$364,BP$5:BP$364,节奏总纲!U262)</f>
        <v>0.17499999999999999</v>
      </c>
      <c r="CC263" s="47">
        <f>求节点($BL$5:$BL$364,BQ$5:BQ$364,节奏总纲!V262)</f>
        <v>0.17499999999999999</v>
      </c>
      <c r="CD263" s="47">
        <f>求节点($BL$5:$BL$364,BR$5:BR$364,节奏总纲!R262)</f>
        <v>0.125</v>
      </c>
      <c r="CE263" s="47">
        <f>求节点($BL$5:$BL$364,BS$5:BS$364,节奏总纲!S262)</f>
        <v>0.125</v>
      </c>
      <c r="CF263" s="47">
        <f>求节点($BL$5:$BL$364,BT$5:BT$364,节奏总纲!T262)</f>
        <v>0.125</v>
      </c>
      <c r="CG263" s="47">
        <f>求节点($BL$5:$BL$364,BU$5:BU$364,节奏总纲!U262)</f>
        <v>0.125</v>
      </c>
      <c r="CH263" s="47">
        <f>求节点($BL$5:$BL$364,BV$5:BV$364,节奏总纲!V262)</f>
        <v>0.125</v>
      </c>
    </row>
    <row r="264" spans="2:86" x14ac:dyDescent="0.2">
      <c r="B264" s="83">
        <v>260</v>
      </c>
      <c r="C264" s="83">
        <f>[1]服务器生态!W281</f>
        <v>71.369061657590009</v>
      </c>
      <c r="D264" s="83">
        <f>[1]服务器生态!X281</f>
        <v>70.370548315446158</v>
      </c>
      <c r="E264" s="83">
        <f>[1]服务器生态!Y281</f>
        <v>5.7443683159668941</v>
      </c>
      <c r="F264" s="83">
        <f>[1]服务器生态!Z281</f>
        <v>1.0219637157468748</v>
      </c>
      <c r="G264" s="83">
        <f>[1]服务器生态!AA281</f>
        <v>0.29569862024999988</v>
      </c>
      <c r="H264" s="83">
        <f>[1]服务器生态!AC281</f>
        <v>0.47962550249999997</v>
      </c>
      <c r="I264" s="83">
        <f>[1]服务器生态!AD281</f>
        <v>0.47291513735919999</v>
      </c>
      <c r="J264" s="83">
        <f>[1]服务器生态!AE281</f>
        <v>3.8604200140800002E-2</v>
      </c>
      <c r="K264" s="83">
        <f>[1]服务器生态!AF281</f>
        <v>6.8679600000000019E-3</v>
      </c>
      <c r="L264" s="83">
        <f>[1]服务器生态!AG281</f>
        <v>1.9871999999999997E-3</v>
      </c>
      <c r="M264" s="83">
        <f>[3]基础信息!M263</f>
        <v>100</v>
      </c>
      <c r="N264" s="92"/>
      <c r="X264" s="97">
        <v>260</v>
      </c>
      <c r="Y264" s="102">
        <f>求节点(节奏总纲!D$4:D$163,R$5:R$164,$X264)*6</f>
        <v>41646.100540149477</v>
      </c>
      <c r="Z264" s="102">
        <f>求节点(节奏总纲!E$4:E$163,S$5:S$164,$X264)*6</f>
        <v>42803.935979167953</v>
      </c>
      <c r="AA264" s="102">
        <f>求节点(节奏总纲!F$4:F$163,T$5:T$164,$X264)*6</f>
        <v>44327.103963463087</v>
      </c>
      <c r="AB264" s="102">
        <f>求节点(节奏总纲!G$4:G$163,U$5:U$164,$X264)*6</f>
        <v>46571.326637133658</v>
      </c>
      <c r="AC264" s="102">
        <f>求节点(节奏总纲!H$4:H$163,V$5:V$164,$X264)*6</f>
        <v>50458.284536166131</v>
      </c>
      <c r="AG264" s="103">
        <v>260</v>
      </c>
      <c r="AH264" s="103">
        <v>1</v>
      </c>
      <c r="AI264" s="103">
        <f>[4]实力验证!$Z266</f>
        <v>1.3799997385277172</v>
      </c>
      <c r="AJ264" s="103">
        <f>[4]实力验证!$AE266</f>
        <v>2.0175490839886403</v>
      </c>
      <c r="AK264" s="103">
        <f>[4]实力验证!$AJ266</f>
        <v>4.1882313144964201</v>
      </c>
      <c r="AL264" s="103">
        <f>[4]实力验证!$AO266</f>
        <v>5.9943766657745536</v>
      </c>
      <c r="AM264" s="103">
        <f t="shared" si="18"/>
        <v>177.26164611917565</v>
      </c>
      <c r="AN264" s="107"/>
      <c r="BL264" s="70">
        <v>260</v>
      </c>
      <c r="BM264" s="47">
        <f>'[1]功能-战损相关'!H270</f>
        <v>0</v>
      </c>
      <c r="BN264" s="47">
        <f>'[1]功能-战损相关'!I270</f>
        <v>0</v>
      </c>
      <c r="BO264" s="47">
        <f>'[1]功能-战损相关'!J270</f>
        <v>0</v>
      </c>
      <c r="BP264" s="47">
        <f>'[1]功能-战损相关'!K270</f>
        <v>0</v>
      </c>
      <c r="BQ264" s="47">
        <f>'[1]功能-战损相关'!L270</f>
        <v>0</v>
      </c>
      <c r="BR264" s="47">
        <f>'[1]功能-战损相关'!M270</f>
        <v>0</v>
      </c>
      <c r="BS264" s="47">
        <f>'[1]功能-战损相关'!N270</f>
        <v>0</v>
      </c>
      <c r="BT264" s="47">
        <f>'[1]功能-战损相关'!O270</f>
        <v>0</v>
      </c>
      <c r="BU264" s="47">
        <f>'[1]功能-战损相关'!P270</f>
        <v>0</v>
      </c>
      <c r="BV264" s="47">
        <f>'[1]功能-战损相关'!Q270</f>
        <v>0</v>
      </c>
      <c r="BX264" s="57">
        <v>260</v>
      </c>
      <c r="BY264" s="47">
        <f>求节点($BL$5:$BL$364,BM$5:BM$364,节奏总纲!R263)</f>
        <v>0.17499999999999999</v>
      </c>
      <c r="BZ264" s="47">
        <f>求节点($BL$5:$BL$364,BN$5:BN$364,节奏总纲!S263)</f>
        <v>0.17499999999999999</v>
      </c>
      <c r="CA264" s="47">
        <f>求节点($BL$5:$BL$364,BO$5:BO$364,节奏总纲!T263)</f>
        <v>0.17499999999999999</v>
      </c>
      <c r="CB264" s="47">
        <f>求节点($BL$5:$BL$364,BP$5:BP$364,节奏总纲!U263)</f>
        <v>0.17499999999999999</v>
      </c>
      <c r="CC264" s="47">
        <f>求节点($BL$5:$BL$364,BQ$5:BQ$364,节奏总纲!V263)</f>
        <v>0.17499999999999999</v>
      </c>
      <c r="CD264" s="47">
        <f>求节点($BL$5:$BL$364,BR$5:BR$364,节奏总纲!R263)</f>
        <v>0.125</v>
      </c>
      <c r="CE264" s="47">
        <f>求节点($BL$5:$BL$364,BS$5:BS$364,节奏总纲!S263)</f>
        <v>0.125</v>
      </c>
      <c r="CF264" s="47">
        <f>求节点($BL$5:$BL$364,BT$5:BT$364,节奏总纲!T263)</f>
        <v>0.125</v>
      </c>
      <c r="CG264" s="47">
        <f>求节点($BL$5:$BL$364,BU$5:BU$364,节奏总纲!U263)</f>
        <v>0.125</v>
      </c>
      <c r="CH264" s="47">
        <f>求节点($BL$5:$BL$364,BV$5:BV$364,节奏总纲!V263)</f>
        <v>0.125</v>
      </c>
    </row>
    <row r="265" spans="2:86" x14ac:dyDescent="0.2">
      <c r="B265" s="83">
        <v>261</v>
      </c>
      <c r="C265" s="83">
        <f>[1]服务器生态!W282</f>
        <v>70.897756533436109</v>
      </c>
      <c r="D265" s="83">
        <f>[1]服务器生态!X282</f>
        <v>69.905837147325286</v>
      </c>
      <c r="E265" s="83">
        <f>[1]服务器生态!Y282</f>
        <v>5.7064338082199431</v>
      </c>
      <c r="F265" s="83">
        <f>[1]服务器生态!Z282</f>
        <v>1.0152148987560936</v>
      </c>
      <c r="G265" s="83">
        <f>[1]服务器生态!AA282</f>
        <v>0.29374589351249986</v>
      </c>
      <c r="H265" s="83">
        <f>[1]服务器生态!AC282</f>
        <v>0.47962550249999997</v>
      </c>
      <c r="I265" s="83">
        <f>[1]服务器生态!AD282</f>
        <v>0.47291513735919999</v>
      </c>
      <c r="J265" s="83">
        <f>[1]服务器生态!AE282</f>
        <v>3.8604200140800002E-2</v>
      </c>
      <c r="K265" s="83">
        <f>[1]服务器生态!AF282</f>
        <v>6.8679600000000019E-3</v>
      </c>
      <c r="L265" s="83">
        <f>[1]服务器生态!AG282</f>
        <v>1.9871999999999997E-3</v>
      </c>
      <c r="M265" s="83">
        <f>[3]基础信息!M264</f>
        <v>100</v>
      </c>
      <c r="N265" s="92"/>
      <c r="X265" s="97">
        <v>261</v>
      </c>
      <c r="Y265" s="102">
        <f>求节点(节奏总纲!D$4:D$163,R$5:R$164,$X265)*6</f>
        <v>41668.144773325374</v>
      </c>
      <c r="Z265" s="102">
        <f>求节点(节奏总纲!E$4:E$163,S$5:S$164,$X265)*6</f>
        <v>42825.848148982484</v>
      </c>
      <c r="AA265" s="102">
        <f>求节点(节奏总纲!F$4:F$163,T$5:T$164,$X265)*6</f>
        <v>44349.108504945107</v>
      </c>
      <c r="AB265" s="102">
        <f>求节点(节奏总纲!G$4:G$163,U$5:U$164,$X265)*6</f>
        <v>46594.150637586732</v>
      </c>
      <c r="AC265" s="102">
        <f>求节点(节奏总纲!H$4:H$163,V$5:V$164,$X265)*6</f>
        <v>50480.695993938905</v>
      </c>
      <c r="AG265" s="103">
        <v>261</v>
      </c>
      <c r="AH265" s="103">
        <v>1</v>
      </c>
      <c r="AI265" s="103">
        <f>[4]实力验证!$Z267</f>
        <v>1.3796017495990187</v>
      </c>
      <c r="AJ265" s="103">
        <f>[4]实力验证!$AE267</f>
        <v>2.0171526700563169</v>
      </c>
      <c r="AK265" s="103">
        <f>[4]实力验证!$AJ267</f>
        <v>4.178482369781527</v>
      </c>
      <c r="AL265" s="103">
        <f>[4]实力验证!$AO267</f>
        <v>5.978834633058927</v>
      </c>
      <c r="AM265" s="103">
        <f t="shared" si="18"/>
        <v>177.17760716671305</v>
      </c>
      <c r="AN265" s="107"/>
      <c r="BL265" s="70">
        <v>261</v>
      </c>
      <c r="BM265" s="47">
        <f>'[1]功能-战损相关'!H271</f>
        <v>0</v>
      </c>
      <c r="BN265" s="47">
        <f>'[1]功能-战损相关'!I271</f>
        <v>0</v>
      </c>
      <c r="BO265" s="47">
        <f>'[1]功能-战损相关'!J271</f>
        <v>0</v>
      </c>
      <c r="BP265" s="47">
        <f>'[1]功能-战损相关'!K271</f>
        <v>0</v>
      </c>
      <c r="BQ265" s="47">
        <f>'[1]功能-战损相关'!L271</f>
        <v>0</v>
      </c>
      <c r="BR265" s="47">
        <f>'[1]功能-战损相关'!M271</f>
        <v>0</v>
      </c>
      <c r="BS265" s="47">
        <f>'[1]功能-战损相关'!N271</f>
        <v>0</v>
      </c>
      <c r="BT265" s="47">
        <f>'[1]功能-战损相关'!O271</f>
        <v>0</v>
      </c>
      <c r="BU265" s="47">
        <f>'[1]功能-战损相关'!P271</f>
        <v>0</v>
      </c>
      <c r="BV265" s="47">
        <f>'[1]功能-战损相关'!Q271</f>
        <v>0</v>
      </c>
      <c r="BX265" s="57">
        <v>261</v>
      </c>
      <c r="BY265" s="47">
        <f>求节点($BL$5:$BL$364,BM$5:BM$364,节奏总纲!R264)</f>
        <v>0.17499999999999999</v>
      </c>
      <c r="BZ265" s="47">
        <f>求节点($BL$5:$BL$364,BN$5:BN$364,节奏总纲!S264)</f>
        <v>0.17499999999999999</v>
      </c>
      <c r="CA265" s="47">
        <f>求节点($BL$5:$BL$364,BO$5:BO$364,节奏总纲!T264)</f>
        <v>0.17499999999999999</v>
      </c>
      <c r="CB265" s="47">
        <f>求节点($BL$5:$BL$364,BP$5:BP$364,节奏总纲!U264)</f>
        <v>0.17499999999999999</v>
      </c>
      <c r="CC265" s="47">
        <f>求节点($BL$5:$BL$364,BQ$5:BQ$364,节奏总纲!V264)</f>
        <v>0.17499999999999999</v>
      </c>
      <c r="CD265" s="47">
        <f>求节点($BL$5:$BL$364,BR$5:BR$364,节奏总纲!R264)</f>
        <v>0.125</v>
      </c>
      <c r="CE265" s="47">
        <f>求节点($BL$5:$BL$364,BS$5:BS$364,节奏总纲!S264)</f>
        <v>0.125</v>
      </c>
      <c r="CF265" s="47">
        <f>求节点($BL$5:$BL$364,BT$5:BT$364,节奏总纲!T264)</f>
        <v>0.125</v>
      </c>
      <c r="CG265" s="47">
        <f>求节点($BL$5:$BL$364,BU$5:BU$364,节奏总纲!U264)</f>
        <v>0.125</v>
      </c>
      <c r="CH265" s="47">
        <f>求节点($BL$5:$BL$364,BV$5:BV$364,节奏总纲!V264)</f>
        <v>0.125</v>
      </c>
    </row>
    <row r="266" spans="2:86" x14ac:dyDescent="0.2">
      <c r="B266" s="83">
        <v>262</v>
      </c>
      <c r="C266" s="83">
        <f>[1]服务器生态!W283</f>
        <v>70.426451409282208</v>
      </c>
      <c r="D266" s="83">
        <f>[1]服务器生态!X283</f>
        <v>69.441125979204415</v>
      </c>
      <c r="E266" s="83">
        <f>[1]服务器生态!Y283</f>
        <v>5.6684993004729911</v>
      </c>
      <c r="F266" s="83">
        <f>[1]服务器生态!Z283</f>
        <v>1.0084660817653124</v>
      </c>
      <c r="G266" s="83">
        <f>[1]服务器生态!AA283</f>
        <v>0.29179316677499983</v>
      </c>
      <c r="H266" s="83">
        <f>[1]服务器生态!AC283</f>
        <v>0.47962550249999997</v>
      </c>
      <c r="I266" s="83">
        <f>[1]服务器生态!AD283</f>
        <v>0.47291513735919999</v>
      </c>
      <c r="J266" s="83">
        <f>[1]服务器生态!AE283</f>
        <v>3.8604200140800002E-2</v>
      </c>
      <c r="K266" s="83">
        <f>[1]服务器生态!AF283</f>
        <v>6.8679600000000019E-3</v>
      </c>
      <c r="L266" s="83">
        <f>[1]服务器生态!AG283</f>
        <v>1.9871999999999997E-3</v>
      </c>
      <c r="M266" s="83">
        <f>[3]基础信息!M265</f>
        <v>100</v>
      </c>
      <c r="N266" s="92"/>
      <c r="X266" s="97">
        <v>262</v>
      </c>
      <c r="Y266" s="102">
        <f>求节点(节奏总纲!D$4:D$163,R$5:R$164,$X266)*6</f>
        <v>41690.189006501263</v>
      </c>
      <c r="Z266" s="102">
        <f>求节点(节奏总纲!E$4:E$163,S$5:S$164,$X266)*6</f>
        <v>42847.760318797024</v>
      </c>
      <c r="AA266" s="102">
        <f>求节点(节奏总纲!F$4:F$163,T$5:T$164,$X266)*6</f>
        <v>44371.113046427134</v>
      </c>
      <c r="AB266" s="102">
        <f>求节点(节奏总纲!G$4:G$163,U$5:U$164,$X266)*6</f>
        <v>46616.974638039814</v>
      </c>
      <c r="AC266" s="102">
        <f>求节点(节奏总纲!H$4:H$163,V$5:V$164,$X266)*6</f>
        <v>50503.107451711672</v>
      </c>
      <c r="AG266" s="103">
        <v>262</v>
      </c>
      <c r="AH266" s="103">
        <v>1</v>
      </c>
      <c r="AI266" s="103">
        <f>[4]实力验证!$Z268</f>
        <v>1.3792073235991245</v>
      </c>
      <c r="AJ266" s="103">
        <f>[4]实力验证!$AE268</f>
        <v>2.0167598049529083</v>
      </c>
      <c r="AK266" s="103">
        <f>[4]实力验证!$AJ268</f>
        <v>4.1688207008510201</v>
      </c>
      <c r="AL266" s="103">
        <f>[4]实力验证!$AO268</f>
        <v>5.9634317377715966</v>
      </c>
      <c r="AM266" s="103">
        <f t="shared" si="18"/>
        <v>177.09432055880771</v>
      </c>
      <c r="AN266" s="107"/>
      <c r="BL266" s="70">
        <v>262</v>
      </c>
      <c r="BM266" s="47">
        <f>'[1]功能-战损相关'!H272</f>
        <v>0</v>
      </c>
      <c r="BN266" s="47">
        <f>'[1]功能-战损相关'!I272</f>
        <v>0</v>
      </c>
      <c r="BO266" s="47">
        <f>'[1]功能-战损相关'!J272</f>
        <v>0</v>
      </c>
      <c r="BP266" s="47">
        <f>'[1]功能-战损相关'!K272</f>
        <v>0</v>
      </c>
      <c r="BQ266" s="47">
        <f>'[1]功能-战损相关'!L272</f>
        <v>0</v>
      </c>
      <c r="BR266" s="47">
        <f>'[1]功能-战损相关'!M272</f>
        <v>0</v>
      </c>
      <c r="BS266" s="47">
        <f>'[1]功能-战损相关'!N272</f>
        <v>0</v>
      </c>
      <c r="BT266" s="47">
        <f>'[1]功能-战损相关'!O272</f>
        <v>0</v>
      </c>
      <c r="BU266" s="47">
        <f>'[1]功能-战损相关'!P272</f>
        <v>0</v>
      </c>
      <c r="BV266" s="47">
        <f>'[1]功能-战损相关'!Q272</f>
        <v>0</v>
      </c>
      <c r="BX266" s="57">
        <v>262</v>
      </c>
      <c r="BY266" s="47">
        <f>求节点($BL$5:$BL$364,BM$5:BM$364,节奏总纲!R265)</f>
        <v>0.17499999999999999</v>
      </c>
      <c r="BZ266" s="47">
        <f>求节点($BL$5:$BL$364,BN$5:BN$364,节奏总纲!S265)</f>
        <v>0.17499999999999999</v>
      </c>
      <c r="CA266" s="47">
        <f>求节点($BL$5:$BL$364,BO$5:BO$364,节奏总纲!T265)</f>
        <v>0.17499999999999999</v>
      </c>
      <c r="CB266" s="47">
        <f>求节点($BL$5:$BL$364,BP$5:BP$364,节奏总纲!U265)</f>
        <v>0.17499999999999999</v>
      </c>
      <c r="CC266" s="47">
        <f>求节点($BL$5:$BL$364,BQ$5:BQ$364,节奏总纲!V265)</f>
        <v>0.17499999999999999</v>
      </c>
      <c r="CD266" s="47">
        <f>求节点($BL$5:$BL$364,BR$5:BR$364,节奏总纲!R265)</f>
        <v>0.125</v>
      </c>
      <c r="CE266" s="47">
        <f>求节点($BL$5:$BL$364,BS$5:BS$364,节奏总纲!S265)</f>
        <v>0.125</v>
      </c>
      <c r="CF266" s="47">
        <f>求节点($BL$5:$BL$364,BT$5:BT$364,节奏总纲!T265)</f>
        <v>0.125</v>
      </c>
      <c r="CG266" s="47">
        <f>求节点($BL$5:$BL$364,BU$5:BU$364,节奏总纲!U265)</f>
        <v>0.125</v>
      </c>
      <c r="CH266" s="47">
        <f>求节点($BL$5:$BL$364,BV$5:BV$364,节奏总纲!V265)</f>
        <v>0.125</v>
      </c>
    </row>
    <row r="267" spans="2:86" x14ac:dyDescent="0.2">
      <c r="B267" s="83">
        <v>263</v>
      </c>
      <c r="C267" s="83">
        <f>[1]服务器生态!W284</f>
        <v>69.955146285128308</v>
      </c>
      <c r="D267" s="83">
        <f>[1]服务器生态!X284</f>
        <v>68.976414811083544</v>
      </c>
      <c r="E267" s="83">
        <f>[1]服务器生态!Y284</f>
        <v>5.63056479272604</v>
      </c>
      <c r="F267" s="83">
        <f>[1]服务器生态!Z284</f>
        <v>1.0017172647745312</v>
      </c>
      <c r="G267" s="83">
        <f>[1]服务器生态!AA284</f>
        <v>0.28984044003749981</v>
      </c>
      <c r="H267" s="83">
        <f>[1]服务器生态!AC284</f>
        <v>0.47962550249999997</v>
      </c>
      <c r="I267" s="83">
        <f>[1]服务器生态!AD284</f>
        <v>0.47291513735919999</v>
      </c>
      <c r="J267" s="83">
        <f>[1]服务器生态!AE284</f>
        <v>3.8604200140800002E-2</v>
      </c>
      <c r="K267" s="83">
        <f>[1]服务器生态!AF284</f>
        <v>6.8679600000000019E-3</v>
      </c>
      <c r="L267" s="83">
        <f>[1]服务器生态!AG284</f>
        <v>1.9871999999999997E-3</v>
      </c>
      <c r="M267" s="83">
        <f>[3]基础信息!M266</f>
        <v>100</v>
      </c>
      <c r="N267" s="92"/>
      <c r="X267" s="97">
        <v>263</v>
      </c>
      <c r="Y267" s="102">
        <f>求节点(节奏总纲!D$4:D$163,R$5:R$164,$X267)*6</f>
        <v>41712.23323967716</v>
      </c>
      <c r="Z267" s="102">
        <f>求节点(节奏总纲!E$4:E$163,S$5:S$164,$X267)*6</f>
        <v>42869.672488611555</v>
      </c>
      <c r="AA267" s="102">
        <f>求节点(节奏总纲!F$4:F$163,T$5:T$164,$X267)*6</f>
        <v>44393.117587909153</v>
      </c>
      <c r="AB267" s="102">
        <f>求节点(节奏总纲!G$4:G$163,U$5:U$164,$X267)*6</f>
        <v>46639.798638492888</v>
      </c>
      <c r="AC267" s="102">
        <f>求节点(节奏总纲!H$4:H$163,V$5:V$164,$X267)*6</f>
        <v>50525.518909484454</v>
      </c>
      <c r="AG267" s="103">
        <v>263</v>
      </c>
      <c r="AH267" s="103">
        <v>1</v>
      </c>
      <c r="AI267" s="103">
        <f>[4]实力验证!$Z269</f>
        <v>1.3788164128964611</v>
      </c>
      <c r="AJ267" s="103">
        <f>[4]实力验证!$AE269</f>
        <v>2.0163704412353374</v>
      </c>
      <c r="AK267" s="103">
        <f>[4]实力验证!$AJ269</f>
        <v>4.1592451409448872</v>
      </c>
      <c r="AL267" s="103">
        <f>[4]实力验证!$AO269</f>
        <v>5.9481661198320266</v>
      </c>
      <c r="AM267" s="103">
        <f t="shared" si="18"/>
        <v>177.01177623762339</v>
      </c>
      <c r="AN267" s="107"/>
      <c r="BL267" s="70">
        <v>263</v>
      </c>
      <c r="BM267" s="47">
        <f>'[1]功能-战损相关'!H273</f>
        <v>0</v>
      </c>
      <c r="BN267" s="47">
        <f>'[1]功能-战损相关'!I273</f>
        <v>0</v>
      </c>
      <c r="BO267" s="47">
        <f>'[1]功能-战损相关'!J273</f>
        <v>0</v>
      </c>
      <c r="BP267" s="47">
        <f>'[1]功能-战损相关'!K273</f>
        <v>0</v>
      </c>
      <c r="BQ267" s="47">
        <f>'[1]功能-战损相关'!L273</f>
        <v>0</v>
      </c>
      <c r="BR267" s="47">
        <f>'[1]功能-战损相关'!M273</f>
        <v>0</v>
      </c>
      <c r="BS267" s="47">
        <f>'[1]功能-战损相关'!N273</f>
        <v>0</v>
      </c>
      <c r="BT267" s="47">
        <f>'[1]功能-战损相关'!O273</f>
        <v>0</v>
      </c>
      <c r="BU267" s="47">
        <f>'[1]功能-战损相关'!P273</f>
        <v>0</v>
      </c>
      <c r="BV267" s="47">
        <f>'[1]功能-战损相关'!Q273</f>
        <v>0</v>
      </c>
      <c r="BX267" s="57">
        <v>263</v>
      </c>
      <c r="BY267" s="47">
        <f>求节点($BL$5:$BL$364,BM$5:BM$364,节奏总纲!R266)</f>
        <v>0.17499999999999999</v>
      </c>
      <c r="BZ267" s="47">
        <f>求节点($BL$5:$BL$364,BN$5:BN$364,节奏总纲!S266)</f>
        <v>0.17499999999999999</v>
      </c>
      <c r="CA267" s="47">
        <f>求节点($BL$5:$BL$364,BO$5:BO$364,节奏总纲!T266)</f>
        <v>0.17499999999999999</v>
      </c>
      <c r="CB267" s="47">
        <f>求节点($BL$5:$BL$364,BP$5:BP$364,节奏总纲!U266)</f>
        <v>0.17499999999999999</v>
      </c>
      <c r="CC267" s="47">
        <f>求节点($BL$5:$BL$364,BQ$5:BQ$364,节奏总纲!V266)</f>
        <v>0.17499999999999999</v>
      </c>
      <c r="CD267" s="47">
        <f>求节点($BL$5:$BL$364,BR$5:BR$364,节奏总纲!R266)</f>
        <v>0.125</v>
      </c>
      <c r="CE267" s="47">
        <f>求节点($BL$5:$BL$364,BS$5:BS$364,节奏总纲!S266)</f>
        <v>0.125</v>
      </c>
      <c r="CF267" s="47">
        <f>求节点($BL$5:$BL$364,BT$5:BT$364,节奏总纲!T266)</f>
        <v>0.125</v>
      </c>
      <c r="CG267" s="47">
        <f>求节点($BL$5:$BL$364,BU$5:BU$364,节奏总纲!U266)</f>
        <v>0.125</v>
      </c>
      <c r="CH267" s="47">
        <f>求节点($BL$5:$BL$364,BV$5:BV$364,节奏总纲!V266)</f>
        <v>0.125</v>
      </c>
    </row>
    <row r="268" spans="2:86" x14ac:dyDescent="0.2">
      <c r="B268" s="83">
        <v>264</v>
      </c>
      <c r="C268" s="83">
        <f>[1]服务器生态!W285</f>
        <v>69.483841160974421</v>
      </c>
      <c r="D268" s="83">
        <f>[1]服务器生态!X285</f>
        <v>68.511703642962672</v>
      </c>
      <c r="E268" s="83">
        <f>[1]服务器生态!Y285</f>
        <v>5.592630284979089</v>
      </c>
      <c r="F268" s="83">
        <f>[1]服务器生态!Z285</f>
        <v>0.99496844778374982</v>
      </c>
      <c r="G268" s="83">
        <f>[1]服务器生态!AA285</f>
        <v>0.28788771329999985</v>
      </c>
      <c r="H268" s="83">
        <f>[1]服务器生态!AC285</f>
        <v>0.47962550249999997</v>
      </c>
      <c r="I268" s="83">
        <f>[1]服务器生态!AD285</f>
        <v>0.47291513735919999</v>
      </c>
      <c r="J268" s="83">
        <f>[1]服务器生态!AE285</f>
        <v>3.8604200140800002E-2</v>
      </c>
      <c r="K268" s="83">
        <f>[1]服务器生态!AF285</f>
        <v>6.8679600000000019E-3</v>
      </c>
      <c r="L268" s="83">
        <f>[1]服务器生态!AG285</f>
        <v>1.9871999999999997E-3</v>
      </c>
      <c r="M268" s="83">
        <f>[3]基础信息!M267</f>
        <v>100</v>
      </c>
      <c r="N268" s="92"/>
      <c r="X268" s="97">
        <v>264</v>
      </c>
      <c r="Y268" s="102">
        <f>求节点(节奏总纲!D$4:D$163,R$5:R$164,$X268)*6</f>
        <v>41734.277472853057</v>
      </c>
      <c r="Z268" s="102">
        <f>求节点(节奏总纲!E$4:E$163,S$5:S$164,$X268)*6</f>
        <v>42891.584658426087</v>
      </c>
      <c r="AA268" s="102">
        <f>求节点(节奏总纲!F$4:F$163,T$5:T$164,$X268)*6</f>
        <v>44415.12212939118</v>
      </c>
      <c r="AB268" s="102">
        <f>求节点(节奏总纲!G$4:G$163,U$5:U$164,$X268)*6</f>
        <v>46662.622638945963</v>
      </c>
      <c r="AC268" s="102">
        <f>求节点(节奏总纲!H$4:H$163,V$5:V$164,$X268)*6</f>
        <v>50547.930367257228</v>
      </c>
      <c r="AG268" s="103">
        <v>264</v>
      </c>
      <c r="AH268" s="103">
        <v>1</v>
      </c>
      <c r="AI268" s="103">
        <f>[4]实力验证!$Z270</f>
        <v>1.3784289707047164</v>
      </c>
      <c r="AJ268" s="103">
        <f>[4]实力验证!$AE270</f>
        <v>2.0159845323024435</v>
      </c>
      <c r="AK268" s="103">
        <f>[4]实力验证!$AJ270</f>
        <v>4.1497545440082009</v>
      </c>
      <c r="AL268" s="103">
        <f>[4]实力验证!$AO270</f>
        <v>5.933035952168292</v>
      </c>
      <c r="AM268" s="103">
        <f t="shared" si="18"/>
        <v>176.92996432380824</v>
      </c>
      <c r="AN268" s="107"/>
      <c r="BL268" s="70">
        <v>264</v>
      </c>
      <c r="BM268" s="47">
        <f>'[1]功能-战损相关'!H274</f>
        <v>0</v>
      </c>
      <c r="BN268" s="47">
        <f>'[1]功能-战损相关'!I274</f>
        <v>0</v>
      </c>
      <c r="BO268" s="47">
        <f>'[1]功能-战损相关'!J274</f>
        <v>0</v>
      </c>
      <c r="BP268" s="47">
        <f>'[1]功能-战损相关'!K274</f>
        <v>0</v>
      </c>
      <c r="BQ268" s="47">
        <f>'[1]功能-战损相关'!L274</f>
        <v>0</v>
      </c>
      <c r="BR268" s="47">
        <f>'[1]功能-战损相关'!M274</f>
        <v>0</v>
      </c>
      <c r="BS268" s="47">
        <f>'[1]功能-战损相关'!N274</f>
        <v>0</v>
      </c>
      <c r="BT268" s="47">
        <f>'[1]功能-战损相关'!O274</f>
        <v>0</v>
      </c>
      <c r="BU268" s="47">
        <f>'[1]功能-战损相关'!P274</f>
        <v>0</v>
      </c>
      <c r="BV268" s="47">
        <f>'[1]功能-战损相关'!Q274</f>
        <v>0</v>
      </c>
      <c r="BX268" s="57">
        <v>264</v>
      </c>
      <c r="BY268" s="47">
        <f>求节点($BL$5:$BL$364,BM$5:BM$364,节奏总纲!R267)</f>
        <v>0.17499999999999999</v>
      </c>
      <c r="BZ268" s="47">
        <f>求节点($BL$5:$BL$364,BN$5:BN$364,节奏总纲!S267)</f>
        <v>0.17499999999999999</v>
      </c>
      <c r="CA268" s="47">
        <f>求节点($BL$5:$BL$364,BO$5:BO$364,节奏总纲!T267)</f>
        <v>0.17499999999999999</v>
      </c>
      <c r="CB268" s="47">
        <f>求节点($BL$5:$BL$364,BP$5:BP$364,节奏总纲!U267)</f>
        <v>0.17499999999999999</v>
      </c>
      <c r="CC268" s="47">
        <f>求节点($BL$5:$BL$364,BQ$5:BQ$364,节奏总纲!V267)</f>
        <v>0.17499999999999999</v>
      </c>
      <c r="CD268" s="47">
        <f>求节点($BL$5:$BL$364,BR$5:BR$364,节奏总纲!R267)</f>
        <v>0.125</v>
      </c>
      <c r="CE268" s="47">
        <f>求节点($BL$5:$BL$364,BS$5:BS$364,节奏总纲!S267)</f>
        <v>0.125</v>
      </c>
      <c r="CF268" s="47">
        <f>求节点($BL$5:$BL$364,BT$5:BT$364,节奏总纲!T267)</f>
        <v>0.125</v>
      </c>
      <c r="CG268" s="47">
        <f>求节点($BL$5:$BL$364,BU$5:BU$364,节奏总纲!U267)</f>
        <v>0.125</v>
      </c>
      <c r="CH268" s="47">
        <f>求节点($BL$5:$BL$364,BV$5:BV$364,节奏总纲!V267)</f>
        <v>0.125</v>
      </c>
    </row>
    <row r="269" spans="2:86" x14ac:dyDescent="0.2">
      <c r="B269" s="83">
        <v>265</v>
      </c>
      <c r="C269" s="83">
        <f>[1]服务器生态!W286</f>
        <v>69.012536036820535</v>
      </c>
      <c r="D269" s="83">
        <f>[1]服务器生态!X286</f>
        <v>68.046992474841815</v>
      </c>
      <c r="E269" s="83">
        <f>[1]服务器生态!Y286</f>
        <v>5.5546957772321388</v>
      </c>
      <c r="F269" s="83">
        <f>[1]服务器生态!Z286</f>
        <v>0.98821963079296871</v>
      </c>
      <c r="G269" s="83">
        <f>[1]服务器生态!AA286</f>
        <v>0.28593498656249988</v>
      </c>
      <c r="H269" s="83">
        <f>[1]服务器生态!AC286</f>
        <v>0.47962550249999997</v>
      </c>
      <c r="I269" s="83">
        <f>[1]服务器生态!AD286</f>
        <v>0.47291513735919999</v>
      </c>
      <c r="J269" s="83">
        <f>[1]服务器生态!AE286</f>
        <v>3.8604200140800002E-2</v>
      </c>
      <c r="K269" s="83">
        <f>[1]服务器生态!AF286</f>
        <v>6.8679600000000019E-3</v>
      </c>
      <c r="L269" s="83">
        <f>[1]服务器生态!AG286</f>
        <v>1.9871999999999997E-3</v>
      </c>
      <c r="M269" s="83">
        <f>[3]基础信息!M268</f>
        <v>100</v>
      </c>
      <c r="N269" s="92"/>
      <c r="X269" s="97">
        <v>265</v>
      </c>
      <c r="Y269" s="102">
        <f>求节点(节奏总纲!D$4:D$163,R$5:R$164,$X269)*6</f>
        <v>41756.321706028946</v>
      </c>
      <c r="Z269" s="102">
        <f>求节点(节奏总纲!E$4:E$163,S$5:S$164,$X269)*6</f>
        <v>42913.496828240626</v>
      </c>
      <c r="AA269" s="102">
        <f>求节点(节奏总纲!F$4:F$163,T$5:T$164,$X269)*6</f>
        <v>44437.1266708732</v>
      </c>
      <c r="AB269" s="102">
        <f>求节点(节奏总纲!G$4:G$163,U$5:U$164,$X269)*6</f>
        <v>46685.446639399044</v>
      </c>
      <c r="AC269" s="102">
        <f>求节点(节奏总纲!H$4:H$163,V$5:V$164,$X269)*6</f>
        <v>50570.341825030002</v>
      </c>
      <c r="AG269" s="103">
        <v>265</v>
      </c>
      <c r="AH269" s="103">
        <v>1</v>
      </c>
      <c r="AI269" s="103">
        <f>[4]实力验证!$Z271</f>
        <v>1.378044951064171</v>
      </c>
      <c r="AJ269" s="103">
        <f>[4]实力验证!$AE271</f>
        <v>2.015602032376389</v>
      </c>
      <c r="AK269" s="103">
        <f>[4]实力验证!$AJ271</f>
        <v>4.140347784233863</v>
      </c>
      <c r="AL269" s="103">
        <f>[4]实力验证!$AO271</f>
        <v>5.9180394399881129</v>
      </c>
      <c r="AM269" s="103">
        <f t="shared" si="18"/>
        <v>176.84887511255286</v>
      </c>
      <c r="AN269" s="107"/>
      <c r="BL269" s="70">
        <v>265</v>
      </c>
      <c r="BM269" s="47">
        <f>'[1]功能-战损相关'!H275</f>
        <v>0</v>
      </c>
      <c r="BN269" s="47">
        <f>'[1]功能-战损相关'!I275</f>
        <v>0</v>
      </c>
      <c r="BO269" s="47">
        <f>'[1]功能-战损相关'!J275</f>
        <v>0</v>
      </c>
      <c r="BP269" s="47">
        <f>'[1]功能-战损相关'!K275</f>
        <v>0</v>
      </c>
      <c r="BQ269" s="47">
        <f>'[1]功能-战损相关'!L275</f>
        <v>0</v>
      </c>
      <c r="BR269" s="47">
        <f>'[1]功能-战损相关'!M275</f>
        <v>0</v>
      </c>
      <c r="BS269" s="47">
        <f>'[1]功能-战损相关'!N275</f>
        <v>0</v>
      </c>
      <c r="BT269" s="47">
        <f>'[1]功能-战损相关'!O275</f>
        <v>0</v>
      </c>
      <c r="BU269" s="47">
        <f>'[1]功能-战损相关'!P275</f>
        <v>0</v>
      </c>
      <c r="BV269" s="47">
        <f>'[1]功能-战损相关'!Q275</f>
        <v>0</v>
      </c>
      <c r="BX269" s="57">
        <v>265</v>
      </c>
      <c r="BY269" s="47">
        <f>求节点($BL$5:$BL$364,BM$5:BM$364,节奏总纲!R268)</f>
        <v>0.17499999999999999</v>
      </c>
      <c r="BZ269" s="47">
        <f>求节点($BL$5:$BL$364,BN$5:BN$364,节奏总纲!S268)</f>
        <v>0.17499999999999999</v>
      </c>
      <c r="CA269" s="47">
        <f>求节点($BL$5:$BL$364,BO$5:BO$364,节奏总纲!T268)</f>
        <v>0.17499999999999999</v>
      </c>
      <c r="CB269" s="47">
        <f>求节点($BL$5:$BL$364,BP$5:BP$364,节奏总纲!U268)</f>
        <v>0.17499999999999999</v>
      </c>
      <c r="CC269" s="47">
        <f>求节点($BL$5:$BL$364,BQ$5:BQ$364,节奏总纲!V268)</f>
        <v>0.17499999999999999</v>
      </c>
      <c r="CD269" s="47">
        <f>求节点($BL$5:$BL$364,BR$5:BR$364,节奏总纲!R268)</f>
        <v>0.125</v>
      </c>
      <c r="CE269" s="47">
        <f>求节点($BL$5:$BL$364,BS$5:BS$364,节奏总纲!S268)</f>
        <v>0.125</v>
      </c>
      <c r="CF269" s="47">
        <f>求节点($BL$5:$BL$364,BT$5:BT$364,节奏总纲!T268)</f>
        <v>0.125</v>
      </c>
      <c r="CG269" s="47">
        <f>求节点($BL$5:$BL$364,BU$5:BU$364,节奏总纲!U268)</f>
        <v>0.125</v>
      </c>
      <c r="CH269" s="47">
        <f>求节点($BL$5:$BL$364,BV$5:BV$364,节奏总纲!V268)</f>
        <v>0.125</v>
      </c>
    </row>
    <row r="270" spans="2:86" x14ac:dyDescent="0.2">
      <c r="B270" s="83">
        <v>266</v>
      </c>
      <c r="C270" s="83">
        <f>[1]服务器生态!W287</f>
        <v>68.541230912666634</v>
      </c>
      <c r="D270" s="83">
        <f>[1]服务器生态!X287</f>
        <v>67.582281306720944</v>
      </c>
      <c r="E270" s="83">
        <f>[1]服务器生态!Y287</f>
        <v>5.5167612694851869</v>
      </c>
      <c r="F270" s="83">
        <f>[1]服务器生态!Z287</f>
        <v>0.98147081380218748</v>
      </c>
      <c r="G270" s="83">
        <f>[1]服务器生态!AA287</f>
        <v>0.28398225982499986</v>
      </c>
      <c r="H270" s="83">
        <f>[1]服务器生态!AC287</f>
        <v>0.47962550249999997</v>
      </c>
      <c r="I270" s="83">
        <f>[1]服务器生态!AD287</f>
        <v>0.47291513735919999</v>
      </c>
      <c r="J270" s="83">
        <f>[1]服务器生态!AE287</f>
        <v>3.8604200140800002E-2</v>
      </c>
      <c r="K270" s="83">
        <f>[1]服务器生态!AF287</f>
        <v>6.8679600000000019E-3</v>
      </c>
      <c r="L270" s="83">
        <f>[1]服务器生态!AG287</f>
        <v>1.9871999999999997E-3</v>
      </c>
      <c r="M270" s="83">
        <f>[3]基础信息!M269</f>
        <v>100</v>
      </c>
      <c r="N270" s="92"/>
      <c r="X270" s="97">
        <v>266</v>
      </c>
      <c r="Y270" s="102">
        <f>求节点(节奏总纲!D$4:D$163,R$5:R$164,$X270)*6</f>
        <v>41778.365939204843</v>
      </c>
      <c r="Z270" s="102">
        <f>求节点(节奏总纲!E$4:E$163,S$5:S$164,$X270)*6</f>
        <v>42935.408998055165</v>
      </c>
      <c r="AA270" s="102">
        <f>求节点(节奏总纲!F$4:F$163,T$5:T$164,$X270)*6</f>
        <v>44459.131212355227</v>
      </c>
      <c r="AB270" s="102">
        <f>求节点(节奏总纲!G$4:G$163,U$5:U$164,$X270)*6</f>
        <v>46708.270639852119</v>
      </c>
      <c r="AC270" s="102">
        <f>求节点(节奏总纲!H$4:H$163,V$5:V$164,$X270)*6</f>
        <v>50592.753282802783</v>
      </c>
      <c r="AG270" s="103">
        <v>266</v>
      </c>
      <c r="AH270" s="103">
        <v>1</v>
      </c>
      <c r="AI270" s="103">
        <f>[4]实力验证!$Z272</f>
        <v>1.377664308823525</v>
      </c>
      <c r="AJ270" s="103">
        <f>[4]实力验证!$AE272</f>
        <v>2.0152228964845524</v>
      </c>
      <c r="AK270" s="103">
        <f>[4]实力验证!$AJ272</f>
        <v>4.1310237556174112</v>
      </c>
      <c r="AL270" s="103">
        <f>[4]实力验证!$AO272</f>
        <v>5.9031748200691023</v>
      </c>
      <c r="AM270" s="103">
        <f t="shared" si="18"/>
        <v>176.76849906975298</v>
      </c>
      <c r="AN270" s="107"/>
      <c r="BL270" s="70">
        <v>266</v>
      </c>
      <c r="BM270" s="47">
        <f>'[1]功能-战损相关'!H276</f>
        <v>0</v>
      </c>
      <c r="BN270" s="47">
        <f>'[1]功能-战损相关'!I276</f>
        <v>0</v>
      </c>
      <c r="BO270" s="47">
        <f>'[1]功能-战损相关'!J276</f>
        <v>0</v>
      </c>
      <c r="BP270" s="47">
        <f>'[1]功能-战损相关'!K276</f>
        <v>0</v>
      </c>
      <c r="BQ270" s="47">
        <f>'[1]功能-战损相关'!L276</f>
        <v>0</v>
      </c>
      <c r="BR270" s="47">
        <f>'[1]功能-战损相关'!M276</f>
        <v>0</v>
      </c>
      <c r="BS270" s="47">
        <f>'[1]功能-战损相关'!N276</f>
        <v>0</v>
      </c>
      <c r="BT270" s="47">
        <f>'[1]功能-战损相关'!O276</f>
        <v>0</v>
      </c>
      <c r="BU270" s="47">
        <f>'[1]功能-战损相关'!P276</f>
        <v>0</v>
      </c>
      <c r="BV270" s="47">
        <f>'[1]功能-战损相关'!Q276</f>
        <v>0</v>
      </c>
      <c r="BX270" s="57">
        <v>266</v>
      </c>
      <c r="BY270" s="47">
        <f>求节点($BL$5:$BL$364,BM$5:BM$364,节奏总纲!R269)</f>
        <v>0.17499999999999999</v>
      </c>
      <c r="BZ270" s="47">
        <f>求节点($BL$5:$BL$364,BN$5:BN$364,节奏总纲!S269)</f>
        <v>0.17499999999999999</v>
      </c>
      <c r="CA270" s="47">
        <f>求节点($BL$5:$BL$364,BO$5:BO$364,节奏总纲!T269)</f>
        <v>0.17499999999999999</v>
      </c>
      <c r="CB270" s="47">
        <f>求节点($BL$5:$BL$364,BP$5:BP$364,节奏总纲!U269)</f>
        <v>0.17499999999999999</v>
      </c>
      <c r="CC270" s="47">
        <f>求节点($BL$5:$BL$364,BQ$5:BQ$364,节奏总纲!V269)</f>
        <v>0.17499999999999999</v>
      </c>
      <c r="CD270" s="47">
        <f>求节点($BL$5:$BL$364,BR$5:BR$364,节奏总纲!R269)</f>
        <v>0.125</v>
      </c>
      <c r="CE270" s="47">
        <f>求节点($BL$5:$BL$364,BS$5:BS$364,节奏总纲!S269)</f>
        <v>0.125</v>
      </c>
      <c r="CF270" s="47">
        <f>求节点($BL$5:$BL$364,BT$5:BT$364,节奏总纲!T269)</f>
        <v>0.125</v>
      </c>
      <c r="CG270" s="47">
        <f>求节点($BL$5:$BL$364,BU$5:BU$364,节奏总纲!U269)</f>
        <v>0.125</v>
      </c>
      <c r="CH270" s="47">
        <f>求节点($BL$5:$BL$364,BV$5:BV$364,节奏总纲!V269)</f>
        <v>0.125</v>
      </c>
    </row>
    <row r="271" spans="2:86" x14ac:dyDescent="0.2">
      <c r="B271" s="83">
        <v>267</v>
      </c>
      <c r="C271" s="83">
        <f>[1]服务器生态!W288</f>
        <v>68.069925788512734</v>
      </c>
      <c r="D271" s="83">
        <f>[1]服务器生态!X288</f>
        <v>67.117570138600058</v>
      </c>
      <c r="E271" s="83">
        <f>[1]服务器生态!Y288</f>
        <v>5.4788267617382358</v>
      </c>
      <c r="F271" s="83">
        <f>[1]服务器生态!Z288</f>
        <v>0.97472199681140614</v>
      </c>
      <c r="G271" s="83">
        <f>[1]服务器生态!AA288</f>
        <v>0.28202953308749984</v>
      </c>
      <c r="H271" s="83">
        <f>[1]服务器生态!AC288</f>
        <v>0.47962550249999997</v>
      </c>
      <c r="I271" s="83">
        <f>[1]服务器生态!AD288</f>
        <v>0.47291513735919999</v>
      </c>
      <c r="J271" s="83">
        <f>[1]服务器生态!AE288</f>
        <v>3.8604200140800002E-2</v>
      </c>
      <c r="K271" s="83">
        <f>[1]服务器生态!AF288</f>
        <v>6.8679600000000019E-3</v>
      </c>
      <c r="L271" s="83">
        <f>[1]服务器生态!AG288</f>
        <v>1.9871999999999997E-3</v>
      </c>
      <c r="M271" s="83">
        <f>[3]基础信息!M270</f>
        <v>100</v>
      </c>
      <c r="N271" s="92"/>
      <c r="X271" s="97">
        <v>267</v>
      </c>
      <c r="Y271" s="102">
        <f>求节点(节奏总纲!D$4:D$163,R$5:R$164,$X271)*6</f>
        <v>41800.410172380733</v>
      </c>
      <c r="Z271" s="102">
        <f>求节点(节奏总纲!E$4:E$163,S$5:S$164,$X271)*6</f>
        <v>42957.321167869697</v>
      </c>
      <c r="AA271" s="102">
        <f>求节点(节奏总纲!F$4:F$163,T$5:T$164,$X271)*6</f>
        <v>44481.135753837247</v>
      </c>
      <c r="AB271" s="102">
        <f>求节点(节奏总纲!G$4:G$163,U$5:U$164,$X271)*6</f>
        <v>46731.094640305193</v>
      </c>
      <c r="AC271" s="102">
        <f>求节点(节奏总纲!H$4:H$163,V$5:V$164,$X271)*6</f>
        <v>50615.16474057555</v>
      </c>
      <c r="AG271" s="103">
        <v>267</v>
      </c>
      <c r="AH271" s="103">
        <v>1</v>
      </c>
      <c r="AI271" s="103">
        <f>[4]实力验证!$Z273</f>
        <v>1.3772869996221995</v>
      </c>
      <c r="AJ271" s="103">
        <f>[4]实力验证!$AE273</f>
        <v>2.0148470804419096</v>
      </c>
      <c r="AK271" s="103">
        <f>[4]实力验证!$AJ273</f>
        <v>4.121781371523527</v>
      </c>
      <c r="AL271" s="103">
        <f>[4]实力验证!$AO273</f>
        <v>5.8884403600676958</v>
      </c>
      <c r="AM271" s="103">
        <f t="shared" si="18"/>
        <v>176.68882682827228</v>
      </c>
      <c r="AN271" s="107"/>
      <c r="BL271" s="70">
        <v>267</v>
      </c>
      <c r="BM271" s="47">
        <f>'[1]功能-战损相关'!H277</f>
        <v>0</v>
      </c>
      <c r="BN271" s="47">
        <f>'[1]功能-战损相关'!I277</f>
        <v>0</v>
      </c>
      <c r="BO271" s="47">
        <f>'[1]功能-战损相关'!J277</f>
        <v>0</v>
      </c>
      <c r="BP271" s="47">
        <f>'[1]功能-战损相关'!K277</f>
        <v>0</v>
      </c>
      <c r="BQ271" s="47">
        <f>'[1]功能-战损相关'!L277</f>
        <v>0</v>
      </c>
      <c r="BR271" s="47">
        <f>'[1]功能-战损相关'!M277</f>
        <v>0</v>
      </c>
      <c r="BS271" s="47">
        <f>'[1]功能-战损相关'!N277</f>
        <v>0</v>
      </c>
      <c r="BT271" s="47">
        <f>'[1]功能-战损相关'!O277</f>
        <v>0</v>
      </c>
      <c r="BU271" s="47">
        <f>'[1]功能-战损相关'!P277</f>
        <v>0</v>
      </c>
      <c r="BV271" s="47">
        <f>'[1]功能-战损相关'!Q277</f>
        <v>0</v>
      </c>
      <c r="BX271" s="57">
        <v>267</v>
      </c>
      <c r="BY271" s="47">
        <f>求节点($BL$5:$BL$364,BM$5:BM$364,节奏总纲!R270)</f>
        <v>0.17499999999999999</v>
      </c>
      <c r="BZ271" s="47">
        <f>求节点($BL$5:$BL$364,BN$5:BN$364,节奏总纲!S270)</f>
        <v>0.17499999999999999</v>
      </c>
      <c r="CA271" s="47">
        <f>求节点($BL$5:$BL$364,BO$5:BO$364,节奏总纲!T270)</f>
        <v>0.17499999999999999</v>
      </c>
      <c r="CB271" s="47">
        <f>求节点($BL$5:$BL$364,BP$5:BP$364,节奏总纲!U270)</f>
        <v>0.17499999999999999</v>
      </c>
      <c r="CC271" s="47">
        <f>求节点($BL$5:$BL$364,BQ$5:BQ$364,节奏总纲!V270)</f>
        <v>0.17499999999999999</v>
      </c>
      <c r="CD271" s="47">
        <f>求节点($BL$5:$BL$364,BR$5:BR$364,节奏总纲!R270)</f>
        <v>0.125</v>
      </c>
      <c r="CE271" s="47">
        <f>求节点($BL$5:$BL$364,BS$5:BS$364,节奏总纲!S270)</f>
        <v>0.125</v>
      </c>
      <c r="CF271" s="47">
        <f>求节点($BL$5:$BL$364,BT$5:BT$364,节奏总纲!T270)</f>
        <v>0.125</v>
      </c>
      <c r="CG271" s="47">
        <f>求节点($BL$5:$BL$364,BU$5:BU$364,节奏总纲!U270)</f>
        <v>0.125</v>
      </c>
      <c r="CH271" s="47">
        <f>求节点($BL$5:$BL$364,BV$5:BV$364,节奏总纲!V270)</f>
        <v>0.125</v>
      </c>
    </row>
    <row r="272" spans="2:86" x14ac:dyDescent="0.2">
      <c r="B272" s="83">
        <v>268</v>
      </c>
      <c r="C272" s="83">
        <f>[1]服务器生态!W289</f>
        <v>67.598620664358847</v>
      </c>
      <c r="D272" s="83">
        <f>[1]服务器生态!X289</f>
        <v>66.652858970479201</v>
      </c>
      <c r="E272" s="83">
        <f>[1]服务器生态!Y289</f>
        <v>5.4408922539912856</v>
      </c>
      <c r="F272" s="83">
        <f>[1]服务器生态!Z289</f>
        <v>0.96797317982062503</v>
      </c>
      <c r="G272" s="83">
        <f>[1]服务器生态!AA289</f>
        <v>0.28007680634999993</v>
      </c>
      <c r="H272" s="83">
        <f>[1]服务器生态!AC289</f>
        <v>0.47962550249999997</v>
      </c>
      <c r="I272" s="83">
        <f>[1]服务器生态!AD289</f>
        <v>0.47291513735919999</v>
      </c>
      <c r="J272" s="83">
        <f>[1]服务器生态!AE289</f>
        <v>3.8604200140800002E-2</v>
      </c>
      <c r="K272" s="83">
        <f>[1]服务器生态!AF289</f>
        <v>6.8679600000000019E-3</v>
      </c>
      <c r="L272" s="83">
        <f>[1]服务器生态!AG289</f>
        <v>1.9871999999999997E-3</v>
      </c>
      <c r="M272" s="83">
        <f>[3]基础信息!M271</f>
        <v>100</v>
      </c>
      <c r="N272" s="92"/>
      <c r="X272" s="97">
        <v>268</v>
      </c>
      <c r="Y272" s="102">
        <f>求节点(节奏总纲!D$4:D$163,R$5:R$164,$X272)*6</f>
        <v>41822.454405556629</v>
      </c>
      <c r="Z272" s="102">
        <f>求节点(节奏总纲!E$4:E$163,S$5:S$164,$X272)*6</f>
        <v>42979.233337684229</v>
      </c>
      <c r="AA272" s="102">
        <f>求节点(节奏总纲!F$4:F$163,T$5:T$164,$X272)*6</f>
        <v>44503.140295319274</v>
      </c>
      <c r="AB272" s="102">
        <f>求节点(节奏总纲!G$4:G$163,U$5:U$164,$X272)*6</f>
        <v>46753.918640758267</v>
      </c>
      <c r="AC272" s="102">
        <f>求节点(节奏总纲!H$4:H$163,V$5:V$164,$X272)*6</f>
        <v>50637.576198348324</v>
      </c>
      <c r="AG272" s="103">
        <v>268</v>
      </c>
      <c r="AH272" s="103">
        <v>1</v>
      </c>
      <c r="AI272" s="103">
        <f>[4]实力验证!$Z274</f>
        <v>1.3769129798731043</v>
      </c>
      <c r="AJ272" s="103">
        <f>[4]实力验证!$AE274</f>
        <v>2.0144745408338598</v>
      </c>
      <c r="AK272" s="103">
        <f>[4]实力验证!$AJ274</f>
        <v>4.1126195642638681</v>
      </c>
      <c r="AL272" s="103">
        <f>[4]实力验证!$AO274</f>
        <v>5.8738343578461061</v>
      </c>
      <c r="AM272" s="103">
        <f t="shared" si="18"/>
        <v>176.60984918430333</v>
      </c>
      <c r="AN272" s="107"/>
      <c r="BL272" s="70">
        <v>268</v>
      </c>
      <c r="BM272" s="47">
        <f>'[1]功能-战损相关'!H278</f>
        <v>0</v>
      </c>
      <c r="BN272" s="47">
        <f>'[1]功能-战损相关'!I278</f>
        <v>0</v>
      </c>
      <c r="BO272" s="47">
        <f>'[1]功能-战损相关'!J278</f>
        <v>0</v>
      </c>
      <c r="BP272" s="47">
        <f>'[1]功能-战损相关'!K278</f>
        <v>0</v>
      </c>
      <c r="BQ272" s="47">
        <f>'[1]功能-战损相关'!L278</f>
        <v>0</v>
      </c>
      <c r="BR272" s="47">
        <f>'[1]功能-战损相关'!M278</f>
        <v>0</v>
      </c>
      <c r="BS272" s="47">
        <f>'[1]功能-战损相关'!N278</f>
        <v>0</v>
      </c>
      <c r="BT272" s="47">
        <f>'[1]功能-战损相关'!O278</f>
        <v>0</v>
      </c>
      <c r="BU272" s="47">
        <f>'[1]功能-战损相关'!P278</f>
        <v>0</v>
      </c>
      <c r="BV272" s="47">
        <f>'[1]功能-战损相关'!Q278</f>
        <v>0</v>
      </c>
      <c r="BX272" s="57">
        <v>268</v>
      </c>
      <c r="BY272" s="47">
        <f>求节点($BL$5:$BL$364,BM$5:BM$364,节奏总纲!R271)</f>
        <v>0.17499999999999999</v>
      </c>
      <c r="BZ272" s="47">
        <f>求节点($BL$5:$BL$364,BN$5:BN$364,节奏总纲!S271)</f>
        <v>0.17499999999999999</v>
      </c>
      <c r="CA272" s="47">
        <f>求节点($BL$5:$BL$364,BO$5:BO$364,节奏总纲!T271)</f>
        <v>0.17499999999999999</v>
      </c>
      <c r="CB272" s="47">
        <f>求节点($BL$5:$BL$364,BP$5:BP$364,节奏总纲!U271)</f>
        <v>0.17499999999999999</v>
      </c>
      <c r="CC272" s="47">
        <f>求节点($BL$5:$BL$364,BQ$5:BQ$364,节奏总纲!V271)</f>
        <v>0.17499999999999999</v>
      </c>
      <c r="CD272" s="47">
        <f>求节点($BL$5:$BL$364,BR$5:BR$364,节奏总纲!R271)</f>
        <v>0.125</v>
      </c>
      <c r="CE272" s="47">
        <f>求节点($BL$5:$BL$364,BS$5:BS$364,节奏总纲!S271)</f>
        <v>0.125</v>
      </c>
      <c r="CF272" s="47">
        <f>求节点($BL$5:$BL$364,BT$5:BT$364,节奏总纲!T271)</f>
        <v>0.125</v>
      </c>
      <c r="CG272" s="47">
        <f>求节点($BL$5:$BL$364,BU$5:BU$364,节奏总纲!U271)</f>
        <v>0.125</v>
      </c>
      <c r="CH272" s="47">
        <f>求节点($BL$5:$BL$364,BV$5:BV$364,节奏总纲!V271)</f>
        <v>0.125</v>
      </c>
    </row>
    <row r="273" spans="2:86" x14ac:dyDescent="0.2">
      <c r="B273" s="83">
        <v>269</v>
      </c>
      <c r="C273" s="83">
        <f>[1]服务器生态!W290</f>
        <v>67.127315540204947</v>
      </c>
      <c r="D273" s="83">
        <f>[1]服务器生态!X290</f>
        <v>66.18814780235833</v>
      </c>
      <c r="E273" s="83">
        <f>[1]服务器生态!Y290</f>
        <v>5.4029577462443346</v>
      </c>
      <c r="F273" s="83">
        <f>[1]服务器生态!Z290</f>
        <v>0.9612243628298438</v>
      </c>
      <c r="G273" s="83">
        <f>[1]服务器生态!AA290</f>
        <v>0.27812407961249991</v>
      </c>
      <c r="H273" s="83">
        <f>[1]服务器生态!AC290</f>
        <v>0.47962550249999997</v>
      </c>
      <c r="I273" s="83">
        <f>[1]服务器生态!AD290</f>
        <v>0.47291513735919999</v>
      </c>
      <c r="J273" s="83">
        <f>[1]服务器生态!AE290</f>
        <v>3.8604200140800002E-2</v>
      </c>
      <c r="K273" s="83">
        <f>[1]服务器生态!AF290</f>
        <v>6.8679600000000019E-3</v>
      </c>
      <c r="L273" s="83">
        <f>[1]服务器生态!AG290</f>
        <v>1.9871999999999997E-3</v>
      </c>
      <c r="M273" s="83">
        <f>[3]基础信息!M272</f>
        <v>100</v>
      </c>
      <c r="N273" s="92"/>
      <c r="X273" s="97">
        <v>269</v>
      </c>
      <c r="Y273" s="102">
        <f>求节点(节奏总纲!D$4:D$163,R$5:R$164,$X273)*6</f>
        <v>41844.498638732526</v>
      </c>
      <c r="Z273" s="102">
        <f>求节点(节奏总纲!E$4:E$163,S$5:S$164,$X273)*6</f>
        <v>43001.145507498768</v>
      </c>
      <c r="AA273" s="102">
        <f>求节点(节奏总纲!F$4:F$163,T$5:T$164,$X273)*6</f>
        <v>44525.144836801293</v>
      </c>
      <c r="AB273" s="102">
        <f>求节点(节奏总纲!G$4:G$163,U$5:U$164,$X273)*6</f>
        <v>46776.742641211342</v>
      </c>
      <c r="AC273" s="102">
        <f>求节点(节奏总纲!H$4:H$163,V$5:V$164,$X273)*6</f>
        <v>50659.987656121106</v>
      </c>
      <c r="AG273" s="103">
        <v>269</v>
      </c>
      <c r="AH273" s="103">
        <v>1</v>
      </c>
      <c r="AI273" s="103">
        <f>[4]实力验证!$Z275</f>
        <v>1.3765422067458497</v>
      </c>
      <c r="AJ273" s="103">
        <f>[4]实力验证!$AE275</f>
        <v>2.0141052349995108</v>
      </c>
      <c r="AK273" s="103">
        <f>[4]实力验证!$AJ275</f>
        <v>4.1035372846859062</v>
      </c>
      <c r="AL273" s="103">
        <f>[4]实力验证!$AO275</f>
        <v>5.8593551408168514</v>
      </c>
      <c r="AM273" s="103">
        <f t="shared" si="18"/>
        <v>176.53155709382315</v>
      </c>
      <c r="AN273" s="107"/>
      <c r="BL273" s="70">
        <v>269</v>
      </c>
      <c r="BM273" s="47">
        <f>'[1]功能-战损相关'!H279</f>
        <v>0</v>
      </c>
      <c r="BN273" s="47">
        <f>'[1]功能-战损相关'!I279</f>
        <v>0</v>
      </c>
      <c r="BO273" s="47">
        <f>'[1]功能-战损相关'!J279</f>
        <v>0</v>
      </c>
      <c r="BP273" s="47">
        <f>'[1]功能-战损相关'!K279</f>
        <v>0</v>
      </c>
      <c r="BQ273" s="47">
        <f>'[1]功能-战损相关'!L279</f>
        <v>0</v>
      </c>
      <c r="BR273" s="47">
        <f>'[1]功能-战损相关'!M279</f>
        <v>0</v>
      </c>
      <c r="BS273" s="47">
        <f>'[1]功能-战损相关'!N279</f>
        <v>0</v>
      </c>
      <c r="BT273" s="47">
        <f>'[1]功能-战损相关'!O279</f>
        <v>0</v>
      </c>
      <c r="BU273" s="47">
        <f>'[1]功能-战损相关'!P279</f>
        <v>0</v>
      </c>
      <c r="BV273" s="47">
        <f>'[1]功能-战损相关'!Q279</f>
        <v>0</v>
      </c>
      <c r="BX273" s="57">
        <v>269</v>
      </c>
      <c r="BY273" s="47">
        <f>求节点($BL$5:$BL$364,BM$5:BM$364,节奏总纲!R272)</f>
        <v>0.17499999999999999</v>
      </c>
      <c r="BZ273" s="47">
        <f>求节点($BL$5:$BL$364,BN$5:BN$364,节奏总纲!S272)</f>
        <v>0.17499999999999999</v>
      </c>
      <c r="CA273" s="47">
        <f>求节点($BL$5:$BL$364,BO$5:BO$364,节奏总纲!T272)</f>
        <v>0.17499999999999999</v>
      </c>
      <c r="CB273" s="47">
        <f>求节点($BL$5:$BL$364,BP$5:BP$364,节奏总纲!U272)</f>
        <v>0.17499999999999999</v>
      </c>
      <c r="CC273" s="47">
        <f>求节点($BL$5:$BL$364,BQ$5:BQ$364,节奏总纲!V272)</f>
        <v>0.17499999999999999</v>
      </c>
      <c r="CD273" s="47">
        <f>求节点($BL$5:$BL$364,BR$5:BR$364,节奏总纲!R272)</f>
        <v>0.125</v>
      </c>
      <c r="CE273" s="47">
        <f>求节点($BL$5:$BL$364,BS$5:BS$364,节奏总纲!S272)</f>
        <v>0.125</v>
      </c>
      <c r="CF273" s="47">
        <f>求节点($BL$5:$BL$364,BT$5:BT$364,节奏总纲!T272)</f>
        <v>0.125</v>
      </c>
      <c r="CG273" s="47">
        <f>求节点($BL$5:$BL$364,BU$5:BU$364,节奏总纲!U272)</f>
        <v>0.125</v>
      </c>
      <c r="CH273" s="47">
        <f>求节点($BL$5:$BL$364,BV$5:BV$364,节奏总纲!V272)</f>
        <v>0.125</v>
      </c>
    </row>
    <row r="274" spans="2:86" x14ac:dyDescent="0.2">
      <c r="B274" s="83">
        <v>270</v>
      </c>
      <c r="C274" s="83">
        <f>[1]服务器生态!W291</f>
        <v>66.656010416051046</v>
      </c>
      <c r="D274" s="83">
        <f>[1]服务器生态!X291</f>
        <v>65.723436634237459</v>
      </c>
      <c r="E274" s="83">
        <f>[1]服务器生态!Y291</f>
        <v>5.3650232384973826</v>
      </c>
      <c r="F274" s="83">
        <f>[1]服务器生态!Z291</f>
        <v>0.95447554583906247</v>
      </c>
      <c r="G274" s="83">
        <f>[1]服务器生态!AA291</f>
        <v>0.27617135287499989</v>
      </c>
      <c r="H274" s="83">
        <f>[1]服务器生态!AC291</f>
        <v>0.47962550249999997</v>
      </c>
      <c r="I274" s="83">
        <f>[1]服务器生态!AD291</f>
        <v>0.47291513735919999</v>
      </c>
      <c r="J274" s="83">
        <f>[1]服务器生态!AE291</f>
        <v>3.8604200140800002E-2</v>
      </c>
      <c r="K274" s="83">
        <f>[1]服务器生态!AF291</f>
        <v>6.8679600000000019E-3</v>
      </c>
      <c r="L274" s="83">
        <f>[1]服务器生态!AG291</f>
        <v>1.9871999999999997E-3</v>
      </c>
      <c r="M274" s="83">
        <f>[3]基础信息!M273</f>
        <v>100</v>
      </c>
      <c r="N274" s="92"/>
      <c r="X274" s="97">
        <v>270</v>
      </c>
      <c r="Y274" s="102">
        <f>求节点(节奏总纲!D$4:D$163,R$5:R$164,$X274)*6</f>
        <v>41866.542871908416</v>
      </c>
      <c r="Z274" s="102">
        <f>求节点(节奏总纲!E$4:E$163,S$5:S$164,$X274)*6</f>
        <v>43023.057677313307</v>
      </c>
      <c r="AA274" s="102">
        <f>求节点(节奏总纲!F$4:F$163,T$5:T$164,$X274)*6</f>
        <v>44547.149378283313</v>
      </c>
      <c r="AB274" s="102">
        <f>求节点(节奏总纲!G$4:G$163,U$5:U$164,$X274)*6</f>
        <v>46799.566641664424</v>
      </c>
      <c r="AC274" s="102">
        <f>求节点(节奏总纲!H$4:H$163,V$5:V$164,$X274)*6</f>
        <v>50682.399113893887</v>
      </c>
      <c r="AG274" s="103">
        <v>270</v>
      </c>
      <c r="AH274" s="103">
        <v>1</v>
      </c>
      <c r="AI274" s="103">
        <f>[4]实力验证!$Z276</f>
        <v>1.3761746381504008</v>
      </c>
      <c r="AJ274" s="103">
        <f>[4]实力验证!$AE276</f>
        <v>2.013739121015393</v>
      </c>
      <c r="AK274" s="103">
        <f>[4]实力验证!$AJ276</f>
        <v>4.0945335017724274</v>
      </c>
      <c r="AL274" s="103">
        <f>[4]实力验证!$AO276</f>
        <v>5.8450010653042561</v>
      </c>
      <c r="AM274" s="103">
        <f t="shared" si="18"/>
        <v>176.45394166914099</v>
      </c>
      <c r="AN274" s="107"/>
      <c r="BL274" s="70">
        <v>270</v>
      </c>
      <c r="BM274" s="47">
        <f>'[1]功能-战损相关'!H280</f>
        <v>0</v>
      </c>
      <c r="BN274" s="47">
        <f>'[1]功能-战损相关'!I280</f>
        <v>0</v>
      </c>
      <c r="BO274" s="47">
        <f>'[1]功能-战损相关'!J280</f>
        <v>0</v>
      </c>
      <c r="BP274" s="47">
        <f>'[1]功能-战损相关'!K280</f>
        <v>0</v>
      </c>
      <c r="BQ274" s="47">
        <f>'[1]功能-战损相关'!L280</f>
        <v>0</v>
      </c>
      <c r="BR274" s="47">
        <f>'[1]功能-战损相关'!M280</f>
        <v>0</v>
      </c>
      <c r="BS274" s="47">
        <f>'[1]功能-战损相关'!N280</f>
        <v>0</v>
      </c>
      <c r="BT274" s="47">
        <f>'[1]功能-战损相关'!O280</f>
        <v>0</v>
      </c>
      <c r="BU274" s="47">
        <f>'[1]功能-战损相关'!P280</f>
        <v>0</v>
      </c>
      <c r="BV274" s="47">
        <f>'[1]功能-战损相关'!Q280</f>
        <v>0</v>
      </c>
      <c r="BX274" s="57">
        <v>270</v>
      </c>
      <c r="BY274" s="47">
        <f>求节点($BL$5:$BL$364,BM$5:BM$364,节奏总纲!R273)</f>
        <v>0.17499999999999999</v>
      </c>
      <c r="BZ274" s="47">
        <f>求节点($BL$5:$BL$364,BN$5:BN$364,节奏总纲!S273)</f>
        <v>0.17499999999999999</v>
      </c>
      <c r="CA274" s="47">
        <f>求节点($BL$5:$BL$364,BO$5:BO$364,节奏总纲!T273)</f>
        <v>0.17499999999999999</v>
      </c>
      <c r="CB274" s="47">
        <f>求节点($BL$5:$BL$364,BP$5:BP$364,节奏总纲!U273)</f>
        <v>0.17499999999999999</v>
      </c>
      <c r="CC274" s="47">
        <f>求节点($BL$5:$BL$364,BQ$5:BQ$364,节奏总纲!V273)</f>
        <v>0.17499999999999999</v>
      </c>
      <c r="CD274" s="47">
        <f>求节点($BL$5:$BL$364,BR$5:BR$364,节奏总纲!R273)</f>
        <v>0.125</v>
      </c>
      <c r="CE274" s="47">
        <f>求节点($BL$5:$BL$364,BS$5:BS$364,节奏总纲!S273)</f>
        <v>0.125</v>
      </c>
      <c r="CF274" s="47">
        <f>求节点($BL$5:$BL$364,BT$5:BT$364,节奏总纲!T273)</f>
        <v>0.125</v>
      </c>
      <c r="CG274" s="47">
        <f>求节点($BL$5:$BL$364,BU$5:BU$364,节奏总纲!U273)</f>
        <v>0.125</v>
      </c>
      <c r="CH274" s="47">
        <f>求节点($BL$5:$BL$364,BV$5:BV$364,节奏总纲!V273)</f>
        <v>0.125</v>
      </c>
    </row>
    <row r="275" spans="2:86" x14ac:dyDescent="0.2">
      <c r="B275" s="83">
        <v>271</v>
      </c>
      <c r="C275" s="83">
        <f>[1]服务器生态!W292</f>
        <v>66.267183688624087</v>
      </c>
      <c r="D275" s="83">
        <f>[1]服务器生态!X292</f>
        <v>65.340049920537737</v>
      </c>
      <c r="E275" s="83">
        <f>[1]服务器生态!Y292</f>
        <v>5.3337272696061477</v>
      </c>
      <c r="F275" s="83">
        <f>[1]服务器生态!Z292</f>
        <v>0.94890777182166797</v>
      </c>
      <c r="G275" s="83">
        <f>[1]服务器生态!AA292</f>
        <v>0.27456035331656237</v>
      </c>
      <c r="H275" s="83">
        <f>[1]服务器生态!AC292</f>
        <v>0.47962550249999997</v>
      </c>
      <c r="I275" s="83">
        <f>[1]服务器生态!AD292</f>
        <v>0.47291513735919999</v>
      </c>
      <c r="J275" s="83">
        <f>[1]服务器生态!AE292</f>
        <v>3.8604200140800002E-2</v>
      </c>
      <c r="K275" s="83">
        <f>[1]服务器生态!AF292</f>
        <v>6.8679600000000019E-3</v>
      </c>
      <c r="L275" s="83">
        <f>[1]服务器生态!AG292</f>
        <v>1.9871999999999997E-3</v>
      </c>
      <c r="M275" s="83">
        <f>[3]基础信息!M274</f>
        <v>100</v>
      </c>
      <c r="N275" s="92"/>
      <c r="X275" s="97">
        <v>271</v>
      </c>
      <c r="Y275" s="102">
        <f>求节点(节奏总纲!D$4:D$163,R$5:R$164,$X275)*6</f>
        <v>41888.587105084312</v>
      </c>
      <c r="Z275" s="102">
        <f>求节点(节奏总纲!E$4:E$163,S$5:S$164,$X275)*6</f>
        <v>43044.969847127839</v>
      </c>
      <c r="AA275" s="102">
        <f>求节点(节奏总纲!F$4:F$163,T$5:T$164,$X275)*6</f>
        <v>44569.153919765333</v>
      </c>
      <c r="AB275" s="102">
        <f>求节点(节奏总纲!G$4:G$163,U$5:U$164,$X275)*6</f>
        <v>46822.390642117498</v>
      </c>
      <c r="AC275" s="102">
        <f>求节点(节奏总纲!H$4:H$163,V$5:V$164,$X275)*6</f>
        <v>50704.810571666647</v>
      </c>
      <c r="AG275" s="103">
        <v>271</v>
      </c>
      <c r="AH275" s="103">
        <v>1</v>
      </c>
      <c r="AI275" s="103">
        <f>[4]实力验证!$Z277</f>
        <v>1.3758102327211439</v>
      </c>
      <c r="AJ275" s="103">
        <f>[4]实力验证!$AE277</f>
        <v>2.0133761576795934</v>
      </c>
      <c r="AK275" s="103">
        <f>[4]实力验证!$AJ277</f>
        <v>4.0856072022513539</v>
      </c>
      <c r="AL275" s="103">
        <f>[4]实力验证!$AO277</f>
        <v>5.8307705159224286</v>
      </c>
      <c r="AM275" s="103">
        <f t="shared" si="18"/>
        <v>176.37699417553461</v>
      </c>
      <c r="AN275" s="107"/>
      <c r="BL275" s="70">
        <v>271</v>
      </c>
      <c r="BM275" s="47">
        <f>'[1]功能-战损相关'!H281</f>
        <v>0</v>
      </c>
      <c r="BN275" s="47">
        <f>'[1]功能-战损相关'!I281</f>
        <v>0</v>
      </c>
      <c r="BO275" s="47">
        <f>'[1]功能-战损相关'!J281</f>
        <v>0</v>
      </c>
      <c r="BP275" s="47">
        <f>'[1]功能-战损相关'!K281</f>
        <v>0</v>
      </c>
      <c r="BQ275" s="47">
        <f>'[1]功能-战损相关'!L281</f>
        <v>0</v>
      </c>
      <c r="BR275" s="47">
        <f>'[1]功能-战损相关'!M281</f>
        <v>0</v>
      </c>
      <c r="BS275" s="47">
        <f>'[1]功能-战损相关'!N281</f>
        <v>0</v>
      </c>
      <c r="BT275" s="47">
        <f>'[1]功能-战损相关'!O281</f>
        <v>0</v>
      </c>
      <c r="BU275" s="47">
        <f>'[1]功能-战损相关'!P281</f>
        <v>0</v>
      </c>
      <c r="BV275" s="47">
        <f>'[1]功能-战损相关'!Q281</f>
        <v>0</v>
      </c>
      <c r="BX275" s="57">
        <v>271</v>
      </c>
      <c r="BY275" s="47">
        <f>求节点($BL$5:$BL$364,BM$5:BM$364,节奏总纲!R274)</f>
        <v>0.17499999999999999</v>
      </c>
      <c r="BZ275" s="47">
        <f>求节点($BL$5:$BL$364,BN$5:BN$364,节奏总纲!S274)</f>
        <v>0.17499999999999999</v>
      </c>
      <c r="CA275" s="47">
        <f>求节点($BL$5:$BL$364,BO$5:BO$364,节奏总纲!T274)</f>
        <v>0.17499999999999999</v>
      </c>
      <c r="CB275" s="47">
        <f>求节点($BL$5:$BL$364,BP$5:BP$364,节奏总纲!U274)</f>
        <v>0.17499999999999999</v>
      </c>
      <c r="CC275" s="47">
        <f>求节点($BL$5:$BL$364,BQ$5:BQ$364,节奏总纲!V274)</f>
        <v>0.17499999999999999</v>
      </c>
      <c r="CD275" s="47">
        <f>求节点($BL$5:$BL$364,BR$5:BR$364,节奏总纲!R274)</f>
        <v>0.125</v>
      </c>
      <c r="CE275" s="47">
        <f>求节点($BL$5:$BL$364,BS$5:BS$364,节奏总纲!S274)</f>
        <v>0.125</v>
      </c>
      <c r="CF275" s="47">
        <f>求节点($BL$5:$BL$364,BT$5:BT$364,节奏总纲!T274)</f>
        <v>0.125</v>
      </c>
      <c r="CG275" s="47">
        <f>求节点($BL$5:$BL$364,BU$5:BU$364,节奏总纲!U274)</f>
        <v>0.125</v>
      </c>
      <c r="CH275" s="47">
        <f>求节点($BL$5:$BL$364,BV$5:BV$364,节奏总纲!V274)</f>
        <v>0.125</v>
      </c>
    </row>
    <row r="276" spans="2:86" x14ac:dyDescent="0.2">
      <c r="B276" s="83">
        <v>272</v>
      </c>
      <c r="C276" s="83">
        <f>[1]服务器生态!W293</f>
        <v>65.878356961197113</v>
      </c>
      <c r="D276" s="83">
        <f>[1]服务器生态!X293</f>
        <v>64.956663206838016</v>
      </c>
      <c r="E276" s="83">
        <f>[1]服务器生态!Y293</f>
        <v>5.3024313007149129</v>
      </c>
      <c r="F276" s="83">
        <f>[1]服务器生态!Z293</f>
        <v>0.94333999780427336</v>
      </c>
      <c r="G276" s="83">
        <f>[1]服务器生态!AA293</f>
        <v>0.27294935375812485</v>
      </c>
      <c r="H276" s="83">
        <f>[1]服务器生态!AC293</f>
        <v>0.47962550249999997</v>
      </c>
      <c r="I276" s="83">
        <f>[1]服务器生态!AD293</f>
        <v>0.47291513735919999</v>
      </c>
      <c r="J276" s="83">
        <f>[1]服务器生态!AE293</f>
        <v>3.8604200140800002E-2</v>
      </c>
      <c r="K276" s="83">
        <f>[1]服务器生态!AF293</f>
        <v>6.8679600000000019E-3</v>
      </c>
      <c r="L276" s="83">
        <f>[1]服务器生态!AG293</f>
        <v>1.9871999999999997E-3</v>
      </c>
      <c r="M276" s="83">
        <f>[3]基础信息!M275</f>
        <v>100</v>
      </c>
      <c r="N276" s="92"/>
      <c r="X276" s="97">
        <v>272</v>
      </c>
      <c r="Y276" s="102">
        <f>求节点(节奏总纲!D$4:D$163,R$5:R$164,$X276)*6</f>
        <v>41910.631338260209</v>
      </c>
      <c r="Z276" s="102">
        <f>求节点(节奏总纲!E$4:E$163,S$5:S$164,$X276)*6</f>
        <v>43066.247317479661</v>
      </c>
      <c r="AA276" s="102">
        <f>求节点(节奏总纲!F$4:F$163,T$5:T$164,$X276)*6</f>
        <v>44591.15846124736</v>
      </c>
      <c r="AB276" s="102">
        <f>求节点(节奏总纲!G$4:G$163,U$5:U$164,$X276)*6</f>
        <v>46845.214642570572</v>
      </c>
      <c r="AC276" s="102">
        <f>求节点(节奏总纲!H$4:H$163,V$5:V$164,$X276)*6</f>
        <v>50727.222029439428</v>
      </c>
      <c r="AG276" s="103">
        <v>272</v>
      </c>
      <c r="AH276" s="103">
        <v>1</v>
      </c>
      <c r="AI276" s="103">
        <f>[4]实力验证!$Z278</f>
        <v>1.3753830823152562</v>
      </c>
      <c r="AJ276" s="103">
        <f>[4]实力验证!$AE278</f>
        <v>2.0130163044963005</v>
      </c>
      <c r="AK276" s="103">
        <f>[4]实力验证!$AJ278</f>
        <v>4.0767573902156213</v>
      </c>
      <c r="AL276" s="103">
        <f>[4]实力验证!$AO278</f>
        <v>5.8166619049692496</v>
      </c>
      <c r="AM276" s="103">
        <f t="shared" si="18"/>
        <v>176.29603356828693</v>
      </c>
      <c r="AN276" s="107"/>
      <c r="BL276" s="70">
        <v>272</v>
      </c>
      <c r="BM276" s="47">
        <f>'[1]功能-战损相关'!H282</f>
        <v>0</v>
      </c>
      <c r="BN276" s="47">
        <f>'[1]功能-战损相关'!I282</f>
        <v>0</v>
      </c>
      <c r="BO276" s="47">
        <f>'[1]功能-战损相关'!J282</f>
        <v>0</v>
      </c>
      <c r="BP276" s="47">
        <f>'[1]功能-战损相关'!K282</f>
        <v>0</v>
      </c>
      <c r="BQ276" s="47">
        <f>'[1]功能-战损相关'!L282</f>
        <v>0</v>
      </c>
      <c r="BR276" s="47">
        <f>'[1]功能-战损相关'!M282</f>
        <v>0</v>
      </c>
      <c r="BS276" s="47">
        <f>'[1]功能-战损相关'!N282</f>
        <v>0</v>
      </c>
      <c r="BT276" s="47">
        <f>'[1]功能-战损相关'!O282</f>
        <v>0</v>
      </c>
      <c r="BU276" s="47">
        <f>'[1]功能-战损相关'!P282</f>
        <v>0</v>
      </c>
      <c r="BV276" s="47">
        <f>'[1]功能-战损相关'!Q282</f>
        <v>0</v>
      </c>
      <c r="BX276" s="57">
        <v>272</v>
      </c>
      <c r="BY276" s="47">
        <f>求节点($BL$5:$BL$364,BM$5:BM$364,节奏总纲!R275)</f>
        <v>0.17499999999999999</v>
      </c>
      <c r="BZ276" s="47">
        <f>求节点($BL$5:$BL$364,BN$5:BN$364,节奏总纲!S275)</f>
        <v>0.17499999999999999</v>
      </c>
      <c r="CA276" s="47">
        <f>求节点($BL$5:$BL$364,BO$5:BO$364,节奏总纲!T275)</f>
        <v>0.17499999999999999</v>
      </c>
      <c r="CB276" s="47">
        <f>求节点($BL$5:$BL$364,BP$5:BP$364,节奏总纲!U275)</f>
        <v>0.17499999999999999</v>
      </c>
      <c r="CC276" s="47">
        <f>求节点($BL$5:$BL$364,BQ$5:BQ$364,节奏总纲!V275)</f>
        <v>0.17499999999999999</v>
      </c>
      <c r="CD276" s="47">
        <f>求节点($BL$5:$BL$364,BR$5:BR$364,节奏总纲!R275)</f>
        <v>0.125</v>
      </c>
      <c r="CE276" s="47">
        <f>求节点($BL$5:$BL$364,BS$5:BS$364,节奏总纲!S275)</f>
        <v>0.125</v>
      </c>
      <c r="CF276" s="47">
        <f>求节点($BL$5:$BL$364,BT$5:BT$364,节奏总纲!T275)</f>
        <v>0.125</v>
      </c>
      <c r="CG276" s="47">
        <f>求节点($BL$5:$BL$364,BU$5:BU$364,节奏总纲!U275)</f>
        <v>0.125</v>
      </c>
      <c r="CH276" s="47">
        <f>求节点($BL$5:$BL$364,BV$5:BV$364,节奏总纲!V275)</f>
        <v>0.125</v>
      </c>
    </row>
    <row r="277" spans="2:86" x14ac:dyDescent="0.2">
      <c r="B277" s="83">
        <v>273</v>
      </c>
      <c r="C277" s="83">
        <f>[1]服务器生态!W294</f>
        <v>65.489530233770154</v>
      </c>
      <c r="D277" s="83">
        <f>[1]服务器生态!X294</f>
        <v>64.573276493138295</v>
      </c>
      <c r="E277" s="83">
        <f>[1]服务器生态!Y294</f>
        <v>5.271135331823678</v>
      </c>
      <c r="F277" s="83">
        <f>[1]服务器生态!Z294</f>
        <v>0.93777222378687886</v>
      </c>
      <c r="G277" s="83">
        <f>[1]服务器生态!AA294</f>
        <v>0.27133835419968738</v>
      </c>
      <c r="H277" s="83">
        <f>[1]服务器生态!AC294</f>
        <v>0.47962550249999997</v>
      </c>
      <c r="I277" s="83">
        <f>[1]服务器生态!AD294</f>
        <v>0.47291513735919999</v>
      </c>
      <c r="J277" s="83">
        <f>[1]服务器生态!AE294</f>
        <v>3.8604200140800002E-2</v>
      </c>
      <c r="K277" s="83">
        <f>[1]服务器生态!AF294</f>
        <v>6.8679600000000019E-3</v>
      </c>
      <c r="L277" s="83">
        <f>[1]服务器生态!AG294</f>
        <v>1.9871999999999997E-3</v>
      </c>
      <c r="M277" s="83">
        <f>[3]基础信息!M276</f>
        <v>100</v>
      </c>
      <c r="N277" s="92"/>
      <c r="X277" s="97">
        <v>273</v>
      </c>
      <c r="Y277" s="102">
        <f>求节点(节奏总纲!D$4:D$163,R$5:R$164,$X277)*6</f>
        <v>41932.675571436106</v>
      </c>
      <c r="Z277" s="102">
        <f>求节点(节奏总纲!E$4:E$163,S$5:S$164,$X277)*6</f>
        <v>43086.780611678179</v>
      </c>
      <c r="AA277" s="102">
        <f>求节点(节奏总纲!F$4:F$163,T$5:T$164,$X277)*6</f>
        <v>44611.859414290593</v>
      </c>
      <c r="AB277" s="102">
        <f>求节点(节奏总纲!G$4:G$163,U$5:U$164,$X277)*6</f>
        <v>46867.026004889834</v>
      </c>
      <c r="AC277" s="102">
        <f>求节点(节奏总纲!H$4:H$163,V$5:V$164,$X277)*6</f>
        <v>50749.63348721221</v>
      </c>
      <c r="AG277" s="103">
        <v>273</v>
      </c>
      <c r="AH277" s="103">
        <v>1</v>
      </c>
      <c r="AI277" s="103">
        <f>[4]实力验证!$Z279</f>
        <v>1.3748826772213527</v>
      </c>
      <c r="AJ277" s="103">
        <f>[4]实力验证!$AE279</f>
        <v>2.0137147983812507</v>
      </c>
      <c r="AK277" s="103">
        <f>[4]实力验证!$AJ279</f>
        <v>4.0678249711403609</v>
      </c>
      <c r="AL277" s="103">
        <f>[4]实力验证!$AO279</f>
        <v>5.8026736718358549</v>
      </c>
      <c r="AM277" s="103">
        <f t="shared" si="18"/>
        <v>176.22809789881103</v>
      </c>
      <c r="AN277" s="107"/>
      <c r="BL277" s="70">
        <v>273</v>
      </c>
      <c r="BM277" s="47">
        <f>'[1]功能-战损相关'!H283</f>
        <v>0</v>
      </c>
      <c r="BN277" s="47">
        <f>'[1]功能-战损相关'!I283</f>
        <v>0</v>
      </c>
      <c r="BO277" s="47">
        <f>'[1]功能-战损相关'!J283</f>
        <v>0</v>
      </c>
      <c r="BP277" s="47">
        <f>'[1]功能-战损相关'!K283</f>
        <v>0</v>
      </c>
      <c r="BQ277" s="47">
        <f>'[1]功能-战损相关'!L283</f>
        <v>0</v>
      </c>
      <c r="BR277" s="47">
        <f>'[1]功能-战损相关'!M283</f>
        <v>0</v>
      </c>
      <c r="BS277" s="47">
        <f>'[1]功能-战损相关'!N283</f>
        <v>0</v>
      </c>
      <c r="BT277" s="47">
        <f>'[1]功能-战损相关'!O283</f>
        <v>0</v>
      </c>
      <c r="BU277" s="47">
        <f>'[1]功能-战损相关'!P283</f>
        <v>0</v>
      </c>
      <c r="BV277" s="47">
        <f>'[1]功能-战损相关'!Q283</f>
        <v>0</v>
      </c>
      <c r="BX277" s="57">
        <v>273</v>
      </c>
      <c r="BY277" s="47">
        <f>求节点($BL$5:$BL$364,BM$5:BM$364,节奏总纲!R276)</f>
        <v>0.17499999999999999</v>
      </c>
      <c r="BZ277" s="47">
        <f>求节点($BL$5:$BL$364,BN$5:BN$364,节奏总纲!S276)</f>
        <v>0.17499999999999999</v>
      </c>
      <c r="CA277" s="47">
        <f>求节点($BL$5:$BL$364,BO$5:BO$364,节奏总纲!T276)</f>
        <v>0.17499999999999999</v>
      </c>
      <c r="CB277" s="47">
        <f>求节点($BL$5:$BL$364,BP$5:BP$364,节奏总纲!U276)</f>
        <v>0.17499999999999999</v>
      </c>
      <c r="CC277" s="47">
        <f>求节点($BL$5:$BL$364,BQ$5:BQ$364,节奏总纲!V276)</f>
        <v>0.17499999999999999</v>
      </c>
      <c r="CD277" s="47">
        <f>求节点($BL$5:$BL$364,BR$5:BR$364,节奏总纲!R276)</f>
        <v>0.125</v>
      </c>
      <c r="CE277" s="47">
        <f>求节点($BL$5:$BL$364,BS$5:BS$364,节奏总纲!S276)</f>
        <v>0.125</v>
      </c>
      <c r="CF277" s="47">
        <f>求节点($BL$5:$BL$364,BT$5:BT$364,节奏总纲!T276)</f>
        <v>0.125</v>
      </c>
      <c r="CG277" s="47">
        <f>求节点($BL$5:$BL$364,BU$5:BU$364,节奏总纲!U276)</f>
        <v>0.125</v>
      </c>
      <c r="CH277" s="47">
        <f>求节点($BL$5:$BL$364,BV$5:BV$364,节奏总纲!V276)</f>
        <v>0.125</v>
      </c>
    </row>
    <row r="278" spans="2:86" x14ac:dyDescent="0.2">
      <c r="B278" s="83">
        <v>274</v>
      </c>
      <c r="C278" s="83">
        <f>[1]服务器生态!W295</f>
        <v>65.10070350634318</v>
      </c>
      <c r="D278" s="83">
        <f>[1]服务器生态!X295</f>
        <v>64.189889779438573</v>
      </c>
      <c r="E278" s="83">
        <f>[1]服务器生态!Y295</f>
        <v>5.2398393629324431</v>
      </c>
      <c r="F278" s="83">
        <f>[1]服务器生态!Z295</f>
        <v>0.93220444976948424</v>
      </c>
      <c r="G278" s="83">
        <f>[1]服务器生态!AA295</f>
        <v>0.26972735464124986</v>
      </c>
      <c r="H278" s="83">
        <f>[1]服务器生态!AC295</f>
        <v>0.47962550249999997</v>
      </c>
      <c r="I278" s="83">
        <f>[1]服务器生态!AD295</f>
        <v>0.47291513735919999</v>
      </c>
      <c r="J278" s="83">
        <f>[1]服务器生态!AE295</f>
        <v>3.8604200140800002E-2</v>
      </c>
      <c r="K278" s="83">
        <f>[1]服务器生态!AF295</f>
        <v>6.8679600000000019E-3</v>
      </c>
      <c r="L278" s="83">
        <f>[1]服务器生态!AG295</f>
        <v>1.9871999999999997E-3</v>
      </c>
      <c r="M278" s="83">
        <f>[3]基础信息!M277</f>
        <v>100</v>
      </c>
      <c r="N278" s="92"/>
      <c r="X278" s="97">
        <v>274</v>
      </c>
      <c r="Y278" s="102">
        <f>求节点(节奏总纲!D$4:D$163,R$5:R$164,$X278)*6</f>
        <v>41953.635004801239</v>
      </c>
      <c r="Z278" s="102">
        <f>求节点(节奏总纲!E$4:E$163,S$5:S$164,$X278)*6</f>
        <v>43107.313905876705</v>
      </c>
      <c r="AA278" s="102">
        <f>求节点(节奏总纲!F$4:F$163,T$5:T$164,$X278)*6</f>
        <v>44632.165937311496</v>
      </c>
      <c r="AB278" s="102">
        <f>求节点(节奏总纲!G$4:G$163,U$5:U$164,$X278)*6</f>
        <v>46887.225325883861</v>
      </c>
      <c r="AC278" s="102">
        <f>求节点(节奏总纲!H$4:H$163,V$5:V$164,$X278)*6</f>
        <v>50772.044944984984</v>
      </c>
      <c r="AG278" s="103">
        <v>274</v>
      </c>
      <c r="AH278" s="103">
        <v>1</v>
      </c>
      <c r="AI278" s="103">
        <f>[4]实力验证!$Z280</f>
        <v>1.3741076220355846</v>
      </c>
      <c r="AJ278" s="103">
        <f>[4]实力验证!$AE280</f>
        <v>2.0143164550304125</v>
      </c>
      <c r="AK278" s="103">
        <f>[4]实力验证!$AJ280</f>
        <v>4.0578941756445106</v>
      </c>
      <c r="AL278" s="103">
        <f>[4]实力验证!$AO280</f>
        <v>5.7876295718952813</v>
      </c>
      <c r="AM278" s="103">
        <f t="shared" si="18"/>
        <v>176.13451954171256</v>
      </c>
      <c r="AN278" s="107"/>
      <c r="BL278" s="70">
        <v>274</v>
      </c>
      <c r="BM278" s="47">
        <f>'[1]功能-战损相关'!H284</f>
        <v>0</v>
      </c>
      <c r="BN278" s="47">
        <f>'[1]功能-战损相关'!I284</f>
        <v>0</v>
      </c>
      <c r="BO278" s="47">
        <f>'[1]功能-战损相关'!J284</f>
        <v>0</v>
      </c>
      <c r="BP278" s="47">
        <f>'[1]功能-战损相关'!K284</f>
        <v>0</v>
      </c>
      <c r="BQ278" s="47">
        <f>'[1]功能-战损相关'!L284</f>
        <v>0</v>
      </c>
      <c r="BR278" s="47">
        <f>'[1]功能-战损相关'!M284</f>
        <v>0</v>
      </c>
      <c r="BS278" s="47">
        <f>'[1]功能-战损相关'!N284</f>
        <v>0</v>
      </c>
      <c r="BT278" s="47">
        <f>'[1]功能-战损相关'!O284</f>
        <v>0</v>
      </c>
      <c r="BU278" s="47">
        <f>'[1]功能-战损相关'!P284</f>
        <v>0</v>
      </c>
      <c r="BV278" s="47">
        <f>'[1]功能-战损相关'!Q284</f>
        <v>0</v>
      </c>
      <c r="BX278" s="57">
        <v>274</v>
      </c>
      <c r="BY278" s="47">
        <f>求节点($BL$5:$BL$364,BM$5:BM$364,节奏总纲!R277)</f>
        <v>0.17499999999999999</v>
      </c>
      <c r="BZ278" s="47">
        <f>求节点($BL$5:$BL$364,BN$5:BN$364,节奏总纲!S277)</f>
        <v>0.17499999999999999</v>
      </c>
      <c r="CA278" s="47">
        <f>求节点($BL$5:$BL$364,BO$5:BO$364,节奏总纲!T277)</f>
        <v>0.17499999999999999</v>
      </c>
      <c r="CB278" s="47">
        <f>求节点($BL$5:$BL$364,BP$5:BP$364,节奏总纲!U277)</f>
        <v>0.17499999999999999</v>
      </c>
      <c r="CC278" s="47">
        <f>求节点($BL$5:$BL$364,BQ$5:BQ$364,节奏总纲!V277)</f>
        <v>0.17499999999999999</v>
      </c>
      <c r="CD278" s="47">
        <f>求节点($BL$5:$BL$364,BR$5:BR$364,节奏总纲!R277)</f>
        <v>0.125</v>
      </c>
      <c r="CE278" s="47">
        <f>求节点($BL$5:$BL$364,BS$5:BS$364,节奏总纲!S277)</f>
        <v>0.125</v>
      </c>
      <c r="CF278" s="47">
        <f>求节点($BL$5:$BL$364,BT$5:BT$364,节奏总纲!T277)</f>
        <v>0.125</v>
      </c>
      <c r="CG278" s="47">
        <f>求节点($BL$5:$BL$364,BU$5:BU$364,节奏总纲!U277)</f>
        <v>0.125</v>
      </c>
      <c r="CH278" s="47">
        <f>求节点($BL$5:$BL$364,BV$5:BV$364,节奏总纲!V277)</f>
        <v>0.125</v>
      </c>
    </row>
    <row r="279" spans="2:86" x14ac:dyDescent="0.2">
      <c r="B279" s="83">
        <v>275</v>
      </c>
      <c r="C279" s="83">
        <f>[1]服务器生态!W296</f>
        <v>64.711876778916235</v>
      </c>
      <c r="D279" s="83">
        <f>[1]服务器生态!X296</f>
        <v>63.806503065738866</v>
      </c>
      <c r="E279" s="83">
        <f>[1]服务器生态!Y296</f>
        <v>5.2085433940412091</v>
      </c>
      <c r="F279" s="83">
        <f>[1]服务器生态!Z296</f>
        <v>0.92663667575208986</v>
      </c>
      <c r="G279" s="83">
        <f>[1]服务器生态!AA296</f>
        <v>0.2681163550828124</v>
      </c>
      <c r="H279" s="83">
        <f>[1]服务器生态!AC296</f>
        <v>0.47962550249999997</v>
      </c>
      <c r="I279" s="83">
        <f>[1]服务器生态!AD296</f>
        <v>0.47291513735919999</v>
      </c>
      <c r="J279" s="83">
        <f>[1]服务器生态!AE296</f>
        <v>3.8604200140800002E-2</v>
      </c>
      <c r="K279" s="83">
        <f>[1]服务器生态!AF296</f>
        <v>6.8679600000000019E-3</v>
      </c>
      <c r="L279" s="83">
        <f>[1]服务器生态!AG296</f>
        <v>1.9871999999999997E-3</v>
      </c>
      <c r="M279" s="83">
        <f>[3]基础信息!M278</f>
        <v>100</v>
      </c>
      <c r="N279" s="92"/>
      <c r="X279" s="97">
        <v>275</v>
      </c>
      <c r="Y279" s="102">
        <f>求节点(节奏总纲!D$4:D$163,R$5:R$164,$X279)*6</f>
        <v>41973.946313188659</v>
      </c>
      <c r="Z279" s="102">
        <f>求节点(节奏总纲!E$4:E$163,S$5:S$164,$X279)*6</f>
        <v>43127.847200075237</v>
      </c>
      <c r="AA279" s="102">
        <f>求节点(节奏总纲!F$4:F$163,T$5:T$164,$X279)*6</f>
        <v>44652.472460332399</v>
      </c>
      <c r="AB279" s="102">
        <f>求节点(节奏总纲!G$4:G$163,U$5:U$164,$X279)*6</f>
        <v>46907.424646877873</v>
      </c>
      <c r="AC279" s="102">
        <f>求节点(节奏总纲!H$4:H$163,V$5:V$164,$X279)*6</f>
        <v>50794.111793776829</v>
      </c>
      <c r="AG279" s="103">
        <v>275</v>
      </c>
      <c r="AH279" s="103">
        <v>1</v>
      </c>
      <c r="AI279" s="103">
        <f>[4]实力验证!$Z281</f>
        <v>1.3731736863717341</v>
      </c>
      <c r="AJ279" s="103">
        <f>[4]实力验证!$AE281</f>
        <v>2.0146696012712302</v>
      </c>
      <c r="AK279" s="103">
        <f>[4]实力验证!$AJ281</f>
        <v>4.0475628154381766</v>
      </c>
      <c r="AL279" s="103">
        <f>[4]实力验证!$AO281</f>
        <v>5.7714272476450379</v>
      </c>
      <c r="AM279" s="103">
        <f t="shared" si="18"/>
        <v>176.02282719877479</v>
      </c>
      <c r="AN279" s="107"/>
      <c r="BL279" s="70">
        <v>275</v>
      </c>
      <c r="BM279" s="47">
        <f>'[1]功能-战损相关'!H285</f>
        <v>0</v>
      </c>
      <c r="BN279" s="47">
        <f>'[1]功能-战损相关'!I285</f>
        <v>0</v>
      </c>
      <c r="BO279" s="47">
        <f>'[1]功能-战损相关'!J285</f>
        <v>0</v>
      </c>
      <c r="BP279" s="47">
        <f>'[1]功能-战损相关'!K285</f>
        <v>0</v>
      </c>
      <c r="BQ279" s="47">
        <f>'[1]功能-战损相关'!L285</f>
        <v>0</v>
      </c>
      <c r="BR279" s="47">
        <f>'[1]功能-战损相关'!M285</f>
        <v>0</v>
      </c>
      <c r="BS279" s="47">
        <f>'[1]功能-战损相关'!N285</f>
        <v>0</v>
      </c>
      <c r="BT279" s="47">
        <f>'[1]功能-战损相关'!O285</f>
        <v>0</v>
      </c>
      <c r="BU279" s="47">
        <f>'[1]功能-战损相关'!P285</f>
        <v>0</v>
      </c>
      <c r="BV279" s="47">
        <f>'[1]功能-战损相关'!Q285</f>
        <v>0</v>
      </c>
      <c r="BX279" s="57">
        <v>275</v>
      </c>
      <c r="BY279" s="47">
        <f>求节点($BL$5:$BL$364,BM$5:BM$364,节奏总纲!R278)</f>
        <v>0.17499999999999999</v>
      </c>
      <c r="BZ279" s="47">
        <f>求节点($BL$5:$BL$364,BN$5:BN$364,节奏总纲!S278)</f>
        <v>0.17499999999999999</v>
      </c>
      <c r="CA279" s="47">
        <f>求节点($BL$5:$BL$364,BO$5:BO$364,节奏总纲!T278)</f>
        <v>0.17499999999999999</v>
      </c>
      <c r="CB279" s="47">
        <f>求节点($BL$5:$BL$364,BP$5:BP$364,节奏总纲!U278)</f>
        <v>0.17499999999999999</v>
      </c>
      <c r="CC279" s="47">
        <f>求节点($BL$5:$BL$364,BQ$5:BQ$364,节奏总纲!V278)</f>
        <v>0.17499999999999999</v>
      </c>
      <c r="CD279" s="47">
        <f>求节点($BL$5:$BL$364,BR$5:BR$364,节奏总纲!R278)</f>
        <v>0.125</v>
      </c>
      <c r="CE279" s="47">
        <f>求节点($BL$5:$BL$364,BS$5:BS$364,节奏总纲!S278)</f>
        <v>0.125</v>
      </c>
      <c r="CF279" s="47">
        <f>求节点($BL$5:$BL$364,BT$5:BT$364,节奏总纲!T278)</f>
        <v>0.125</v>
      </c>
      <c r="CG279" s="47">
        <f>求节点($BL$5:$BL$364,BU$5:BU$364,节奏总纲!U278)</f>
        <v>0.125</v>
      </c>
      <c r="CH279" s="47">
        <f>求节点($BL$5:$BL$364,BV$5:BV$364,节奏总纲!V278)</f>
        <v>0.125</v>
      </c>
    </row>
    <row r="280" spans="2:86" x14ac:dyDescent="0.2">
      <c r="B280" s="83">
        <v>276</v>
      </c>
      <c r="C280" s="83">
        <f>[1]服务器生态!W297</f>
        <v>64.323050051489261</v>
      </c>
      <c r="D280" s="83">
        <f>[1]服务器生态!X297</f>
        <v>63.423116352039152</v>
      </c>
      <c r="E280" s="83">
        <f>[1]服务器生态!Y297</f>
        <v>5.1772474251499743</v>
      </c>
      <c r="F280" s="83">
        <f>[1]服务器生态!Z297</f>
        <v>0.92106890173469536</v>
      </c>
      <c r="G280" s="83">
        <f>[1]服务器生态!AA297</f>
        <v>0.26650535552437488</v>
      </c>
      <c r="H280" s="83">
        <f>[1]服务器生态!AC297</f>
        <v>0.47962550249999997</v>
      </c>
      <c r="I280" s="83">
        <f>[1]服务器生态!AD297</f>
        <v>0.47291513735919999</v>
      </c>
      <c r="J280" s="83">
        <f>[1]服务器生态!AE297</f>
        <v>3.8604200140800002E-2</v>
      </c>
      <c r="K280" s="83">
        <f>[1]服务器生态!AF297</f>
        <v>6.8679600000000019E-3</v>
      </c>
      <c r="L280" s="83">
        <f>[1]服务器生态!AG297</f>
        <v>1.9871999999999997E-3</v>
      </c>
      <c r="M280" s="83">
        <f>[3]基础信息!M279</f>
        <v>100</v>
      </c>
      <c r="N280" s="92"/>
      <c r="X280" s="97">
        <v>276</v>
      </c>
      <c r="Y280" s="102">
        <f>求节点(节奏总纲!D$4:D$163,R$5:R$164,$X280)*6</f>
        <v>41994.257621576078</v>
      </c>
      <c r="Z280" s="102">
        <f>求节点(节奏总纲!E$4:E$163,S$5:S$164,$X280)*6</f>
        <v>43148.380494273755</v>
      </c>
      <c r="AA280" s="102">
        <f>求节点(节奏总纲!F$4:F$163,T$5:T$164,$X280)*6</f>
        <v>44672.778983353302</v>
      </c>
      <c r="AB280" s="102">
        <f>求节点(节奏总纲!G$4:G$163,U$5:U$164,$X280)*6</f>
        <v>46927.623967871899</v>
      </c>
      <c r="AC280" s="102">
        <f>求节点(节奏总纲!H$4:H$163,V$5:V$164,$X280)*6</f>
        <v>50814.972356045851</v>
      </c>
      <c r="AG280" s="103">
        <v>276</v>
      </c>
      <c r="AH280" s="103">
        <v>1</v>
      </c>
      <c r="AI280" s="103">
        <f>[4]实力验证!$Z282</f>
        <v>1.3722482119442967</v>
      </c>
      <c r="AJ280" s="103">
        <f>[4]实力验证!$AE282</f>
        <v>2.0150195480905584</v>
      </c>
      <c r="AK280" s="103">
        <f>[4]实力验证!$AJ282</f>
        <v>4.0373250549138726</v>
      </c>
      <c r="AL280" s="103">
        <f>[4]实力验证!$AO282</f>
        <v>5.7552555545579187</v>
      </c>
      <c r="AM280" s="103">
        <f t="shared" si="18"/>
        <v>175.91203134741545</v>
      </c>
      <c r="AN280" s="107"/>
      <c r="BL280" s="70">
        <v>276</v>
      </c>
      <c r="BM280" s="47">
        <f>'[1]功能-战损相关'!H286</f>
        <v>0</v>
      </c>
      <c r="BN280" s="47">
        <f>'[1]功能-战损相关'!I286</f>
        <v>0</v>
      </c>
      <c r="BO280" s="47">
        <f>'[1]功能-战损相关'!J286</f>
        <v>0</v>
      </c>
      <c r="BP280" s="47">
        <f>'[1]功能-战损相关'!K286</f>
        <v>0</v>
      </c>
      <c r="BQ280" s="47">
        <f>'[1]功能-战损相关'!L286</f>
        <v>0</v>
      </c>
      <c r="BR280" s="47">
        <f>'[1]功能-战损相关'!M286</f>
        <v>0</v>
      </c>
      <c r="BS280" s="47">
        <f>'[1]功能-战损相关'!N286</f>
        <v>0</v>
      </c>
      <c r="BT280" s="47">
        <f>'[1]功能-战损相关'!O286</f>
        <v>0</v>
      </c>
      <c r="BU280" s="47">
        <f>'[1]功能-战损相关'!P286</f>
        <v>0</v>
      </c>
      <c r="BV280" s="47">
        <f>'[1]功能-战损相关'!Q286</f>
        <v>0</v>
      </c>
      <c r="BX280" s="57">
        <v>276</v>
      </c>
      <c r="BY280" s="47">
        <f>求节点($BL$5:$BL$364,BM$5:BM$364,节奏总纲!R279)</f>
        <v>0.17499999999999999</v>
      </c>
      <c r="BZ280" s="47">
        <f>求节点($BL$5:$BL$364,BN$5:BN$364,节奏总纲!S279)</f>
        <v>0.17499999999999999</v>
      </c>
      <c r="CA280" s="47">
        <f>求节点($BL$5:$BL$364,BO$5:BO$364,节奏总纲!T279)</f>
        <v>0.17499999999999999</v>
      </c>
      <c r="CB280" s="47">
        <f>求节点($BL$5:$BL$364,BP$5:BP$364,节奏总纲!U279)</f>
        <v>0.17499999999999999</v>
      </c>
      <c r="CC280" s="47">
        <f>求节点($BL$5:$BL$364,BQ$5:BQ$364,节奏总纲!V279)</f>
        <v>0.17499999999999999</v>
      </c>
      <c r="CD280" s="47">
        <f>求节点($BL$5:$BL$364,BR$5:BR$364,节奏总纲!R279)</f>
        <v>0.125</v>
      </c>
      <c r="CE280" s="47">
        <f>求节点($BL$5:$BL$364,BS$5:BS$364,节奏总纲!S279)</f>
        <v>0.125</v>
      </c>
      <c r="CF280" s="47">
        <f>求节点($BL$5:$BL$364,BT$5:BT$364,节奏总纲!T279)</f>
        <v>0.125</v>
      </c>
      <c r="CG280" s="47">
        <f>求节点($BL$5:$BL$364,BU$5:BU$364,节奏总纲!U279)</f>
        <v>0.125</v>
      </c>
      <c r="CH280" s="47">
        <f>求节点($BL$5:$BL$364,BV$5:BV$364,节奏总纲!V279)</f>
        <v>0.125</v>
      </c>
    </row>
    <row r="281" spans="2:86" x14ac:dyDescent="0.2">
      <c r="B281" s="83">
        <v>277</v>
      </c>
      <c r="C281" s="83">
        <f>[1]服务器生态!W298</f>
        <v>63.934223324062302</v>
      </c>
      <c r="D281" s="83">
        <f>[1]服务器生态!X298</f>
        <v>63.039729638339431</v>
      </c>
      <c r="E281" s="83">
        <f>[1]服务器生态!Y298</f>
        <v>5.1459514562587394</v>
      </c>
      <c r="F281" s="83">
        <f>[1]服务器生态!Z298</f>
        <v>0.91550112771730074</v>
      </c>
      <c r="G281" s="83">
        <f>[1]服务器生态!AA298</f>
        <v>0.26489435596593741</v>
      </c>
      <c r="H281" s="83">
        <f>[1]服务器生态!AC298</f>
        <v>0.47962550249999997</v>
      </c>
      <c r="I281" s="83">
        <f>[1]服务器生态!AD298</f>
        <v>0.47291513735919999</v>
      </c>
      <c r="J281" s="83">
        <f>[1]服务器生态!AE298</f>
        <v>3.8604200140800002E-2</v>
      </c>
      <c r="K281" s="83">
        <f>[1]服务器生态!AF298</f>
        <v>6.8679600000000019E-3</v>
      </c>
      <c r="L281" s="83">
        <f>[1]服务器生态!AG298</f>
        <v>1.9871999999999997E-3</v>
      </c>
      <c r="M281" s="83">
        <f>[3]基础信息!M280</f>
        <v>100</v>
      </c>
      <c r="N281" s="92"/>
      <c r="X281" s="97">
        <v>277</v>
      </c>
      <c r="Y281" s="102">
        <f>求节点(节奏总纲!D$4:D$163,R$5:R$164,$X281)*6</f>
        <v>42014.568929963505</v>
      </c>
      <c r="Z281" s="102">
        <f>求节点(节奏总纲!E$4:E$163,S$5:S$164,$X281)*6</f>
        <v>43168.91378847228</v>
      </c>
      <c r="AA281" s="102">
        <f>求节点(节奏总纲!F$4:F$163,T$5:T$164,$X281)*6</f>
        <v>44693.085506374206</v>
      </c>
      <c r="AB281" s="102">
        <f>求节点(节奏总纲!G$4:G$163,U$5:U$164,$X281)*6</f>
        <v>46947.823288865919</v>
      </c>
      <c r="AC281" s="102">
        <f>求节点(节奏总纲!H$4:H$163,V$5:V$164,$X281)*6</f>
        <v>50835.832918314867</v>
      </c>
      <c r="AG281" s="103">
        <v>277</v>
      </c>
      <c r="AH281" s="103">
        <v>1</v>
      </c>
      <c r="AI281" s="103">
        <f>[4]实力验证!$Z283</f>
        <v>1.37133108428659</v>
      </c>
      <c r="AJ281" s="103">
        <f>[4]实力验证!$AE283</f>
        <v>2.0153663387713356</v>
      </c>
      <c r="AK281" s="103">
        <f>[4]实力验证!$AJ283</f>
        <v>4.0271796278210674</v>
      </c>
      <c r="AL281" s="103">
        <f>[4]实力验证!$AO283</f>
        <v>5.7392297125006522</v>
      </c>
      <c r="AM281" s="103">
        <f t="shared" si="18"/>
        <v>175.80223475376764</v>
      </c>
      <c r="AN281" s="107"/>
      <c r="BL281" s="70">
        <v>277</v>
      </c>
      <c r="BM281" s="47">
        <f>'[1]功能-战损相关'!H287</f>
        <v>0</v>
      </c>
      <c r="BN281" s="47">
        <f>'[1]功能-战损相关'!I287</f>
        <v>0</v>
      </c>
      <c r="BO281" s="47">
        <f>'[1]功能-战损相关'!J287</f>
        <v>0</v>
      </c>
      <c r="BP281" s="47">
        <f>'[1]功能-战损相关'!K287</f>
        <v>0</v>
      </c>
      <c r="BQ281" s="47">
        <f>'[1]功能-战损相关'!L287</f>
        <v>0</v>
      </c>
      <c r="BR281" s="47">
        <f>'[1]功能-战损相关'!M287</f>
        <v>0</v>
      </c>
      <c r="BS281" s="47">
        <f>'[1]功能-战损相关'!N287</f>
        <v>0</v>
      </c>
      <c r="BT281" s="47">
        <f>'[1]功能-战损相关'!O287</f>
        <v>0</v>
      </c>
      <c r="BU281" s="47">
        <f>'[1]功能-战损相关'!P287</f>
        <v>0</v>
      </c>
      <c r="BV281" s="47">
        <f>'[1]功能-战损相关'!Q287</f>
        <v>0</v>
      </c>
      <c r="BX281" s="57">
        <v>277</v>
      </c>
      <c r="BY281" s="47">
        <f>求节点($BL$5:$BL$364,BM$5:BM$364,节奏总纲!R280)</f>
        <v>0.17499999999999999</v>
      </c>
      <c r="BZ281" s="47">
        <f>求节点($BL$5:$BL$364,BN$5:BN$364,节奏总纲!S280)</f>
        <v>0.17499999999999999</v>
      </c>
      <c r="CA281" s="47">
        <f>求节点($BL$5:$BL$364,BO$5:BO$364,节奏总纲!T280)</f>
        <v>0.17499999999999999</v>
      </c>
      <c r="CB281" s="47">
        <f>求节点($BL$5:$BL$364,BP$5:BP$364,节奏总纲!U280)</f>
        <v>0.17499999999999999</v>
      </c>
      <c r="CC281" s="47">
        <f>求节点($BL$5:$BL$364,BQ$5:BQ$364,节奏总纲!V280)</f>
        <v>0.17499999999999999</v>
      </c>
      <c r="CD281" s="47">
        <f>求节点($BL$5:$BL$364,BR$5:BR$364,节奏总纲!R280)</f>
        <v>0.125</v>
      </c>
      <c r="CE281" s="47">
        <f>求节点($BL$5:$BL$364,BS$5:BS$364,节奏总纲!S280)</f>
        <v>0.125</v>
      </c>
      <c r="CF281" s="47">
        <f>求节点($BL$5:$BL$364,BT$5:BT$364,节奏总纲!T280)</f>
        <v>0.125</v>
      </c>
      <c r="CG281" s="47">
        <f>求节点($BL$5:$BL$364,BU$5:BU$364,节奏总纲!U280)</f>
        <v>0.125</v>
      </c>
      <c r="CH281" s="47">
        <f>求节点($BL$5:$BL$364,BV$5:BV$364,节奏总纲!V280)</f>
        <v>0.125</v>
      </c>
    </row>
    <row r="282" spans="2:86" x14ac:dyDescent="0.2">
      <c r="B282" s="83">
        <v>278</v>
      </c>
      <c r="C282" s="83">
        <f>[1]服务器生态!W299</f>
        <v>63.545396596635335</v>
      </c>
      <c r="D282" s="83">
        <f>[1]服务器生态!X299</f>
        <v>62.656342924639709</v>
      </c>
      <c r="E282" s="83">
        <f>[1]服务器生态!Y299</f>
        <v>5.1146554873675045</v>
      </c>
      <c r="F282" s="83">
        <f>[1]服务器生态!Z299</f>
        <v>0.90993335369990624</v>
      </c>
      <c r="G282" s="83">
        <f>[1]服务器生态!AA299</f>
        <v>0.26328335640749989</v>
      </c>
      <c r="H282" s="83">
        <f>[1]服务器生态!AC299</f>
        <v>0.47962550249999997</v>
      </c>
      <c r="I282" s="83">
        <f>[1]服务器生态!AD299</f>
        <v>0.47291513735919999</v>
      </c>
      <c r="J282" s="83">
        <f>[1]服务器生态!AE299</f>
        <v>3.8604200140800002E-2</v>
      </c>
      <c r="K282" s="83">
        <f>[1]服务器生态!AF299</f>
        <v>6.8679600000000019E-3</v>
      </c>
      <c r="L282" s="83">
        <f>[1]服务器生态!AG299</f>
        <v>1.9871999999999997E-3</v>
      </c>
      <c r="M282" s="83">
        <f>[3]基础信息!M281</f>
        <v>100</v>
      </c>
      <c r="N282" s="92"/>
      <c r="X282" s="97">
        <v>278</v>
      </c>
      <c r="Y282" s="102">
        <f>求节点(节奏总纲!D$4:D$163,R$5:R$164,$X282)*6</f>
        <v>42034.880238350932</v>
      </c>
      <c r="Z282" s="102">
        <f>求节点(节奏总纲!E$4:E$163,S$5:S$164,$X282)*6</f>
        <v>43189.447082670806</v>
      </c>
      <c r="AA282" s="102">
        <f>求节点(节奏总纲!F$4:F$163,T$5:T$164,$X282)*6</f>
        <v>44713.392029395109</v>
      </c>
      <c r="AB282" s="102">
        <f>求节点(节奏总纲!G$4:G$163,U$5:U$164,$X282)*6</f>
        <v>46968.022609859938</v>
      </c>
      <c r="AC282" s="102">
        <f>求节点(节奏总纲!H$4:H$163,V$5:V$164,$X282)*6</f>
        <v>50856.693480583897</v>
      </c>
      <c r="AG282" s="103">
        <v>278</v>
      </c>
      <c r="AH282" s="103">
        <v>1</v>
      </c>
      <c r="AI282" s="103">
        <f>[4]实力验证!$Z284</f>
        <v>1.3704221909873897</v>
      </c>
      <c r="AJ282" s="103">
        <f>[4]实力验证!$AE284</f>
        <v>2.0157100158192738</v>
      </c>
      <c r="AK282" s="103">
        <f>[4]实力验证!$AJ284</f>
        <v>4.017125290647086</v>
      </c>
      <c r="AL282" s="103">
        <f>[4]实力验证!$AO284</f>
        <v>5.7233477572052474</v>
      </c>
      <c r="AM282" s="103">
        <f t="shared" si="18"/>
        <v>175.69342396019604</v>
      </c>
      <c r="AN282" s="107"/>
      <c r="BL282" s="70">
        <v>278</v>
      </c>
      <c r="BM282" s="47">
        <f>'[1]功能-战损相关'!H288</f>
        <v>0</v>
      </c>
      <c r="BN282" s="47">
        <f>'[1]功能-战损相关'!I288</f>
        <v>0</v>
      </c>
      <c r="BO282" s="47">
        <f>'[1]功能-战损相关'!J288</f>
        <v>0</v>
      </c>
      <c r="BP282" s="47">
        <f>'[1]功能-战损相关'!K288</f>
        <v>0</v>
      </c>
      <c r="BQ282" s="47">
        <f>'[1]功能-战损相关'!L288</f>
        <v>0</v>
      </c>
      <c r="BR282" s="47">
        <f>'[1]功能-战损相关'!M288</f>
        <v>0</v>
      </c>
      <c r="BS282" s="47">
        <f>'[1]功能-战损相关'!N288</f>
        <v>0</v>
      </c>
      <c r="BT282" s="47">
        <f>'[1]功能-战损相关'!O288</f>
        <v>0</v>
      </c>
      <c r="BU282" s="47">
        <f>'[1]功能-战损相关'!P288</f>
        <v>0</v>
      </c>
      <c r="BV282" s="47">
        <f>'[1]功能-战损相关'!Q288</f>
        <v>0</v>
      </c>
      <c r="BX282" s="57">
        <v>278</v>
      </c>
      <c r="BY282" s="47">
        <f>求节点($BL$5:$BL$364,BM$5:BM$364,节奏总纲!R281)</f>
        <v>0.17499999999999999</v>
      </c>
      <c r="BZ282" s="47">
        <f>求节点($BL$5:$BL$364,BN$5:BN$364,节奏总纲!S281)</f>
        <v>0.17499999999999999</v>
      </c>
      <c r="CA282" s="47">
        <f>求节点($BL$5:$BL$364,BO$5:BO$364,节奏总纲!T281)</f>
        <v>0.17499999999999999</v>
      </c>
      <c r="CB282" s="47">
        <f>求节点($BL$5:$BL$364,BP$5:BP$364,节奏总纲!U281)</f>
        <v>0.17499999999999999</v>
      </c>
      <c r="CC282" s="47">
        <f>求节点($BL$5:$BL$364,BQ$5:BQ$364,节奏总纲!V281)</f>
        <v>0.17499999999999999</v>
      </c>
      <c r="CD282" s="47">
        <f>求节点($BL$5:$BL$364,BR$5:BR$364,节奏总纲!R281)</f>
        <v>0.125</v>
      </c>
      <c r="CE282" s="47">
        <f>求节点($BL$5:$BL$364,BS$5:BS$364,节奏总纲!S281)</f>
        <v>0.125</v>
      </c>
      <c r="CF282" s="47">
        <f>求节点($BL$5:$BL$364,BT$5:BT$364,节奏总纲!T281)</f>
        <v>0.125</v>
      </c>
      <c r="CG282" s="47">
        <f>求节点($BL$5:$BL$364,BU$5:BU$364,节奏总纲!U281)</f>
        <v>0.125</v>
      </c>
      <c r="CH282" s="47">
        <f>求节点($BL$5:$BL$364,BV$5:BV$364,节奏总纲!V281)</f>
        <v>0.125</v>
      </c>
    </row>
    <row r="283" spans="2:86" x14ac:dyDescent="0.2">
      <c r="B283" s="83">
        <v>279</v>
      </c>
      <c r="C283" s="83">
        <f>[1]服务器生态!W300</f>
        <v>63.156569869208369</v>
      </c>
      <c r="D283" s="83">
        <f>[1]服务器生态!X300</f>
        <v>62.272956210939988</v>
      </c>
      <c r="E283" s="83">
        <f>[1]服务器生态!Y300</f>
        <v>5.0833595184762697</v>
      </c>
      <c r="F283" s="83">
        <f>[1]服务器生态!Z300</f>
        <v>0.90436557968251163</v>
      </c>
      <c r="G283" s="83">
        <f>[1]服务器生态!AA300</f>
        <v>0.26167235684906237</v>
      </c>
      <c r="H283" s="83">
        <f>[1]服务器生态!AC300</f>
        <v>0.47962550249999997</v>
      </c>
      <c r="I283" s="83">
        <f>[1]服务器生态!AD300</f>
        <v>0.47291513735919999</v>
      </c>
      <c r="J283" s="83">
        <f>[1]服务器生态!AE300</f>
        <v>3.8604200140800002E-2</v>
      </c>
      <c r="K283" s="83">
        <f>[1]服务器生态!AF300</f>
        <v>6.8679600000000019E-3</v>
      </c>
      <c r="L283" s="83">
        <f>[1]服务器生态!AG300</f>
        <v>1.9871999999999997E-3</v>
      </c>
      <c r="M283" s="83">
        <f>[3]基础信息!M282</f>
        <v>100</v>
      </c>
      <c r="N283" s="92"/>
      <c r="X283" s="97">
        <v>279</v>
      </c>
      <c r="Y283" s="102">
        <f>求节点(节奏总纲!D$4:D$163,R$5:R$164,$X283)*6</f>
        <v>42055.191546738359</v>
      </c>
      <c r="Z283" s="102">
        <f>求节点(节奏总纲!E$4:E$163,S$5:S$164,$X283)*6</f>
        <v>43209.980376869324</v>
      </c>
      <c r="AA283" s="102">
        <f>求节点(节奏总纲!F$4:F$163,T$5:T$164,$X283)*6</f>
        <v>44733.698552416012</v>
      </c>
      <c r="AB283" s="102">
        <f>求节点(节奏总纲!G$4:G$163,U$5:U$164,$X283)*6</f>
        <v>46988.221930853964</v>
      </c>
      <c r="AC283" s="102">
        <f>求节点(节奏总纲!H$4:H$163,V$5:V$164,$X283)*6</f>
        <v>50877.55404285292</v>
      </c>
      <c r="AG283" s="103">
        <v>279</v>
      </c>
      <c r="AH283" s="103">
        <v>1</v>
      </c>
      <c r="AI283" s="103">
        <f>[4]实力验证!$Z285</f>
        <v>1.3695214216450038</v>
      </c>
      <c r="AJ283" s="103">
        <f>[4]实力验证!$AE285</f>
        <v>2.0160506209802289</v>
      </c>
      <c r="AK283" s="103">
        <f>[4]实力验证!$AJ285</f>
        <v>4.0071608221090216</v>
      </c>
      <c r="AL283" s="103">
        <f>[4]实力验证!$AO285</f>
        <v>5.707607759518126</v>
      </c>
      <c r="AM283" s="103">
        <f t="shared" si="18"/>
        <v>175.58558574964241</v>
      </c>
      <c r="AN283" s="107"/>
      <c r="BL283" s="70">
        <v>279</v>
      </c>
      <c r="BM283" s="47">
        <f>'[1]功能-战损相关'!H289</f>
        <v>0</v>
      </c>
      <c r="BN283" s="47">
        <f>'[1]功能-战损相关'!I289</f>
        <v>0</v>
      </c>
      <c r="BO283" s="47">
        <f>'[1]功能-战损相关'!J289</f>
        <v>0</v>
      </c>
      <c r="BP283" s="47">
        <f>'[1]功能-战损相关'!K289</f>
        <v>0</v>
      </c>
      <c r="BQ283" s="47">
        <f>'[1]功能-战损相关'!L289</f>
        <v>0</v>
      </c>
      <c r="BR283" s="47">
        <f>'[1]功能-战损相关'!M289</f>
        <v>0</v>
      </c>
      <c r="BS283" s="47">
        <f>'[1]功能-战损相关'!N289</f>
        <v>0</v>
      </c>
      <c r="BT283" s="47">
        <f>'[1]功能-战损相关'!O289</f>
        <v>0</v>
      </c>
      <c r="BU283" s="47">
        <f>'[1]功能-战损相关'!P289</f>
        <v>0</v>
      </c>
      <c r="BV283" s="47">
        <f>'[1]功能-战损相关'!Q289</f>
        <v>0</v>
      </c>
      <c r="BX283" s="57">
        <v>279</v>
      </c>
      <c r="BY283" s="47">
        <f>求节点($BL$5:$BL$364,BM$5:BM$364,节奏总纲!R282)</f>
        <v>0.17499999999999999</v>
      </c>
      <c r="BZ283" s="47">
        <f>求节点($BL$5:$BL$364,BN$5:BN$364,节奏总纲!S282)</f>
        <v>0.17499999999999999</v>
      </c>
      <c r="CA283" s="47">
        <f>求节点($BL$5:$BL$364,BO$5:BO$364,节奏总纲!T282)</f>
        <v>0.17499999999999999</v>
      </c>
      <c r="CB283" s="47">
        <f>求节点($BL$5:$BL$364,BP$5:BP$364,节奏总纲!U282)</f>
        <v>0.17499999999999999</v>
      </c>
      <c r="CC283" s="47">
        <f>求节点($BL$5:$BL$364,BQ$5:BQ$364,节奏总纲!V282)</f>
        <v>0.17499999999999999</v>
      </c>
      <c r="CD283" s="47">
        <f>求节点($BL$5:$BL$364,BR$5:BR$364,节奏总纲!R282)</f>
        <v>0.125</v>
      </c>
      <c r="CE283" s="47">
        <f>求节点($BL$5:$BL$364,BS$5:BS$364,节奏总纲!S282)</f>
        <v>0.125</v>
      </c>
      <c r="CF283" s="47">
        <f>求节点($BL$5:$BL$364,BT$5:BT$364,节奏总纲!T282)</f>
        <v>0.125</v>
      </c>
      <c r="CG283" s="47">
        <f>求节点($BL$5:$BL$364,BU$5:BU$364,节奏总纲!U282)</f>
        <v>0.125</v>
      </c>
      <c r="CH283" s="47">
        <f>求节点($BL$5:$BL$364,BV$5:BV$364,节奏总纲!V282)</f>
        <v>0.125</v>
      </c>
    </row>
    <row r="284" spans="2:86" x14ac:dyDescent="0.2">
      <c r="B284" s="83">
        <v>280</v>
      </c>
      <c r="C284" s="83">
        <f>[1]服务器生态!W301</f>
        <v>62.767743141781402</v>
      </c>
      <c r="D284" s="83">
        <f>[1]服务器生态!X301</f>
        <v>61.889569497240267</v>
      </c>
      <c r="E284" s="83">
        <f>[1]服务器生态!Y301</f>
        <v>5.0520635495850348</v>
      </c>
      <c r="F284" s="83">
        <f>[1]服务器生态!Z301</f>
        <v>0.89879780566511713</v>
      </c>
      <c r="G284" s="83">
        <f>[1]服务器生态!AA301</f>
        <v>0.26006135729062485</v>
      </c>
      <c r="H284" s="83">
        <f>[1]服务器生态!AC301</f>
        <v>0.47962550249999997</v>
      </c>
      <c r="I284" s="83">
        <f>[1]服务器生态!AD301</f>
        <v>0.47291513735919999</v>
      </c>
      <c r="J284" s="83">
        <f>[1]服务器生态!AE301</f>
        <v>3.8604200140800002E-2</v>
      </c>
      <c r="K284" s="83">
        <f>[1]服务器生态!AF301</f>
        <v>6.8679600000000019E-3</v>
      </c>
      <c r="L284" s="83">
        <f>[1]服务器生态!AG301</f>
        <v>1.9871999999999997E-3</v>
      </c>
      <c r="M284" s="83">
        <f>[3]基础信息!M283</f>
        <v>100</v>
      </c>
      <c r="N284" s="92"/>
      <c r="X284" s="97">
        <v>280</v>
      </c>
      <c r="Y284" s="102">
        <f>求节点(节奏总纲!D$4:D$163,R$5:R$164,$X284)*6</f>
        <v>42075.502855125786</v>
      </c>
      <c r="Z284" s="102">
        <f>求节点(节奏总纲!E$4:E$163,S$5:S$164,$X284)*6</f>
        <v>43230.513671067849</v>
      </c>
      <c r="AA284" s="102">
        <f>求节点(节奏总纲!F$4:F$163,T$5:T$164,$X284)*6</f>
        <v>44754.005075436915</v>
      </c>
      <c r="AB284" s="102">
        <f>求节点(节奏总纲!G$4:G$163,U$5:U$164,$X284)*6</f>
        <v>47008.421251847984</v>
      </c>
      <c r="AC284" s="102">
        <f>求节点(节奏总纲!H$4:H$163,V$5:V$164,$X284)*6</f>
        <v>50898.414605121943</v>
      </c>
      <c r="AG284" s="103">
        <v>280</v>
      </c>
      <c r="AH284" s="103">
        <v>1</v>
      </c>
      <c r="AI284" s="103">
        <f>[4]实力验证!$Z286</f>
        <v>1.3686286678225628</v>
      </c>
      <c r="AJ284" s="103">
        <f>[4]实力验证!$AE286</f>
        <v>2.0163881952571017</v>
      </c>
      <c r="AK284" s="103">
        <f>[4]实力验证!$AJ286</f>
        <v>3.9972850226592049</v>
      </c>
      <c r="AL284" s="103">
        <f>[4]实力验证!$AO286</f>
        <v>5.69200782461896</v>
      </c>
      <c r="AM284" s="103">
        <f t="shared" si="18"/>
        <v>175.4787071402728</v>
      </c>
      <c r="AN284" s="107"/>
      <c r="BL284" s="70">
        <v>280</v>
      </c>
      <c r="BM284" s="47">
        <f>'[1]功能-战损相关'!H290</f>
        <v>0</v>
      </c>
      <c r="BN284" s="47">
        <f>'[1]功能-战损相关'!I290</f>
        <v>0</v>
      </c>
      <c r="BO284" s="47">
        <f>'[1]功能-战损相关'!J290</f>
        <v>0</v>
      </c>
      <c r="BP284" s="47">
        <f>'[1]功能-战损相关'!K290</f>
        <v>0</v>
      </c>
      <c r="BQ284" s="47">
        <f>'[1]功能-战损相关'!L290</f>
        <v>0</v>
      </c>
      <c r="BR284" s="47">
        <f>'[1]功能-战损相关'!M290</f>
        <v>0</v>
      </c>
      <c r="BS284" s="47">
        <f>'[1]功能-战损相关'!N290</f>
        <v>0</v>
      </c>
      <c r="BT284" s="47">
        <f>'[1]功能-战损相关'!O290</f>
        <v>0</v>
      </c>
      <c r="BU284" s="47">
        <f>'[1]功能-战损相关'!P290</f>
        <v>0</v>
      </c>
      <c r="BV284" s="47">
        <f>'[1]功能-战损相关'!Q290</f>
        <v>0</v>
      </c>
      <c r="BX284" s="57">
        <v>280</v>
      </c>
      <c r="BY284" s="47">
        <f>求节点($BL$5:$BL$364,BM$5:BM$364,节奏总纲!R283)</f>
        <v>0.17499999999999999</v>
      </c>
      <c r="BZ284" s="47">
        <f>求节点($BL$5:$BL$364,BN$5:BN$364,节奏总纲!S283)</f>
        <v>0.17499999999999999</v>
      </c>
      <c r="CA284" s="47">
        <f>求节点($BL$5:$BL$364,BO$5:BO$364,节奏总纲!T283)</f>
        <v>0.17499999999999999</v>
      </c>
      <c r="CB284" s="47">
        <f>求节点($BL$5:$BL$364,BP$5:BP$364,节奏总纲!U283)</f>
        <v>0.17499999999999999</v>
      </c>
      <c r="CC284" s="47">
        <f>求节点($BL$5:$BL$364,BQ$5:BQ$364,节奏总纲!V283)</f>
        <v>0.17499999999999999</v>
      </c>
      <c r="CD284" s="47">
        <f>求节点($BL$5:$BL$364,BR$5:BR$364,节奏总纲!R283)</f>
        <v>0.125</v>
      </c>
      <c r="CE284" s="47">
        <f>求节点($BL$5:$BL$364,BS$5:BS$364,节奏总纲!S283)</f>
        <v>0.125</v>
      </c>
      <c r="CF284" s="47">
        <f>求节点($BL$5:$BL$364,BT$5:BT$364,节奏总纲!T283)</f>
        <v>0.125</v>
      </c>
      <c r="CG284" s="47">
        <f>求节点($BL$5:$BL$364,BU$5:BU$364,节奏总纲!U283)</f>
        <v>0.125</v>
      </c>
      <c r="CH284" s="47">
        <f>求节点($BL$5:$BL$364,BV$5:BV$364,节奏总纲!V283)</f>
        <v>0.125</v>
      </c>
    </row>
    <row r="285" spans="2:86" x14ac:dyDescent="0.2">
      <c r="B285" s="83">
        <v>281</v>
      </c>
      <c r="C285" s="83">
        <f>[1]服务器生态!W302</f>
        <v>62.378916414354428</v>
      </c>
      <c r="D285" s="83">
        <f>[1]服务器生态!X302</f>
        <v>61.506182783540545</v>
      </c>
      <c r="E285" s="83">
        <f>[1]服务器生态!Y302</f>
        <v>5.0207675806937999</v>
      </c>
      <c r="F285" s="83">
        <f>[1]服务器生态!Z302</f>
        <v>0.89323003164772252</v>
      </c>
      <c r="G285" s="83">
        <f>[1]服务器生态!AA302</f>
        <v>0.25845035773218733</v>
      </c>
      <c r="H285" s="83">
        <f>[1]服务器生态!AC302</f>
        <v>0.47962550249999997</v>
      </c>
      <c r="I285" s="83">
        <f>[1]服务器生态!AD302</f>
        <v>0.47291513735919999</v>
      </c>
      <c r="J285" s="83">
        <f>[1]服务器生态!AE302</f>
        <v>3.8604200140800002E-2</v>
      </c>
      <c r="K285" s="83">
        <f>[1]服务器生态!AF302</f>
        <v>6.8679600000000019E-3</v>
      </c>
      <c r="L285" s="83">
        <f>[1]服务器生态!AG302</f>
        <v>1.9871999999999997E-3</v>
      </c>
      <c r="M285" s="83">
        <f>[3]基础信息!M284</f>
        <v>100</v>
      </c>
      <c r="N285" s="92"/>
      <c r="X285" s="97">
        <v>281</v>
      </c>
      <c r="Y285" s="102">
        <f>求节点(节奏总纲!D$4:D$163,R$5:R$164,$X285)*6</f>
        <v>42095.814163513205</v>
      </c>
      <c r="Z285" s="102">
        <f>求节点(节奏总纲!E$4:E$163,S$5:S$164,$X285)*6</f>
        <v>43251.046965266374</v>
      </c>
      <c r="AA285" s="102">
        <f>求节点(节奏总纲!F$4:F$163,T$5:T$164,$X285)*6</f>
        <v>44774.311598457818</v>
      </c>
      <c r="AB285" s="102">
        <f>求节点(节奏总纲!G$4:G$163,U$5:U$164,$X285)*6</f>
        <v>47028.620572842003</v>
      </c>
      <c r="AC285" s="102">
        <f>求节点(节奏总纲!H$4:H$163,V$5:V$164,$X285)*6</f>
        <v>50919.275167390973</v>
      </c>
      <c r="AG285" s="103">
        <v>281</v>
      </c>
      <c r="AH285" s="103">
        <v>1</v>
      </c>
      <c r="AI285" s="103">
        <f>[4]实力验证!$Z287</f>
        <v>1.3677438230045071</v>
      </c>
      <c r="AJ285" s="103">
        <f>[4]实力验证!$AE287</f>
        <v>2.0167227789262965</v>
      </c>
      <c r="AK285" s="103">
        <f>[4]实力验证!$AJ287</f>
        <v>3.9874967140038176</v>
      </c>
      <c r="AL285" s="103">
        <f>[4]实力验证!$AO287</f>
        <v>5.676546091260267</v>
      </c>
      <c r="AM285" s="103">
        <f t="shared" si="18"/>
        <v>175.37277538026859</v>
      </c>
      <c r="AN285" s="107"/>
      <c r="BL285" s="70">
        <v>281</v>
      </c>
      <c r="BM285" s="47">
        <f>'[1]功能-战损相关'!H291</f>
        <v>0</v>
      </c>
      <c r="BN285" s="47">
        <f>'[1]功能-战损相关'!I291</f>
        <v>0</v>
      </c>
      <c r="BO285" s="47">
        <f>'[1]功能-战损相关'!J291</f>
        <v>0</v>
      </c>
      <c r="BP285" s="47">
        <f>'[1]功能-战损相关'!K291</f>
        <v>0</v>
      </c>
      <c r="BQ285" s="47">
        <f>'[1]功能-战损相关'!L291</f>
        <v>0</v>
      </c>
      <c r="BR285" s="47">
        <f>'[1]功能-战损相关'!M291</f>
        <v>0</v>
      </c>
      <c r="BS285" s="47">
        <f>'[1]功能-战损相关'!N291</f>
        <v>0</v>
      </c>
      <c r="BT285" s="47">
        <f>'[1]功能-战损相关'!O291</f>
        <v>0</v>
      </c>
      <c r="BU285" s="47">
        <f>'[1]功能-战损相关'!P291</f>
        <v>0</v>
      </c>
      <c r="BV285" s="47">
        <f>'[1]功能-战损相关'!Q291</f>
        <v>0</v>
      </c>
      <c r="BX285" s="57">
        <v>281</v>
      </c>
      <c r="BY285" s="47">
        <f>求节点($BL$5:$BL$364,BM$5:BM$364,节奏总纲!R284)</f>
        <v>0.17499999999999999</v>
      </c>
      <c r="BZ285" s="47">
        <f>求节点($BL$5:$BL$364,BN$5:BN$364,节奏总纲!S284)</f>
        <v>0.17499999999999999</v>
      </c>
      <c r="CA285" s="47">
        <f>求节点($BL$5:$BL$364,BO$5:BO$364,节奏总纲!T284)</f>
        <v>0.17499999999999999</v>
      </c>
      <c r="CB285" s="47">
        <f>求节点($BL$5:$BL$364,BP$5:BP$364,节奏总纲!U284)</f>
        <v>0.17499999999999999</v>
      </c>
      <c r="CC285" s="47">
        <f>求节点($BL$5:$BL$364,BQ$5:BQ$364,节奏总纲!V284)</f>
        <v>0.17499999999999999</v>
      </c>
      <c r="CD285" s="47">
        <f>求节点($BL$5:$BL$364,BR$5:BR$364,节奏总纲!R284)</f>
        <v>0.125</v>
      </c>
      <c r="CE285" s="47">
        <f>求节点($BL$5:$BL$364,BS$5:BS$364,节奏总纲!S284)</f>
        <v>0.125</v>
      </c>
      <c r="CF285" s="47">
        <f>求节点($BL$5:$BL$364,BT$5:BT$364,节奏总纲!T284)</f>
        <v>0.125</v>
      </c>
      <c r="CG285" s="47">
        <f>求节点($BL$5:$BL$364,BU$5:BU$364,节奏总纲!U284)</f>
        <v>0.125</v>
      </c>
      <c r="CH285" s="47">
        <f>求节点($BL$5:$BL$364,BV$5:BV$364,节奏总纲!V284)</f>
        <v>0.125</v>
      </c>
    </row>
    <row r="286" spans="2:86" x14ac:dyDescent="0.2">
      <c r="B286" s="83">
        <v>282</v>
      </c>
      <c r="C286" s="83">
        <f>[1]服务器生态!W303</f>
        <v>61.990089686927462</v>
      </c>
      <c r="D286" s="83">
        <f>[1]服务器生态!X303</f>
        <v>61.122796069840824</v>
      </c>
      <c r="E286" s="83">
        <f>[1]服务器生态!Y303</f>
        <v>4.989471611802565</v>
      </c>
      <c r="F286" s="83">
        <f>[1]服务器生态!Z303</f>
        <v>0.88766225763032791</v>
      </c>
      <c r="G286" s="83">
        <f>[1]服务器生态!AA303</f>
        <v>0.25683935817374987</v>
      </c>
      <c r="H286" s="83">
        <f>[1]服务器生态!AC303</f>
        <v>0.47962550249999997</v>
      </c>
      <c r="I286" s="83">
        <f>[1]服务器生态!AD303</f>
        <v>0.47291513735919999</v>
      </c>
      <c r="J286" s="83">
        <f>[1]服务器生态!AE303</f>
        <v>3.8604200140800002E-2</v>
      </c>
      <c r="K286" s="83">
        <f>[1]服务器生态!AF303</f>
        <v>6.8679600000000019E-3</v>
      </c>
      <c r="L286" s="83">
        <f>[1]服务器生态!AG303</f>
        <v>1.9871999999999997E-3</v>
      </c>
      <c r="M286" s="83">
        <f>[3]基础信息!M285</f>
        <v>100</v>
      </c>
      <c r="N286" s="92"/>
      <c r="X286" s="97">
        <v>282</v>
      </c>
      <c r="Y286" s="102">
        <f>求节点(节奏总纲!D$4:D$163,R$5:R$164,$X286)*6</f>
        <v>42116.125471900625</v>
      </c>
      <c r="Z286" s="102">
        <f>求节点(节奏总纲!E$4:E$163,S$5:S$164,$X286)*6</f>
        <v>43271.580259464899</v>
      </c>
      <c r="AA286" s="102">
        <f>求节点(节奏总纲!F$4:F$163,T$5:T$164,$X286)*6</f>
        <v>44794.618121478714</v>
      </c>
      <c r="AB286" s="102">
        <f>求节点(节奏总纲!G$4:G$163,U$5:U$164,$X286)*6</f>
        <v>47048.819893836029</v>
      </c>
      <c r="AC286" s="102">
        <f>求节点(节奏总纲!H$4:H$163,V$5:V$164,$X286)*6</f>
        <v>50940.135729659989</v>
      </c>
      <c r="AG286" s="103">
        <v>282</v>
      </c>
      <c r="AH286" s="103">
        <v>1</v>
      </c>
      <c r="AI286" s="103">
        <f>[4]实力验证!$Z288</f>
        <v>1.3668667825542193</v>
      </c>
      <c r="AJ286" s="103">
        <f>[4]实力验证!$AE288</f>
        <v>2.0170544115537372</v>
      </c>
      <c r="AK286" s="103">
        <f>[4]实力验证!$AJ288</f>
        <v>3.9777947386342363</v>
      </c>
      <c r="AL286" s="103">
        <f>[4]实力验证!$AO288</f>
        <v>5.661220731027119</v>
      </c>
      <c r="AM286" s="103">
        <f t="shared" si="18"/>
        <v>175.26777794275404</v>
      </c>
      <c r="AN286" s="107"/>
      <c r="BL286" s="70">
        <v>282</v>
      </c>
      <c r="BM286" s="47">
        <f>'[1]功能-战损相关'!H292</f>
        <v>0</v>
      </c>
      <c r="BN286" s="47">
        <f>'[1]功能-战损相关'!I292</f>
        <v>0</v>
      </c>
      <c r="BO286" s="47">
        <f>'[1]功能-战损相关'!J292</f>
        <v>0</v>
      </c>
      <c r="BP286" s="47">
        <f>'[1]功能-战损相关'!K292</f>
        <v>0</v>
      </c>
      <c r="BQ286" s="47">
        <f>'[1]功能-战损相关'!L292</f>
        <v>0</v>
      </c>
      <c r="BR286" s="47">
        <f>'[1]功能-战损相关'!M292</f>
        <v>0</v>
      </c>
      <c r="BS286" s="47">
        <f>'[1]功能-战损相关'!N292</f>
        <v>0</v>
      </c>
      <c r="BT286" s="47">
        <f>'[1]功能-战损相关'!O292</f>
        <v>0</v>
      </c>
      <c r="BU286" s="47">
        <f>'[1]功能-战损相关'!P292</f>
        <v>0</v>
      </c>
      <c r="BV286" s="47">
        <f>'[1]功能-战损相关'!Q292</f>
        <v>0</v>
      </c>
      <c r="BX286" s="57">
        <v>282</v>
      </c>
      <c r="BY286" s="47">
        <f>求节点($BL$5:$BL$364,BM$5:BM$364,节奏总纲!R285)</f>
        <v>0.17499999999999999</v>
      </c>
      <c r="BZ286" s="47">
        <f>求节点($BL$5:$BL$364,BN$5:BN$364,节奏总纲!S285)</f>
        <v>0.17499999999999999</v>
      </c>
      <c r="CA286" s="47">
        <f>求节点($BL$5:$BL$364,BO$5:BO$364,节奏总纲!T285)</f>
        <v>0.17499999999999999</v>
      </c>
      <c r="CB286" s="47">
        <f>求节点($BL$5:$BL$364,BP$5:BP$364,节奏总纲!U285)</f>
        <v>0.17499999999999999</v>
      </c>
      <c r="CC286" s="47">
        <f>求节点($BL$5:$BL$364,BQ$5:BQ$364,节奏总纲!V285)</f>
        <v>0.17499999999999999</v>
      </c>
      <c r="CD286" s="47">
        <f>求节点($BL$5:$BL$364,BR$5:BR$364,节奏总纲!R285)</f>
        <v>0.125</v>
      </c>
      <c r="CE286" s="47">
        <f>求节点($BL$5:$BL$364,BS$5:BS$364,节奏总纲!S285)</f>
        <v>0.125</v>
      </c>
      <c r="CF286" s="47">
        <f>求节点($BL$5:$BL$364,BT$5:BT$364,节奏总纲!T285)</f>
        <v>0.125</v>
      </c>
      <c r="CG286" s="47">
        <f>求节点($BL$5:$BL$364,BU$5:BU$364,节奏总纲!U285)</f>
        <v>0.125</v>
      </c>
      <c r="CH286" s="47">
        <f>求节点($BL$5:$BL$364,BV$5:BV$364,节奏总纲!V285)</f>
        <v>0.125</v>
      </c>
    </row>
    <row r="287" spans="2:86" x14ac:dyDescent="0.2">
      <c r="B287" s="83">
        <v>283</v>
      </c>
      <c r="C287" s="83">
        <f>[1]服务器生态!W304</f>
        <v>61.601262959500495</v>
      </c>
      <c r="D287" s="83">
        <f>[1]服务器生态!X304</f>
        <v>60.739409356141103</v>
      </c>
      <c r="E287" s="83">
        <f>[1]服务器生态!Y304</f>
        <v>4.9581756429113302</v>
      </c>
      <c r="F287" s="83">
        <f>[1]服务器生态!Z304</f>
        <v>0.88209448361293341</v>
      </c>
      <c r="G287" s="83">
        <f>[1]服务器生态!AA304</f>
        <v>0.25522835861531235</v>
      </c>
      <c r="H287" s="83">
        <f>[1]服务器生态!AC304</f>
        <v>0.47962550249999997</v>
      </c>
      <c r="I287" s="83">
        <f>[1]服务器生态!AD304</f>
        <v>0.47291513735919999</v>
      </c>
      <c r="J287" s="83">
        <f>[1]服务器生态!AE304</f>
        <v>3.8604200140800002E-2</v>
      </c>
      <c r="K287" s="83">
        <f>[1]服务器生态!AF304</f>
        <v>6.8679600000000019E-3</v>
      </c>
      <c r="L287" s="83">
        <f>[1]服务器生态!AG304</f>
        <v>1.9871999999999997E-3</v>
      </c>
      <c r="M287" s="83">
        <f>[3]基础信息!M286</f>
        <v>100</v>
      </c>
      <c r="N287" s="92"/>
      <c r="X287" s="97">
        <v>283</v>
      </c>
      <c r="Y287" s="102">
        <f>求节点(节奏总纲!D$4:D$163,R$5:R$164,$X287)*6</f>
        <v>42136.436780288052</v>
      </c>
      <c r="Z287" s="102">
        <f>求节点(节奏总纲!E$4:E$163,S$5:S$164,$X287)*6</f>
        <v>43292.113553663425</v>
      </c>
      <c r="AA287" s="102">
        <f>求节点(节奏总纲!F$4:F$163,T$5:T$164,$X287)*6</f>
        <v>44814.924644499617</v>
      </c>
      <c r="AB287" s="102">
        <f>求节点(节奏总纲!G$4:G$163,U$5:U$164,$X287)*6</f>
        <v>47069.019214830048</v>
      </c>
      <c r="AC287" s="102">
        <f>求节点(节奏总纲!H$4:H$163,V$5:V$164,$X287)*6</f>
        <v>50960.996291929012</v>
      </c>
      <c r="AG287" s="103">
        <v>283</v>
      </c>
      <c r="AH287" s="103">
        <v>1</v>
      </c>
      <c r="AI287" s="103">
        <f>[4]实力验证!$Z289</f>
        <v>1.3659974436727769</v>
      </c>
      <c r="AJ287" s="103">
        <f>[4]实力验证!$AE289</f>
        <v>2.017383132010468</v>
      </c>
      <c r="AK287" s="103">
        <f>[4]实力验证!$AJ289</f>
        <v>3.9681779593707414</v>
      </c>
      <c r="AL287" s="103">
        <f>[4]实力验证!$AO289</f>
        <v>5.646029947616368</v>
      </c>
      <c r="AM287" s="103">
        <f t="shared" si="18"/>
        <v>175.16370252085841</v>
      </c>
      <c r="AN287" s="107"/>
      <c r="BL287" s="70">
        <v>283</v>
      </c>
      <c r="BM287" s="47">
        <f>'[1]功能-战损相关'!H293</f>
        <v>0</v>
      </c>
      <c r="BN287" s="47">
        <f>'[1]功能-战损相关'!I293</f>
        <v>0</v>
      </c>
      <c r="BO287" s="47">
        <f>'[1]功能-战损相关'!J293</f>
        <v>0</v>
      </c>
      <c r="BP287" s="47">
        <f>'[1]功能-战损相关'!K293</f>
        <v>0</v>
      </c>
      <c r="BQ287" s="47">
        <f>'[1]功能-战损相关'!L293</f>
        <v>0</v>
      </c>
      <c r="BR287" s="47">
        <f>'[1]功能-战损相关'!M293</f>
        <v>0</v>
      </c>
      <c r="BS287" s="47">
        <f>'[1]功能-战损相关'!N293</f>
        <v>0</v>
      </c>
      <c r="BT287" s="47">
        <f>'[1]功能-战损相关'!O293</f>
        <v>0</v>
      </c>
      <c r="BU287" s="47">
        <f>'[1]功能-战损相关'!P293</f>
        <v>0</v>
      </c>
      <c r="BV287" s="47">
        <f>'[1]功能-战损相关'!Q293</f>
        <v>0</v>
      </c>
      <c r="BX287" s="57">
        <v>283</v>
      </c>
      <c r="BY287" s="47">
        <f>求节点($BL$5:$BL$364,BM$5:BM$364,节奏总纲!R286)</f>
        <v>0.17499999999999999</v>
      </c>
      <c r="BZ287" s="47">
        <f>求节点($BL$5:$BL$364,BN$5:BN$364,节奏总纲!S286)</f>
        <v>0.17499999999999999</v>
      </c>
      <c r="CA287" s="47">
        <f>求节点($BL$5:$BL$364,BO$5:BO$364,节奏总纲!T286)</f>
        <v>0.17499999999999999</v>
      </c>
      <c r="CB287" s="47">
        <f>求节点($BL$5:$BL$364,BP$5:BP$364,节奏总纲!U286)</f>
        <v>0.17499999999999999</v>
      </c>
      <c r="CC287" s="47">
        <f>求节点($BL$5:$BL$364,BQ$5:BQ$364,节奏总纲!V286)</f>
        <v>0.17499999999999999</v>
      </c>
      <c r="CD287" s="47">
        <f>求节点($BL$5:$BL$364,BR$5:BR$364,节奏总纲!R286)</f>
        <v>0.125</v>
      </c>
      <c r="CE287" s="47">
        <f>求节点($BL$5:$BL$364,BS$5:BS$364,节奏总纲!S286)</f>
        <v>0.125</v>
      </c>
      <c r="CF287" s="47">
        <f>求节点($BL$5:$BL$364,BT$5:BT$364,节奏总纲!T286)</f>
        <v>0.125</v>
      </c>
      <c r="CG287" s="47">
        <f>求节点($BL$5:$BL$364,BU$5:BU$364,节奏总纲!U286)</f>
        <v>0.125</v>
      </c>
      <c r="CH287" s="47">
        <f>求节点($BL$5:$BL$364,BV$5:BV$364,节奏总纲!V286)</f>
        <v>0.125</v>
      </c>
    </row>
    <row r="288" spans="2:86" x14ac:dyDescent="0.2">
      <c r="B288" s="83">
        <v>284</v>
      </c>
      <c r="C288" s="83">
        <f>[1]服务器生态!W305</f>
        <v>61.212436232073536</v>
      </c>
      <c r="D288" s="83">
        <f>[1]服务器生态!X305</f>
        <v>60.356022642441388</v>
      </c>
      <c r="E288" s="83">
        <f>[1]服务器生态!Y305</f>
        <v>4.9268796740200953</v>
      </c>
      <c r="F288" s="83">
        <f>[1]服务器生态!Z305</f>
        <v>0.87652670959553891</v>
      </c>
      <c r="G288" s="83">
        <f>[1]服务器生态!AA305</f>
        <v>0.25361735905687488</v>
      </c>
      <c r="H288" s="83">
        <f>[1]服务器生态!AC305</f>
        <v>0.47962550249999997</v>
      </c>
      <c r="I288" s="83">
        <f>[1]服务器生态!AD305</f>
        <v>0.47291513735919999</v>
      </c>
      <c r="J288" s="83">
        <f>[1]服务器生态!AE305</f>
        <v>3.8604200140800002E-2</v>
      </c>
      <c r="K288" s="83">
        <f>[1]服务器生态!AF305</f>
        <v>6.8679600000000019E-3</v>
      </c>
      <c r="L288" s="83">
        <f>[1]服务器生态!AG305</f>
        <v>1.9871999999999997E-3</v>
      </c>
      <c r="M288" s="83">
        <f>[3]基础信息!M287</f>
        <v>100</v>
      </c>
      <c r="N288" s="92"/>
      <c r="X288" s="97">
        <v>284</v>
      </c>
      <c r="Y288" s="102">
        <f>求节点(节奏总纲!D$4:D$163,R$5:R$164,$X288)*6</f>
        <v>42156.748088675478</v>
      </c>
      <c r="Z288" s="102">
        <f>求节点(节奏总纲!E$4:E$163,S$5:S$164,$X288)*6</f>
        <v>43312.64684786195</v>
      </c>
      <c r="AA288" s="102">
        <f>求节点(节奏总纲!F$4:F$163,T$5:T$164,$X288)*6</f>
        <v>44835.23116752052</v>
      </c>
      <c r="AB288" s="102">
        <f>求节点(节奏总纲!G$4:G$163,U$5:U$164,$X288)*6</f>
        <v>47089.218535824068</v>
      </c>
      <c r="AC288" s="102">
        <f>求节点(节奏总纲!H$4:H$163,V$5:V$164,$X288)*6</f>
        <v>50981.856854198042</v>
      </c>
      <c r="AG288" s="103">
        <v>284</v>
      </c>
      <c r="AH288" s="103">
        <v>1</v>
      </c>
      <c r="AI288" s="103">
        <f>[4]实力验证!$Z290</f>
        <v>1.3651357053587843</v>
      </c>
      <c r="AJ288" s="103">
        <f>[4]实力验证!$AE290</f>
        <v>2.0177089784878368</v>
      </c>
      <c r="AK288" s="103">
        <f>[4]实力验证!$AJ290</f>
        <v>3.9586452589181707</v>
      </c>
      <c r="AL288" s="103">
        <f>[4]实力验证!$AO290</f>
        <v>5.6309719761347665</v>
      </c>
      <c r="AM288" s="103">
        <f t="shared" si="18"/>
        <v>175.06053702290711</v>
      </c>
      <c r="AN288" s="107"/>
      <c r="BL288" s="70">
        <v>284</v>
      </c>
      <c r="BM288" s="47">
        <f>'[1]功能-战损相关'!H294</f>
        <v>0</v>
      </c>
      <c r="BN288" s="47">
        <f>'[1]功能-战损相关'!I294</f>
        <v>0</v>
      </c>
      <c r="BO288" s="47">
        <f>'[1]功能-战损相关'!J294</f>
        <v>0</v>
      </c>
      <c r="BP288" s="47">
        <f>'[1]功能-战损相关'!K294</f>
        <v>0</v>
      </c>
      <c r="BQ288" s="47">
        <f>'[1]功能-战损相关'!L294</f>
        <v>0</v>
      </c>
      <c r="BR288" s="47">
        <f>'[1]功能-战损相关'!M294</f>
        <v>0</v>
      </c>
      <c r="BS288" s="47">
        <f>'[1]功能-战损相关'!N294</f>
        <v>0</v>
      </c>
      <c r="BT288" s="47">
        <f>'[1]功能-战损相关'!O294</f>
        <v>0</v>
      </c>
      <c r="BU288" s="47">
        <f>'[1]功能-战损相关'!P294</f>
        <v>0</v>
      </c>
      <c r="BV288" s="47">
        <f>'[1]功能-战损相关'!Q294</f>
        <v>0</v>
      </c>
      <c r="BX288" s="57">
        <v>284</v>
      </c>
      <c r="BY288" s="47">
        <f>求节点($BL$5:$BL$364,BM$5:BM$364,节奏总纲!R287)</f>
        <v>0.17499999999999999</v>
      </c>
      <c r="BZ288" s="47">
        <f>求节点($BL$5:$BL$364,BN$5:BN$364,节奏总纲!S287)</f>
        <v>0.17499999999999999</v>
      </c>
      <c r="CA288" s="47">
        <f>求节点($BL$5:$BL$364,BO$5:BO$364,节奏总纲!T287)</f>
        <v>0.17499999999999999</v>
      </c>
      <c r="CB288" s="47">
        <f>求节点($BL$5:$BL$364,BP$5:BP$364,节奏总纲!U287)</f>
        <v>0.17499999999999999</v>
      </c>
      <c r="CC288" s="47">
        <f>求节点($BL$5:$BL$364,BQ$5:BQ$364,节奏总纲!V287)</f>
        <v>0.17499999999999999</v>
      </c>
      <c r="CD288" s="47">
        <f>求节点($BL$5:$BL$364,BR$5:BR$364,节奏总纲!R287)</f>
        <v>0.125</v>
      </c>
      <c r="CE288" s="47">
        <f>求节点($BL$5:$BL$364,BS$5:BS$364,节奏总纲!S287)</f>
        <v>0.125</v>
      </c>
      <c r="CF288" s="47">
        <f>求节点($BL$5:$BL$364,BT$5:BT$364,节奏总纲!T287)</f>
        <v>0.125</v>
      </c>
      <c r="CG288" s="47">
        <f>求节点($BL$5:$BL$364,BU$5:BU$364,节奏总纲!U287)</f>
        <v>0.125</v>
      </c>
      <c r="CH288" s="47">
        <f>求节点($BL$5:$BL$364,BV$5:BV$364,节奏总纲!V287)</f>
        <v>0.125</v>
      </c>
    </row>
    <row r="289" spans="2:86" x14ac:dyDescent="0.2">
      <c r="B289" s="83">
        <v>285</v>
      </c>
      <c r="C289" s="83">
        <f>[1]服务器生态!W306</f>
        <v>60.823609504646569</v>
      </c>
      <c r="D289" s="83">
        <f>[1]服务器生态!X306</f>
        <v>59.972635928741667</v>
      </c>
      <c r="E289" s="83">
        <f>[1]服务器生态!Y306</f>
        <v>4.8955837051288604</v>
      </c>
      <c r="F289" s="83">
        <f>[1]服务器生态!Z306</f>
        <v>0.87095893557814441</v>
      </c>
      <c r="G289" s="83">
        <f>[1]服务器生态!AA306</f>
        <v>0.25200635949843736</v>
      </c>
      <c r="H289" s="83">
        <f>[1]服务器生态!AC306</f>
        <v>0.47962550249999997</v>
      </c>
      <c r="I289" s="83">
        <f>[1]服务器生态!AD306</f>
        <v>0.47291513735919999</v>
      </c>
      <c r="J289" s="83">
        <f>[1]服务器生态!AE306</f>
        <v>3.8604200140800002E-2</v>
      </c>
      <c r="K289" s="83">
        <f>[1]服务器生态!AF306</f>
        <v>6.8679600000000019E-3</v>
      </c>
      <c r="L289" s="83">
        <f>[1]服务器生态!AG306</f>
        <v>1.9871999999999997E-3</v>
      </c>
      <c r="M289" s="83">
        <f>[3]基础信息!M288</f>
        <v>100</v>
      </c>
      <c r="N289" s="92"/>
      <c r="X289" s="97">
        <v>285</v>
      </c>
      <c r="Y289" s="102">
        <f>求节点(节奏总纲!D$4:D$163,R$5:R$164,$X289)*6</f>
        <v>42177.059397062898</v>
      </c>
      <c r="Z289" s="102">
        <f>求节点(节奏总纲!E$4:E$163,S$5:S$164,$X289)*6</f>
        <v>43333.180142060475</v>
      </c>
      <c r="AA289" s="102">
        <f>求节点(节奏总纲!F$4:F$163,T$5:T$164,$X289)*6</f>
        <v>44855.537690541423</v>
      </c>
      <c r="AB289" s="102">
        <f>求节点(节奏总纲!G$4:G$163,U$5:U$164,$X289)*6</f>
        <v>47109.417856818094</v>
      </c>
      <c r="AC289" s="102">
        <f>求节点(节奏总纲!H$4:H$163,V$5:V$164,$X289)*6</f>
        <v>51002.717416467072</v>
      </c>
      <c r="AG289" s="103">
        <v>285</v>
      </c>
      <c r="AH289" s="103">
        <v>1</v>
      </c>
      <c r="AI289" s="103">
        <f>[4]实力验证!$Z291</f>
        <v>1.3642814683692546</v>
      </c>
      <c r="AJ289" s="103">
        <f>[4]实力验证!$AE291</f>
        <v>2.0180319885122913</v>
      </c>
      <c r="AK289" s="103">
        <f>[4]实力验证!$AJ291</f>
        <v>3.9491955394331897</v>
      </c>
      <c r="AL289" s="103">
        <f>[4]实力验证!$AO291</f>
        <v>5.616045082415412</v>
      </c>
      <c r="AM289" s="103">
        <f t="shared" si="18"/>
        <v>174.9582695677386</v>
      </c>
      <c r="AN289" s="107"/>
      <c r="BL289" s="70">
        <v>285</v>
      </c>
      <c r="BM289" s="47">
        <f>'[1]功能-战损相关'!H295</f>
        <v>0</v>
      </c>
      <c r="BN289" s="47">
        <f>'[1]功能-战损相关'!I295</f>
        <v>0</v>
      </c>
      <c r="BO289" s="47">
        <f>'[1]功能-战损相关'!J295</f>
        <v>0</v>
      </c>
      <c r="BP289" s="47">
        <f>'[1]功能-战损相关'!K295</f>
        <v>0</v>
      </c>
      <c r="BQ289" s="47">
        <f>'[1]功能-战损相关'!L295</f>
        <v>0</v>
      </c>
      <c r="BR289" s="47">
        <f>'[1]功能-战损相关'!M295</f>
        <v>0</v>
      </c>
      <c r="BS289" s="47">
        <f>'[1]功能-战损相关'!N295</f>
        <v>0</v>
      </c>
      <c r="BT289" s="47">
        <f>'[1]功能-战损相关'!O295</f>
        <v>0</v>
      </c>
      <c r="BU289" s="47">
        <f>'[1]功能-战损相关'!P295</f>
        <v>0</v>
      </c>
      <c r="BV289" s="47">
        <f>'[1]功能-战损相关'!Q295</f>
        <v>0</v>
      </c>
      <c r="BX289" s="57">
        <v>285</v>
      </c>
      <c r="BY289" s="47">
        <f>求节点($BL$5:$BL$364,BM$5:BM$364,节奏总纲!R288)</f>
        <v>0.17499999999999999</v>
      </c>
      <c r="BZ289" s="47">
        <f>求节点($BL$5:$BL$364,BN$5:BN$364,节奏总纲!S288)</f>
        <v>0.17499999999999999</v>
      </c>
      <c r="CA289" s="47">
        <f>求节点($BL$5:$BL$364,BO$5:BO$364,节奏总纲!T288)</f>
        <v>0.17499999999999999</v>
      </c>
      <c r="CB289" s="47">
        <f>求节点($BL$5:$BL$364,BP$5:BP$364,节奏总纲!U288)</f>
        <v>0.17499999999999999</v>
      </c>
      <c r="CC289" s="47">
        <f>求节点($BL$5:$BL$364,BQ$5:BQ$364,节奏总纲!V288)</f>
        <v>0.17499999999999999</v>
      </c>
      <c r="CD289" s="47">
        <f>求节点($BL$5:$BL$364,BR$5:BR$364,节奏总纲!R288)</f>
        <v>0.125</v>
      </c>
      <c r="CE289" s="47">
        <f>求节点($BL$5:$BL$364,BS$5:BS$364,节奏总纲!S288)</f>
        <v>0.125</v>
      </c>
      <c r="CF289" s="47">
        <f>求节点($BL$5:$BL$364,BT$5:BT$364,节奏总纲!T288)</f>
        <v>0.125</v>
      </c>
      <c r="CG289" s="47">
        <f>求节点($BL$5:$BL$364,BU$5:BU$364,节奏总纲!U288)</f>
        <v>0.125</v>
      </c>
      <c r="CH289" s="47">
        <f>求节点($BL$5:$BL$364,BV$5:BV$364,节奏总纲!V288)</f>
        <v>0.125</v>
      </c>
    </row>
    <row r="290" spans="2:86" x14ac:dyDescent="0.2">
      <c r="B290" s="83">
        <v>286</v>
      </c>
      <c r="C290" s="83">
        <f>[1]服务器生态!W307</f>
        <v>60.43478277721961</v>
      </c>
      <c r="D290" s="83">
        <f>[1]服务器生态!X307</f>
        <v>59.589249215041953</v>
      </c>
      <c r="E290" s="83">
        <f>[1]服务器生态!Y307</f>
        <v>4.8642877362376264</v>
      </c>
      <c r="F290" s="83">
        <f>[1]服务器生态!Z307</f>
        <v>0.86539116156074991</v>
      </c>
      <c r="G290" s="83">
        <f>[1]服务器生态!AA307</f>
        <v>0.25039535993999984</v>
      </c>
      <c r="H290" s="83">
        <f>[1]服务器生态!AC307</f>
        <v>0.47962550249999997</v>
      </c>
      <c r="I290" s="83">
        <f>[1]服务器生态!AD307</f>
        <v>0.47291513735919999</v>
      </c>
      <c r="J290" s="83">
        <f>[1]服务器生态!AE307</f>
        <v>3.8604200140800002E-2</v>
      </c>
      <c r="K290" s="83">
        <f>[1]服务器生态!AF307</f>
        <v>6.8679600000000019E-3</v>
      </c>
      <c r="L290" s="83">
        <f>[1]服务器生态!AG307</f>
        <v>1.9871999999999997E-3</v>
      </c>
      <c r="M290" s="83">
        <f>[3]基础信息!M289</f>
        <v>100</v>
      </c>
      <c r="N290" s="92"/>
      <c r="X290" s="97">
        <v>286</v>
      </c>
      <c r="Y290" s="102">
        <f>求节点(节奏总纲!D$4:D$163,R$5:R$164,$X290)*6</f>
        <v>42197.370705450317</v>
      </c>
      <c r="Z290" s="102">
        <f>求节点(节奏总纲!E$4:E$163,S$5:S$164,$X290)*6</f>
        <v>43353.713436259</v>
      </c>
      <c r="AA290" s="102">
        <f>求节点(节奏总纲!F$4:F$163,T$5:T$164,$X290)*6</f>
        <v>44875.844213562326</v>
      </c>
      <c r="AB290" s="102">
        <f>求节点(节奏总纲!G$4:G$163,U$5:U$164,$X290)*6</f>
        <v>47129.617177812106</v>
      </c>
      <c r="AC290" s="102">
        <f>求节点(节奏总纲!H$4:H$163,V$5:V$164,$X290)*6</f>
        <v>51023.577978736081</v>
      </c>
      <c r="AG290" s="103">
        <v>286</v>
      </c>
      <c r="AH290" s="103">
        <v>1</v>
      </c>
      <c r="AI290" s="103">
        <f>[4]实力验证!$Z292</f>
        <v>1.3634346351815099</v>
      </c>
      <c r="AJ290" s="103">
        <f>[4]实力验证!$AE292</f>
        <v>2.0183521989597843</v>
      </c>
      <c r="AK290" s="103">
        <f>[4]实力验证!$AJ292</f>
        <v>3.9398277221028191</v>
      </c>
      <c r="AL290" s="103">
        <f>[4]实力验证!$AO292</f>
        <v>5.6012475623519826</v>
      </c>
      <c r="AM290" s="103">
        <f t="shared" si="18"/>
        <v>174.856888480143</v>
      </c>
      <c r="AN290" s="107"/>
      <c r="BL290" s="70">
        <v>286</v>
      </c>
      <c r="BM290" s="47">
        <f>'[1]功能-战损相关'!H296</f>
        <v>0</v>
      </c>
      <c r="BN290" s="47">
        <f>'[1]功能-战损相关'!I296</f>
        <v>0</v>
      </c>
      <c r="BO290" s="47">
        <f>'[1]功能-战损相关'!J296</f>
        <v>0</v>
      </c>
      <c r="BP290" s="47">
        <f>'[1]功能-战损相关'!K296</f>
        <v>0</v>
      </c>
      <c r="BQ290" s="47">
        <f>'[1]功能-战损相关'!L296</f>
        <v>0</v>
      </c>
      <c r="BR290" s="47">
        <f>'[1]功能-战损相关'!M296</f>
        <v>0</v>
      </c>
      <c r="BS290" s="47">
        <f>'[1]功能-战损相关'!N296</f>
        <v>0</v>
      </c>
      <c r="BT290" s="47">
        <f>'[1]功能-战损相关'!O296</f>
        <v>0</v>
      </c>
      <c r="BU290" s="47">
        <f>'[1]功能-战损相关'!P296</f>
        <v>0</v>
      </c>
      <c r="BV290" s="47">
        <f>'[1]功能-战损相关'!Q296</f>
        <v>0</v>
      </c>
      <c r="BX290" s="57">
        <v>286</v>
      </c>
      <c r="BY290" s="47">
        <f>求节点($BL$5:$BL$364,BM$5:BM$364,节奏总纲!R289)</f>
        <v>0.17499999999999999</v>
      </c>
      <c r="BZ290" s="47">
        <f>求节点($BL$5:$BL$364,BN$5:BN$364,节奏总纲!S289)</f>
        <v>0.17499999999999999</v>
      </c>
      <c r="CA290" s="47">
        <f>求节点($BL$5:$BL$364,BO$5:BO$364,节奏总纲!T289)</f>
        <v>0.17499999999999999</v>
      </c>
      <c r="CB290" s="47">
        <f>求节点($BL$5:$BL$364,BP$5:BP$364,节奏总纲!U289)</f>
        <v>0.17499999999999999</v>
      </c>
      <c r="CC290" s="47">
        <f>求节点($BL$5:$BL$364,BQ$5:BQ$364,节奏总纲!V289)</f>
        <v>0.17499999999999999</v>
      </c>
      <c r="CD290" s="47">
        <f>求节点($BL$5:$BL$364,BR$5:BR$364,节奏总纲!R289)</f>
        <v>0.125</v>
      </c>
      <c r="CE290" s="47">
        <f>求节点($BL$5:$BL$364,BS$5:BS$364,节奏总纲!S289)</f>
        <v>0.125</v>
      </c>
      <c r="CF290" s="47">
        <f>求节点($BL$5:$BL$364,BT$5:BT$364,节奏总纲!T289)</f>
        <v>0.125</v>
      </c>
      <c r="CG290" s="47">
        <f>求节点($BL$5:$BL$364,BU$5:BU$364,节奏总纲!U289)</f>
        <v>0.125</v>
      </c>
      <c r="CH290" s="47">
        <f>求节点($BL$5:$BL$364,BV$5:BV$364,节奏总纲!V289)</f>
        <v>0.125</v>
      </c>
    </row>
    <row r="291" spans="2:86" x14ac:dyDescent="0.2">
      <c r="B291" s="83">
        <v>287</v>
      </c>
      <c r="C291" s="83">
        <f>[1]服务器生态!W308</f>
        <v>60.04595604979265</v>
      </c>
      <c r="D291" s="83">
        <f>[1]服务器生态!X308</f>
        <v>59.205862501342239</v>
      </c>
      <c r="E291" s="83">
        <f>[1]服务器生态!Y308</f>
        <v>4.8329917673463925</v>
      </c>
      <c r="F291" s="83">
        <f>[1]服务器生态!Z308</f>
        <v>0.85982338754335541</v>
      </c>
      <c r="G291" s="83">
        <f>[1]服务器生态!AA308</f>
        <v>0.24878436038156237</v>
      </c>
      <c r="H291" s="83">
        <f>[1]服务器生态!AC308</f>
        <v>0.47962550249999997</v>
      </c>
      <c r="I291" s="83">
        <f>[1]服务器生态!AD308</f>
        <v>0.47291513735919999</v>
      </c>
      <c r="J291" s="83">
        <f>[1]服务器生态!AE308</f>
        <v>3.8604200140800002E-2</v>
      </c>
      <c r="K291" s="83">
        <f>[1]服务器生态!AF308</f>
        <v>6.8679600000000019E-3</v>
      </c>
      <c r="L291" s="83">
        <f>[1]服务器生态!AG308</f>
        <v>1.9871999999999997E-3</v>
      </c>
      <c r="M291" s="83">
        <f>[3]基础信息!M290</f>
        <v>100</v>
      </c>
      <c r="N291" s="92"/>
      <c r="X291" s="97">
        <v>287</v>
      </c>
      <c r="Y291" s="102">
        <f>求节点(节奏总纲!D$4:D$163,R$5:R$164,$X291)*6</f>
        <v>42217.682013837744</v>
      </c>
      <c r="Z291" s="102">
        <f>求节点(节奏总纲!E$4:E$163,S$5:S$164,$X291)*6</f>
        <v>43374.246730457518</v>
      </c>
      <c r="AA291" s="102">
        <f>求节点(节奏总纲!F$4:F$163,T$5:T$164,$X291)*6</f>
        <v>44896.150736583229</v>
      </c>
      <c r="AB291" s="102">
        <f>求节点(节奏总纲!G$4:G$163,U$5:U$164,$X291)*6</f>
        <v>47149.816498806133</v>
      </c>
      <c r="AC291" s="102">
        <f>求节点(节奏总纲!H$4:H$163,V$5:V$164,$X291)*6</f>
        <v>51044.438541005111</v>
      </c>
      <c r="AG291" s="103">
        <v>287</v>
      </c>
      <c r="AH291" s="103">
        <v>1</v>
      </c>
      <c r="AI291" s="103">
        <f>[4]实力验证!$Z293</f>
        <v>1.3625951099560651</v>
      </c>
      <c r="AJ291" s="103">
        <f>[4]实力验证!$AE293</f>
        <v>2.0186696460698075</v>
      </c>
      <c r="AK291" s="103">
        <f>[4]实力验证!$AJ293</f>
        <v>3.9305407467338576</v>
      </c>
      <c r="AL291" s="103">
        <f>[4]实力验证!$AO293</f>
        <v>5.5865777412501938</v>
      </c>
      <c r="AM291" s="103">
        <f t="shared" si="18"/>
        <v>174.7563822864189</v>
      </c>
      <c r="AN291" s="107"/>
      <c r="BL291" s="70">
        <v>287</v>
      </c>
      <c r="BM291" s="47">
        <f>'[1]功能-战损相关'!H297</f>
        <v>0</v>
      </c>
      <c r="BN291" s="47">
        <f>'[1]功能-战损相关'!I297</f>
        <v>0</v>
      </c>
      <c r="BO291" s="47">
        <f>'[1]功能-战损相关'!J297</f>
        <v>0</v>
      </c>
      <c r="BP291" s="47">
        <f>'[1]功能-战损相关'!K297</f>
        <v>0</v>
      </c>
      <c r="BQ291" s="47">
        <f>'[1]功能-战损相关'!L297</f>
        <v>0</v>
      </c>
      <c r="BR291" s="47">
        <f>'[1]功能-战损相关'!M297</f>
        <v>0</v>
      </c>
      <c r="BS291" s="47">
        <f>'[1]功能-战损相关'!N297</f>
        <v>0</v>
      </c>
      <c r="BT291" s="47">
        <f>'[1]功能-战损相关'!O297</f>
        <v>0</v>
      </c>
      <c r="BU291" s="47">
        <f>'[1]功能-战损相关'!P297</f>
        <v>0</v>
      </c>
      <c r="BV291" s="47">
        <f>'[1]功能-战损相关'!Q297</f>
        <v>0</v>
      </c>
      <c r="BX291" s="57">
        <v>287</v>
      </c>
      <c r="BY291" s="47">
        <f>求节点($BL$5:$BL$364,BM$5:BM$364,节奏总纲!R290)</f>
        <v>0.17499999999999999</v>
      </c>
      <c r="BZ291" s="47">
        <f>求节点($BL$5:$BL$364,BN$5:BN$364,节奏总纲!S290)</f>
        <v>0.17499999999999999</v>
      </c>
      <c r="CA291" s="47">
        <f>求节点($BL$5:$BL$364,BO$5:BO$364,节奏总纲!T290)</f>
        <v>0.17499999999999999</v>
      </c>
      <c r="CB291" s="47">
        <f>求节点($BL$5:$BL$364,BP$5:BP$364,节奏总纲!U290)</f>
        <v>0.17499999999999999</v>
      </c>
      <c r="CC291" s="47">
        <f>求节点($BL$5:$BL$364,BQ$5:BQ$364,节奏总纲!V290)</f>
        <v>0.17499999999999999</v>
      </c>
      <c r="CD291" s="47">
        <f>求节点($BL$5:$BL$364,BR$5:BR$364,节奏总纲!R290)</f>
        <v>0.125</v>
      </c>
      <c r="CE291" s="47">
        <f>求节点($BL$5:$BL$364,BS$5:BS$364,节奏总纲!S290)</f>
        <v>0.125</v>
      </c>
      <c r="CF291" s="47">
        <f>求节点($BL$5:$BL$364,BT$5:BT$364,节奏总纲!T290)</f>
        <v>0.125</v>
      </c>
      <c r="CG291" s="47">
        <f>求节点($BL$5:$BL$364,BU$5:BU$364,节奏总纲!U290)</f>
        <v>0.125</v>
      </c>
      <c r="CH291" s="47">
        <f>求节点($BL$5:$BL$364,BV$5:BV$364,节奏总纲!V290)</f>
        <v>0.125</v>
      </c>
    </row>
    <row r="292" spans="2:86" x14ac:dyDescent="0.2">
      <c r="B292" s="83">
        <v>288</v>
      </c>
      <c r="C292" s="83">
        <f>[1]服务器生态!W309</f>
        <v>59.657129322365684</v>
      </c>
      <c r="D292" s="83">
        <f>[1]服务器生态!X309</f>
        <v>58.822475787642524</v>
      </c>
      <c r="E292" s="83">
        <f>[1]服务器生态!Y309</f>
        <v>4.8016957984551576</v>
      </c>
      <c r="F292" s="83">
        <f>[1]服务器生态!Z309</f>
        <v>0.85425561352596091</v>
      </c>
      <c r="G292" s="83">
        <f>[1]服务器生态!AA309</f>
        <v>0.24717336082312488</v>
      </c>
      <c r="H292" s="83">
        <f>[1]服务器生态!AC309</f>
        <v>0.47962550249999997</v>
      </c>
      <c r="I292" s="83">
        <f>[1]服务器生态!AD309</f>
        <v>0.47291513735919999</v>
      </c>
      <c r="J292" s="83">
        <f>[1]服务器生态!AE309</f>
        <v>3.8604200140800002E-2</v>
      </c>
      <c r="K292" s="83">
        <f>[1]服务器生态!AF309</f>
        <v>6.8679600000000019E-3</v>
      </c>
      <c r="L292" s="83">
        <f>[1]服务器生态!AG309</f>
        <v>1.9871999999999997E-3</v>
      </c>
      <c r="M292" s="83">
        <f>[3]基础信息!M291</f>
        <v>100</v>
      </c>
      <c r="N292" s="92"/>
      <c r="X292" s="97">
        <v>288</v>
      </c>
      <c r="Y292" s="102">
        <f>求节点(节奏总纲!D$4:D$163,R$5:R$164,$X292)*6</f>
        <v>42237.993322225171</v>
      </c>
      <c r="Z292" s="102">
        <f>求节点(节奏总纲!E$4:E$163,S$5:S$164,$X292)*6</f>
        <v>43394.780024656044</v>
      </c>
      <c r="AA292" s="102">
        <f>求节点(节奏总纲!F$4:F$163,T$5:T$164,$X292)*6</f>
        <v>44916.457259604133</v>
      </c>
      <c r="AB292" s="102">
        <f>求节点(节奏总纲!G$4:G$163,U$5:U$164,$X292)*6</f>
        <v>47170.015819800152</v>
      </c>
      <c r="AC292" s="102">
        <f>求节点(节奏总纲!H$4:H$163,V$5:V$164,$X292)*6</f>
        <v>51065.299103274141</v>
      </c>
      <c r="AG292" s="103">
        <v>288</v>
      </c>
      <c r="AH292" s="103">
        <v>1</v>
      </c>
      <c r="AI292" s="103">
        <f>[4]实力验证!$Z294</f>
        <v>1.3617627985004717</v>
      </c>
      <c r="AJ292" s="103">
        <f>[4]实力验证!$AE294</f>
        <v>2.0189843654590645</v>
      </c>
      <c r="AK292" s="103">
        <f>[4]实力验证!$AJ294</f>
        <v>3.9213335713529029</v>
      </c>
      <c r="AL292" s="103">
        <f>[4]实力验证!$AO294</f>
        <v>5.5720339731959783</v>
      </c>
      <c r="AM292" s="103">
        <f t="shared" si="18"/>
        <v>174.65673971004432</v>
      </c>
      <c r="AN292" s="107"/>
      <c r="BL292" s="70">
        <v>288</v>
      </c>
      <c r="BM292" s="47">
        <f>'[1]功能-战损相关'!H298</f>
        <v>0</v>
      </c>
      <c r="BN292" s="47">
        <f>'[1]功能-战损相关'!I298</f>
        <v>0</v>
      </c>
      <c r="BO292" s="47">
        <f>'[1]功能-战损相关'!J298</f>
        <v>0</v>
      </c>
      <c r="BP292" s="47">
        <f>'[1]功能-战损相关'!K298</f>
        <v>0</v>
      </c>
      <c r="BQ292" s="47">
        <f>'[1]功能-战损相关'!L298</f>
        <v>0</v>
      </c>
      <c r="BR292" s="47">
        <f>'[1]功能-战损相关'!M298</f>
        <v>0</v>
      </c>
      <c r="BS292" s="47">
        <f>'[1]功能-战损相关'!N298</f>
        <v>0</v>
      </c>
      <c r="BT292" s="47">
        <f>'[1]功能-战损相关'!O298</f>
        <v>0</v>
      </c>
      <c r="BU292" s="47">
        <f>'[1]功能-战损相关'!P298</f>
        <v>0</v>
      </c>
      <c r="BV292" s="47">
        <f>'[1]功能-战损相关'!Q298</f>
        <v>0</v>
      </c>
      <c r="BX292" s="57">
        <v>288</v>
      </c>
      <c r="BY292" s="47">
        <f>求节点($BL$5:$BL$364,BM$5:BM$364,节奏总纲!R291)</f>
        <v>0.17499999999999999</v>
      </c>
      <c r="BZ292" s="47">
        <f>求节点($BL$5:$BL$364,BN$5:BN$364,节奏总纲!S291)</f>
        <v>0.17499999999999999</v>
      </c>
      <c r="CA292" s="47">
        <f>求节点($BL$5:$BL$364,BO$5:BO$364,节奏总纲!T291)</f>
        <v>0.17499999999999999</v>
      </c>
      <c r="CB292" s="47">
        <f>求节点($BL$5:$BL$364,BP$5:BP$364,节奏总纲!U291)</f>
        <v>0.17499999999999999</v>
      </c>
      <c r="CC292" s="47">
        <f>求节点($BL$5:$BL$364,BQ$5:BQ$364,节奏总纲!V291)</f>
        <v>0.17499999999999999</v>
      </c>
      <c r="CD292" s="47">
        <f>求节点($BL$5:$BL$364,BR$5:BR$364,节奏总纲!R291)</f>
        <v>0.125</v>
      </c>
      <c r="CE292" s="47">
        <f>求节点($BL$5:$BL$364,BS$5:BS$364,节奏总纲!S291)</f>
        <v>0.125</v>
      </c>
      <c r="CF292" s="47">
        <f>求节点($BL$5:$BL$364,BT$5:BT$364,节奏总纲!T291)</f>
        <v>0.125</v>
      </c>
      <c r="CG292" s="47">
        <f>求节点($BL$5:$BL$364,BU$5:BU$364,节奏总纲!U291)</f>
        <v>0.125</v>
      </c>
      <c r="CH292" s="47">
        <f>求节点($BL$5:$BL$364,BV$5:BV$364,节奏总纲!V291)</f>
        <v>0.125</v>
      </c>
    </row>
    <row r="293" spans="2:86" x14ac:dyDescent="0.2">
      <c r="B293" s="83">
        <v>289</v>
      </c>
      <c r="C293" s="83">
        <f>[1]服务器生态!W310</f>
        <v>59.268302594938717</v>
      </c>
      <c r="D293" s="83">
        <f>[1]服务器生态!X310</f>
        <v>58.439089073942803</v>
      </c>
      <c r="E293" s="83">
        <f>[1]服务器生态!Y310</f>
        <v>4.7703998295639227</v>
      </c>
      <c r="F293" s="83">
        <f>[1]服务器生态!Z310</f>
        <v>0.8486878395085663</v>
      </c>
      <c r="G293" s="83">
        <f>[1]服务器生态!AA310</f>
        <v>0.24556236126468736</v>
      </c>
      <c r="H293" s="83">
        <f>[1]服务器生态!AC310</f>
        <v>0.47962550249999997</v>
      </c>
      <c r="I293" s="83">
        <f>[1]服务器生态!AD310</f>
        <v>0.47291513735919999</v>
      </c>
      <c r="J293" s="83">
        <f>[1]服务器生态!AE310</f>
        <v>3.8604200140800002E-2</v>
      </c>
      <c r="K293" s="83">
        <f>[1]服务器生态!AF310</f>
        <v>6.8679600000000019E-3</v>
      </c>
      <c r="L293" s="83">
        <f>[1]服务器生态!AG310</f>
        <v>1.9871999999999997E-3</v>
      </c>
      <c r="M293" s="83">
        <f>[3]基础信息!M292</f>
        <v>100</v>
      </c>
      <c r="N293" s="92"/>
      <c r="X293" s="97">
        <v>289</v>
      </c>
      <c r="Y293" s="102">
        <f>求节点(节奏总纲!D$4:D$163,R$5:R$164,$X293)*6</f>
        <v>42258.304630612598</v>
      </c>
      <c r="Z293" s="102">
        <f>求节点(节奏总纲!E$4:E$163,S$5:S$164,$X293)*6</f>
        <v>43415.313318854569</v>
      </c>
      <c r="AA293" s="102">
        <f>求节点(节奏总纲!F$4:F$163,T$5:T$164,$X293)*6</f>
        <v>44936.763782625036</v>
      </c>
      <c r="AB293" s="102">
        <f>求节点(节奏总纲!G$4:G$163,U$5:U$164,$X293)*6</f>
        <v>47190.215140794171</v>
      </c>
      <c r="AC293" s="102">
        <f>求节点(节奏总纲!H$4:H$163,V$5:V$164,$X293)*6</f>
        <v>51086.159665543164</v>
      </c>
      <c r="AG293" s="103">
        <v>289</v>
      </c>
      <c r="AH293" s="103">
        <v>1</v>
      </c>
      <c r="AI293" s="103">
        <f>[4]实力验证!$Z295</f>
        <v>1.3609376082340854</v>
      </c>
      <c r="AJ293" s="103">
        <f>[4]实力验证!$AE295</f>
        <v>2.0192963921347906</v>
      </c>
      <c r="AK293" s="103">
        <f>[4]实力验证!$AJ295</f>
        <v>3.9122051718166322</v>
      </c>
      <c r="AL293" s="103">
        <f>[4]实力验证!$AO295</f>
        <v>5.5576146404398798</v>
      </c>
      <c r="AM293" s="103">
        <f t="shared" si="18"/>
        <v>174.55794966745955</v>
      </c>
      <c r="AN293" s="107"/>
      <c r="BL293" s="70">
        <v>289</v>
      </c>
      <c r="BM293" s="47">
        <f>'[1]功能-战损相关'!H299</f>
        <v>0</v>
      </c>
      <c r="BN293" s="47">
        <f>'[1]功能-战损相关'!I299</f>
        <v>0</v>
      </c>
      <c r="BO293" s="47">
        <f>'[1]功能-战损相关'!J299</f>
        <v>0</v>
      </c>
      <c r="BP293" s="47">
        <f>'[1]功能-战损相关'!K299</f>
        <v>0</v>
      </c>
      <c r="BQ293" s="47">
        <f>'[1]功能-战损相关'!L299</f>
        <v>0</v>
      </c>
      <c r="BR293" s="47">
        <f>'[1]功能-战损相关'!M299</f>
        <v>0</v>
      </c>
      <c r="BS293" s="47">
        <f>'[1]功能-战损相关'!N299</f>
        <v>0</v>
      </c>
      <c r="BT293" s="47">
        <f>'[1]功能-战损相关'!O299</f>
        <v>0</v>
      </c>
      <c r="BU293" s="47">
        <f>'[1]功能-战损相关'!P299</f>
        <v>0</v>
      </c>
      <c r="BV293" s="47">
        <f>'[1]功能-战损相关'!Q299</f>
        <v>0</v>
      </c>
      <c r="BX293" s="57">
        <v>289</v>
      </c>
      <c r="BY293" s="47">
        <f>求节点($BL$5:$BL$364,BM$5:BM$364,节奏总纲!R292)</f>
        <v>0.17499999999999999</v>
      </c>
      <c r="BZ293" s="47">
        <f>求节点($BL$5:$BL$364,BN$5:BN$364,节奏总纲!S292)</f>
        <v>0.17499999999999999</v>
      </c>
      <c r="CA293" s="47">
        <f>求节点($BL$5:$BL$364,BO$5:BO$364,节奏总纲!T292)</f>
        <v>0.17499999999999999</v>
      </c>
      <c r="CB293" s="47">
        <f>求节点($BL$5:$BL$364,BP$5:BP$364,节奏总纲!U292)</f>
        <v>0.17499999999999999</v>
      </c>
      <c r="CC293" s="47">
        <f>求节点($BL$5:$BL$364,BQ$5:BQ$364,节奏总纲!V292)</f>
        <v>0.17499999999999999</v>
      </c>
      <c r="CD293" s="47">
        <f>求节点($BL$5:$BL$364,BR$5:BR$364,节奏总纲!R292)</f>
        <v>0.125</v>
      </c>
      <c r="CE293" s="47">
        <f>求节点($BL$5:$BL$364,BS$5:BS$364,节奏总纲!S292)</f>
        <v>0.125</v>
      </c>
      <c r="CF293" s="47">
        <f>求节点($BL$5:$BL$364,BT$5:BT$364,节奏总纲!T292)</f>
        <v>0.125</v>
      </c>
      <c r="CG293" s="47">
        <f>求节点($BL$5:$BL$364,BU$5:BU$364,节奏总纲!U292)</f>
        <v>0.125</v>
      </c>
      <c r="CH293" s="47">
        <f>求节点($BL$5:$BL$364,BV$5:BV$364,节奏总纲!V292)</f>
        <v>0.125</v>
      </c>
    </row>
    <row r="294" spans="2:86" x14ac:dyDescent="0.2">
      <c r="B294" s="83">
        <v>290</v>
      </c>
      <c r="C294" s="83">
        <f>[1]服务器生态!W311</f>
        <v>58.879475867511751</v>
      </c>
      <c r="D294" s="83">
        <f>[1]服务器生态!X311</f>
        <v>58.055702360243082</v>
      </c>
      <c r="E294" s="83">
        <f>[1]服务器生态!Y311</f>
        <v>4.739103860672687</v>
      </c>
      <c r="F294" s="83">
        <f>[1]服务器生态!Z311</f>
        <v>0.8431200654911718</v>
      </c>
      <c r="G294" s="83">
        <f>[1]服务器生态!AA311</f>
        <v>0.24395136170624987</v>
      </c>
      <c r="H294" s="83">
        <f>[1]服务器生态!AC311</f>
        <v>0.47962550249999997</v>
      </c>
      <c r="I294" s="83">
        <f>[1]服务器生态!AD311</f>
        <v>0.47291513735919999</v>
      </c>
      <c r="J294" s="83">
        <f>[1]服务器生态!AE311</f>
        <v>3.8604200140800002E-2</v>
      </c>
      <c r="K294" s="83">
        <f>[1]服务器生态!AF311</f>
        <v>6.8679600000000019E-3</v>
      </c>
      <c r="L294" s="83">
        <f>[1]服务器生态!AG311</f>
        <v>1.9871999999999997E-3</v>
      </c>
      <c r="M294" s="83">
        <f>[3]基础信息!M293</f>
        <v>100</v>
      </c>
      <c r="N294" s="92"/>
      <c r="X294" s="97">
        <v>290</v>
      </c>
      <c r="Y294" s="102">
        <f>求节点(节奏总纲!D$4:D$163,R$5:R$164,$X294)*6</f>
        <v>42278.615939000018</v>
      </c>
      <c r="Z294" s="102">
        <f>求节点(节奏总纲!E$4:E$163,S$5:S$164,$X294)*6</f>
        <v>43435.846613053094</v>
      </c>
      <c r="AA294" s="102">
        <f>求节点(节奏总纲!F$4:F$163,T$5:T$164,$X294)*6</f>
        <v>44957.070305645939</v>
      </c>
      <c r="AB294" s="102">
        <f>求节点(节奏总纲!G$4:G$163,U$5:U$164,$X294)*6</f>
        <v>47210.414461788198</v>
      </c>
      <c r="AC294" s="102">
        <f>求节点(节奏总纲!H$4:H$163,V$5:V$164,$X294)*6</f>
        <v>51107.02022781218</v>
      </c>
      <c r="AG294" s="103">
        <v>290</v>
      </c>
      <c r="AH294" s="103">
        <v>1</v>
      </c>
      <c r="AI294" s="103">
        <f>[4]实力验证!$Z296</f>
        <v>1.3601194481537393</v>
      </c>
      <c r="AJ294" s="103">
        <f>[4]实力验证!$AE296</f>
        <v>2.0196057605077358</v>
      </c>
      <c r="AK294" s="103">
        <f>[4]实力验证!$AJ296</f>
        <v>3.9031545414320443</v>
      </c>
      <c r="AL294" s="103">
        <f>[4]实力验证!$AO296</f>
        <v>5.5433181527971893</v>
      </c>
      <c r="AM294" s="103">
        <f t="shared" si="18"/>
        <v>174.46000126395677</v>
      </c>
      <c r="AN294" s="107"/>
      <c r="BL294" s="70">
        <v>290</v>
      </c>
      <c r="BM294" s="47">
        <f>'[1]功能-战损相关'!H300</f>
        <v>0</v>
      </c>
      <c r="BN294" s="47">
        <f>'[1]功能-战损相关'!I300</f>
        <v>0</v>
      </c>
      <c r="BO294" s="47">
        <f>'[1]功能-战损相关'!J300</f>
        <v>0</v>
      </c>
      <c r="BP294" s="47">
        <f>'[1]功能-战损相关'!K300</f>
        <v>0</v>
      </c>
      <c r="BQ294" s="47">
        <f>'[1]功能-战损相关'!L300</f>
        <v>0</v>
      </c>
      <c r="BR294" s="47">
        <f>'[1]功能-战损相关'!M300</f>
        <v>0</v>
      </c>
      <c r="BS294" s="47">
        <f>'[1]功能-战损相关'!N300</f>
        <v>0</v>
      </c>
      <c r="BT294" s="47">
        <f>'[1]功能-战损相关'!O300</f>
        <v>0</v>
      </c>
      <c r="BU294" s="47">
        <f>'[1]功能-战损相关'!P300</f>
        <v>0</v>
      </c>
      <c r="BV294" s="47">
        <f>'[1]功能-战损相关'!Q300</f>
        <v>0</v>
      </c>
      <c r="BX294" s="57">
        <v>290</v>
      </c>
      <c r="BY294" s="47">
        <f>求节点($BL$5:$BL$364,BM$5:BM$364,节奏总纲!R293)</f>
        <v>0.17499999999999999</v>
      </c>
      <c r="BZ294" s="47">
        <f>求节点($BL$5:$BL$364,BN$5:BN$364,节奏总纲!S293)</f>
        <v>0.17499999999999999</v>
      </c>
      <c r="CA294" s="47">
        <f>求节点($BL$5:$BL$364,BO$5:BO$364,节奏总纲!T293)</f>
        <v>0.17499999999999999</v>
      </c>
      <c r="CB294" s="47">
        <f>求节点($BL$5:$BL$364,BP$5:BP$364,节奏总纲!U293)</f>
        <v>0.17499999999999999</v>
      </c>
      <c r="CC294" s="47">
        <f>求节点($BL$5:$BL$364,BQ$5:BQ$364,节奏总纲!V293)</f>
        <v>0.17499999999999999</v>
      </c>
      <c r="CD294" s="47">
        <f>求节点($BL$5:$BL$364,BR$5:BR$364,节奏总纲!R293)</f>
        <v>0.125</v>
      </c>
      <c r="CE294" s="47">
        <f>求节点($BL$5:$BL$364,BS$5:BS$364,节奏总纲!S293)</f>
        <v>0.125</v>
      </c>
      <c r="CF294" s="47">
        <f>求节点($BL$5:$BL$364,BT$5:BT$364,节奏总纲!T293)</f>
        <v>0.125</v>
      </c>
      <c r="CG294" s="47">
        <f>求节点($BL$5:$BL$364,BU$5:BU$364,节奏总纲!U293)</f>
        <v>0.125</v>
      </c>
      <c r="CH294" s="47">
        <f>求节点($BL$5:$BL$364,BV$5:BV$364,节奏总纲!V293)</f>
        <v>0.125</v>
      </c>
    </row>
    <row r="295" spans="2:86" x14ac:dyDescent="0.2">
      <c r="B295" s="83">
        <v>291</v>
      </c>
      <c r="C295" s="83">
        <f>[1]服务器生态!W312</f>
        <v>58.490649140084784</v>
      </c>
      <c r="D295" s="83">
        <f>[1]服务器生态!X312</f>
        <v>57.67231564654336</v>
      </c>
      <c r="E295" s="83">
        <f>[1]服务器生态!Y312</f>
        <v>4.7078078917814521</v>
      </c>
      <c r="F295" s="83">
        <f>[1]服务器生态!Z312</f>
        <v>0.83755229147377719</v>
      </c>
      <c r="G295" s="83">
        <f>[1]服务器生态!AA312</f>
        <v>0.24234036214781235</v>
      </c>
      <c r="H295" s="83">
        <f>[1]服务器生态!AC312</f>
        <v>0.47962550249999997</v>
      </c>
      <c r="I295" s="83">
        <f>[1]服务器生态!AD312</f>
        <v>0.47291513735919999</v>
      </c>
      <c r="J295" s="83">
        <f>[1]服务器生态!AE312</f>
        <v>3.8604200140800002E-2</v>
      </c>
      <c r="K295" s="83">
        <f>[1]服务器生态!AF312</f>
        <v>6.8679600000000019E-3</v>
      </c>
      <c r="L295" s="83">
        <f>[1]服务器生态!AG312</f>
        <v>1.9871999999999997E-3</v>
      </c>
      <c r="M295" s="83">
        <f>[3]基础信息!M294</f>
        <v>100</v>
      </c>
      <c r="N295" s="92"/>
      <c r="X295" s="97">
        <v>291</v>
      </c>
      <c r="Y295" s="102">
        <f>求节点(节奏总纲!D$4:D$163,R$5:R$164,$X295)*6</f>
        <v>42298.927247387444</v>
      </c>
      <c r="Z295" s="102">
        <f>求节点(节奏总纲!E$4:E$163,S$5:S$164,$X295)*6</f>
        <v>43456.379907251619</v>
      </c>
      <c r="AA295" s="102">
        <f>求节点(节奏总纲!F$4:F$163,T$5:T$164,$X295)*6</f>
        <v>44977.376828666842</v>
      </c>
      <c r="AB295" s="102">
        <f>求节点(节奏总纲!G$4:G$163,U$5:U$164,$X295)*6</f>
        <v>47230.613782782217</v>
      </c>
      <c r="AC295" s="102">
        <f>求节点(节奏总纲!H$4:H$163,V$5:V$164,$X295)*6</f>
        <v>51127.88079008121</v>
      </c>
      <c r="AG295" s="103">
        <v>291</v>
      </c>
      <c r="AH295" s="103">
        <v>1</v>
      </c>
      <c r="AI295" s="103">
        <f>[4]实力验证!$Z297</f>
        <v>1.3593082288002882</v>
      </c>
      <c r="AJ295" s="103">
        <f>[4]实力验证!$AE297</f>
        <v>2.0199125044048132</v>
      </c>
      <c r="AK295" s="103">
        <f>[4]实力验证!$AJ297</f>
        <v>3.8941806905863672</v>
      </c>
      <c r="AL295" s="103">
        <f>[4]实力验证!$AO297</f>
        <v>5.5291429470633409</v>
      </c>
      <c r="AM295" s="103">
        <f t="shared" si="18"/>
        <v>174.36288378967538</v>
      </c>
      <c r="AN295" s="107"/>
      <c r="BL295" s="70">
        <v>291</v>
      </c>
      <c r="BM295" s="47">
        <f>'[1]功能-战损相关'!H301</f>
        <v>0</v>
      </c>
      <c r="BN295" s="47">
        <f>'[1]功能-战损相关'!I301</f>
        <v>0</v>
      </c>
      <c r="BO295" s="47">
        <f>'[1]功能-战损相关'!J301</f>
        <v>0</v>
      </c>
      <c r="BP295" s="47">
        <f>'[1]功能-战损相关'!K301</f>
        <v>0</v>
      </c>
      <c r="BQ295" s="47">
        <f>'[1]功能-战损相关'!L301</f>
        <v>0</v>
      </c>
      <c r="BR295" s="47">
        <f>'[1]功能-战损相关'!M301</f>
        <v>0</v>
      </c>
      <c r="BS295" s="47">
        <f>'[1]功能-战损相关'!N301</f>
        <v>0</v>
      </c>
      <c r="BT295" s="47">
        <f>'[1]功能-战损相关'!O301</f>
        <v>0</v>
      </c>
      <c r="BU295" s="47">
        <f>'[1]功能-战损相关'!P301</f>
        <v>0</v>
      </c>
      <c r="BV295" s="47">
        <f>'[1]功能-战损相关'!Q301</f>
        <v>0</v>
      </c>
      <c r="BX295" s="57">
        <v>291</v>
      </c>
      <c r="BY295" s="47">
        <f>求节点($BL$5:$BL$364,BM$5:BM$364,节奏总纲!R294)</f>
        <v>0.17499999999999999</v>
      </c>
      <c r="BZ295" s="47">
        <f>求节点($BL$5:$BL$364,BN$5:BN$364,节奏总纲!S294)</f>
        <v>0.17499999999999999</v>
      </c>
      <c r="CA295" s="47">
        <f>求节点($BL$5:$BL$364,BO$5:BO$364,节奏总纲!T294)</f>
        <v>0.17499999999999999</v>
      </c>
      <c r="CB295" s="47">
        <f>求节点($BL$5:$BL$364,BP$5:BP$364,节奏总纲!U294)</f>
        <v>0.17499999999999999</v>
      </c>
      <c r="CC295" s="47">
        <f>求节点($BL$5:$BL$364,BQ$5:BQ$364,节奏总纲!V294)</f>
        <v>0.17499999999999999</v>
      </c>
      <c r="CD295" s="47">
        <f>求节点($BL$5:$BL$364,BR$5:BR$364,节奏总纲!R294)</f>
        <v>0.125</v>
      </c>
      <c r="CE295" s="47">
        <f>求节点($BL$5:$BL$364,BS$5:BS$364,节奏总纲!S294)</f>
        <v>0.125</v>
      </c>
      <c r="CF295" s="47">
        <f>求节点($BL$5:$BL$364,BT$5:BT$364,节奏总纲!T294)</f>
        <v>0.125</v>
      </c>
      <c r="CG295" s="47">
        <f>求节点($BL$5:$BL$364,BU$5:BU$364,节奏总纲!U294)</f>
        <v>0.125</v>
      </c>
      <c r="CH295" s="47">
        <f>求节点($BL$5:$BL$364,BV$5:BV$364,节奏总纲!V294)</f>
        <v>0.125</v>
      </c>
    </row>
    <row r="296" spans="2:86" x14ac:dyDescent="0.2">
      <c r="B296" s="83">
        <v>292</v>
      </c>
      <c r="C296" s="83">
        <f>[1]服务器生态!W313</f>
        <v>58.101822412657825</v>
      </c>
      <c r="D296" s="83">
        <f>[1]服务器生态!X313</f>
        <v>57.288928932843646</v>
      </c>
      <c r="E296" s="83">
        <f>[1]服务器生态!Y313</f>
        <v>4.6765119228902181</v>
      </c>
      <c r="F296" s="83">
        <f>[1]服务器生态!Z313</f>
        <v>0.83198451745638269</v>
      </c>
      <c r="G296" s="83">
        <f>[1]服务器生态!AA313</f>
        <v>0.24072936258937488</v>
      </c>
      <c r="H296" s="83">
        <f>[1]服务器生态!AC313</f>
        <v>0.47962550249999997</v>
      </c>
      <c r="I296" s="83">
        <f>[1]服务器生态!AD313</f>
        <v>0.47291513735919999</v>
      </c>
      <c r="J296" s="83">
        <f>[1]服务器生态!AE313</f>
        <v>3.8604200140800002E-2</v>
      </c>
      <c r="K296" s="83">
        <f>[1]服务器生态!AF313</f>
        <v>6.8679600000000019E-3</v>
      </c>
      <c r="L296" s="83">
        <f>[1]服务器生态!AG313</f>
        <v>1.9871999999999997E-3</v>
      </c>
      <c r="M296" s="83">
        <f>[3]基础信息!M295</f>
        <v>100</v>
      </c>
      <c r="N296" s="92"/>
      <c r="X296" s="97">
        <v>292</v>
      </c>
      <c r="Y296" s="102">
        <f>求节点(节奏总纲!D$4:D$163,R$5:R$164,$X296)*6</f>
        <v>42319.238555774864</v>
      </c>
      <c r="Z296" s="102">
        <f>求节点(节奏总纲!E$4:E$163,S$5:S$164,$X296)*6</f>
        <v>43476.07028673288</v>
      </c>
      <c r="AA296" s="102">
        <f>求节点(节奏总纲!F$4:F$163,T$5:T$164,$X296)*6</f>
        <v>44997.683351687745</v>
      </c>
      <c r="AB296" s="102">
        <f>求节点(节奏总纲!G$4:G$163,U$5:U$164,$X296)*6</f>
        <v>47250.674578537262</v>
      </c>
      <c r="AC296" s="102">
        <f>求节点(节奏总纲!H$4:H$163,V$5:V$164,$X296)*6</f>
        <v>51148.741352350233</v>
      </c>
      <c r="AG296" s="103">
        <v>292</v>
      </c>
      <c r="AH296" s="103">
        <v>1</v>
      </c>
      <c r="AI296" s="103">
        <f>[4]实力验证!$Z298</f>
        <v>1.3584063042337384</v>
      </c>
      <c r="AJ296" s="103">
        <f>[4]实力验证!$AE298</f>
        <v>2.0202166570814315</v>
      </c>
      <c r="AK296" s="103">
        <f>[4]实力验证!$AJ298</f>
        <v>3.8851574948734795</v>
      </c>
      <c r="AL296" s="103">
        <f>[4]实力验证!$AO298</f>
        <v>5.5150874864441244</v>
      </c>
      <c r="AM296" s="103">
        <f t="shared" si="18"/>
        <v>174.25923645020904</v>
      </c>
      <c r="AN296" s="107"/>
      <c r="BL296" s="70">
        <v>292</v>
      </c>
      <c r="BM296" s="47">
        <f>'[1]功能-战损相关'!H302</f>
        <v>0</v>
      </c>
      <c r="BN296" s="47">
        <f>'[1]功能-战损相关'!I302</f>
        <v>0</v>
      </c>
      <c r="BO296" s="47">
        <f>'[1]功能-战损相关'!J302</f>
        <v>0</v>
      </c>
      <c r="BP296" s="47">
        <f>'[1]功能-战损相关'!K302</f>
        <v>0</v>
      </c>
      <c r="BQ296" s="47">
        <f>'[1]功能-战损相关'!L302</f>
        <v>0</v>
      </c>
      <c r="BR296" s="47">
        <f>'[1]功能-战损相关'!M302</f>
        <v>0</v>
      </c>
      <c r="BS296" s="47">
        <f>'[1]功能-战损相关'!N302</f>
        <v>0</v>
      </c>
      <c r="BT296" s="47">
        <f>'[1]功能-战损相关'!O302</f>
        <v>0</v>
      </c>
      <c r="BU296" s="47">
        <f>'[1]功能-战损相关'!P302</f>
        <v>0</v>
      </c>
      <c r="BV296" s="47">
        <f>'[1]功能-战损相关'!Q302</f>
        <v>0</v>
      </c>
      <c r="BX296" s="57">
        <v>292</v>
      </c>
      <c r="BY296" s="47">
        <f>求节点($BL$5:$BL$364,BM$5:BM$364,节奏总纲!R295)</f>
        <v>0.17499999999999999</v>
      </c>
      <c r="BZ296" s="47">
        <f>求节点($BL$5:$BL$364,BN$5:BN$364,节奏总纲!S295)</f>
        <v>0.17499999999999999</v>
      </c>
      <c r="CA296" s="47">
        <f>求节点($BL$5:$BL$364,BO$5:BO$364,节奏总纲!T295)</f>
        <v>0.17499999999999999</v>
      </c>
      <c r="CB296" s="47">
        <f>求节点($BL$5:$BL$364,BP$5:BP$364,节奏总纲!U295)</f>
        <v>0.17499999999999999</v>
      </c>
      <c r="CC296" s="47">
        <f>求节点($BL$5:$BL$364,BQ$5:BQ$364,节奏总纲!V295)</f>
        <v>0.17499999999999999</v>
      </c>
      <c r="CD296" s="47">
        <f>求节点($BL$5:$BL$364,BR$5:BR$364,节奏总纲!R295)</f>
        <v>0.125</v>
      </c>
      <c r="CE296" s="47">
        <f>求节点($BL$5:$BL$364,BS$5:BS$364,节奏总纲!S295)</f>
        <v>0.125</v>
      </c>
      <c r="CF296" s="47">
        <f>求节点($BL$5:$BL$364,BT$5:BT$364,节奏总纲!T295)</f>
        <v>0.125</v>
      </c>
      <c r="CG296" s="47">
        <f>求节点($BL$5:$BL$364,BU$5:BU$364,节奏总纲!U295)</f>
        <v>0.125</v>
      </c>
      <c r="CH296" s="47">
        <f>求节点($BL$5:$BL$364,BV$5:BV$364,节奏总纲!V295)</f>
        <v>0.125</v>
      </c>
    </row>
    <row r="297" spans="2:86" x14ac:dyDescent="0.2">
      <c r="B297" s="83">
        <v>293</v>
      </c>
      <c r="C297" s="83">
        <f>[1]服务器生态!W314</f>
        <v>57.712995685230858</v>
      </c>
      <c r="D297" s="83">
        <f>[1]服务器生态!X314</f>
        <v>56.905542219143925</v>
      </c>
      <c r="E297" s="83">
        <f>[1]服务器生态!Y314</f>
        <v>4.6452159539989832</v>
      </c>
      <c r="F297" s="83">
        <f>[1]服务器生态!Z314</f>
        <v>0.82641674343898819</v>
      </c>
      <c r="G297" s="83">
        <f>[1]服务器生态!AA314</f>
        <v>0.23911836303093736</v>
      </c>
      <c r="H297" s="83">
        <f>[1]服务器生态!AC314</f>
        <v>0.47962550249999997</v>
      </c>
      <c r="I297" s="83">
        <f>[1]服务器生态!AD314</f>
        <v>0.47291513735919999</v>
      </c>
      <c r="J297" s="83">
        <f>[1]服务器生态!AE314</f>
        <v>3.8604200140800002E-2</v>
      </c>
      <c r="K297" s="83">
        <f>[1]服务器生态!AF314</f>
        <v>6.8679600000000019E-3</v>
      </c>
      <c r="L297" s="83">
        <f>[1]服务器生态!AG314</f>
        <v>1.9871999999999997E-3</v>
      </c>
      <c r="M297" s="83">
        <f>[3]基础信息!M296</f>
        <v>100</v>
      </c>
      <c r="N297" s="92"/>
      <c r="X297" s="97">
        <v>293</v>
      </c>
      <c r="Y297" s="102">
        <f>求节点(节奏总纲!D$4:D$163,R$5:R$164,$X297)*6</f>
        <v>42339.549864162291</v>
      </c>
      <c r="Z297" s="102">
        <f>求节点(节奏总纲!E$4:E$163,S$5:S$164,$X297)*6</f>
        <v>43495.465317684066</v>
      </c>
      <c r="AA297" s="102">
        <f>求节点(节奏总纲!F$4:F$163,T$5:T$164,$X297)*6</f>
        <v>45017.453573032632</v>
      </c>
      <c r="AB297" s="102">
        <f>求节点(节奏总纲!G$4:G$163,U$5:U$164,$X297)*6</f>
        <v>47270.551354170246</v>
      </c>
      <c r="AC297" s="102">
        <f>求节点(节奏总纲!H$4:H$163,V$5:V$164,$X297)*6</f>
        <v>51169.601914619256</v>
      </c>
      <c r="AG297" s="103">
        <v>293</v>
      </c>
      <c r="AH297" s="103">
        <v>1</v>
      </c>
      <c r="AI297" s="103">
        <f>[4]实力验证!$Z299</f>
        <v>1.3574779271046107</v>
      </c>
      <c r="AJ297" s="103">
        <f>[4]实力验证!$AE299</f>
        <v>2.0214119876749841</v>
      </c>
      <c r="AK297" s="103">
        <f>[4]实力验证!$AJ299</f>
        <v>3.8760446471591834</v>
      </c>
      <c r="AL297" s="103">
        <f>[4]实力验证!$AO299</f>
        <v>5.5010573275753911</v>
      </c>
      <c r="AM297" s="103">
        <f t="shared" si="18"/>
        <v>174.1689113595923</v>
      </c>
      <c r="AN297" s="107"/>
      <c r="BL297" s="70">
        <v>293</v>
      </c>
      <c r="BM297" s="47">
        <f>'[1]功能-战损相关'!H303</f>
        <v>0</v>
      </c>
      <c r="BN297" s="47">
        <f>'[1]功能-战损相关'!I303</f>
        <v>0</v>
      </c>
      <c r="BO297" s="47">
        <f>'[1]功能-战损相关'!J303</f>
        <v>0</v>
      </c>
      <c r="BP297" s="47">
        <f>'[1]功能-战损相关'!K303</f>
        <v>0</v>
      </c>
      <c r="BQ297" s="47">
        <f>'[1]功能-战损相关'!L303</f>
        <v>0</v>
      </c>
      <c r="BR297" s="47">
        <f>'[1]功能-战损相关'!M303</f>
        <v>0</v>
      </c>
      <c r="BS297" s="47">
        <f>'[1]功能-战损相关'!N303</f>
        <v>0</v>
      </c>
      <c r="BT297" s="47">
        <f>'[1]功能-战损相关'!O303</f>
        <v>0</v>
      </c>
      <c r="BU297" s="47">
        <f>'[1]功能-战损相关'!P303</f>
        <v>0</v>
      </c>
      <c r="BV297" s="47">
        <f>'[1]功能-战损相关'!Q303</f>
        <v>0</v>
      </c>
      <c r="BX297" s="57">
        <v>293</v>
      </c>
      <c r="BY297" s="47">
        <f>求节点($BL$5:$BL$364,BM$5:BM$364,节奏总纲!R296)</f>
        <v>0.17499999999999999</v>
      </c>
      <c r="BZ297" s="47">
        <f>求节点($BL$5:$BL$364,BN$5:BN$364,节奏总纲!S296)</f>
        <v>0.17499999999999999</v>
      </c>
      <c r="CA297" s="47">
        <f>求节点($BL$5:$BL$364,BO$5:BO$364,节奏总纲!T296)</f>
        <v>0.17499999999999999</v>
      </c>
      <c r="CB297" s="47">
        <f>求节点($BL$5:$BL$364,BP$5:BP$364,节奏总纲!U296)</f>
        <v>0.17499999999999999</v>
      </c>
      <c r="CC297" s="47">
        <f>求节点($BL$5:$BL$364,BQ$5:BQ$364,节奏总纲!V296)</f>
        <v>0.17499999999999999</v>
      </c>
      <c r="CD297" s="47">
        <f>求节点($BL$5:$BL$364,BR$5:BR$364,节奏总纲!R296)</f>
        <v>0.125</v>
      </c>
      <c r="CE297" s="47">
        <f>求节点($BL$5:$BL$364,BS$5:BS$364,节奏总纲!S296)</f>
        <v>0.125</v>
      </c>
      <c r="CF297" s="47">
        <f>求节点($BL$5:$BL$364,BT$5:BT$364,节奏总纲!T296)</f>
        <v>0.125</v>
      </c>
      <c r="CG297" s="47">
        <f>求节点($BL$5:$BL$364,BU$5:BU$364,节奏总纲!U296)</f>
        <v>0.125</v>
      </c>
      <c r="CH297" s="47">
        <f>求节点($BL$5:$BL$364,BV$5:BV$364,节奏总纲!V296)</f>
        <v>0.125</v>
      </c>
    </row>
    <row r="298" spans="2:86" x14ac:dyDescent="0.2">
      <c r="B298" s="83">
        <v>294</v>
      </c>
      <c r="C298" s="83">
        <f>[1]服务器生态!W315</f>
        <v>57.324168957803892</v>
      </c>
      <c r="D298" s="83">
        <f>[1]服务器生态!X315</f>
        <v>56.522155505444204</v>
      </c>
      <c r="E298" s="83">
        <f>[1]服务器生态!Y315</f>
        <v>4.6139199851077484</v>
      </c>
      <c r="F298" s="83">
        <f>[1]服务器生态!Z315</f>
        <v>0.82084896942159358</v>
      </c>
      <c r="G298" s="83">
        <f>[1]服务器生态!AA315</f>
        <v>0.23750736347249984</v>
      </c>
      <c r="H298" s="83">
        <f>[1]服务器生态!AC315</f>
        <v>0.47962550249999997</v>
      </c>
      <c r="I298" s="83">
        <f>[1]服务器生态!AD315</f>
        <v>0.47291513735919999</v>
      </c>
      <c r="J298" s="83">
        <f>[1]服务器生态!AE315</f>
        <v>3.8604200140800002E-2</v>
      </c>
      <c r="K298" s="83">
        <f>[1]服务器生态!AF315</f>
        <v>6.8679600000000019E-3</v>
      </c>
      <c r="L298" s="83">
        <f>[1]服务器生态!AG315</f>
        <v>1.9871999999999997E-3</v>
      </c>
      <c r="M298" s="83">
        <f>[3]基础信息!M297</f>
        <v>100</v>
      </c>
      <c r="N298" s="92"/>
      <c r="X298" s="97">
        <v>294</v>
      </c>
      <c r="Y298" s="102">
        <f>求节点(节奏总纲!D$4:D$163,R$5:R$164,$X298)*6</f>
        <v>42358.708044542574</v>
      </c>
      <c r="Z298" s="102">
        <f>求节点(节奏总纲!E$4:E$163,S$5:S$164,$X298)*6</f>
        <v>43514.860348635251</v>
      </c>
      <c r="AA298" s="102">
        <f>求节点(节奏总纲!F$4:F$163,T$5:T$164,$X298)*6</f>
        <v>45036.86229412118</v>
      </c>
      <c r="AB298" s="102">
        <f>求节点(节奏总纲!G$4:G$163,U$5:U$164,$X298)*6</f>
        <v>47290.428129803229</v>
      </c>
      <c r="AC298" s="102">
        <f>求节点(节奏总纲!H$4:H$163,V$5:V$164,$X298)*6</f>
        <v>51189.551325818276</v>
      </c>
      <c r="AG298" s="103">
        <v>294</v>
      </c>
      <c r="AH298" s="103">
        <v>1</v>
      </c>
      <c r="AI298" s="103">
        <f>[4]实力验证!$Z300</f>
        <v>1.3562718069907607</v>
      </c>
      <c r="AJ298" s="103">
        <f>[4]实力验证!$AE300</f>
        <v>2.0227713853284417</v>
      </c>
      <c r="AK298" s="103">
        <f>[4]实力验证!$AJ300</f>
        <v>3.8661942315648936</v>
      </c>
      <c r="AL298" s="103">
        <f>[4]实力验证!$AO300</f>
        <v>5.4856895392999236</v>
      </c>
      <c r="AM298" s="103">
        <f t="shared" si="18"/>
        <v>174.05787223271062</v>
      </c>
      <c r="AN298" s="107"/>
      <c r="BL298" s="70">
        <v>294</v>
      </c>
      <c r="BM298" s="47">
        <f>'[1]功能-战损相关'!H304</f>
        <v>0</v>
      </c>
      <c r="BN298" s="47">
        <f>'[1]功能-战损相关'!I304</f>
        <v>0</v>
      </c>
      <c r="BO298" s="47">
        <f>'[1]功能-战损相关'!J304</f>
        <v>0</v>
      </c>
      <c r="BP298" s="47">
        <f>'[1]功能-战损相关'!K304</f>
        <v>0</v>
      </c>
      <c r="BQ298" s="47">
        <f>'[1]功能-战损相关'!L304</f>
        <v>0</v>
      </c>
      <c r="BR298" s="47">
        <f>'[1]功能-战损相关'!M304</f>
        <v>0</v>
      </c>
      <c r="BS298" s="47">
        <f>'[1]功能-战损相关'!N304</f>
        <v>0</v>
      </c>
      <c r="BT298" s="47">
        <f>'[1]功能-战损相关'!O304</f>
        <v>0</v>
      </c>
      <c r="BU298" s="47">
        <f>'[1]功能-战损相关'!P304</f>
        <v>0</v>
      </c>
      <c r="BV298" s="47">
        <f>'[1]功能-战损相关'!Q304</f>
        <v>0</v>
      </c>
      <c r="BX298" s="57">
        <v>294</v>
      </c>
      <c r="BY298" s="47">
        <f>求节点($BL$5:$BL$364,BM$5:BM$364,节奏总纲!R297)</f>
        <v>0.17499999999999999</v>
      </c>
      <c r="BZ298" s="47">
        <f>求节点($BL$5:$BL$364,BN$5:BN$364,节奏总纲!S297)</f>
        <v>0.17499999999999999</v>
      </c>
      <c r="CA298" s="47">
        <f>求节点($BL$5:$BL$364,BO$5:BO$364,节奏总纲!T297)</f>
        <v>0.17499999999999999</v>
      </c>
      <c r="CB298" s="47">
        <f>求节点($BL$5:$BL$364,BP$5:BP$364,节奏总纲!U297)</f>
        <v>0.17499999999999999</v>
      </c>
      <c r="CC298" s="47">
        <f>求节点($BL$5:$BL$364,BQ$5:BQ$364,节奏总纲!V297)</f>
        <v>0.17499999999999999</v>
      </c>
      <c r="CD298" s="47">
        <f>求节点($BL$5:$BL$364,BR$5:BR$364,节奏总纲!R297)</f>
        <v>0.125</v>
      </c>
      <c r="CE298" s="47">
        <f>求节点($BL$5:$BL$364,BS$5:BS$364,节奏总纲!S297)</f>
        <v>0.125</v>
      </c>
      <c r="CF298" s="47">
        <f>求节点($BL$5:$BL$364,BT$5:BT$364,节奏总纲!T297)</f>
        <v>0.125</v>
      </c>
      <c r="CG298" s="47">
        <f>求节点($BL$5:$BL$364,BU$5:BU$364,节奏总纲!U297)</f>
        <v>0.125</v>
      </c>
      <c r="CH298" s="47">
        <f>求节点($BL$5:$BL$364,BV$5:BV$364,节奏总纲!V297)</f>
        <v>0.125</v>
      </c>
    </row>
    <row r="299" spans="2:86" x14ac:dyDescent="0.2">
      <c r="B299" s="83">
        <v>295</v>
      </c>
      <c r="C299" s="83">
        <f>[1]服务器生态!W316</f>
        <v>56.935342230376932</v>
      </c>
      <c r="D299" s="83">
        <f>[1]服务器生态!X316</f>
        <v>56.138768791744489</v>
      </c>
      <c r="E299" s="83">
        <f>[1]服务器生态!Y316</f>
        <v>4.5826240162165144</v>
      </c>
      <c r="F299" s="83">
        <f>[1]服务器生态!Z316</f>
        <v>0.81528119540419919</v>
      </c>
      <c r="G299" s="83">
        <f>[1]服务器生态!AA316</f>
        <v>0.23589636391406238</v>
      </c>
      <c r="H299" s="83">
        <f>[1]服务器生态!AC316</f>
        <v>0.47962550249999997</v>
      </c>
      <c r="I299" s="83">
        <f>[1]服务器生态!AD316</f>
        <v>0.47291513735919999</v>
      </c>
      <c r="J299" s="83">
        <f>[1]服务器生态!AE316</f>
        <v>3.8604200140800002E-2</v>
      </c>
      <c r="K299" s="83">
        <f>[1]服务器生态!AF316</f>
        <v>6.8679600000000019E-3</v>
      </c>
      <c r="L299" s="83">
        <f>[1]服务器生态!AG316</f>
        <v>1.9871999999999997E-3</v>
      </c>
      <c r="M299" s="83">
        <f>[3]基础信息!M298</f>
        <v>100</v>
      </c>
      <c r="N299" s="92"/>
      <c r="X299" s="97">
        <v>295</v>
      </c>
      <c r="Y299" s="102">
        <f>求节点(节奏总纲!D$4:D$163,R$5:R$164,$X299)*6</f>
        <v>42377.78371007806</v>
      </c>
      <c r="Z299" s="102">
        <f>求节点(节奏总纲!E$4:E$163,S$5:S$164,$X299)*6</f>
        <v>43534.25537958643</v>
      </c>
      <c r="AA299" s="102">
        <f>求节点(节奏总纲!F$4:F$163,T$5:T$164,$X299)*6</f>
        <v>45056.271015209735</v>
      </c>
      <c r="AB299" s="102">
        <f>求节点(节奏总纲!G$4:G$163,U$5:U$164,$X299)*6</f>
        <v>47310.304905436205</v>
      </c>
      <c r="AC299" s="102">
        <f>求节点(节奏总纲!H$4:H$163,V$5:V$164,$X299)*6</f>
        <v>51208.834583986027</v>
      </c>
      <c r="AG299" s="103">
        <v>295</v>
      </c>
      <c r="AH299" s="103">
        <v>1</v>
      </c>
      <c r="AI299" s="103">
        <f>[4]实力验证!$Z301</f>
        <v>1.3550559302899299</v>
      </c>
      <c r="AJ299" s="103">
        <f>[4]实力验证!$AE301</f>
        <v>2.0240885269491122</v>
      </c>
      <c r="AK299" s="103">
        <f>[4]实力验证!$AJ301</f>
        <v>3.8563722537743192</v>
      </c>
      <c r="AL299" s="103">
        <f>[4]实力验证!$AO301</f>
        <v>5.470374304755091</v>
      </c>
      <c r="AM299" s="103">
        <f t="shared" si="18"/>
        <v>173.94555680525795</v>
      </c>
      <c r="AN299" s="107"/>
      <c r="BL299" s="70">
        <v>295</v>
      </c>
      <c r="BM299" s="47">
        <f>'[1]功能-战损相关'!H305</f>
        <v>0</v>
      </c>
      <c r="BN299" s="47">
        <f>'[1]功能-战损相关'!I305</f>
        <v>0</v>
      </c>
      <c r="BO299" s="47">
        <f>'[1]功能-战损相关'!J305</f>
        <v>0</v>
      </c>
      <c r="BP299" s="47">
        <f>'[1]功能-战损相关'!K305</f>
        <v>0</v>
      </c>
      <c r="BQ299" s="47">
        <f>'[1]功能-战损相关'!L305</f>
        <v>0</v>
      </c>
      <c r="BR299" s="47">
        <f>'[1]功能-战损相关'!M305</f>
        <v>0</v>
      </c>
      <c r="BS299" s="47">
        <f>'[1]功能-战损相关'!N305</f>
        <v>0</v>
      </c>
      <c r="BT299" s="47">
        <f>'[1]功能-战损相关'!O305</f>
        <v>0</v>
      </c>
      <c r="BU299" s="47">
        <f>'[1]功能-战损相关'!P305</f>
        <v>0</v>
      </c>
      <c r="BV299" s="47">
        <f>'[1]功能-战损相关'!Q305</f>
        <v>0</v>
      </c>
      <c r="BX299" s="57">
        <v>295</v>
      </c>
      <c r="BY299" s="47">
        <f>求节点($BL$5:$BL$364,BM$5:BM$364,节奏总纲!R298)</f>
        <v>0.17499999999999999</v>
      </c>
      <c r="BZ299" s="47">
        <f>求节点($BL$5:$BL$364,BN$5:BN$364,节奏总纲!S298)</f>
        <v>0.17499999999999999</v>
      </c>
      <c r="CA299" s="47">
        <f>求节点($BL$5:$BL$364,BO$5:BO$364,节奏总纲!T298)</f>
        <v>0.17499999999999999</v>
      </c>
      <c r="CB299" s="47">
        <f>求节点($BL$5:$BL$364,BP$5:BP$364,节奏总纲!U298)</f>
        <v>0.17499999999999999</v>
      </c>
      <c r="CC299" s="47">
        <f>求节点($BL$5:$BL$364,BQ$5:BQ$364,节奏总纲!V298)</f>
        <v>0.17499999999999999</v>
      </c>
      <c r="CD299" s="47">
        <f>求节点($BL$5:$BL$364,BR$5:BR$364,节奏总纲!R298)</f>
        <v>0.125</v>
      </c>
      <c r="CE299" s="47">
        <f>求节点($BL$5:$BL$364,BS$5:BS$364,节奏总纲!S298)</f>
        <v>0.125</v>
      </c>
      <c r="CF299" s="47">
        <f>求节点($BL$5:$BL$364,BT$5:BT$364,节奏总纲!T298)</f>
        <v>0.125</v>
      </c>
      <c r="CG299" s="47">
        <f>求节点($BL$5:$BL$364,BU$5:BU$364,节奏总纲!U298)</f>
        <v>0.125</v>
      </c>
      <c r="CH299" s="47">
        <f>求节点($BL$5:$BL$364,BV$5:BV$364,节奏总纲!V298)</f>
        <v>0.125</v>
      </c>
    </row>
    <row r="300" spans="2:86" x14ac:dyDescent="0.2">
      <c r="B300" s="83">
        <v>296</v>
      </c>
      <c r="C300" s="83">
        <f>[1]服务器生态!W317</f>
        <v>56.546515502949966</v>
      </c>
      <c r="D300" s="83">
        <f>[1]服务器生态!X317</f>
        <v>55.755382078044768</v>
      </c>
      <c r="E300" s="83">
        <f>[1]服务器生态!Y317</f>
        <v>4.5513280473252786</v>
      </c>
      <c r="F300" s="83">
        <f>[1]服务器生态!Z317</f>
        <v>0.80971342138680458</v>
      </c>
      <c r="G300" s="83">
        <f>[1]服务器生态!AA317</f>
        <v>0.23428536435562486</v>
      </c>
      <c r="H300" s="83">
        <f>[1]服务器生态!AC317</f>
        <v>0.47962550249999997</v>
      </c>
      <c r="I300" s="83">
        <f>[1]服务器生态!AD317</f>
        <v>0.47291513735919999</v>
      </c>
      <c r="J300" s="83">
        <f>[1]服务器生态!AE317</f>
        <v>3.8604200140800002E-2</v>
      </c>
      <c r="K300" s="83">
        <f>[1]服务器生态!AF317</f>
        <v>6.8679600000000019E-3</v>
      </c>
      <c r="L300" s="83">
        <f>[1]服务器生态!AG317</f>
        <v>1.9871999999999997E-3</v>
      </c>
      <c r="M300" s="83">
        <f>[3]基础信息!M299</f>
        <v>100</v>
      </c>
      <c r="N300" s="92"/>
      <c r="X300" s="97">
        <v>296</v>
      </c>
      <c r="Y300" s="102">
        <f>求节点(节奏总纲!D$4:D$163,R$5:R$164,$X300)*6</f>
        <v>42396.859375613545</v>
      </c>
      <c r="Z300" s="102">
        <f>求节点(节奏总纲!E$4:E$163,S$5:S$164,$X300)*6</f>
        <v>43553.650410537615</v>
      </c>
      <c r="AA300" s="102">
        <f>求节点(节奏总纲!F$4:F$163,T$5:T$164,$X300)*6</f>
        <v>45075.679736298291</v>
      </c>
      <c r="AB300" s="102">
        <f>求节点(节奏总纲!G$4:G$163,U$5:U$164,$X300)*6</f>
        <v>47330.181681069189</v>
      </c>
      <c r="AC300" s="102">
        <f>求节点(节奏总纲!H$4:H$163,V$5:V$164,$X300)*6</f>
        <v>51228.11784215377</v>
      </c>
      <c r="AG300" s="103">
        <v>296</v>
      </c>
      <c r="AH300" s="103">
        <v>1</v>
      </c>
      <c r="AI300" s="103">
        <f>[4]实力验证!$Z302</f>
        <v>1.3538506910885888</v>
      </c>
      <c r="AJ300" s="103">
        <f>[4]实力验证!$AE302</f>
        <v>2.0253941451206461</v>
      </c>
      <c r="AK300" s="103">
        <f>[4]实力验证!$AJ302</f>
        <v>3.8466362068052375</v>
      </c>
      <c r="AL300" s="103">
        <f>[4]实力验证!$AO302</f>
        <v>5.4551930606054571</v>
      </c>
      <c r="AM300" s="103">
        <f t="shared" si="18"/>
        <v>173.83422400647268</v>
      </c>
      <c r="AN300" s="107"/>
      <c r="BL300" s="70">
        <v>296</v>
      </c>
      <c r="BM300" s="47">
        <f>'[1]功能-战损相关'!H306</f>
        <v>0</v>
      </c>
      <c r="BN300" s="47">
        <f>'[1]功能-战损相关'!I306</f>
        <v>0</v>
      </c>
      <c r="BO300" s="47">
        <f>'[1]功能-战损相关'!J306</f>
        <v>0</v>
      </c>
      <c r="BP300" s="47">
        <f>'[1]功能-战损相关'!K306</f>
        <v>0</v>
      </c>
      <c r="BQ300" s="47">
        <f>'[1]功能-战损相关'!L306</f>
        <v>0</v>
      </c>
      <c r="BR300" s="47">
        <f>'[1]功能-战损相关'!M306</f>
        <v>0</v>
      </c>
      <c r="BS300" s="47">
        <f>'[1]功能-战损相关'!N306</f>
        <v>0</v>
      </c>
      <c r="BT300" s="47">
        <f>'[1]功能-战损相关'!O306</f>
        <v>0</v>
      </c>
      <c r="BU300" s="47">
        <f>'[1]功能-战损相关'!P306</f>
        <v>0</v>
      </c>
      <c r="BV300" s="47">
        <f>'[1]功能-战损相关'!Q306</f>
        <v>0</v>
      </c>
      <c r="BX300" s="57">
        <v>296</v>
      </c>
      <c r="BY300" s="47">
        <f>求节点($BL$5:$BL$364,BM$5:BM$364,节奏总纲!R299)</f>
        <v>0.17499999999999999</v>
      </c>
      <c r="BZ300" s="47">
        <f>求节点($BL$5:$BL$364,BN$5:BN$364,节奏总纲!S299)</f>
        <v>0.17499999999999999</v>
      </c>
      <c r="CA300" s="47">
        <f>求节点($BL$5:$BL$364,BO$5:BO$364,节奏总纲!T299)</f>
        <v>0.17499999999999999</v>
      </c>
      <c r="CB300" s="47">
        <f>求节点($BL$5:$BL$364,BP$5:BP$364,节奏总纲!U299)</f>
        <v>0.17499999999999999</v>
      </c>
      <c r="CC300" s="47">
        <f>求节点($BL$5:$BL$364,BQ$5:BQ$364,节奏总纲!V299)</f>
        <v>0.17499999999999999</v>
      </c>
      <c r="CD300" s="47">
        <f>求节点($BL$5:$BL$364,BR$5:BR$364,节奏总纲!R299)</f>
        <v>0.125</v>
      </c>
      <c r="CE300" s="47">
        <f>求节点($BL$5:$BL$364,BS$5:BS$364,节奏总纲!S299)</f>
        <v>0.125</v>
      </c>
      <c r="CF300" s="47">
        <f>求节点($BL$5:$BL$364,BT$5:BT$364,节奏总纲!T299)</f>
        <v>0.125</v>
      </c>
      <c r="CG300" s="47">
        <f>求节点($BL$5:$BL$364,BU$5:BU$364,节奏总纲!U299)</f>
        <v>0.125</v>
      </c>
      <c r="CH300" s="47">
        <f>求节点($BL$5:$BL$364,BV$5:BV$364,节奏总纲!V299)</f>
        <v>0.125</v>
      </c>
    </row>
    <row r="301" spans="2:86" x14ac:dyDescent="0.2">
      <c r="B301" s="83">
        <v>297</v>
      </c>
      <c r="C301" s="83">
        <f>[1]服务器生态!W318</f>
        <v>56.157688775523006</v>
      </c>
      <c r="D301" s="83">
        <f>[1]服务器生态!X318</f>
        <v>55.371995364345054</v>
      </c>
      <c r="E301" s="83">
        <f>[1]服务器生态!Y318</f>
        <v>4.5200320784340446</v>
      </c>
      <c r="F301" s="83">
        <f>[1]服务器生态!Z318</f>
        <v>0.80414564736941008</v>
      </c>
      <c r="G301" s="83">
        <f>[1]服务器生态!AA318</f>
        <v>0.23267436479718739</v>
      </c>
      <c r="H301" s="83">
        <f>[1]服务器生态!AC318</f>
        <v>0.47962550249999997</v>
      </c>
      <c r="I301" s="83">
        <f>[1]服务器生态!AD318</f>
        <v>0.47291513735919999</v>
      </c>
      <c r="J301" s="83">
        <f>[1]服务器生态!AE318</f>
        <v>3.8604200140800002E-2</v>
      </c>
      <c r="K301" s="83">
        <f>[1]服务器生态!AF318</f>
        <v>6.8679600000000019E-3</v>
      </c>
      <c r="L301" s="83">
        <f>[1]服务器生态!AG318</f>
        <v>1.9871999999999997E-3</v>
      </c>
      <c r="M301" s="83">
        <f>[3]基础信息!M300</f>
        <v>100</v>
      </c>
      <c r="N301" s="92"/>
      <c r="X301" s="97">
        <v>297</v>
      </c>
      <c r="Y301" s="102">
        <f>求节点(节奏总纲!D$4:D$163,R$5:R$164,$X301)*6</f>
        <v>42415.93504114903</v>
      </c>
      <c r="Z301" s="102">
        <f>求节点(节奏总纲!E$4:E$163,S$5:S$164,$X301)*6</f>
        <v>43573.045441488801</v>
      </c>
      <c r="AA301" s="102">
        <f>求节点(节奏总纲!F$4:F$163,T$5:T$164,$X301)*6</f>
        <v>45095.088457386846</v>
      </c>
      <c r="AB301" s="102">
        <f>求节点(节奏总纲!G$4:G$163,U$5:U$164,$X301)*6</f>
        <v>47350.058456702165</v>
      </c>
      <c r="AC301" s="102">
        <f>求节点(节奏总纲!H$4:H$163,V$5:V$164,$X301)*6</f>
        <v>51247.401100321513</v>
      </c>
      <c r="AG301" s="103">
        <v>297</v>
      </c>
      <c r="AH301" s="103">
        <v>1</v>
      </c>
      <c r="AI301" s="103">
        <f>[4]实力验证!$Z303</f>
        <v>1.3526559503962157</v>
      </c>
      <c r="AJ301" s="103">
        <f>[4]实力验证!$AE303</f>
        <v>2.0266883904094635</v>
      </c>
      <c r="AK301" s="103">
        <f>[4]实力验证!$AJ303</f>
        <v>3.8369849678778341</v>
      </c>
      <c r="AL301" s="103">
        <f>[4]实力验证!$AO303</f>
        <v>5.440144056120511</v>
      </c>
      <c r="AM301" s="103">
        <f t="shared" si="18"/>
        <v>173.72386099724051</v>
      </c>
      <c r="AN301" s="107"/>
      <c r="BL301" s="70">
        <v>297</v>
      </c>
      <c r="BM301" s="47">
        <f>'[1]功能-战损相关'!H307</f>
        <v>0</v>
      </c>
      <c r="BN301" s="47">
        <f>'[1]功能-战损相关'!I307</f>
        <v>0</v>
      </c>
      <c r="BO301" s="47">
        <f>'[1]功能-战损相关'!J307</f>
        <v>0</v>
      </c>
      <c r="BP301" s="47">
        <f>'[1]功能-战损相关'!K307</f>
        <v>0</v>
      </c>
      <c r="BQ301" s="47">
        <f>'[1]功能-战损相关'!L307</f>
        <v>0</v>
      </c>
      <c r="BR301" s="47">
        <f>'[1]功能-战损相关'!M307</f>
        <v>0</v>
      </c>
      <c r="BS301" s="47">
        <f>'[1]功能-战损相关'!N307</f>
        <v>0</v>
      </c>
      <c r="BT301" s="47">
        <f>'[1]功能-战损相关'!O307</f>
        <v>0</v>
      </c>
      <c r="BU301" s="47">
        <f>'[1]功能-战损相关'!P307</f>
        <v>0</v>
      </c>
      <c r="BV301" s="47">
        <f>'[1]功能-战损相关'!Q307</f>
        <v>0</v>
      </c>
      <c r="BX301" s="57">
        <v>297</v>
      </c>
      <c r="BY301" s="47">
        <f>求节点($BL$5:$BL$364,BM$5:BM$364,节奏总纲!R300)</f>
        <v>0.17499999999999999</v>
      </c>
      <c r="BZ301" s="47">
        <f>求节点($BL$5:$BL$364,BN$5:BN$364,节奏总纲!S300)</f>
        <v>0.17499999999999999</v>
      </c>
      <c r="CA301" s="47">
        <f>求节点($BL$5:$BL$364,BO$5:BO$364,节奏总纲!T300)</f>
        <v>0.17499999999999999</v>
      </c>
      <c r="CB301" s="47">
        <f>求节点($BL$5:$BL$364,BP$5:BP$364,节奏总纲!U300)</f>
        <v>0.17499999999999999</v>
      </c>
      <c r="CC301" s="47">
        <f>求节点($BL$5:$BL$364,BQ$5:BQ$364,节奏总纲!V300)</f>
        <v>0.17499999999999999</v>
      </c>
      <c r="CD301" s="47">
        <f>求节点($BL$5:$BL$364,BR$5:BR$364,节奏总纲!R300)</f>
        <v>0.125</v>
      </c>
      <c r="CE301" s="47">
        <f>求节点($BL$5:$BL$364,BS$5:BS$364,节奏总纲!S300)</f>
        <v>0.125</v>
      </c>
      <c r="CF301" s="47">
        <f>求节点($BL$5:$BL$364,BT$5:BT$364,节奏总纲!T300)</f>
        <v>0.125</v>
      </c>
      <c r="CG301" s="47">
        <f>求节点($BL$5:$BL$364,BU$5:BU$364,节奏总纲!U300)</f>
        <v>0.125</v>
      </c>
      <c r="CH301" s="47">
        <f>求节点($BL$5:$BL$364,BV$5:BV$364,节奏总纲!V300)</f>
        <v>0.125</v>
      </c>
    </row>
    <row r="302" spans="2:86" x14ac:dyDescent="0.2">
      <c r="B302" s="83">
        <v>298</v>
      </c>
      <c r="C302" s="83">
        <f>[1]服务器生态!W319</f>
        <v>55.76886204809604</v>
      </c>
      <c r="D302" s="83">
        <f>[1]服务器生态!X319</f>
        <v>54.988608650645332</v>
      </c>
      <c r="E302" s="83">
        <f>[1]服务器生态!Y319</f>
        <v>4.4887361095428098</v>
      </c>
      <c r="F302" s="83">
        <f>[1]服务器生态!Z319</f>
        <v>0.79857787335201558</v>
      </c>
      <c r="G302" s="83">
        <f>[1]服务器生态!AA319</f>
        <v>0.23106336523874987</v>
      </c>
      <c r="H302" s="83">
        <f>[1]服务器生态!AC319</f>
        <v>0.47962550249999997</v>
      </c>
      <c r="I302" s="83">
        <f>[1]服务器生态!AD319</f>
        <v>0.47291513735919999</v>
      </c>
      <c r="J302" s="83">
        <f>[1]服务器生态!AE319</f>
        <v>3.8604200140800002E-2</v>
      </c>
      <c r="K302" s="83">
        <f>[1]服务器生态!AF319</f>
        <v>6.8679600000000019E-3</v>
      </c>
      <c r="L302" s="83">
        <f>[1]服务器生态!AG319</f>
        <v>1.9871999999999997E-3</v>
      </c>
      <c r="M302" s="83">
        <f>[3]基础信息!M301</f>
        <v>100</v>
      </c>
      <c r="N302" s="92"/>
      <c r="X302" s="97">
        <v>298</v>
      </c>
      <c r="Y302" s="102">
        <f>求节点(节奏总纲!D$4:D$163,R$5:R$164,$X302)*6</f>
        <v>42435.010706684516</v>
      </c>
      <c r="Z302" s="102">
        <f>求节点(节奏总纲!E$4:E$163,S$5:S$164,$X302)*6</f>
        <v>43592.440472439979</v>
      </c>
      <c r="AA302" s="102">
        <f>求节点(节奏总纲!F$4:F$163,T$5:T$164,$X302)*6</f>
        <v>45114.497178475402</v>
      </c>
      <c r="AB302" s="102">
        <f>求节点(节奏总纲!G$4:G$163,U$5:U$164,$X302)*6</f>
        <v>47369.935232335149</v>
      </c>
      <c r="AC302" s="102">
        <f>求节点(节奏总纲!H$4:H$163,V$5:V$164,$X302)*6</f>
        <v>51266.684358489263</v>
      </c>
      <c r="AG302" s="103">
        <v>298</v>
      </c>
      <c r="AH302" s="103">
        <v>1</v>
      </c>
      <c r="AI302" s="103">
        <f>[4]实力验证!$Z304</f>
        <v>1.3514715716332055</v>
      </c>
      <c r="AJ302" s="103">
        <f>[4]实力验证!$AE304</f>
        <v>2.0279714107702724</v>
      </c>
      <c r="AK302" s="103">
        <f>[4]实力验证!$AJ304</f>
        <v>3.8274174336879221</v>
      </c>
      <c r="AL302" s="103">
        <f>[4]实力验证!$AO304</f>
        <v>5.4252255709377373</v>
      </c>
      <c r="AM302" s="103">
        <f t="shared" si="18"/>
        <v>173.61445516115333</v>
      </c>
      <c r="AN302" s="107"/>
      <c r="BL302" s="70">
        <v>298</v>
      </c>
      <c r="BM302" s="47">
        <f>'[1]功能-战损相关'!H308</f>
        <v>0</v>
      </c>
      <c r="BN302" s="47">
        <f>'[1]功能-战损相关'!I308</f>
        <v>0</v>
      </c>
      <c r="BO302" s="47">
        <f>'[1]功能-战损相关'!J308</f>
        <v>0</v>
      </c>
      <c r="BP302" s="47">
        <f>'[1]功能-战损相关'!K308</f>
        <v>0</v>
      </c>
      <c r="BQ302" s="47">
        <f>'[1]功能-战损相关'!L308</f>
        <v>0</v>
      </c>
      <c r="BR302" s="47">
        <f>'[1]功能-战损相关'!M308</f>
        <v>0</v>
      </c>
      <c r="BS302" s="47">
        <f>'[1]功能-战损相关'!N308</f>
        <v>0</v>
      </c>
      <c r="BT302" s="47">
        <f>'[1]功能-战损相关'!O308</f>
        <v>0</v>
      </c>
      <c r="BU302" s="47">
        <f>'[1]功能-战损相关'!P308</f>
        <v>0</v>
      </c>
      <c r="BV302" s="47">
        <f>'[1]功能-战损相关'!Q308</f>
        <v>0</v>
      </c>
      <c r="BX302" s="57">
        <v>298</v>
      </c>
      <c r="BY302" s="47">
        <f>求节点($BL$5:$BL$364,BM$5:BM$364,节奏总纲!R301)</f>
        <v>0.17499999999999999</v>
      </c>
      <c r="BZ302" s="47">
        <f>求节点($BL$5:$BL$364,BN$5:BN$364,节奏总纲!S301)</f>
        <v>0.17499999999999999</v>
      </c>
      <c r="CA302" s="47">
        <f>求节点($BL$5:$BL$364,BO$5:BO$364,节奏总纲!T301)</f>
        <v>0.17499999999999999</v>
      </c>
      <c r="CB302" s="47">
        <f>求节点($BL$5:$BL$364,BP$5:BP$364,节奏总纲!U301)</f>
        <v>0.17499999999999999</v>
      </c>
      <c r="CC302" s="47">
        <f>求节点($BL$5:$BL$364,BQ$5:BQ$364,节奏总纲!V301)</f>
        <v>0.17499999999999999</v>
      </c>
      <c r="CD302" s="47">
        <f>求节点($BL$5:$BL$364,BR$5:BR$364,节奏总纲!R301)</f>
        <v>0.125</v>
      </c>
      <c r="CE302" s="47">
        <f>求节点($BL$5:$BL$364,BS$5:BS$364,节奏总纲!S301)</f>
        <v>0.125</v>
      </c>
      <c r="CF302" s="47">
        <f>求节点($BL$5:$BL$364,BT$5:BT$364,节奏总纲!T301)</f>
        <v>0.125</v>
      </c>
      <c r="CG302" s="47">
        <f>求节点($BL$5:$BL$364,BU$5:BU$364,节奏总纲!U301)</f>
        <v>0.125</v>
      </c>
      <c r="CH302" s="47">
        <f>求节点($BL$5:$BL$364,BV$5:BV$364,节奏总纲!V301)</f>
        <v>0.125</v>
      </c>
    </row>
    <row r="303" spans="2:86" x14ac:dyDescent="0.2">
      <c r="B303" s="83">
        <v>299</v>
      </c>
      <c r="C303" s="83">
        <f>[1]服务器生态!W320</f>
        <v>55.380035320669073</v>
      </c>
      <c r="D303" s="83">
        <f>[1]服务器生态!X320</f>
        <v>54.605221936945611</v>
      </c>
      <c r="E303" s="83">
        <f>[1]服务器生态!Y320</f>
        <v>4.4574401406515749</v>
      </c>
      <c r="F303" s="83">
        <f>[1]服务器生态!Z320</f>
        <v>0.79301009933462097</v>
      </c>
      <c r="G303" s="83">
        <f>[1]服务器生态!AA320</f>
        <v>0.22945236568031238</v>
      </c>
      <c r="H303" s="83">
        <f>[1]服务器生态!AC320</f>
        <v>0.47962550249999997</v>
      </c>
      <c r="I303" s="83">
        <f>[1]服务器生态!AD320</f>
        <v>0.47291513735919999</v>
      </c>
      <c r="J303" s="83">
        <f>[1]服务器生态!AE320</f>
        <v>3.8604200140800002E-2</v>
      </c>
      <c r="K303" s="83">
        <f>[1]服务器生态!AF320</f>
        <v>6.8679600000000019E-3</v>
      </c>
      <c r="L303" s="83">
        <f>[1]服务器生态!AG320</f>
        <v>1.9871999999999997E-3</v>
      </c>
      <c r="M303" s="83">
        <f>[3]基础信息!M302</f>
        <v>100</v>
      </c>
      <c r="N303" s="92"/>
      <c r="X303" s="97">
        <v>299</v>
      </c>
      <c r="Y303" s="102">
        <f>求节点(节奏总纲!D$4:D$163,R$5:R$164,$X303)*6</f>
        <v>42454.086372220008</v>
      </c>
      <c r="Z303" s="102">
        <f>求节点(节奏总纲!E$4:E$163,S$5:S$164,$X303)*6</f>
        <v>43611.835503391165</v>
      </c>
      <c r="AA303" s="102">
        <f>求节点(节奏总纲!F$4:F$163,T$5:T$164,$X303)*6</f>
        <v>45133.905899563964</v>
      </c>
      <c r="AB303" s="102">
        <f>求节点(节奏总纲!G$4:G$163,U$5:U$164,$X303)*6</f>
        <v>47389.812007968125</v>
      </c>
      <c r="AC303" s="102">
        <f>求节点(节奏总纲!H$4:H$163,V$5:V$164,$X303)*6</f>
        <v>51285.967616657013</v>
      </c>
      <c r="AG303" s="103">
        <v>299</v>
      </c>
      <c r="AH303" s="103">
        <v>1</v>
      </c>
      <c r="AI303" s="103">
        <f>[4]实力验证!$Z305</f>
        <v>1.3502974205788199</v>
      </c>
      <c r="AJ303" s="103">
        <f>[4]实力验证!$AE305</f>
        <v>2.0292433516024544</v>
      </c>
      <c r="AK303" s="103">
        <f>[4]实力验证!$AJ305</f>
        <v>3.8179325199864946</v>
      </c>
      <c r="AL303" s="103">
        <f>[4]实力验证!$AO305</f>
        <v>5.410435914407028</v>
      </c>
      <c r="AM303" s="103">
        <f t="shared" si="18"/>
        <v>173.50599409970096</v>
      </c>
      <c r="AN303" s="107"/>
      <c r="BL303" s="70">
        <v>299</v>
      </c>
      <c r="BM303" s="47">
        <f>'[1]功能-战损相关'!H309</f>
        <v>0</v>
      </c>
      <c r="BN303" s="47">
        <f>'[1]功能-战损相关'!I309</f>
        <v>0</v>
      </c>
      <c r="BO303" s="47">
        <f>'[1]功能-战损相关'!J309</f>
        <v>0</v>
      </c>
      <c r="BP303" s="47">
        <f>'[1]功能-战损相关'!K309</f>
        <v>0</v>
      </c>
      <c r="BQ303" s="47">
        <f>'[1]功能-战损相关'!L309</f>
        <v>0</v>
      </c>
      <c r="BR303" s="47">
        <f>'[1]功能-战损相关'!M309</f>
        <v>0</v>
      </c>
      <c r="BS303" s="47">
        <f>'[1]功能-战损相关'!N309</f>
        <v>0</v>
      </c>
      <c r="BT303" s="47">
        <f>'[1]功能-战损相关'!O309</f>
        <v>0</v>
      </c>
      <c r="BU303" s="47">
        <f>'[1]功能-战损相关'!P309</f>
        <v>0</v>
      </c>
      <c r="BV303" s="47">
        <f>'[1]功能-战损相关'!Q309</f>
        <v>0</v>
      </c>
      <c r="BX303" s="57">
        <v>299</v>
      </c>
      <c r="BY303" s="47">
        <f>求节点($BL$5:$BL$364,BM$5:BM$364,节奏总纲!R302)</f>
        <v>0.17499999999999999</v>
      </c>
      <c r="BZ303" s="47">
        <f>求节点($BL$5:$BL$364,BN$5:BN$364,节奏总纲!S302)</f>
        <v>0.17499999999999999</v>
      </c>
      <c r="CA303" s="47">
        <f>求节点($BL$5:$BL$364,BO$5:BO$364,节奏总纲!T302)</f>
        <v>0.17499999999999999</v>
      </c>
      <c r="CB303" s="47">
        <f>求节点($BL$5:$BL$364,BP$5:BP$364,节奏总纲!U302)</f>
        <v>0.17499999999999999</v>
      </c>
      <c r="CC303" s="47">
        <f>求节点($BL$5:$BL$364,BQ$5:BQ$364,节奏总纲!V302)</f>
        <v>0.17499999999999999</v>
      </c>
      <c r="CD303" s="47">
        <f>求节点($BL$5:$BL$364,BR$5:BR$364,节奏总纲!R302)</f>
        <v>0.125</v>
      </c>
      <c r="CE303" s="47">
        <f>求节点($BL$5:$BL$364,BS$5:BS$364,节奏总纲!S302)</f>
        <v>0.125</v>
      </c>
      <c r="CF303" s="47">
        <f>求节点($BL$5:$BL$364,BT$5:BT$364,节奏总纲!T302)</f>
        <v>0.125</v>
      </c>
      <c r="CG303" s="47">
        <f>求节点($BL$5:$BL$364,BU$5:BU$364,节奏总纲!U302)</f>
        <v>0.125</v>
      </c>
      <c r="CH303" s="47">
        <f>求节点($BL$5:$BL$364,BV$5:BV$364,节奏总纲!V302)</f>
        <v>0.125</v>
      </c>
    </row>
    <row r="304" spans="2:86" x14ac:dyDescent="0.2">
      <c r="B304" s="83">
        <v>300</v>
      </c>
      <c r="C304" s="83">
        <f>[1]服务器生态!W321</f>
        <v>54.991208593242106</v>
      </c>
      <c r="D304" s="83">
        <f>[1]服务器生态!X321</f>
        <v>54.221835223245897</v>
      </c>
      <c r="E304" s="83">
        <f>[1]服务器生态!Y321</f>
        <v>4.42614417176034</v>
      </c>
      <c r="F304" s="83">
        <f>[1]服务器生态!Z321</f>
        <v>0.78744232531722647</v>
      </c>
      <c r="G304" s="83">
        <f>[1]服务器生态!AA321</f>
        <v>0.22784136612187486</v>
      </c>
      <c r="H304" s="83">
        <f>[1]服务器生态!AC321</f>
        <v>0.47962550249999997</v>
      </c>
      <c r="I304" s="83">
        <f>[1]服务器生态!AD321</f>
        <v>0.47291513735919999</v>
      </c>
      <c r="J304" s="83">
        <f>[1]服务器生态!AE321</f>
        <v>3.8604200140800002E-2</v>
      </c>
      <c r="K304" s="83">
        <f>[1]服务器生态!AF321</f>
        <v>6.8679600000000019E-3</v>
      </c>
      <c r="L304" s="83">
        <f>[1]服务器生态!AG321</f>
        <v>1.9871999999999997E-3</v>
      </c>
      <c r="M304" s="83">
        <f>[3]基础信息!M303</f>
        <v>100</v>
      </c>
      <c r="N304" s="92"/>
      <c r="X304" s="97">
        <v>300</v>
      </c>
      <c r="Y304" s="102">
        <f>求节点(节奏总纲!D$4:D$163,R$5:R$164,$X304)*6</f>
        <v>42473.162037755494</v>
      </c>
      <c r="Z304" s="102">
        <f>求节点(节奏总纲!E$4:E$163,S$5:S$164,$X304)*6</f>
        <v>43631.230534342343</v>
      </c>
      <c r="AA304" s="102">
        <f>求节点(节奏总纲!F$4:F$163,T$5:T$164,$X304)*6</f>
        <v>45153.314620652513</v>
      </c>
      <c r="AB304" s="102">
        <f>求节点(节奏总纲!G$4:G$163,U$5:U$164,$X304)*6</f>
        <v>47409.688783601101</v>
      </c>
      <c r="AC304" s="102">
        <f>求节点(节奏总纲!H$4:H$163,V$5:V$164,$X304)*6</f>
        <v>51305.250874824756</v>
      </c>
      <c r="AG304" s="103">
        <v>300</v>
      </c>
      <c r="AH304" s="103">
        <v>1</v>
      </c>
      <c r="AI304" s="103">
        <f>[4]实力验证!$Z306</f>
        <v>1.3491333653204827</v>
      </c>
      <c r="AJ304" s="103">
        <f>[4]实力验证!$AE306</f>
        <v>2.030504355804994</v>
      </c>
      <c r="AK304" s="103">
        <f>[4]实力验证!$AJ306</f>
        <v>3.8085291611701129</v>
      </c>
      <c r="AL304" s="103">
        <f>[4]实力验证!$AO306</f>
        <v>5.3957734249519715</v>
      </c>
      <c r="AM304" s="103">
        <f t="shared" si="18"/>
        <v>173.39846562758757</v>
      </c>
      <c r="AN304" s="107"/>
      <c r="BL304" s="70">
        <v>300</v>
      </c>
      <c r="BM304" s="47">
        <f>'[1]功能-战损相关'!H310</f>
        <v>0</v>
      </c>
      <c r="BN304" s="47">
        <f>'[1]功能-战损相关'!I310</f>
        <v>0</v>
      </c>
      <c r="BO304" s="47">
        <f>'[1]功能-战损相关'!J310</f>
        <v>0</v>
      </c>
      <c r="BP304" s="47">
        <f>'[1]功能-战损相关'!K310</f>
        <v>0</v>
      </c>
      <c r="BQ304" s="47">
        <f>'[1]功能-战损相关'!L310</f>
        <v>0</v>
      </c>
      <c r="BR304" s="47">
        <f>'[1]功能-战损相关'!M310</f>
        <v>0</v>
      </c>
      <c r="BS304" s="47">
        <f>'[1]功能-战损相关'!N310</f>
        <v>0</v>
      </c>
      <c r="BT304" s="47">
        <f>'[1]功能-战损相关'!O310</f>
        <v>0</v>
      </c>
      <c r="BU304" s="47">
        <f>'[1]功能-战损相关'!P310</f>
        <v>0</v>
      </c>
      <c r="BV304" s="47">
        <f>'[1]功能-战损相关'!Q310</f>
        <v>0</v>
      </c>
      <c r="BX304" s="57">
        <v>300</v>
      </c>
      <c r="BY304" s="47">
        <f>求节点($BL$5:$BL$364,BM$5:BM$364,节奏总纲!R303)</f>
        <v>0.17499999999999999</v>
      </c>
      <c r="BZ304" s="47">
        <f>求节点($BL$5:$BL$364,BN$5:BN$364,节奏总纲!S303)</f>
        <v>0.17499999999999999</v>
      </c>
      <c r="CA304" s="47">
        <f>求节点($BL$5:$BL$364,BO$5:BO$364,节奏总纲!T303)</f>
        <v>0.17499999999999999</v>
      </c>
      <c r="CB304" s="47">
        <f>求节点($BL$5:$BL$364,BP$5:BP$364,节奏总纲!U303)</f>
        <v>0.17499999999999999</v>
      </c>
      <c r="CC304" s="47">
        <f>求节点($BL$5:$BL$364,BQ$5:BQ$364,节奏总纲!V303)</f>
        <v>0.17499999999999999</v>
      </c>
      <c r="CD304" s="47">
        <f>求节点($BL$5:$BL$364,BR$5:BR$364,节奏总纲!R303)</f>
        <v>0.125</v>
      </c>
      <c r="CE304" s="47">
        <f>求节点($BL$5:$BL$364,BS$5:BS$364,节奏总纲!S303)</f>
        <v>0.125</v>
      </c>
      <c r="CF304" s="47">
        <f>求节点($BL$5:$BL$364,BT$5:BT$364,节奏总纲!T303)</f>
        <v>0.125</v>
      </c>
      <c r="CG304" s="47">
        <f>求节点($BL$5:$BL$364,BU$5:BU$364,节奏总纲!U303)</f>
        <v>0.125</v>
      </c>
      <c r="CH304" s="47">
        <f>求节点($BL$5:$BL$364,BV$5:BV$364,节奏总纲!V303)</f>
        <v>0.125</v>
      </c>
    </row>
    <row r="305" spans="2:86" x14ac:dyDescent="0.2">
      <c r="B305" s="83">
        <v>301</v>
      </c>
      <c r="C305" s="83">
        <f>[1]服务器生态!W322</f>
        <v>54.670426543114864</v>
      </c>
      <c r="D305" s="83">
        <f>[1]服务器生态!X322</f>
        <v>53.905541184443628</v>
      </c>
      <c r="E305" s="83">
        <f>[1]服务器生态!Y322</f>
        <v>4.4003249974250709</v>
      </c>
      <c r="F305" s="83">
        <f>[1]服务器生态!Z322</f>
        <v>0.78284891175287596</v>
      </c>
      <c r="G305" s="83">
        <f>[1]服务器生态!AA322</f>
        <v>0.22651229148616392</v>
      </c>
      <c r="H305" s="83">
        <f>[1]服务器生态!AC322</f>
        <v>0.47962550249999997</v>
      </c>
      <c r="I305" s="83">
        <f>[1]服务器生态!AD322</f>
        <v>0.47291513735919999</v>
      </c>
      <c r="J305" s="83">
        <f>[1]服务器生态!AE322</f>
        <v>3.8604200140800002E-2</v>
      </c>
      <c r="K305" s="83">
        <f>[1]服务器生态!AF322</f>
        <v>6.8679600000000019E-3</v>
      </c>
      <c r="L305" s="83">
        <f>[1]服务器生态!AG322</f>
        <v>1.9871999999999997E-3</v>
      </c>
      <c r="M305" s="83">
        <f>[3]基础信息!M304</f>
        <v>100</v>
      </c>
      <c r="N305" s="92"/>
      <c r="X305" s="97">
        <v>301</v>
      </c>
      <c r="Y305" s="102">
        <f>求节点(节奏总纲!D$4:D$163,R$5:R$164,$X305)*6</f>
        <v>42492.237703290979</v>
      </c>
      <c r="Z305" s="102">
        <f>求节点(节奏总纲!E$4:E$163,S$5:S$164,$X305)*6</f>
        <v>43650.625565293529</v>
      </c>
      <c r="AA305" s="102">
        <f>求节点(节奏总纲!F$4:F$163,T$5:T$164,$X305)*6</f>
        <v>45172.723341741068</v>
      </c>
      <c r="AB305" s="102">
        <f>求节点(节奏总纲!G$4:G$163,U$5:U$164,$X305)*6</f>
        <v>47429.565559234085</v>
      </c>
      <c r="AC305" s="102">
        <f>求节点(节奏总纲!H$4:H$163,V$5:V$164,$X305)*6</f>
        <v>51324.5341329925</v>
      </c>
      <c r="AG305" s="103">
        <v>301</v>
      </c>
      <c r="AH305" s="103">
        <v>1</v>
      </c>
      <c r="AI305" s="103">
        <f>[4]实力验证!$Z307</f>
        <v>1.3479792762043754</v>
      </c>
      <c r="AJ305" s="103">
        <f>[4]实力验证!$AE307</f>
        <v>2.0317545638299928</v>
      </c>
      <c r="AK305" s="103">
        <f>[4]实力验证!$AJ307</f>
        <v>3.7992063098818165</v>
      </c>
      <c r="AL305" s="103">
        <f>[4]实力验证!$AO307</f>
        <v>5.3812364694475656</v>
      </c>
      <c r="AM305" s="103">
        <f t="shared" si="18"/>
        <v>173.29185776816772</v>
      </c>
      <c r="AN305" s="107"/>
      <c r="BL305" s="70">
        <v>301</v>
      </c>
      <c r="BM305" s="47">
        <f>'[1]功能-战损相关'!H311</f>
        <v>0</v>
      </c>
      <c r="BN305" s="47">
        <f>'[1]功能-战损相关'!I311</f>
        <v>0</v>
      </c>
      <c r="BO305" s="47">
        <f>'[1]功能-战损相关'!J311</f>
        <v>0</v>
      </c>
      <c r="BP305" s="47">
        <f>'[1]功能-战损相关'!K311</f>
        <v>0</v>
      </c>
      <c r="BQ305" s="47">
        <f>'[1]功能-战损相关'!L311</f>
        <v>0</v>
      </c>
      <c r="BR305" s="47">
        <f>'[1]功能-战损相关'!M311</f>
        <v>0</v>
      </c>
      <c r="BS305" s="47">
        <f>'[1]功能-战损相关'!N311</f>
        <v>0</v>
      </c>
      <c r="BT305" s="47">
        <f>'[1]功能-战损相关'!O311</f>
        <v>0</v>
      </c>
      <c r="BU305" s="47">
        <f>'[1]功能-战损相关'!P311</f>
        <v>0</v>
      </c>
      <c r="BV305" s="47">
        <f>'[1]功能-战损相关'!Q311</f>
        <v>0</v>
      </c>
      <c r="BX305" s="57">
        <v>301</v>
      </c>
      <c r="BY305" s="47">
        <f>求节点($BL$5:$BL$364,BM$5:BM$364,节奏总纲!R304)</f>
        <v>0.17499999999999999</v>
      </c>
      <c r="BZ305" s="47">
        <f>求节点($BL$5:$BL$364,BN$5:BN$364,节奏总纲!S304)</f>
        <v>0.17499999999999999</v>
      </c>
      <c r="CA305" s="47">
        <f>求节点($BL$5:$BL$364,BO$5:BO$364,节奏总纲!T304)</f>
        <v>0.17499999999999999</v>
      </c>
      <c r="CB305" s="47">
        <f>求节点($BL$5:$BL$364,BP$5:BP$364,节奏总纲!U304)</f>
        <v>0.17499999999999999</v>
      </c>
      <c r="CC305" s="47">
        <f>求节点($BL$5:$BL$364,BQ$5:BQ$364,节奏总纲!V304)</f>
        <v>0.17499999999999999</v>
      </c>
      <c r="CD305" s="47">
        <f>求节点($BL$5:$BL$364,BR$5:BR$364,节奏总纲!R304)</f>
        <v>0.125</v>
      </c>
      <c r="CE305" s="47">
        <f>求节点($BL$5:$BL$364,BS$5:BS$364,节奏总纲!S304)</f>
        <v>0.125</v>
      </c>
      <c r="CF305" s="47">
        <f>求节点($BL$5:$BL$364,BT$5:BT$364,节奏总纲!T304)</f>
        <v>0.125</v>
      </c>
      <c r="CG305" s="47">
        <f>求节点($BL$5:$BL$364,BU$5:BU$364,节奏总纲!U304)</f>
        <v>0.125</v>
      </c>
      <c r="CH305" s="47">
        <f>求节点($BL$5:$BL$364,BV$5:BV$364,节奏总纲!V304)</f>
        <v>0.125</v>
      </c>
    </row>
    <row r="306" spans="2:86" x14ac:dyDescent="0.2">
      <c r="B306" s="83">
        <v>302</v>
      </c>
      <c r="C306" s="83">
        <f>[1]服务器生态!W323</f>
        <v>54.349644492987615</v>
      </c>
      <c r="D306" s="83">
        <f>[1]服务器生态!X323</f>
        <v>53.589247145641359</v>
      </c>
      <c r="E306" s="83">
        <f>[1]服务器生态!Y323</f>
        <v>4.3745058230898026</v>
      </c>
      <c r="F306" s="83">
        <f>[1]服务器生态!Z323</f>
        <v>0.77825549818852546</v>
      </c>
      <c r="G306" s="83">
        <f>[1]服务器生态!AA323</f>
        <v>0.22518321685045301</v>
      </c>
      <c r="H306" s="83">
        <f>[1]服务器生态!AC323</f>
        <v>0.47962550249999997</v>
      </c>
      <c r="I306" s="83">
        <f>[1]服务器生态!AD323</f>
        <v>0.47291513735919999</v>
      </c>
      <c r="J306" s="83">
        <f>[1]服务器生态!AE323</f>
        <v>3.8604200140800002E-2</v>
      </c>
      <c r="K306" s="83">
        <f>[1]服务器生态!AF323</f>
        <v>6.8679600000000019E-3</v>
      </c>
      <c r="L306" s="83">
        <f>[1]服务器生态!AG323</f>
        <v>1.9871999999999997E-3</v>
      </c>
      <c r="M306" s="83">
        <f>[3]基础信息!M305</f>
        <v>100</v>
      </c>
      <c r="N306" s="92"/>
      <c r="X306" s="97">
        <v>302</v>
      </c>
      <c r="Y306" s="102">
        <f>求节点(节奏总纲!D$4:D$163,R$5:R$164,$X306)*6</f>
        <v>42511.313368826464</v>
      </c>
      <c r="Z306" s="102">
        <f>求节点(节奏总纲!E$4:E$163,S$5:S$164,$X306)*6</f>
        <v>43670.020596244707</v>
      </c>
      <c r="AA306" s="102">
        <f>求节点(节奏总纲!F$4:F$163,T$5:T$164,$X306)*6</f>
        <v>45192.132062829623</v>
      </c>
      <c r="AB306" s="102">
        <f>求节点(节奏总纲!G$4:G$163,U$5:U$164,$X306)*6</f>
        <v>47449.442334867061</v>
      </c>
      <c r="AC306" s="102">
        <f>求节点(节奏总纲!H$4:H$163,V$5:V$164,$X306)*6</f>
        <v>51343.81739116025</v>
      </c>
      <c r="AG306" s="103">
        <v>302</v>
      </c>
      <c r="AH306" s="103">
        <v>1</v>
      </c>
      <c r="AI306" s="103">
        <f>[4]实力验证!$Z308</f>
        <v>1.3468350257872972</v>
      </c>
      <c r="AJ306" s="103">
        <f>[4]实力验证!$AE308</f>
        <v>2.0329941137348255</v>
      </c>
      <c r="AK306" s="103">
        <f>[4]实力验证!$AJ308</f>
        <v>3.7899629366222456</v>
      </c>
      <c r="AL306" s="103">
        <f>[4]实力验证!$AO308</f>
        <v>5.3668234426138435</v>
      </c>
      <c r="AM306" s="103">
        <f t="shared" si="18"/>
        <v>173.18615874899976</v>
      </c>
      <c r="AN306" s="107"/>
      <c r="BL306" s="70">
        <v>302</v>
      </c>
      <c r="BM306" s="47">
        <f>'[1]功能-战损相关'!H312</f>
        <v>0</v>
      </c>
      <c r="BN306" s="47">
        <f>'[1]功能-战损相关'!I312</f>
        <v>0</v>
      </c>
      <c r="BO306" s="47">
        <f>'[1]功能-战损相关'!J312</f>
        <v>0</v>
      </c>
      <c r="BP306" s="47">
        <f>'[1]功能-战损相关'!K312</f>
        <v>0</v>
      </c>
      <c r="BQ306" s="47">
        <f>'[1]功能-战损相关'!L312</f>
        <v>0</v>
      </c>
      <c r="BR306" s="47">
        <f>'[1]功能-战损相关'!M312</f>
        <v>0</v>
      </c>
      <c r="BS306" s="47">
        <f>'[1]功能-战损相关'!N312</f>
        <v>0</v>
      </c>
      <c r="BT306" s="47">
        <f>'[1]功能-战损相关'!O312</f>
        <v>0</v>
      </c>
      <c r="BU306" s="47">
        <f>'[1]功能-战损相关'!P312</f>
        <v>0</v>
      </c>
      <c r="BV306" s="47">
        <f>'[1]功能-战损相关'!Q312</f>
        <v>0</v>
      </c>
      <c r="BX306" s="57">
        <v>302</v>
      </c>
      <c r="BY306" s="47">
        <f>求节点($BL$5:$BL$364,BM$5:BM$364,节奏总纲!R305)</f>
        <v>0.17499999999999999</v>
      </c>
      <c r="BZ306" s="47">
        <f>求节点($BL$5:$BL$364,BN$5:BN$364,节奏总纲!S305)</f>
        <v>0.17499999999999999</v>
      </c>
      <c r="CA306" s="47">
        <f>求节点($BL$5:$BL$364,BO$5:BO$364,节奏总纲!T305)</f>
        <v>0.17499999999999999</v>
      </c>
      <c r="CB306" s="47">
        <f>求节点($BL$5:$BL$364,BP$5:BP$364,节奏总纲!U305)</f>
        <v>0.17499999999999999</v>
      </c>
      <c r="CC306" s="47">
        <f>求节点($BL$5:$BL$364,BQ$5:BQ$364,节奏总纲!V305)</f>
        <v>0.17499999999999999</v>
      </c>
      <c r="CD306" s="47">
        <f>求节点($BL$5:$BL$364,BR$5:BR$364,节奏总纲!R305)</f>
        <v>0.125</v>
      </c>
      <c r="CE306" s="47">
        <f>求节点($BL$5:$BL$364,BS$5:BS$364,节奏总纲!S305)</f>
        <v>0.125</v>
      </c>
      <c r="CF306" s="47">
        <f>求节点($BL$5:$BL$364,BT$5:BT$364,节奏总纲!T305)</f>
        <v>0.125</v>
      </c>
      <c r="CG306" s="47">
        <f>求节点($BL$5:$BL$364,BU$5:BU$364,节奏总纲!U305)</f>
        <v>0.125</v>
      </c>
      <c r="CH306" s="47">
        <f>求节点($BL$5:$BL$364,BV$5:BV$364,节奏总纲!V305)</f>
        <v>0.125</v>
      </c>
    </row>
    <row r="307" spans="2:86" x14ac:dyDescent="0.2">
      <c r="B307" s="83">
        <v>303</v>
      </c>
      <c r="C307" s="83">
        <f>[1]服务器生态!W324</f>
        <v>54.02886244286038</v>
      </c>
      <c r="D307" s="83">
        <f>[1]服务器生态!X324</f>
        <v>53.272953106839097</v>
      </c>
      <c r="E307" s="83">
        <f>[1]服务器生态!Y324</f>
        <v>4.3486866487545344</v>
      </c>
      <c r="F307" s="83">
        <f>[1]服务器生态!Z324</f>
        <v>0.77366208462417507</v>
      </c>
      <c r="G307" s="83">
        <f>[1]服务器生态!AA324</f>
        <v>0.22385414221474209</v>
      </c>
      <c r="H307" s="83">
        <f>[1]服务器生态!AC324</f>
        <v>0.47962550249999997</v>
      </c>
      <c r="I307" s="83">
        <f>[1]服务器生态!AD324</f>
        <v>0.47291513735919999</v>
      </c>
      <c r="J307" s="83">
        <f>[1]服务器生态!AE324</f>
        <v>3.8604200140800002E-2</v>
      </c>
      <c r="K307" s="83">
        <f>[1]服务器生态!AF324</f>
        <v>6.8679600000000019E-3</v>
      </c>
      <c r="L307" s="83">
        <f>[1]服务器生态!AG324</f>
        <v>1.9871999999999997E-3</v>
      </c>
      <c r="M307" s="83">
        <f>[3]基础信息!M306</f>
        <v>100</v>
      </c>
      <c r="N307" s="92"/>
      <c r="X307" s="97">
        <v>303</v>
      </c>
      <c r="Y307" s="102">
        <f>求节点(节奏总纲!D$4:D$163,R$5:R$164,$X307)*6</f>
        <v>42530.389034361957</v>
      </c>
      <c r="Z307" s="102">
        <f>求节点(节奏总纲!E$4:E$163,S$5:S$164,$X307)*6</f>
        <v>43689.415627195893</v>
      </c>
      <c r="AA307" s="102">
        <f>求节点(节奏总纲!F$4:F$163,T$5:T$164,$X307)*6</f>
        <v>45211.540783918179</v>
      </c>
      <c r="AB307" s="102">
        <f>求节点(节奏总纲!G$4:G$163,U$5:U$164,$X307)*6</f>
        <v>47469.319110500044</v>
      </c>
      <c r="AC307" s="102">
        <f>求节点(节奏总纲!H$4:H$163,V$5:V$164,$X307)*6</f>
        <v>51363.100649328</v>
      </c>
      <c r="AG307" s="103">
        <v>303</v>
      </c>
      <c r="AH307" s="103">
        <v>1</v>
      </c>
      <c r="AI307" s="103">
        <f>[4]实力验证!$Z309</f>
        <v>1.3457004887897515</v>
      </c>
      <c r="AJ307" s="103">
        <f>[4]实力验证!$AE309</f>
        <v>2.0342231412329568</v>
      </c>
      <c r="AK307" s="103">
        <f>[4]实力验证!$AJ309</f>
        <v>3.7807980293706578</v>
      </c>
      <c r="AL307" s="103">
        <f>[4]实力验证!$AO309</f>
        <v>5.3525327664249405</v>
      </c>
      <c r="AM307" s="103">
        <f t="shared" si="18"/>
        <v>173.08135699751199</v>
      </c>
      <c r="AN307" s="107"/>
      <c r="BL307" s="70">
        <v>303</v>
      </c>
      <c r="BM307" s="47">
        <f>'[1]功能-战损相关'!H313</f>
        <v>0</v>
      </c>
      <c r="BN307" s="47">
        <f>'[1]功能-战损相关'!I313</f>
        <v>0</v>
      </c>
      <c r="BO307" s="47">
        <f>'[1]功能-战损相关'!J313</f>
        <v>0</v>
      </c>
      <c r="BP307" s="47">
        <f>'[1]功能-战损相关'!K313</f>
        <v>0</v>
      </c>
      <c r="BQ307" s="47">
        <f>'[1]功能-战损相关'!L313</f>
        <v>0</v>
      </c>
      <c r="BR307" s="47">
        <f>'[1]功能-战损相关'!M313</f>
        <v>0</v>
      </c>
      <c r="BS307" s="47">
        <f>'[1]功能-战损相关'!N313</f>
        <v>0</v>
      </c>
      <c r="BT307" s="47">
        <f>'[1]功能-战损相关'!O313</f>
        <v>0</v>
      </c>
      <c r="BU307" s="47">
        <f>'[1]功能-战损相关'!P313</f>
        <v>0</v>
      </c>
      <c r="BV307" s="47">
        <f>'[1]功能-战损相关'!Q313</f>
        <v>0</v>
      </c>
      <c r="BX307" s="57">
        <v>303</v>
      </c>
      <c r="BY307" s="47">
        <f>求节点($BL$5:$BL$364,BM$5:BM$364,节奏总纲!R306)</f>
        <v>0.17499999999999999</v>
      </c>
      <c r="BZ307" s="47">
        <f>求节点($BL$5:$BL$364,BN$5:BN$364,节奏总纲!S306)</f>
        <v>0.17499999999999999</v>
      </c>
      <c r="CA307" s="47">
        <f>求节点($BL$5:$BL$364,BO$5:BO$364,节奏总纲!T306)</f>
        <v>0.17499999999999999</v>
      </c>
      <c r="CB307" s="47">
        <f>求节点($BL$5:$BL$364,BP$5:BP$364,节奏总纲!U306)</f>
        <v>0.17499999999999999</v>
      </c>
      <c r="CC307" s="47">
        <f>求节点($BL$5:$BL$364,BQ$5:BQ$364,节奏总纲!V306)</f>
        <v>0.17499999999999999</v>
      </c>
      <c r="CD307" s="47">
        <f>求节点($BL$5:$BL$364,BR$5:BR$364,节奏总纲!R306)</f>
        <v>0.125</v>
      </c>
      <c r="CE307" s="47">
        <f>求节点($BL$5:$BL$364,BS$5:BS$364,节奏总纲!S306)</f>
        <v>0.125</v>
      </c>
      <c r="CF307" s="47">
        <f>求节点($BL$5:$BL$364,BT$5:BT$364,节奏总纲!T306)</f>
        <v>0.125</v>
      </c>
      <c r="CG307" s="47">
        <f>求节点($BL$5:$BL$364,BU$5:BU$364,节奏总纲!U306)</f>
        <v>0.125</v>
      </c>
      <c r="CH307" s="47">
        <f>求节点($BL$5:$BL$364,BV$5:BV$364,节奏总纲!V306)</f>
        <v>0.125</v>
      </c>
    </row>
    <row r="308" spans="2:86" x14ac:dyDescent="0.2">
      <c r="B308" s="83">
        <v>304</v>
      </c>
      <c r="C308" s="83">
        <f>[1]服务器生态!W325</f>
        <v>53.708080392733123</v>
      </c>
      <c r="D308" s="83">
        <f>[1]服务器生态!X325</f>
        <v>52.956659068036821</v>
      </c>
      <c r="E308" s="83">
        <f>[1]服务器生态!Y325</f>
        <v>4.3228674744192652</v>
      </c>
      <c r="F308" s="83">
        <f>[1]服务器生态!Z325</f>
        <v>0.76906867105982446</v>
      </c>
      <c r="G308" s="83">
        <f>[1]服务器生态!AA325</f>
        <v>0.22252506757903112</v>
      </c>
      <c r="H308" s="83">
        <f>[1]服务器生态!AC325</f>
        <v>0.47962550249999997</v>
      </c>
      <c r="I308" s="83">
        <f>[1]服务器生态!AD325</f>
        <v>0.47291513735919999</v>
      </c>
      <c r="J308" s="83">
        <f>[1]服务器生态!AE325</f>
        <v>3.8604200140800002E-2</v>
      </c>
      <c r="K308" s="83">
        <f>[1]服务器生态!AF325</f>
        <v>6.8679600000000019E-3</v>
      </c>
      <c r="L308" s="83">
        <f>[1]服务器生态!AG325</f>
        <v>1.9871999999999997E-3</v>
      </c>
      <c r="M308" s="83">
        <f>[3]基础信息!M307</f>
        <v>100</v>
      </c>
      <c r="N308" s="92"/>
      <c r="X308" s="97">
        <v>304</v>
      </c>
      <c r="Y308" s="102">
        <f>求节点(节奏总纲!D$4:D$163,R$5:R$164,$X308)*6</f>
        <v>42549.464699897442</v>
      </c>
      <c r="Z308" s="102">
        <f>求节点(节奏总纲!E$4:E$163,S$5:S$164,$X308)*6</f>
        <v>43708.810658147078</v>
      </c>
      <c r="AA308" s="102">
        <f>求节点(节奏总纲!F$4:F$163,T$5:T$164,$X308)*6</f>
        <v>45230.949505006734</v>
      </c>
      <c r="AB308" s="102">
        <f>求节点(节奏总纲!G$4:G$163,U$5:U$164,$X308)*6</f>
        <v>47489.19588613302</v>
      </c>
      <c r="AC308" s="102">
        <f>求节点(节奏总纲!H$4:H$163,V$5:V$164,$X308)*6</f>
        <v>51382.383907495743</v>
      </c>
      <c r="AG308" s="103">
        <v>304</v>
      </c>
      <c r="AH308" s="103">
        <v>1</v>
      </c>
      <c r="AI308" s="103">
        <f>[4]实力验证!$Z310</f>
        <v>1.3445755420502192</v>
      </c>
      <c r="AJ308" s="103">
        <f>[4]实力验证!$AE310</f>
        <v>2.0354417797434761</v>
      </c>
      <c r="AK308" s="103">
        <f>[4]实力验证!$AJ310</f>
        <v>3.7717105932155657</v>
      </c>
      <c r="AL308" s="103">
        <f>[4]实力验证!$AO310</f>
        <v>5.3383628895331414</v>
      </c>
      <c r="AM308" s="103">
        <f t="shared" si="18"/>
        <v>172.97744113677905</v>
      </c>
      <c r="AN308" s="107"/>
      <c r="BL308" s="70">
        <v>304</v>
      </c>
      <c r="BM308" s="47">
        <f>'[1]功能-战损相关'!H314</f>
        <v>0</v>
      </c>
      <c r="BN308" s="47">
        <f>'[1]功能-战损相关'!I314</f>
        <v>0</v>
      </c>
      <c r="BO308" s="47">
        <f>'[1]功能-战损相关'!J314</f>
        <v>0</v>
      </c>
      <c r="BP308" s="47">
        <f>'[1]功能-战损相关'!K314</f>
        <v>0</v>
      </c>
      <c r="BQ308" s="47">
        <f>'[1]功能-战损相关'!L314</f>
        <v>0</v>
      </c>
      <c r="BR308" s="47">
        <f>'[1]功能-战损相关'!M314</f>
        <v>0</v>
      </c>
      <c r="BS308" s="47">
        <f>'[1]功能-战损相关'!N314</f>
        <v>0</v>
      </c>
      <c r="BT308" s="47">
        <f>'[1]功能-战损相关'!O314</f>
        <v>0</v>
      </c>
      <c r="BU308" s="47">
        <f>'[1]功能-战损相关'!P314</f>
        <v>0</v>
      </c>
      <c r="BV308" s="47">
        <f>'[1]功能-战损相关'!Q314</f>
        <v>0</v>
      </c>
      <c r="BX308" s="57">
        <v>304</v>
      </c>
      <c r="BY308" s="47">
        <f>求节点($BL$5:$BL$364,BM$5:BM$364,节奏总纲!R307)</f>
        <v>0.17499999999999999</v>
      </c>
      <c r="BZ308" s="47">
        <f>求节点($BL$5:$BL$364,BN$5:BN$364,节奏总纲!S307)</f>
        <v>0.17499999999999999</v>
      </c>
      <c r="CA308" s="47">
        <f>求节点($BL$5:$BL$364,BO$5:BO$364,节奏总纲!T307)</f>
        <v>0.17499999999999999</v>
      </c>
      <c r="CB308" s="47">
        <f>求节点($BL$5:$BL$364,BP$5:BP$364,节奏总纲!U307)</f>
        <v>0.17499999999999999</v>
      </c>
      <c r="CC308" s="47">
        <f>求节点($BL$5:$BL$364,BQ$5:BQ$364,节奏总纲!V307)</f>
        <v>0.17499999999999999</v>
      </c>
      <c r="CD308" s="47">
        <f>求节点($BL$5:$BL$364,BR$5:BR$364,节奏总纲!R307)</f>
        <v>0.125</v>
      </c>
      <c r="CE308" s="47">
        <f>求节点($BL$5:$BL$364,BS$5:BS$364,节奏总纲!S307)</f>
        <v>0.125</v>
      </c>
      <c r="CF308" s="47">
        <f>求节点($BL$5:$BL$364,BT$5:BT$364,节奏总纲!T307)</f>
        <v>0.125</v>
      </c>
      <c r="CG308" s="47">
        <f>求节点($BL$5:$BL$364,BU$5:BU$364,节奏总纲!U307)</f>
        <v>0.125</v>
      </c>
      <c r="CH308" s="47">
        <f>求节点($BL$5:$BL$364,BV$5:BV$364,节奏总纲!V307)</f>
        <v>0.125</v>
      </c>
    </row>
    <row r="309" spans="2:86" x14ac:dyDescent="0.2">
      <c r="B309" s="83">
        <v>305</v>
      </c>
      <c r="C309" s="83">
        <f>[1]服务器生态!W326</f>
        <v>53.387298342605881</v>
      </c>
      <c r="D309" s="83">
        <f>[1]服务器生态!X326</f>
        <v>52.640365029234559</v>
      </c>
      <c r="E309" s="83">
        <f>[1]服务器生态!Y326</f>
        <v>4.297048300083997</v>
      </c>
      <c r="F309" s="83">
        <f>[1]服务器生态!Z326</f>
        <v>0.76447525749547396</v>
      </c>
      <c r="G309" s="83">
        <f>[1]服务器生态!AA326</f>
        <v>0.22119599294332018</v>
      </c>
      <c r="H309" s="83">
        <f>[1]服务器生态!AC326</f>
        <v>0.47962550249999997</v>
      </c>
      <c r="I309" s="83">
        <f>[1]服务器生态!AD326</f>
        <v>0.47291513735919999</v>
      </c>
      <c r="J309" s="83">
        <f>[1]服务器生态!AE326</f>
        <v>3.8604200140800002E-2</v>
      </c>
      <c r="K309" s="83">
        <f>[1]服务器生态!AF326</f>
        <v>6.8679600000000019E-3</v>
      </c>
      <c r="L309" s="83">
        <f>[1]服务器生态!AG326</f>
        <v>1.9871999999999997E-3</v>
      </c>
      <c r="M309" s="83">
        <f>[3]基础信息!M308</f>
        <v>100</v>
      </c>
      <c r="N309" s="92"/>
      <c r="X309" s="97">
        <v>305</v>
      </c>
      <c r="Y309" s="102">
        <f>求节点(节奏总纲!D$4:D$163,R$5:R$164,$X309)*6</f>
        <v>42568.540365432928</v>
      </c>
      <c r="Z309" s="102">
        <f>求节点(节奏总纲!E$4:E$163,S$5:S$164,$X309)*6</f>
        <v>43728.205689098264</v>
      </c>
      <c r="AA309" s="102">
        <f>求节点(节奏总纲!F$4:F$163,T$5:T$164,$X309)*6</f>
        <v>45250.358226095297</v>
      </c>
      <c r="AB309" s="102">
        <f>求节点(节奏总纲!G$4:G$163,U$5:U$164,$X309)*6</f>
        <v>47509.072661765997</v>
      </c>
      <c r="AC309" s="102">
        <f>求节点(节奏总纲!H$4:H$163,V$5:V$164,$X309)*6</f>
        <v>51401.667165663486</v>
      </c>
      <c r="AG309" s="103">
        <v>305</v>
      </c>
      <c r="AH309" s="103">
        <v>1</v>
      </c>
      <c r="AI309" s="103">
        <f>[4]实力验证!$Z311</f>
        <v>1.3434600644805914</v>
      </c>
      <c r="AJ309" s="103">
        <f>[4]实力验证!$AE311</f>
        <v>2.0366501604393781</v>
      </c>
      <c r="AK309" s="103">
        <f>[4]实力验证!$AJ311</f>
        <v>3.7626996499946932</v>
      </c>
      <c r="AL309" s="103">
        <f>[4]实力验证!$AO311</f>
        <v>5.324312286707479</v>
      </c>
      <c r="AM309" s="103">
        <f t="shared" si="18"/>
        <v>172.87439998140451</v>
      </c>
      <c r="AN309" s="107"/>
      <c r="BL309" s="70">
        <v>305</v>
      </c>
      <c r="BM309" s="47">
        <f>'[1]功能-战损相关'!H315</f>
        <v>0</v>
      </c>
      <c r="BN309" s="47">
        <f>'[1]功能-战损相关'!I315</f>
        <v>0</v>
      </c>
      <c r="BO309" s="47">
        <f>'[1]功能-战损相关'!J315</f>
        <v>0</v>
      </c>
      <c r="BP309" s="47">
        <f>'[1]功能-战损相关'!K315</f>
        <v>0</v>
      </c>
      <c r="BQ309" s="47">
        <f>'[1]功能-战损相关'!L315</f>
        <v>0</v>
      </c>
      <c r="BR309" s="47">
        <f>'[1]功能-战损相关'!M315</f>
        <v>0</v>
      </c>
      <c r="BS309" s="47">
        <f>'[1]功能-战损相关'!N315</f>
        <v>0</v>
      </c>
      <c r="BT309" s="47">
        <f>'[1]功能-战损相关'!O315</f>
        <v>0</v>
      </c>
      <c r="BU309" s="47">
        <f>'[1]功能-战损相关'!P315</f>
        <v>0</v>
      </c>
      <c r="BV309" s="47">
        <f>'[1]功能-战损相关'!Q315</f>
        <v>0</v>
      </c>
      <c r="BX309" s="57">
        <v>305</v>
      </c>
      <c r="BY309" s="47">
        <f>求节点($BL$5:$BL$364,BM$5:BM$364,节奏总纲!R308)</f>
        <v>0.17499999999999999</v>
      </c>
      <c r="BZ309" s="47">
        <f>求节点($BL$5:$BL$364,BN$5:BN$364,节奏总纲!S308)</f>
        <v>0.17499999999999999</v>
      </c>
      <c r="CA309" s="47">
        <f>求节点($BL$5:$BL$364,BO$5:BO$364,节奏总纲!T308)</f>
        <v>0.17499999999999999</v>
      </c>
      <c r="CB309" s="47">
        <f>求节点($BL$5:$BL$364,BP$5:BP$364,节奏总纲!U308)</f>
        <v>0.17499999999999999</v>
      </c>
      <c r="CC309" s="47">
        <f>求节点($BL$5:$BL$364,BQ$5:BQ$364,节奏总纲!V308)</f>
        <v>0.17499999999999999</v>
      </c>
      <c r="CD309" s="47">
        <f>求节点($BL$5:$BL$364,BR$5:BR$364,节奏总纲!R308)</f>
        <v>0.125</v>
      </c>
      <c r="CE309" s="47">
        <f>求节点($BL$5:$BL$364,BS$5:BS$364,节奏总纲!S308)</f>
        <v>0.125</v>
      </c>
      <c r="CF309" s="47">
        <f>求节点($BL$5:$BL$364,BT$5:BT$364,节奏总纲!T308)</f>
        <v>0.125</v>
      </c>
      <c r="CG309" s="47">
        <f>求节点($BL$5:$BL$364,BU$5:BU$364,节奏总纲!U308)</f>
        <v>0.125</v>
      </c>
      <c r="CH309" s="47">
        <f>求节点($BL$5:$BL$364,BV$5:BV$364,节奏总纲!V308)</f>
        <v>0.125</v>
      </c>
    </row>
    <row r="310" spans="2:86" x14ac:dyDescent="0.2">
      <c r="B310" s="83">
        <v>306</v>
      </c>
      <c r="C310" s="83">
        <f>[1]服务器生态!W327</f>
        <v>53.066516292478632</v>
      </c>
      <c r="D310" s="83">
        <f>[1]服务器生态!X327</f>
        <v>52.32407099043229</v>
      </c>
      <c r="E310" s="83">
        <f>[1]服务器生态!Y327</f>
        <v>4.2712291257487278</v>
      </c>
      <c r="F310" s="83">
        <f>[1]服务器生态!Z327</f>
        <v>0.75988184393112357</v>
      </c>
      <c r="G310" s="83">
        <f>[1]服务器生态!AA327</f>
        <v>0.21986691830760924</v>
      </c>
      <c r="H310" s="83">
        <f>[1]服务器生态!AC327</f>
        <v>0.47962550249999997</v>
      </c>
      <c r="I310" s="83">
        <f>[1]服务器生态!AD327</f>
        <v>0.47291513735919999</v>
      </c>
      <c r="J310" s="83">
        <f>[1]服务器生态!AE327</f>
        <v>3.8604200140800002E-2</v>
      </c>
      <c r="K310" s="83">
        <f>[1]服务器生态!AF327</f>
        <v>6.8679600000000019E-3</v>
      </c>
      <c r="L310" s="83">
        <f>[1]服务器生态!AG327</f>
        <v>1.9871999999999997E-3</v>
      </c>
      <c r="M310" s="83">
        <f>[3]基础信息!M309</f>
        <v>100</v>
      </c>
      <c r="N310" s="92"/>
      <c r="X310" s="97">
        <v>306</v>
      </c>
      <c r="Y310" s="102">
        <f>求节点(节奏总纲!D$4:D$163,R$5:R$164,$X310)*6</f>
        <v>42587.61603096842</v>
      </c>
      <c r="Z310" s="102">
        <f>求节点(节奏总纲!E$4:E$163,S$5:S$164,$X310)*6</f>
        <v>43747.600720049442</v>
      </c>
      <c r="AA310" s="102">
        <f>求节点(节奏总纲!F$4:F$163,T$5:T$164,$X310)*6</f>
        <v>45269.766947183845</v>
      </c>
      <c r="AB310" s="102">
        <f>求节点(节奏总纲!G$4:G$163,U$5:U$164,$X310)*6</f>
        <v>47528.94943739898</v>
      </c>
      <c r="AC310" s="102">
        <f>求节点(节奏总纲!H$4:H$163,V$5:V$164,$X310)*6</f>
        <v>51420.950423831237</v>
      </c>
      <c r="AG310" s="103">
        <v>306</v>
      </c>
      <c r="AH310" s="103">
        <v>1</v>
      </c>
      <c r="AI310" s="103">
        <f>[4]实力验证!$Z312</f>
        <v>1.3423539370227187</v>
      </c>
      <c r="AJ310" s="103">
        <f>[4]实力验证!$AE312</f>
        <v>2.0378484122946325</v>
      </c>
      <c r="AK310" s="103">
        <f>[4]实力验证!$AJ312</f>
        <v>3.7537642379439902</v>
      </c>
      <c r="AL310" s="103">
        <f>[4]实力验证!$AO312</f>
        <v>5.3103794582864499</v>
      </c>
      <c r="AM310" s="103">
        <f t="shared" si="18"/>
        <v>172.77222253350769</v>
      </c>
      <c r="AN310" s="107"/>
      <c r="BL310" s="70">
        <v>306</v>
      </c>
      <c r="BM310" s="47">
        <f>'[1]功能-战损相关'!H316</f>
        <v>0</v>
      </c>
      <c r="BN310" s="47">
        <f>'[1]功能-战损相关'!I316</f>
        <v>0</v>
      </c>
      <c r="BO310" s="47">
        <f>'[1]功能-战损相关'!J316</f>
        <v>0</v>
      </c>
      <c r="BP310" s="47">
        <f>'[1]功能-战损相关'!K316</f>
        <v>0</v>
      </c>
      <c r="BQ310" s="47">
        <f>'[1]功能-战损相关'!L316</f>
        <v>0</v>
      </c>
      <c r="BR310" s="47">
        <f>'[1]功能-战损相关'!M316</f>
        <v>0</v>
      </c>
      <c r="BS310" s="47">
        <f>'[1]功能-战损相关'!N316</f>
        <v>0</v>
      </c>
      <c r="BT310" s="47">
        <f>'[1]功能-战损相关'!O316</f>
        <v>0</v>
      </c>
      <c r="BU310" s="47">
        <f>'[1]功能-战损相关'!P316</f>
        <v>0</v>
      </c>
      <c r="BV310" s="47">
        <f>'[1]功能-战损相关'!Q316</f>
        <v>0</v>
      </c>
      <c r="BX310" s="57">
        <v>306</v>
      </c>
      <c r="BY310" s="47">
        <f>求节点($BL$5:$BL$364,BM$5:BM$364,节奏总纲!R309)</f>
        <v>0.17499999999999999</v>
      </c>
      <c r="BZ310" s="47">
        <f>求节点($BL$5:$BL$364,BN$5:BN$364,节奏总纲!S309)</f>
        <v>0.17499999999999999</v>
      </c>
      <c r="CA310" s="47">
        <f>求节点($BL$5:$BL$364,BO$5:BO$364,节奏总纲!T309)</f>
        <v>0.17499999999999999</v>
      </c>
      <c r="CB310" s="47">
        <f>求节点($BL$5:$BL$364,BP$5:BP$364,节奏总纲!U309)</f>
        <v>0.17499999999999999</v>
      </c>
      <c r="CC310" s="47">
        <f>求节点($BL$5:$BL$364,BQ$5:BQ$364,节奏总纲!V309)</f>
        <v>0.17499999999999999</v>
      </c>
      <c r="CD310" s="47">
        <f>求节点($BL$5:$BL$364,BR$5:BR$364,节奏总纲!R309)</f>
        <v>0.125</v>
      </c>
      <c r="CE310" s="47">
        <f>求节点($BL$5:$BL$364,BS$5:BS$364,节奏总纲!S309)</f>
        <v>0.125</v>
      </c>
      <c r="CF310" s="47">
        <f>求节点($BL$5:$BL$364,BT$5:BT$364,节奏总纲!T309)</f>
        <v>0.125</v>
      </c>
      <c r="CG310" s="47">
        <f>求节点($BL$5:$BL$364,BU$5:BU$364,节奏总纲!U309)</f>
        <v>0.125</v>
      </c>
      <c r="CH310" s="47">
        <f>求节点($BL$5:$BL$364,BV$5:BV$364,节奏总纲!V309)</f>
        <v>0.125</v>
      </c>
    </row>
    <row r="311" spans="2:86" x14ac:dyDescent="0.2">
      <c r="B311" s="83">
        <v>307</v>
      </c>
      <c r="C311" s="83">
        <f>[1]服务器生态!W328</f>
        <v>52.745734242351382</v>
      </c>
      <c r="D311" s="83">
        <f>[1]服务器生态!X328</f>
        <v>52.007776951630014</v>
      </c>
      <c r="E311" s="83">
        <f>[1]服务器生态!Y328</f>
        <v>4.2454099514134587</v>
      </c>
      <c r="F311" s="83">
        <f>[1]服务器生态!Z328</f>
        <v>0.75528843036677296</v>
      </c>
      <c r="G311" s="83">
        <f>[1]服务器生态!AA328</f>
        <v>0.2185378436718983</v>
      </c>
      <c r="H311" s="83">
        <f>[1]服务器生态!AC328</f>
        <v>0.47962550249999997</v>
      </c>
      <c r="I311" s="83">
        <f>[1]服务器生态!AD328</f>
        <v>0.47291513735919999</v>
      </c>
      <c r="J311" s="83">
        <f>[1]服务器生态!AE328</f>
        <v>3.8604200140800002E-2</v>
      </c>
      <c r="K311" s="83">
        <f>[1]服务器生态!AF328</f>
        <v>6.8679600000000019E-3</v>
      </c>
      <c r="L311" s="83">
        <f>[1]服务器生态!AG328</f>
        <v>1.9871999999999997E-3</v>
      </c>
      <c r="M311" s="83">
        <f>[3]基础信息!M310</f>
        <v>100</v>
      </c>
      <c r="N311" s="92"/>
      <c r="X311" s="97">
        <v>307</v>
      </c>
      <c r="Y311" s="102">
        <f>求节点(节奏总纲!D$4:D$163,R$5:R$164,$X311)*6</f>
        <v>42606.691696503898</v>
      </c>
      <c r="Z311" s="102">
        <f>求节点(节奏总纲!E$4:E$163,S$5:S$164,$X311)*6</f>
        <v>43766.995751000621</v>
      </c>
      <c r="AA311" s="102">
        <f>求节点(节奏总纲!F$4:F$163,T$5:T$164,$X311)*6</f>
        <v>45289.175668272401</v>
      </c>
      <c r="AB311" s="102">
        <f>求节点(节奏总纲!G$4:G$163,U$5:U$164,$X311)*6</f>
        <v>47548.826213031956</v>
      </c>
      <c r="AC311" s="102">
        <f>求节点(节奏总纲!H$4:H$163,V$5:V$164,$X311)*6</f>
        <v>51440.233681998987</v>
      </c>
      <c r="AG311" s="103">
        <v>307</v>
      </c>
      <c r="AH311" s="103">
        <v>1</v>
      </c>
      <c r="AI311" s="103">
        <f>[4]实力验证!$Z313</f>
        <v>1.3412570426060497</v>
      </c>
      <c r="AJ311" s="103">
        <f>[4]实力验证!$AE313</f>
        <v>2.0390366621300711</v>
      </c>
      <c r="AK311" s="103">
        <f>[4]实力验证!$AJ313</f>
        <v>3.7449034113554358</v>
      </c>
      <c r="AL311" s="103">
        <f>[4]实力验证!$AO313</f>
        <v>5.2965629296444243</v>
      </c>
      <c r="AM311" s="103">
        <f t="shared" si="18"/>
        <v>172.67089797881033</v>
      </c>
      <c r="AN311" s="107"/>
      <c r="BL311" s="70">
        <v>307</v>
      </c>
      <c r="BM311" s="47">
        <f>'[1]功能-战损相关'!H317</f>
        <v>0</v>
      </c>
      <c r="BN311" s="47">
        <f>'[1]功能-战损相关'!I317</f>
        <v>0</v>
      </c>
      <c r="BO311" s="47">
        <f>'[1]功能-战损相关'!J317</f>
        <v>0</v>
      </c>
      <c r="BP311" s="47">
        <f>'[1]功能-战损相关'!K317</f>
        <v>0</v>
      </c>
      <c r="BQ311" s="47">
        <f>'[1]功能-战损相关'!L317</f>
        <v>0</v>
      </c>
      <c r="BR311" s="47">
        <f>'[1]功能-战损相关'!M317</f>
        <v>0</v>
      </c>
      <c r="BS311" s="47">
        <f>'[1]功能-战损相关'!N317</f>
        <v>0</v>
      </c>
      <c r="BT311" s="47">
        <f>'[1]功能-战损相关'!O317</f>
        <v>0</v>
      </c>
      <c r="BU311" s="47">
        <f>'[1]功能-战损相关'!P317</f>
        <v>0</v>
      </c>
      <c r="BV311" s="47">
        <f>'[1]功能-战损相关'!Q317</f>
        <v>0</v>
      </c>
      <c r="BX311" s="57">
        <v>307</v>
      </c>
      <c r="BY311" s="47">
        <f>求节点($BL$5:$BL$364,BM$5:BM$364,节奏总纲!R310)</f>
        <v>0.17499999999999999</v>
      </c>
      <c r="BZ311" s="47">
        <f>求节点($BL$5:$BL$364,BN$5:BN$364,节奏总纲!S310)</f>
        <v>0.17499999999999999</v>
      </c>
      <c r="CA311" s="47">
        <f>求节点($BL$5:$BL$364,BO$5:BO$364,节奏总纲!T310)</f>
        <v>0.17499999999999999</v>
      </c>
      <c r="CB311" s="47">
        <f>求节点($BL$5:$BL$364,BP$5:BP$364,节奏总纲!U310)</f>
        <v>0.17499999999999999</v>
      </c>
      <c r="CC311" s="47">
        <f>求节点($BL$5:$BL$364,BQ$5:BQ$364,节奏总纲!V310)</f>
        <v>0.17499999999999999</v>
      </c>
      <c r="CD311" s="47">
        <f>求节点($BL$5:$BL$364,BR$5:BR$364,节奏总纲!R310)</f>
        <v>0.125</v>
      </c>
      <c r="CE311" s="47">
        <f>求节点($BL$5:$BL$364,BS$5:BS$364,节奏总纲!S310)</f>
        <v>0.125</v>
      </c>
      <c r="CF311" s="47">
        <f>求节点($BL$5:$BL$364,BT$5:BT$364,节奏总纲!T310)</f>
        <v>0.125</v>
      </c>
      <c r="CG311" s="47">
        <f>求节点($BL$5:$BL$364,BU$5:BU$364,节奏总纲!U310)</f>
        <v>0.125</v>
      </c>
      <c r="CH311" s="47">
        <f>求节点($BL$5:$BL$364,BV$5:BV$364,节奏总纲!V310)</f>
        <v>0.125</v>
      </c>
    </row>
    <row r="312" spans="2:86" x14ac:dyDescent="0.2">
      <c r="B312" s="83">
        <v>308</v>
      </c>
      <c r="C312" s="83">
        <f>[1]服务器生态!W329</f>
        <v>52.424952192224147</v>
      </c>
      <c r="D312" s="83">
        <f>[1]服务器生态!X329</f>
        <v>51.691482912827752</v>
      </c>
      <c r="E312" s="83">
        <f>[1]服务器生态!Y329</f>
        <v>4.2195907770781913</v>
      </c>
      <c r="F312" s="83">
        <f>[1]服务器生态!Z329</f>
        <v>0.75069501680242257</v>
      </c>
      <c r="G312" s="83">
        <f>[1]服务器生态!AA329</f>
        <v>0.21720876903618738</v>
      </c>
      <c r="H312" s="83">
        <f>[1]服务器生态!AC329</f>
        <v>0.47962550249999997</v>
      </c>
      <c r="I312" s="83">
        <f>[1]服务器生态!AD329</f>
        <v>0.47291513735919999</v>
      </c>
      <c r="J312" s="83">
        <f>[1]服务器生态!AE329</f>
        <v>3.8604200140800002E-2</v>
      </c>
      <c r="K312" s="83">
        <f>[1]服务器生态!AF329</f>
        <v>6.8679600000000019E-3</v>
      </c>
      <c r="L312" s="83">
        <f>[1]服务器生态!AG329</f>
        <v>1.9871999999999997E-3</v>
      </c>
      <c r="M312" s="83">
        <f>[3]基础信息!M311</f>
        <v>100</v>
      </c>
      <c r="N312" s="92"/>
      <c r="X312" s="97">
        <v>308</v>
      </c>
      <c r="Y312" s="102">
        <f>求节点(节奏总纲!D$4:D$163,R$5:R$164,$X312)*6</f>
        <v>42625.767362039391</v>
      </c>
      <c r="Z312" s="102">
        <f>求节点(节奏总纲!E$4:E$163,S$5:S$164,$X312)*6</f>
        <v>43786.390781951806</v>
      </c>
      <c r="AA312" s="102">
        <f>求节点(节奏总纲!F$4:F$163,T$5:T$164,$X312)*6</f>
        <v>45308.584389360956</v>
      </c>
      <c r="AB312" s="102">
        <f>求节点(节奏总纲!G$4:G$163,U$5:U$164,$X312)*6</f>
        <v>47568.70298866494</v>
      </c>
      <c r="AC312" s="102">
        <f>求节点(节奏总纲!H$4:H$163,V$5:V$164,$X312)*6</f>
        <v>51459.51694016673</v>
      </c>
      <c r="AG312" s="103">
        <v>308</v>
      </c>
      <c r="AH312" s="103">
        <v>1</v>
      </c>
      <c r="AI312" s="103">
        <f>[4]实力验证!$Z314</f>
        <v>1.3401692661063285</v>
      </c>
      <c r="AJ312" s="103">
        <f>[4]实力验证!$AE314</f>
        <v>2.0402150346581336</v>
      </c>
      <c r="AK312" s="103">
        <f>[4]实力验证!$AJ314</f>
        <v>3.7361162402433727</v>
      </c>
      <c r="AL312" s="103">
        <f>[4]实力验证!$AO314</f>
        <v>5.282861250671381</v>
      </c>
      <c r="AM312" s="103">
        <f t="shared" si="18"/>
        <v>172.57041568282122</v>
      </c>
      <c r="AN312" s="107"/>
      <c r="BL312" s="70">
        <v>308</v>
      </c>
      <c r="BM312" s="47">
        <f>'[1]功能-战损相关'!H318</f>
        <v>0</v>
      </c>
      <c r="BN312" s="47">
        <f>'[1]功能-战损相关'!I318</f>
        <v>0</v>
      </c>
      <c r="BO312" s="47">
        <f>'[1]功能-战损相关'!J318</f>
        <v>0</v>
      </c>
      <c r="BP312" s="47">
        <f>'[1]功能-战损相关'!K318</f>
        <v>0</v>
      </c>
      <c r="BQ312" s="47">
        <f>'[1]功能-战损相关'!L318</f>
        <v>0</v>
      </c>
      <c r="BR312" s="47">
        <f>'[1]功能-战损相关'!M318</f>
        <v>0</v>
      </c>
      <c r="BS312" s="47">
        <f>'[1]功能-战损相关'!N318</f>
        <v>0</v>
      </c>
      <c r="BT312" s="47">
        <f>'[1]功能-战损相关'!O318</f>
        <v>0</v>
      </c>
      <c r="BU312" s="47">
        <f>'[1]功能-战损相关'!P318</f>
        <v>0</v>
      </c>
      <c r="BV312" s="47">
        <f>'[1]功能-战损相关'!Q318</f>
        <v>0</v>
      </c>
      <c r="BX312" s="57">
        <v>308</v>
      </c>
      <c r="BY312" s="47">
        <f>求节点($BL$5:$BL$364,BM$5:BM$364,节奏总纲!R311)</f>
        <v>0.17499999999999999</v>
      </c>
      <c r="BZ312" s="47">
        <f>求节点($BL$5:$BL$364,BN$5:BN$364,节奏总纲!S311)</f>
        <v>0.17499999999999999</v>
      </c>
      <c r="CA312" s="47">
        <f>求节点($BL$5:$BL$364,BO$5:BO$364,节奏总纲!T311)</f>
        <v>0.17499999999999999</v>
      </c>
      <c r="CB312" s="47">
        <f>求节点($BL$5:$BL$364,BP$5:BP$364,节奏总纲!U311)</f>
        <v>0.17499999999999999</v>
      </c>
      <c r="CC312" s="47">
        <f>求节点($BL$5:$BL$364,BQ$5:BQ$364,节奏总纲!V311)</f>
        <v>0.17499999999999999</v>
      </c>
      <c r="CD312" s="47">
        <f>求节点($BL$5:$BL$364,BR$5:BR$364,节奏总纲!R311)</f>
        <v>0.125</v>
      </c>
      <c r="CE312" s="47">
        <f>求节点($BL$5:$BL$364,BS$5:BS$364,节奏总纲!S311)</f>
        <v>0.125</v>
      </c>
      <c r="CF312" s="47">
        <f>求节点($BL$5:$BL$364,BT$5:BT$364,节奏总纲!T311)</f>
        <v>0.125</v>
      </c>
      <c r="CG312" s="47">
        <f>求节点($BL$5:$BL$364,BU$5:BU$364,节奏总纲!U311)</f>
        <v>0.125</v>
      </c>
      <c r="CH312" s="47">
        <f>求节点($BL$5:$BL$364,BV$5:BV$364,节奏总纲!V311)</f>
        <v>0.125</v>
      </c>
    </row>
    <row r="313" spans="2:86" x14ac:dyDescent="0.2">
      <c r="B313" s="83">
        <v>309</v>
      </c>
      <c r="C313" s="83">
        <f>[1]服务器生态!W330</f>
        <v>52.104170142096898</v>
      </c>
      <c r="D313" s="83">
        <f>[1]服务器生态!X330</f>
        <v>51.37518887402549</v>
      </c>
      <c r="E313" s="83">
        <f>[1]服务器生态!Y330</f>
        <v>4.1937716027429222</v>
      </c>
      <c r="F313" s="83">
        <f>[1]服务器生态!Z330</f>
        <v>0.74610160323807206</v>
      </c>
      <c r="G313" s="83">
        <f>[1]服务器生态!AA330</f>
        <v>0.21587969440047644</v>
      </c>
      <c r="H313" s="83">
        <f>[1]服务器生态!AC330</f>
        <v>0.47962550249999997</v>
      </c>
      <c r="I313" s="83">
        <f>[1]服务器生态!AD330</f>
        <v>0.47291513735919999</v>
      </c>
      <c r="J313" s="83">
        <f>[1]服务器生态!AE330</f>
        <v>3.8604200140800002E-2</v>
      </c>
      <c r="K313" s="83">
        <f>[1]服务器生态!AF330</f>
        <v>6.8679600000000019E-3</v>
      </c>
      <c r="L313" s="83">
        <f>[1]服务器生态!AG330</f>
        <v>1.9871999999999997E-3</v>
      </c>
      <c r="M313" s="83">
        <f>[3]基础信息!M312</f>
        <v>100</v>
      </c>
      <c r="N313" s="92"/>
      <c r="X313" s="97">
        <v>309</v>
      </c>
      <c r="Y313" s="102">
        <f>求节点(节奏总纲!D$4:D$163,R$5:R$164,$X313)*6</f>
        <v>42644.843027574883</v>
      </c>
      <c r="Z313" s="102">
        <f>求节点(节奏总纲!E$4:E$163,S$5:S$164,$X313)*6</f>
        <v>43805.785812902992</v>
      </c>
      <c r="AA313" s="102">
        <f>求节点(节奏总纲!F$4:F$163,T$5:T$164,$X313)*6</f>
        <v>45327.993110449512</v>
      </c>
      <c r="AB313" s="102">
        <f>求节点(节奏总纲!G$4:G$163,U$5:U$164,$X313)*6</f>
        <v>47588.579764297923</v>
      </c>
      <c r="AC313" s="102">
        <f>求节点(节奏总纲!H$4:H$163,V$5:V$164,$X313)*6</f>
        <v>51478.800198334473</v>
      </c>
      <c r="AG313" s="103">
        <v>309</v>
      </c>
      <c r="AH313" s="103">
        <v>1</v>
      </c>
      <c r="AI313" s="103">
        <f>[4]实力验证!$Z315</f>
        <v>1.339090494305313</v>
      </c>
      <c r="AJ313" s="103">
        <f>[4]实力验证!$AE315</f>
        <v>2.041383652526501</v>
      </c>
      <c r="AK313" s="103">
        <f>[4]实力验证!$AJ315</f>
        <v>3.7274018100191317</v>
      </c>
      <c r="AL313" s="103">
        <f>[4]实力验证!$AO315</f>
        <v>5.2692729952655402</v>
      </c>
      <c r="AM313" s="103">
        <f t="shared" si="18"/>
        <v>172.4707651871154</v>
      </c>
      <c r="AN313" s="107"/>
      <c r="BL313" s="70">
        <v>309</v>
      </c>
      <c r="BM313" s="47">
        <f>'[1]功能-战损相关'!H319</f>
        <v>0</v>
      </c>
      <c r="BN313" s="47">
        <f>'[1]功能-战损相关'!I319</f>
        <v>0</v>
      </c>
      <c r="BO313" s="47">
        <f>'[1]功能-战损相关'!J319</f>
        <v>0</v>
      </c>
      <c r="BP313" s="47">
        <f>'[1]功能-战损相关'!K319</f>
        <v>0</v>
      </c>
      <c r="BQ313" s="47">
        <f>'[1]功能-战损相关'!L319</f>
        <v>0</v>
      </c>
      <c r="BR313" s="47">
        <f>'[1]功能-战损相关'!M319</f>
        <v>0</v>
      </c>
      <c r="BS313" s="47">
        <f>'[1]功能-战损相关'!N319</f>
        <v>0</v>
      </c>
      <c r="BT313" s="47">
        <f>'[1]功能-战损相关'!O319</f>
        <v>0</v>
      </c>
      <c r="BU313" s="47">
        <f>'[1]功能-战损相关'!P319</f>
        <v>0</v>
      </c>
      <c r="BV313" s="47">
        <f>'[1]功能-战损相关'!Q319</f>
        <v>0</v>
      </c>
      <c r="BX313" s="57">
        <v>309</v>
      </c>
      <c r="BY313" s="47">
        <f>求节点($BL$5:$BL$364,BM$5:BM$364,节奏总纲!R312)</f>
        <v>0.17499999999999999</v>
      </c>
      <c r="BZ313" s="47">
        <f>求节点($BL$5:$BL$364,BN$5:BN$364,节奏总纲!S312)</f>
        <v>0.17499999999999999</v>
      </c>
      <c r="CA313" s="47">
        <f>求节点($BL$5:$BL$364,BO$5:BO$364,节奏总纲!T312)</f>
        <v>0.17499999999999999</v>
      </c>
      <c r="CB313" s="47">
        <f>求节点($BL$5:$BL$364,BP$5:BP$364,节奏总纲!U312)</f>
        <v>0.17499999999999999</v>
      </c>
      <c r="CC313" s="47">
        <f>求节点($BL$5:$BL$364,BQ$5:BQ$364,节奏总纲!V312)</f>
        <v>0.17499999999999999</v>
      </c>
      <c r="CD313" s="47">
        <f>求节点($BL$5:$BL$364,BR$5:BR$364,节奏总纲!R312)</f>
        <v>0.125</v>
      </c>
      <c r="CE313" s="47">
        <f>求节点($BL$5:$BL$364,BS$5:BS$364,节奏总纲!S312)</f>
        <v>0.125</v>
      </c>
      <c r="CF313" s="47">
        <f>求节点($BL$5:$BL$364,BT$5:BT$364,节奏总纲!T312)</f>
        <v>0.125</v>
      </c>
      <c r="CG313" s="47">
        <f>求节点($BL$5:$BL$364,BU$5:BU$364,节奏总纲!U312)</f>
        <v>0.125</v>
      </c>
      <c r="CH313" s="47">
        <f>求节点($BL$5:$BL$364,BV$5:BV$364,节奏总纲!V312)</f>
        <v>0.125</v>
      </c>
    </row>
    <row r="314" spans="2:86" x14ac:dyDescent="0.2">
      <c r="B314" s="83">
        <v>310</v>
      </c>
      <c r="C314" s="83">
        <f>[1]服务器生态!W331</f>
        <v>51.783388091969655</v>
      </c>
      <c r="D314" s="83">
        <f>[1]服务器生态!X331</f>
        <v>51.058894835223221</v>
      </c>
      <c r="E314" s="83">
        <f>[1]服务器生态!Y331</f>
        <v>4.1679524284076539</v>
      </c>
      <c r="F314" s="83">
        <f>[1]服务器生态!Z331</f>
        <v>0.74150818967372156</v>
      </c>
      <c r="G314" s="83">
        <f>[1]服务器生态!AA331</f>
        <v>0.2145506197647655</v>
      </c>
      <c r="H314" s="83">
        <f>[1]服务器生态!AC331</f>
        <v>0.47962550249999997</v>
      </c>
      <c r="I314" s="83">
        <f>[1]服务器生态!AD331</f>
        <v>0.47291513735919999</v>
      </c>
      <c r="J314" s="83">
        <f>[1]服务器生态!AE331</f>
        <v>3.8604200140800002E-2</v>
      </c>
      <c r="K314" s="83">
        <f>[1]服务器生态!AF331</f>
        <v>6.8679600000000019E-3</v>
      </c>
      <c r="L314" s="83">
        <f>[1]服务器生态!AG331</f>
        <v>1.9871999999999997E-3</v>
      </c>
      <c r="M314" s="83">
        <f>[3]基础信息!M313</f>
        <v>100</v>
      </c>
      <c r="N314" s="92"/>
      <c r="X314" s="97">
        <v>310</v>
      </c>
      <c r="Y314" s="102">
        <f>求节点(节奏总纲!D$4:D$163,R$5:R$164,$X314)*6</f>
        <v>42663.918693110361</v>
      </c>
      <c r="Z314" s="102">
        <f>求节点(节奏总纲!E$4:E$163,S$5:S$164,$X314)*6</f>
        <v>43825.18084385417</v>
      </c>
      <c r="AA314" s="102">
        <f>求节点(节奏总纲!F$4:F$163,T$5:T$164,$X314)*6</f>
        <v>45347.401831538067</v>
      </c>
      <c r="AB314" s="102">
        <f>求节点(节奏总纲!G$4:G$163,U$5:U$164,$X314)*6</f>
        <v>47608.456539930899</v>
      </c>
      <c r="AC314" s="102">
        <f>求节点(节奏总纲!H$4:H$163,V$5:V$164,$X314)*6</f>
        <v>51498.083456502223</v>
      </c>
      <c r="AG314" s="103">
        <v>310</v>
      </c>
      <c r="AH314" s="103">
        <v>1</v>
      </c>
      <c r="AI314" s="103">
        <f>[4]实力验证!$Z316</f>
        <v>1.3380206158514949</v>
      </c>
      <c r="AJ314" s="103">
        <f>[4]实力验证!$AE316</f>
        <v>2.0425426363606509</v>
      </c>
      <c r="AK314" s="103">
        <f>[4]实力验证!$AJ316</f>
        <v>3.7187592211737033</v>
      </c>
      <c r="AL314" s="103">
        <f>[4]实力验证!$AO316</f>
        <v>5.2557967608385692</v>
      </c>
      <c r="AM314" s="103">
        <f t="shared" si="18"/>
        <v>172.37193620570568</v>
      </c>
      <c r="AN314" s="107"/>
      <c r="BL314" s="70">
        <v>310</v>
      </c>
      <c r="BM314" s="47">
        <f>'[1]功能-战损相关'!H320</f>
        <v>0</v>
      </c>
      <c r="BN314" s="47">
        <f>'[1]功能-战损相关'!I320</f>
        <v>0</v>
      </c>
      <c r="BO314" s="47">
        <f>'[1]功能-战损相关'!J320</f>
        <v>0</v>
      </c>
      <c r="BP314" s="47">
        <f>'[1]功能-战损相关'!K320</f>
        <v>0</v>
      </c>
      <c r="BQ314" s="47">
        <f>'[1]功能-战损相关'!L320</f>
        <v>0</v>
      </c>
      <c r="BR314" s="47">
        <f>'[1]功能-战损相关'!M320</f>
        <v>0</v>
      </c>
      <c r="BS314" s="47">
        <f>'[1]功能-战损相关'!N320</f>
        <v>0</v>
      </c>
      <c r="BT314" s="47">
        <f>'[1]功能-战损相关'!O320</f>
        <v>0</v>
      </c>
      <c r="BU314" s="47">
        <f>'[1]功能-战损相关'!P320</f>
        <v>0</v>
      </c>
      <c r="BV314" s="47">
        <f>'[1]功能-战损相关'!Q320</f>
        <v>0</v>
      </c>
      <c r="BX314" s="57">
        <v>310</v>
      </c>
      <c r="BY314" s="47">
        <f>求节点($BL$5:$BL$364,BM$5:BM$364,节奏总纲!R313)</f>
        <v>0.17499999999999999</v>
      </c>
      <c r="BZ314" s="47">
        <f>求节点($BL$5:$BL$364,BN$5:BN$364,节奏总纲!S313)</f>
        <v>0.17499999999999999</v>
      </c>
      <c r="CA314" s="47">
        <f>求节点($BL$5:$BL$364,BO$5:BO$364,节奏总纲!T313)</f>
        <v>0.17499999999999999</v>
      </c>
      <c r="CB314" s="47">
        <f>求节点($BL$5:$BL$364,BP$5:BP$364,节奏总纲!U313)</f>
        <v>0.17499999999999999</v>
      </c>
      <c r="CC314" s="47">
        <f>求节点($BL$5:$BL$364,BQ$5:BQ$364,节奏总纲!V313)</f>
        <v>0.17499999999999999</v>
      </c>
      <c r="CD314" s="47">
        <f>求节点($BL$5:$BL$364,BR$5:BR$364,节奏总纲!R313)</f>
        <v>0.125</v>
      </c>
      <c r="CE314" s="47">
        <f>求节点($BL$5:$BL$364,BS$5:BS$364,节奏总纲!S313)</f>
        <v>0.125</v>
      </c>
      <c r="CF314" s="47">
        <f>求节点($BL$5:$BL$364,BT$5:BT$364,节奏总纲!T313)</f>
        <v>0.125</v>
      </c>
      <c r="CG314" s="47">
        <f>求节点($BL$5:$BL$364,BU$5:BU$364,节奏总纲!U313)</f>
        <v>0.125</v>
      </c>
      <c r="CH314" s="47">
        <f>求节点($BL$5:$BL$364,BV$5:BV$364,节奏总纲!V313)</f>
        <v>0.125</v>
      </c>
    </row>
    <row r="315" spans="2:86" x14ac:dyDescent="0.2">
      <c r="B315" s="83">
        <v>311</v>
      </c>
      <c r="C315" s="83">
        <f>[1]服务器生态!W332</f>
        <v>51.462606041842399</v>
      </c>
      <c r="D315" s="83">
        <f>[1]服务器生态!X332</f>
        <v>50.742600796420945</v>
      </c>
      <c r="E315" s="83">
        <f>[1]服务器生态!Y332</f>
        <v>4.1421332540723848</v>
      </c>
      <c r="F315" s="83">
        <f>[1]服务器生态!Z332</f>
        <v>0.73691477610937095</v>
      </c>
      <c r="G315" s="83">
        <f>[1]服务器生态!AA332</f>
        <v>0.21322154512905453</v>
      </c>
      <c r="H315" s="83">
        <f>[1]服务器生态!AC332</f>
        <v>0.47962550249999997</v>
      </c>
      <c r="I315" s="83">
        <f>[1]服务器生态!AD332</f>
        <v>0.47291513735919999</v>
      </c>
      <c r="J315" s="83">
        <f>[1]服务器生态!AE332</f>
        <v>3.8604200140800002E-2</v>
      </c>
      <c r="K315" s="83">
        <f>[1]服务器生态!AF332</f>
        <v>6.8679600000000019E-3</v>
      </c>
      <c r="L315" s="83">
        <f>[1]服务器生态!AG332</f>
        <v>1.9871999999999997E-3</v>
      </c>
      <c r="M315" s="83">
        <f>[3]基础信息!M314</f>
        <v>100</v>
      </c>
      <c r="N315" s="92"/>
      <c r="X315" s="97">
        <v>311</v>
      </c>
      <c r="Y315" s="102">
        <f>求节点(节奏总纲!D$4:D$163,R$5:R$164,$X315)*6</f>
        <v>42682.994358645854</v>
      </c>
      <c r="Z315" s="102">
        <f>求节点(节奏总纲!E$4:E$163,S$5:S$164,$X315)*6</f>
        <v>43844.575874805356</v>
      </c>
      <c r="AA315" s="102">
        <f>求节点(节奏总纲!F$4:F$163,T$5:T$164,$X315)*6</f>
        <v>45366.81055262663</v>
      </c>
      <c r="AB315" s="102">
        <f>求节点(节奏总纲!G$4:G$163,U$5:U$164,$X315)*6</f>
        <v>47628.333315563883</v>
      </c>
      <c r="AC315" s="102">
        <f>求节点(节奏总纲!H$4:H$163,V$5:V$164,$X315)*6</f>
        <v>51517.366714669974</v>
      </c>
      <c r="AG315" s="103">
        <v>311</v>
      </c>
      <c r="AH315" s="103">
        <v>1</v>
      </c>
      <c r="AI315" s="103">
        <f>[4]实力验证!$Z317</f>
        <v>1.3369595212217817</v>
      </c>
      <c r="AJ315" s="103">
        <f>[4]实力验证!$AE317</f>
        <v>2.0436921048053627</v>
      </c>
      <c r="AK315" s="103">
        <f>[4]实力验证!$AJ317</f>
        <v>3.7101875889682181</v>
      </c>
      <c r="AL315" s="103">
        <f>[4]实力验证!$AO317</f>
        <v>5.2424311678329509</v>
      </c>
      <c r="AM315" s="103">
        <f t="shared" si="18"/>
        <v>172.27391862150284</v>
      </c>
      <c r="AN315" s="107"/>
      <c r="BL315" s="70">
        <v>311</v>
      </c>
      <c r="BM315" s="47">
        <f>'[1]功能-战损相关'!H321</f>
        <v>0</v>
      </c>
      <c r="BN315" s="47">
        <f>'[1]功能-战损相关'!I321</f>
        <v>0</v>
      </c>
      <c r="BO315" s="47">
        <f>'[1]功能-战损相关'!J321</f>
        <v>0</v>
      </c>
      <c r="BP315" s="47">
        <f>'[1]功能-战损相关'!K321</f>
        <v>0</v>
      </c>
      <c r="BQ315" s="47">
        <f>'[1]功能-战损相关'!L321</f>
        <v>0</v>
      </c>
      <c r="BR315" s="47">
        <f>'[1]功能-战损相关'!M321</f>
        <v>0</v>
      </c>
      <c r="BS315" s="47">
        <f>'[1]功能-战损相关'!N321</f>
        <v>0</v>
      </c>
      <c r="BT315" s="47">
        <f>'[1]功能-战损相关'!O321</f>
        <v>0</v>
      </c>
      <c r="BU315" s="47">
        <f>'[1]功能-战损相关'!P321</f>
        <v>0</v>
      </c>
      <c r="BV315" s="47">
        <f>'[1]功能-战损相关'!Q321</f>
        <v>0</v>
      </c>
      <c r="BX315" s="57">
        <v>311</v>
      </c>
      <c r="BY315" s="47">
        <f>求节点($BL$5:$BL$364,BM$5:BM$364,节奏总纲!R314)</f>
        <v>0.17499999999999999</v>
      </c>
      <c r="BZ315" s="47">
        <f>求节点($BL$5:$BL$364,BN$5:BN$364,节奏总纲!S314)</f>
        <v>0.17499999999999999</v>
      </c>
      <c r="CA315" s="47">
        <f>求节点($BL$5:$BL$364,BO$5:BO$364,节奏总纲!T314)</f>
        <v>0.17499999999999999</v>
      </c>
      <c r="CB315" s="47">
        <f>求节点($BL$5:$BL$364,BP$5:BP$364,节奏总纲!U314)</f>
        <v>0.17499999999999999</v>
      </c>
      <c r="CC315" s="47">
        <f>求节点($BL$5:$BL$364,BQ$5:BQ$364,节奏总纲!V314)</f>
        <v>0.17499999999999999</v>
      </c>
      <c r="CD315" s="47">
        <f>求节点($BL$5:$BL$364,BR$5:BR$364,节奏总纲!R314)</f>
        <v>0.125</v>
      </c>
      <c r="CE315" s="47">
        <f>求节点($BL$5:$BL$364,BS$5:BS$364,节奏总纲!S314)</f>
        <v>0.125</v>
      </c>
      <c r="CF315" s="47">
        <f>求节点($BL$5:$BL$364,BT$5:BT$364,节奏总纲!T314)</f>
        <v>0.125</v>
      </c>
      <c r="CG315" s="47">
        <f>求节点($BL$5:$BL$364,BU$5:BU$364,节奏总纲!U314)</f>
        <v>0.125</v>
      </c>
      <c r="CH315" s="47">
        <f>求节点($BL$5:$BL$364,BV$5:BV$364,节奏总纲!V314)</f>
        <v>0.125</v>
      </c>
    </row>
    <row r="316" spans="2:86" x14ac:dyDescent="0.2">
      <c r="B316" s="83">
        <v>312</v>
      </c>
      <c r="C316" s="83">
        <f>[1]服务器生态!W333</f>
        <v>51.141823991715157</v>
      </c>
      <c r="D316" s="83">
        <f>[1]服务器生态!X333</f>
        <v>50.426306757618676</v>
      </c>
      <c r="E316" s="83">
        <f>[1]服务器生态!Y333</f>
        <v>4.1163140797371156</v>
      </c>
      <c r="F316" s="83">
        <f>[1]服务器生态!Z333</f>
        <v>0.73232136254502056</v>
      </c>
      <c r="G316" s="83">
        <f>[1]服务器生态!AA333</f>
        <v>0.21189247049334362</v>
      </c>
      <c r="H316" s="83">
        <f>[1]服务器生态!AC333</f>
        <v>0.47962550249999997</v>
      </c>
      <c r="I316" s="83">
        <f>[1]服务器生态!AD333</f>
        <v>0.47291513735919999</v>
      </c>
      <c r="J316" s="83">
        <f>[1]服务器生态!AE333</f>
        <v>3.8604200140800002E-2</v>
      </c>
      <c r="K316" s="83">
        <f>[1]服务器生态!AF333</f>
        <v>6.8679600000000019E-3</v>
      </c>
      <c r="L316" s="83">
        <f>[1]服务器生态!AG333</f>
        <v>1.9871999999999997E-3</v>
      </c>
      <c r="M316" s="83">
        <f>[3]基础信息!M315</f>
        <v>100</v>
      </c>
      <c r="N316" s="92"/>
      <c r="X316" s="97">
        <v>312</v>
      </c>
      <c r="Y316" s="102">
        <f>求节点(节奏总纲!D$4:D$163,R$5:R$164,$X316)*6</f>
        <v>42702.070024181339</v>
      </c>
      <c r="Z316" s="102">
        <f>求节点(节奏总纲!E$4:E$163,S$5:S$164,$X316)*6</f>
        <v>43863.541865696105</v>
      </c>
      <c r="AA316" s="102">
        <f>求节点(节奏总纲!F$4:F$163,T$5:T$164,$X316)*6</f>
        <v>45386.219273715185</v>
      </c>
      <c r="AB316" s="102">
        <f>求节点(节奏总纲!G$4:G$163,U$5:U$164,$X316)*6</f>
        <v>47647.336031323139</v>
      </c>
      <c r="AC316" s="102">
        <f>求节点(节奏总纲!H$4:H$163,V$5:V$164,$X316)*6</f>
        <v>51536.649972837717</v>
      </c>
      <c r="AG316" s="103">
        <v>312</v>
      </c>
      <c r="AH316" s="103">
        <v>1</v>
      </c>
      <c r="AI316" s="103">
        <f>[4]实力验证!$Z318</f>
        <v>1.3359226833208444</v>
      </c>
      <c r="AJ316" s="103">
        <f>[4]实力验证!$AE318</f>
        <v>2.0448321745652058</v>
      </c>
      <c r="AK316" s="103">
        <f>[4]实力验证!$AJ318</f>
        <v>3.70168604313203</v>
      </c>
      <c r="AL316" s="103">
        <f>[4]实力验证!$AO318</f>
        <v>5.2291748592512075</v>
      </c>
      <c r="AM316" s="103">
        <f t="shared" ref="AM316:AM364" si="19">AH316*H316*$M316*AH$2+AI316*I316*$M316*AI$2+AJ316*J316*$M316*AJ$2+AK316*K316*$M316*AK$2+AL316*L316*$M316*AL$2</f>
        <v>172.17780773070686</v>
      </c>
      <c r="AN316" s="107"/>
      <c r="BL316" s="70">
        <v>312</v>
      </c>
      <c r="BM316" s="47">
        <f>'[1]功能-战损相关'!H322</f>
        <v>0</v>
      </c>
      <c r="BN316" s="47">
        <f>'[1]功能-战损相关'!I322</f>
        <v>0</v>
      </c>
      <c r="BO316" s="47">
        <f>'[1]功能-战损相关'!J322</f>
        <v>0</v>
      </c>
      <c r="BP316" s="47">
        <f>'[1]功能-战损相关'!K322</f>
        <v>0</v>
      </c>
      <c r="BQ316" s="47">
        <f>'[1]功能-战损相关'!L322</f>
        <v>0</v>
      </c>
      <c r="BR316" s="47">
        <f>'[1]功能-战损相关'!M322</f>
        <v>0</v>
      </c>
      <c r="BS316" s="47">
        <f>'[1]功能-战损相关'!N322</f>
        <v>0</v>
      </c>
      <c r="BT316" s="47">
        <f>'[1]功能-战损相关'!O322</f>
        <v>0</v>
      </c>
      <c r="BU316" s="47">
        <f>'[1]功能-战损相关'!P322</f>
        <v>0</v>
      </c>
      <c r="BV316" s="47">
        <f>'[1]功能-战损相关'!Q322</f>
        <v>0</v>
      </c>
      <c r="BX316" s="57">
        <v>312</v>
      </c>
      <c r="BY316" s="47">
        <f>求节点($BL$5:$BL$364,BM$5:BM$364,节奏总纲!R315)</f>
        <v>0.17499999999999999</v>
      </c>
      <c r="BZ316" s="47">
        <f>求节点($BL$5:$BL$364,BN$5:BN$364,节奏总纲!S315)</f>
        <v>0.17499999999999999</v>
      </c>
      <c r="CA316" s="47">
        <f>求节点($BL$5:$BL$364,BO$5:BO$364,节奏总纲!T315)</f>
        <v>0.17499999999999999</v>
      </c>
      <c r="CB316" s="47">
        <f>求节点($BL$5:$BL$364,BP$5:BP$364,节奏总纲!U315)</f>
        <v>0.17499999999999999</v>
      </c>
      <c r="CC316" s="47">
        <f>求节点($BL$5:$BL$364,BQ$5:BQ$364,节奏总纲!V315)</f>
        <v>0.17499999999999999</v>
      </c>
      <c r="CD316" s="47">
        <f>求节点($BL$5:$BL$364,BR$5:BR$364,节奏总纲!R315)</f>
        <v>0.125</v>
      </c>
      <c r="CE316" s="47">
        <f>求节点($BL$5:$BL$364,BS$5:BS$364,节奏总纲!S315)</f>
        <v>0.125</v>
      </c>
      <c r="CF316" s="47">
        <f>求节点($BL$5:$BL$364,BT$5:BT$364,节奏总纲!T315)</f>
        <v>0.125</v>
      </c>
      <c r="CG316" s="47">
        <f>求节点($BL$5:$BL$364,BU$5:BU$364,节奏总纲!U315)</f>
        <v>0.125</v>
      </c>
      <c r="CH316" s="47">
        <f>求节点($BL$5:$BL$364,BV$5:BV$364,节奏总纲!V315)</f>
        <v>0.125</v>
      </c>
    </row>
    <row r="317" spans="2:86" x14ac:dyDescent="0.2">
      <c r="B317" s="83">
        <v>313</v>
      </c>
      <c r="C317" s="83">
        <f>[1]服务器生态!W334</f>
        <v>50.821041941587914</v>
      </c>
      <c r="D317" s="83">
        <f>[1]服务器生态!X334</f>
        <v>50.110012718816414</v>
      </c>
      <c r="E317" s="83">
        <f>[1]服务器生态!Y334</f>
        <v>4.0904949054018473</v>
      </c>
      <c r="F317" s="83">
        <f>[1]服务器生态!Z334</f>
        <v>0.72772794898067017</v>
      </c>
      <c r="G317" s="83">
        <f>[1]服务器生态!AA334</f>
        <v>0.2105633958576327</v>
      </c>
      <c r="H317" s="83">
        <f>[1]服务器生态!AC334</f>
        <v>0.47962550249999997</v>
      </c>
      <c r="I317" s="83">
        <f>[1]服务器生态!AD334</f>
        <v>0.47291513735919999</v>
      </c>
      <c r="J317" s="83">
        <f>[1]服务器生态!AE334</f>
        <v>3.8604200140800002E-2</v>
      </c>
      <c r="K317" s="83">
        <f>[1]服务器生态!AF334</f>
        <v>6.8679600000000019E-3</v>
      </c>
      <c r="L317" s="83">
        <f>[1]服务器生态!AG334</f>
        <v>1.9871999999999997E-3</v>
      </c>
      <c r="M317" s="83">
        <f>[3]基础信息!M316</f>
        <v>100</v>
      </c>
      <c r="N317" s="92"/>
      <c r="X317" s="97">
        <v>313</v>
      </c>
      <c r="Y317" s="102">
        <f>求节点(节奏总纲!D$4:D$163,R$5:R$164,$X317)*6</f>
        <v>42721.145689716825</v>
      </c>
      <c r="Z317" s="102">
        <f>求节点(节奏总纲!E$4:E$163,S$5:S$164,$X317)*6</f>
        <v>43881.400278679685</v>
      </c>
      <c r="AA317" s="102">
        <f>求节点(节奏总纲!F$4:F$163,T$5:T$164,$X317)*6</f>
        <v>45405.541779137187</v>
      </c>
      <c r="AB317" s="102">
        <f>求节点(节奏总纲!G$4:G$163,U$5:U$164,$X317)*6</f>
        <v>47665.367864175656</v>
      </c>
      <c r="AC317" s="102">
        <f>求节点(节奏总纲!H$4:H$163,V$5:V$164,$X317)*6</f>
        <v>51555.93323100546</v>
      </c>
      <c r="AG317" s="103">
        <v>313</v>
      </c>
      <c r="AH317" s="103">
        <v>1</v>
      </c>
      <c r="AI317" s="103">
        <f>[4]实力验证!$Z319</f>
        <v>1.3349343467019243</v>
      </c>
      <c r="AJ317" s="103">
        <f>[4]实力验证!$AE319</f>
        <v>2.0460681424015816</v>
      </c>
      <c r="AK317" s="103">
        <f>[4]实力验证!$AJ319</f>
        <v>3.6933939102231537</v>
      </c>
      <c r="AL317" s="103">
        <f>[4]实力验证!$AO319</f>
        <v>5.2158103660588822</v>
      </c>
      <c r="AM317" s="103">
        <f t="shared" si="19"/>
        <v>172.08741494689585</v>
      </c>
      <c r="AN317" s="107"/>
      <c r="BL317" s="70">
        <v>313</v>
      </c>
      <c r="BM317" s="47">
        <f>'[1]功能-战损相关'!H323</f>
        <v>0</v>
      </c>
      <c r="BN317" s="47">
        <f>'[1]功能-战损相关'!I323</f>
        <v>0</v>
      </c>
      <c r="BO317" s="47">
        <f>'[1]功能-战损相关'!J323</f>
        <v>0</v>
      </c>
      <c r="BP317" s="47">
        <f>'[1]功能-战损相关'!K323</f>
        <v>0</v>
      </c>
      <c r="BQ317" s="47">
        <f>'[1]功能-战损相关'!L323</f>
        <v>0</v>
      </c>
      <c r="BR317" s="47">
        <f>'[1]功能-战损相关'!M323</f>
        <v>0</v>
      </c>
      <c r="BS317" s="47">
        <f>'[1]功能-战损相关'!N323</f>
        <v>0</v>
      </c>
      <c r="BT317" s="47">
        <f>'[1]功能-战损相关'!O323</f>
        <v>0</v>
      </c>
      <c r="BU317" s="47">
        <f>'[1]功能-战损相关'!P323</f>
        <v>0</v>
      </c>
      <c r="BV317" s="47">
        <f>'[1]功能-战损相关'!Q323</f>
        <v>0</v>
      </c>
      <c r="BX317" s="57">
        <v>313</v>
      </c>
      <c r="BY317" s="47">
        <f>求节点($BL$5:$BL$364,BM$5:BM$364,节奏总纲!R316)</f>
        <v>0.17499999999999999</v>
      </c>
      <c r="BZ317" s="47">
        <f>求节点($BL$5:$BL$364,BN$5:BN$364,节奏总纲!S316)</f>
        <v>0.17499999999999999</v>
      </c>
      <c r="CA317" s="47">
        <f>求节点($BL$5:$BL$364,BO$5:BO$364,节奏总纲!T316)</f>
        <v>0.17499999999999999</v>
      </c>
      <c r="CB317" s="47">
        <f>求节点($BL$5:$BL$364,BP$5:BP$364,节奏总纲!U316)</f>
        <v>0.17499999999999999</v>
      </c>
      <c r="CC317" s="47">
        <f>求节点($BL$5:$BL$364,BQ$5:BQ$364,节奏总纲!V316)</f>
        <v>0.17499999999999999</v>
      </c>
      <c r="CD317" s="47">
        <f>求节点($BL$5:$BL$364,BR$5:BR$364,节奏总纲!R316)</f>
        <v>0.125</v>
      </c>
      <c r="CE317" s="47">
        <f>求节点($BL$5:$BL$364,BS$5:BS$364,节奏总纲!S316)</f>
        <v>0.125</v>
      </c>
      <c r="CF317" s="47">
        <f>求节点($BL$5:$BL$364,BT$5:BT$364,节奏总纲!T316)</f>
        <v>0.125</v>
      </c>
      <c r="CG317" s="47">
        <f>求节点($BL$5:$BL$364,BU$5:BU$364,节奏总纲!U316)</f>
        <v>0.125</v>
      </c>
      <c r="CH317" s="47">
        <f>求节点($BL$5:$BL$364,BV$5:BV$364,节奏总纲!V316)</f>
        <v>0.125</v>
      </c>
    </row>
    <row r="318" spans="2:86" x14ac:dyDescent="0.2">
      <c r="B318" s="83">
        <v>314</v>
      </c>
      <c r="C318" s="83">
        <f>[1]服务器生态!W335</f>
        <v>50.500259891460672</v>
      </c>
      <c r="D318" s="83">
        <f>[1]服务器生态!X335</f>
        <v>49.793718680014152</v>
      </c>
      <c r="E318" s="83">
        <f>[1]服务器生态!Y335</f>
        <v>4.0646757310665791</v>
      </c>
      <c r="F318" s="83">
        <f>[1]服务器生态!Z335</f>
        <v>0.72313453541631967</v>
      </c>
      <c r="G318" s="83">
        <f>[1]服务器生态!AA335</f>
        <v>0.20923432122192176</v>
      </c>
      <c r="H318" s="83">
        <f>[1]服务器生态!AC335</f>
        <v>0.47962550249999997</v>
      </c>
      <c r="I318" s="83">
        <f>[1]服务器生态!AD335</f>
        <v>0.47291513735919999</v>
      </c>
      <c r="J318" s="83">
        <f>[1]服务器生态!AE335</f>
        <v>3.8604200140800002E-2</v>
      </c>
      <c r="K318" s="83">
        <f>[1]服务器生态!AF335</f>
        <v>6.8679600000000019E-3</v>
      </c>
      <c r="L318" s="83">
        <f>[1]服务器生态!AG335</f>
        <v>1.9871999999999997E-3</v>
      </c>
      <c r="M318" s="83">
        <f>[3]基础信息!M317</f>
        <v>100</v>
      </c>
      <c r="N318" s="92"/>
      <c r="X318" s="97">
        <v>314</v>
      </c>
      <c r="Y318" s="102">
        <f>求节点(节奏总纲!D$4:D$163,R$5:R$164,$X318)*6</f>
        <v>42740.221355252317</v>
      </c>
      <c r="Z318" s="102">
        <f>求节点(节奏总纲!E$4:E$163,S$5:S$164,$X318)*6</f>
        <v>43899.258691663257</v>
      </c>
      <c r="AA318" s="102">
        <f>求节点(节奏总纲!F$4:F$163,T$5:T$164,$X318)*6</f>
        <v>45424.030172560415</v>
      </c>
      <c r="AB318" s="102">
        <f>求节点(节奏总纲!G$4:G$163,U$5:U$164,$X318)*6</f>
        <v>47683.399697028173</v>
      </c>
      <c r="AC318" s="102">
        <f>求节点(节奏总纲!H$4:H$163,V$5:V$164,$X318)*6</f>
        <v>51574.742006548797</v>
      </c>
      <c r="AG318" s="103">
        <v>314</v>
      </c>
      <c r="AH318" s="103">
        <v>1</v>
      </c>
      <c r="AI318" s="103">
        <f>[4]实力验证!$Z320</f>
        <v>1.3339540257253402</v>
      </c>
      <c r="AJ318" s="103">
        <f>[4]实力验证!$AE320</f>
        <v>2.0483075651963687</v>
      </c>
      <c r="AK318" s="103">
        <f>[4]实力验证!$AJ320</f>
        <v>3.6852423673360444</v>
      </c>
      <c r="AL318" s="103">
        <f>[4]实力验证!$AO320</f>
        <v>5.2022014784707347</v>
      </c>
      <c r="AM318" s="103">
        <f t="shared" si="19"/>
        <v>172.01526263314659</v>
      </c>
      <c r="AN318" s="107"/>
      <c r="BL318" s="70">
        <v>314</v>
      </c>
      <c r="BM318" s="47">
        <f>'[1]功能-战损相关'!H324</f>
        <v>0</v>
      </c>
      <c r="BN318" s="47">
        <f>'[1]功能-战损相关'!I324</f>
        <v>0</v>
      </c>
      <c r="BO318" s="47">
        <f>'[1]功能-战损相关'!J324</f>
        <v>0</v>
      </c>
      <c r="BP318" s="47">
        <f>'[1]功能-战损相关'!K324</f>
        <v>0</v>
      </c>
      <c r="BQ318" s="47">
        <f>'[1]功能-战损相关'!L324</f>
        <v>0</v>
      </c>
      <c r="BR318" s="47">
        <f>'[1]功能-战损相关'!M324</f>
        <v>0</v>
      </c>
      <c r="BS318" s="47">
        <f>'[1]功能-战损相关'!N324</f>
        <v>0</v>
      </c>
      <c r="BT318" s="47">
        <f>'[1]功能-战损相关'!O324</f>
        <v>0</v>
      </c>
      <c r="BU318" s="47">
        <f>'[1]功能-战损相关'!P324</f>
        <v>0</v>
      </c>
      <c r="BV318" s="47">
        <f>'[1]功能-战损相关'!Q324</f>
        <v>0</v>
      </c>
      <c r="BX318" s="57">
        <v>314</v>
      </c>
      <c r="BY318" s="47">
        <f>求节点($BL$5:$BL$364,BM$5:BM$364,节奏总纲!R317)</f>
        <v>0.17499999999999999</v>
      </c>
      <c r="BZ318" s="47">
        <f>求节点($BL$5:$BL$364,BN$5:BN$364,节奏总纲!S317)</f>
        <v>0.17499999999999999</v>
      </c>
      <c r="CA318" s="47">
        <f>求节点($BL$5:$BL$364,BO$5:BO$364,节奏总纲!T317)</f>
        <v>0.17499999999999999</v>
      </c>
      <c r="CB318" s="47">
        <f>求节点($BL$5:$BL$364,BP$5:BP$364,节奏总纲!U317)</f>
        <v>0.17499999999999999</v>
      </c>
      <c r="CC318" s="47">
        <f>求节点($BL$5:$BL$364,BQ$5:BQ$364,节奏总纲!V317)</f>
        <v>0.17499999999999999</v>
      </c>
      <c r="CD318" s="47">
        <f>求节点($BL$5:$BL$364,BR$5:BR$364,节奏总纲!R317)</f>
        <v>0.125</v>
      </c>
      <c r="CE318" s="47">
        <f>求节点($BL$5:$BL$364,BS$5:BS$364,节奏总纲!S317)</f>
        <v>0.125</v>
      </c>
      <c r="CF318" s="47">
        <f>求节点($BL$5:$BL$364,BT$5:BT$364,节奏总纲!T317)</f>
        <v>0.125</v>
      </c>
      <c r="CG318" s="47">
        <f>求节点($BL$5:$BL$364,BU$5:BU$364,节奏总纲!U317)</f>
        <v>0.125</v>
      </c>
      <c r="CH318" s="47">
        <f>求节点($BL$5:$BL$364,BV$5:BV$364,节奏总纲!V317)</f>
        <v>0.125</v>
      </c>
    </row>
    <row r="319" spans="2:86" x14ac:dyDescent="0.2">
      <c r="B319" s="83">
        <v>315</v>
      </c>
      <c r="C319" s="83">
        <f>[1]服务器生态!W336</f>
        <v>50.179477841333416</v>
      </c>
      <c r="D319" s="83">
        <f>[1]服务器生态!X336</f>
        <v>49.477424641211876</v>
      </c>
      <c r="E319" s="83">
        <f>[1]服务器生态!Y336</f>
        <v>4.0388565567313099</v>
      </c>
      <c r="F319" s="83">
        <f>[1]服务器生态!Z336</f>
        <v>0.71854112185196906</v>
      </c>
      <c r="G319" s="83">
        <f>[1]服务器生态!AA336</f>
        <v>0.20790524658621079</v>
      </c>
      <c r="H319" s="83">
        <f>[1]服务器生态!AC336</f>
        <v>0.47962550249999997</v>
      </c>
      <c r="I319" s="83">
        <f>[1]服务器生态!AD336</f>
        <v>0.47291513735919999</v>
      </c>
      <c r="J319" s="83">
        <f>[1]服务器生态!AE336</f>
        <v>3.8604200140800002E-2</v>
      </c>
      <c r="K319" s="83">
        <f>[1]服务器生态!AF336</f>
        <v>6.8679600000000019E-3</v>
      </c>
      <c r="L319" s="83">
        <f>[1]服务器生态!AG336</f>
        <v>1.9871999999999997E-3</v>
      </c>
      <c r="M319" s="83">
        <f>[3]基础信息!M318</f>
        <v>100</v>
      </c>
      <c r="N319" s="92"/>
      <c r="X319" s="97">
        <v>315</v>
      </c>
      <c r="Y319" s="102">
        <f>求节点(节奏总纲!D$4:D$163,R$5:R$164,$X319)*6</f>
        <v>42758.249852021632</v>
      </c>
      <c r="Z319" s="102">
        <f>求节点(节奏总纲!E$4:E$163,S$5:S$164,$X319)*6</f>
        <v>43917.117104646837</v>
      </c>
      <c r="AA319" s="102">
        <f>求节点(节奏总纲!F$4:F$163,T$5:T$164,$X319)*6</f>
        <v>45442.518565983642</v>
      </c>
      <c r="AB319" s="102">
        <f>求节点(节奏总纲!G$4:G$163,U$5:U$164,$X319)*6</f>
        <v>47701.431529880691</v>
      </c>
      <c r="AC319" s="102">
        <f>求节点(节奏总纲!H$4:H$163,V$5:V$164,$X319)*6</f>
        <v>51592.943782363771</v>
      </c>
      <c r="AG319" s="103">
        <v>315</v>
      </c>
      <c r="AH319" s="103">
        <v>1</v>
      </c>
      <c r="AI319" s="103">
        <f>[4]实力验证!$Z321</f>
        <v>1.3328481676696484</v>
      </c>
      <c r="AJ319" s="103">
        <f>[4]实力验证!$AE321</f>
        <v>2.0503236040184039</v>
      </c>
      <c r="AK319" s="103">
        <f>[4]实力验证!$AJ321</f>
        <v>3.676788518393717</v>
      </c>
      <c r="AL319" s="103">
        <f>[4]实力验证!$AO321</f>
        <v>5.1881830333048322</v>
      </c>
      <c r="AM319" s="103">
        <f t="shared" si="19"/>
        <v>171.92887941047258</v>
      </c>
      <c r="AN319" s="107"/>
      <c r="BL319" s="70">
        <v>315</v>
      </c>
      <c r="BM319" s="47">
        <f>'[1]功能-战损相关'!H325</f>
        <v>0</v>
      </c>
      <c r="BN319" s="47">
        <f>'[1]功能-战损相关'!I325</f>
        <v>0</v>
      </c>
      <c r="BO319" s="47">
        <f>'[1]功能-战损相关'!J325</f>
        <v>0</v>
      </c>
      <c r="BP319" s="47">
        <f>'[1]功能-战损相关'!K325</f>
        <v>0</v>
      </c>
      <c r="BQ319" s="47">
        <f>'[1]功能-战损相关'!L325</f>
        <v>0</v>
      </c>
      <c r="BR319" s="47">
        <f>'[1]功能-战损相关'!M325</f>
        <v>0</v>
      </c>
      <c r="BS319" s="47">
        <f>'[1]功能-战损相关'!N325</f>
        <v>0</v>
      </c>
      <c r="BT319" s="47">
        <f>'[1]功能-战损相关'!O325</f>
        <v>0</v>
      </c>
      <c r="BU319" s="47">
        <f>'[1]功能-战损相关'!P325</f>
        <v>0</v>
      </c>
      <c r="BV319" s="47">
        <f>'[1]功能-战损相关'!Q325</f>
        <v>0</v>
      </c>
      <c r="BX319" s="57">
        <v>315</v>
      </c>
      <c r="BY319" s="47">
        <f>求节点($BL$5:$BL$364,BM$5:BM$364,节奏总纲!R318)</f>
        <v>0.17499999999999999</v>
      </c>
      <c r="BZ319" s="47">
        <f>求节点($BL$5:$BL$364,BN$5:BN$364,节奏总纲!S318)</f>
        <v>0.17499999999999999</v>
      </c>
      <c r="CA319" s="47">
        <f>求节点($BL$5:$BL$364,BO$5:BO$364,节奏总纲!T318)</f>
        <v>0.17499999999999999</v>
      </c>
      <c r="CB319" s="47">
        <f>求节点($BL$5:$BL$364,BP$5:BP$364,节奏总纲!U318)</f>
        <v>0.17499999999999999</v>
      </c>
      <c r="CC319" s="47">
        <f>求节点($BL$5:$BL$364,BQ$5:BQ$364,节奏总纲!V318)</f>
        <v>0.17499999999999999</v>
      </c>
      <c r="CD319" s="47">
        <f>求节点($BL$5:$BL$364,BR$5:BR$364,节奏总纲!R318)</f>
        <v>0.125</v>
      </c>
      <c r="CE319" s="47">
        <f>求节点($BL$5:$BL$364,BS$5:BS$364,节奏总纲!S318)</f>
        <v>0.125</v>
      </c>
      <c r="CF319" s="47">
        <f>求节点($BL$5:$BL$364,BT$5:BT$364,节奏总纲!T318)</f>
        <v>0.125</v>
      </c>
      <c r="CG319" s="47">
        <f>求节点($BL$5:$BL$364,BU$5:BU$364,节奏总纲!U318)</f>
        <v>0.125</v>
      </c>
      <c r="CH319" s="47">
        <f>求节点($BL$5:$BL$364,BV$5:BV$364,节奏总纲!V318)</f>
        <v>0.125</v>
      </c>
    </row>
    <row r="320" spans="2:86" x14ac:dyDescent="0.2">
      <c r="B320" s="83">
        <v>316</v>
      </c>
      <c r="C320" s="83">
        <f>[1]服务器生态!W337</f>
        <v>49.858695791206173</v>
      </c>
      <c r="D320" s="83">
        <f>[1]服务器生态!X337</f>
        <v>49.161130602409607</v>
      </c>
      <c r="E320" s="83">
        <f>[1]服务器生态!Y337</f>
        <v>4.0130373823960417</v>
      </c>
      <c r="F320" s="83">
        <f>[1]服务器生态!Z337</f>
        <v>0.71394770828761855</v>
      </c>
      <c r="G320" s="83">
        <f>[1]服务器生态!AA337</f>
        <v>0.20657617195049985</v>
      </c>
      <c r="H320" s="83">
        <f>[1]服务器生态!AC337</f>
        <v>0.47962550249999997</v>
      </c>
      <c r="I320" s="83">
        <f>[1]服务器生态!AD337</f>
        <v>0.47291513735919999</v>
      </c>
      <c r="J320" s="83">
        <f>[1]服务器生态!AE337</f>
        <v>3.8604200140800002E-2</v>
      </c>
      <c r="K320" s="83">
        <f>[1]服务器生态!AF337</f>
        <v>6.8679600000000019E-3</v>
      </c>
      <c r="L320" s="83">
        <f>[1]服务器生态!AG337</f>
        <v>1.9871999999999997E-3</v>
      </c>
      <c r="M320" s="83">
        <f>[3]基础信息!M319</f>
        <v>100</v>
      </c>
      <c r="N320" s="92"/>
      <c r="X320" s="97">
        <v>316</v>
      </c>
      <c r="Y320" s="102">
        <f>求节点(节奏总纲!D$4:D$163,R$5:R$164,$X320)*6</f>
        <v>42776.059337934181</v>
      </c>
      <c r="Z320" s="102">
        <f>求节点(节奏总纲!E$4:E$163,S$5:S$164,$X320)*6</f>
        <v>43934.97551763041</v>
      </c>
      <c r="AA320" s="102">
        <f>求节点(节奏总纲!F$4:F$163,T$5:T$164,$X320)*6</f>
        <v>45461.006959406877</v>
      </c>
      <c r="AB320" s="102">
        <f>求节点(节奏总纲!G$4:G$163,U$5:U$164,$X320)*6</f>
        <v>47719.463362733208</v>
      </c>
      <c r="AC320" s="102">
        <f>求节点(节奏总纲!H$4:H$163,V$5:V$164,$X320)*6</f>
        <v>51611.145558178752</v>
      </c>
      <c r="AG320" s="103">
        <v>316</v>
      </c>
      <c r="AH320" s="103">
        <v>1</v>
      </c>
      <c r="AI320" s="103">
        <f>[4]实力验证!$Z322</f>
        <v>1.3317236545758582</v>
      </c>
      <c r="AJ320" s="103">
        <f>[4]实力验证!$AE322</f>
        <v>2.0522802288982991</v>
      </c>
      <c r="AK320" s="103">
        <f>[4]实力验证!$AJ322</f>
        <v>3.6683278572484141</v>
      </c>
      <c r="AL320" s="103">
        <f>[4]实力验证!$AO322</f>
        <v>5.1741722424276491</v>
      </c>
      <c r="AM320" s="103">
        <f t="shared" si="19"/>
        <v>171.84012493017423</v>
      </c>
      <c r="AN320" s="107"/>
      <c r="BL320" s="70">
        <v>316</v>
      </c>
      <c r="BM320" s="47">
        <f>'[1]功能-战损相关'!H326</f>
        <v>0</v>
      </c>
      <c r="BN320" s="47">
        <f>'[1]功能-战损相关'!I326</f>
        <v>0</v>
      </c>
      <c r="BO320" s="47">
        <f>'[1]功能-战损相关'!J326</f>
        <v>0</v>
      </c>
      <c r="BP320" s="47">
        <f>'[1]功能-战损相关'!K326</f>
        <v>0</v>
      </c>
      <c r="BQ320" s="47">
        <f>'[1]功能-战损相关'!L326</f>
        <v>0</v>
      </c>
      <c r="BR320" s="47">
        <f>'[1]功能-战损相关'!M326</f>
        <v>0</v>
      </c>
      <c r="BS320" s="47">
        <f>'[1]功能-战损相关'!N326</f>
        <v>0</v>
      </c>
      <c r="BT320" s="47">
        <f>'[1]功能-战损相关'!O326</f>
        <v>0</v>
      </c>
      <c r="BU320" s="47">
        <f>'[1]功能-战损相关'!P326</f>
        <v>0</v>
      </c>
      <c r="BV320" s="47">
        <f>'[1]功能-战损相关'!Q326</f>
        <v>0</v>
      </c>
      <c r="BX320" s="57">
        <v>316</v>
      </c>
      <c r="BY320" s="47">
        <f>求节点($BL$5:$BL$364,BM$5:BM$364,节奏总纲!R319)</f>
        <v>0.17499999999999999</v>
      </c>
      <c r="BZ320" s="47">
        <f>求节点($BL$5:$BL$364,BN$5:BN$364,节奏总纲!S319)</f>
        <v>0.17499999999999999</v>
      </c>
      <c r="CA320" s="47">
        <f>求节点($BL$5:$BL$364,BO$5:BO$364,节奏总纲!T319)</f>
        <v>0.17499999999999999</v>
      </c>
      <c r="CB320" s="47">
        <f>求节点($BL$5:$BL$364,BP$5:BP$364,节奏总纲!U319)</f>
        <v>0.17499999999999999</v>
      </c>
      <c r="CC320" s="47">
        <f>求节点($BL$5:$BL$364,BQ$5:BQ$364,节奏总纲!V319)</f>
        <v>0.17499999999999999</v>
      </c>
      <c r="CD320" s="47">
        <f>求节点($BL$5:$BL$364,BR$5:BR$364,节奏总纲!R319)</f>
        <v>0.125</v>
      </c>
      <c r="CE320" s="47">
        <f>求节点($BL$5:$BL$364,BS$5:BS$364,节奏总纲!S319)</f>
        <v>0.125</v>
      </c>
      <c r="CF320" s="47">
        <f>求节点($BL$5:$BL$364,BT$5:BT$364,节奏总纲!T319)</f>
        <v>0.125</v>
      </c>
      <c r="CG320" s="47">
        <f>求节点($BL$5:$BL$364,BU$5:BU$364,节奏总纲!U319)</f>
        <v>0.125</v>
      </c>
      <c r="CH320" s="47">
        <f>求节点($BL$5:$BL$364,BV$5:BV$364,节奏总纲!V319)</f>
        <v>0.125</v>
      </c>
    </row>
    <row r="321" spans="2:86" x14ac:dyDescent="0.2">
      <c r="B321" s="83">
        <v>317</v>
      </c>
      <c r="C321" s="83">
        <f>[1]服务器生态!W338</f>
        <v>49.537913741078938</v>
      </c>
      <c r="D321" s="83">
        <f>[1]服务器生态!X338</f>
        <v>48.844836563607345</v>
      </c>
      <c r="E321" s="83">
        <f>[1]服务器生态!Y338</f>
        <v>3.987218208060773</v>
      </c>
      <c r="F321" s="83">
        <f>[1]服务器生态!Z338</f>
        <v>0.70935429472326816</v>
      </c>
      <c r="G321" s="83">
        <f>[1]服务器生态!AA338</f>
        <v>0.20524709731478896</v>
      </c>
      <c r="H321" s="83">
        <f>[1]服务器生态!AC338</f>
        <v>0.47962550249999997</v>
      </c>
      <c r="I321" s="83">
        <f>[1]服务器生态!AD338</f>
        <v>0.47291513735919999</v>
      </c>
      <c r="J321" s="83">
        <f>[1]服务器生态!AE338</f>
        <v>3.8604200140800002E-2</v>
      </c>
      <c r="K321" s="83">
        <f>[1]服务器生态!AF338</f>
        <v>6.8679600000000019E-3</v>
      </c>
      <c r="L321" s="83">
        <f>[1]服务器生态!AG338</f>
        <v>1.9871999999999997E-3</v>
      </c>
      <c r="M321" s="83">
        <f>[3]基础信息!M320</f>
        <v>100</v>
      </c>
      <c r="N321" s="92"/>
      <c r="X321" s="97">
        <v>317</v>
      </c>
      <c r="Y321" s="102">
        <f>求节点(节奏总纲!D$4:D$163,R$5:R$164,$X321)*6</f>
        <v>42793.868823846722</v>
      </c>
      <c r="Z321" s="102">
        <f>求节点(节奏总纲!E$4:E$163,S$5:S$164,$X321)*6</f>
        <v>43952.83393061399</v>
      </c>
      <c r="AA321" s="102">
        <f>求节点(节奏总纲!F$4:F$163,T$5:T$164,$X321)*6</f>
        <v>45479.495352830112</v>
      </c>
      <c r="AB321" s="102">
        <f>求节点(节奏总纲!G$4:G$163,U$5:U$164,$X321)*6</f>
        <v>47737.495195585725</v>
      </c>
      <c r="AC321" s="102">
        <f>求节点(节奏总纲!H$4:H$163,V$5:V$164,$X321)*6</f>
        <v>51629.347333993726</v>
      </c>
      <c r="AG321" s="103">
        <v>317</v>
      </c>
      <c r="AH321" s="103">
        <v>1</v>
      </c>
      <c r="AI321" s="103">
        <f>[4]实力验证!$Z323</f>
        <v>1.3306084188891247</v>
      </c>
      <c r="AJ321" s="103">
        <f>[4]实力验证!$AE323</f>
        <v>2.0542207113201236</v>
      </c>
      <c r="AK321" s="103">
        <f>[4]实力验证!$AJ323</f>
        <v>3.6599369978669558</v>
      </c>
      <c r="AL321" s="103">
        <f>[4]实力验证!$AO323</f>
        <v>5.1602770427435534</v>
      </c>
      <c r="AM321" s="103">
        <f t="shared" si="19"/>
        <v>171.75210268807427</v>
      </c>
      <c r="AN321" s="107"/>
      <c r="BL321" s="70">
        <v>317</v>
      </c>
      <c r="BM321" s="47">
        <f>'[1]功能-战损相关'!H327</f>
        <v>0</v>
      </c>
      <c r="BN321" s="47">
        <f>'[1]功能-战损相关'!I327</f>
        <v>0</v>
      </c>
      <c r="BO321" s="47">
        <f>'[1]功能-战损相关'!J327</f>
        <v>0</v>
      </c>
      <c r="BP321" s="47">
        <f>'[1]功能-战损相关'!K327</f>
        <v>0</v>
      </c>
      <c r="BQ321" s="47">
        <f>'[1]功能-战损相关'!L327</f>
        <v>0</v>
      </c>
      <c r="BR321" s="47">
        <f>'[1]功能-战损相关'!M327</f>
        <v>0</v>
      </c>
      <c r="BS321" s="47">
        <f>'[1]功能-战损相关'!N327</f>
        <v>0</v>
      </c>
      <c r="BT321" s="47">
        <f>'[1]功能-战损相关'!O327</f>
        <v>0</v>
      </c>
      <c r="BU321" s="47">
        <f>'[1]功能-战损相关'!P327</f>
        <v>0</v>
      </c>
      <c r="BV321" s="47">
        <f>'[1]功能-战损相关'!Q327</f>
        <v>0</v>
      </c>
      <c r="BX321" s="57">
        <v>317</v>
      </c>
      <c r="BY321" s="47">
        <f>求节点($BL$5:$BL$364,BM$5:BM$364,节奏总纲!R320)</f>
        <v>0.17499999999999999</v>
      </c>
      <c r="BZ321" s="47">
        <f>求节点($BL$5:$BL$364,BN$5:BN$364,节奏总纲!S320)</f>
        <v>0.17499999999999999</v>
      </c>
      <c r="CA321" s="47">
        <f>求节点($BL$5:$BL$364,BO$5:BO$364,节奏总纲!T320)</f>
        <v>0.17499999999999999</v>
      </c>
      <c r="CB321" s="47">
        <f>求节点($BL$5:$BL$364,BP$5:BP$364,节奏总纲!U320)</f>
        <v>0.17499999999999999</v>
      </c>
      <c r="CC321" s="47">
        <f>求节点($BL$5:$BL$364,BQ$5:BQ$364,节奏总纲!V320)</f>
        <v>0.17499999999999999</v>
      </c>
      <c r="CD321" s="47">
        <f>求节点($BL$5:$BL$364,BR$5:BR$364,节奏总纲!R320)</f>
        <v>0.125</v>
      </c>
      <c r="CE321" s="47">
        <f>求节点($BL$5:$BL$364,BS$5:BS$364,节奏总纲!S320)</f>
        <v>0.125</v>
      </c>
      <c r="CF321" s="47">
        <f>求节点($BL$5:$BL$364,BT$5:BT$364,节奏总纲!T320)</f>
        <v>0.125</v>
      </c>
      <c r="CG321" s="47">
        <f>求节点($BL$5:$BL$364,BU$5:BU$364,节奏总纲!U320)</f>
        <v>0.125</v>
      </c>
      <c r="CH321" s="47">
        <f>求节点($BL$5:$BL$364,BV$5:BV$364,节奏总纲!V320)</f>
        <v>0.125</v>
      </c>
    </row>
    <row r="322" spans="2:86" x14ac:dyDescent="0.2">
      <c r="B322" s="83">
        <v>318</v>
      </c>
      <c r="C322" s="83">
        <f>[1]服务器生态!W339</f>
        <v>49.217131690951689</v>
      </c>
      <c r="D322" s="83">
        <f>[1]服务器生态!X339</f>
        <v>48.528542524805076</v>
      </c>
      <c r="E322" s="83">
        <f>[1]服务器生态!Y339</f>
        <v>3.9613990337255047</v>
      </c>
      <c r="F322" s="83">
        <f>[1]服务器生态!Z339</f>
        <v>0.70476088115891766</v>
      </c>
      <c r="G322" s="83">
        <f>[1]服务器生态!AA339</f>
        <v>0.20391802267907802</v>
      </c>
      <c r="H322" s="83">
        <f>[1]服务器生态!AC339</f>
        <v>0.47962550249999997</v>
      </c>
      <c r="I322" s="83">
        <f>[1]服务器生态!AD339</f>
        <v>0.47291513735919999</v>
      </c>
      <c r="J322" s="83">
        <f>[1]服务器生态!AE339</f>
        <v>3.8604200140800002E-2</v>
      </c>
      <c r="K322" s="83">
        <f>[1]服务器生态!AF339</f>
        <v>6.8679600000000019E-3</v>
      </c>
      <c r="L322" s="83">
        <f>[1]服务器生态!AG339</f>
        <v>1.9871999999999997E-3</v>
      </c>
      <c r="M322" s="83">
        <f>[3]基础信息!M321</f>
        <v>100</v>
      </c>
      <c r="N322" s="92"/>
      <c r="X322" s="97">
        <v>318</v>
      </c>
      <c r="Y322" s="102">
        <f>求节点(节奏总纲!D$4:D$163,R$5:R$164,$X322)*6</f>
        <v>42811.678309759263</v>
      </c>
      <c r="Z322" s="102">
        <f>求节点(节奏总纲!E$4:E$163,S$5:S$164,$X322)*6</f>
        <v>43970.692343597562</v>
      </c>
      <c r="AA322" s="102">
        <f>求节点(节奏总纲!F$4:F$163,T$5:T$164,$X322)*6</f>
        <v>45497.98374625334</v>
      </c>
      <c r="AB322" s="102">
        <f>求节点(节奏总纲!G$4:G$163,U$5:U$164,$X322)*6</f>
        <v>47755.527028438242</v>
      </c>
      <c r="AC322" s="102">
        <f>求节点(节奏总纲!H$4:H$163,V$5:V$164,$X322)*6</f>
        <v>51647.549109808708</v>
      </c>
      <c r="AG322" s="103">
        <v>318</v>
      </c>
      <c r="AH322" s="103">
        <v>1</v>
      </c>
      <c r="AI322" s="103">
        <f>[4]实力验证!$Z324</f>
        <v>1.329502346271036</v>
      </c>
      <c r="AJ322" s="103">
        <f>[4]实力验证!$AE324</f>
        <v>2.0561452502298745</v>
      </c>
      <c r="AK322" s="103">
        <f>[4]实力验证!$AJ324</f>
        <v>3.6516150799849649</v>
      </c>
      <c r="AL322" s="103">
        <f>[4]实力验证!$AO324</f>
        <v>5.1464960096612407</v>
      </c>
      <c r="AM322" s="103">
        <f t="shared" si="19"/>
        <v>171.66480365978128</v>
      </c>
      <c r="AN322" s="107"/>
      <c r="BL322" s="70">
        <v>318</v>
      </c>
      <c r="BM322" s="47">
        <f>'[1]功能-战损相关'!H328</f>
        <v>0</v>
      </c>
      <c r="BN322" s="47">
        <f>'[1]功能-战损相关'!I328</f>
        <v>0</v>
      </c>
      <c r="BO322" s="47">
        <f>'[1]功能-战损相关'!J328</f>
        <v>0</v>
      </c>
      <c r="BP322" s="47">
        <f>'[1]功能-战损相关'!K328</f>
        <v>0</v>
      </c>
      <c r="BQ322" s="47">
        <f>'[1]功能-战损相关'!L328</f>
        <v>0</v>
      </c>
      <c r="BR322" s="47">
        <f>'[1]功能-战损相关'!M328</f>
        <v>0</v>
      </c>
      <c r="BS322" s="47">
        <f>'[1]功能-战损相关'!N328</f>
        <v>0</v>
      </c>
      <c r="BT322" s="47">
        <f>'[1]功能-战损相关'!O328</f>
        <v>0</v>
      </c>
      <c r="BU322" s="47">
        <f>'[1]功能-战损相关'!P328</f>
        <v>0</v>
      </c>
      <c r="BV322" s="47">
        <f>'[1]功能-战损相关'!Q328</f>
        <v>0</v>
      </c>
      <c r="BX322" s="57">
        <v>318</v>
      </c>
      <c r="BY322" s="47">
        <f>求节点($BL$5:$BL$364,BM$5:BM$364,节奏总纲!R321)</f>
        <v>0.17499999999999999</v>
      </c>
      <c r="BZ322" s="47">
        <f>求节点($BL$5:$BL$364,BN$5:BN$364,节奏总纲!S321)</f>
        <v>0.17499999999999999</v>
      </c>
      <c r="CA322" s="47">
        <f>求节点($BL$5:$BL$364,BO$5:BO$364,节奏总纲!T321)</f>
        <v>0.17499999999999999</v>
      </c>
      <c r="CB322" s="47">
        <f>求节点($BL$5:$BL$364,BP$5:BP$364,节奏总纲!U321)</f>
        <v>0.17499999999999999</v>
      </c>
      <c r="CC322" s="47">
        <f>求节点($BL$5:$BL$364,BQ$5:BQ$364,节奏总纲!V321)</f>
        <v>0.17499999999999999</v>
      </c>
      <c r="CD322" s="47">
        <f>求节点($BL$5:$BL$364,BR$5:BR$364,节奏总纲!R321)</f>
        <v>0.125</v>
      </c>
      <c r="CE322" s="47">
        <f>求节点($BL$5:$BL$364,BS$5:BS$364,节奏总纲!S321)</f>
        <v>0.125</v>
      </c>
      <c r="CF322" s="47">
        <f>求节点($BL$5:$BL$364,BT$5:BT$364,节奏总纲!T321)</f>
        <v>0.125</v>
      </c>
      <c r="CG322" s="47">
        <f>求节点($BL$5:$BL$364,BU$5:BU$364,节奏总纲!U321)</f>
        <v>0.125</v>
      </c>
      <c r="CH322" s="47">
        <f>求节点($BL$5:$BL$364,BV$5:BV$364,节奏总纲!V321)</f>
        <v>0.125</v>
      </c>
    </row>
    <row r="323" spans="2:86" x14ac:dyDescent="0.2">
      <c r="B323" s="83">
        <v>319</v>
      </c>
      <c r="C323" s="83">
        <f>[1]服务器生态!W340</f>
        <v>48.89634964082444</v>
      </c>
      <c r="D323" s="83">
        <f>[1]服务器生态!X340</f>
        <v>48.212248486002807</v>
      </c>
      <c r="E323" s="83">
        <f>[1]服务器生态!Y340</f>
        <v>3.9355798593902356</v>
      </c>
      <c r="F323" s="83">
        <f>[1]服务器生态!Z340</f>
        <v>0.70016746759456716</v>
      </c>
      <c r="G323" s="83">
        <f>[1]服务器生态!AA340</f>
        <v>0.20258894804336705</v>
      </c>
      <c r="H323" s="83">
        <f>[1]服务器生态!AC340</f>
        <v>0.47962550249999997</v>
      </c>
      <c r="I323" s="83">
        <f>[1]服务器生态!AD340</f>
        <v>0.47291513735919999</v>
      </c>
      <c r="J323" s="83">
        <f>[1]服务器生态!AE340</f>
        <v>3.8604200140800002E-2</v>
      </c>
      <c r="K323" s="83">
        <f>[1]服务器生态!AF340</f>
        <v>6.8679600000000019E-3</v>
      </c>
      <c r="L323" s="83">
        <f>[1]服务器生态!AG340</f>
        <v>1.9871999999999997E-3</v>
      </c>
      <c r="M323" s="83">
        <f>[3]基础信息!M322</f>
        <v>100</v>
      </c>
      <c r="N323" s="92"/>
      <c r="X323" s="97">
        <v>319</v>
      </c>
      <c r="Y323" s="102">
        <f>求节点(节奏总纲!D$4:D$163,R$5:R$164,$X323)*6</f>
        <v>42829.487795671805</v>
      </c>
      <c r="Z323" s="102">
        <f>求节点(节奏总纲!E$4:E$163,S$5:S$164,$X323)*6</f>
        <v>43988.550756581142</v>
      </c>
      <c r="AA323" s="102">
        <f>求节点(节奏总纲!F$4:F$163,T$5:T$164,$X323)*6</f>
        <v>45516.472139676574</v>
      </c>
      <c r="AB323" s="102">
        <f>求节点(节奏总纲!G$4:G$163,U$5:U$164,$X323)*6</f>
        <v>47773.55886129076</v>
      </c>
      <c r="AC323" s="102">
        <f>求节点(节奏总纲!H$4:H$163,V$5:V$164,$X323)*6</f>
        <v>51665.750885623682</v>
      </c>
      <c r="AG323" s="103">
        <v>319</v>
      </c>
      <c r="AH323" s="103">
        <v>1</v>
      </c>
      <c r="AI323" s="103">
        <f>[4]实力验证!$Z325</f>
        <v>1.3284053242543634</v>
      </c>
      <c r="AJ323" s="103">
        <f>[4]实力验证!$AE325</f>
        <v>2.0580540413177415</v>
      </c>
      <c r="AK323" s="103">
        <f>[4]实力验证!$AJ325</f>
        <v>3.6433612574165473</v>
      </c>
      <c r="AL323" s="103">
        <f>[4]实力验证!$AO325</f>
        <v>5.1328277419032684</v>
      </c>
      <c r="AM323" s="103">
        <f t="shared" si="19"/>
        <v>171.57821896859065</v>
      </c>
      <c r="AN323" s="107"/>
      <c r="BL323" s="70">
        <v>319</v>
      </c>
      <c r="BM323" s="47">
        <f>'[1]功能-战损相关'!H329</f>
        <v>0</v>
      </c>
      <c r="BN323" s="47">
        <f>'[1]功能-战损相关'!I329</f>
        <v>0</v>
      </c>
      <c r="BO323" s="47">
        <f>'[1]功能-战损相关'!J329</f>
        <v>0</v>
      </c>
      <c r="BP323" s="47">
        <f>'[1]功能-战损相关'!K329</f>
        <v>0</v>
      </c>
      <c r="BQ323" s="47">
        <f>'[1]功能-战损相关'!L329</f>
        <v>0</v>
      </c>
      <c r="BR323" s="47">
        <f>'[1]功能-战损相关'!M329</f>
        <v>0</v>
      </c>
      <c r="BS323" s="47">
        <f>'[1]功能-战损相关'!N329</f>
        <v>0</v>
      </c>
      <c r="BT323" s="47">
        <f>'[1]功能-战损相关'!O329</f>
        <v>0</v>
      </c>
      <c r="BU323" s="47">
        <f>'[1]功能-战损相关'!P329</f>
        <v>0</v>
      </c>
      <c r="BV323" s="47">
        <f>'[1]功能-战损相关'!Q329</f>
        <v>0</v>
      </c>
      <c r="BX323" s="57">
        <v>319</v>
      </c>
      <c r="BY323" s="47">
        <f>求节点($BL$5:$BL$364,BM$5:BM$364,节奏总纲!R322)</f>
        <v>0.17499999999999999</v>
      </c>
      <c r="BZ323" s="47">
        <f>求节点($BL$5:$BL$364,BN$5:BN$364,节奏总纲!S322)</f>
        <v>0.17499999999999999</v>
      </c>
      <c r="CA323" s="47">
        <f>求节点($BL$5:$BL$364,BO$5:BO$364,节奏总纲!T322)</f>
        <v>0.17499999999999999</v>
      </c>
      <c r="CB323" s="47">
        <f>求节点($BL$5:$BL$364,BP$5:BP$364,节奏总纲!U322)</f>
        <v>0.17499999999999999</v>
      </c>
      <c r="CC323" s="47">
        <f>求节点($BL$5:$BL$364,BQ$5:BQ$364,节奏总纲!V322)</f>
        <v>0.17499999999999999</v>
      </c>
      <c r="CD323" s="47">
        <f>求节点($BL$5:$BL$364,BR$5:BR$364,节奏总纲!R322)</f>
        <v>0.125</v>
      </c>
      <c r="CE323" s="47">
        <f>求节点($BL$5:$BL$364,BS$5:BS$364,节奏总纲!S322)</f>
        <v>0.125</v>
      </c>
      <c r="CF323" s="47">
        <f>求节点($BL$5:$BL$364,BT$5:BT$364,节奏总纲!T322)</f>
        <v>0.125</v>
      </c>
      <c r="CG323" s="47">
        <f>求节点($BL$5:$BL$364,BU$5:BU$364,节奏总纲!U322)</f>
        <v>0.125</v>
      </c>
      <c r="CH323" s="47">
        <f>求节点($BL$5:$BL$364,BV$5:BV$364,节奏总纲!V322)</f>
        <v>0.125</v>
      </c>
    </row>
    <row r="324" spans="2:86" x14ac:dyDescent="0.2">
      <c r="B324" s="83">
        <v>320</v>
      </c>
      <c r="C324" s="83">
        <f>[1]服务器生态!W341</f>
        <v>48.57556759069719</v>
      </c>
      <c r="D324" s="83">
        <f>[1]服务器生态!X341</f>
        <v>47.895954447200538</v>
      </c>
      <c r="E324" s="83">
        <f>[1]服务器生态!Y341</f>
        <v>3.9097606850549669</v>
      </c>
      <c r="F324" s="83">
        <f>[1]服务器生态!Z341</f>
        <v>0.69557405403021666</v>
      </c>
      <c r="G324" s="83">
        <f>[1]服务器生态!AA341</f>
        <v>0.20125987340765611</v>
      </c>
      <c r="H324" s="83">
        <f>[1]服务器生态!AC341</f>
        <v>0.47962550249999997</v>
      </c>
      <c r="I324" s="83">
        <f>[1]服务器生态!AD341</f>
        <v>0.47291513735919999</v>
      </c>
      <c r="J324" s="83">
        <f>[1]服务器生态!AE341</f>
        <v>3.8604200140800002E-2</v>
      </c>
      <c r="K324" s="83">
        <f>[1]服务器生态!AF341</f>
        <v>6.8679600000000019E-3</v>
      </c>
      <c r="L324" s="83">
        <f>[1]服务器生态!AG341</f>
        <v>1.9871999999999997E-3</v>
      </c>
      <c r="M324" s="83">
        <f>[3]基础信息!M323</f>
        <v>100</v>
      </c>
      <c r="N324" s="92"/>
      <c r="X324" s="97">
        <v>320</v>
      </c>
      <c r="Y324" s="102">
        <f>求节点(节奏总纲!D$4:D$163,R$5:R$164,$X324)*6</f>
        <v>42847.297281584353</v>
      </c>
      <c r="Z324" s="102">
        <f>求节点(节奏总纲!E$4:E$163,S$5:S$164,$X324)*6</f>
        <v>44006.409169564715</v>
      </c>
      <c r="AA324" s="102">
        <f>求节点(节奏总纲!F$4:F$163,T$5:T$164,$X324)*6</f>
        <v>45534.960533099802</v>
      </c>
      <c r="AB324" s="102">
        <f>求节点(节奏总纲!G$4:G$163,U$5:U$164,$X324)*6</f>
        <v>47791.590694143277</v>
      </c>
      <c r="AC324" s="102">
        <f>求节点(节奏总纲!H$4:H$163,V$5:V$164,$X324)*6</f>
        <v>51683.952661438656</v>
      </c>
      <c r="AG324" s="103">
        <v>320</v>
      </c>
      <c r="AH324" s="103">
        <v>1</v>
      </c>
      <c r="AI324" s="103">
        <f>[4]实力验证!$Z326</f>
        <v>1.3273172422049357</v>
      </c>
      <c r="AJ324" s="103">
        <f>[4]实力验证!$AE326</f>
        <v>2.0599472770844347</v>
      </c>
      <c r="AK324" s="103">
        <f>[4]实力验证!$AJ326</f>
        <v>3.6351746977674604</v>
      </c>
      <c r="AL324" s="103">
        <f>[4]实力验证!$AO326</f>
        <v>5.119270861031068</v>
      </c>
      <c r="AM324" s="103">
        <f t="shared" si="19"/>
        <v>171.49233988247582</v>
      </c>
      <c r="AN324" s="107"/>
      <c r="BL324" s="70">
        <v>320</v>
      </c>
      <c r="BM324" s="47">
        <f>'[1]功能-战损相关'!H330</f>
        <v>0</v>
      </c>
      <c r="BN324" s="47">
        <f>'[1]功能-战损相关'!I330</f>
        <v>0</v>
      </c>
      <c r="BO324" s="47">
        <f>'[1]功能-战损相关'!J330</f>
        <v>0</v>
      </c>
      <c r="BP324" s="47">
        <f>'[1]功能-战损相关'!K330</f>
        <v>0</v>
      </c>
      <c r="BQ324" s="47">
        <f>'[1]功能-战损相关'!L330</f>
        <v>0</v>
      </c>
      <c r="BR324" s="47">
        <f>'[1]功能-战损相关'!M330</f>
        <v>0</v>
      </c>
      <c r="BS324" s="47">
        <f>'[1]功能-战损相关'!N330</f>
        <v>0</v>
      </c>
      <c r="BT324" s="47">
        <f>'[1]功能-战损相关'!O330</f>
        <v>0</v>
      </c>
      <c r="BU324" s="47">
        <f>'[1]功能-战损相关'!P330</f>
        <v>0</v>
      </c>
      <c r="BV324" s="47">
        <f>'[1]功能-战损相关'!Q330</f>
        <v>0</v>
      </c>
      <c r="BX324" s="57">
        <v>320</v>
      </c>
      <c r="BY324" s="47">
        <f>求节点($BL$5:$BL$364,BM$5:BM$364,节奏总纲!R323)</f>
        <v>0.17499999999999999</v>
      </c>
      <c r="BZ324" s="47">
        <f>求节点($BL$5:$BL$364,BN$5:BN$364,节奏总纲!S323)</f>
        <v>0.17499999999999999</v>
      </c>
      <c r="CA324" s="47">
        <f>求节点($BL$5:$BL$364,BO$5:BO$364,节奏总纲!T323)</f>
        <v>0.17499999999999999</v>
      </c>
      <c r="CB324" s="47">
        <f>求节点($BL$5:$BL$364,BP$5:BP$364,节奏总纲!U323)</f>
        <v>0.17499999999999999</v>
      </c>
      <c r="CC324" s="47">
        <f>求节点($BL$5:$BL$364,BQ$5:BQ$364,节奏总纲!V323)</f>
        <v>0.17499999999999999</v>
      </c>
      <c r="CD324" s="47">
        <f>求节点($BL$5:$BL$364,BR$5:BR$364,节奏总纲!R323)</f>
        <v>0.125</v>
      </c>
      <c r="CE324" s="47">
        <f>求节点($BL$5:$BL$364,BS$5:BS$364,节奏总纲!S323)</f>
        <v>0.125</v>
      </c>
      <c r="CF324" s="47">
        <f>求节点($BL$5:$BL$364,BT$5:BT$364,节奏总纲!T323)</f>
        <v>0.125</v>
      </c>
      <c r="CG324" s="47">
        <f>求节点($BL$5:$BL$364,BU$5:BU$364,节奏总纲!U323)</f>
        <v>0.125</v>
      </c>
      <c r="CH324" s="47">
        <f>求节点($BL$5:$BL$364,BV$5:BV$364,节奏总纲!V323)</f>
        <v>0.125</v>
      </c>
    </row>
    <row r="325" spans="2:86" x14ac:dyDescent="0.2">
      <c r="B325" s="83">
        <v>321</v>
      </c>
      <c r="C325" s="83">
        <f>[1]服务器生态!W342</f>
        <v>48.254785540569948</v>
      </c>
      <c r="D325" s="83">
        <f>[1]服务器生态!X342</f>
        <v>47.579660408398269</v>
      </c>
      <c r="E325" s="83">
        <f>[1]服务器生态!Y342</f>
        <v>3.8839415107196982</v>
      </c>
      <c r="F325" s="83">
        <f>[1]服务器生态!Z342</f>
        <v>0.69098064046586616</v>
      </c>
      <c r="G325" s="83">
        <f>[1]服务器生态!AA342</f>
        <v>0.1999307987719452</v>
      </c>
      <c r="H325" s="83">
        <f>[1]服务器生态!AC342</f>
        <v>0.47962550249999997</v>
      </c>
      <c r="I325" s="83">
        <f>[1]服务器生态!AD342</f>
        <v>0.47291513735919999</v>
      </c>
      <c r="J325" s="83">
        <f>[1]服务器生态!AE342</f>
        <v>3.8604200140800002E-2</v>
      </c>
      <c r="K325" s="83">
        <f>[1]服务器生态!AF342</f>
        <v>6.8679600000000019E-3</v>
      </c>
      <c r="L325" s="83">
        <f>[1]服务器生态!AG342</f>
        <v>1.9871999999999997E-3</v>
      </c>
      <c r="M325" s="83">
        <f>[3]基础信息!M324</f>
        <v>100</v>
      </c>
      <c r="N325" s="92"/>
      <c r="X325" s="97">
        <v>321</v>
      </c>
      <c r="Y325" s="102">
        <f>求节点(节奏总纲!D$4:D$163,R$5:R$164,$X325)*6</f>
        <v>42865.106767496894</v>
      </c>
      <c r="Z325" s="102">
        <f>求节点(节奏总纲!E$4:E$163,S$5:S$164,$X325)*6</f>
        <v>44024.267582548302</v>
      </c>
      <c r="AA325" s="102">
        <f>求节点(节奏总纲!F$4:F$163,T$5:T$164,$X325)*6</f>
        <v>45553.44892652303</v>
      </c>
      <c r="AB325" s="102">
        <f>求节点(节奏总纲!G$4:G$163,U$5:U$164,$X325)*6</f>
        <v>47809.622526995787</v>
      </c>
      <c r="AC325" s="102">
        <f>求节点(节奏总纲!H$4:H$163,V$5:V$164,$X325)*6</f>
        <v>51702.154437253645</v>
      </c>
      <c r="AG325" s="103">
        <v>321</v>
      </c>
      <c r="AH325" s="103">
        <v>1</v>
      </c>
      <c r="AI325" s="103">
        <f>[4]实力验证!$Z327</f>
        <v>1.3262379912844495</v>
      </c>
      <c r="AJ325" s="103">
        <f>[4]实力验证!$AE327</f>
        <v>2.0618251469059024</v>
      </c>
      <c r="AK325" s="103">
        <f>[4]实力验证!$AJ327</f>
        <v>3.627054582155278</v>
      </c>
      <c r="AL325" s="103">
        <f>[4]实力验证!$AO327</f>
        <v>5.1058240109815305</v>
      </c>
      <c r="AM325" s="103">
        <f t="shared" si="19"/>
        <v>171.4071578111525</v>
      </c>
      <c r="AN325" s="107"/>
      <c r="BL325" s="70">
        <v>321</v>
      </c>
      <c r="BM325" s="47">
        <f>'[1]功能-战损相关'!H331</f>
        <v>0</v>
      </c>
      <c r="BN325" s="47">
        <f>'[1]功能-战损相关'!I331</f>
        <v>0</v>
      </c>
      <c r="BO325" s="47">
        <f>'[1]功能-战损相关'!J331</f>
        <v>0</v>
      </c>
      <c r="BP325" s="47">
        <f>'[1]功能-战损相关'!K331</f>
        <v>0</v>
      </c>
      <c r="BQ325" s="47">
        <f>'[1]功能-战损相关'!L331</f>
        <v>0</v>
      </c>
      <c r="BR325" s="47">
        <f>'[1]功能-战损相关'!M331</f>
        <v>0</v>
      </c>
      <c r="BS325" s="47">
        <f>'[1]功能-战损相关'!N331</f>
        <v>0</v>
      </c>
      <c r="BT325" s="47">
        <f>'[1]功能-战损相关'!O331</f>
        <v>0</v>
      </c>
      <c r="BU325" s="47">
        <f>'[1]功能-战损相关'!P331</f>
        <v>0</v>
      </c>
      <c r="BV325" s="47">
        <f>'[1]功能-战损相关'!Q331</f>
        <v>0</v>
      </c>
      <c r="BX325" s="57">
        <v>321</v>
      </c>
      <c r="BY325" s="47">
        <f>求节点($BL$5:$BL$364,BM$5:BM$364,节奏总纲!R324)</f>
        <v>0.17499999999999999</v>
      </c>
      <c r="BZ325" s="47">
        <f>求节点($BL$5:$BL$364,BN$5:BN$364,节奏总纲!S324)</f>
        <v>0.17499999999999999</v>
      </c>
      <c r="CA325" s="47">
        <f>求节点($BL$5:$BL$364,BO$5:BO$364,节奏总纲!T324)</f>
        <v>0.17499999999999999</v>
      </c>
      <c r="CB325" s="47">
        <f>求节点($BL$5:$BL$364,BP$5:BP$364,节奏总纲!U324)</f>
        <v>0.17499999999999999</v>
      </c>
      <c r="CC325" s="47">
        <f>求节点($BL$5:$BL$364,BQ$5:BQ$364,节奏总纲!V324)</f>
        <v>0.17499999999999999</v>
      </c>
      <c r="CD325" s="47">
        <f>求节点($BL$5:$BL$364,BR$5:BR$364,节奏总纲!R324)</f>
        <v>0.125</v>
      </c>
      <c r="CE325" s="47">
        <f>求节点($BL$5:$BL$364,BS$5:BS$364,节奏总纲!S324)</f>
        <v>0.125</v>
      </c>
      <c r="CF325" s="47">
        <f>求节点($BL$5:$BL$364,BT$5:BT$364,节奏总纲!T324)</f>
        <v>0.125</v>
      </c>
      <c r="CG325" s="47">
        <f>求节点($BL$5:$BL$364,BU$5:BU$364,节奏总纲!U324)</f>
        <v>0.125</v>
      </c>
      <c r="CH325" s="47">
        <f>求节点($BL$5:$BL$364,BV$5:BV$364,节奏总纲!V324)</f>
        <v>0.125</v>
      </c>
    </row>
    <row r="326" spans="2:86" x14ac:dyDescent="0.2">
      <c r="B326" s="83">
        <v>322</v>
      </c>
      <c r="C326" s="83">
        <f>[1]服务器生态!W343</f>
        <v>47.934003490442706</v>
      </c>
      <c r="D326" s="83">
        <f>[1]服务器生态!X343</f>
        <v>47.263366369596007</v>
      </c>
      <c r="E326" s="83">
        <f>[1]服务器生态!Y343</f>
        <v>3.8581223363844299</v>
      </c>
      <c r="F326" s="83">
        <f>[1]服务器生态!Z343</f>
        <v>0.68638722690151577</v>
      </c>
      <c r="G326" s="83">
        <f>[1]服务器生态!AA343</f>
        <v>0.19860172413623428</v>
      </c>
      <c r="H326" s="83">
        <f>[1]服务器生态!AC343</f>
        <v>0.47962550249999997</v>
      </c>
      <c r="I326" s="83">
        <f>[1]服务器生态!AD343</f>
        <v>0.47291513735919999</v>
      </c>
      <c r="J326" s="83">
        <f>[1]服务器生态!AE343</f>
        <v>3.8604200140800002E-2</v>
      </c>
      <c r="K326" s="83">
        <f>[1]服务器生态!AF343</f>
        <v>6.8679600000000019E-3</v>
      </c>
      <c r="L326" s="83">
        <f>[1]服务器生态!AG343</f>
        <v>1.9871999999999997E-3</v>
      </c>
      <c r="M326" s="83">
        <f>[3]基础信息!M325</f>
        <v>100</v>
      </c>
      <c r="N326" s="92"/>
      <c r="X326" s="97">
        <v>322</v>
      </c>
      <c r="Y326" s="102">
        <f>求节点(节奏总纲!D$4:D$163,R$5:R$164,$X326)*6</f>
        <v>42882.916253409436</v>
      </c>
      <c r="Z326" s="102">
        <f>求节点(节奏总纲!E$4:E$163,S$5:S$164,$X326)*6</f>
        <v>44042.125995531875</v>
      </c>
      <c r="AA326" s="102">
        <f>求节点(节奏总纲!F$4:F$163,T$5:T$164,$X326)*6</f>
        <v>45571.937319946257</v>
      </c>
      <c r="AB326" s="102">
        <f>求节点(节奏总纲!G$4:G$163,U$5:U$164,$X326)*6</f>
        <v>47827.654359848311</v>
      </c>
      <c r="AC326" s="102">
        <f>求节点(节奏总纲!H$4:H$163,V$5:V$164,$X326)*6</f>
        <v>51720.356213068619</v>
      </c>
      <c r="AG326" s="103">
        <v>322</v>
      </c>
      <c r="AH326" s="103">
        <v>1</v>
      </c>
      <c r="AI326" s="103">
        <f>[4]实力验证!$Z328</f>
        <v>1.3251674644141742</v>
      </c>
      <c r="AJ326" s="103">
        <f>[4]实力验证!$AE328</f>
        <v>2.0636878370964791</v>
      </c>
      <c r="AK326" s="103">
        <f>[4]实力验证!$AJ328</f>
        <v>3.6190001049363292</v>
      </c>
      <c r="AL326" s="103">
        <f>[4]实力验证!$AO328</f>
        <v>5.0924858576148333</v>
      </c>
      <c r="AM326" s="103">
        <f t="shared" si="19"/>
        <v>171.32266430321437</v>
      </c>
      <c r="AN326" s="107"/>
      <c r="BL326" s="70">
        <v>322</v>
      </c>
      <c r="BM326" s="47">
        <f>'[1]功能-战损相关'!H332</f>
        <v>0</v>
      </c>
      <c r="BN326" s="47">
        <f>'[1]功能-战损相关'!I332</f>
        <v>0</v>
      </c>
      <c r="BO326" s="47">
        <f>'[1]功能-战损相关'!J332</f>
        <v>0</v>
      </c>
      <c r="BP326" s="47">
        <f>'[1]功能-战损相关'!K332</f>
        <v>0</v>
      </c>
      <c r="BQ326" s="47">
        <f>'[1]功能-战损相关'!L332</f>
        <v>0</v>
      </c>
      <c r="BR326" s="47">
        <f>'[1]功能-战损相关'!M332</f>
        <v>0</v>
      </c>
      <c r="BS326" s="47">
        <f>'[1]功能-战损相关'!N332</f>
        <v>0</v>
      </c>
      <c r="BT326" s="47">
        <f>'[1]功能-战损相关'!O332</f>
        <v>0</v>
      </c>
      <c r="BU326" s="47">
        <f>'[1]功能-战损相关'!P332</f>
        <v>0</v>
      </c>
      <c r="BV326" s="47">
        <f>'[1]功能-战损相关'!Q332</f>
        <v>0</v>
      </c>
      <c r="BX326" s="57">
        <v>322</v>
      </c>
      <c r="BY326" s="47">
        <f>求节点($BL$5:$BL$364,BM$5:BM$364,节奏总纲!R325)</f>
        <v>0.17499999999999999</v>
      </c>
      <c r="BZ326" s="47">
        <f>求节点($BL$5:$BL$364,BN$5:BN$364,节奏总纲!S325)</f>
        <v>0.17499999999999999</v>
      </c>
      <c r="CA326" s="47">
        <f>求节点($BL$5:$BL$364,BO$5:BO$364,节奏总纲!T325)</f>
        <v>0.17499999999999999</v>
      </c>
      <c r="CB326" s="47">
        <f>求节点($BL$5:$BL$364,BP$5:BP$364,节奏总纲!U325)</f>
        <v>0.17499999999999999</v>
      </c>
      <c r="CC326" s="47">
        <f>求节点($BL$5:$BL$364,BQ$5:BQ$364,节奏总纲!V325)</f>
        <v>0.17499999999999999</v>
      </c>
      <c r="CD326" s="47">
        <f>求节点($BL$5:$BL$364,BR$5:BR$364,节奏总纲!R325)</f>
        <v>0.125</v>
      </c>
      <c r="CE326" s="47">
        <f>求节点($BL$5:$BL$364,BS$5:BS$364,节奏总纲!S325)</f>
        <v>0.125</v>
      </c>
      <c r="CF326" s="47">
        <f>求节点($BL$5:$BL$364,BT$5:BT$364,节奏总纲!T325)</f>
        <v>0.125</v>
      </c>
      <c r="CG326" s="47">
        <f>求节点($BL$5:$BL$364,BU$5:BU$364,节奏总纲!U325)</f>
        <v>0.125</v>
      </c>
      <c r="CH326" s="47">
        <f>求节点($BL$5:$BL$364,BV$5:BV$364,节奏总纲!V325)</f>
        <v>0.125</v>
      </c>
    </row>
    <row r="327" spans="2:86" x14ac:dyDescent="0.2">
      <c r="B327" s="83">
        <v>323</v>
      </c>
      <c r="C327" s="83">
        <f>[1]服务器生态!W344</f>
        <v>47.613221440315456</v>
      </c>
      <c r="D327" s="83">
        <f>[1]服务器生态!X344</f>
        <v>46.947072330793738</v>
      </c>
      <c r="E327" s="83">
        <f>[1]服务器生态!Y344</f>
        <v>3.8323031620491608</v>
      </c>
      <c r="F327" s="83">
        <f>[1]服务器生态!Z344</f>
        <v>0.68179381333716516</v>
      </c>
      <c r="G327" s="83">
        <f>[1]服务器生态!AA344</f>
        <v>0.19727264950052331</v>
      </c>
      <c r="H327" s="83">
        <f>[1]服务器生态!AC344</f>
        <v>0.47962550249999997</v>
      </c>
      <c r="I327" s="83">
        <f>[1]服务器生态!AD344</f>
        <v>0.47291513735919999</v>
      </c>
      <c r="J327" s="83">
        <f>[1]服务器生态!AE344</f>
        <v>3.8604200140800002E-2</v>
      </c>
      <c r="K327" s="83">
        <f>[1]服务器生态!AF344</f>
        <v>6.8679600000000019E-3</v>
      </c>
      <c r="L327" s="83">
        <f>[1]服务器生态!AG344</f>
        <v>1.9871999999999997E-3</v>
      </c>
      <c r="M327" s="83">
        <f>[3]基础信息!M326</f>
        <v>100</v>
      </c>
      <c r="N327" s="92"/>
      <c r="X327" s="97">
        <v>323</v>
      </c>
      <c r="Y327" s="102">
        <f>求节点(节奏总纲!D$4:D$163,R$5:R$164,$X327)*6</f>
        <v>42900.725739321977</v>
      </c>
      <c r="Z327" s="102">
        <f>求节点(节奏总纲!E$4:E$163,S$5:S$164,$X327)*6</f>
        <v>44059.984408515447</v>
      </c>
      <c r="AA327" s="102">
        <f>求节点(节奏总纲!F$4:F$163,T$5:T$164,$X327)*6</f>
        <v>45590.425713369492</v>
      </c>
      <c r="AB327" s="102">
        <f>求节点(节奏总纲!G$4:G$163,U$5:U$164,$X327)*6</f>
        <v>47845.686192700829</v>
      </c>
      <c r="AC327" s="102">
        <f>求节点(节奏总纲!H$4:H$163,V$5:V$164,$X327)*6</f>
        <v>51738.557988883607</v>
      </c>
      <c r="AG327" s="103">
        <v>323</v>
      </c>
      <c r="AH327" s="103">
        <v>1</v>
      </c>
      <c r="AI327" s="103">
        <f>[4]实力验证!$Z329</f>
        <v>1.3241055562395376</v>
      </c>
      <c r="AJ327" s="103">
        <f>[4]实力验证!$AE329</f>
        <v>2.0655355309705059</v>
      </c>
      <c r="AK327" s="103">
        <f>[4]实力验证!$AJ329</f>
        <v>3.6110104734392467</v>
      </c>
      <c r="AL327" s="103">
        <f>[4]实力验证!$AO329</f>
        <v>5.0792550882731815</v>
      </c>
      <c r="AM327" s="103">
        <f t="shared" si="19"/>
        <v>171.2388510433378</v>
      </c>
      <c r="AN327" s="107"/>
      <c r="BL327" s="70">
        <v>323</v>
      </c>
      <c r="BM327" s="47">
        <f>'[1]功能-战损相关'!H333</f>
        <v>0</v>
      </c>
      <c r="BN327" s="47">
        <f>'[1]功能-战损相关'!I333</f>
        <v>0</v>
      </c>
      <c r="BO327" s="47">
        <f>'[1]功能-战损相关'!J333</f>
        <v>0</v>
      </c>
      <c r="BP327" s="47">
        <f>'[1]功能-战损相关'!K333</f>
        <v>0</v>
      </c>
      <c r="BQ327" s="47">
        <f>'[1]功能-战损相关'!L333</f>
        <v>0</v>
      </c>
      <c r="BR327" s="47">
        <f>'[1]功能-战损相关'!M333</f>
        <v>0</v>
      </c>
      <c r="BS327" s="47">
        <f>'[1]功能-战损相关'!N333</f>
        <v>0</v>
      </c>
      <c r="BT327" s="47">
        <f>'[1]功能-战损相关'!O333</f>
        <v>0</v>
      </c>
      <c r="BU327" s="47">
        <f>'[1]功能-战损相关'!P333</f>
        <v>0</v>
      </c>
      <c r="BV327" s="47">
        <f>'[1]功能-战损相关'!Q333</f>
        <v>0</v>
      </c>
      <c r="BX327" s="57">
        <v>323</v>
      </c>
      <c r="BY327" s="47">
        <f>求节点($BL$5:$BL$364,BM$5:BM$364,节奏总纲!R326)</f>
        <v>0.17499999999999999</v>
      </c>
      <c r="BZ327" s="47">
        <f>求节点($BL$5:$BL$364,BN$5:BN$364,节奏总纲!S326)</f>
        <v>0.17499999999999999</v>
      </c>
      <c r="CA327" s="47">
        <f>求节点($BL$5:$BL$364,BO$5:BO$364,节奏总纲!T326)</f>
        <v>0.17499999999999999</v>
      </c>
      <c r="CB327" s="47">
        <f>求节点($BL$5:$BL$364,BP$5:BP$364,节奏总纲!U326)</f>
        <v>0.17499999999999999</v>
      </c>
      <c r="CC327" s="47">
        <f>求节点($BL$5:$BL$364,BQ$5:BQ$364,节奏总纲!V326)</f>
        <v>0.17499999999999999</v>
      </c>
      <c r="CD327" s="47">
        <f>求节点($BL$5:$BL$364,BR$5:BR$364,节奏总纲!R326)</f>
        <v>0.125</v>
      </c>
      <c r="CE327" s="47">
        <f>求节点($BL$5:$BL$364,BS$5:BS$364,节奏总纲!S326)</f>
        <v>0.125</v>
      </c>
      <c r="CF327" s="47">
        <f>求节点($BL$5:$BL$364,BT$5:BT$364,节奏总纲!T326)</f>
        <v>0.125</v>
      </c>
      <c r="CG327" s="47">
        <f>求节点($BL$5:$BL$364,BU$5:BU$364,节奏总纲!U326)</f>
        <v>0.125</v>
      </c>
      <c r="CH327" s="47">
        <f>求节点($BL$5:$BL$364,BV$5:BV$364,节奏总纲!V326)</f>
        <v>0.125</v>
      </c>
    </row>
    <row r="328" spans="2:86" x14ac:dyDescent="0.2">
      <c r="B328" s="83">
        <v>324</v>
      </c>
      <c r="C328" s="83">
        <f>[1]服务器生态!W345</f>
        <v>47.292439390188207</v>
      </c>
      <c r="D328" s="83">
        <f>[1]服务器生态!X345</f>
        <v>46.630778291991469</v>
      </c>
      <c r="E328" s="83">
        <f>[1]服务器生态!Y345</f>
        <v>3.8064839877138921</v>
      </c>
      <c r="F328" s="83">
        <f>[1]服务器生态!Z345</f>
        <v>0.67720039977281465</v>
      </c>
      <c r="G328" s="83">
        <f>[1]服务器生态!AA345</f>
        <v>0.19594357486481237</v>
      </c>
      <c r="H328" s="83">
        <f>[1]服务器生态!AC345</f>
        <v>0.47962550249999997</v>
      </c>
      <c r="I328" s="83">
        <f>[1]服务器生态!AD345</f>
        <v>0.47291513735919999</v>
      </c>
      <c r="J328" s="83">
        <f>[1]服务器生态!AE345</f>
        <v>3.8604200140800002E-2</v>
      </c>
      <c r="K328" s="83">
        <f>[1]服务器生态!AF345</f>
        <v>6.8679600000000019E-3</v>
      </c>
      <c r="L328" s="83">
        <f>[1]服务器生态!AG345</f>
        <v>1.9871999999999997E-3</v>
      </c>
      <c r="M328" s="83">
        <f>[3]基础信息!M327</f>
        <v>100</v>
      </c>
      <c r="N328" s="92"/>
      <c r="X328" s="97">
        <v>324</v>
      </c>
      <c r="Y328" s="102">
        <f>求节点(节奏总纲!D$4:D$163,R$5:R$164,$X328)*6</f>
        <v>42918.535225234526</v>
      </c>
      <c r="Z328" s="102">
        <f>求节点(节奏总纲!E$4:E$163,S$5:S$164,$X328)*6</f>
        <v>44077.842821499027</v>
      </c>
      <c r="AA328" s="102">
        <f>求节点(节奏总纲!F$4:F$163,T$5:T$164,$X328)*6</f>
        <v>45608.914106792727</v>
      </c>
      <c r="AB328" s="102">
        <f>求节点(节奏总纲!G$4:G$163,U$5:U$164,$X328)*6</f>
        <v>47863.718025553339</v>
      </c>
      <c r="AC328" s="102">
        <f>求节点(节奏总纲!H$4:H$163,V$5:V$164,$X328)*6</f>
        <v>51756.759764698581</v>
      </c>
      <c r="AG328" s="103">
        <v>324</v>
      </c>
      <c r="AH328" s="103">
        <v>1</v>
      </c>
      <c r="AI328" s="103">
        <f>[4]实力验证!$Z330</f>
        <v>1.3230521630955629</v>
      </c>
      <c r="AJ328" s="103">
        <f>[4]实力验证!$AE330</f>
        <v>2.0673684089024706</v>
      </c>
      <c r="AK328" s="103">
        <f>[4]实力验证!$AJ330</f>
        <v>3.6030849077049094</v>
      </c>
      <c r="AL328" s="103">
        <f>[4]实力验证!$AO330</f>
        <v>5.0661304113501711</v>
      </c>
      <c r="AM328" s="103">
        <f t="shared" si="19"/>
        <v>171.155709849554</v>
      </c>
      <c r="AN328" s="107"/>
      <c r="BL328" s="70">
        <v>324</v>
      </c>
      <c r="BM328" s="47">
        <f>'[1]功能-战损相关'!H334</f>
        <v>0</v>
      </c>
      <c r="BN328" s="47">
        <f>'[1]功能-战损相关'!I334</f>
        <v>0</v>
      </c>
      <c r="BO328" s="47">
        <f>'[1]功能-战损相关'!J334</f>
        <v>0</v>
      </c>
      <c r="BP328" s="47">
        <f>'[1]功能-战损相关'!K334</f>
        <v>0</v>
      </c>
      <c r="BQ328" s="47">
        <f>'[1]功能-战损相关'!L334</f>
        <v>0</v>
      </c>
      <c r="BR328" s="47">
        <f>'[1]功能-战损相关'!M334</f>
        <v>0</v>
      </c>
      <c r="BS328" s="47">
        <f>'[1]功能-战损相关'!N334</f>
        <v>0</v>
      </c>
      <c r="BT328" s="47">
        <f>'[1]功能-战损相关'!O334</f>
        <v>0</v>
      </c>
      <c r="BU328" s="47">
        <f>'[1]功能-战损相关'!P334</f>
        <v>0</v>
      </c>
      <c r="BV328" s="47">
        <f>'[1]功能-战损相关'!Q334</f>
        <v>0</v>
      </c>
      <c r="BX328" s="57">
        <v>324</v>
      </c>
      <c r="BY328" s="47">
        <f>求节点($BL$5:$BL$364,BM$5:BM$364,节奏总纲!R327)</f>
        <v>0.17499999999999999</v>
      </c>
      <c r="BZ328" s="47">
        <f>求节点($BL$5:$BL$364,BN$5:BN$364,节奏总纲!S327)</f>
        <v>0.17499999999999999</v>
      </c>
      <c r="CA328" s="47">
        <f>求节点($BL$5:$BL$364,BO$5:BO$364,节奏总纲!T327)</f>
        <v>0.17499999999999999</v>
      </c>
      <c r="CB328" s="47">
        <f>求节点($BL$5:$BL$364,BP$5:BP$364,节奏总纲!U327)</f>
        <v>0.17499999999999999</v>
      </c>
      <c r="CC328" s="47">
        <f>求节点($BL$5:$BL$364,BQ$5:BQ$364,节奏总纲!V327)</f>
        <v>0.17499999999999999</v>
      </c>
      <c r="CD328" s="47">
        <f>求节点($BL$5:$BL$364,BR$5:BR$364,节奏总纲!R327)</f>
        <v>0.125</v>
      </c>
      <c r="CE328" s="47">
        <f>求节点($BL$5:$BL$364,BS$5:BS$364,节奏总纲!S327)</f>
        <v>0.125</v>
      </c>
      <c r="CF328" s="47">
        <f>求节点($BL$5:$BL$364,BT$5:BT$364,节奏总纲!T327)</f>
        <v>0.125</v>
      </c>
      <c r="CG328" s="47">
        <f>求节点($BL$5:$BL$364,BU$5:BU$364,节奏总纲!U327)</f>
        <v>0.125</v>
      </c>
      <c r="CH328" s="47">
        <f>求节点($BL$5:$BL$364,BV$5:BV$364,节奏总纲!V327)</f>
        <v>0.125</v>
      </c>
    </row>
    <row r="329" spans="2:86" x14ac:dyDescent="0.2">
      <c r="B329" s="83">
        <v>325</v>
      </c>
      <c r="C329" s="83">
        <f>[1]服务器生态!W346</f>
        <v>46.971657340060965</v>
      </c>
      <c r="D329" s="83">
        <f>[1]服务器生态!X346</f>
        <v>46.3144842531892</v>
      </c>
      <c r="E329" s="83">
        <f>[1]服务器生态!Y346</f>
        <v>3.7806648133786234</v>
      </c>
      <c r="F329" s="83">
        <f>[1]服务器生态!Z346</f>
        <v>0.67260698620846426</v>
      </c>
      <c r="G329" s="83">
        <f>[1]服务器生态!AA346</f>
        <v>0.19461450022910143</v>
      </c>
      <c r="H329" s="83">
        <f>[1]服务器生态!AC346</f>
        <v>0.47962550249999997</v>
      </c>
      <c r="I329" s="83">
        <f>[1]服务器生态!AD346</f>
        <v>0.47291513735919999</v>
      </c>
      <c r="J329" s="83">
        <f>[1]服务器生态!AE346</f>
        <v>3.8604200140800002E-2</v>
      </c>
      <c r="K329" s="83">
        <f>[1]服务器生态!AF346</f>
        <v>6.8679600000000019E-3</v>
      </c>
      <c r="L329" s="83">
        <f>[1]服务器生态!AG346</f>
        <v>1.9871999999999997E-3</v>
      </c>
      <c r="M329" s="83">
        <f>[3]基础信息!M328</f>
        <v>100</v>
      </c>
      <c r="N329" s="92"/>
      <c r="X329" s="97">
        <v>325</v>
      </c>
      <c r="Y329" s="102">
        <f>求节点(节奏总纲!D$4:D$163,R$5:R$164,$X329)*6</f>
        <v>42936.344711147067</v>
      </c>
      <c r="Z329" s="102">
        <f>求节点(节奏总纲!E$4:E$163,S$5:S$164,$X329)*6</f>
        <v>44095.701234482607</v>
      </c>
      <c r="AA329" s="102">
        <f>求节点(节奏总纲!F$4:F$163,T$5:T$164,$X329)*6</f>
        <v>45627.402500215954</v>
      </c>
      <c r="AB329" s="102">
        <f>求节点(节奏总纲!G$4:G$163,U$5:U$164,$X329)*6</f>
        <v>47881.749858405863</v>
      </c>
      <c r="AC329" s="102">
        <f>求节点(节奏总纲!H$4:H$163,V$5:V$164,$X329)*6</f>
        <v>51774.961540513556</v>
      </c>
      <c r="AG329" s="103">
        <v>325</v>
      </c>
      <c r="AH329" s="103">
        <v>1</v>
      </c>
      <c r="AI329" s="103">
        <f>[4]实力验证!$Z331</f>
        <v>1.3220071829731326</v>
      </c>
      <c r="AJ329" s="103">
        <f>[4]实力验证!$AE331</f>
        <v>2.0691866483857049</v>
      </c>
      <c r="AK329" s="103">
        <f>[4]实力验证!$AJ331</f>
        <v>3.5952226402326288</v>
      </c>
      <c r="AL329" s="103">
        <f>[4]实力验证!$AO331</f>
        <v>5.0531105558704672</v>
      </c>
      <c r="AM329" s="103">
        <f t="shared" si="19"/>
        <v>171.07323267058595</v>
      </c>
      <c r="AN329" s="107"/>
      <c r="BL329" s="70">
        <v>325</v>
      </c>
      <c r="BM329" s="47">
        <f>'[1]功能-战损相关'!H335</f>
        <v>0</v>
      </c>
      <c r="BN329" s="47">
        <f>'[1]功能-战损相关'!I335</f>
        <v>0</v>
      </c>
      <c r="BO329" s="47">
        <f>'[1]功能-战损相关'!J335</f>
        <v>0</v>
      </c>
      <c r="BP329" s="47">
        <f>'[1]功能-战损相关'!K335</f>
        <v>0</v>
      </c>
      <c r="BQ329" s="47">
        <f>'[1]功能-战损相关'!L335</f>
        <v>0</v>
      </c>
      <c r="BR329" s="47">
        <f>'[1]功能-战损相关'!M335</f>
        <v>0</v>
      </c>
      <c r="BS329" s="47">
        <f>'[1]功能-战损相关'!N335</f>
        <v>0</v>
      </c>
      <c r="BT329" s="47">
        <f>'[1]功能-战损相关'!O335</f>
        <v>0</v>
      </c>
      <c r="BU329" s="47">
        <f>'[1]功能-战损相关'!P335</f>
        <v>0</v>
      </c>
      <c r="BV329" s="47">
        <f>'[1]功能-战损相关'!Q335</f>
        <v>0</v>
      </c>
      <c r="BX329" s="57">
        <v>325</v>
      </c>
      <c r="BY329" s="47">
        <f>求节点($BL$5:$BL$364,BM$5:BM$364,节奏总纲!R328)</f>
        <v>0.17499999999999999</v>
      </c>
      <c r="BZ329" s="47">
        <f>求节点($BL$5:$BL$364,BN$5:BN$364,节奏总纲!S328)</f>
        <v>0.17499999999999999</v>
      </c>
      <c r="CA329" s="47">
        <f>求节点($BL$5:$BL$364,BO$5:BO$364,节奏总纲!T328)</f>
        <v>0.17499999999999999</v>
      </c>
      <c r="CB329" s="47">
        <f>求节点($BL$5:$BL$364,BP$5:BP$364,节奏总纲!U328)</f>
        <v>0.17499999999999999</v>
      </c>
      <c r="CC329" s="47">
        <f>求节点($BL$5:$BL$364,BQ$5:BQ$364,节奏总纲!V328)</f>
        <v>0.17499999999999999</v>
      </c>
      <c r="CD329" s="47">
        <f>求节点($BL$5:$BL$364,BR$5:BR$364,节奏总纲!R328)</f>
        <v>0.125</v>
      </c>
      <c r="CE329" s="47">
        <f>求节点($BL$5:$BL$364,BS$5:BS$364,节奏总纲!S328)</f>
        <v>0.125</v>
      </c>
      <c r="CF329" s="47">
        <f>求节点($BL$5:$BL$364,BT$5:BT$364,节奏总纲!T328)</f>
        <v>0.125</v>
      </c>
      <c r="CG329" s="47">
        <f>求节点($BL$5:$BL$364,BU$5:BU$364,节奏总纲!U328)</f>
        <v>0.125</v>
      </c>
      <c r="CH329" s="47">
        <f>求节点($BL$5:$BL$364,BV$5:BV$364,节奏总纲!V328)</f>
        <v>0.125</v>
      </c>
    </row>
    <row r="330" spans="2:86" x14ac:dyDescent="0.2">
      <c r="B330" s="83">
        <v>326</v>
      </c>
      <c r="C330" s="83">
        <f>[1]服务器生态!W347</f>
        <v>46.650875289933715</v>
      </c>
      <c r="D330" s="83">
        <f>[1]服务器生态!X347</f>
        <v>45.998190214386923</v>
      </c>
      <c r="E330" s="83">
        <f>[1]服务器生态!Y347</f>
        <v>3.7548456390433542</v>
      </c>
      <c r="F330" s="83">
        <f>[1]服务器生态!Z347</f>
        <v>0.66801357264411365</v>
      </c>
      <c r="G330" s="83">
        <f>[1]服务器生态!AA347</f>
        <v>0.19328542559339049</v>
      </c>
      <c r="H330" s="83">
        <f>[1]服务器生态!AC347</f>
        <v>0.47962550249999997</v>
      </c>
      <c r="I330" s="83">
        <f>[1]服务器生态!AD347</f>
        <v>0.47291513735919999</v>
      </c>
      <c r="J330" s="83">
        <f>[1]服务器生态!AE347</f>
        <v>3.8604200140800002E-2</v>
      </c>
      <c r="K330" s="83">
        <f>[1]服务器生态!AF347</f>
        <v>6.8679600000000019E-3</v>
      </c>
      <c r="L330" s="83">
        <f>[1]服务器生态!AG347</f>
        <v>1.9871999999999997E-3</v>
      </c>
      <c r="M330" s="83">
        <f>[3]基础信息!M329</f>
        <v>100</v>
      </c>
      <c r="N330" s="92"/>
      <c r="X330" s="97">
        <v>326</v>
      </c>
      <c r="Y330" s="102">
        <f>求节点(节奏总纲!D$4:D$163,R$5:R$164,$X330)*6</f>
        <v>42954.154197059608</v>
      </c>
      <c r="Z330" s="102">
        <f>求节点(节奏总纲!E$4:E$163,S$5:S$164,$X330)*6</f>
        <v>44113.55964746618</v>
      </c>
      <c r="AA330" s="102">
        <f>求节点(节奏总纲!F$4:F$163,T$5:T$164,$X330)*6</f>
        <v>45645.890893639189</v>
      </c>
      <c r="AB330" s="102">
        <f>求节点(节奏总纲!G$4:G$163,U$5:U$164,$X330)*6</f>
        <v>47899.781691258373</v>
      </c>
      <c r="AC330" s="102">
        <f>求节点(节奏总纲!H$4:H$163,V$5:V$164,$X330)*6</f>
        <v>51793.163316328537</v>
      </c>
      <c r="AG330" s="103">
        <v>326</v>
      </c>
      <c r="AH330" s="103">
        <v>1</v>
      </c>
      <c r="AI330" s="103">
        <f>[4]实力验证!$Z332</f>
        <v>1.3209705154860596</v>
      </c>
      <c r="AJ330" s="103">
        <f>[4]实力验证!$AE332</f>
        <v>2.0709904240896861</v>
      </c>
      <c r="AK330" s="103">
        <f>[4]实力验证!$AJ332</f>
        <v>3.5874229157323869</v>
      </c>
      <c r="AL330" s="103">
        <f>[4]实力验证!$AO332</f>
        <v>5.0401942710795087</v>
      </c>
      <c r="AM330" s="103">
        <f t="shared" si="19"/>
        <v>170.99141158325008</v>
      </c>
      <c r="AN330" s="107"/>
      <c r="BL330" s="70">
        <v>326</v>
      </c>
      <c r="BM330" s="47">
        <f>'[1]功能-战损相关'!H336</f>
        <v>0</v>
      </c>
      <c r="BN330" s="47">
        <f>'[1]功能-战损相关'!I336</f>
        <v>0</v>
      </c>
      <c r="BO330" s="47">
        <f>'[1]功能-战损相关'!J336</f>
        <v>0</v>
      </c>
      <c r="BP330" s="47">
        <f>'[1]功能-战损相关'!K336</f>
        <v>0</v>
      </c>
      <c r="BQ330" s="47">
        <f>'[1]功能-战损相关'!L336</f>
        <v>0</v>
      </c>
      <c r="BR330" s="47">
        <f>'[1]功能-战损相关'!M336</f>
        <v>0</v>
      </c>
      <c r="BS330" s="47">
        <f>'[1]功能-战损相关'!N336</f>
        <v>0</v>
      </c>
      <c r="BT330" s="47">
        <f>'[1]功能-战损相关'!O336</f>
        <v>0</v>
      </c>
      <c r="BU330" s="47">
        <f>'[1]功能-战损相关'!P336</f>
        <v>0</v>
      </c>
      <c r="BV330" s="47">
        <f>'[1]功能-战损相关'!Q336</f>
        <v>0</v>
      </c>
      <c r="BX330" s="57">
        <v>326</v>
      </c>
      <c r="BY330" s="47">
        <f>求节点($BL$5:$BL$364,BM$5:BM$364,节奏总纲!R329)</f>
        <v>0.17499999999999999</v>
      </c>
      <c r="BZ330" s="47">
        <f>求节点($BL$5:$BL$364,BN$5:BN$364,节奏总纲!S329)</f>
        <v>0.17499999999999999</v>
      </c>
      <c r="CA330" s="47">
        <f>求节点($BL$5:$BL$364,BO$5:BO$364,节奏总纲!T329)</f>
        <v>0.17499999999999999</v>
      </c>
      <c r="CB330" s="47">
        <f>求节点($BL$5:$BL$364,BP$5:BP$364,节奏总纲!U329)</f>
        <v>0.17499999999999999</v>
      </c>
      <c r="CC330" s="47">
        <f>求节点($BL$5:$BL$364,BQ$5:BQ$364,节奏总纲!V329)</f>
        <v>0.17499999999999999</v>
      </c>
      <c r="CD330" s="47">
        <f>求节点($BL$5:$BL$364,BR$5:BR$364,节奏总纲!R329)</f>
        <v>0.125</v>
      </c>
      <c r="CE330" s="47">
        <f>求节点($BL$5:$BL$364,BS$5:BS$364,节奏总纲!S329)</f>
        <v>0.125</v>
      </c>
      <c r="CF330" s="47">
        <f>求节点($BL$5:$BL$364,BT$5:BT$364,节奏总纲!T329)</f>
        <v>0.125</v>
      </c>
      <c r="CG330" s="47">
        <f>求节点($BL$5:$BL$364,BU$5:BU$364,节奏总纲!U329)</f>
        <v>0.125</v>
      </c>
      <c r="CH330" s="47">
        <f>求节点($BL$5:$BL$364,BV$5:BV$364,节奏总纲!V329)</f>
        <v>0.125</v>
      </c>
    </row>
    <row r="331" spans="2:86" x14ac:dyDescent="0.2">
      <c r="B331" s="83">
        <v>327</v>
      </c>
      <c r="C331" s="83">
        <f>[1]服务器生态!W348</f>
        <v>46.330093239806473</v>
      </c>
      <c r="D331" s="83">
        <f>[1]服务器生态!X348</f>
        <v>45.681896175584662</v>
      </c>
      <c r="E331" s="83">
        <f>[1]服务器生态!Y348</f>
        <v>3.7290264647080864</v>
      </c>
      <c r="F331" s="83">
        <f>[1]服务器生态!Z348</f>
        <v>0.66342015907976326</v>
      </c>
      <c r="G331" s="83">
        <f>[1]服务器生态!AA348</f>
        <v>0.19195635095767957</v>
      </c>
      <c r="H331" s="83">
        <f>[1]服务器生态!AC348</f>
        <v>0.47962550249999997</v>
      </c>
      <c r="I331" s="83">
        <f>[1]服务器生态!AD348</f>
        <v>0.47291513735919999</v>
      </c>
      <c r="J331" s="83">
        <f>[1]服务器生态!AE348</f>
        <v>3.8604200140800002E-2</v>
      </c>
      <c r="K331" s="83">
        <f>[1]服务器生态!AF348</f>
        <v>6.8679600000000019E-3</v>
      </c>
      <c r="L331" s="83">
        <f>[1]服务器生态!AG348</f>
        <v>1.9871999999999997E-3</v>
      </c>
      <c r="M331" s="83">
        <f>[3]基础信息!M330</f>
        <v>100</v>
      </c>
      <c r="N331" s="92"/>
      <c r="X331" s="97">
        <v>327</v>
      </c>
      <c r="Y331" s="102">
        <f>求节点(节奏总纲!D$4:D$163,R$5:R$164,$X331)*6</f>
        <v>42971.963682972149</v>
      </c>
      <c r="Z331" s="102">
        <f>求节点(节奏总纲!E$4:E$163,S$5:S$164,$X331)*6</f>
        <v>44131.418060449752</v>
      </c>
      <c r="AA331" s="102">
        <f>求节点(节奏总纲!F$4:F$163,T$5:T$164,$X331)*6</f>
        <v>45664.379287062417</v>
      </c>
      <c r="AB331" s="102">
        <f>求节点(节奏总纲!G$4:G$163,U$5:U$164,$X331)*6</f>
        <v>47917.81352411089</v>
      </c>
      <c r="AC331" s="102">
        <f>求节点(节奏总纲!H$4:H$163,V$5:V$164,$X331)*6</f>
        <v>51811.365092143511</v>
      </c>
      <c r="AG331" s="103">
        <v>327</v>
      </c>
      <c r="AH331" s="103">
        <v>1</v>
      </c>
      <c r="AI331" s="103">
        <f>[4]实力验证!$Z333</f>
        <v>1.3199420618389381</v>
      </c>
      <c r="AJ331" s="103">
        <f>[4]实力验证!$AE333</f>
        <v>2.0727799079159657</v>
      </c>
      <c r="AK331" s="103">
        <f>[4]实力验证!$AJ333</f>
        <v>3.5796849908829595</v>
      </c>
      <c r="AL331" s="103">
        <f>[4]实力验证!$AO333</f>
        <v>5.0273803260429712</v>
      </c>
      <c r="AM331" s="103">
        <f t="shared" si="19"/>
        <v>170.91023878991828</v>
      </c>
      <c r="AN331" s="107"/>
      <c r="BL331" s="70">
        <v>327</v>
      </c>
      <c r="BM331" s="47">
        <f>'[1]功能-战损相关'!H337</f>
        <v>0</v>
      </c>
      <c r="BN331" s="47">
        <f>'[1]功能-战损相关'!I337</f>
        <v>0</v>
      </c>
      <c r="BO331" s="47">
        <f>'[1]功能-战损相关'!J337</f>
        <v>0</v>
      </c>
      <c r="BP331" s="47">
        <f>'[1]功能-战损相关'!K337</f>
        <v>0</v>
      </c>
      <c r="BQ331" s="47">
        <f>'[1]功能-战损相关'!L337</f>
        <v>0</v>
      </c>
      <c r="BR331" s="47">
        <f>'[1]功能-战损相关'!M337</f>
        <v>0</v>
      </c>
      <c r="BS331" s="47">
        <f>'[1]功能-战损相关'!N337</f>
        <v>0</v>
      </c>
      <c r="BT331" s="47">
        <f>'[1]功能-战损相关'!O337</f>
        <v>0</v>
      </c>
      <c r="BU331" s="47">
        <f>'[1]功能-战损相关'!P337</f>
        <v>0</v>
      </c>
      <c r="BV331" s="47">
        <f>'[1]功能-战损相关'!Q337</f>
        <v>0</v>
      </c>
      <c r="BX331" s="57">
        <v>327</v>
      </c>
      <c r="BY331" s="47">
        <f>求节点($BL$5:$BL$364,BM$5:BM$364,节奏总纲!R330)</f>
        <v>0.17499999999999999</v>
      </c>
      <c r="BZ331" s="47">
        <f>求节点($BL$5:$BL$364,BN$5:BN$364,节奏总纲!S330)</f>
        <v>0.17499999999999999</v>
      </c>
      <c r="CA331" s="47">
        <f>求节点($BL$5:$BL$364,BO$5:BO$364,节奏总纲!T330)</f>
        <v>0.17499999999999999</v>
      </c>
      <c r="CB331" s="47">
        <f>求节点($BL$5:$BL$364,BP$5:BP$364,节奏总纲!U330)</f>
        <v>0.17499999999999999</v>
      </c>
      <c r="CC331" s="47">
        <f>求节点($BL$5:$BL$364,BQ$5:BQ$364,节奏总纲!V330)</f>
        <v>0.17499999999999999</v>
      </c>
      <c r="CD331" s="47">
        <f>求节点($BL$5:$BL$364,BR$5:BR$364,节奏总纲!R330)</f>
        <v>0.125</v>
      </c>
      <c r="CE331" s="47">
        <f>求节点($BL$5:$BL$364,BS$5:BS$364,节奏总纲!S330)</f>
        <v>0.125</v>
      </c>
      <c r="CF331" s="47">
        <f>求节点($BL$5:$BL$364,BT$5:BT$364,节奏总纲!T330)</f>
        <v>0.125</v>
      </c>
      <c r="CG331" s="47">
        <f>求节点($BL$5:$BL$364,BU$5:BU$364,节奏总纲!U330)</f>
        <v>0.125</v>
      </c>
      <c r="CH331" s="47">
        <f>求节点($BL$5:$BL$364,BV$5:BV$364,节奏总纲!V330)</f>
        <v>0.125</v>
      </c>
    </row>
    <row r="332" spans="2:86" x14ac:dyDescent="0.2">
      <c r="B332" s="83">
        <v>328</v>
      </c>
      <c r="C332" s="83">
        <f>[1]服务器生态!W349</f>
        <v>46.009311189679231</v>
      </c>
      <c r="D332" s="83">
        <f>[1]服务器生态!X349</f>
        <v>45.3656021367824</v>
      </c>
      <c r="E332" s="83">
        <f>[1]服务器生态!Y349</f>
        <v>3.7032072903728177</v>
      </c>
      <c r="F332" s="83">
        <f>[1]服务器生态!Z349</f>
        <v>0.65882674551541276</v>
      </c>
      <c r="G332" s="83">
        <f>[1]服务器生态!AA349</f>
        <v>0.19062727632196863</v>
      </c>
      <c r="H332" s="83">
        <f>[1]服务器生态!AC349</f>
        <v>0.47962550249999997</v>
      </c>
      <c r="I332" s="83">
        <f>[1]服务器生态!AD349</f>
        <v>0.47291513735919999</v>
      </c>
      <c r="J332" s="83">
        <f>[1]服务器生态!AE349</f>
        <v>3.8604200140800002E-2</v>
      </c>
      <c r="K332" s="83">
        <f>[1]服务器生态!AF349</f>
        <v>6.8679600000000019E-3</v>
      </c>
      <c r="L332" s="83">
        <f>[1]服务器生态!AG349</f>
        <v>1.9871999999999997E-3</v>
      </c>
      <c r="M332" s="83">
        <f>[3]基础信息!M331</f>
        <v>100</v>
      </c>
      <c r="N332" s="92"/>
      <c r="X332" s="97">
        <v>328</v>
      </c>
      <c r="Y332" s="102">
        <f>求节点(节奏总纲!D$4:D$163,R$5:R$164,$X332)*6</f>
        <v>42989.773168884691</v>
      </c>
      <c r="Z332" s="102">
        <f>求节点(节奏总纲!E$4:E$163,S$5:S$164,$X332)*6</f>
        <v>44149.276473433332</v>
      </c>
      <c r="AA332" s="102">
        <f>求节点(节奏总纲!F$4:F$163,T$5:T$164,$X332)*6</f>
        <v>45682.867680485651</v>
      </c>
      <c r="AB332" s="102">
        <f>求节点(节奏总纲!G$4:G$163,U$5:U$164,$X332)*6</f>
        <v>47935.845356963415</v>
      </c>
      <c r="AC332" s="102">
        <f>求节点(节奏总纲!H$4:H$163,V$5:V$164,$X332)*6</f>
        <v>51829.566867958492</v>
      </c>
      <c r="AG332" s="103">
        <v>328</v>
      </c>
      <c r="AH332" s="103">
        <v>1</v>
      </c>
      <c r="AI332" s="103">
        <f>[4]实力验证!$Z334</f>
        <v>1.3189217247957592</v>
      </c>
      <c r="AJ332" s="103">
        <f>[4]实力验证!$AE334</f>
        <v>2.0745552690527891</v>
      </c>
      <c r="AK332" s="103">
        <f>[4]实力验证!$AJ334</f>
        <v>3.5720081340957774</v>
      </c>
      <c r="AL332" s="103">
        <f>[4]实力验证!$AO334</f>
        <v>5.014667509255716</v>
      </c>
      <c r="AM332" s="103">
        <f t="shared" si="19"/>
        <v>170.82970661604088</v>
      </c>
      <c r="AN332" s="107"/>
      <c r="BL332" s="70">
        <v>328</v>
      </c>
      <c r="BM332" s="47">
        <f>'[1]功能-战损相关'!H338</f>
        <v>0</v>
      </c>
      <c r="BN332" s="47">
        <f>'[1]功能-战损相关'!I338</f>
        <v>0</v>
      </c>
      <c r="BO332" s="47">
        <f>'[1]功能-战损相关'!J338</f>
        <v>0</v>
      </c>
      <c r="BP332" s="47">
        <f>'[1]功能-战损相关'!K338</f>
        <v>0</v>
      </c>
      <c r="BQ332" s="47">
        <f>'[1]功能-战损相关'!L338</f>
        <v>0</v>
      </c>
      <c r="BR332" s="47">
        <f>'[1]功能-战损相关'!M338</f>
        <v>0</v>
      </c>
      <c r="BS332" s="47">
        <f>'[1]功能-战损相关'!N338</f>
        <v>0</v>
      </c>
      <c r="BT332" s="47">
        <f>'[1]功能-战损相关'!O338</f>
        <v>0</v>
      </c>
      <c r="BU332" s="47">
        <f>'[1]功能-战损相关'!P338</f>
        <v>0</v>
      </c>
      <c r="BV332" s="47">
        <f>'[1]功能-战损相关'!Q338</f>
        <v>0</v>
      </c>
      <c r="BX332" s="57">
        <v>328</v>
      </c>
      <c r="BY332" s="47">
        <f>求节点($BL$5:$BL$364,BM$5:BM$364,节奏总纲!R331)</f>
        <v>0.17499999999999999</v>
      </c>
      <c r="BZ332" s="47">
        <f>求节点($BL$5:$BL$364,BN$5:BN$364,节奏总纲!S331)</f>
        <v>0.17499999999999999</v>
      </c>
      <c r="CA332" s="47">
        <f>求节点($BL$5:$BL$364,BO$5:BO$364,节奏总纲!T331)</f>
        <v>0.17499999999999999</v>
      </c>
      <c r="CB332" s="47">
        <f>求节点($BL$5:$BL$364,BP$5:BP$364,节奏总纲!U331)</f>
        <v>0.17499999999999999</v>
      </c>
      <c r="CC332" s="47">
        <f>求节点($BL$5:$BL$364,BQ$5:BQ$364,节奏总纲!V331)</f>
        <v>0.17499999999999999</v>
      </c>
      <c r="CD332" s="47">
        <f>求节点($BL$5:$BL$364,BR$5:BR$364,节奏总纲!R331)</f>
        <v>0.125</v>
      </c>
      <c r="CE332" s="47">
        <f>求节点($BL$5:$BL$364,BS$5:BS$364,节奏总纲!S331)</f>
        <v>0.125</v>
      </c>
      <c r="CF332" s="47">
        <f>求节点($BL$5:$BL$364,BT$5:BT$364,节奏总纲!T331)</f>
        <v>0.125</v>
      </c>
      <c r="CG332" s="47">
        <f>求节点($BL$5:$BL$364,BU$5:BU$364,节奏总纲!U331)</f>
        <v>0.125</v>
      </c>
      <c r="CH332" s="47">
        <f>求节点($BL$5:$BL$364,BV$5:BV$364,节奏总纲!V331)</f>
        <v>0.125</v>
      </c>
    </row>
    <row r="333" spans="2:86" x14ac:dyDescent="0.2">
      <c r="B333" s="83">
        <v>329</v>
      </c>
      <c r="C333" s="83">
        <f>[1]服务器生态!W350</f>
        <v>45.688529139551981</v>
      </c>
      <c r="D333" s="83">
        <f>[1]服务器生态!X350</f>
        <v>45.049308097980131</v>
      </c>
      <c r="E333" s="83">
        <f>[1]服务器生态!Y350</f>
        <v>3.677388116037549</v>
      </c>
      <c r="F333" s="83">
        <f>[1]服务器生态!Z350</f>
        <v>0.65423333195106226</v>
      </c>
      <c r="G333" s="83">
        <f>[1]服务器生态!AA350</f>
        <v>0.18929820168625769</v>
      </c>
      <c r="H333" s="83">
        <f>[1]服务器生态!AC350</f>
        <v>0.47962550249999997</v>
      </c>
      <c r="I333" s="83">
        <f>[1]服务器生态!AD350</f>
        <v>0.47291513735919999</v>
      </c>
      <c r="J333" s="83">
        <f>[1]服务器生态!AE350</f>
        <v>3.8604200140800002E-2</v>
      </c>
      <c r="K333" s="83">
        <f>[1]服务器生态!AF350</f>
        <v>6.8679600000000019E-3</v>
      </c>
      <c r="L333" s="83">
        <f>[1]服务器生态!AG350</f>
        <v>1.9871999999999997E-3</v>
      </c>
      <c r="M333" s="83">
        <f>[3]基础信息!M332</f>
        <v>100</v>
      </c>
      <c r="N333" s="92"/>
      <c r="X333" s="97">
        <v>329</v>
      </c>
      <c r="Y333" s="102">
        <f>求节点(节奏总纲!D$4:D$163,R$5:R$164,$X333)*6</f>
        <v>43007.582654797239</v>
      </c>
      <c r="Z333" s="102">
        <f>求节点(节奏总纲!E$4:E$163,S$5:S$164,$X333)*6</f>
        <v>44167.134886416912</v>
      </c>
      <c r="AA333" s="102">
        <f>求节点(节奏总纲!F$4:F$163,T$5:T$164,$X333)*6</f>
        <v>45701.356073908886</v>
      </c>
      <c r="AB333" s="102">
        <f>求节点(节奏总纲!G$4:G$163,U$5:U$164,$X333)*6</f>
        <v>47953.877189815925</v>
      </c>
      <c r="AC333" s="102">
        <f>求节点(节奏总纲!H$4:H$163,V$5:V$164,$X333)*6</f>
        <v>51847.768643773466</v>
      </c>
      <c r="AG333" s="103">
        <v>329</v>
      </c>
      <c r="AH333" s="103">
        <v>1</v>
      </c>
      <c r="AI333" s="103">
        <f>[4]实力验证!$Z335</f>
        <v>1.3179094086492624</v>
      </c>
      <c r="AJ333" s="103">
        <f>[4]实力验证!$AE335</f>
        <v>2.0763166740284125</v>
      </c>
      <c r="AK333" s="103">
        <f>[4]实力验证!$AJ335</f>
        <v>3.5643916252843413</v>
      </c>
      <c r="AL333" s="103">
        <f>[4]实力验证!$AO335</f>
        <v>5.0020546282599465</v>
      </c>
      <c r="AM333" s="103">
        <f t="shared" si="19"/>
        <v>170.74980750772806</v>
      </c>
      <c r="AN333" s="107"/>
      <c r="BL333" s="70">
        <v>329</v>
      </c>
      <c r="BM333" s="47">
        <f>'[1]功能-战损相关'!H339</f>
        <v>0</v>
      </c>
      <c r="BN333" s="47">
        <f>'[1]功能-战损相关'!I339</f>
        <v>0</v>
      </c>
      <c r="BO333" s="47">
        <f>'[1]功能-战损相关'!J339</f>
        <v>0</v>
      </c>
      <c r="BP333" s="47">
        <f>'[1]功能-战损相关'!K339</f>
        <v>0</v>
      </c>
      <c r="BQ333" s="47">
        <f>'[1]功能-战损相关'!L339</f>
        <v>0</v>
      </c>
      <c r="BR333" s="47">
        <f>'[1]功能-战损相关'!M339</f>
        <v>0</v>
      </c>
      <c r="BS333" s="47">
        <f>'[1]功能-战损相关'!N339</f>
        <v>0</v>
      </c>
      <c r="BT333" s="47">
        <f>'[1]功能-战损相关'!O339</f>
        <v>0</v>
      </c>
      <c r="BU333" s="47">
        <f>'[1]功能-战损相关'!P339</f>
        <v>0</v>
      </c>
      <c r="BV333" s="47">
        <f>'[1]功能-战损相关'!Q339</f>
        <v>0</v>
      </c>
      <c r="BX333" s="57">
        <v>329</v>
      </c>
      <c r="BY333" s="47">
        <f>求节点($BL$5:$BL$364,BM$5:BM$364,节奏总纲!R332)</f>
        <v>0.17499999999999999</v>
      </c>
      <c r="BZ333" s="47">
        <f>求节点($BL$5:$BL$364,BN$5:BN$364,节奏总纲!S332)</f>
        <v>0.17499999999999999</v>
      </c>
      <c r="CA333" s="47">
        <f>求节点($BL$5:$BL$364,BO$5:BO$364,节奏总纲!T332)</f>
        <v>0.17499999999999999</v>
      </c>
      <c r="CB333" s="47">
        <f>求节点($BL$5:$BL$364,BP$5:BP$364,节奏总纲!U332)</f>
        <v>0.17499999999999999</v>
      </c>
      <c r="CC333" s="47">
        <f>求节点($BL$5:$BL$364,BQ$5:BQ$364,节奏总纲!V332)</f>
        <v>0.17499999999999999</v>
      </c>
      <c r="CD333" s="47">
        <f>求节点($BL$5:$BL$364,BR$5:BR$364,节奏总纲!R332)</f>
        <v>0.125</v>
      </c>
      <c r="CE333" s="47">
        <f>求节点($BL$5:$BL$364,BS$5:BS$364,节奏总纲!S332)</f>
        <v>0.125</v>
      </c>
      <c r="CF333" s="47">
        <f>求节点($BL$5:$BL$364,BT$5:BT$364,节奏总纲!T332)</f>
        <v>0.125</v>
      </c>
      <c r="CG333" s="47">
        <f>求节点($BL$5:$BL$364,BU$5:BU$364,节奏总纲!U332)</f>
        <v>0.125</v>
      </c>
      <c r="CH333" s="47">
        <f>求节点($BL$5:$BL$364,BV$5:BV$364,节奏总纲!V332)</f>
        <v>0.125</v>
      </c>
    </row>
    <row r="334" spans="2:86" x14ac:dyDescent="0.2">
      <c r="B334" s="83">
        <v>330</v>
      </c>
      <c r="C334" s="83">
        <f>[1]服务器生态!W351</f>
        <v>45.367747089424732</v>
      </c>
      <c r="D334" s="83">
        <f>[1]服务器生态!X351</f>
        <v>44.733014059177854</v>
      </c>
      <c r="E334" s="83">
        <f>[1]服务器生态!Y351</f>
        <v>3.6515689417022799</v>
      </c>
      <c r="F334" s="83">
        <f>[1]服务器生态!Z351</f>
        <v>0.64963991838671165</v>
      </c>
      <c r="G334" s="83">
        <f>[1]服务器生态!AA351</f>
        <v>0.18796912705054672</v>
      </c>
      <c r="H334" s="83">
        <f>[1]服务器生态!AC351</f>
        <v>0.47962550249999997</v>
      </c>
      <c r="I334" s="83">
        <f>[1]服务器生态!AD351</f>
        <v>0.47291513735919999</v>
      </c>
      <c r="J334" s="83">
        <f>[1]服务器生态!AE351</f>
        <v>3.8604200140800002E-2</v>
      </c>
      <c r="K334" s="83">
        <f>[1]服务器生态!AF351</f>
        <v>6.8679600000000019E-3</v>
      </c>
      <c r="L334" s="83">
        <f>[1]服务器生态!AG351</f>
        <v>1.9871999999999997E-3</v>
      </c>
      <c r="M334" s="83">
        <f>[3]基础信息!M333</f>
        <v>100</v>
      </c>
      <c r="N334" s="92"/>
      <c r="X334" s="97">
        <v>330</v>
      </c>
      <c r="Y334" s="102">
        <f>求节点(节奏总纲!D$4:D$163,R$5:R$164,$X334)*6</f>
        <v>43025.392140709781</v>
      </c>
      <c r="Z334" s="102">
        <f>求节点(节奏总纲!E$4:E$163,S$5:S$164,$X334)*6</f>
        <v>44184.993299400485</v>
      </c>
      <c r="AA334" s="102">
        <f>求节点(节奏总纲!F$4:F$163,T$5:T$164,$X334)*6</f>
        <v>45719.844467332114</v>
      </c>
      <c r="AB334" s="102">
        <f>求节点(节奏总纲!G$4:G$163,U$5:U$164,$X334)*6</f>
        <v>47971.909022668442</v>
      </c>
      <c r="AC334" s="102">
        <f>求节点(节奏总纲!H$4:H$163,V$5:V$164,$X334)*6</f>
        <v>51865.970419588441</v>
      </c>
      <c r="AG334" s="103">
        <v>330</v>
      </c>
      <c r="AH334" s="103">
        <v>1</v>
      </c>
      <c r="AI334" s="103">
        <f>[4]实力验证!$Z336</f>
        <v>1.3169050191910119</v>
      </c>
      <c r="AJ334" s="103">
        <f>[4]实力验证!$AE336</f>
        <v>2.0780642867631776</v>
      </c>
      <c r="AK334" s="103">
        <f>[4]实力验证!$AJ336</f>
        <v>3.5568347556390716</v>
      </c>
      <c r="AL334" s="103">
        <f>[4]实力验证!$AO336</f>
        <v>4.9895405092723557</v>
      </c>
      <c r="AM334" s="103">
        <f t="shared" si="19"/>
        <v>170.67053402938757</v>
      </c>
      <c r="AN334" s="107"/>
      <c r="BL334" s="70">
        <v>330</v>
      </c>
      <c r="BM334" s="47">
        <f>'[1]功能-战损相关'!H340</f>
        <v>0</v>
      </c>
      <c r="BN334" s="47">
        <f>'[1]功能-战损相关'!I340</f>
        <v>0</v>
      </c>
      <c r="BO334" s="47">
        <f>'[1]功能-战损相关'!J340</f>
        <v>0</v>
      </c>
      <c r="BP334" s="47">
        <f>'[1]功能-战损相关'!K340</f>
        <v>0</v>
      </c>
      <c r="BQ334" s="47">
        <f>'[1]功能-战损相关'!L340</f>
        <v>0</v>
      </c>
      <c r="BR334" s="47">
        <f>'[1]功能-战损相关'!M340</f>
        <v>0</v>
      </c>
      <c r="BS334" s="47">
        <f>'[1]功能-战损相关'!N340</f>
        <v>0</v>
      </c>
      <c r="BT334" s="47">
        <f>'[1]功能-战损相关'!O340</f>
        <v>0</v>
      </c>
      <c r="BU334" s="47">
        <f>'[1]功能-战损相关'!P340</f>
        <v>0</v>
      </c>
      <c r="BV334" s="47">
        <f>'[1]功能-战损相关'!Q340</f>
        <v>0</v>
      </c>
      <c r="BX334" s="57">
        <v>330</v>
      </c>
      <c r="BY334" s="47">
        <f>求节点($BL$5:$BL$364,BM$5:BM$364,节奏总纲!R333)</f>
        <v>0.17499999999999999</v>
      </c>
      <c r="BZ334" s="47">
        <f>求节点($BL$5:$BL$364,BN$5:BN$364,节奏总纲!S333)</f>
        <v>0.17499999999999999</v>
      </c>
      <c r="CA334" s="47">
        <f>求节点($BL$5:$BL$364,BO$5:BO$364,节奏总纲!T333)</f>
        <v>0.17499999999999999</v>
      </c>
      <c r="CB334" s="47">
        <f>求节点($BL$5:$BL$364,BP$5:BP$364,节奏总纲!U333)</f>
        <v>0.17499999999999999</v>
      </c>
      <c r="CC334" s="47">
        <f>求节点($BL$5:$BL$364,BQ$5:BQ$364,节奏总纲!V333)</f>
        <v>0.17499999999999999</v>
      </c>
      <c r="CD334" s="47">
        <f>求节点($BL$5:$BL$364,BR$5:BR$364,节奏总纲!R333)</f>
        <v>0.125</v>
      </c>
      <c r="CE334" s="47">
        <f>求节点($BL$5:$BL$364,BS$5:BS$364,节奏总纲!S333)</f>
        <v>0.125</v>
      </c>
      <c r="CF334" s="47">
        <f>求节点($BL$5:$BL$364,BT$5:BT$364,节奏总纲!T333)</f>
        <v>0.125</v>
      </c>
      <c r="CG334" s="47">
        <f>求节点($BL$5:$BL$364,BU$5:BU$364,节奏总纲!U333)</f>
        <v>0.125</v>
      </c>
      <c r="CH334" s="47">
        <f>求节点($BL$5:$BL$364,BV$5:BV$364,节奏总纲!V333)</f>
        <v>0.125</v>
      </c>
    </row>
    <row r="335" spans="2:86" x14ac:dyDescent="0.2">
      <c r="B335" s="83">
        <v>331</v>
      </c>
      <c r="C335" s="83">
        <f>[1]服务器生态!W352</f>
        <v>45.10310189806976</v>
      </c>
      <c r="D335" s="83">
        <f>[1]服务器生态!X352</f>
        <v>44.47207147716599</v>
      </c>
      <c r="E335" s="83">
        <f>[1]服务器生态!Y352</f>
        <v>3.6302681228756835</v>
      </c>
      <c r="F335" s="83">
        <f>[1]服务器生态!Z352</f>
        <v>0.64585035219612263</v>
      </c>
      <c r="G335" s="83">
        <f>[1]服务器生态!AA352</f>
        <v>0.18687264047608523</v>
      </c>
      <c r="H335" s="83">
        <f>[1]服务器生态!AC352</f>
        <v>0.47962550249999997</v>
      </c>
      <c r="I335" s="83">
        <f>[1]服务器生态!AD352</f>
        <v>0.47291513735919999</v>
      </c>
      <c r="J335" s="83">
        <f>[1]服务器生态!AE352</f>
        <v>3.8604200140800002E-2</v>
      </c>
      <c r="K335" s="83">
        <f>[1]服务器生态!AF352</f>
        <v>6.8679600000000019E-3</v>
      </c>
      <c r="L335" s="83">
        <f>[1]服务器生态!AG352</f>
        <v>1.9871999999999997E-3</v>
      </c>
      <c r="M335" s="83">
        <f>[3]基础信息!M334</f>
        <v>100</v>
      </c>
      <c r="N335" s="92"/>
      <c r="X335" s="97">
        <v>331</v>
      </c>
      <c r="Y335" s="102">
        <f>求节点(节奏总纲!D$4:D$163,R$5:R$164,$X335)*6</f>
        <v>43043.201626622322</v>
      </c>
      <c r="Z335" s="102">
        <f>求节点(节奏总纲!E$4:E$163,S$5:S$164,$X335)*6</f>
        <v>44202.851712384057</v>
      </c>
      <c r="AA335" s="102">
        <f>求节点(节奏总纲!F$4:F$163,T$5:T$164,$X335)*6</f>
        <v>45738.332860755341</v>
      </c>
      <c r="AB335" s="102">
        <f>求节点(节奏总纲!G$4:G$163,U$5:U$164,$X335)*6</f>
        <v>47989.940855520959</v>
      </c>
      <c r="AC335" s="102">
        <f>求节点(节奏总纲!H$4:H$163,V$5:V$164,$X335)*6</f>
        <v>51884.172195403429</v>
      </c>
      <c r="AG335" s="103">
        <v>331</v>
      </c>
      <c r="AH335" s="103">
        <v>1</v>
      </c>
      <c r="AI335" s="103">
        <f>[4]实力验证!$Z337</f>
        <v>1.315908463682169</v>
      </c>
      <c r="AJ335" s="103">
        <f>[4]实力验证!$AE337</f>
        <v>2.0797982686203631</v>
      </c>
      <c r="AK335" s="103">
        <f>[4]实力验证!$AJ337</f>
        <v>3.5493368274074073</v>
      </c>
      <c r="AL335" s="103">
        <f>[4]实力验证!$AO337</f>
        <v>4.9771239968199827</v>
      </c>
      <c r="AM335" s="103">
        <f t="shared" si="19"/>
        <v>170.59187886141825</v>
      </c>
      <c r="AN335" s="107"/>
      <c r="BL335" s="70">
        <v>331</v>
      </c>
      <c r="BM335" s="47">
        <f>'[1]功能-战损相关'!H341</f>
        <v>0</v>
      </c>
      <c r="BN335" s="47">
        <f>'[1]功能-战损相关'!I341</f>
        <v>0</v>
      </c>
      <c r="BO335" s="47">
        <f>'[1]功能-战损相关'!J341</f>
        <v>0</v>
      </c>
      <c r="BP335" s="47">
        <f>'[1]功能-战损相关'!K341</f>
        <v>0</v>
      </c>
      <c r="BQ335" s="47">
        <f>'[1]功能-战损相关'!L341</f>
        <v>0</v>
      </c>
      <c r="BR335" s="47">
        <f>'[1]功能-战损相关'!M341</f>
        <v>0</v>
      </c>
      <c r="BS335" s="47">
        <f>'[1]功能-战损相关'!N341</f>
        <v>0</v>
      </c>
      <c r="BT335" s="47">
        <f>'[1]功能-战损相关'!O341</f>
        <v>0</v>
      </c>
      <c r="BU335" s="47">
        <f>'[1]功能-战损相关'!P341</f>
        <v>0</v>
      </c>
      <c r="BV335" s="47">
        <f>'[1]功能-战损相关'!Q341</f>
        <v>0</v>
      </c>
      <c r="BX335" s="57">
        <v>331</v>
      </c>
      <c r="BY335" s="47">
        <f>求节点($BL$5:$BL$364,BM$5:BM$364,节奏总纲!R334)</f>
        <v>0.17499999999999999</v>
      </c>
      <c r="BZ335" s="47">
        <f>求节点($BL$5:$BL$364,BN$5:BN$364,节奏总纲!S334)</f>
        <v>0.17499999999999999</v>
      </c>
      <c r="CA335" s="47">
        <f>求节点($BL$5:$BL$364,BO$5:BO$364,节奏总纲!T334)</f>
        <v>0.17499999999999999</v>
      </c>
      <c r="CB335" s="47">
        <f>求节点($BL$5:$BL$364,BP$5:BP$364,节奏总纲!U334)</f>
        <v>0.17499999999999999</v>
      </c>
      <c r="CC335" s="47">
        <f>求节点($BL$5:$BL$364,BQ$5:BQ$364,节奏总纲!V334)</f>
        <v>0.17499999999999999</v>
      </c>
      <c r="CD335" s="47">
        <f>求节点($BL$5:$BL$364,BR$5:BR$364,节奏总纲!R334)</f>
        <v>0.125</v>
      </c>
      <c r="CE335" s="47">
        <f>求节点($BL$5:$BL$364,BS$5:BS$364,节奏总纲!S334)</f>
        <v>0.125</v>
      </c>
      <c r="CF335" s="47">
        <f>求节点($BL$5:$BL$364,BT$5:BT$364,节奏总纲!T334)</f>
        <v>0.125</v>
      </c>
      <c r="CG335" s="47">
        <f>求节点($BL$5:$BL$364,BU$5:BU$364,节奏总纲!U334)</f>
        <v>0.125</v>
      </c>
      <c r="CH335" s="47">
        <f>求节点($BL$5:$BL$364,BV$5:BV$364,节奏总纲!V334)</f>
        <v>0.125</v>
      </c>
    </row>
    <row r="336" spans="2:86" x14ac:dyDescent="0.2">
      <c r="B336" s="83">
        <v>332</v>
      </c>
      <c r="C336" s="83">
        <f>[1]服务器生态!W353</f>
        <v>44.83845670671478</v>
      </c>
      <c r="D336" s="83">
        <f>[1]服务器生态!X353</f>
        <v>44.211128895154118</v>
      </c>
      <c r="E336" s="83">
        <f>[1]服务器生态!Y353</f>
        <v>3.6089673040490871</v>
      </c>
      <c r="F336" s="83">
        <f>[1]服务器生态!Z353</f>
        <v>0.6420607860055334</v>
      </c>
      <c r="G336" s="83">
        <f>[1]服务器生态!AA353</f>
        <v>0.18577615390162369</v>
      </c>
      <c r="H336" s="83">
        <f>[1]服务器生态!AC353</f>
        <v>0.47962550249999997</v>
      </c>
      <c r="I336" s="83">
        <f>[1]服务器生态!AD353</f>
        <v>0.47291513735919999</v>
      </c>
      <c r="J336" s="83">
        <f>[1]服务器生态!AE353</f>
        <v>3.8604200140800002E-2</v>
      </c>
      <c r="K336" s="83">
        <f>[1]服务器生态!AF353</f>
        <v>6.8679600000000019E-3</v>
      </c>
      <c r="L336" s="83">
        <f>[1]服务器生态!AG353</f>
        <v>1.9871999999999997E-3</v>
      </c>
      <c r="M336" s="83">
        <f>[3]基础信息!M335</f>
        <v>100</v>
      </c>
      <c r="N336" s="92"/>
      <c r="X336" s="97">
        <v>332</v>
      </c>
      <c r="Y336" s="102">
        <f>求节点(节奏总纲!D$4:D$163,R$5:R$164,$X336)*6</f>
        <v>43061.011112534863</v>
      </c>
      <c r="Z336" s="102">
        <f>求节点(节奏总纲!E$4:E$163,S$5:S$164,$X336)*6</f>
        <v>44220.710125367637</v>
      </c>
      <c r="AA336" s="102">
        <f>求节点(节奏总纲!F$4:F$163,T$5:T$164,$X336)*6</f>
        <v>45756.821254178576</v>
      </c>
      <c r="AB336" s="102">
        <f>求节点(节奏总纲!G$4:G$163,U$5:U$164,$X336)*6</f>
        <v>48007.972688373477</v>
      </c>
      <c r="AC336" s="102">
        <f>求节点(节奏总纲!H$4:H$163,V$5:V$164,$X336)*6</f>
        <v>51902.373971218403</v>
      </c>
      <c r="AG336" s="103">
        <v>332</v>
      </c>
      <c r="AH336" s="103">
        <v>1</v>
      </c>
      <c r="AI336" s="103">
        <f>[4]实力验证!$Z338</f>
        <v>1.3149196508249474</v>
      </c>
      <c r="AJ336" s="103">
        <f>[4]实力验证!$AE338</f>
        <v>2.0815187784558513</v>
      </c>
      <c r="AK336" s="103">
        <f>[4]实力验证!$AJ338</f>
        <v>3.5418971536790447</v>
      </c>
      <c r="AL336" s="103">
        <f>[4]实力验证!$AO338</f>
        <v>4.964803953384556</v>
      </c>
      <c r="AM336" s="103">
        <f t="shared" si="19"/>
        <v>170.5138347979568</v>
      </c>
      <c r="AN336" s="107"/>
      <c r="BL336" s="70">
        <v>332</v>
      </c>
      <c r="BM336" s="47">
        <f>'[1]功能-战损相关'!H342</f>
        <v>0</v>
      </c>
      <c r="BN336" s="47">
        <f>'[1]功能-战损相关'!I342</f>
        <v>0</v>
      </c>
      <c r="BO336" s="47">
        <f>'[1]功能-战损相关'!J342</f>
        <v>0</v>
      </c>
      <c r="BP336" s="47">
        <f>'[1]功能-战损相关'!K342</f>
        <v>0</v>
      </c>
      <c r="BQ336" s="47">
        <f>'[1]功能-战损相关'!L342</f>
        <v>0</v>
      </c>
      <c r="BR336" s="47">
        <f>'[1]功能-战损相关'!M342</f>
        <v>0</v>
      </c>
      <c r="BS336" s="47">
        <f>'[1]功能-战损相关'!N342</f>
        <v>0</v>
      </c>
      <c r="BT336" s="47">
        <f>'[1]功能-战损相关'!O342</f>
        <v>0</v>
      </c>
      <c r="BU336" s="47">
        <f>'[1]功能-战损相关'!P342</f>
        <v>0</v>
      </c>
      <c r="BV336" s="47">
        <f>'[1]功能-战损相关'!Q342</f>
        <v>0</v>
      </c>
      <c r="BX336" s="57">
        <v>332</v>
      </c>
      <c r="BY336" s="47">
        <f>求节点($BL$5:$BL$364,BM$5:BM$364,节奏总纲!R335)</f>
        <v>0.17499999999999999</v>
      </c>
      <c r="BZ336" s="47">
        <f>求节点($BL$5:$BL$364,BN$5:BN$364,节奏总纲!S335)</f>
        <v>0.17499999999999999</v>
      </c>
      <c r="CA336" s="47">
        <f>求节点($BL$5:$BL$364,BO$5:BO$364,节奏总纲!T335)</f>
        <v>0.17499999999999999</v>
      </c>
      <c r="CB336" s="47">
        <f>求节点($BL$5:$BL$364,BP$5:BP$364,节奏总纲!U335)</f>
        <v>0.17499999999999999</v>
      </c>
      <c r="CC336" s="47">
        <f>求节点($BL$5:$BL$364,BQ$5:BQ$364,节奏总纲!V335)</f>
        <v>0.17499999999999999</v>
      </c>
      <c r="CD336" s="47">
        <f>求节点($BL$5:$BL$364,BR$5:BR$364,节奏总纲!R335)</f>
        <v>0.125</v>
      </c>
      <c r="CE336" s="47">
        <f>求节点($BL$5:$BL$364,BS$5:BS$364,节奏总纲!S335)</f>
        <v>0.125</v>
      </c>
      <c r="CF336" s="47">
        <f>求节点($BL$5:$BL$364,BT$5:BT$364,节奏总纲!T335)</f>
        <v>0.125</v>
      </c>
      <c r="CG336" s="47">
        <f>求节点($BL$5:$BL$364,BU$5:BU$364,节奏总纲!U335)</f>
        <v>0.125</v>
      </c>
      <c r="CH336" s="47">
        <f>求节点($BL$5:$BL$364,BV$5:BV$364,节奏总纲!V335)</f>
        <v>0.125</v>
      </c>
    </row>
    <row r="337" spans="2:86" x14ac:dyDescent="0.2">
      <c r="B337" s="83">
        <v>333</v>
      </c>
      <c r="C337" s="83">
        <f>[1]服务器生态!W354</f>
        <v>44.5738115153598</v>
      </c>
      <c r="D337" s="83">
        <f>[1]服务器生态!X354</f>
        <v>43.950186313142247</v>
      </c>
      <c r="E337" s="83">
        <f>[1]服务器生态!Y354</f>
        <v>3.5876664852224902</v>
      </c>
      <c r="F337" s="83">
        <f>[1]服务器生态!Z354</f>
        <v>0.63827121981494428</v>
      </c>
      <c r="G337" s="83">
        <f>[1]服务器生态!AA354</f>
        <v>0.18467966732716218</v>
      </c>
      <c r="H337" s="83">
        <f>[1]服务器生态!AC354</f>
        <v>0.47962550249999997</v>
      </c>
      <c r="I337" s="83">
        <f>[1]服务器生态!AD354</f>
        <v>0.47291513735919999</v>
      </c>
      <c r="J337" s="83">
        <f>[1]服务器生态!AE354</f>
        <v>3.8604200140800002E-2</v>
      </c>
      <c r="K337" s="83">
        <f>[1]服务器生态!AF354</f>
        <v>6.8679600000000019E-3</v>
      </c>
      <c r="L337" s="83">
        <f>[1]服务器生态!AG354</f>
        <v>1.9871999999999997E-3</v>
      </c>
      <c r="M337" s="83">
        <f>[3]基础信息!M336</f>
        <v>100</v>
      </c>
      <c r="N337" s="92"/>
      <c r="X337" s="97">
        <v>333</v>
      </c>
      <c r="Y337" s="102">
        <f>求节点(节奏总纲!D$4:D$163,R$5:R$164,$X337)*6</f>
        <v>43078.820598447404</v>
      </c>
      <c r="Z337" s="102">
        <f>求节点(节奏总纲!E$4:E$163,S$5:S$164,$X337)*6</f>
        <v>44238.568538351217</v>
      </c>
      <c r="AA337" s="102">
        <f>求节点(节奏总纲!F$4:F$163,T$5:T$164,$X337)*6</f>
        <v>45775.067277404101</v>
      </c>
      <c r="AB337" s="102">
        <f>求节点(节奏总纲!G$4:G$163,U$5:U$164,$X337)*6</f>
        <v>48025.778733668732</v>
      </c>
      <c r="AC337" s="102">
        <f>求节点(节奏总纲!H$4:H$163,V$5:V$164,$X337)*6</f>
        <v>51920.575747033392</v>
      </c>
      <c r="AG337" s="103">
        <v>333</v>
      </c>
      <c r="AH337" s="103">
        <v>1</v>
      </c>
      <c r="AI337" s="103">
        <f>[4]实力验证!$Z339</f>
        <v>1.313938490734732</v>
      </c>
      <c r="AJ337" s="103">
        <f>[4]实力验证!$AE339</f>
        <v>2.0832957243635217</v>
      </c>
      <c r="AK337" s="103">
        <f>[4]实力验证!$AJ339</f>
        <v>3.5345088490510448</v>
      </c>
      <c r="AL337" s="103">
        <f>[4]实力验证!$AO339</f>
        <v>4.9525792590551072</v>
      </c>
      <c r="AM337" s="103">
        <f t="shared" si="19"/>
        <v>170.43758514147586</v>
      </c>
      <c r="AN337" s="107"/>
      <c r="BL337" s="70">
        <v>333</v>
      </c>
      <c r="BM337" s="47">
        <f>'[1]功能-战损相关'!H343</f>
        <v>0</v>
      </c>
      <c r="BN337" s="47">
        <f>'[1]功能-战损相关'!I343</f>
        <v>0</v>
      </c>
      <c r="BO337" s="47">
        <f>'[1]功能-战损相关'!J343</f>
        <v>0</v>
      </c>
      <c r="BP337" s="47">
        <f>'[1]功能-战损相关'!K343</f>
        <v>0</v>
      </c>
      <c r="BQ337" s="47">
        <f>'[1]功能-战损相关'!L343</f>
        <v>0</v>
      </c>
      <c r="BR337" s="47">
        <f>'[1]功能-战损相关'!M343</f>
        <v>0</v>
      </c>
      <c r="BS337" s="47">
        <f>'[1]功能-战损相关'!N343</f>
        <v>0</v>
      </c>
      <c r="BT337" s="47">
        <f>'[1]功能-战损相关'!O343</f>
        <v>0</v>
      </c>
      <c r="BU337" s="47">
        <f>'[1]功能-战损相关'!P343</f>
        <v>0</v>
      </c>
      <c r="BV337" s="47">
        <f>'[1]功能-战损相关'!Q343</f>
        <v>0</v>
      </c>
      <c r="BX337" s="57">
        <v>333</v>
      </c>
      <c r="BY337" s="47">
        <f>求节点($BL$5:$BL$364,BM$5:BM$364,节奏总纲!R336)</f>
        <v>0.17499999999999999</v>
      </c>
      <c r="BZ337" s="47">
        <f>求节点($BL$5:$BL$364,BN$5:BN$364,节奏总纲!S336)</f>
        <v>0.17499999999999999</v>
      </c>
      <c r="CA337" s="47">
        <f>求节点($BL$5:$BL$364,BO$5:BO$364,节奏总纲!T336)</f>
        <v>0.17499999999999999</v>
      </c>
      <c r="CB337" s="47">
        <f>求节点($BL$5:$BL$364,BP$5:BP$364,节奏总纲!U336)</f>
        <v>0.17499999999999999</v>
      </c>
      <c r="CC337" s="47">
        <f>求节点($BL$5:$BL$364,BQ$5:BQ$364,节奏总纲!V336)</f>
        <v>0.17499999999999999</v>
      </c>
      <c r="CD337" s="47">
        <f>求节点($BL$5:$BL$364,BR$5:BR$364,节奏总纲!R336)</f>
        <v>0.125</v>
      </c>
      <c r="CE337" s="47">
        <f>求节点($BL$5:$BL$364,BS$5:BS$364,节奏总纲!S336)</f>
        <v>0.125</v>
      </c>
      <c r="CF337" s="47">
        <f>求节点($BL$5:$BL$364,BT$5:BT$364,节奏总纲!T336)</f>
        <v>0.125</v>
      </c>
      <c r="CG337" s="47">
        <f>求节点($BL$5:$BL$364,BU$5:BU$364,节奏总纲!U336)</f>
        <v>0.125</v>
      </c>
      <c r="CH337" s="47">
        <f>求节点($BL$5:$BL$364,BV$5:BV$364,节奏总纲!V336)</f>
        <v>0.125</v>
      </c>
    </row>
    <row r="338" spans="2:86" x14ac:dyDescent="0.2">
      <c r="B338" s="83">
        <v>334</v>
      </c>
      <c r="C338" s="83">
        <f>[1]服务器生态!W355</f>
        <v>44.309166324004821</v>
      </c>
      <c r="D338" s="83">
        <f>[1]服务器生态!X355</f>
        <v>43.689243731130375</v>
      </c>
      <c r="E338" s="83">
        <f>[1]服务器生态!Y355</f>
        <v>3.5663656663958934</v>
      </c>
      <c r="F338" s="83">
        <f>[1]服务器生态!Z355</f>
        <v>0.63448165362435505</v>
      </c>
      <c r="G338" s="83">
        <f>[1]服务器生态!AA355</f>
        <v>0.18358318075270064</v>
      </c>
      <c r="H338" s="83">
        <f>[1]服务器生态!AC355</f>
        <v>0.47962550249999997</v>
      </c>
      <c r="I338" s="83">
        <f>[1]服务器生态!AD355</f>
        <v>0.47291513735919999</v>
      </c>
      <c r="J338" s="83">
        <f>[1]服务器生态!AE355</f>
        <v>3.8604200140800002E-2</v>
      </c>
      <c r="K338" s="83">
        <f>[1]服务器生态!AF355</f>
        <v>6.8679600000000019E-3</v>
      </c>
      <c r="L338" s="83">
        <f>[1]服务器生态!AG355</f>
        <v>1.9871999999999997E-3</v>
      </c>
      <c r="M338" s="83">
        <f>[3]基础信息!M337</f>
        <v>100</v>
      </c>
      <c r="N338" s="92"/>
      <c r="X338" s="97">
        <v>334</v>
      </c>
      <c r="Y338" s="102">
        <f>求节点(节奏总纲!D$4:D$163,R$5:R$164,$X338)*6</f>
        <v>43096.630084359946</v>
      </c>
      <c r="Z338" s="102">
        <f>求节点(节奏总纲!E$4:E$163,S$5:S$164,$X338)*6</f>
        <v>44256.42695133479</v>
      </c>
      <c r="AA338" s="102">
        <f>求节点(节奏总纲!F$4:F$163,T$5:T$164,$X338)*6</f>
        <v>45792.945804811956</v>
      </c>
      <c r="AB338" s="102">
        <f>求节点(节奏总纲!G$4:G$163,U$5:U$164,$X338)*6</f>
        <v>48043.040416789619</v>
      </c>
      <c r="AC338" s="102">
        <f>求节点(节奏总纲!H$4:H$163,V$5:V$164,$X338)*6</f>
        <v>51938.777522848366</v>
      </c>
      <c r="AG338" s="103">
        <v>334</v>
      </c>
      <c r="AH338" s="103">
        <v>1</v>
      </c>
      <c r="AI338" s="103">
        <f>[4]实力验证!$Z340</f>
        <v>1.3129648949128407</v>
      </c>
      <c r="AJ338" s="103">
        <f>[4]实力验证!$AE340</f>
        <v>2.0851643247825224</v>
      </c>
      <c r="AK338" s="103">
        <f>[4]实力验证!$AJ340</f>
        <v>3.5269186674084261</v>
      </c>
      <c r="AL338" s="103">
        <f>[4]实力验证!$AO340</f>
        <v>4.9404488111886078</v>
      </c>
      <c r="AM338" s="103">
        <f t="shared" si="19"/>
        <v>170.36286468729352</v>
      </c>
      <c r="AN338" s="107"/>
      <c r="BL338" s="70">
        <v>334</v>
      </c>
      <c r="BM338" s="47">
        <f>'[1]功能-战损相关'!H344</f>
        <v>0</v>
      </c>
      <c r="BN338" s="47">
        <f>'[1]功能-战损相关'!I344</f>
        <v>0</v>
      </c>
      <c r="BO338" s="47">
        <f>'[1]功能-战损相关'!J344</f>
        <v>0</v>
      </c>
      <c r="BP338" s="47">
        <f>'[1]功能-战损相关'!K344</f>
        <v>0</v>
      </c>
      <c r="BQ338" s="47">
        <f>'[1]功能-战损相关'!L344</f>
        <v>0</v>
      </c>
      <c r="BR338" s="47">
        <f>'[1]功能-战损相关'!M344</f>
        <v>0</v>
      </c>
      <c r="BS338" s="47">
        <f>'[1]功能-战损相关'!N344</f>
        <v>0</v>
      </c>
      <c r="BT338" s="47">
        <f>'[1]功能-战损相关'!O344</f>
        <v>0</v>
      </c>
      <c r="BU338" s="47">
        <f>'[1]功能-战损相关'!P344</f>
        <v>0</v>
      </c>
      <c r="BV338" s="47">
        <f>'[1]功能-战损相关'!Q344</f>
        <v>0</v>
      </c>
      <c r="BX338" s="57">
        <v>334</v>
      </c>
      <c r="BY338" s="47">
        <f>求节点($BL$5:$BL$364,BM$5:BM$364,节奏总纲!R337)</f>
        <v>0.17499999999999999</v>
      </c>
      <c r="BZ338" s="47">
        <f>求节点($BL$5:$BL$364,BN$5:BN$364,节奏总纲!S337)</f>
        <v>0.17499999999999999</v>
      </c>
      <c r="CA338" s="47">
        <f>求节点($BL$5:$BL$364,BO$5:BO$364,节奏总纲!T337)</f>
        <v>0.17499999999999999</v>
      </c>
      <c r="CB338" s="47">
        <f>求节点($BL$5:$BL$364,BP$5:BP$364,节奏总纲!U337)</f>
        <v>0.17499999999999999</v>
      </c>
      <c r="CC338" s="47">
        <f>求节点($BL$5:$BL$364,BQ$5:BQ$364,节奏总纲!V337)</f>
        <v>0.17499999999999999</v>
      </c>
      <c r="CD338" s="47">
        <f>求节点($BL$5:$BL$364,BR$5:BR$364,节奏总纲!R337)</f>
        <v>0.125</v>
      </c>
      <c r="CE338" s="47">
        <f>求节点($BL$5:$BL$364,BS$5:BS$364,节奏总纲!S337)</f>
        <v>0.125</v>
      </c>
      <c r="CF338" s="47">
        <f>求节点($BL$5:$BL$364,BT$5:BT$364,节奏总纲!T337)</f>
        <v>0.125</v>
      </c>
      <c r="CG338" s="47">
        <f>求节点($BL$5:$BL$364,BU$5:BU$364,节奏总纲!U337)</f>
        <v>0.125</v>
      </c>
      <c r="CH338" s="47">
        <f>求节点($BL$5:$BL$364,BV$5:BV$364,节奏总纲!V337)</f>
        <v>0.125</v>
      </c>
    </row>
    <row r="339" spans="2:86" x14ac:dyDescent="0.2">
      <c r="B339" s="83">
        <v>335</v>
      </c>
      <c r="C339" s="83">
        <f>[1]服务器生态!W356</f>
        <v>44.044521132649841</v>
      </c>
      <c r="D339" s="83">
        <f>[1]服务器生态!X356</f>
        <v>43.428301149118496</v>
      </c>
      <c r="E339" s="83">
        <f>[1]服务器生态!Y356</f>
        <v>3.5450648475692965</v>
      </c>
      <c r="F339" s="83">
        <f>[1]服务器生态!Z356</f>
        <v>0.63069208743376592</v>
      </c>
      <c r="G339" s="83">
        <f>[1]服务器生态!AA356</f>
        <v>0.18248669417823912</v>
      </c>
      <c r="H339" s="83">
        <f>[1]服务器生态!AC356</f>
        <v>0.47962550249999997</v>
      </c>
      <c r="I339" s="83">
        <f>[1]服务器生态!AD356</f>
        <v>0.47291513735919999</v>
      </c>
      <c r="J339" s="83">
        <f>[1]服务器生态!AE356</f>
        <v>3.8604200140800002E-2</v>
      </c>
      <c r="K339" s="83">
        <f>[1]服务器生态!AF356</f>
        <v>6.8679600000000019E-3</v>
      </c>
      <c r="L339" s="83">
        <f>[1]服务器生态!AG356</f>
        <v>1.9871999999999997E-3</v>
      </c>
      <c r="M339" s="83">
        <f>[3]基础信息!M338</f>
        <v>100</v>
      </c>
      <c r="N339" s="92"/>
      <c r="X339" s="97">
        <v>335</v>
      </c>
      <c r="Y339" s="102">
        <f>求节点(节奏总纲!D$4:D$163,R$5:R$164,$X339)*6</f>
        <v>43114.439570272487</v>
      </c>
      <c r="Z339" s="102">
        <f>求节点(节奏总纲!E$4:E$163,S$5:S$164,$X339)*6</f>
        <v>44273.28337314041</v>
      </c>
      <c r="AA339" s="102">
        <f>求节点(节奏总纲!F$4:F$163,T$5:T$164,$X339)*6</f>
        <v>45810.82433221981</v>
      </c>
      <c r="AB339" s="102">
        <f>求节点(节奏总纲!G$4:G$163,U$5:U$164,$X339)*6</f>
        <v>48060.302099910492</v>
      </c>
      <c r="AC339" s="102">
        <f>求节点(节奏总纲!H$4:H$163,V$5:V$164,$X339)*6</f>
        <v>51956.979298663347</v>
      </c>
      <c r="AG339" s="103">
        <v>335</v>
      </c>
      <c r="AH339" s="103">
        <v>1</v>
      </c>
      <c r="AI339" s="103">
        <f>[4]实力验证!$Z341</f>
        <v>1.3121013899619809</v>
      </c>
      <c r="AJ339" s="103">
        <f>[4]实力验证!$AE341</f>
        <v>2.0870185745171788</v>
      </c>
      <c r="AK339" s="103">
        <f>[4]实力验证!$AJ341</f>
        <v>3.5193867776829926</v>
      </c>
      <c r="AL339" s="103">
        <f>[4]实力验证!$AO341</f>
        <v>4.928411524078431</v>
      </c>
      <c r="AM339" s="103">
        <f t="shared" si="19"/>
        <v>170.29599721831502</v>
      </c>
      <c r="AN339" s="107"/>
      <c r="BL339" s="70">
        <v>335</v>
      </c>
      <c r="BM339" s="47">
        <f>'[1]功能-战损相关'!H345</f>
        <v>0</v>
      </c>
      <c r="BN339" s="47">
        <f>'[1]功能-战损相关'!I345</f>
        <v>0</v>
      </c>
      <c r="BO339" s="47">
        <f>'[1]功能-战损相关'!J345</f>
        <v>0</v>
      </c>
      <c r="BP339" s="47">
        <f>'[1]功能-战损相关'!K345</f>
        <v>0</v>
      </c>
      <c r="BQ339" s="47">
        <f>'[1]功能-战损相关'!L345</f>
        <v>0</v>
      </c>
      <c r="BR339" s="47">
        <f>'[1]功能-战损相关'!M345</f>
        <v>0</v>
      </c>
      <c r="BS339" s="47">
        <f>'[1]功能-战损相关'!N345</f>
        <v>0</v>
      </c>
      <c r="BT339" s="47">
        <f>'[1]功能-战损相关'!O345</f>
        <v>0</v>
      </c>
      <c r="BU339" s="47">
        <f>'[1]功能-战损相关'!P345</f>
        <v>0</v>
      </c>
      <c r="BV339" s="47">
        <f>'[1]功能-战损相关'!Q345</f>
        <v>0</v>
      </c>
      <c r="BX339" s="57">
        <v>335</v>
      </c>
      <c r="BY339" s="47">
        <f>求节点($BL$5:$BL$364,BM$5:BM$364,节奏总纲!R338)</f>
        <v>0.17499999999999999</v>
      </c>
      <c r="BZ339" s="47">
        <f>求节点($BL$5:$BL$364,BN$5:BN$364,节奏总纲!S338)</f>
        <v>0.17499999999999999</v>
      </c>
      <c r="CA339" s="47">
        <f>求节点($BL$5:$BL$364,BO$5:BO$364,节奏总纲!T338)</f>
        <v>0.17499999999999999</v>
      </c>
      <c r="CB339" s="47">
        <f>求节点($BL$5:$BL$364,BP$5:BP$364,节奏总纲!U338)</f>
        <v>0.17499999999999999</v>
      </c>
      <c r="CC339" s="47">
        <f>求节点($BL$5:$BL$364,BQ$5:BQ$364,节奏总纲!V338)</f>
        <v>0.17499999999999999</v>
      </c>
      <c r="CD339" s="47">
        <f>求节点($BL$5:$BL$364,BR$5:BR$364,节奏总纲!R338)</f>
        <v>0.125</v>
      </c>
      <c r="CE339" s="47">
        <f>求节点($BL$5:$BL$364,BS$5:BS$364,节奏总纲!S338)</f>
        <v>0.125</v>
      </c>
      <c r="CF339" s="47">
        <f>求节点($BL$5:$BL$364,BT$5:BT$364,节奏总纲!T338)</f>
        <v>0.125</v>
      </c>
      <c r="CG339" s="47">
        <f>求节点($BL$5:$BL$364,BU$5:BU$364,节奏总纲!U338)</f>
        <v>0.125</v>
      </c>
      <c r="CH339" s="47">
        <f>求节点($BL$5:$BL$364,BV$5:BV$364,节奏总纲!V338)</f>
        <v>0.125</v>
      </c>
    </row>
    <row r="340" spans="2:86" x14ac:dyDescent="0.2">
      <c r="B340" s="83">
        <v>336</v>
      </c>
      <c r="C340" s="83">
        <f>[1]服务器生态!W357</f>
        <v>43.779875941294868</v>
      </c>
      <c r="D340" s="83">
        <f>[1]服务器生态!X357</f>
        <v>43.167358567106632</v>
      </c>
      <c r="E340" s="83">
        <f>[1]服务器生态!Y357</f>
        <v>3.5237640287427006</v>
      </c>
      <c r="F340" s="83">
        <f>[1]服务器生态!Z357</f>
        <v>0.6269025212431768</v>
      </c>
      <c r="G340" s="83">
        <f>[1]服务器生态!AA357</f>
        <v>0.18139020760377761</v>
      </c>
      <c r="H340" s="83">
        <f>[1]服务器生态!AC357</f>
        <v>0.47962550249999997</v>
      </c>
      <c r="I340" s="83">
        <f>[1]服务器生态!AD357</f>
        <v>0.47291513735919999</v>
      </c>
      <c r="J340" s="83">
        <f>[1]服务器生态!AE357</f>
        <v>3.8604200140800002E-2</v>
      </c>
      <c r="K340" s="83">
        <f>[1]服务器生态!AF357</f>
        <v>6.8679600000000019E-3</v>
      </c>
      <c r="L340" s="83">
        <f>[1]服务器生态!AG357</f>
        <v>1.9871999999999997E-3</v>
      </c>
      <c r="M340" s="83">
        <f>[3]基础信息!M339</f>
        <v>100</v>
      </c>
      <c r="N340" s="92"/>
      <c r="X340" s="97">
        <v>336</v>
      </c>
      <c r="Y340" s="102">
        <f>求节点(节奏总纲!D$4:D$163,R$5:R$164,$X340)*6</f>
        <v>43132.249056185028</v>
      </c>
      <c r="Z340" s="102">
        <f>求节点(节奏总纲!E$4:E$163,S$5:S$164,$X340)*6</f>
        <v>44290.138561374843</v>
      </c>
      <c r="AA340" s="102">
        <f>求节点(节奏总纲!F$4:F$163,T$5:T$164,$X340)*6</f>
        <v>45828.702859627658</v>
      </c>
      <c r="AB340" s="102">
        <f>求节点(节奏总纲!G$4:G$163,U$5:U$164,$X340)*6</f>
        <v>48077.563783031372</v>
      </c>
      <c r="AC340" s="102">
        <f>求节点(节奏总纲!H$4:H$163,V$5:V$164,$X340)*6</f>
        <v>51974.877711707166</v>
      </c>
      <c r="AG340" s="103">
        <v>336</v>
      </c>
      <c r="AH340" s="103">
        <v>1</v>
      </c>
      <c r="AI340" s="103">
        <f>[4]实力验证!$Z342</f>
        <v>1.3112446171308005</v>
      </c>
      <c r="AJ340" s="103">
        <f>[4]实力验证!$AE342</f>
        <v>2.0888586382530656</v>
      </c>
      <c r="AK340" s="103">
        <f>[4]实力验证!$AJ342</f>
        <v>3.5119125109283895</v>
      </c>
      <c r="AL340" s="103">
        <f>[4]实力验证!$AO342</f>
        <v>4.915911681317044</v>
      </c>
      <c r="AM340" s="103">
        <f t="shared" si="19"/>
        <v>170.22909915075522</v>
      </c>
      <c r="AN340" s="107"/>
      <c r="BL340" s="70">
        <v>336</v>
      </c>
      <c r="BM340" s="47">
        <f>'[1]功能-战损相关'!H346</f>
        <v>0</v>
      </c>
      <c r="BN340" s="47">
        <f>'[1]功能-战损相关'!I346</f>
        <v>0</v>
      </c>
      <c r="BO340" s="47">
        <f>'[1]功能-战损相关'!J346</f>
        <v>0</v>
      </c>
      <c r="BP340" s="47">
        <f>'[1]功能-战损相关'!K346</f>
        <v>0</v>
      </c>
      <c r="BQ340" s="47">
        <f>'[1]功能-战损相关'!L346</f>
        <v>0</v>
      </c>
      <c r="BR340" s="47">
        <f>'[1]功能-战损相关'!M346</f>
        <v>0</v>
      </c>
      <c r="BS340" s="47">
        <f>'[1]功能-战损相关'!N346</f>
        <v>0</v>
      </c>
      <c r="BT340" s="47">
        <f>'[1]功能-战损相关'!O346</f>
        <v>0</v>
      </c>
      <c r="BU340" s="47">
        <f>'[1]功能-战损相关'!P346</f>
        <v>0</v>
      </c>
      <c r="BV340" s="47">
        <f>'[1]功能-战损相关'!Q346</f>
        <v>0</v>
      </c>
      <c r="BX340" s="57">
        <v>336</v>
      </c>
      <c r="BY340" s="47">
        <f>求节点($BL$5:$BL$364,BM$5:BM$364,节奏总纲!R339)</f>
        <v>0.17499999999999999</v>
      </c>
      <c r="BZ340" s="47">
        <f>求节点($BL$5:$BL$364,BN$5:BN$364,节奏总纲!S339)</f>
        <v>0.17499999999999999</v>
      </c>
      <c r="CA340" s="47">
        <f>求节点($BL$5:$BL$364,BO$5:BO$364,节奏总纲!T339)</f>
        <v>0.17499999999999999</v>
      </c>
      <c r="CB340" s="47">
        <f>求节点($BL$5:$BL$364,BP$5:BP$364,节奏总纲!U339)</f>
        <v>0.17499999999999999</v>
      </c>
      <c r="CC340" s="47">
        <f>求节点($BL$5:$BL$364,BQ$5:BQ$364,节奏总纲!V339)</f>
        <v>0.17499999999999999</v>
      </c>
      <c r="CD340" s="47">
        <f>求节点($BL$5:$BL$364,BR$5:BR$364,节奏总纲!R339)</f>
        <v>0.125</v>
      </c>
      <c r="CE340" s="47">
        <f>求节点($BL$5:$BL$364,BS$5:BS$364,节奏总纲!S339)</f>
        <v>0.125</v>
      </c>
      <c r="CF340" s="47">
        <f>求节点($BL$5:$BL$364,BT$5:BT$364,节奏总纲!T339)</f>
        <v>0.125</v>
      </c>
      <c r="CG340" s="47">
        <f>求节点($BL$5:$BL$364,BU$5:BU$364,节奏总纲!U339)</f>
        <v>0.125</v>
      </c>
      <c r="CH340" s="47">
        <f>求节点($BL$5:$BL$364,BV$5:BV$364,节奏总纲!V339)</f>
        <v>0.125</v>
      </c>
    </row>
    <row r="341" spans="2:86" x14ac:dyDescent="0.2">
      <c r="B341" s="83">
        <v>337</v>
      </c>
      <c r="C341" s="83">
        <f>[1]服务器生态!W358</f>
        <v>43.515230749939889</v>
      </c>
      <c r="D341" s="83">
        <f>[1]服务器生态!X358</f>
        <v>42.90641598509476</v>
      </c>
      <c r="E341" s="83">
        <f>[1]服务器生态!Y358</f>
        <v>3.5024632099161037</v>
      </c>
      <c r="F341" s="83">
        <f>[1]服务器生态!Z358</f>
        <v>0.62311295505258768</v>
      </c>
      <c r="G341" s="83">
        <f>[1]服务器生态!AA358</f>
        <v>0.1802937210293161</v>
      </c>
      <c r="H341" s="83">
        <f>[1]服务器生态!AC358</f>
        <v>0.47962550249999997</v>
      </c>
      <c r="I341" s="83">
        <f>[1]服务器生态!AD358</f>
        <v>0.47291513735919999</v>
      </c>
      <c r="J341" s="83">
        <f>[1]服务器生态!AE358</f>
        <v>3.8604200140800002E-2</v>
      </c>
      <c r="K341" s="83">
        <f>[1]服务器生态!AF358</f>
        <v>6.8679600000000019E-3</v>
      </c>
      <c r="L341" s="83">
        <f>[1]服务器生态!AG358</f>
        <v>1.9871999999999997E-3</v>
      </c>
      <c r="M341" s="83">
        <f>[3]基础信息!M340</f>
        <v>100</v>
      </c>
      <c r="N341" s="92"/>
      <c r="X341" s="97">
        <v>337</v>
      </c>
      <c r="Y341" s="102">
        <f>求节点(节奏总纲!D$4:D$163,R$5:R$164,$X341)*6</f>
        <v>43149.790462956851</v>
      </c>
      <c r="Z341" s="102">
        <f>求节点(节奏总纲!E$4:E$163,S$5:S$164,$X341)*6</f>
        <v>44306.99374960929</v>
      </c>
      <c r="AA341" s="102">
        <f>求节点(节奏总纲!F$4:F$163,T$5:T$164,$X341)*6</f>
        <v>45846.581387035512</v>
      </c>
      <c r="AB341" s="102">
        <f>求节点(节奏总纲!G$4:G$163,U$5:U$164,$X341)*6</f>
        <v>48094.825466152251</v>
      </c>
      <c r="AC341" s="102">
        <f>求节点(节奏总纲!H$4:H$163,V$5:V$164,$X341)*6</f>
        <v>51991.253595721282</v>
      </c>
      <c r="AG341" s="103">
        <v>337</v>
      </c>
      <c r="AH341" s="103">
        <v>1</v>
      </c>
      <c r="AI341" s="103">
        <f>[4]实力验证!$Z343</f>
        <v>1.3105650158410564</v>
      </c>
      <c r="AJ341" s="103">
        <f>[4]实力验证!$AE343</f>
        <v>2.0909569306269988</v>
      </c>
      <c r="AK341" s="103">
        <f>[4]实力验证!$AJ343</f>
        <v>3.5049515696322837</v>
      </c>
      <c r="AL341" s="103">
        <f>[4]实力验证!$AO343</f>
        <v>4.9040988718580607</v>
      </c>
      <c r="AM341" s="103">
        <f t="shared" si="19"/>
        <v>170.18170045393222</v>
      </c>
      <c r="AN341" s="107"/>
      <c r="BL341" s="70">
        <v>337</v>
      </c>
      <c r="BM341" s="47">
        <f>'[1]功能-战损相关'!H347</f>
        <v>0</v>
      </c>
      <c r="BN341" s="47">
        <f>'[1]功能-战损相关'!I347</f>
        <v>0</v>
      </c>
      <c r="BO341" s="47">
        <f>'[1]功能-战损相关'!J347</f>
        <v>0</v>
      </c>
      <c r="BP341" s="47">
        <f>'[1]功能-战损相关'!K347</f>
        <v>0</v>
      </c>
      <c r="BQ341" s="47">
        <f>'[1]功能-战损相关'!L347</f>
        <v>0</v>
      </c>
      <c r="BR341" s="47">
        <f>'[1]功能-战损相关'!M347</f>
        <v>0</v>
      </c>
      <c r="BS341" s="47">
        <f>'[1]功能-战损相关'!N347</f>
        <v>0</v>
      </c>
      <c r="BT341" s="47">
        <f>'[1]功能-战损相关'!O347</f>
        <v>0</v>
      </c>
      <c r="BU341" s="47">
        <f>'[1]功能-战损相关'!P347</f>
        <v>0</v>
      </c>
      <c r="BV341" s="47">
        <f>'[1]功能-战损相关'!Q347</f>
        <v>0</v>
      </c>
      <c r="BX341" s="57">
        <v>337</v>
      </c>
      <c r="BY341" s="47">
        <f>求节点($BL$5:$BL$364,BM$5:BM$364,节奏总纲!R340)</f>
        <v>0.17499999999999999</v>
      </c>
      <c r="BZ341" s="47">
        <f>求节点($BL$5:$BL$364,BN$5:BN$364,节奏总纲!S340)</f>
        <v>0.17499999999999999</v>
      </c>
      <c r="CA341" s="47">
        <f>求节点($BL$5:$BL$364,BO$5:BO$364,节奏总纲!T340)</f>
        <v>0.17499999999999999</v>
      </c>
      <c r="CB341" s="47">
        <f>求节点($BL$5:$BL$364,BP$5:BP$364,节奏总纲!U340)</f>
        <v>0.17499999999999999</v>
      </c>
      <c r="CC341" s="47">
        <f>求节点($BL$5:$BL$364,BQ$5:BQ$364,节奏总纲!V340)</f>
        <v>0.17499999999999999</v>
      </c>
      <c r="CD341" s="47">
        <f>求节点($BL$5:$BL$364,BR$5:BR$364,节奏总纲!R340)</f>
        <v>0.125</v>
      </c>
      <c r="CE341" s="47">
        <f>求节点($BL$5:$BL$364,BS$5:BS$364,节奏总纲!S340)</f>
        <v>0.125</v>
      </c>
      <c r="CF341" s="47">
        <f>求节点($BL$5:$BL$364,BT$5:BT$364,节奏总纲!T340)</f>
        <v>0.125</v>
      </c>
      <c r="CG341" s="47">
        <f>求节点($BL$5:$BL$364,BU$5:BU$364,节奏总纲!U340)</f>
        <v>0.125</v>
      </c>
      <c r="CH341" s="47">
        <f>求节点($BL$5:$BL$364,BV$5:BV$364,节奏总纲!V340)</f>
        <v>0.125</v>
      </c>
    </row>
    <row r="342" spans="2:86" x14ac:dyDescent="0.2">
      <c r="B342" s="83">
        <v>338</v>
      </c>
      <c r="C342" s="83">
        <f>[1]服务器生态!W359</f>
        <v>43.250585558584909</v>
      </c>
      <c r="D342" s="83">
        <f>[1]服务器生态!X359</f>
        <v>42.645473403082889</v>
      </c>
      <c r="E342" s="83">
        <f>[1]服务器生态!Y359</f>
        <v>3.4811623910895069</v>
      </c>
      <c r="F342" s="83">
        <f>[1]服务器生态!Z359</f>
        <v>0.61932338886199845</v>
      </c>
      <c r="G342" s="83">
        <f>[1]服务器生态!AA359</f>
        <v>0.17919723445485455</v>
      </c>
      <c r="H342" s="83">
        <f>[1]服务器生态!AC359</f>
        <v>0.47962550249999997</v>
      </c>
      <c r="I342" s="83">
        <f>[1]服务器生态!AD359</f>
        <v>0.47291513735919999</v>
      </c>
      <c r="J342" s="83">
        <f>[1]服务器生态!AE359</f>
        <v>3.8604200140800002E-2</v>
      </c>
      <c r="K342" s="83">
        <f>[1]服务器生态!AF359</f>
        <v>6.8679600000000019E-3</v>
      </c>
      <c r="L342" s="83">
        <f>[1]服务器生态!AG359</f>
        <v>1.9871999999999997E-3</v>
      </c>
      <c r="M342" s="83">
        <f>[3]基础信息!M341</f>
        <v>100</v>
      </c>
      <c r="N342" s="92"/>
      <c r="X342" s="97">
        <v>338</v>
      </c>
      <c r="Y342" s="102">
        <f>求节点(节奏总纲!D$4:D$163,R$5:R$164,$X342)*6</f>
        <v>43166.298434869241</v>
      </c>
      <c r="Z342" s="102">
        <f>求节点(节奏总纲!E$4:E$163,S$5:S$164,$X342)*6</f>
        <v>44323.848937843723</v>
      </c>
      <c r="AA342" s="102">
        <f>求节点(节奏总纲!F$4:F$163,T$5:T$164,$X342)*6</f>
        <v>45864.459914443367</v>
      </c>
      <c r="AB342" s="102">
        <f>求节点(节奏总纲!G$4:G$163,U$5:U$164,$X342)*6</f>
        <v>48112.087149273138</v>
      </c>
      <c r="AC342" s="102">
        <f>求节点(节奏总纲!H$4:H$163,V$5:V$164,$X342)*6</f>
        <v>52007.629479735391</v>
      </c>
      <c r="AG342" s="103">
        <v>338</v>
      </c>
      <c r="AH342" s="103">
        <v>1</v>
      </c>
      <c r="AI342" s="103">
        <f>[4]实力验证!$Z344</f>
        <v>1.310545880072191</v>
      </c>
      <c r="AJ342" s="103">
        <f>[4]实力验证!$AE344</f>
        <v>2.0940872077443293</v>
      </c>
      <c r="AK342" s="103">
        <f>[4]实力验证!$AJ344</f>
        <v>3.4997921372161951</v>
      </c>
      <c r="AL342" s="103">
        <f>[4]实力验证!$AO344</f>
        <v>4.8948208949114074</v>
      </c>
      <c r="AM342" s="103">
        <f t="shared" si="19"/>
        <v>170.20778585904571</v>
      </c>
      <c r="AN342" s="107"/>
      <c r="BL342" s="70">
        <v>338</v>
      </c>
      <c r="BM342" s="47">
        <f>'[1]功能-战损相关'!H348</f>
        <v>0</v>
      </c>
      <c r="BN342" s="47">
        <f>'[1]功能-战损相关'!I348</f>
        <v>0</v>
      </c>
      <c r="BO342" s="47">
        <f>'[1]功能-战损相关'!J348</f>
        <v>0</v>
      </c>
      <c r="BP342" s="47">
        <f>'[1]功能-战损相关'!K348</f>
        <v>0</v>
      </c>
      <c r="BQ342" s="47">
        <f>'[1]功能-战损相关'!L348</f>
        <v>0</v>
      </c>
      <c r="BR342" s="47">
        <f>'[1]功能-战损相关'!M348</f>
        <v>0</v>
      </c>
      <c r="BS342" s="47">
        <f>'[1]功能-战损相关'!N348</f>
        <v>0</v>
      </c>
      <c r="BT342" s="47">
        <f>'[1]功能-战损相关'!O348</f>
        <v>0</v>
      </c>
      <c r="BU342" s="47">
        <f>'[1]功能-战损相关'!P348</f>
        <v>0</v>
      </c>
      <c r="BV342" s="47">
        <f>'[1]功能-战损相关'!Q348</f>
        <v>0</v>
      </c>
      <c r="BX342" s="57">
        <v>338</v>
      </c>
      <c r="BY342" s="47">
        <f>求节点($BL$5:$BL$364,BM$5:BM$364,节奏总纲!R341)</f>
        <v>0.17499999999999999</v>
      </c>
      <c r="BZ342" s="47">
        <f>求节点($BL$5:$BL$364,BN$5:BN$364,节奏总纲!S341)</f>
        <v>0.17499999999999999</v>
      </c>
      <c r="CA342" s="47">
        <f>求节点($BL$5:$BL$364,BO$5:BO$364,节奏总纲!T341)</f>
        <v>0.17499999999999999</v>
      </c>
      <c r="CB342" s="47">
        <f>求节点($BL$5:$BL$364,BP$5:BP$364,节奏总纲!U341)</f>
        <v>0.17499999999999999</v>
      </c>
      <c r="CC342" s="47">
        <f>求节点($BL$5:$BL$364,BQ$5:BQ$364,节奏总纲!V341)</f>
        <v>0.17499999999999999</v>
      </c>
      <c r="CD342" s="47">
        <f>求节点($BL$5:$BL$364,BR$5:BR$364,节奏总纲!R341)</f>
        <v>0.125</v>
      </c>
      <c r="CE342" s="47">
        <f>求节点($BL$5:$BL$364,BS$5:BS$364,节奏总纲!S341)</f>
        <v>0.125</v>
      </c>
      <c r="CF342" s="47">
        <f>求节点($BL$5:$BL$364,BT$5:BT$364,节奏总纲!T341)</f>
        <v>0.125</v>
      </c>
      <c r="CG342" s="47">
        <f>求节点($BL$5:$BL$364,BU$5:BU$364,节奏总纲!U341)</f>
        <v>0.125</v>
      </c>
      <c r="CH342" s="47">
        <f>求节点($BL$5:$BL$364,BV$5:BV$364,节奏总纲!V341)</f>
        <v>0.125</v>
      </c>
    </row>
    <row r="343" spans="2:86" x14ac:dyDescent="0.2">
      <c r="B343" s="83">
        <v>339</v>
      </c>
      <c r="C343" s="83">
        <f>[1]服务器生态!W360</f>
        <v>42.985940367229929</v>
      </c>
      <c r="D343" s="83">
        <f>[1]服务器生态!X360</f>
        <v>42.384530821071017</v>
      </c>
      <c r="E343" s="83">
        <f>[1]服务器生态!Y360</f>
        <v>3.45986157226291</v>
      </c>
      <c r="F343" s="83">
        <f>[1]服务器生态!Z360</f>
        <v>0.61553382267140933</v>
      </c>
      <c r="G343" s="83">
        <f>[1]服务器生态!AA360</f>
        <v>0.17810074788039301</v>
      </c>
      <c r="H343" s="83">
        <f>[1]服务器生态!AC360</f>
        <v>0.47962550249999997</v>
      </c>
      <c r="I343" s="83">
        <f>[1]服务器生态!AD360</f>
        <v>0.47291513735919999</v>
      </c>
      <c r="J343" s="83">
        <f>[1]服务器生态!AE360</f>
        <v>3.8604200140800002E-2</v>
      </c>
      <c r="K343" s="83">
        <f>[1]服务器生态!AF360</f>
        <v>6.8679600000000019E-3</v>
      </c>
      <c r="L343" s="83">
        <f>[1]服务器生态!AG360</f>
        <v>1.9871999999999997E-3</v>
      </c>
      <c r="M343" s="83">
        <f>[3]基础信息!M342</f>
        <v>100</v>
      </c>
      <c r="N343" s="92"/>
      <c r="X343" s="97">
        <v>339</v>
      </c>
      <c r="Y343" s="102">
        <f>求节点(节奏总纲!D$4:D$163,R$5:R$164,$X343)*6</f>
        <v>43182.806406781645</v>
      </c>
      <c r="Z343" s="102">
        <f>求节点(节奏总纲!E$4:E$163,S$5:S$164,$X343)*6</f>
        <v>44340.704126078163</v>
      </c>
      <c r="AA343" s="102">
        <f>求节点(节奏总纲!F$4:F$163,T$5:T$164,$X343)*6</f>
        <v>45882.338441851214</v>
      </c>
      <c r="AB343" s="102">
        <f>求节点(节奏总纲!G$4:G$163,U$5:U$164,$X343)*6</f>
        <v>48129.348832394011</v>
      </c>
      <c r="AC343" s="102">
        <f>求节点(节奏总纲!H$4:H$163,V$5:V$164,$X343)*6</f>
        <v>52024.0053637495</v>
      </c>
      <c r="AG343" s="103">
        <v>339</v>
      </c>
      <c r="AH343" s="103">
        <v>1</v>
      </c>
      <c r="AI343" s="103">
        <f>[4]实力验证!$Z345</f>
        <v>1.3105268651985442</v>
      </c>
      <c r="AJ343" s="103">
        <f>[4]实力验证!$AE345</f>
        <v>2.097197708518205</v>
      </c>
      <c r="AK343" s="103">
        <f>[4]实力验证!$AJ345</f>
        <v>3.4946653008622666</v>
      </c>
      <c r="AL343" s="103">
        <f>[4]实力验证!$AO345</f>
        <v>4.8856015340079324</v>
      </c>
      <c r="AM343" s="103">
        <f t="shared" si="19"/>
        <v>170.23370646279778</v>
      </c>
      <c r="AN343" s="107"/>
      <c r="BL343" s="70">
        <v>339</v>
      </c>
      <c r="BM343" s="47">
        <f>'[1]功能-战损相关'!H349</f>
        <v>0</v>
      </c>
      <c r="BN343" s="47">
        <f>'[1]功能-战损相关'!I349</f>
        <v>0</v>
      </c>
      <c r="BO343" s="47">
        <f>'[1]功能-战损相关'!J349</f>
        <v>0</v>
      </c>
      <c r="BP343" s="47">
        <f>'[1]功能-战损相关'!K349</f>
        <v>0</v>
      </c>
      <c r="BQ343" s="47">
        <f>'[1]功能-战损相关'!L349</f>
        <v>0</v>
      </c>
      <c r="BR343" s="47">
        <f>'[1]功能-战损相关'!M349</f>
        <v>0</v>
      </c>
      <c r="BS343" s="47">
        <f>'[1]功能-战损相关'!N349</f>
        <v>0</v>
      </c>
      <c r="BT343" s="47">
        <f>'[1]功能-战损相关'!O349</f>
        <v>0</v>
      </c>
      <c r="BU343" s="47">
        <f>'[1]功能-战损相关'!P349</f>
        <v>0</v>
      </c>
      <c r="BV343" s="47">
        <f>'[1]功能-战损相关'!Q349</f>
        <v>0</v>
      </c>
      <c r="BX343" s="57">
        <v>339</v>
      </c>
      <c r="BY343" s="47">
        <f>求节点($BL$5:$BL$364,BM$5:BM$364,节奏总纲!R342)</f>
        <v>0.17499999999999999</v>
      </c>
      <c r="BZ343" s="47">
        <f>求节点($BL$5:$BL$364,BN$5:BN$364,节奏总纲!S342)</f>
        <v>0.17499999999999999</v>
      </c>
      <c r="CA343" s="47">
        <f>求节点($BL$5:$BL$364,BO$5:BO$364,节奏总纲!T342)</f>
        <v>0.17499999999999999</v>
      </c>
      <c r="CB343" s="47">
        <f>求节点($BL$5:$BL$364,BP$5:BP$364,节奏总纲!U342)</f>
        <v>0.17499999999999999</v>
      </c>
      <c r="CC343" s="47">
        <f>求节点($BL$5:$BL$364,BQ$5:BQ$364,节奏总纲!V342)</f>
        <v>0.17499999999999999</v>
      </c>
      <c r="CD343" s="47">
        <f>求节点($BL$5:$BL$364,BR$5:BR$364,节奏总纲!R342)</f>
        <v>0.125</v>
      </c>
      <c r="CE343" s="47">
        <f>求节点($BL$5:$BL$364,BS$5:BS$364,节奏总纲!S342)</f>
        <v>0.125</v>
      </c>
      <c r="CF343" s="47">
        <f>求节点($BL$5:$BL$364,BT$5:BT$364,节奏总纲!T342)</f>
        <v>0.125</v>
      </c>
      <c r="CG343" s="47">
        <f>求节点($BL$5:$BL$364,BU$5:BU$364,节奏总纲!U342)</f>
        <v>0.125</v>
      </c>
      <c r="CH343" s="47">
        <f>求节点($BL$5:$BL$364,BV$5:BV$364,节奏总纲!V342)</f>
        <v>0.125</v>
      </c>
    </row>
    <row r="344" spans="2:86" x14ac:dyDescent="0.2">
      <c r="B344" s="83">
        <v>340</v>
      </c>
      <c r="C344" s="83">
        <f>[1]服务器生态!W361</f>
        <v>42.721295175874957</v>
      </c>
      <c r="D344" s="83">
        <f>[1]服务器生态!X361</f>
        <v>42.123588239059153</v>
      </c>
      <c r="E344" s="83">
        <f>[1]服务器生态!Y361</f>
        <v>3.4385607534363141</v>
      </c>
      <c r="F344" s="83">
        <f>[1]服务器生态!Z361</f>
        <v>0.6117442564808202</v>
      </c>
      <c r="G344" s="83">
        <f>[1]服务器生态!AA361</f>
        <v>0.17700426130593153</v>
      </c>
      <c r="H344" s="83">
        <f>[1]服务器生态!AC361</f>
        <v>0.47962550249999997</v>
      </c>
      <c r="I344" s="83">
        <f>[1]服务器生态!AD361</f>
        <v>0.47291513735919999</v>
      </c>
      <c r="J344" s="83">
        <f>[1]服务器生态!AE361</f>
        <v>3.8604200140800002E-2</v>
      </c>
      <c r="K344" s="83">
        <f>[1]服务器生态!AF361</f>
        <v>6.8679600000000019E-3</v>
      </c>
      <c r="L344" s="83">
        <f>[1]服务器生态!AG361</f>
        <v>1.9871999999999997E-3</v>
      </c>
      <c r="M344" s="83">
        <f>[3]基础信息!M343</f>
        <v>100</v>
      </c>
      <c r="N344" s="92"/>
      <c r="X344" s="97">
        <v>340</v>
      </c>
      <c r="Y344" s="102">
        <f>求节点(节奏总纲!D$4:D$163,R$5:R$164,$X344)*6</f>
        <v>43199.314378694035</v>
      </c>
      <c r="Z344" s="102">
        <f>求节点(节奏总纲!E$4:E$163,S$5:S$164,$X344)*6</f>
        <v>44357.559314312595</v>
      </c>
      <c r="AA344" s="102">
        <f>求节点(节奏总纲!F$4:F$163,T$5:T$164,$X344)*6</f>
        <v>45900.216969259069</v>
      </c>
      <c r="AB344" s="102">
        <f>求节点(节奏总纲!G$4:G$163,U$5:U$164,$X344)*6</f>
        <v>48146.610515514898</v>
      </c>
      <c r="AC344" s="102">
        <f>求节点(节奏总纲!H$4:H$163,V$5:V$164,$X344)*6</f>
        <v>52040.381247763624</v>
      </c>
      <c r="AG344" s="103">
        <v>340</v>
      </c>
      <c r="AH344" s="103">
        <v>1</v>
      </c>
      <c r="AI344" s="103">
        <f>[4]实力验证!$Z346</f>
        <v>1.3105079700780435</v>
      </c>
      <c r="AJ344" s="103">
        <f>[4]实力验证!$AE346</f>
        <v>2.1002886197717983</v>
      </c>
      <c r="AK344" s="103">
        <f>[4]实力验证!$AJ346</f>
        <v>3.4895707526420003</v>
      </c>
      <c r="AL344" s="103">
        <f>[4]实力验证!$AO346</f>
        <v>4.8764402354135656</v>
      </c>
      <c r="AM344" s="103">
        <f t="shared" si="19"/>
        <v>170.25946382203392</v>
      </c>
      <c r="AN344" s="107"/>
      <c r="BL344" s="70">
        <v>340</v>
      </c>
      <c r="BM344" s="47">
        <f>'[1]功能-战损相关'!H350</f>
        <v>0</v>
      </c>
      <c r="BN344" s="47">
        <f>'[1]功能-战损相关'!I350</f>
        <v>0</v>
      </c>
      <c r="BO344" s="47">
        <f>'[1]功能-战损相关'!J350</f>
        <v>0</v>
      </c>
      <c r="BP344" s="47">
        <f>'[1]功能-战损相关'!K350</f>
        <v>0</v>
      </c>
      <c r="BQ344" s="47">
        <f>'[1]功能-战损相关'!L350</f>
        <v>0</v>
      </c>
      <c r="BR344" s="47">
        <f>'[1]功能-战损相关'!M350</f>
        <v>0</v>
      </c>
      <c r="BS344" s="47">
        <f>'[1]功能-战损相关'!N350</f>
        <v>0</v>
      </c>
      <c r="BT344" s="47">
        <f>'[1]功能-战损相关'!O350</f>
        <v>0</v>
      </c>
      <c r="BU344" s="47">
        <f>'[1]功能-战损相关'!P350</f>
        <v>0</v>
      </c>
      <c r="BV344" s="47">
        <f>'[1]功能-战损相关'!Q350</f>
        <v>0</v>
      </c>
      <c r="BX344" s="57">
        <v>340</v>
      </c>
      <c r="BY344" s="47">
        <f>求节点($BL$5:$BL$364,BM$5:BM$364,节奏总纲!R343)</f>
        <v>0.17499999999999999</v>
      </c>
      <c r="BZ344" s="47">
        <f>求节点($BL$5:$BL$364,BN$5:BN$364,节奏总纲!S343)</f>
        <v>0.17499999999999999</v>
      </c>
      <c r="CA344" s="47">
        <f>求节点($BL$5:$BL$364,BO$5:BO$364,节奏总纲!T343)</f>
        <v>0.17499999999999999</v>
      </c>
      <c r="CB344" s="47">
        <f>求节点($BL$5:$BL$364,BP$5:BP$364,节奏总纲!U343)</f>
        <v>0.17499999999999999</v>
      </c>
      <c r="CC344" s="47">
        <f>求节点($BL$5:$BL$364,BQ$5:BQ$364,节奏总纲!V343)</f>
        <v>0.17499999999999999</v>
      </c>
      <c r="CD344" s="47">
        <f>求节点($BL$5:$BL$364,BR$5:BR$364,节奏总纲!R343)</f>
        <v>0.125</v>
      </c>
      <c r="CE344" s="47">
        <f>求节点($BL$5:$BL$364,BS$5:BS$364,节奏总纲!S343)</f>
        <v>0.125</v>
      </c>
      <c r="CF344" s="47">
        <f>求节点($BL$5:$BL$364,BT$5:BT$364,节奏总纲!T343)</f>
        <v>0.125</v>
      </c>
      <c r="CG344" s="47">
        <f>求节点($BL$5:$BL$364,BU$5:BU$364,节奏总纲!U343)</f>
        <v>0.125</v>
      </c>
      <c r="CH344" s="47">
        <f>求节点($BL$5:$BL$364,BV$5:BV$364,节奏总纲!V343)</f>
        <v>0.125</v>
      </c>
    </row>
    <row r="345" spans="2:86" x14ac:dyDescent="0.2">
      <c r="B345" s="83">
        <v>341</v>
      </c>
      <c r="C345" s="83">
        <f>[1]服务器生态!W362</f>
        <v>42.456649984519977</v>
      </c>
      <c r="D345" s="83">
        <f>[1]服务器生态!X362</f>
        <v>41.862645657047281</v>
      </c>
      <c r="E345" s="83">
        <f>[1]服务器生态!Y362</f>
        <v>3.4172599346097172</v>
      </c>
      <c r="F345" s="83">
        <f>[1]服务器生态!Z362</f>
        <v>0.60795469029023108</v>
      </c>
      <c r="G345" s="83">
        <f>[1]服务器生态!AA362</f>
        <v>0.17590777473146998</v>
      </c>
      <c r="H345" s="83">
        <f>[1]服务器生态!AC362</f>
        <v>0.47962550249999997</v>
      </c>
      <c r="I345" s="83">
        <f>[1]服务器生态!AD362</f>
        <v>0.47291513735919999</v>
      </c>
      <c r="J345" s="83">
        <f>[1]服务器生态!AE362</f>
        <v>3.8604200140800002E-2</v>
      </c>
      <c r="K345" s="83">
        <f>[1]服务器生态!AF362</f>
        <v>6.8679600000000019E-3</v>
      </c>
      <c r="L345" s="83">
        <f>[1]服务器生态!AG362</f>
        <v>1.9871999999999997E-3</v>
      </c>
      <c r="M345" s="83">
        <f>[3]基础信息!M344</f>
        <v>100</v>
      </c>
      <c r="N345" s="92"/>
      <c r="X345" s="97">
        <v>341</v>
      </c>
      <c r="Y345" s="102">
        <f>求节点(节奏总纲!D$4:D$163,R$5:R$164,$X345)*6</f>
        <v>43215.822350606424</v>
      </c>
      <c r="Z345" s="102">
        <f>求节点(节奏总纲!E$4:E$163,S$5:S$164,$X345)*6</f>
        <v>44374.414502547035</v>
      </c>
      <c r="AA345" s="102">
        <f>求节点(节奏总纲!F$4:F$163,T$5:T$164,$X345)*6</f>
        <v>45918.095496666923</v>
      </c>
      <c r="AB345" s="102">
        <f>求节点(节奏总纲!G$4:G$163,U$5:U$164,$X345)*6</f>
        <v>48163.872198635778</v>
      </c>
      <c r="AC345" s="102">
        <f>求节点(节奏总纲!H$4:H$163,V$5:V$164,$X345)*6</f>
        <v>52056.75713177774</v>
      </c>
      <c r="AG345" s="103">
        <v>341</v>
      </c>
      <c r="AH345" s="103">
        <v>1</v>
      </c>
      <c r="AI345" s="103">
        <f>[4]实力验证!$Z347</f>
        <v>1.3104891935829561</v>
      </c>
      <c r="AJ345" s="103">
        <f>[4]实力验证!$AE347</f>
        <v>2.1033601259824923</v>
      </c>
      <c r="AK345" s="103">
        <f>[4]实力验证!$AJ347</f>
        <v>3.4845081884933089</v>
      </c>
      <c r="AL345" s="103">
        <f>[4]实力验证!$AO347</f>
        <v>4.8673364523470326</v>
      </c>
      <c r="AM345" s="103">
        <f t="shared" si="19"/>
        <v>170.28505947405182</v>
      </c>
      <c r="AN345" s="107"/>
      <c r="BL345" s="70">
        <v>341</v>
      </c>
      <c r="BM345" s="47">
        <f>'[1]功能-战损相关'!H351</f>
        <v>0</v>
      </c>
      <c r="BN345" s="47">
        <f>'[1]功能-战损相关'!I351</f>
        <v>0</v>
      </c>
      <c r="BO345" s="47">
        <f>'[1]功能-战损相关'!J351</f>
        <v>0</v>
      </c>
      <c r="BP345" s="47">
        <f>'[1]功能-战损相关'!K351</f>
        <v>0</v>
      </c>
      <c r="BQ345" s="47">
        <f>'[1]功能-战损相关'!L351</f>
        <v>0</v>
      </c>
      <c r="BR345" s="47">
        <f>'[1]功能-战损相关'!M351</f>
        <v>0</v>
      </c>
      <c r="BS345" s="47">
        <f>'[1]功能-战损相关'!N351</f>
        <v>0</v>
      </c>
      <c r="BT345" s="47">
        <f>'[1]功能-战损相关'!O351</f>
        <v>0</v>
      </c>
      <c r="BU345" s="47">
        <f>'[1]功能-战损相关'!P351</f>
        <v>0</v>
      </c>
      <c r="BV345" s="47">
        <f>'[1]功能-战损相关'!Q351</f>
        <v>0</v>
      </c>
      <c r="BX345" s="57">
        <v>341</v>
      </c>
      <c r="BY345" s="47">
        <f>求节点($BL$5:$BL$364,BM$5:BM$364,节奏总纲!R344)</f>
        <v>0.17499999999999999</v>
      </c>
      <c r="BZ345" s="47">
        <f>求节点($BL$5:$BL$364,BN$5:BN$364,节奏总纲!S344)</f>
        <v>0.17499999999999999</v>
      </c>
      <c r="CA345" s="47">
        <f>求节点($BL$5:$BL$364,BO$5:BO$364,节奏总纲!T344)</f>
        <v>0.17499999999999999</v>
      </c>
      <c r="CB345" s="47">
        <f>求节点($BL$5:$BL$364,BP$5:BP$364,节奏总纲!U344)</f>
        <v>0.17499999999999999</v>
      </c>
      <c r="CC345" s="47">
        <f>求节点($BL$5:$BL$364,BQ$5:BQ$364,节奏总纲!V344)</f>
        <v>0.17499999999999999</v>
      </c>
      <c r="CD345" s="47">
        <f>求节点($BL$5:$BL$364,BR$5:BR$364,节奏总纲!R344)</f>
        <v>0.125</v>
      </c>
      <c r="CE345" s="47">
        <f>求节点($BL$5:$BL$364,BS$5:BS$364,节奏总纲!S344)</f>
        <v>0.125</v>
      </c>
      <c r="CF345" s="47">
        <f>求节点($BL$5:$BL$364,BT$5:BT$364,节奏总纲!T344)</f>
        <v>0.125</v>
      </c>
      <c r="CG345" s="47">
        <f>求节点($BL$5:$BL$364,BU$5:BU$364,节奏总纲!U344)</f>
        <v>0.125</v>
      </c>
      <c r="CH345" s="47">
        <f>求节点($BL$5:$BL$364,BV$5:BV$364,节奏总纲!V344)</f>
        <v>0.125</v>
      </c>
    </row>
    <row r="346" spans="2:86" x14ac:dyDescent="0.2">
      <c r="B346" s="83">
        <v>342</v>
      </c>
      <c r="C346" s="83">
        <f>[1]服务器生态!W363</f>
        <v>42.192004793165005</v>
      </c>
      <c r="D346" s="83">
        <f>[1]服务器生态!X363</f>
        <v>41.60170307503541</v>
      </c>
      <c r="E346" s="83">
        <f>[1]服务器生态!Y363</f>
        <v>3.3959591157831204</v>
      </c>
      <c r="F346" s="83">
        <f>[1]服务器生态!Z363</f>
        <v>0.60416512409964185</v>
      </c>
      <c r="G346" s="83">
        <f>[1]服务器生态!AA363</f>
        <v>0.17481128815700847</v>
      </c>
      <c r="H346" s="83">
        <f>[1]服务器生态!AC363</f>
        <v>0.47962550249999997</v>
      </c>
      <c r="I346" s="83">
        <f>[1]服务器生态!AD363</f>
        <v>0.47291513735919999</v>
      </c>
      <c r="J346" s="83">
        <f>[1]服务器生态!AE363</f>
        <v>3.8604200140800002E-2</v>
      </c>
      <c r="K346" s="83">
        <f>[1]服务器生态!AF363</f>
        <v>6.8679600000000019E-3</v>
      </c>
      <c r="L346" s="83">
        <f>[1]服务器生态!AG363</f>
        <v>1.9871999999999997E-3</v>
      </c>
      <c r="M346" s="83">
        <f>[3]基础信息!M345</f>
        <v>100</v>
      </c>
      <c r="N346" s="92"/>
      <c r="X346" s="97">
        <v>342</v>
      </c>
      <c r="Y346" s="102">
        <f>求节点(节奏总纲!D$4:D$163,R$5:R$164,$X346)*6</f>
        <v>43232.330322518821</v>
      </c>
      <c r="Z346" s="102">
        <f>求节点(节奏总纲!E$4:E$163,S$5:S$164,$X346)*6</f>
        <v>44391.269690781475</v>
      </c>
      <c r="AA346" s="102">
        <f>求节点(节奏总纲!F$4:F$163,T$5:T$164,$X346)*6</f>
        <v>45935.974024074778</v>
      </c>
      <c r="AB346" s="102">
        <f>求节点(节奏总纲!G$4:G$163,U$5:U$164,$X346)*6</f>
        <v>48181.133881756658</v>
      </c>
      <c r="AC346" s="102">
        <f>求节点(节奏总纲!H$4:H$163,V$5:V$164,$X346)*6</f>
        <v>52073.133015791856</v>
      </c>
      <c r="AG346" s="103">
        <v>342</v>
      </c>
      <c r="AH346" s="103">
        <v>1</v>
      </c>
      <c r="AI346" s="103">
        <f>[4]实力验证!$Z348</f>
        <v>1.3104705345996641</v>
      </c>
      <c r="AJ346" s="103">
        <f>[4]实力验证!$AE348</f>
        <v>2.106412409318585</v>
      </c>
      <c r="AK346" s="103">
        <f>[4]实力验证!$AJ348</f>
        <v>3.4794773081600185</v>
      </c>
      <c r="AL346" s="103">
        <f>[4]实力验证!$AO348</f>
        <v>4.8582896448710624</v>
      </c>
      <c r="AM346" s="103">
        <f t="shared" si="19"/>
        <v>170.31049493690659</v>
      </c>
      <c r="AN346" s="107"/>
      <c r="BL346" s="70">
        <v>342</v>
      </c>
      <c r="BM346" s="47">
        <f>'[1]功能-战损相关'!H352</f>
        <v>0</v>
      </c>
      <c r="BN346" s="47">
        <f>'[1]功能-战损相关'!I352</f>
        <v>0</v>
      </c>
      <c r="BO346" s="47">
        <f>'[1]功能-战损相关'!J352</f>
        <v>0</v>
      </c>
      <c r="BP346" s="47">
        <f>'[1]功能-战损相关'!K352</f>
        <v>0</v>
      </c>
      <c r="BQ346" s="47">
        <f>'[1]功能-战损相关'!L352</f>
        <v>0</v>
      </c>
      <c r="BR346" s="47">
        <f>'[1]功能-战损相关'!M352</f>
        <v>0</v>
      </c>
      <c r="BS346" s="47">
        <f>'[1]功能-战损相关'!N352</f>
        <v>0</v>
      </c>
      <c r="BT346" s="47">
        <f>'[1]功能-战损相关'!O352</f>
        <v>0</v>
      </c>
      <c r="BU346" s="47">
        <f>'[1]功能-战损相关'!P352</f>
        <v>0</v>
      </c>
      <c r="BV346" s="47">
        <f>'[1]功能-战损相关'!Q352</f>
        <v>0</v>
      </c>
      <c r="BX346" s="57">
        <v>342</v>
      </c>
      <c r="BY346" s="47">
        <f>求节点($BL$5:$BL$364,BM$5:BM$364,节奏总纲!R345)</f>
        <v>0.17499999999999999</v>
      </c>
      <c r="BZ346" s="47">
        <f>求节点($BL$5:$BL$364,BN$5:BN$364,节奏总纲!S345)</f>
        <v>0.17499999999999999</v>
      </c>
      <c r="CA346" s="47">
        <f>求节点($BL$5:$BL$364,BO$5:BO$364,节奏总纲!T345)</f>
        <v>0.17499999999999999</v>
      </c>
      <c r="CB346" s="47">
        <f>求节点($BL$5:$BL$364,BP$5:BP$364,节奏总纲!U345)</f>
        <v>0.17499999999999999</v>
      </c>
      <c r="CC346" s="47">
        <f>求节点($BL$5:$BL$364,BQ$5:BQ$364,节奏总纲!V345)</f>
        <v>0.17499999999999999</v>
      </c>
      <c r="CD346" s="47">
        <f>求节点($BL$5:$BL$364,BR$5:BR$364,节奏总纲!R345)</f>
        <v>0.125</v>
      </c>
      <c r="CE346" s="47">
        <f>求节点($BL$5:$BL$364,BS$5:BS$364,节奏总纲!S345)</f>
        <v>0.125</v>
      </c>
      <c r="CF346" s="47">
        <f>求节点($BL$5:$BL$364,BT$5:BT$364,节奏总纲!T345)</f>
        <v>0.125</v>
      </c>
      <c r="CG346" s="47">
        <f>求节点($BL$5:$BL$364,BU$5:BU$364,节奏总纲!U345)</f>
        <v>0.125</v>
      </c>
      <c r="CH346" s="47">
        <f>求节点($BL$5:$BL$364,BV$5:BV$364,节奏总纲!V345)</f>
        <v>0.125</v>
      </c>
    </row>
    <row r="347" spans="2:86" x14ac:dyDescent="0.2">
      <c r="B347" s="83">
        <v>343</v>
      </c>
      <c r="C347" s="83">
        <f>[1]服务器生态!W364</f>
        <v>41.927359601810025</v>
      </c>
      <c r="D347" s="83">
        <f>[1]服务器生态!X364</f>
        <v>41.340760493023531</v>
      </c>
      <c r="E347" s="83">
        <f>[1]服务器生态!Y364</f>
        <v>3.3746582969565235</v>
      </c>
      <c r="F347" s="83">
        <f>[1]服务器生态!Z364</f>
        <v>0.60037555790905273</v>
      </c>
      <c r="G347" s="83">
        <f>[1]服务器生态!AA364</f>
        <v>0.17371480158254693</v>
      </c>
      <c r="H347" s="83">
        <f>[1]服务器生态!AC364</f>
        <v>0.47962550249999997</v>
      </c>
      <c r="I347" s="83">
        <f>[1]服务器生态!AD364</f>
        <v>0.47291513735919999</v>
      </c>
      <c r="J347" s="83">
        <f>[1]服务器生态!AE364</f>
        <v>3.8604200140800002E-2</v>
      </c>
      <c r="K347" s="83">
        <f>[1]服务器生态!AF364</f>
        <v>6.8679600000000019E-3</v>
      </c>
      <c r="L347" s="83">
        <f>[1]服务器生态!AG364</f>
        <v>1.9871999999999997E-3</v>
      </c>
      <c r="M347" s="83">
        <f>[3]基础信息!M346</f>
        <v>100</v>
      </c>
      <c r="N347" s="92"/>
      <c r="X347" s="97">
        <v>343</v>
      </c>
      <c r="Y347" s="102">
        <f>求节点(节奏总纲!D$4:D$163,R$5:R$164,$X347)*6</f>
        <v>43248.838294431211</v>
      </c>
      <c r="Z347" s="102">
        <f>求节点(节奏总纲!E$4:E$163,S$5:S$164,$X347)*6</f>
        <v>44408.124879015915</v>
      </c>
      <c r="AA347" s="102">
        <f>求节点(节奏总纲!F$4:F$163,T$5:T$164,$X347)*6</f>
        <v>45953.852551482625</v>
      </c>
      <c r="AB347" s="102">
        <f>求节点(节奏总纲!G$4:G$163,U$5:U$164,$X347)*6</f>
        <v>48198.395564877537</v>
      </c>
      <c r="AC347" s="102">
        <f>求节点(节奏总纲!H$4:H$163,V$5:V$164,$X347)*6</f>
        <v>52089.50889980598</v>
      </c>
      <c r="AG347" s="103">
        <v>343</v>
      </c>
      <c r="AH347" s="103">
        <v>1</v>
      </c>
      <c r="AI347" s="103">
        <f>[4]实力验证!$Z349</f>
        <v>1.3104519920284459</v>
      </c>
      <c r="AJ347" s="103">
        <f>[4]实力验证!$AE349</f>
        <v>2.1094456496753051</v>
      </c>
      <c r="AK347" s="103">
        <f>[4]实力验证!$AJ349</f>
        <v>3.4744778151325146</v>
      </c>
      <c r="AL347" s="103">
        <f>[4]实力验证!$AO349</f>
        <v>4.8492992797856527</v>
      </c>
      <c r="AM347" s="103">
        <f t="shared" si="19"/>
        <v>170.33577170971168</v>
      </c>
      <c r="AN347" s="107"/>
      <c r="BL347" s="70">
        <v>343</v>
      </c>
      <c r="BM347" s="47">
        <f>'[1]功能-战损相关'!H353</f>
        <v>0</v>
      </c>
      <c r="BN347" s="47">
        <f>'[1]功能-战损相关'!I353</f>
        <v>0</v>
      </c>
      <c r="BO347" s="47">
        <f>'[1]功能-战损相关'!J353</f>
        <v>0</v>
      </c>
      <c r="BP347" s="47">
        <f>'[1]功能-战损相关'!K353</f>
        <v>0</v>
      </c>
      <c r="BQ347" s="47">
        <f>'[1]功能-战损相关'!L353</f>
        <v>0</v>
      </c>
      <c r="BR347" s="47">
        <f>'[1]功能-战损相关'!M353</f>
        <v>0</v>
      </c>
      <c r="BS347" s="47">
        <f>'[1]功能-战损相关'!N353</f>
        <v>0</v>
      </c>
      <c r="BT347" s="47">
        <f>'[1]功能-战损相关'!O353</f>
        <v>0</v>
      </c>
      <c r="BU347" s="47">
        <f>'[1]功能-战损相关'!P353</f>
        <v>0</v>
      </c>
      <c r="BV347" s="47">
        <f>'[1]功能-战损相关'!Q353</f>
        <v>0</v>
      </c>
      <c r="BX347" s="57">
        <v>343</v>
      </c>
      <c r="BY347" s="47">
        <f>求节点($BL$5:$BL$364,BM$5:BM$364,节奏总纲!R346)</f>
        <v>0.17499999999999999</v>
      </c>
      <c r="BZ347" s="47">
        <f>求节点($BL$5:$BL$364,BN$5:BN$364,节奏总纲!S346)</f>
        <v>0.17499999999999999</v>
      </c>
      <c r="CA347" s="47">
        <f>求节点($BL$5:$BL$364,BO$5:BO$364,节奏总纲!T346)</f>
        <v>0.17499999999999999</v>
      </c>
      <c r="CB347" s="47">
        <f>求节点($BL$5:$BL$364,BP$5:BP$364,节奏总纲!U346)</f>
        <v>0.17499999999999999</v>
      </c>
      <c r="CC347" s="47">
        <f>求节点($BL$5:$BL$364,BQ$5:BQ$364,节奏总纲!V346)</f>
        <v>0.17499999999999999</v>
      </c>
      <c r="CD347" s="47">
        <f>求节点($BL$5:$BL$364,BR$5:BR$364,节奏总纲!R346)</f>
        <v>0.125</v>
      </c>
      <c r="CE347" s="47">
        <f>求节点($BL$5:$BL$364,BS$5:BS$364,节奏总纲!S346)</f>
        <v>0.125</v>
      </c>
      <c r="CF347" s="47">
        <f>求节点($BL$5:$BL$364,BT$5:BT$364,节奏总纲!T346)</f>
        <v>0.125</v>
      </c>
      <c r="CG347" s="47">
        <f>求节点($BL$5:$BL$364,BU$5:BU$364,节奏总纲!U346)</f>
        <v>0.125</v>
      </c>
      <c r="CH347" s="47">
        <f>求节点($BL$5:$BL$364,BV$5:BV$364,节奏总纲!V346)</f>
        <v>0.125</v>
      </c>
    </row>
    <row r="348" spans="2:86" x14ac:dyDescent="0.2">
      <c r="B348" s="83">
        <v>344</v>
      </c>
      <c r="C348" s="83">
        <f>[1]服务器生态!W365</f>
        <v>41.662714410455045</v>
      </c>
      <c r="D348" s="83">
        <f>[1]服务器生态!X365</f>
        <v>41.079817911011659</v>
      </c>
      <c r="E348" s="83">
        <f>[1]服务器生态!Y365</f>
        <v>3.3533574781299267</v>
      </c>
      <c r="F348" s="83">
        <f>[1]服务器生态!Z365</f>
        <v>0.59658599171846349</v>
      </c>
      <c r="G348" s="83">
        <f>[1]服务器生态!AA365</f>
        <v>0.17261831500808542</v>
      </c>
      <c r="H348" s="83">
        <f>[1]服务器生态!AC365</f>
        <v>0.47962550249999997</v>
      </c>
      <c r="I348" s="83">
        <f>[1]服务器生态!AD365</f>
        <v>0.47291513735919999</v>
      </c>
      <c r="J348" s="83">
        <f>[1]服务器生态!AE365</f>
        <v>3.8604200140800002E-2</v>
      </c>
      <c r="K348" s="83">
        <f>[1]服务器生态!AF365</f>
        <v>6.8679600000000019E-3</v>
      </c>
      <c r="L348" s="83">
        <f>[1]服务器生态!AG365</f>
        <v>1.9871999999999997E-3</v>
      </c>
      <c r="M348" s="83">
        <f>[3]基础信息!M347</f>
        <v>100</v>
      </c>
      <c r="N348" s="92"/>
      <c r="X348" s="97">
        <v>344</v>
      </c>
      <c r="Y348" s="102">
        <f>求节点(节奏总纲!D$4:D$163,R$5:R$164,$X348)*6</f>
        <v>43265.346266343608</v>
      </c>
      <c r="Z348" s="102">
        <f>求节点(节奏总纲!E$4:E$163,S$5:S$164,$X348)*6</f>
        <v>44424.980067250348</v>
      </c>
      <c r="AA348" s="102">
        <f>求节点(节奏总纲!F$4:F$163,T$5:T$164,$X348)*6</f>
        <v>45971.73107889048</v>
      </c>
      <c r="AB348" s="102">
        <f>求节点(节奏总纲!G$4:G$163,U$5:U$164,$X348)*6</f>
        <v>48215.657247998417</v>
      </c>
      <c r="AC348" s="102">
        <f>求节点(节奏总纲!H$4:H$163,V$5:V$164,$X348)*6</f>
        <v>52105.884783820089</v>
      </c>
      <c r="AG348" s="103">
        <v>344</v>
      </c>
      <c r="AH348" s="103">
        <v>1</v>
      </c>
      <c r="AI348" s="103">
        <f>[4]实力验证!$Z350</f>
        <v>1.3104335647832603</v>
      </c>
      <c r="AJ348" s="103">
        <f>[4]实力验证!$AE350</f>
        <v>2.1124600247101548</v>
      </c>
      <c r="AK348" s="103">
        <f>[4]实力验证!$AJ350</f>
        <v>3.4695094165894775</v>
      </c>
      <c r="AL348" s="103">
        <f>[4]实力验证!$AO350</f>
        <v>4.8403648305233009</v>
      </c>
      <c r="AM348" s="103">
        <f t="shared" si="19"/>
        <v>170.36089127293269</v>
      </c>
      <c r="AN348" s="107"/>
      <c r="BL348" s="70">
        <v>344</v>
      </c>
      <c r="BM348" s="47">
        <f>'[1]功能-战损相关'!H354</f>
        <v>0</v>
      </c>
      <c r="BN348" s="47">
        <f>'[1]功能-战损相关'!I354</f>
        <v>0</v>
      </c>
      <c r="BO348" s="47">
        <f>'[1]功能-战损相关'!J354</f>
        <v>0</v>
      </c>
      <c r="BP348" s="47">
        <f>'[1]功能-战损相关'!K354</f>
        <v>0</v>
      </c>
      <c r="BQ348" s="47">
        <f>'[1]功能-战损相关'!L354</f>
        <v>0</v>
      </c>
      <c r="BR348" s="47">
        <f>'[1]功能-战损相关'!M354</f>
        <v>0</v>
      </c>
      <c r="BS348" s="47">
        <f>'[1]功能-战损相关'!N354</f>
        <v>0</v>
      </c>
      <c r="BT348" s="47">
        <f>'[1]功能-战损相关'!O354</f>
        <v>0</v>
      </c>
      <c r="BU348" s="47">
        <f>'[1]功能-战损相关'!P354</f>
        <v>0</v>
      </c>
      <c r="BV348" s="47">
        <f>'[1]功能-战损相关'!Q354</f>
        <v>0</v>
      </c>
      <c r="BX348" s="57">
        <v>344</v>
      </c>
      <c r="BY348" s="47">
        <f>求节点($BL$5:$BL$364,BM$5:BM$364,节奏总纲!R347)</f>
        <v>0.17499999999999999</v>
      </c>
      <c r="BZ348" s="47">
        <f>求节点($BL$5:$BL$364,BN$5:BN$364,节奏总纲!S347)</f>
        <v>0.17499999999999999</v>
      </c>
      <c r="CA348" s="47">
        <f>求节点($BL$5:$BL$364,BO$5:BO$364,节奏总纲!T347)</f>
        <v>0.17499999999999999</v>
      </c>
      <c r="CB348" s="47">
        <f>求节点($BL$5:$BL$364,BP$5:BP$364,节奏总纲!U347)</f>
        <v>0.17499999999999999</v>
      </c>
      <c r="CC348" s="47">
        <f>求节点($BL$5:$BL$364,BQ$5:BQ$364,节奏总纲!V347)</f>
        <v>0.17499999999999999</v>
      </c>
      <c r="CD348" s="47">
        <f>求节点($BL$5:$BL$364,BR$5:BR$364,节奏总纲!R347)</f>
        <v>0.125</v>
      </c>
      <c r="CE348" s="47">
        <f>求节点($BL$5:$BL$364,BS$5:BS$364,节奏总纲!S347)</f>
        <v>0.125</v>
      </c>
      <c r="CF348" s="47">
        <f>求节点($BL$5:$BL$364,BT$5:BT$364,节奏总纲!T347)</f>
        <v>0.125</v>
      </c>
      <c r="CG348" s="47">
        <f>求节点($BL$5:$BL$364,BU$5:BU$364,节奏总纲!U347)</f>
        <v>0.125</v>
      </c>
      <c r="CH348" s="47">
        <f>求节点($BL$5:$BL$364,BV$5:BV$364,节奏总纲!V347)</f>
        <v>0.125</v>
      </c>
    </row>
    <row r="349" spans="2:86" x14ac:dyDescent="0.2">
      <c r="B349" s="83">
        <v>345</v>
      </c>
      <c r="C349" s="83">
        <f>[1]服务器生态!W366</f>
        <v>41.398069219100073</v>
      </c>
      <c r="D349" s="83">
        <f>[1]服务器生态!X366</f>
        <v>40.818875328999795</v>
      </c>
      <c r="E349" s="83">
        <f>[1]服务器生态!Y366</f>
        <v>3.3320566593033307</v>
      </c>
      <c r="F349" s="83">
        <f>[1]服务器生态!Z366</f>
        <v>0.59279642552787448</v>
      </c>
      <c r="G349" s="83">
        <f>[1]服务器生态!AA366</f>
        <v>0.1715218284336239</v>
      </c>
      <c r="H349" s="83">
        <f>[1]服务器生态!AC366</f>
        <v>0.47962550249999997</v>
      </c>
      <c r="I349" s="83">
        <f>[1]服务器生态!AD366</f>
        <v>0.47291513735919999</v>
      </c>
      <c r="J349" s="83">
        <f>[1]服务器生态!AE366</f>
        <v>3.8604200140800002E-2</v>
      </c>
      <c r="K349" s="83">
        <f>[1]服务器生态!AF366</f>
        <v>6.8679600000000019E-3</v>
      </c>
      <c r="L349" s="83">
        <f>[1]服务器生态!AG366</f>
        <v>1.9871999999999997E-3</v>
      </c>
      <c r="M349" s="83">
        <f>[3]基础信息!M348</f>
        <v>100</v>
      </c>
      <c r="N349" s="92"/>
      <c r="X349" s="97">
        <v>345</v>
      </c>
      <c r="Y349" s="102">
        <f>求节点(节奏总纲!D$4:D$163,R$5:R$164,$X349)*6</f>
        <v>43281.854238255997</v>
      </c>
      <c r="Z349" s="102">
        <f>求节点(节奏总纲!E$4:E$163,S$5:S$164,$X349)*6</f>
        <v>44441.835255484781</v>
      </c>
      <c r="AA349" s="102">
        <f>求节点(节奏总纲!F$4:F$163,T$5:T$164,$X349)*6</f>
        <v>45989.609606298334</v>
      </c>
      <c r="AB349" s="102">
        <f>求节点(节奏总纲!G$4:G$163,U$5:U$164,$X349)*6</f>
        <v>48232.918931119297</v>
      </c>
      <c r="AC349" s="102">
        <f>求节点(节奏总纲!H$4:H$163,V$5:V$164,$X349)*6</f>
        <v>52122.260667834198</v>
      </c>
      <c r="AG349" s="103">
        <v>345</v>
      </c>
      <c r="AH349" s="103">
        <v>1</v>
      </c>
      <c r="AI349" s="103">
        <f>[4]实力验证!$Z351</f>
        <v>1.3104152517915317</v>
      </c>
      <c r="AJ349" s="103">
        <f>[4]实力验证!$AE351</f>
        <v>2.115455709877593</v>
      </c>
      <c r="AK349" s="103">
        <f>[4]实力验证!$AJ351</f>
        <v>3.4645718233407181</v>
      </c>
      <c r="AL349" s="103">
        <f>[4]实力验证!$AO351</f>
        <v>4.8314857770462005</v>
      </c>
      <c r="AM349" s="103">
        <f t="shared" si="19"/>
        <v>170.38585508867686</v>
      </c>
      <c r="AN349" s="107"/>
      <c r="BL349" s="70">
        <v>345</v>
      </c>
      <c r="BM349" s="47">
        <f>'[1]功能-战损相关'!H355</f>
        <v>0</v>
      </c>
      <c r="BN349" s="47">
        <f>'[1]功能-战损相关'!I355</f>
        <v>0</v>
      </c>
      <c r="BO349" s="47">
        <f>'[1]功能-战损相关'!J355</f>
        <v>0</v>
      </c>
      <c r="BP349" s="47">
        <f>'[1]功能-战损相关'!K355</f>
        <v>0</v>
      </c>
      <c r="BQ349" s="47">
        <f>'[1]功能-战损相关'!L355</f>
        <v>0</v>
      </c>
      <c r="BR349" s="47">
        <f>'[1]功能-战损相关'!M355</f>
        <v>0</v>
      </c>
      <c r="BS349" s="47">
        <f>'[1]功能-战损相关'!N355</f>
        <v>0</v>
      </c>
      <c r="BT349" s="47">
        <f>'[1]功能-战损相关'!O355</f>
        <v>0</v>
      </c>
      <c r="BU349" s="47">
        <f>'[1]功能-战损相关'!P355</f>
        <v>0</v>
      </c>
      <c r="BV349" s="47">
        <f>'[1]功能-战损相关'!Q355</f>
        <v>0</v>
      </c>
      <c r="BX349" s="57">
        <v>345</v>
      </c>
      <c r="BY349" s="47">
        <f>求节点($BL$5:$BL$364,BM$5:BM$364,节奏总纲!R348)</f>
        <v>0.17499999999999999</v>
      </c>
      <c r="BZ349" s="47">
        <f>求节点($BL$5:$BL$364,BN$5:BN$364,节奏总纲!S348)</f>
        <v>0.17499999999999999</v>
      </c>
      <c r="CA349" s="47">
        <f>求节点($BL$5:$BL$364,BO$5:BO$364,节奏总纲!T348)</f>
        <v>0.17499999999999999</v>
      </c>
      <c r="CB349" s="47">
        <f>求节点($BL$5:$BL$364,BP$5:BP$364,节奏总纲!U348)</f>
        <v>0.17499999999999999</v>
      </c>
      <c r="CC349" s="47">
        <f>求节点($BL$5:$BL$364,BQ$5:BQ$364,节奏总纲!V348)</f>
        <v>0.17499999999999999</v>
      </c>
      <c r="CD349" s="47">
        <f>求节点($BL$5:$BL$364,BR$5:BR$364,节奏总纲!R348)</f>
        <v>0.125</v>
      </c>
      <c r="CE349" s="47">
        <f>求节点($BL$5:$BL$364,BS$5:BS$364,节奏总纲!S348)</f>
        <v>0.125</v>
      </c>
      <c r="CF349" s="47">
        <f>求节点($BL$5:$BL$364,BT$5:BT$364,节奏总纲!T348)</f>
        <v>0.125</v>
      </c>
      <c r="CG349" s="47">
        <f>求节点($BL$5:$BL$364,BU$5:BU$364,节奏总纲!U348)</f>
        <v>0.125</v>
      </c>
      <c r="CH349" s="47">
        <f>求节点($BL$5:$BL$364,BV$5:BV$364,节奏总纲!V348)</f>
        <v>0.125</v>
      </c>
    </row>
    <row r="350" spans="2:86" x14ac:dyDescent="0.2">
      <c r="B350" s="83">
        <v>346</v>
      </c>
      <c r="C350" s="83">
        <f>[1]服务器生态!W367</f>
        <v>41.133424027745093</v>
      </c>
      <c r="D350" s="83">
        <f>[1]服务器生态!X367</f>
        <v>40.557932746987923</v>
      </c>
      <c r="E350" s="83">
        <f>[1]服务器生态!Y367</f>
        <v>3.3107558404767339</v>
      </c>
      <c r="F350" s="83">
        <f>[1]服务器生态!Z367</f>
        <v>0.58900685933728525</v>
      </c>
      <c r="G350" s="83">
        <f>[1]服务器生态!AA367</f>
        <v>0.17042534185916239</v>
      </c>
      <c r="H350" s="83">
        <f>[1]服务器生态!AC367</f>
        <v>0.47962550249999997</v>
      </c>
      <c r="I350" s="83">
        <f>[1]服务器生态!AD367</f>
        <v>0.47291513735919999</v>
      </c>
      <c r="J350" s="83">
        <f>[1]服务器生态!AE367</f>
        <v>3.8604200140800002E-2</v>
      </c>
      <c r="K350" s="83">
        <f>[1]服务器生态!AF367</f>
        <v>6.8679600000000019E-3</v>
      </c>
      <c r="L350" s="83">
        <f>[1]服务器生态!AG367</f>
        <v>1.9871999999999997E-3</v>
      </c>
      <c r="M350" s="83">
        <f>[3]基础信息!M349</f>
        <v>100</v>
      </c>
      <c r="N350" s="92"/>
      <c r="X350" s="97">
        <v>346</v>
      </c>
      <c r="Y350" s="102">
        <f>求节点(节奏总纲!D$4:D$163,R$5:R$164,$X350)*6</f>
        <v>43298.362210168401</v>
      </c>
      <c r="Z350" s="102">
        <f>求节点(节奏总纲!E$4:E$163,S$5:S$164,$X350)*6</f>
        <v>44458.690443719228</v>
      </c>
      <c r="AA350" s="102">
        <f>求节点(节奏总纲!F$4:F$163,T$5:T$164,$X350)*6</f>
        <v>46007.488133706182</v>
      </c>
      <c r="AB350" s="102">
        <f>求节点(节奏总纲!G$4:G$163,U$5:U$164,$X350)*6</f>
        <v>48250.180614240177</v>
      </c>
      <c r="AC350" s="102">
        <f>求节点(节奏总纲!H$4:H$163,V$5:V$164,$X350)*6</f>
        <v>52138.636551848322</v>
      </c>
      <c r="AG350" s="103">
        <v>346</v>
      </c>
      <c r="AH350" s="103">
        <v>1</v>
      </c>
      <c r="AI350" s="103">
        <f>[4]实力验证!$Z352</f>
        <v>1.3103970519939447</v>
      </c>
      <c r="AJ350" s="103">
        <f>[4]实力验证!$AE352</f>
        <v>2.1184328784630848</v>
      </c>
      <c r="AK350" s="103">
        <f>[4]实力验证!$AJ352</f>
        <v>3.4596647497710644</v>
      </c>
      <c r="AL350" s="103">
        <f>[4]实力验证!$AO352</f>
        <v>4.8226616057453402</v>
      </c>
      <c r="AM350" s="103">
        <f t="shared" si="19"/>
        <v>170.41066460097645</v>
      </c>
      <c r="AN350" s="107"/>
      <c r="BL350" s="70">
        <v>346</v>
      </c>
      <c r="BM350" s="47">
        <f>'[1]功能-战损相关'!H356</f>
        <v>0</v>
      </c>
      <c r="BN350" s="47">
        <f>'[1]功能-战损相关'!I356</f>
        <v>0</v>
      </c>
      <c r="BO350" s="47">
        <f>'[1]功能-战损相关'!J356</f>
        <v>0</v>
      </c>
      <c r="BP350" s="47">
        <f>'[1]功能-战损相关'!K356</f>
        <v>0</v>
      </c>
      <c r="BQ350" s="47">
        <f>'[1]功能-战损相关'!L356</f>
        <v>0</v>
      </c>
      <c r="BR350" s="47">
        <f>'[1]功能-战损相关'!M356</f>
        <v>0</v>
      </c>
      <c r="BS350" s="47">
        <f>'[1]功能-战损相关'!N356</f>
        <v>0</v>
      </c>
      <c r="BT350" s="47">
        <f>'[1]功能-战损相关'!O356</f>
        <v>0</v>
      </c>
      <c r="BU350" s="47">
        <f>'[1]功能-战损相关'!P356</f>
        <v>0</v>
      </c>
      <c r="BV350" s="47">
        <f>'[1]功能-战损相关'!Q356</f>
        <v>0</v>
      </c>
      <c r="BX350" s="57">
        <v>346</v>
      </c>
      <c r="BY350" s="47">
        <f>求节点($BL$5:$BL$364,BM$5:BM$364,节奏总纲!R349)</f>
        <v>0.17499999999999999</v>
      </c>
      <c r="BZ350" s="47">
        <f>求节点($BL$5:$BL$364,BN$5:BN$364,节奏总纲!S349)</f>
        <v>0.17499999999999999</v>
      </c>
      <c r="CA350" s="47">
        <f>求节点($BL$5:$BL$364,BO$5:BO$364,节奏总纲!T349)</f>
        <v>0.17499999999999999</v>
      </c>
      <c r="CB350" s="47">
        <f>求节点($BL$5:$BL$364,BP$5:BP$364,节奏总纲!U349)</f>
        <v>0.17499999999999999</v>
      </c>
      <c r="CC350" s="47">
        <f>求节点($BL$5:$BL$364,BQ$5:BQ$364,节奏总纲!V349)</f>
        <v>0.17499999999999999</v>
      </c>
      <c r="CD350" s="47">
        <f>求节点($BL$5:$BL$364,BR$5:BR$364,节奏总纲!R349)</f>
        <v>0.125</v>
      </c>
      <c r="CE350" s="47">
        <f>求节点($BL$5:$BL$364,BS$5:BS$364,节奏总纲!S349)</f>
        <v>0.125</v>
      </c>
      <c r="CF350" s="47">
        <f>求节点($BL$5:$BL$364,BT$5:BT$364,节奏总纲!T349)</f>
        <v>0.125</v>
      </c>
      <c r="CG350" s="47">
        <f>求节点($BL$5:$BL$364,BU$5:BU$364,节奏总纲!U349)</f>
        <v>0.125</v>
      </c>
      <c r="CH350" s="47">
        <f>求节点($BL$5:$BL$364,BV$5:BV$364,节奏总纲!V349)</f>
        <v>0.125</v>
      </c>
    </row>
    <row r="351" spans="2:86" x14ac:dyDescent="0.2">
      <c r="B351" s="83">
        <v>347</v>
      </c>
      <c r="C351" s="83">
        <f>[1]服务器生态!W368</f>
        <v>40.868778836390113</v>
      </c>
      <c r="D351" s="83">
        <f>[1]服务器生态!X368</f>
        <v>40.296990164976052</v>
      </c>
      <c r="E351" s="83">
        <f>[1]服务器生态!Y368</f>
        <v>3.289455021650137</v>
      </c>
      <c r="F351" s="83">
        <f>[1]服务器生态!Z368</f>
        <v>0.58521729314669613</v>
      </c>
      <c r="G351" s="83">
        <f>[1]服务器生态!AA368</f>
        <v>0.16932885528470085</v>
      </c>
      <c r="H351" s="83">
        <f>[1]服务器生态!AC368</f>
        <v>0.47962550249999997</v>
      </c>
      <c r="I351" s="83">
        <f>[1]服务器生态!AD368</f>
        <v>0.47291513735919999</v>
      </c>
      <c r="J351" s="83">
        <f>[1]服务器生态!AE368</f>
        <v>3.8604200140800002E-2</v>
      </c>
      <c r="K351" s="83">
        <f>[1]服务器生态!AF368</f>
        <v>6.8679600000000019E-3</v>
      </c>
      <c r="L351" s="83">
        <f>[1]服务器生态!AG368</f>
        <v>1.9871999999999997E-3</v>
      </c>
      <c r="M351" s="83">
        <f>[3]基础信息!M350</f>
        <v>100</v>
      </c>
      <c r="N351" s="92"/>
      <c r="X351" s="97">
        <v>347</v>
      </c>
      <c r="Y351" s="102">
        <f>求节点(节奏总纲!D$4:D$163,R$5:R$164,$X351)*6</f>
        <v>43314.870182080791</v>
      </c>
      <c r="Z351" s="102">
        <f>求节点(节奏总纲!E$4:E$163,S$5:S$164,$X351)*6</f>
        <v>44475.545631953661</v>
      </c>
      <c r="AA351" s="102">
        <f>求节点(节奏总纲!F$4:F$163,T$5:T$164,$X351)*6</f>
        <v>46025.366661114036</v>
      </c>
      <c r="AB351" s="102">
        <f>求节点(节奏总纲!G$4:G$163,U$5:U$164,$X351)*6</f>
        <v>48267.442297361064</v>
      </c>
      <c r="AC351" s="102">
        <f>求节点(节奏总纲!H$4:H$163,V$5:V$164,$X351)*6</f>
        <v>52155.012435862438</v>
      </c>
      <c r="AG351" s="103">
        <v>347</v>
      </c>
      <c r="AH351" s="103">
        <v>1</v>
      </c>
      <c r="AI351" s="103">
        <f>[4]实力验证!$Z353</f>
        <v>1.3103789643442398</v>
      </c>
      <c r="AJ351" s="103">
        <f>[4]实力验证!$AE353</f>
        <v>2.1213917016165085</v>
      </c>
      <c r="AK351" s="103">
        <f>[4]实力验证!$AJ353</f>
        <v>3.4547879137852897</v>
      </c>
      <c r="AL351" s="103">
        <f>[4]实力验证!$AO353</f>
        <v>4.8138918093414702</v>
      </c>
      <c r="AM351" s="103">
        <f t="shared" si="19"/>
        <v>170.43532123606764</v>
      </c>
      <c r="AN351" s="107"/>
      <c r="BL351" s="70">
        <v>347</v>
      </c>
      <c r="BM351" s="47">
        <f>'[1]功能-战损相关'!H357</f>
        <v>0</v>
      </c>
      <c r="BN351" s="47">
        <f>'[1]功能-战损相关'!I357</f>
        <v>0</v>
      </c>
      <c r="BO351" s="47">
        <f>'[1]功能-战损相关'!J357</f>
        <v>0</v>
      </c>
      <c r="BP351" s="47">
        <f>'[1]功能-战损相关'!K357</f>
        <v>0</v>
      </c>
      <c r="BQ351" s="47">
        <f>'[1]功能-战损相关'!L357</f>
        <v>0</v>
      </c>
      <c r="BR351" s="47">
        <f>'[1]功能-战损相关'!M357</f>
        <v>0</v>
      </c>
      <c r="BS351" s="47">
        <f>'[1]功能-战损相关'!N357</f>
        <v>0</v>
      </c>
      <c r="BT351" s="47">
        <f>'[1]功能-战损相关'!O357</f>
        <v>0</v>
      </c>
      <c r="BU351" s="47">
        <f>'[1]功能-战损相关'!P357</f>
        <v>0</v>
      </c>
      <c r="BV351" s="47">
        <f>'[1]功能-战损相关'!Q357</f>
        <v>0</v>
      </c>
      <c r="BX351" s="57">
        <v>347</v>
      </c>
      <c r="BY351" s="47">
        <f>求节点($BL$5:$BL$364,BM$5:BM$364,节奏总纲!R350)</f>
        <v>0.17499999999999999</v>
      </c>
      <c r="BZ351" s="47">
        <f>求节点($BL$5:$BL$364,BN$5:BN$364,节奏总纲!S350)</f>
        <v>0.17499999999999999</v>
      </c>
      <c r="CA351" s="47">
        <f>求节点($BL$5:$BL$364,BO$5:BO$364,节奏总纲!T350)</f>
        <v>0.17499999999999999</v>
      </c>
      <c r="CB351" s="47">
        <f>求节点($BL$5:$BL$364,BP$5:BP$364,节奏总纲!U350)</f>
        <v>0.17499999999999999</v>
      </c>
      <c r="CC351" s="47">
        <f>求节点($BL$5:$BL$364,BQ$5:BQ$364,节奏总纲!V350)</f>
        <v>0.17499999999999999</v>
      </c>
      <c r="CD351" s="47">
        <f>求节点($BL$5:$BL$364,BR$5:BR$364,节奏总纲!R350)</f>
        <v>0.125</v>
      </c>
      <c r="CE351" s="47">
        <f>求节点($BL$5:$BL$364,BS$5:BS$364,节奏总纲!S350)</f>
        <v>0.125</v>
      </c>
      <c r="CF351" s="47">
        <f>求节点($BL$5:$BL$364,BT$5:BT$364,节奏总纲!T350)</f>
        <v>0.125</v>
      </c>
      <c r="CG351" s="47">
        <f>求节点($BL$5:$BL$364,BU$5:BU$364,节奏总纲!U350)</f>
        <v>0.125</v>
      </c>
      <c r="CH351" s="47">
        <f>求节点($BL$5:$BL$364,BV$5:BV$364,节奏总纲!V350)</f>
        <v>0.125</v>
      </c>
    </row>
    <row r="352" spans="2:86" x14ac:dyDescent="0.2">
      <c r="B352" s="83">
        <v>348</v>
      </c>
      <c r="C352" s="83">
        <f>[1]服务器生态!W369</f>
        <v>40.604133645035141</v>
      </c>
      <c r="D352" s="83">
        <f>[1]服务器生态!X369</f>
        <v>40.036047582964187</v>
      </c>
      <c r="E352" s="83">
        <f>[1]服务器生态!Y369</f>
        <v>3.2681542028235411</v>
      </c>
      <c r="F352" s="83">
        <f>[1]服务器生态!Z369</f>
        <v>0.581427726956107</v>
      </c>
      <c r="G352" s="83">
        <f>[1]服务器生态!AA369</f>
        <v>0.16823236871023936</v>
      </c>
      <c r="H352" s="83">
        <f>[1]服务器生态!AC369</f>
        <v>0.47962550249999997</v>
      </c>
      <c r="I352" s="83">
        <f>[1]服务器生态!AD369</f>
        <v>0.47291513735919999</v>
      </c>
      <c r="J352" s="83">
        <f>[1]服务器生态!AE369</f>
        <v>3.8604200140800002E-2</v>
      </c>
      <c r="K352" s="83">
        <f>[1]服务器生态!AF369</f>
        <v>6.8679600000000019E-3</v>
      </c>
      <c r="L352" s="83">
        <f>[1]服务器生态!AG369</f>
        <v>1.9871999999999997E-3</v>
      </c>
      <c r="M352" s="83">
        <f>[3]基础信息!M351</f>
        <v>100</v>
      </c>
      <c r="N352" s="92"/>
      <c r="X352" s="97">
        <v>348</v>
      </c>
      <c r="Y352" s="102">
        <f>求节点(节奏总纲!D$4:D$163,R$5:R$164,$X352)*6</f>
        <v>43331.378153993181</v>
      </c>
      <c r="Z352" s="102">
        <f>求节点(节奏总纲!E$4:E$163,S$5:S$164,$X352)*6</f>
        <v>44492.400820188101</v>
      </c>
      <c r="AA352" s="102">
        <f>求节点(节奏总纲!F$4:F$163,T$5:T$164,$X352)*6</f>
        <v>46043.245188521883</v>
      </c>
      <c r="AB352" s="102">
        <f>求节点(节奏总纲!G$4:G$163,U$5:U$164,$X352)*6</f>
        <v>48284.703980481943</v>
      </c>
      <c r="AC352" s="102">
        <f>求节点(节奏总纲!H$4:H$163,V$5:V$164,$X352)*6</f>
        <v>52171.388319876554</v>
      </c>
      <c r="AG352" s="103">
        <v>348</v>
      </c>
      <c r="AH352" s="103">
        <v>1</v>
      </c>
      <c r="AI352" s="103">
        <f>[4]实力验证!$Z354</f>
        <v>1.310360987809011</v>
      </c>
      <c r="AJ352" s="103">
        <f>[4]实力验证!$AE354</f>
        <v>2.1243323483849581</v>
      </c>
      <c r="AK352" s="103">
        <f>[4]实力验证!$AJ354</f>
        <v>3.4499410367540508</v>
      </c>
      <c r="AL352" s="103">
        <f>[4]实力验证!$AO354</f>
        <v>4.8051758867878824</v>
      </c>
      <c r="AM352" s="103">
        <f t="shared" si="19"/>
        <v>170.45982640266331</v>
      </c>
      <c r="AN352" s="107"/>
      <c r="BL352" s="70">
        <v>348</v>
      </c>
      <c r="BM352" s="47">
        <f>'[1]功能-战损相关'!H358</f>
        <v>0</v>
      </c>
      <c r="BN352" s="47">
        <f>'[1]功能-战损相关'!I358</f>
        <v>0</v>
      </c>
      <c r="BO352" s="47">
        <f>'[1]功能-战损相关'!J358</f>
        <v>0</v>
      </c>
      <c r="BP352" s="47">
        <f>'[1]功能-战损相关'!K358</f>
        <v>0</v>
      </c>
      <c r="BQ352" s="47">
        <f>'[1]功能-战损相关'!L358</f>
        <v>0</v>
      </c>
      <c r="BR352" s="47">
        <f>'[1]功能-战损相关'!M358</f>
        <v>0</v>
      </c>
      <c r="BS352" s="47">
        <f>'[1]功能-战损相关'!N358</f>
        <v>0</v>
      </c>
      <c r="BT352" s="47">
        <f>'[1]功能-战损相关'!O358</f>
        <v>0</v>
      </c>
      <c r="BU352" s="47">
        <f>'[1]功能-战损相关'!P358</f>
        <v>0</v>
      </c>
      <c r="BV352" s="47">
        <f>'[1]功能-战损相关'!Q358</f>
        <v>0</v>
      </c>
      <c r="BX352" s="57">
        <v>348</v>
      </c>
      <c r="BY352" s="47">
        <f>求节点($BL$5:$BL$364,BM$5:BM$364,节奏总纲!R351)</f>
        <v>0.17499999999999999</v>
      </c>
      <c r="BZ352" s="47">
        <f>求节点($BL$5:$BL$364,BN$5:BN$364,节奏总纲!S351)</f>
        <v>0.17499999999999999</v>
      </c>
      <c r="CA352" s="47">
        <f>求节点($BL$5:$BL$364,BO$5:BO$364,节奏总纲!T351)</f>
        <v>0.17499999999999999</v>
      </c>
      <c r="CB352" s="47">
        <f>求节点($BL$5:$BL$364,BP$5:BP$364,节奏总纲!U351)</f>
        <v>0.17499999999999999</v>
      </c>
      <c r="CC352" s="47">
        <f>求节点($BL$5:$BL$364,BQ$5:BQ$364,节奏总纲!V351)</f>
        <v>0.17499999999999999</v>
      </c>
      <c r="CD352" s="47">
        <f>求节点($BL$5:$BL$364,BR$5:BR$364,节奏总纲!R351)</f>
        <v>0.125</v>
      </c>
      <c r="CE352" s="47">
        <f>求节点($BL$5:$BL$364,BS$5:BS$364,节奏总纲!S351)</f>
        <v>0.125</v>
      </c>
      <c r="CF352" s="47">
        <f>求节点($BL$5:$BL$364,BT$5:BT$364,节奏总纲!T351)</f>
        <v>0.125</v>
      </c>
      <c r="CG352" s="47">
        <f>求节点($BL$5:$BL$364,BU$5:BU$364,节奏总纲!U351)</f>
        <v>0.125</v>
      </c>
      <c r="CH352" s="47">
        <f>求节点($BL$5:$BL$364,BV$5:BV$364,节奏总纲!V351)</f>
        <v>0.125</v>
      </c>
    </row>
    <row r="353" spans="2:86" x14ac:dyDescent="0.2">
      <c r="B353" s="83">
        <v>349</v>
      </c>
      <c r="C353" s="83">
        <f>[1]服务器生态!W370</f>
        <v>40.339488453680161</v>
      </c>
      <c r="D353" s="83">
        <f>[1]服务器生态!X370</f>
        <v>39.775105000952315</v>
      </c>
      <c r="E353" s="83">
        <f>[1]服务器生态!Y370</f>
        <v>3.2468533839969442</v>
      </c>
      <c r="F353" s="83">
        <f>[1]服务器生态!Z370</f>
        <v>0.57763816076551788</v>
      </c>
      <c r="G353" s="83">
        <f>[1]服务器生态!AA370</f>
        <v>0.16713588213577782</v>
      </c>
      <c r="H353" s="83">
        <f>[1]服务器生态!AC370</f>
        <v>0.47962550249999997</v>
      </c>
      <c r="I353" s="83">
        <f>[1]服务器生态!AD370</f>
        <v>0.47291513735919999</v>
      </c>
      <c r="J353" s="83">
        <f>[1]服务器生态!AE370</f>
        <v>3.8604200140800002E-2</v>
      </c>
      <c r="K353" s="83">
        <f>[1]服务器生态!AF370</f>
        <v>6.8679600000000019E-3</v>
      </c>
      <c r="L353" s="83">
        <f>[1]服务器生态!AG370</f>
        <v>1.9871999999999997E-3</v>
      </c>
      <c r="M353" s="83">
        <f>[3]基础信息!M352</f>
        <v>100</v>
      </c>
      <c r="N353" s="92"/>
      <c r="X353" s="97">
        <v>349</v>
      </c>
      <c r="Y353" s="102">
        <f>求节点(节奏总纲!D$4:D$163,R$5:R$164,$X353)*6</f>
        <v>43347.886125905578</v>
      </c>
      <c r="Z353" s="102">
        <f>求节点(节奏总纲!E$4:E$163,S$5:S$164,$X353)*6</f>
        <v>44509.256008422533</v>
      </c>
      <c r="AA353" s="102">
        <f>求节点(节奏总纲!F$4:F$163,T$5:T$164,$X353)*6</f>
        <v>46061.123715929738</v>
      </c>
      <c r="AB353" s="102">
        <f>求节点(节奏总纲!G$4:G$163,U$5:U$164,$X353)*6</f>
        <v>48301.965663602816</v>
      </c>
      <c r="AC353" s="102">
        <f>求节点(节奏总纲!H$4:H$163,V$5:V$164,$X353)*6</f>
        <v>52187.764203890663</v>
      </c>
      <c r="AG353" s="103">
        <v>349</v>
      </c>
      <c r="AH353" s="103">
        <v>1</v>
      </c>
      <c r="AI353" s="103">
        <f>[4]实力验证!$Z355</f>
        <v>1.3103431213675101</v>
      </c>
      <c r="AJ353" s="103">
        <f>[4]实力验证!$AE355</f>
        <v>2.1272549857449357</v>
      </c>
      <c r="AK353" s="103">
        <f>[4]实力验证!$AJ355</f>
        <v>3.4451238434608271</v>
      </c>
      <c r="AL353" s="103">
        <f>[4]实力验证!$AO355</f>
        <v>4.7965133431749978</v>
      </c>
      <c r="AM353" s="103">
        <f t="shared" si="19"/>
        <v>170.48418149222158</v>
      </c>
      <c r="AN353" s="107"/>
      <c r="BL353" s="70">
        <v>349</v>
      </c>
      <c r="BM353" s="47">
        <f>'[1]功能-战损相关'!H359</f>
        <v>0</v>
      </c>
      <c r="BN353" s="47">
        <f>'[1]功能-战损相关'!I359</f>
        <v>0</v>
      </c>
      <c r="BO353" s="47">
        <f>'[1]功能-战损相关'!J359</f>
        <v>0</v>
      </c>
      <c r="BP353" s="47">
        <f>'[1]功能-战损相关'!K359</f>
        <v>0</v>
      </c>
      <c r="BQ353" s="47">
        <f>'[1]功能-战损相关'!L359</f>
        <v>0</v>
      </c>
      <c r="BR353" s="47">
        <f>'[1]功能-战损相关'!M359</f>
        <v>0</v>
      </c>
      <c r="BS353" s="47">
        <f>'[1]功能-战损相关'!N359</f>
        <v>0</v>
      </c>
      <c r="BT353" s="47">
        <f>'[1]功能-战损相关'!O359</f>
        <v>0</v>
      </c>
      <c r="BU353" s="47">
        <f>'[1]功能-战损相关'!P359</f>
        <v>0</v>
      </c>
      <c r="BV353" s="47">
        <f>'[1]功能-战损相关'!Q359</f>
        <v>0</v>
      </c>
      <c r="BX353" s="57">
        <v>349</v>
      </c>
      <c r="BY353" s="47">
        <f>求节点($BL$5:$BL$364,BM$5:BM$364,节奏总纲!R352)</f>
        <v>0.17499999999999999</v>
      </c>
      <c r="BZ353" s="47">
        <f>求节点($BL$5:$BL$364,BN$5:BN$364,节奏总纲!S352)</f>
        <v>0.17499999999999999</v>
      </c>
      <c r="CA353" s="47">
        <f>求节点($BL$5:$BL$364,BO$5:BO$364,节奏总纲!T352)</f>
        <v>0.17499999999999999</v>
      </c>
      <c r="CB353" s="47">
        <f>求节点($BL$5:$BL$364,BP$5:BP$364,节奏总纲!U352)</f>
        <v>0.17499999999999999</v>
      </c>
      <c r="CC353" s="47">
        <f>求节点($BL$5:$BL$364,BQ$5:BQ$364,节奏总纲!V352)</f>
        <v>0.17499999999999999</v>
      </c>
      <c r="CD353" s="47">
        <f>求节点($BL$5:$BL$364,BR$5:BR$364,节奏总纲!R352)</f>
        <v>0.125</v>
      </c>
      <c r="CE353" s="47">
        <f>求节点($BL$5:$BL$364,BS$5:BS$364,节奏总纲!S352)</f>
        <v>0.125</v>
      </c>
      <c r="CF353" s="47">
        <f>求节点($BL$5:$BL$364,BT$5:BT$364,节奏总纲!T352)</f>
        <v>0.125</v>
      </c>
      <c r="CG353" s="47">
        <f>求节点($BL$5:$BL$364,BU$5:BU$364,节奏总纲!U352)</f>
        <v>0.125</v>
      </c>
      <c r="CH353" s="47">
        <f>求节点($BL$5:$BL$364,BV$5:BV$364,节奏总纲!V352)</f>
        <v>0.125</v>
      </c>
    </row>
    <row r="354" spans="2:86" x14ac:dyDescent="0.2">
      <c r="B354" s="83">
        <v>350</v>
      </c>
      <c r="C354" s="83">
        <f>[1]服务器生态!W371</f>
        <v>40.074843262325182</v>
      </c>
      <c r="D354" s="83">
        <f>[1]服务器生态!X371</f>
        <v>39.514162418940444</v>
      </c>
      <c r="E354" s="83">
        <f>[1]服务器生态!Y371</f>
        <v>3.2255525651703474</v>
      </c>
      <c r="F354" s="83">
        <f>[1]服务器生态!Z371</f>
        <v>0.57384859457492865</v>
      </c>
      <c r="G354" s="83">
        <f>[1]服务器生态!AA371</f>
        <v>0.16603939556131628</v>
      </c>
      <c r="H354" s="83">
        <f>[1]服务器生态!AC371</f>
        <v>0.47962550249999997</v>
      </c>
      <c r="I354" s="83">
        <f>[1]服务器生态!AD371</f>
        <v>0.47291513735919999</v>
      </c>
      <c r="J354" s="83">
        <f>[1]服务器生态!AE371</f>
        <v>3.8604200140800002E-2</v>
      </c>
      <c r="K354" s="83">
        <f>[1]服务器生态!AF371</f>
        <v>6.8679600000000019E-3</v>
      </c>
      <c r="L354" s="83">
        <f>[1]服务器生态!AG371</f>
        <v>1.9871999999999997E-3</v>
      </c>
      <c r="M354" s="83">
        <f>[3]基础信息!M353</f>
        <v>100</v>
      </c>
      <c r="N354" s="92"/>
      <c r="X354" s="97">
        <v>350</v>
      </c>
      <c r="Y354" s="102">
        <f>求节点(节奏总纲!D$4:D$163,R$5:R$164,$X354)*6</f>
        <v>43364.394097817967</v>
      </c>
      <c r="Z354" s="102">
        <f>求节点(节奏总纲!E$4:E$163,S$5:S$164,$X354)*6</f>
        <v>44526.111196656973</v>
      </c>
      <c r="AA354" s="102">
        <f>求节点(节奏总纲!F$4:F$163,T$5:T$164,$X354)*6</f>
        <v>46079.002243337593</v>
      </c>
      <c r="AB354" s="102">
        <f>求节点(节奏总纲!G$4:G$163,U$5:U$164,$X354)*6</f>
        <v>48319.227346723696</v>
      </c>
      <c r="AC354" s="102">
        <f>求节点(节奏总纲!H$4:H$163,V$5:V$164,$X354)*6</f>
        <v>52204.140087904787</v>
      </c>
      <c r="AG354" s="103">
        <v>350</v>
      </c>
      <c r="AH354" s="103">
        <v>1</v>
      </c>
      <c r="AI354" s="103">
        <f>[4]实力验证!$Z356</f>
        <v>1.3103253640114541</v>
      </c>
      <c r="AJ354" s="103">
        <f>[4]实力验证!$AE356</f>
        <v>2.1301597786339586</v>
      </c>
      <c r="AK354" s="103">
        <f>[4]实力验证!$AJ356</f>
        <v>3.4403360620498225</v>
      </c>
      <c r="AL354" s="103">
        <f>[4]实力验证!$AO356</f>
        <v>4.7879036896366758</v>
      </c>
      <c r="AM354" s="103">
        <f t="shared" si="19"/>
        <v>170.50838787920935</v>
      </c>
      <c r="AN354" s="107"/>
      <c r="BL354" s="70">
        <v>350</v>
      </c>
      <c r="BM354" s="47">
        <f>'[1]功能-战损相关'!H360</f>
        <v>0</v>
      </c>
      <c r="BN354" s="47">
        <f>'[1]功能-战损相关'!I360</f>
        <v>0</v>
      </c>
      <c r="BO354" s="47">
        <f>'[1]功能-战损相关'!J360</f>
        <v>0</v>
      </c>
      <c r="BP354" s="47">
        <f>'[1]功能-战损相关'!K360</f>
        <v>0</v>
      </c>
      <c r="BQ354" s="47">
        <f>'[1]功能-战损相关'!L360</f>
        <v>0</v>
      </c>
      <c r="BR354" s="47">
        <f>'[1]功能-战损相关'!M360</f>
        <v>0</v>
      </c>
      <c r="BS354" s="47">
        <f>'[1]功能-战损相关'!N360</f>
        <v>0</v>
      </c>
      <c r="BT354" s="47">
        <f>'[1]功能-战损相关'!O360</f>
        <v>0</v>
      </c>
      <c r="BU354" s="47">
        <f>'[1]功能-战损相关'!P360</f>
        <v>0</v>
      </c>
      <c r="BV354" s="47">
        <f>'[1]功能-战损相关'!Q360</f>
        <v>0</v>
      </c>
      <c r="BX354" s="57">
        <v>350</v>
      </c>
      <c r="BY354" s="47">
        <f>求节点($BL$5:$BL$364,BM$5:BM$364,节奏总纲!R353)</f>
        <v>0.17499999999999999</v>
      </c>
      <c r="BZ354" s="47">
        <f>求节点($BL$5:$BL$364,BN$5:BN$364,节奏总纲!S353)</f>
        <v>0.17499999999999999</v>
      </c>
      <c r="CA354" s="47">
        <f>求节点($BL$5:$BL$364,BO$5:BO$364,节奏总纲!T353)</f>
        <v>0.17499999999999999</v>
      </c>
      <c r="CB354" s="47">
        <f>求节点($BL$5:$BL$364,BP$5:BP$364,节奏总纲!U353)</f>
        <v>0.17499999999999999</v>
      </c>
      <c r="CC354" s="47">
        <f>求节点($BL$5:$BL$364,BQ$5:BQ$364,节奏总纲!V353)</f>
        <v>0.17499999999999999</v>
      </c>
      <c r="CD354" s="47">
        <f>求节点($BL$5:$BL$364,BR$5:BR$364,节奏总纲!R353)</f>
        <v>0.125</v>
      </c>
      <c r="CE354" s="47">
        <f>求节点($BL$5:$BL$364,BS$5:BS$364,节奏总纲!S353)</f>
        <v>0.125</v>
      </c>
      <c r="CF354" s="47">
        <f>求节点($BL$5:$BL$364,BT$5:BT$364,节奏总纲!T353)</f>
        <v>0.125</v>
      </c>
      <c r="CG354" s="47">
        <f>求节点($BL$5:$BL$364,BU$5:BU$364,节奏总纲!U353)</f>
        <v>0.125</v>
      </c>
      <c r="CH354" s="47">
        <f>求节点($BL$5:$BL$364,BV$5:BV$364,节奏总纲!V353)</f>
        <v>0.125</v>
      </c>
    </row>
    <row r="355" spans="2:86" x14ac:dyDescent="0.2">
      <c r="B355" s="83">
        <v>351</v>
      </c>
      <c r="C355" s="83">
        <f>[1]服务器生态!W372</f>
        <v>39.810198070970202</v>
      </c>
      <c r="D355" s="83">
        <f>[1]服务器生态!X372</f>
        <v>39.253219836928572</v>
      </c>
      <c r="E355" s="83">
        <f>[1]服务器生态!Y372</f>
        <v>3.2042517463437505</v>
      </c>
      <c r="F355" s="83">
        <f>[1]服务器生态!Z372</f>
        <v>0.57005902838433953</v>
      </c>
      <c r="G355" s="83">
        <f>[1]服务器生态!AA372</f>
        <v>0.16494290898685476</v>
      </c>
      <c r="H355" s="83">
        <f>[1]服务器生态!AC372</f>
        <v>0.47962550249999997</v>
      </c>
      <c r="I355" s="83">
        <f>[1]服务器生态!AD372</f>
        <v>0.47291513735919999</v>
      </c>
      <c r="J355" s="83">
        <f>[1]服务器生态!AE372</f>
        <v>3.8604200140800002E-2</v>
      </c>
      <c r="K355" s="83">
        <f>[1]服务器生态!AF372</f>
        <v>6.8679600000000019E-3</v>
      </c>
      <c r="L355" s="83">
        <f>[1]服务器生态!AG372</f>
        <v>1.9871999999999997E-3</v>
      </c>
      <c r="M355" s="83">
        <f>[3]基础信息!M354</f>
        <v>100</v>
      </c>
      <c r="N355" s="92"/>
      <c r="X355" s="97">
        <v>351</v>
      </c>
      <c r="Y355" s="102">
        <f>求节点(节奏总纲!D$4:D$163,R$5:R$164,$X355)*6</f>
        <v>43380.902069730364</v>
      </c>
      <c r="Z355" s="102">
        <f>求节点(节奏总纲!E$4:E$163,S$5:S$164,$X355)*6</f>
        <v>44542.966384891413</v>
      </c>
      <c r="AA355" s="102">
        <f>求节点(节奏总纲!F$4:F$163,T$5:T$164,$X355)*6</f>
        <v>46096.88077074544</v>
      </c>
      <c r="AB355" s="102">
        <f>求节点(节奏总纲!G$4:G$163,U$5:U$164,$X355)*6</f>
        <v>48336.489029844583</v>
      </c>
      <c r="AC355" s="102">
        <f>求节点(节奏总纲!H$4:H$163,V$5:V$164,$X355)*6</f>
        <v>52220.515971918896</v>
      </c>
      <c r="AG355" s="103">
        <v>351</v>
      </c>
      <c r="AH355" s="103">
        <v>1</v>
      </c>
      <c r="AI355" s="103">
        <f>[4]实力验证!$Z357</f>
        <v>1.3103077147448345</v>
      </c>
      <c r="AJ355" s="103">
        <f>[4]实力验证!$AE357</f>
        <v>2.1330468899815864</v>
      </c>
      <c r="AK355" s="103">
        <f>[4]实力验证!$AJ357</f>
        <v>3.4355774239748302</v>
      </c>
      <c r="AL355" s="103">
        <f>[4]实力验证!$AO357</f>
        <v>4.7793464432582624</v>
      </c>
      <c r="AM355" s="103">
        <f t="shared" si="19"/>
        <v>170.5324469213605</v>
      </c>
      <c r="AN355" s="107"/>
      <c r="BL355" s="70">
        <v>351</v>
      </c>
      <c r="BM355" s="47">
        <f>'[1]功能-战损相关'!H361</f>
        <v>0</v>
      </c>
      <c r="BN355" s="47">
        <f>'[1]功能-战损相关'!I361</f>
        <v>0</v>
      </c>
      <c r="BO355" s="47">
        <f>'[1]功能-战损相关'!J361</f>
        <v>0</v>
      </c>
      <c r="BP355" s="47">
        <f>'[1]功能-战损相关'!K361</f>
        <v>0</v>
      </c>
      <c r="BQ355" s="47">
        <f>'[1]功能-战损相关'!L361</f>
        <v>0</v>
      </c>
      <c r="BR355" s="47">
        <f>'[1]功能-战损相关'!M361</f>
        <v>0</v>
      </c>
      <c r="BS355" s="47">
        <f>'[1]功能-战损相关'!N361</f>
        <v>0</v>
      </c>
      <c r="BT355" s="47">
        <f>'[1]功能-战损相关'!O361</f>
        <v>0</v>
      </c>
      <c r="BU355" s="47">
        <f>'[1]功能-战损相关'!P361</f>
        <v>0</v>
      </c>
      <c r="BV355" s="47">
        <f>'[1]功能-战损相关'!Q361</f>
        <v>0</v>
      </c>
      <c r="BX355" s="57">
        <v>351</v>
      </c>
      <c r="BY355" s="47">
        <f>求节点($BL$5:$BL$364,BM$5:BM$364,节奏总纲!R354)</f>
        <v>0.17499999999999999</v>
      </c>
      <c r="BZ355" s="47">
        <f>求节点($BL$5:$BL$364,BN$5:BN$364,节奏总纲!S354)</f>
        <v>0.17499999999999999</v>
      </c>
      <c r="CA355" s="47">
        <f>求节点($BL$5:$BL$364,BO$5:BO$364,节奏总纲!T354)</f>
        <v>0.17499999999999999</v>
      </c>
      <c r="CB355" s="47">
        <f>求节点($BL$5:$BL$364,BP$5:BP$364,节奏总纲!U354)</f>
        <v>0.17499999999999999</v>
      </c>
      <c r="CC355" s="47">
        <f>求节点($BL$5:$BL$364,BQ$5:BQ$364,节奏总纲!V354)</f>
        <v>0.17499999999999999</v>
      </c>
      <c r="CD355" s="47">
        <f>求节点($BL$5:$BL$364,BR$5:BR$364,节奏总纲!R354)</f>
        <v>0.125</v>
      </c>
      <c r="CE355" s="47">
        <f>求节点($BL$5:$BL$364,BS$5:BS$364,节奏总纲!S354)</f>
        <v>0.125</v>
      </c>
      <c r="CF355" s="47">
        <f>求节点($BL$5:$BL$364,BT$5:BT$364,节奏总纲!T354)</f>
        <v>0.125</v>
      </c>
      <c r="CG355" s="47">
        <f>求节点($BL$5:$BL$364,BU$5:BU$364,节奏总纲!U354)</f>
        <v>0.125</v>
      </c>
      <c r="CH355" s="47">
        <f>求节点($BL$5:$BL$364,BV$5:BV$364,节奏总纲!V354)</f>
        <v>0.125</v>
      </c>
    </row>
    <row r="356" spans="2:86" x14ac:dyDescent="0.2">
      <c r="B356" s="83">
        <v>352</v>
      </c>
      <c r="C356" s="83">
        <f>[1]服务器生态!W373</f>
        <v>39.545552879615222</v>
      </c>
      <c r="D356" s="83">
        <f>[1]服务器生态!X373</f>
        <v>38.992277254916694</v>
      </c>
      <c r="E356" s="83">
        <f>[1]服务器生态!Y373</f>
        <v>3.1829509275171537</v>
      </c>
      <c r="F356" s="83">
        <f>[1]服务器生态!Z373</f>
        <v>0.56626946219375029</v>
      </c>
      <c r="G356" s="83">
        <f>[1]服务器生态!AA373</f>
        <v>0.16384642241239322</v>
      </c>
      <c r="H356" s="83">
        <f>[1]服务器生态!AC373</f>
        <v>0.47962550249999997</v>
      </c>
      <c r="I356" s="83">
        <f>[1]服务器生态!AD373</f>
        <v>0.47291513735919999</v>
      </c>
      <c r="J356" s="83">
        <f>[1]服务器生态!AE373</f>
        <v>3.8604200140800002E-2</v>
      </c>
      <c r="K356" s="83">
        <f>[1]服务器生态!AF373</f>
        <v>6.8679600000000019E-3</v>
      </c>
      <c r="L356" s="83">
        <f>[1]服务器生态!AG373</f>
        <v>1.9871999999999997E-3</v>
      </c>
      <c r="M356" s="83">
        <f>[3]基础信息!M355</f>
        <v>100</v>
      </c>
      <c r="N356" s="92"/>
      <c r="X356" s="97">
        <v>352</v>
      </c>
      <c r="Y356" s="102">
        <f>求节点(节奏总纲!D$4:D$163,R$5:R$164,$X356)*6</f>
        <v>43397.410041642754</v>
      </c>
      <c r="Z356" s="102">
        <f>求节点(节奏总纲!E$4:E$163,S$5:S$164,$X356)*6</f>
        <v>44559.821573125853</v>
      </c>
      <c r="AA356" s="102">
        <f>求节点(节奏总纲!F$4:F$163,T$5:T$164,$X356)*6</f>
        <v>46114.759298153294</v>
      </c>
      <c r="AB356" s="102">
        <f>求节点(节奏总纲!G$4:G$163,U$5:U$164,$X356)*6</f>
        <v>48353.750712965462</v>
      </c>
      <c r="AC356" s="102">
        <f>求节点(节奏总纲!H$4:H$163,V$5:V$164,$X356)*6</f>
        <v>52236.891855933012</v>
      </c>
      <c r="AG356" s="103">
        <v>352</v>
      </c>
      <c r="AH356" s="103">
        <v>1</v>
      </c>
      <c r="AI356" s="103">
        <f>[4]实力验证!$Z358</f>
        <v>1.3102901725837313</v>
      </c>
      <c r="AJ356" s="103">
        <f>[4]实力验证!$AE358</f>
        <v>2.135916480739886</v>
      </c>
      <c r="AK356" s="103">
        <f>[4]实力验证!$AJ358</f>
        <v>3.4308476639490131</v>
      </c>
      <c r="AL356" s="103">
        <f>[4]实力验证!$AO358</f>
        <v>4.7708411269862845</v>
      </c>
      <c r="AM356" s="103">
        <f t="shared" si="19"/>
        <v>170.55635995993006</v>
      </c>
      <c r="AN356" s="107"/>
      <c r="BL356" s="70">
        <v>352</v>
      </c>
      <c r="BM356" s="47">
        <f>'[1]功能-战损相关'!H362</f>
        <v>0</v>
      </c>
      <c r="BN356" s="47">
        <f>'[1]功能-战损相关'!I362</f>
        <v>0</v>
      </c>
      <c r="BO356" s="47">
        <f>'[1]功能-战损相关'!J362</f>
        <v>0</v>
      </c>
      <c r="BP356" s="47">
        <f>'[1]功能-战损相关'!K362</f>
        <v>0</v>
      </c>
      <c r="BQ356" s="47">
        <f>'[1]功能-战损相关'!L362</f>
        <v>0</v>
      </c>
      <c r="BR356" s="47">
        <f>'[1]功能-战损相关'!M362</f>
        <v>0</v>
      </c>
      <c r="BS356" s="47">
        <f>'[1]功能-战损相关'!N362</f>
        <v>0</v>
      </c>
      <c r="BT356" s="47">
        <f>'[1]功能-战损相关'!O362</f>
        <v>0</v>
      </c>
      <c r="BU356" s="47">
        <f>'[1]功能-战损相关'!P362</f>
        <v>0</v>
      </c>
      <c r="BV356" s="47">
        <f>'[1]功能-战损相关'!Q362</f>
        <v>0</v>
      </c>
      <c r="BX356" s="57">
        <v>352</v>
      </c>
      <c r="BY356" s="47">
        <f>求节点($BL$5:$BL$364,BM$5:BM$364,节奏总纲!R355)</f>
        <v>0.17499999999999999</v>
      </c>
      <c r="BZ356" s="47">
        <f>求节点($BL$5:$BL$364,BN$5:BN$364,节奏总纲!S355)</f>
        <v>0.17499999999999999</v>
      </c>
      <c r="CA356" s="47">
        <f>求节点($BL$5:$BL$364,BO$5:BO$364,节奏总纲!T355)</f>
        <v>0.17499999999999999</v>
      </c>
      <c r="CB356" s="47">
        <f>求节点($BL$5:$BL$364,BP$5:BP$364,节奏总纲!U355)</f>
        <v>0.17499999999999999</v>
      </c>
      <c r="CC356" s="47">
        <f>求节点($BL$5:$BL$364,BQ$5:BQ$364,节奏总纲!V355)</f>
        <v>0.17499999999999999</v>
      </c>
      <c r="CD356" s="47">
        <f>求节点($BL$5:$BL$364,BR$5:BR$364,节奏总纲!R355)</f>
        <v>0.125</v>
      </c>
      <c r="CE356" s="47">
        <f>求节点($BL$5:$BL$364,BS$5:BS$364,节奏总纲!S355)</f>
        <v>0.125</v>
      </c>
      <c r="CF356" s="47">
        <f>求节点($BL$5:$BL$364,BT$5:BT$364,节奏总纲!T355)</f>
        <v>0.125</v>
      </c>
      <c r="CG356" s="47">
        <f>求节点($BL$5:$BL$364,BU$5:BU$364,节奏总纲!U355)</f>
        <v>0.125</v>
      </c>
      <c r="CH356" s="47">
        <f>求节点($BL$5:$BL$364,BV$5:BV$364,节奏总纲!V355)</f>
        <v>0.125</v>
      </c>
    </row>
    <row r="357" spans="2:86" x14ac:dyDescent="0.2">
      <c r="B357" s="83">
        <v>353</v>
      </c>
      <c r="C357" s="83">
        <f>[1]服务器生态!W374</f>
        <v>39.280907688260243</v>
      </c>
      <c r="D357" s="83">
        <f>[1]服务器生态!X374</f>
        <v>38.731334672904822</v>
      </c>
      <c r="E357" s="83">
        <f>[1]服务器生态!Y374</f>
        <v>3.1616501086905573</v>
      </c>
      <c r="F357" s="83">
        <f>[1]服务器生态!Z374</f>
        <v>0.56247989600316117</v>
      </c>
      <c r="G357" s="83">
        <f>[1]服务器生态!AA374</f>
        <v>0.16274993583793171</v>
      </c>
      <c r="H357" s="83">
        <f>[1]服务器生态!AC374</f>
        <v>0.47962550249999997</v>
      </c>
      <c r="I357" s="83">
        <f>[1]服务器生态!AD374</f>
        <v>0.47291513735919999</v>
      </c>
      <c r="J357" s="83">
        <f>[1]服务器生态!AE374</f>
        <v>3.8604200140800002E-2</v>
      </c>
      <c r="K357" s="83">
        <f>[1]服务器生态!AF374</f>
        <v>6.8679600000000019E-3</v>
      </c>
      <c r="L357" s="83">
        <f>[1]服务器生态!AG374</f>
        <v>1.9871999999999997E-3</v>
      </c>
      <c r="M357" s="83">
        <f>[3]基础信息!M356</f>
        <v>100</v>
      </c>
      <c r="N357" s="92"/>
      <c r="X357" s="97">
        <v>353</v>
      </c>
      <c r="Y357" s="102">
        <f>求节点(节奏总纲!D$4:D$163,R$5:R$164,$X357)*6</f>
        <v>43413.918013555151</v>
      </c>
      <c r="Z357" s="102">
        <f>求节点(节奏总纲!E$4:E$163,S$5:S$164,$X357)*6</f>
        <v>44576.676761360286</v>
      </c>
      <c r="AA357" s="102">
        <f>求节点(节奏总纲!F$4:F$163,T$5:T$164,$X357)*6</f>
        <v>46132.637825561149</v>
      </c>
      <c r="AB357" s="102">
        <f>求节点(节奏总纲!G$4:G$163,U$5:U$164,$X357)*6</f>
        <v>48371.012396086342</v>
      </c>
      <c r="AC357" s="102">
        <f>求节点(节奏总纲!H$4:H$163,V$5:V$164,$X357)*6</f>
        <v>52253.267739947136</v>
      </c>
      <c r="AG357" s="103">
        <v>353</v>
      </c>
      <c r="AH357" s="103">
        <v>1</v>
      </c>
      <c r="AI357" s="103">
        <f>[4]实力验证!$Z359</f>
        <v>1.3102727365561309</v>
      </c>
      <c r="AJ357" s="103">
        <f>[4]实力验证!$AE359</f>
        <v>2.1387687099133426</v>
      </c>
      <c r="AK357" s="103">
        <f>[4]实力验证!$AJ359</f>
        <v>3.4261465198956107</v>
      </c>
      <c r="AL357" s="103">
        <f>[4]实力验证!$AO359</f>
        <v>4.7623872695398042</v>
      </c>
      <c r="AM357" s="103">
        <f t="shared" si="19"/>
        <v>170.58012831994336</v>
      </c>
      <c r="AN357" s="107"/>
      <c r="BL357" s="70">
        <v>353</v>
      </c>
      <c r="BM357" s="47">
        <f>'[1]功能-战损相关'!H363</f>
        <v>0</v>
      </c>
      <c r="BN357" s="47">
        <f>'[1]功能-战损相关'!I363</f>
        <v>0</v>
      </c>
      <c r="BO357" s="47">
        <f>'[1]功能-战损相关'!J363</f>
        <v>0</v>
      </c>
      <c r="BP357" s="47">
        <f>'[1]功能-战损相关'!K363</f>
        <v>0</v>
      </c>
      <c r="BQ357" s="47">
        <f>'[1]功能-战损相关'!L363</f>
        <v>0</v>
      </c>
      <c r="BR357" s="47">
        <f>'[1]功能-战损相关'!M363</f>
        <v>0</v>
      </c>
      <c r="BS357" s="47">
        <f>'[1]功能-战损相关'!N363</f>
        <v>0</v>
      </c>
      <c r="BT357" s="47">
        <f>'[1]功能-战损相关'!O363</f>
        <v>0</v>
      </c>
      <c r="BU357" s="47">
        <f>'[1]功能-战损相关'!P363</f>
        <v>0</v>
      </c>
      <c r="BV357" s="47">
        <f>'[1]功能-战损相关'!Q363</f>
        <v>0</v>
      </c>
      <c r="BX357" s="57">
        <v>353</v>
      </c>
      <c r="BY357" s="47">
        <f>求节点($BL$5:$BL$364,BM$5:BM$364,节奏总纲!R356)</f>
        <v>0.17499999999999999</v>
      </c>
      <c r="BZ357" s="47">
        <f>求节点($BL$5:$BL$364,BN$5:BN$364,节奏总纲!S356)</f>
        <v>0.17499999999999999</v>
      </c>
      <c r="CA357" s="47">
        <f>求节点($BL$5:$BL$364,BO$5:BO$364,节奏总纲!T356)</f>
        <v>0.17499999999999999</v>
      </c>
      <c r="CB357" s="47">
        <f>求节点($BL$5:$BL$364,BP$5:BP$364,节奏总纲!U356)</f>
        <v>0.17499999999999999</v>
      </c>
      <c r="CC357" s="47">
        <f>求节点($BL$5:$BL$364,BQ$5:BQ$364,节奏总纲!V356)</f>
        <v>0.17499999999999999</v>
      </c>
      <c r="CD357" s="47">
        <f>求节点($BL$5:$BL$364,BR$5:BR$364,节奏总纲!R356)</f>
        <v>0.125</v>
      </c>
      <c r="CE357" s="47">
        <f>求节点($BL$5:$BL$364,BS$5:BS$364,节奏总纲!S356)</f>
        <v>0.125</v>
      </c>
      <c r="CF357" s="47">
        <f>求节点($BL$5:$BL$364,BT$5:BT$364,节奏总纲!T356)</f>
        <v>0.125</v>
      </c>
      <c r="CG357" s="47">
        <f>求节点($BL$5:$BL$364,BU$5:BU$364,节奏总纲!U356)</f>
        <v>0.125</v>
      </c>
      <c r="CH357" s="47">
        <f>求节点($BL$5:$BL$364,BV$5:BV$364,节奏总纲!V356)</f>
        <v>0.125</v>
      </c>
    </row>
    <row r="358" spans="2:86" x14ac:dyDescent="0.2">
      <c r="B358" s="83">
        <v>354</v>
      </c>
      <c r="C358" s="83">
        <f>[1]服务器生态!W375</f>
        <v>39.01626249690527</v>
      </c>
      <c r="D358" s="83">
        <f>[1]服务器生态!X375</f>
        <v>38.470392090892958</v>
      </c>
      <c r="E358" s="83">
        <f>[1]服务器生态!Y375</f>
        <v>3.1403492898639609</v>
      </c>
      <c r="F358" s="83">
        <f>[1]服务器生态!Z375</f>
        <v>0.55869032981257205</v>
      </c>
      <c r="G358" s="83">
        <f>[1]服务器生态!AA375</f>
        <v>0.16165344926347019</v>
      </c>
      <c r="H358" s="83">
        <f>[1]服务器生态!AC375</f>
        <v>0.47962550249999997</v>
      </c>
      <c r="I358" s="83">
        <f>[1]服务器生态!AD375</f>
        <v>0.47291513735919999</v>
      </c>
      <c r="J358" s="83">
        <f>[1]服务器生态!AE375</f>
        <v>3.8604200140800002E-2</v>
      </c>
      <c r="K358" s="83">
        <f>[1]服务器生态!AF375</f>
        <v>6.8679600000000019E-3</v>
      </c>
      <c r="L358" s="83">
        <f>[1]服务器生态!AG375</f>
        <v>1.9871999999999997E-3</v>
      </c>
      <c r="M358" s="83">
        <f>[3]基础信息!M357</f>
        <v>100</v>
      </c>
      <c r="N358" s="92"/>
      <c r="X358" s="97">
        <v>354</v>
      </c>
      <c r="Y358" s="102">
        <f>求节点(节奏总纲!D$4:D$163,R$5:R$164,$X358)*6</f>
        <v>43430.425985467547</v>
      </c>
      <c r="Z358" s="102">
        <f>求节点(节奏总纲!E$4:E$163,S$5:S$164,$X358)*6</f>
        <v>44593.531949594719</v>
      </c>
      <c r="AA358" s="102">
        <f>求节点(节奏总纲!F$4:F$163,T$5:T$164,$X358)*6</f>
        <v>46150.516352969003</v>
      </c>
      <c r="AB358" s="102">
        <f>求节点(节奏总纲!G$4:G$163,U$5:U$164,$X358)*6</f>
        <v>48388.274079207222</v>
      </c>
      <c r="AC358" s="102">
        <f>求节点(节奏总纲!H$4:H$163,V$5:V$164,$X358)*6</f>
        <v>52269.643623961252</v>
      </c>
      <c r="AG358" s="103">
        <v>354</v>
      </c>
      <c r="AH358" s="103">
        <v>1</v>
      </c>
      <c r="AI358" s="103">
        <f>[4]实力验证!$Z360</f>
        <v>1.3102554057017455</v>
      </c>
      <c r="AJ358" s="103">
        <f>[4]实力验证!$AE360</f>
        <v>2.1408928123465643</v>
      </c>
      <c r="AK358" s="103">
        <f>[4]实力验证!$AJ360</f>
        <v>3.4214737328995288</v>
      </c>
      <c r="AL358" s="103">
        <f>[4]实力验证!$AO360</f>
        <v>4.7539844053233695</v>
      </c>
      <c r="AM358" s="103">
        <f t="shared" si="19"/>
        <v>170.59140324741503</v>
      </c>
      <c r="AN358" s="107"/>
      <c r="BL358" s="70">
        <v>354</v>
      </c>
      <c r="BM358" s="47">
        <f>'[1]功能-战损相关'!H364</f>
        <v>0</v>
      </c>
      <c r="BN358" s="47">
        <f>'[1]功能-战损相关'!I364</f>
        <v>0</v>
      </c>
      <c r="BO358" s="47">
        <f>'[1]功能-战损相关'!J364</f>
        <v>0</v>
      </c>
      <c r="BP358" s="47">
        <f>'[1]功能-战损相关'!K364</f>
        <v>0</v>
      </c>
      <c r="BQ358" s="47">
        <f>'[1]功能-战损相关'!L364</f>
        <v>0</v>
      </c>
      <c r="BR358" s="47">
        <f>'[1]功能-战损相关'!M364</f>
        <v>0</v>
      </c>
      <c r="BS358" s="47">
        <f>'[1]功能-战损相关'!N364</f>
        <v>0</v>
      </c>
      <c r="BT358" s="47">
        <f>'[1]功能-战损相关'!O364</f>
        <v>0</v>
      </c>
      <c r="BU358" s="47">
        <f>'[1]功能-战损相关'!P364</f>
        <v>0</v>
      </c>
      <c r="BV358" s="47">
        <f>'[1]功能-战损相关'!Q364</f>
        <v>0</v>
      </c>
      <c r="BX358" s="57">
        <v>354</v>
      </c>
      <c r="BY358" s="47">
        <f>求节点($BL$5:$BL$364,BM$5:BM$364,节奏总纲!R357)</f>
        <v>0.17499999999999999</v>
      </c>
      <c r="BZ358" s="47">
        <f>求节点($BL$5:$BL$364,BN$5:BN$364,节奏总纲!S357)</f>
        <v>0.17499999999999999</v>
      </c>
      <c r="CA358" s="47">
        <f>求节点($BL$5:$BL$364,BO$5:BO$364,节奏总纲!T357)</f>
        <v>0.17499999999999999</v>
      </c>
      <c r="CB358" s="47">
        <f>求节点($BL$5:$BL$364,BP$5:BP$364,节奏总纲!U357)</f>
        <v>0.17499999999999999</v>
      </c>
      <c r="CC358" s="47">
        <f>求节点($BL$5:$BL$364,BQ$5:BQ$364,节奏总纲!V357)</f>
        <v>0.17499999999999999</v>
      </c>
      <c r="CD358" s="47">
        <f>求节点($BL$5:$BL$364,BR$5:BR$364,节奏总纲!R357)</f>
        <v>0.125</v>
      </c>
      <c r="CE358" s="47">
        <f>求节点($BL$5:$BL$364,BS$5:BS$364,节奏总纲!S357)</f>
        <v>0.125</v>
      </c>
      <c r="CF358" s="47">
        <f>求节点($BL$5:$BL$364,BT$5:BT$364,节奏总纲!T357)</f>
        <v>0.125</v>
      </c>
      <c r="CG358" s="47">
        <f>求节点($BL$5:$BL$364,BU$5:BU$364,节奏总纲!U357)</f>
        <v>0.125</v>
      </c>
      <c r="CH358" s="47">
        <f>求节点($BL$5:$BL$364,BV$5:BV$364,节奏总纲!V357)</f>
        <v>0.125</v>
      </c>
    </row>
    <row r="359" spans="2:86" x14ac:dyDescent="0.2">
      <c r="B359" s="83">
        <v>355</v>
      </c>
      <c r="C359" s="83">
        <f>[1]服务器生态!W376</f>
        <v>38.751617305550283</v>
      </c>
      <c r="D359" s="83">
        <f>[1]服务器生态!X376</f>
        <v>38.209449508881079</v>
      </c>
      <c r="E359" s="83">
        <f>[1]服务器生态!Y376</f>
        <v>3.1190484710373636</v>
      </c>
      <c r="F359" s="83">
        <f>[1]服务器生态!Z376</f>
        <v>0.55490076362198282</v>
      </c>
      <c r="G359" s="83">
        <f>[1]服务器生态!AA376</f>
        <v>0.16055696268900865</v>
      </c>
      <c r="H359" s="83">
        <f>[1]服务器生态!AC376</f>
        <v>0.47962550249999997</v>
      </c>
      <c r="I359" s="83">
        <f>[1]服务器生态!AD376</f>
        <v>0.47291513735919999</v>
      </c>
      <c r="J359" s="83">
        <f>[1]服务器生态!AE376</f>
        <v>3.8604200140800002E-2</v>
      </c>
      <c r="K359" s="83">
        <f>[1]服务器生态!AF376</f>
        <v>6.8679600000000019E-3</v>
      </c>
      <c r="L359" s="83">
        <f>[1]服务器生态!AG376</f>
        <v>1.9871999999999997E-3</v>
      </c>
      <c r="M359" s="83">
        <f>[3]基础信息!M358</f>
        <v>100</v>
      </c>
      <c r="N359" s="92"/>
      <c r="X359" s="97">
        <v>355</v>
      </c>
      <c r="Y359" s="102">
        <f>求节点(节奏总纲!D$4:D$163,R$5:R$164,$X359)*6</f>
        <v>43446.933957379937</v>
      </c>
      <c r="Z359" s="102">
        <f>求节点(节奏总纲!E$4:E$163,S$5:S$164,$X359)*6</f>
        <v>44610.387137829166</v>
      </c>
      <c r="AA359" s="102">
        <f>求节点(节奏总纲!F$4:F$163,T$5:T$164,$X359)*6</f>
        <v>46166.430122110709</v>
      </c>
      <c r="AB359" s="102">
        <f>求节点(节奏总纲!G$4:G$163,U$5:U$164,$X359)*6</f>
        <v>48405.535762328102</v>
      </c>
      <c r="AC359" s="102">
        <f>求节点(节奏总纲!H$4:H$163,V$5:V$164,$X359)*6</f>
        <v>52286.019507975361</v>
      </c>
      <c r="AG359" s="103">
        <v>355</v>
      </c>
      <c r="AH359" s="103">
        <v>1</v>
      </c>
      <c r="AI359" s="103">
        <f>[4]实力验证!$Z361</f>
        <v>1.3102381790718372</v>
      </c>
      <c r="AJ359" s="103">
        <f>[4]实力验证!$AE361</f>
        <v>2.1406929655926121</v>
      </c>
      <c r="AK359" s="103">
        <f>[4]实力验证!$AJ361</f>
        <v>3.4168290471598066</v>
      </c>
      <c r="AL359" s="103">
        <f>[4]实力验证!$AO361</f>
        <v>4.7456320743415317</v>
      </c>
      <c r="AM359" s="103">
        <f t="shared" si="19"/>
        <v>170.56246088746843</v>
      </c>
      <c r="AN359" s="107"/>
      <c r="BL359" s="70">
        <v>355</v>
      </c>
      <c r="BM359" s="47">
        <f>'[1]功能-战损相关'!H365</f>
        <v>0</v>
      </c>
      <c r="BN359" s="47">
        <f>'[1]功能-战损相关'!I365</f>
        <v>0</v>
      </c>
      <c r="BO359" s="47">
        <f>'[1]功能-战损相关'!J365</f>
        <v>0</v>
      </c>
      <c r="BP359" s="47">
        <f>'[1]功能-战损相关'!K365</f>
        <v>0</v>
      </c>
      <c r="BQ359" s="47">
        <f>'[1]功能-战损相关'!L365</f>
        <v>0</v>
      </c>
      <c r="BR359" s="47">
        <f>'[1]功能-战损相关'!M365</f>
        <v>0</v>
      </c>
      <c r="BS359" s="47">
        <f>'[1]功能-战损相关'!N365</f>
        <v>0</v>
      </c>
      <c r="BT359" s="47">
        <f>'[1]功能-战损相关'!O365</f>
        <v>0</v>
      </c>
      <c r="BU359" s="47">
        <f>'[1]功能-战损相关'!P365</f>
        <v>0</v>
      </c>
      <c r="BV359" s="47">
        <f>'[1]功能-战损相关'!Q365</f>
        <v>0</v>
      </c>
      <c r="BX359" s="57">
        <v>355</v>
      </c>
      <c r="BY359" s="47">
        <f>求节点($BL$5:$BL$364,BM$5:BM$364,节奏总纲!R358)</f>
        <v>0.17499999999999999</v>
      </c>
      <c r="BZ359" s="47">
        <f>求节点($BL$5:$BL$364,BN$5:BN$364,节奏总纲!S358)</f>
        <v>0.17499999999999999</v>
      </c>
      <c r="CA359" s="47">
        <f>求节点($BL$5:$BL$364,BO$5:BO$364,节奏总纲!T358)</f>
        <v>0.17499999999999999</v>
      </c>
      <c r="CB359" s="47">
        <f>求节点($BL$5:$BL$364,BP$5:BP$364,节奏总纲!U358)</f>
        <v>0.17499999999999999</v>
      </c>
      <c r="CC359" s="47">
        <f>求节点($BL$5:$BL$364,BQ$5:BQ$364,节奏总纲!V358)</f>
        <v>0.17499999999999999</v>
      </c>
      <c r="CD359" s="47">
        <f>求节点($BL$5:$BL$364,BR$5:BR$364,节奏总纲!R358)</f>
        <v>0.125</v>
      </c>
      <c r="CE359" s="47">
        <f>求节点($BL$5:$BL$364,BS$5:BS$364,节奏总纲!S358)</f>
        <v>0.125</v>
      </c>
      <c r="CF359" s="47">
        <f>求节点($BL$5:$BL$364,BT$5:BT$364,节奏总纲!T358)</f>
        <v>0.125</v>
      </c>
      <c r="CG359" s="47">
        <f>求节点($BL$5:$BL$364,BU$5:BU$364,节奏总纲!U358)</f>
        <v>0.125</v>
      </c>
      <c r="CH359" s="47">
        <f>求节点($BL$5:$BL$364,BV$5:BV$364,节奏总纲!V358)</f>
        <v>0.125</v>
      </c>
    </row>
    <row r="360" spans="2:86" x14ac:dyDescent="0.2">
      <c r="B360" s="83">
        <v>356</v>
      </c>
      <c r="C360" s="83">
        <f>[1]服务器生态!W377</f>
        <v>38.486972114195311</v>
      </c>
      <c r="D360" s="83">
        <f>[1]服务器生态!X377</f>
        <v>37.948506926869214</v>
      </c>
      <c r="E360" s="83">
        <f>[1]服务器生态!Y377</f>
        <v>3.0977476522107672</v>
      </c>
      <c r="F360" s="83">
        <f>[1]服务器生态!Z377</f>
        <v>0.5511111974313937</v>
      </c>
      <c r="G360" s="83">
        <f>[1]服务器生态!AA377</f>
        <v>0.15946047611454714</v>
      </c>
      <c r="H360" s="83">
        <f>[1]服务器生态!AC377</f>
        <v>0.47962550249999997</v>
      </c>
      <c r="I360" s="83">
        <f>[1]服务器生态!AD377</f>
        <v>0.47291513735919999</v>
      </c>
      <c r="J360" s="83">
        <f>[1]服务器生态!AE377</f>
        <v>3.8604200140800002E-2</v>
      </c>
      <c r="K360" s="83">
        <f>[1]服务器生态!AF377</f>
        <v>6.8679600000000019E-3</v>
      </c>
      <c r="L360" s="83">
        <f>[1]服务器生态!AG377</f>
        <v>1.9871999999999997E-3</v>
      </c>
      <c r="M360" s="83">
        <f>[3]基础信息!M359</f>
        <v>100</v>
      </c>
      <c r="N360" s="92"/>
      <c r="X360" s="97">
        <v>356</v>
      </c>
      <c r="Y360" s="102">
        <f>求节点(节奏总纲!D$4:D$163,R$5:R$164,$X360)*6</f>
        <v>43463.441929292334</v>
      </c>
      <c r="Z360" s="102">
        <f>求节点(节奏总纲!E$4:E$163,S$5:S$164,$X360)*6</f>
        <v>44627.242326063599</v>
      </c>
      <c r="AA360" s="102">
        <f>求节点(节奏总纲!F$4:F$163,T$5:T$164,$X360)*6</f>
        <v>46182.068332225354</v>
      </c>
      <c r="AB360" s="102">
        <f>求节点(节奏总纲!G$4:G$163,U$5:U$164,$X360)*6</f>
        <v>48421.89030293571</v>
      </c>
      <c r="AC360" s="102">
        <f>求节点(节奏总纲!H$4:H$163,V$5:V$164,$X360)*6</f>
        <v>52302.39539198947</v>
      </c>
      <c r="AG360" s="103">
        <v>356</v>
      </c>
      <c r="AH360" s="103">
        <v>1</v>
      </c>
      <c r="AI360" s="103">
        <f>[4]实力验证!$Z362</f>
        <v>1.3102210557290452</v>
      </c>
      <c r="AJ360" s="103">
        <f>[4]实力验证!$AE362</f>
        <v>2.1404943170762163</v>
      </c>
      <c r="AK360" s="103">
        <f>[4]实力验证!$AJ362</f>
        <v>3.412116200957183</v>
      </c>
      <c r="AL360" s="103">
        <f>[4]实力验证!$AO362</f>
        <v>4.7373298221149094</v>
      </c>
      <c r="AM360" s="103">
        <f t="shared" si="19"/>
        <v>170.53336236666382</v>
      </c>
      <c r="AN360" s="107"/>
      <c r="BL360" s="70">
        <v>356</v>
      </c>
      <c r="BM360" s="47">
        <f>'[1]功能-战损相关'!H366</f>
        <v>0</v>
      </c>
      <c r="BN360" s="47">
        <f>'[1]功能-战损相关'!I366</f>
        <v>0</v>
      </c>
      <c r="BO360" s="47">
        <f>'[1]功能-战损相关'!J366</f>
        <v>0</v>
      </c>
      <c r="BP360" s="47">
        <f>'[1]功能-战损相关'!K366</f>
        <v>0</v>
      </c>
      <c r="BQ360" s="47">
        <f>'[1]功能-战损相关'!L366</f>
        <v>0</v>
      </c>
      <c r="BR360" s="47">
        <f>'[1]功能-战损相关'!M366</f>
        <v>0</v>
      </c>
      <c r="BS360" s="47">
        <f>'[1]功能-战损相关'!N366</f>
        <v>0</v>
      </c>
      <c r="BT360" s="47">
        <f>'[1]功能-战损相关'!O366</f>
        <v>0</v>
      </c>
      <c r="BU360" s="47">
        <f>'[1]功能-战损相关'!P366</f>
        <v>0</v>
      </c>
      <c r="BV360" s="47">
        <f>'[1]功能-战损相关'!Q366</f>
        <v>0</v>
      </c>
      <c r="BX360" s="57">
        <v>356</v>
      </c>
      <c r="BY360" s="47">
        <f>求节点($BL$5:$BL$364,BM$5:BM$364,节奏总纲!R359)</f>
        <v>0.17499999999999999</v>
      </c>
      <c r="BZ360" s="47">
        <f>求节点($BL$5:$BL$364,BN$5:BN$364,节奏总纲!S359)</f>
        <v>0.17499999999999999</v>
      </c>
      <c r="CA360" s="47">
        <f>求节点($BL$5:$BL$364,BO$5:BO$364,节奏总纲!T359)</f>
        <v>0.17499999999999999</v>
      </c>
      <c r="CB360" s="47">
        <f>求节点($BL$5:$BL$364,BP$5:BP$364,节奏总纲!U359)</f>
        <v>0.17499999999999999</v>
      </c>
      <c r="CC360" s="47">
        <f>求节点($BL$5:$BL$364,BQ$5:BQ$364,节奏总纲!V359)</f>
        <v>0.17499999999999999</v>
      </c>
      <c r="CD360" s="47">
        <f>求节点($BL$5:$BL$364,BR$5:BR$364,节奏总纲!R359)</f>
        <v>0.125</v>
      </c>
      <c r="CE360" s="47">
        <f>求节点($BL$5:$BL$364,BS$5:BS$364,节奏总纲!S359)</f>
        <v>0.125</v>
      </c>
      <c r="CF360" s="47">
        <f>求节点($BL$5:$BL$364,BT$5:BT$364,节奏总纲!T359)</f>
        <v>0.125</v>
      </c>
      <c r="CG360" s="47">
        <f>求节点($BL$5:$BL$364,BU$5:BU$364,节奏总纲!U359)</f>
        <v>0.125</v>
      </c>
      <c r="CH360" s="47">
        <f>求节点($BL$5:$BL$364,BV$5:BV$364,节奏总纲!V359)</f>
        <v>0.125</v>
      </c>
    </row>
    <row r="361" spans="2:86" x14ac:dyDescent="0.2">
      <c r="B361" s="83">
        <v>357</v>
      </c>
      <c r="C361" s="83">
        <f>[1]服务器生态!W378</f>
        <v>38.222326922840338</v>
      </c>
      <c r="D361" s="83">
        <f>[1]服务器生态!X378</f>
        <v>37.68756434485735</v>
      </c>
      <c r="E361" s="83">
        <f>[1]服务器生态!Y378</f>
        <v>3.0764468333841712</v>
      </c>
      <c r="F361" s="83">
        <f>[1]服务器生态!Z378</f>
        <v>0.54732163124080468</v>
      </c>
      <c r="G361" s="83">
        <f>[1]服务器生态!AA378</f>
        <v>0.15836398954008565</v>
      </c>
      <c r="H361" s="83">
        <f>[1]服务器生态!AC378</f>
        <v>0.47962550249999997</v>
      </c>
      <c r="I361" s="83">
        <f>[1]服务器生态!AD378</f>
        <v>0.47291513735919999</v>
      </c>
      <c r="J361" s="83">
        <f>[1]服务器生态!AE378</f>
        <v>3.8604200140800002E-2</v>
      </c>
      <c r="K361" s="83">
        <f>[1]服务器生态!AF378</f>
        <v>6.8679600000000019E-3</v>
      </c>
      <c r="L361" s="83">
        <f>[1]服务器生态!AG378</f>
        <v>1.9871999999999997E-3</v>
      </c>
      <c r="M361" s="83">
        <f>[3]基础信息!M360</f>
        <v>100</v>
      </c>
      <c r="N361" s="92"/>
      <c r="X361" s="97">
        <v>357</v>
      </c>
      <c r="Y361" s="102">
        <f>求节点(节奏总纲!D$4:D$163,R$5:R$164,$X361)*6</f>
        <v>43479.949901204724</v>
      </c>
      <c r="Z361" s="102">
        <f>求节点(节奏总纲!E$4:E$163,S$5:S$164,$X361)*6</f>
        <v>44644.097514298039</v>
      </c>
      <c r="AA361" s="102">
        <f>求节点(节奏总纲!F$4:F$163,T$5:T$164,$X361)*6</f>
        <v>46197.706542339998</v>
      </c>
      <c r="AB361" s="102">
        <f>求节点(节奏总纲!G$4:G$163,U$5:U$164,$X361)*6</f>
        <v>48437.658711601362</v>
      </c>
      <c r="AC361" s="102">
        <f>求节点(节奏总纲!H$4:H$163,V$5:V$164,$X361)*6</f>
        <v>52318.771276003594</v>
      </c>
      <c r="AG361" s="103">
        <v>357</v>
      </c>
      <c r="AH361" s="103">
        <v>1</v>
      </c>
      <c r="AI361" s="103">
        <f>[4]实力验证!$Z363</f>
        <v>1.3102040347472161</v>
      </c>
      <c r="AJ361" s="103">
        <f>[4]实力验证!$AE363</f>
        <v>2.1402968560530313</v>
      </c>
      <c r="AK361" s="103">
        <f>[4]实力验证!$AJ363</f>
        <v>3.4072264775984946</v>
      </c>
      <c r="AL361" s="103">
        <f>[4]实力验证!$AO363</f>
        <v>4.7290771995977483</v>
      </c>
      <c r="AM361" s="103">
        <f t="shared" si="19"/>
        <v>170.50373365553097</v>
      </c>
      <c r="AN361" s="107"/>
      <c r="BL361" s="70">
        <v>357</v>
      </c>
      <c r="BM361" s="47">
        <f>'[1]功能-战损相关'!H367</f>
        <v>0</v>
      </c>
      <c r="BN361" s="47">
        <f>'[1]功能-战损相关'!I367</f>
        <v>0</v>
      </c>
      <c r="BO361" s="47">
        <f>'[1]功能-战损相关'!J367</f>
        <v>0</v>
      </c>
      <c r="BP361" s="47">
        <f>'[1]功能-战损相关'!K367</f>
        <v>0</v>
      </c>
      <c r="BQ361" s="47">
        <f>'[1]功能-战损相关'!L367</f>
        <v>0</v>
      </c>
      <c r="BR361" s="47">
        <f>'[1]功能-战损相关'!M367</f>
        <v>0</v>
      </c>
      <c r="BS361" s="47">
        <f>'[1]功能-战损相关'!N367</f>
        <v>0</v>
      </c>
      <c r="BT361" s="47">
        <f>'[1]功能-战损相关'!O367</f>
        <v>0</v>
      </c>
      <c r="BU361" s="47">
        <f>'[1]功能-战损相关'!P367</f>
        <v>0</v>
      </c>
      <c r="BV361" s="47">
        <f>'[1]功能-战损相关'!Q367</f>
        <v>0</v>
      </c>
      <c r="BX361" s="57">
        <v>357</v>
      </c>
      <c r="BY361" s="47">
        <f>求节点($BL$5:$BL$364,BM$5:BM$364,节奏总纲!R360)</f>
        <v>0.17499999999999999</v>
      </c>
      <c r="BZ361" s="47">
        <f>求节点($BL$5:$BL$364,BN$5:BN$364,节奏总纲!S360)</f>
        <v>0.17499999999999999</v>
      </c>
      <c r="CA361" s="47">
        <f>求节点($BL$5:$BL$364,BO$5:BO$364,节奏总纲!T360)</f>
        <v>0.17499999999999999</v>
      </c>
      <c r="CB361" s="47">
        <f>求节点($BL$5:$BL$364,BP$5:BP$364,节奏总纲!U360)</f>
        <v>0.17499999999999999</v>
      </c>
      <c r="CC361" s="47">
        <f>求节点($BL$5:$BL$364,BQ$5:BQ$364,节奏总纲!V360)</f>
        <v>0.17499999999999999</v>
      </c>
      <c r="CD361" s="47">
        <f>求节点($BL$5:$BL$364,BR$5:BR$364,节奏总纲!R360)</f>
        <v>0.125</v>
      </c>
      <c r="CE361" s="47">
        <f>求节点($BL$5:$BL$364,BS$5:BS$364,节奏总纲!S360)</f>
        <v>0.125</v>
      </c>
      <c r="CF361" s="47">
        <f>求节点($BL$5:$BL$364,BT$5:BT$364,节奏总纲!T360)</f>
        <v>0.125</v>
      </c>
      <c r="CG361" s="47">
        <f>求节点($BL$5:$BL$364,BU$5:BU$364,节奏总纲!U360)</f>
        <v>0.125</v>
      </c>
      <c r="CH361" s="47">
        <f>求节点($BL$5:$BL$364,BV$5:BV$364,节奏总纲!V360)</f>
        <v>0.125</v>
      </c>
    </row>
    <row r="362" spans="2:86" x14ac:dyDescent="0.2">
      <c r="B362" s="83">
        <v>358</v>
      </c>
      <c r="C362" s="83">
        <f>[1]服务器生态!W379</f>
        <v>37.957681731485359</v>
      </c>
      <c r="D362" s="83">
        <f>[1]服务器生态!X379</f>
        <v>37.426621762845478</v>
      </c>
      <c r="E362" s="83">
        <f>[1]服务器生态!Y379</f>
        <v>3.0551460145575744</v>
      </c>
      <c r="F362" s="83">
        <f>[1]服务器生态!Z379</f>
        <v>0.54353206505021545</v>
      </c>
      <c r="G362" s="83">
        <f>[1]服务器生态!AA379</f>
        <v>0.15726750296562411</v>
      </c>
      <c r="H362" s="83">
        <f>[1]服务器生态!AC379</f>
        <v>0.47962550249999997</v>
      </c>
      <c r="I362" s="83">
        <f>[1]服务器生态!AD379</f>
        <v>0.47291513735919999</v>
      </c>
      <c r="J362" s="83">
        <f>[1]服务器生态!AE379</f>
        <v>3.8604200140800002E-2</v>
      </c>
      <c r="K362" s="83">
        <f>[1]服务器生态!AF379</f>
        <v>6.8679600000000019E-3</v>
      </c>
      <c r="L362" s="83">
        <f>[1]服务器生态!AG379</f>
        <v>1.9871999999999997E-3</v>
      </c>
      <c r="M362" s="83">
        <f>[3]基础信息!M361</f>
        <v>100</v>
      </c>
      <c r="N362" s="92"/>
      <c r="X362" s="97">
        <v>358</v>
      </c>
      <c r="Y362" s="102">
        <f>求节点(节奏总纲!D$4:D$163,R$5:R$164,$X362)*6</f>
        <v>43496.45787311712</v>
      </c>
      <c r="Z362" s="102">
        <f>求节点(节奏总纲!E$4:E$163,S$5:S$164,$X362)*6</f>
        <v>44660.952702532471</v>
      </c>
      <c r="AA362" s="102">
        <f>求节点(节奏总纲!F$4:F$163,T$5:T$164,$X362)*6</f>
        <v>46213.344752454635</v>
      </c>
      <c r="AB362" s="102">
        <f>求节点(节奏总纲!G$4:G$163,U$5:U$164,$X362)*6</f>
        <v>48453.427120267013</v>
      </c>
      <c r="AC362" s="102">
        <f>求节点(节奏总纲!H$4:H$163,V$5:V$164,$X362)*6</f>
        <v>52335.14716001771</v>
      </c>
      <c r="AG362" s="103">
        <v>358</v>
      </c>
      <c r="AH362" s="103">
        <v>1</v>
      </c>
      <c r="AI362" s="103">
        <f>[4]实力验证!$Z364</f>
        <v>1.3101871152112348</v>
      </c>
      <c r="AJ362" s="103">
        <f>[4]实力验证!$AE364</f>
        <v>2.1401005719067854</v>
      </c>
      <c r="AK362" s="103">
        <f>[4]实力验证!$AJ364</f>
        <v>3.4023658972198332</v>
      </c>
      <c r="AL362" s="103">
        <f>[4]实力验证!$AO364</f>
        <v>4.7208737630969617</v>
      </c>
      <c r="AM362" s="103">
        <f t="shared" si="19"/>
        <v>170.47428153290292</v>
      </c>
      <c r="AN362" s="107"/>
      <c r="BL362" s="70">
        <v>358</v>
      </c>
      <c r="BM362" s="47">
        <f>'[1]功能-战损相关'!H368</f>
        <v>0</v>
      </c>
      <c r="BN362" s="47">
        <f>'[1]功能-战损相关'!I368</f>
        <v>0</v>
      </c>
      <c r="BO362" s="47">
        <f>'[1]功能-战损相关'!J368</f>
        <v>0</v>
      </c>
      <c r="BP362" s="47">
        <f>'[1]功能-战损相关'!K368</f>
        <v>0</v>
      </c>
      <c r="BQ362" s="47">
        <f>'[1]功能-战损相关'!L368</f>
        <v>0</v>
      </c>
      <c r="BR362" s="47">
        <f>'[1]功能-战损相关'!M368</f>
        <v>0</v>
      </c>
      <c r="BS362" s="47">
        <f>'[1]功能-战损相关'!N368</f>
        <v>0</v>
      </c>
      <c r="BT362" s="47">
        <f>'[1]功能-战损相关'!O368</f>
        <v>0</v>
      </c>
      <c r="BU362" s="47">
        <f>'[1]功能-战损相关'!P368</f>
        <v>0</v>
      </c>
      <c r="BV362" s="47">
        <f>'[1]功能-战损相关'!Q368</f>
        <v>0</v>
      </c>
      <c r="BX362" s="57">
        <v>358</v>
      </c>
      <c r="BY362" s="47">
        <f>求节点($BL$5:$BL$364,BM$5:BM$364,节奏总纲!R361)</f>
        <v>0.17499999999999999</v>
      </c>
      <c r="BZ362" s="47">
        <f>求节点($BL$5:$BL$364,BN$5:BN$364,节奏总纲!S361)</f>
        <v>0.17499999999999999</v>
      </c>
      <c r="CA362" s="47">
        <f>求节点($BL$5:$BL$364,BO$5:BO$364,节奏总纲!T361)</f>
        <v>0.17499999999999999</v>
      </c>
      <c r="CB362" s="47">
        <f>求节点($BL$5:$BL$364,BP$5:BP$364,节奏总纲!U361)</f>
        <v>0.17499999999999999</v>
      </c>
      <c r="CC362" s="47">
        <f>求节点($BL$5:$BL$364,BQ$5:BQ$364,节奏总纲!V361)</f>
        <v>0.17499999999999999</v>
      </c>
      <c r="CD362" s="47">
        <f>求节点($BL$5:$BL$364,BR$5:BR$364,节奏总纲!R361)</f>
        <v>0.125</v>
      </c>
      <c r="CE362" s="47">
        <f>求节点($BL$5:$BL$364,BS$5:BS$364,节奏总纲!S361)</f>
        <v>0.125</v>
      </c>
      <c r="CF362" s="47">
        <f>求节点($BL$5:$BL$364,BT$5:BT$364,节奏总纲!T361)</f>
        <v>0.125</v>
      </c>
      <c r="CG362" s="47">
        <f>求节点($BL$5:$BL$364,BU$5:BU$364,节奏总纲!U361)</f>
        <v>0.125</v>
      </c>
      <c r="CH362" s="47">
        <f>求节点($BL$5:$BL$364,BV$5:BV$364,节奏总纲!V361)</f>
        <v>0.125</v>
      </c>
    </row>
    <row r="363" spans="2:86" x14ac:dyDescent="0.2">
      <c r="B363" s="83">
        <v>359</v>
      </c>
      <c r="C363" s="83">
        <f>[1]服务器生态!W380</f>
        <v>37.693036540130379</v>
      </c>
      <c r="D363" s="83">
        <f>[1]服务器生态!X380</f>
        <v>37.165679180833607</v>
      </c>
      <c r="E363" s="83">
        <f>[1]服务器生态!Y380</f>
        <v>3.0338451957309776</v>
      </c>
      <c r="F363" s="83">
        <f>[1]服务器生态!Z380</f>
        <v>0.53974249885962633</v>
      </c>
      <c r="G363" s="83">
        <f>[1]服务器生态!AA380</f>
        <v>0.15617101639116257</v>
      </c>
      <c r="H363" s="83">
        <f>[1]服务器生态!AC380</f>
        <v>0.47962550249999997</v>
      </c>
      <c r="I363" s="83">
        <f>[1]服务器生态!AD380</f>
        <v>0.47291513735919999</v>
      </c>
      <c r="J363" s="83">
        <f>[1]服务器生态!AE380</f>
        <v>3.8604200140800002E-2</v>
      </c>
      <c r="K363" s="83">
        <f>[1]服务器生态!AF380</f>
        <v>6.8679600000000019E-3</v>
      </c>
      <c r="L363" s="83">
        <f>[1]服务器生态!AG380</f>
        <v>1.9871999999999997E-3</v>
      </c>
      <c r="M363" s="83">
        <f>[3]基础信息!M362</f>
        <v>100</v>
      </c>
      <c r="N363" s="92"/>
      <c r="X363" s="97">
        <v>359</v>
      </c>
      <c r="Y363" s="102">
        <f>求节点(节奏总纲!D$4:D$163,R$5:R$164,$X363)*6</f>
        <v>43512.96584502951</v>
      </c>
      <c r="Z363" s="102">
        <f>求节点(节奏总纲!E$4:E$163,S$5:S$164,$X363)*6</f>
        <v>44676.693827948489</v>
      </c>
      <c r="AA363" s="102">
        <f>求节点(节奏总纲!F$4:F$163,T$5:T$164,$X363)*6</f>
        <v>46228.98296256928</v>
      </c>
      <c r="AB363" s="102">
        <f>求节点(节奏总纲!G$4:G$163,U$5:U$164,$X363)*6</f>
        <v>48469.195528932665</v>
      </c>
      <c r="AC363" s="102">
        <f>求节点(节奏总纲!H$4:H$163,V$5:V$164,$X363)*6</f>
        <v>52351.523044031826</v>
      </c>
      <c r="AG363" s="103">
        <v>359</v>
      </c>
      <c r="AH363" s="103">
        <v>1</v>
      </c>
      <c r="AI363" s="103">
        <f>[4]实力验证!$Z365</f>
        <v>1.3101386290259616</v>
      </c>
      <c r="AJ363" s="103">
        <f>[4]实力验证!$AE365</f>
        <v>2.139905454147375</v>
      </c>
      <c r="AK363" s="103">
        <f>[4]实力验证!$AJ365</f>
        <v>3.3975342000550213</v>
      </c>
      <c r="AL363" s="103">
        <f>[4]实力验证!$AO365</f>
        <v>4.7127190741926128</v>
      </c>
      <c r="AM363" s="103">
        <f t="shared" si="19"/>
        <v>170.44275804066635</v>
      </c>
      <c r="AN363" s="107"/>
      <c r="BL363" s="70">
        <v>359</v>
      </c>
      <c r="BM363" s="47">
        <f>'[1]功能-战损相关'!H369</f>
        <v>0</v>
      </c>
      <c r="BN363" s="47">
        <f>'[1]功能-战损相关'!I369</f>
        <v>0</v>
      </c>
      <c r="BO363" s="47">
        <f>'[1]功能-战损相关'!J369</f>
        <v>0</v>
      </c>
      <c r="BP363" s="47">
        <f>'[1]功能-战损相关'!K369</f>
        <v>0</v>
      </c>
      <c r="BQ363" s="47">
        <f>'[1]功能-战损相关'!L369</f>
        <v>0</v>
      </c>
      <c r="BR363" s="47">
        <f>'[1]功能-战损相关'!M369</f>
        <v>0</v>
      </c>
      <c r="BS363" s="47">
        <f>'[1]功能-战损相关'!N369</f>
        <v>0</v>
      </c>
      <c r="BT363" s="47">
        <f>'[1]功能-战损相关'!O369</f>
        <v>0</v>
      </c>
      <c r="BU363" s="47">
        <f>'[1]功能-战损相关'!P369</f>
        <v>0</v>
      </c>
      <c r="BV363" s="47">
        <f>'[1]功能-战损相关'!Q369</f>
        <v>0</v>
      </c>
      <c r="BX363" s="57">
        <v>359</v>
      </c>
      <c r="BY363" s="47">
        <f>求节点($BL$5:$BL$364,BM$5:BM$364,节奏总纲!R362)</f>
        <v>0.17499999999999999</v>
      </c>
      <c r="BZ363" s="47">
        <f>求节点($BL$5:$BL$364,BN$5:BN$364,节奏总纲!S362)</f>
        <v>0.17499999999999999</v>
      </c>
      <c r="CA363" s="47">
        <f>求节点($BL$5:$BL$364,BO$5:BO$364,节奏总纲!T362)</f>
        <v>0.17499999999999999</v>
      </c>
      <c r="CB363" s="47">
        <f>求节点($BL$5:$BL$364,BP$5:BP$364,节奏总纲!U362)</f>
        <v>0.17499999999999999</v>
      </c>
      <c r="CC363" s="47">
        <f>求节点($BL$5:$BL$364,BQ$5:BQ$364,节奏总纲!V362)</f>
        <v>0.17499999999999999</v>
      </c>
      <c r="CD363" s="47">
        <f>求节点($BL$5:$BL$364,BR$5:BR$364,节奏总纲!R362)</f>
        <v>0.125</v>
      </c>
      <c r="CE363" s="47">
        <f>求节点($BL$5:$BL$364,BS$5:BS$364,节奏总纲!S362)</f>
        <v>0.125</v>
      </c>
      <c r="CF363" s="47">
        <f>求节点($BL$5:$BL$364,BT$5:BT$364,节奏总纲!T362)</f>
        <v>0.125</v>
      </c>
      <c r="CG363" s="47">
        <f>求节点($BL$5:$BL$364,BU$5:BU$364,节奏总纲!U362)</f>
        <v>0.125</v>
      </c>
      <c r="CH363" s="47">
        <f>求节点($BL$5:$BL$364,BV$5:BV$364,节奏总纲!V362)</f>
        <v>0.125</v>
      </c>
    </row>
    <row r="364" spans="2:86" x14ac:dyDescent="0.2">
      <c r="B364" s="83">
        <v>360</v>
      </c>
      <c r="C364" s="83">
        <f>[1]服务器生态!W381</f>
        <v>37.428391348775406</v>
      </c>
      <c r="D364" s="83">
        <f>[1]服务器生态!X381</f>
        <v>36.904736598821728</v>
      </c>
      <c r="E364" s="83">
        <f>[1]服务器生态!Y381</f>
        <v>3.0125443769043807</v>
      </c>
      <c r="F364" s="83">
        <f>[1]服务器生态!Z381</f>
        <v>0.5359529326690371</v>
      </c>
      <c r="G364" s="83">
        <f>[1]服务器生态!AA381</f>
        <v>0.15507452981670106</v>
      </c>
      <c r="H364" s="83">
        <f>[1]服务器生态!AC381</f>
        <v>0.47962550249999997</v>
      </c>
      <c r="I364" s="83">
        <f>[1]服务器生态!AD381</f>
        <v>0.47291513735919999</v>
      </c>
      <c r="J364" s="83">
        <f>[1]服务器生态!AE381</f>
        <v>3.8604200140800002E-2</v>
      </c>
      <c r="K364" s="83">
        <f>[1]服务器生态!AF381</f>
        <v>6.8679600000000019E-3</v>
      </c>
      <c r="L364" s="83">
        <f>[1]服务器生态!AG381</f>
        <v>1.9871999999999997E-3</v>
      </c>
      <c r="M364" s="83">
        <f>[3]基础信息!M363</f>
        <v>100</v>
      </c>
      <c r="N364" s="92"/>
      <c r="X364" s="97">
        <v>360</v>
      </c>
      <c r="Y364" s="102">
        <f>求节点(节奏总纲!D$4:D$163,R$5:R$164,$X364)*6</f>
        <v>43529.473816941907</v>
      </c>
      <c r="Z364" s="102">
        <f>求节点(节奏总纲!E$4:E$163,S$5:S$164,$X364)*6</f>
        <v>44691.9919343363</v>
      </c>
      <c r="AA364" s="102">
        <f>求节点(节奏总纲!F$4:F$163,T$5:T$164,$X364)*6</f>
        <v>46244.621172683925</v>
      </c>
      <c r="AB364" s="102">
        <f>求节点(节奏总纲!G$4:G$163,U$5:U$164,$X364)*6</f>
        <v>48484.963937598317</v>
      </c>
      <c r="AC364" s="102">
        <f>求节点(节奏总纲!H$4:H$163,V$5:V$164,$X364)*6</f>
        <v>52367.89892804595</v>
      </c>
      <c r="AG364" s="103">
        <v>360</v>
      </c>
      <c r="AH364" s="103">
        <v>1</v>
      </c>
      <c r="AI364" s="103">
        <f>[4]实力验证!$Z366</f>
        <v>1.3100778746148916</v>
      </c>
      <c r="AJ364" s="103">
        <f>[4]实力验证!$AE366</f>
        <v>2.1397114924090022</v>
      </c>
      <c r="AK364" s="103">
        <f>[4]实力验证!$AJ366</f>
        <v>3.3927311294159721</v>
      </c>
      <c r="AL364" s="103">
        <f>[4]实力验证!$AO366</f>
        <v>4.7046126996598101</v>
      </c>
      <c r="AM364" s="103">
        <f t="shared" si="19"/>
        <v>170.41053066432352</v>
      </c>
      <c r="AN364" s="107"/>
      <c r="BL364" s="70">
        <v>360</v>
      </c>
      <c r="BM364" s="47">
        <f>'[1]功能-战损相关'!H370</f>
        <v>0</v>
      </c>
      <c r="BN364" s="47">
        <f>'[1]功能-战损相关'!I370</f>
        <v>0</v>
      </c>
      <c r="BO364" s="47">
        <f>'[1]功能-战损相关'!J370</f>
        <v>0</v>
      </c>
      <c r="BP364" s="47">
        <f>'[1]功能-战损相关'!K370</f>
        <v>0</v>
      </c>
      <c r="BQ364" s="47">
        <f>'[1]功能-战损相关'!L370</f>
        <v>0</v>
      </c>
      <c r="BR364" s="47">
        <f>'[1]功能-战损相关'!M370</f>
        <v>0</v>
      </c>
      <c r="BS364" s="47">
        <f>'[1]功能-战损相关'!N370</f>
        <v>0</v>
      </c>
      <c r="BT364" s="47">
        <f>'[1]功能-战损相关'!O370</f>
        <v>0</v>
      </c>
      <c r="BU364" s="47">
        <f>'[1]功能-战损相关'!P370</f>
        <v>0</v>
      </c>
      <c r="BV364" s="47">
        <f>'[1]功能-战损相关'!Q370</f>
        <v>0</v>
      </c>
      <c r="BX364" s="57">
        <v>360</v>
      </c>
      <c r="BY364" s="47">
        <f>求节点($BL$5:$BL$364,BM$5:BM$364,节奏总纲!R363)</f>
        <v>0.17499999999999999</v>
      </c>
      <c r="BZ364" s="47">
        <f>求节点($BL$5:$BL$364,BN$5:BN$364,节奏总纲!S363)</f>
        <v>0.17499999999999999</v>
      </c>
      <c r="CA364" s="47">
        <f>求节点($BL$5:$BL$364,BO$5:BO$364,节奏总纲!T363)</f>
        <v>0.17499999999999999</v>
      </c>
      <c r="CB364" s="47">
        <f>求节点($BL$5:$BL$364,BP$5:BP$364,节奏总纲!U363)</f>
        <v>0.17499999999999999</v>
      </c>
      <c r="CC364" s="47">
        <f>求节点($BL$5:$BL$364,BQ$5:BQ$364,节奏总纲!V363)</f>
        <v>0.17499999999999999</v>
      </c>
      <c r="CD364" s="47">
        <f>求节点($BL$5:$BL$364,BR$5:BR$364,节奏总纲!R363)</f>
        <v>0.125</v>
      </c>
      <c r="CE364" s="47">
        <f>求节点($BL$5:$BL$364,BS$5:BS$364,节奏总纲!S363)</f>
        <v>0.125</v>
      </c>
      <c r="CF364" s="47">
        <f>求节点($BL$5:$BL$364,BT$5:BT$364,节奏总纲!T363)</f>
        <v>0.125</v>
      </c>
      <c r="CG364" s="47">
        <f>求节点($BL$5:$BL$364,BU$5:BU$364,节奏总纲!U363)</f>
        <v>0.125</v>
      </c>
      <c r="CH364" s="47">
        <f>求节点($BL$5:$BL$364,BV$5:BV$364,节奏总纲!V363)</f>
        <v>0.125</v>
      </c>
    </row>
    <row r="365" spans="2:86" x14ac:dyDescent="0.2">
      <c r="B365" s="83">
        <v>361</v>
      </c>
      <c r="C365" s="83">
        <f>[1]服务器生态!W382</f>
        <v>37.210059065907544</v>
      </c>
      <c r="D365" s="83">
        <f>[1]服务器生态!X382</f>
        <v>36.689458968661938</v>
      </c>
      <c r="E365" s="83">
        <f>[1]服务器生态!Y382</f>
        <v>2.9949712013724388</v>
      </c>
      <c r="F365" s="83">
        <f>[1]服务器生态!Z382</f>
        <v>0.53282654056180112</v>
      </c>
      <c r="G365" s="83">
        <f>[1]服务器生态!AA382</f>
        <v>0.1541699283927703</v>
      </c>
      <c r="H365" s="83">
        <f>[1]服务器生态!AC382</f>
        <v>0.47962550249999997</v>
      </c>
      <c r="I365" s="83">
        <f>[1]服务器生态!AD382</f>
        <v>0.47291513735919999</v>
      </c>
      <c r="J365" s="83">
        <f>[1]服务器生态!AE382</f>
        <v>3.8604200140800002E-2</v>
      </c>
      <c r="K365" s="83">
        <f>[1]服务器生态!AF382</f>
        <v>6.8679600000000019E-3</v>
      </c>
      <c r="L365" s="83">
        <f>[1]服务器生态!AG382</f>
        <v>1.9871999999999997E-3</v>
      </c>
      <c r="M365" s="83">
        <f>[3]基础信息!M364</f>
        <v>100</v>
      </c>
      <c r="N365" s="92"/>
      <c r="X365" s="97">
        <v>361</v>
      </c>
      <c r="Y365" s="102">
        <f>求节点(节奏总纲!D$4:D$163,R$5:R$164,$X365)*6</f>
        <v>43545.981788854304</v>
      </c>
      <c r="Z365" s="102">
        <f>求节点(节奏总纲!E$4:E$163,S$5:S$164,$X365)*6</f>
        <v>44707.290040724118</v>
      </c>
      <c r="AA365" s="102">
        <f>求节点(节奏总纲!F$4:F$163,T$5:T$164,$X365)*6</f>
        <v>46260.259382798569</v>
      </c>
      <c r="AB365" s="102">
        <f>求节点(节奏总纲!G$4:G$163,U$5:U$164,$X365)*6</f>
        <v>48500.732346263969</v>
      </c>
      <c r="AC365" s="102">
        <f>求节点(节奏总纲!H$4:H$163,V$5:V$164,$X365)*6</f>
        <v>52384.015566607937</v>
      </c>
      <c r="AG365" s="103"/>
      <c r="AH365" s="103"/>
      <c r="AI365" s="103"/>
      <c r="AJ365" s="103"/>
    </row>
    <row r="366" spans="2:86" x14ac:dyDescent="0.2">
      <c r="B366" s="83">
        <v>362</v>
      </c>
      <c r="C366" s="83">
        <f>[1]服务器生态!W383</f>
        <v>36.991726783039688</v>
      </c>
      <c r="D366" s="83">
        <f>[1]服务器生态!X383</f>
        <v>36.474181338502142</v>
      </c>
      <c r="E366" s="83">
        <f>[1]服务器生态!Y383</f>
        <v>2.9773980258404964</v>
      </c>
      <c r="F366" s="83">
        <f>[1]服务器生态!Z383</f>
        <v>0.52970014845456503</v>
      </c>
      <c r="G366" s="83">
        <f>[1]服务器生态!AA383</f>
        <v>0.15326532696883952</v>
      </c>
      <c r="H366" s="83">
        <f>[1]服务器生态!AC383</f>
        <v>0.47962550249999997</v>
      </c>
      <c r="I366" s="83">
        <f>[1]服务器生态!AD383</f>
        <v>0.47291513735919999</v>
      </c>
      <c r="J366" s="83">
        <f>[1]服务器生态!AE383</f>
        <v>3.8604200140800002E-2</v>
      </c>
      <c r="K366" s="83">
        <f>[1]服务器生态!AF383</f>
        <v>6.8679600000000019E-3</v>
      </c>
      <c r="L366" s="83">
        <f>[1]服务器生态!AG383</f>
        <v>1.9871999999999997E-3</v>
      </c>
      <c r="M366" s="83">
        <f>[3]基础信息!M365</f>
        <v>100</v>
      </c>
      <c r="N366" s="92"/>
      <c r="X366" s="97">
        <v>362</v>
      </c>
      <c r="Y366" s="102">
        <f>求节点(节奏总纲!D$4:D$163,R$5:R$164,$X366)*6</f>
        <v>43561.630047489365</v>
      </c>
      <c r="Z366" s="102">
        <f>求节点(节奏总纲!E$4:E$163,S$5:S$164,$X366)*6</f>
        <v>44722.588147111921</v>
      </c>
      <c r="AA366" s="102">
        <f>求节点(节奏总纲!F$4:F$163,T$5:T$164,$X366)*6</f>
        <v>46275.897592913207</v>
      </c>
      <c r="AB366" s="102">
        <f>求节点(节奏总纲!G$4:G$163,U$5:U$164,$X366)*6</f>
        <v>48516.500754929621</v>
      </c>
      <c r="AC366" s="102">
        <f>求节点(节奏总纲!H$4:H$163,V$5:V$164,$X366)*6</f>
        <v>52399.876032774453</v>
      </c>
      <c r="AF366" s="103"/>
      <c r="AG366" s="103"/>
      <c r="AH366" s="103"/>
      <c r="AI366" s="103"/>
      <c r="AJ366" s="103"/>
    </row>
    <row r="367" spans="2:86" x14ac:dyDescent="0.2">
      <c r="B367" s="83">
        <v>363</v>
      </c>
      <c r="C367" s="83">
        <f>[1]服务器生态!W384</f>
        <v>36.773394500171825</v>
      </c>
      <c r="D367" s="83">
        <f>[1]服务器生态!X384</f>
        <v>36.258903708342345</v>
      </c>
      <c r="E367" s="83">
        <f>[1]服务器生态!Y384</f>
        <v>2.959824850308554</v>
      </c>
      <c r="F367" s="83">
        <f>[1]服务器生态!Z384</f>
        <v>0.52657375634732895</v>
      </c>
      <c r="G367" s="83">
        <f>[1]服务器生态!AA384</f>
        <v>0.15236072554490876</v>
      </c>
      <c r="H367" s="83">
        <f>[1]服务器生态!AC384</f>
        <v>0.47962550249999997</v>
      </c>
      <c r="I367" s="83">
        <f>[1]服务器生态!AD384</f>
        <v>0.47291513735919999</v>
      </c>
      <c r="J367" s="83">
        <f>[1]服务器生态!AE384</f>
        <v>3.8604200140800002E-2</v>
      </c>
      <c r="K367" s="83">
        <f>[1]服务器生态!AF384</f>
        <v>6.8679600000000019E-3</v>
      </c>
      <c r="L367" s="83">
        <f>[1]服务器生态!AG384</f>
        <v>1.9871999999999997E-3</v>
      </c>
      <c r="M367" s="83">
        <f>[3]基础信息!M366</f>
        <v>100</v>
      </c>
      <c r="N367" s="92"/>
      <c r="X367" s="97">
        <v>363</v>
      </c>
      <c r="Y367" s="102">
        <f>求节点(节奏总纲!D$4:D$163,R$5:R$164,$X367)*6</f>
        <v>43577.243721879706</v>
      </c>
      <c r="Z367" s="102">
        <f>求节点(节奏总纲!E$4:E$163,S$5:S$164,$X367)*6</f>
        <v>44737.886253499739</v>
      </c>
      <c r="AA367" s="102">
        <f>求节点(节奏总纲!F$4:F$163,T$5:T$164,$X367)*6</f>
        <v>46291.535803027851</v>
      </c>
      <c r="AB367" s="102">
        <f>求节点(节奏总纲!G$4:G$163,U$5:U$164,$X367)*6</f>
        <v>48532.269163595272</v>
      </c>
      <c r="AC367" s="102">
        <f>求节点(节奏总纲!H$4:H$163,V$5:V$164,$X367)*6</f>
        <v>52415.736498940969</v>
      </c>
      <c r="AF367" s="103"/>
      <c r="AG367" s="103"/>
      <c r="AH367" s="103"/>
      <c r="AI367" s="103"/>
      <c r="AJ367" s="103"/>
    </row>
    <row r="368" spans="2:86" x14ac:dyDescent="0.2">
      <c r="B368" s="83">
        <v>364</v>
      </c>
      <c r="C368" s="83">
        <f>[1]服务器生态!W385</f>
        <v>36.555062217303977</v>
      </c>
      <c r="D368" s="83">
        <f>[1]服务器生态!X385</f>
        <v>36.043626078182555</v>
      </c>
      <c r="E368" s="83">
        <f>[1]服务器生态!Y385</f>
        <v>2.9422516747766121</v>
      </c>
      <c r="F368" s="83">
        <f>[1]服务器生态!Z385</f>
        <v>0.52344736424009297</v>
      </c>
      <c r="G368" s="83">
        <f>[1]服务器生态!AA385</f>
        <v>0.15145612412097803</v>
      </c>
      <c r="H368" s="83">
        <f>[1]服务器生态!AC385</f>
        <v>0.47962550249999997</v>
      </c>
      <c r="I368" s="83">
        <f>[1]服务器生态!AD385</f>
        <v>0.47291513735919999</v>
      </c>
      <c r="J368" s="83">
        <f>[1]服务器生态!AE385</f>
        <v>3.8604200140800002E-2</v>
      </c>
      <c r="K368" s="83">
        <f>[1]服务器生态!AF385</f>
        <v>6.8679600000000019E-3</v>
      </c>
      <c r="L368" s="83">
        <f>[1]服务器生态!AG385</f>
        <v>1.9871999999999997E-3</v>
      </c>
      <c r="M368" s="83">
        <f>[3]基础信息!M367</f>
        <v>100</v>
      </c>
      <c r="N368" s="92"/>
      <c r="X368" s="97">
        <v>364</v>
      </c>
      <c r="Y368" s="102">
        <f>求节点(节奏总纲!D$4:D$163,R$5:R$164,$X368)*6</f>
        <v>43592.857396270039</v>
      </c>
      <c r="Z368" s="102">
        <f>求节点(节奏总纲!E$4:E$163,S$5:S$164,$X368)*6</f>
        <v>44753.184359887549</v>
      </c>
      <c r="AA368" s="102">
        <f>求节点(节奏总纲!F$4:F$163,T$5:T$164,$X368)*6</f>
        <v>46307.174013142496</v>
      </c>
      <c r="AB368" s="102">
        <f>求节点(节奏总纲!G$4:G$163,U$5:U$164,$X368)*6</f>
        <v>48548.037572260924</v>
      </c>
      <c r="AC368" s="102">
        <f>求节点(节奏总纲!H$4:H$163,V$5:V$164,$X368)*6</f>
        <v>52431.596965107499</v>
      </c>
      <c r="AF368" s="103"/>
      <c r="AG368" s="103"/>
      <c r="AH368" s="103"/>
      <c r="AI368" s="103"/>
      <c r="AJ368" s="103"/>
    </row>
    <row r="369" spans="2:36" x14ac:dyDescent="0.2">
      <c r="B369" s="83">
        <v>365</v>
      </c>
      <c r="C369" s="83">
        <f>[1]服务器生态!W386</f>
        <v>36.336729934436121</v>
      </c>
      <c r="D369" s="83">
        <f>[1]服务器生态!X386</f>
        <v>35.828348448022766</v>
      </c>
      <c r="E369" s="83">
        <f>[1]服务器生态!Y386</f>
        <v>2.9246784992446697</v>
      </c>
      <c r="F369" s="83">
        <f>[1]服务器生态!Z386</f>
        <v>0.52032097213285688</v>
      </c>
      <c r="G369" s="83">
        <f>[1]服务器生态!AA386</f>
        <v>0.15055152269704727</v>
      </c>
      <c r="H369" s="83">
        <f>[1]服务器生态!AC386</f>
        <v>0.47962550249999997</v>
      </c>
      <c r="I369" s="83">
        <f>[1]服务器生态!AD386</f>
        <v>0.47291513735919999</v>
      </c>
      <c r="J369" s="83">
        <f>[1]服务器生态!AE386</f>
        <v>3.8604200140800002E-2</v>
      </c>
      <c r="K369" s="83">
        <f>[1]服务器生态!AF386</f>
        <v>6.8679600000000019E-3</v>
      </c>
      <c r="L369" s="83">
        <f>[1]服务器生态!AG386</f>
        <v>1.9871999999999997E-3</v>
      </c>
      <c r="M369" s="83">
        <f>[3]基础信息!M368</f>
        <v>100</v>
      </c>
      <c r="N369" s="92"/>
      <c r="X369" s="97">
        <v>365</v>
      </c>
      <c r="Y369" s="102">
        <f>求节点(节奏总纲!D$4:D$163,R$5:R$164,$X369)*6</f>
        <v>43608.47107066038</v>
      </c>
      <c r="Z369" s="102">
        <f>求节点(节奏总纲!E$4:E$163,S$5:S$164,$X369)*6</f>
        <v>44768.48246627536</v>
      </c>
      <c r="AA369" s="102">
        <f>求节点(节奏总纲!F$4:F$163,T$5:T$164,$X369)*6</f>
        <v>46322.81222325714</v>
      </c>
      <c r="AB369" s="102">
        <f>求节点(节奏总纲!G$4:G$163,U$5:U$164,$X369)*6</f>
        <v>48563.805980926576</v>
      </c>
      <c r="AC369" s="102">
        <f>求节点(节奏总纲!H$4:H$163,V$5:V$164,$X369)*6</f>
        <v>52447.457431274022</v>
      </c>
      <c r="AF369" s="103"/>
      <c r="AG369" s="103"/>
      <c r="AH369" s="103"/>
      <c r="AI369" s="103"/>
      <c r="AJ369" s="103"/>
    </row>
    <row r="370" spans="2:36" x14ac:dyDescent="0.2">
      <c r="B370" s="83">
        <v>366</v>
      </c>
      <c r="C370" s="83">
        <f>[1]服务器生态!W387</f>
        <v>36.118397651568259</v>
      </c>
      <c r="D370" s="83">
        <f>[1]服务器生态!X387</f>
        <v>35.613070817862969</v>
      </c>
      <c r="E370" s="83">
        <f>[1]服务器生态!Y387</f>
        <v>2.9071053237127273</v>
      </c>
      <c r="F370" s="83">
        <f>[1]服务器生态!Z387</f>
        <v>0.5171945800256208</v>
      </c>
      <c r="G370" s="83">
        <f>[1]服务器生态!AA387</f>
        <v>0.14964692127311652</v>
      </c>
      <c r="H370" s="83">
        <f>[1]服务器生态!AC387</f>
        <v>0.47962550249999997</v>
      </c>
      <c r="I370" s="83">
        <f>[1]服务器生态!AD387</f>
        <v>0.47291513735919999</v>
      </c>
      <c r="J370" s="83">
        <f>[1]服务器生态!AE387</f>
        <v>3.8604200140800002E-2</v>
      </c>
      <c r="K370" s="83">
        <f>[1]服务器生态!AF387</f>
        <v>6.8679600000000019E-3</v>
      </c>
      <c r="L370" s="83">
        <f>[1]服务器生态!AG387</f>
        <v>1.9871999999999997E-3</v>
      </c>
      <c r="M370" s="83">
        <f>[3]基础信息!M369</f>
        <v>100</v>
      </c>
      <c r="N370" s="92"/>
      <c r="X370" s="97">
        <v>366</v>
      </c>
      <c r="Y370" s="102">
        <f>求节点(节奏总纲!D$4:D$163,R$5:R$164,$X370)*6</f>
        <v>43624.084745050721</v>
      </c>
      <c r="Z370" s="102">
        <f>求节点(节奏总纲!E$4:E$163,S$5:S$164,$X370)*6</f>
        <v>44783.780572663178</v>
      </c>
      <c r="AA370" s="102">
        <f>求节点(节奏总纲!F$4:F$163,T$5:T$164,$X370)*6</f>
        <v>46338.450433371778</v>
      </c>
      <c r="AB370" s="102">
        <f>求节点(节奏总纲!G$4:G$163,U$5:U$164,$X370)*6</f>
        <v>48579.574389592228</v>
      </c>
      <c r="AC370" s="102">
        <f>求节点(节奏总纲!H$4:H$163,V$5:V$164,$X370)*6</f>
        <v>52463.317897440545</v>
      </c>
      <c r="AF370" s="103"/>
      <c r="AG370" s="103"/>
      <c r="AH370" s="103"/>
      <c r="AI370" s="103"/>
      <c r="AJ370" s="103"/>
    </row>
    <row r="371" spans="2:36" x14ac:dyDescent="0.2">
      <c r="B371" s="83">
        <v>367</v>
      </c>
      <c r="C371" s="83">
        <f>[1]服务器生态!W388</f>
        <v>35.900065368700403</v>
      </c>
      <c r="D371" s="83">
        <f>[1]服务器生态!X388</f>
        <v>35.397793187703172</v>
      </c>
      <c r="E371" s="83">
        <f>[1]服务器生态!Y388</f>
        <v>2.889532148180785</v>
      </c>
      <c r="F371" s="83">
        <f>[1]服务器生态!Z388</f>
        <v>0.51406818791838471</v>
      </c>
      <c r="G371" s="83">
        <f>[1]服务器生态!AA388</f>
        <v>0.14874231984918573</v>
      </c>
      <c r="H371" s="83">
        <f>[1]服务器生态!AC388</f>
        <v>0.47962550249999997</v>
      </c>
      <c r="I371" s="83">
        <f>[1]服务器生态!AD388</f>
        <v>0.47291513735919999</v>
      </c>
      <c r="J371" s="83">
        <f>[1]服务器生态!AE388</f>
        <v>3.8604200140800002E-2</v>
      </c>
      <c r="K371" s="83">
        <f>[1]服务器生态!AF388</f>
        <v>6.8679600000000019E-3</v>
      </c>
      <c r="L371" s="83">
        <f>[1]服务器生态!AG388</f>
        <v>1.9871999999999997E-3</v>
      </c>
      <c r="M371" s="83">
        <f>[3]基础信息!M370</f>
        <v>100</v>
      </c>
      <c r="N371" s="92"/>
      <c r="X371" s="97">
        <v>367</v>
      </c>
      <c r="Y371" s="102">
        <f>求节点(节奏总纲!D$4:D$163,R$5:R$164,$X371)*6</f>
        <v>43639.698419441062</v>
      </c>
      <c r="Z371" s="102">
        <f>求节点(节奏总纲!E$4:E$163,S$5:S$164,$X371)*6</f>
        <v>44799.078679050988</v>
      </c>
      <c r="AA371" s="102">
        <f>求节点(节奏总纲!F$4:F$163,T$5:T$164,$X371)*6</f>
        <v>46354.088643486422</v>
      </c>
      <c r="AB371" s="102">
        <f>求节点(节奏总纲!G$4:G$163,U$5:U$164,$X371)*6</f>
        <v>48595.34279825788</v>
      </c>
      <c r="AC371" s="102">
        <f>求节点(节奏总纲!H$4:H$163,V$5:V$164,$X371)*6</f>
        <v>52479.178363607061</v>
      </c>
      <c r="AF371" s="103"/>
      <c r="AG371" s="103"/>
      <c r="AH371" s="103"/>
      <c r="AI371" s="103"/>
      <c r="AJ371" s="103"/>
    </row>
    <row r="372" spans="2:36" x14ac:dyDescent="0.2">
      <c r="B372" s="83">
        <v>368</v>
      </c>
      <c r="C372" s="83">
        <f>[1]服务器生态!W389</f>
        <v>35.681733085832555</v>
      </c>
      <c r="D372" s="83">
        <f>[1]服务器生态!X389</f>
        <v>35.182515557543383</v>
      </c>
      <c r="E372" s="83">
        <f>[1]服务器生态!Y389</f>
        <v>2.871958972648843</v>
      </c>
      <c r="F372" s="83">
        <f>[1]服务器生态!Z389</f>
        <v>0.51094179581114874</v>
      </c>
      <c r="G372" s="83">
        <f>[1]服务器生态!AA389</f>
        <v>0.147837718425255</v>
      </c>
      <c r="H372" s="83">
        <f>[1]服务器生态!AC389</f>
        <v>0.47962550249999997</v>
      </c>
      <c r="I372" s="83">
        <f>[1]服务器生态!AD389</f>
        <v>0.47291513735919999</v>
      </c>
      <c r="J372" s="83">
        <f>[1]服务器生态!AE389</f>
        <v>3.8604200140800002E-2</v>
      </c>
      <c r="K372" s="83">
        <f>[1]服务器生态!AF389</f>
        <v>6.8679600000000019E-3</v>
      </c>
      <c r="L372" s="83">
        <f>[1]服务器生态!AG389</f>
        <v>1.9871999999999997E-3</v>
      </c>
      <c r="M372" s="83">
        <f>[3]基础信息!M371</f>
        <v>100</v>
      </c>
      <c r="N372" s="92"/>
      <c r="X372" s="97">
        <v>368</v>
      </c>
      <c r="Y372" s="102">
        <f>求节点(节奏总纲!D$4:D$163,R$5:R$164,$X372)*6</f>
        <v>43655.312093831402</v>
      </c>
      <c r="Z372" s="102">
        <f>求节点(节奏总纲!E$4:E$163,S$5:S$164,$X372)*6</f>
        <v>44814.376785438799</v>
      </c>
      <c r="AA372" s="102">
        <f>求节点(节奏总纲!F$4:F$163,T$5:T$164,$X372)*6</f>
        <v>46369.726853601067</v>
      </c>
      <c r="AB372" s="102">
        <f>求节点(节奏总纲!G$4:G$163,U$5:U$164,$X372)*6</f>
        <v>48611.111206923531</v>
      </c>
      <c r="AC372" s="102">
        <f>求节点(节奏总纲!H$4:H$163,V$5:V$164,$X372)*6</f>
        <v>52495.038829773592</v>
      </c>
      <c r="AF372" s="103"/>
      <c r="AG372" s="103"/>
      <c r="AH372" s="103"/>
      <c r="AI372" s="103"/>
      <c r="AJ372" s="103"/>
    </row>
    <row r="373" spans="2:36" x14ac:dyDescent="0.2">
      <c r="B373" s="83">
        <v>369</v>
      </c>
      <c r="C373" s="83">
        <f>[1]服务器生态!W390</f>
        <v>35.463400802964692</v>
      </c>
      <c r="D373" s="83">
        <f>[1]服务器生态!X390</f>
        <v>34.967237927383586</v>
      </c>
      <c r="E373" s="83">
        <f>[1]服务器生态!Y390</f>
        <v>2.8543857971169007</v>
      </c>
      <c r="F373" s="83">
        <f>[1]服务器生态!Z390</f>
        <v>0.50781540370391265</v>
      </c>
      <c r="G373" s="83">
        <f>[1]服务器生态!AA390</f>
        <v>0.14693311700132425</v>
      </c>
      <c r="H373" s="83">
        <f>[1]服务器生态!AC390</f>
        <v>0.47962550249999997</v>
      </c>
      <c r="I373" s="83">
        <f>[1]服务器生态!AD390</f>
        <v>0.47291513735919999</v>
      </c>
      <c r="J373" s="83">
        <f>[1]服务器生态!AE390</f>
        <v>3.8604200140800002E-2</v>
      </c>
      <c r="K373" s="83">
        <f>[1]服务器生态!AF390</f>
        <v>6.8679600000000019E-3</v>
      </c>
      <c r="L373" s="83">
        <f>[1]服务器生态!AG390</f>
        <v>1.9871999999999997E-3</v>
      </c>
      <c r="M373" s="83">
        <f>[3]基础信息!M372</f>
        <v>100</v>
      </c>
      <c r="N373" s="92"/>
      <c r="X373" s="97">
        <v>369</v>
      </c>
      <c r="Y373" s="102">
        <f>求节点(节奏总纲!D$4:D$163,R$5:R$164,$X373)*6</f>
        <v>43670.925768221743</v>
      </c>
      <c r="Z373" s="102">
        <f>求节点(节奏总纲!E$4:E$163,S$5:S$164,$X373)*6</f>
        <v>44829.674891826609</v>
      </c>
      <c r="AA373" s="102">
        <f>求节点(节奏总纲!F$4:F$163,T$5:T$164,$X373)*6</f>
        <v>46385.365063715712</v>
      </c>
      <c r="AB373" s="102">
        <f>求节点(节奏总纲!G$4:G$163,U$5:U$164,$X373)*6</f>
        <v>48626.879615589183</v>
      </c>
      <c r="AC373" s="102">
        <f>求节点(节奏总纲!H$4:H$163,V$5:V$164,$X373)*6</f>
        <v>52510.899295940108</v>
      </c>
      <c r="AF373" s="103"/>
      <c r="AG373" s="103"/>
      <c r="AH373" s="103"/>
      <c r="AI373" s="103"/>
      <c r="AJ373" s="103"/>
    </row>
    <row r="374" spans="2:36" x14ac:dyDescent="0.2">
      <c r="B374" s="83">
        <v>370</v>
      </c>
      <c r="C374" s="83">
        <f>[1]服务器生态!W391</f>
        <v>35.245068520096837</v>
      </c>
      <c r="D374" s="83">
        <f>[1]服务器生态!X391</f>
        <v>34.751960297223796</v>
      </c>
      <c r="E374" s="83">
        <f>[1]服务器生态!Y391</f>
        <v>2.8368126215849583</v>
      </c>
      <c r="F374" s="83">
        <f>[1]服务器生态!Z391</f>
        <v>0.50468901159667656</v>
      </c>
      <c r="G374" s="83">
        <f>[1]服务器生态!AA391</f>
        <v>0.14602851557739349</v>
      </c>
      <c r="H374" s="83">
        <f>[1]服务器生态!AC391</f>
        <v>0.47962550249999997</v>
      </c>
      <c r="I374" s="83">
        <f>[1]服务器生态!AD391</f>
        <v>0.47291513735919999</v>
      </c>
      <c r="J374" s="83">
        <f>[1]服务器生态!AE391</f>
        <v>3.8604200140800002E-2</v>
      </c>
      <c r="K374" s="83">
        <f>[1]服务器生态!AF391</f>
        <v>6.8679600000000019E-3</v>
      </c>
      <c r="L374" s="83">
        <f>[1]服务器生态!AG391</f>
        <v>1.9871999999999997E-3</v>
      </c>
      <c r="M374" s="83">
        <f>[3]基础信息!M373</f>
        <v>100</v>
      </c>
      <c r="N374" s="92"/>
      <c r="X374" s="97">
        <v>370</v>
      </c>
      <c r="Y374" s="102">
        <f>求节点(节奏总纲!D$4:D$163,R$5:R$164,$X374)*6</f>
        <v>43686.539442612084</v>
      </c>
      <c r="Z374" s="102">
        <f>求节点(节奏总纲!E$4:E$163,S$5:S$164,$X374)*6</f>
        <v>44844.97299821442</v>
      </c>
      <c r="AA374" s="102">
        <f>求节点(节奏总纲!F$4:F$163,T$5:T$164,$X374)*6</f>
        <v>46401.003273830356</v>
      </c>
      <c r="AB374" s="102">
        <f>求节点(节奏总纲!G$4:G$163,U$5:U$164,$X374)*6</f>
        <v>48642.648024254835</v>
      </c>
      <c r="AC374" s="102">
        <f>求节点(节奏总纲!H$4:H$163,V$5:V$164,$X374)*6</f>
        <v>52526.759762106631</v>
      </c>
      <c r="AF374" s="103"/>
      <c r="AG374" s="103"/>
      <c r="AH374" s="103"/>
      <c r="AI374" s="103"/>
      <c r="AJ374" s="103"/>
    </row>
    <row r="375" spans="2:36" x14ac:dyDescent="0.2">
      <c r="B375" s="83">
        <v>371</v>
      </c>
      <c r="C375" s="83">
        <f>[1]服务器生态!W392</f>
        <v>35.026736237228974</v>
      </c>
      <c r="D375" s="83">
        <f>[1]服务器生态!X392</f>
        <v>34.536682667063999</v>
      </c>
      <c r="E375" s="83">
        <f>[1]服务器生态!Y392</f>
        <v>2.8192394460530159</v>
      </c>
      <c r="F375" s="83">
        <f>[1]服务器生态!Z392</f>
        <v>0.50156261948944059</v>
      </c>
      <c r="G375" s="83">
        <f>[1]服务器生态!AA392</f>
        <v>0.14512391415346271</v>
      </c>
      <c r="H375" s="83">
        <f>[1]服务器生态!AC392</f>
        <v>0.47962550249999997</v>
      </c>
      <c r="I375" s="83">
        <f>[1]服务器生态!AD392</f>
        <v>0.47291513735919999</v>
      </c>
      <c r="J375" s="83">
        <f>[1]服务器生态!AE392</f>
        <v>3.8604200140800002E-2</v>
      </c>
      <c r="K375" s="83">
        <f>[1]服务器生态!AF392</f>
        <v>6.8679600000000019E-3</v>
      </c>
      <c r="L375" s="83">
        <f>[1]服务器生态!AG392</f>
        <v>1.9871999999999997E-3</v>
      </c>
      <c r="M375" s="83">
        <f>[3]基础信息!M374</f>
        <v>100</v>
      </c>
      <c r="N375" s="92"/>
      <c r="X375" s="97">
        <v>371</v>
      </c>
      <c r="Y375" s="102">
        <f>求节点(节奏总纲!D$4:D$163,R$5:R$164,$X375)*6</f>
        <v>43702.153117002425</v>
      </c>
      <c r="Z375" s="102">
        <f>求节点(节奏总纲!E$4:E$163,S$5:S$164,$X375)*6</f>
        <v>44860.27110460223</v>
      </c>
      <c r="AA375" s="102">
        <f>求节点(节奏总纲!F$4:F$163,T$5:T$164,$X375)*6</f>
        <v>46416.641483945001</v>
      </c>
      <c r="AB375" s="102">
        <f>求节点(节奏总纲!G$4:G$163,U$5:U$164,$X375)*6</f>
        <v>48658.416432920487</v>
      </c>
      <c r="AC375" s="102">
        <f>求节点(节奏总纲!H$4:H$163,V$5:V$164,$X375)*6</f>
        <v>52542.620228273161</v>
      </c>
      <c r="AF375" s="103"/>
      <c r="AG375" s="103"/>
      <c r="AH375" s="103"/>
      <c r="AI375" s="103"/>
      <c r="AJ375" s="103"/>
    </row>
    <row r="376" spans="2:36" x14ac:dyDescent="0.2">
      <c r="B376" s="83">
        <v>372</v>
      </c>
      <c r="C376" s="83">
        <f>[1]服务器生态!W393</f>
        <v>34.808403954361125</v>
      </c>
      <c r="D376" s="83">
        <f>[1]服务器生态!X393</f>
        <v>34.32140503690421</v>
      </c>
      <c r="E376" s="83">
        <f>[1]服务器生态!Y393</f>
        <v>2.8016662705210744</v>
      </c>
      <c r="F376" s="83">
        <f>[1]服务器生态!Z393</f>
        <v>0.49843622738220456</v>
      </c>
      <c r="G376" s="83">
        <f>[1]服务器生态!AA393</f>
        <v>0.14421931272953198</v>
      </c>
      <c r="H376" s="83">
        <f>[1]服务器生态!AC393</f>
        <v>0.47962550249999997</v>
      </c>
      <c r="I376" s="83">
        <f>[1]服务器生态!AD393</f>
        <v>0.47291513735919999</v>
      </c>
      <c r="J376" s="83">
        <f>[1]服务器生态!AE393</f>
        <v>3.8604200140800002E-2</v>
      </c>
      <c r="K376" s="83">
        <f>[1]服务器生态!AF393</f>
        <v>6.8679600000000019E-3</v>
      </c>
      <c r="L376" s="83">
        <f>[1]服务器生态!AG393</f>
        <v>1.9871999999999997E-3</v>
      </c>
      <c r="M376" s="83">
        <f>[3]基础信息!M375</f>
        <v>100</v>
      </c>
      <c r="N376" s="92"/>
      <c r="X376" s="97">
        <v>372</v>
      </c>
      <c r="Y376" s="102">
        <f>求节点(节奏总纲!D$4:D$163,R$5:R$164,$X376)*6</f>
        <v>43717.766791392765</v>
      </c>
      <c r="Z376" s="102">
        <f>求节点(节奏总纲!E$4:E$163,S$5:S$164,$X376)*6</f>
        <v>44875.569210990041</v>
      </c>
      <c r="AA376" s="102">
        <f>求节点(节奏总纲!F$4:F$163,T$5:T$164,$X376)*6</f>
        <v>46432.279694059645</v>
      </c>
      <c r="AB376" s="102">
        <f>求节点(节奏总纲!G$4:G$163,U$5:U$164,$X376)*6</f>
        <v>48674.184841586139</v>
      </c>
      <c r="AC376" s="102">
        <f>求节点(节奏总纲!H$4:H$163,V$5:V$164,$X376)*6</f>
        <v>52558.480694439684</v>
      </c>
      <c r="AF376" s="103"/>
      <c r="AG376" s="103"/>
      <c r="AH376" s="103"/>
      <c r="AI376" s="103"/>
      <c r="AJ376" s="103"/>
    </row>
    <row r="377" spans="2:36" x14ac:dyDescent="0.2">
      <c r="B377" s="83">
        <v>373</v>
      </c>
      <c r="C377" s="83">
        <f>[1]服务器生态!W394</f>
        <v>34.59007167149327</v>
      </c>
      <c r="D377" s="83">
        <f>[1]服务器生态!X394</f>
        <v>34.106127406744413</v>
      </c>
      <c r="E377" s="83">
        <f>[1]服务器生态!Y394</f>
        <v>2.784093094989132</v>
      </c>
      <c r="F377" s="83">
        <f>[1]服务器生态!Z394</f>
        <v>0.49530983527496847</v>
      </c>
      <c r="G377" s="83">
        <f>[1]服务器生态!AA394</f>
        <v>0.14331471130560122</v>
      </c>
      <c r="H377" s="83">
        <f>[1]服务器生态!AC394</f>
        <v>0.47962550249999997</v>
      </c>
      <c r="I377" s="83">
        <f>[1]服务器生态!AD394</f>
        <v>0.47291513735919999</v>
      </c>
      <c r="J377" s="83">
        <f>[1]服务器生态!AE394</f>
        <v>3.8604200140800002E-2</v>
      </c>
      <c r="K377" s="83">
        <f>[1]服务器生态!AF394</f>
        <v>6.8679600000000019E-3</v>
      </c>
      <c r="L377" s="83">
        <f>[1]服务器生态!AG394</f>
        <v>1.9871999999999997E-3</v>
      </c>
      <c r="M377" s="83">
        <f>[3]基础信息!M376</f>
        <v>100</v>
      </c>
      <c r="N377" s="92"/>
      <c r="X377" s="97">
        <v>373</v>
      </c>
      <c r="Y377" s="102">
        <f>求节点(节奏总纲!D$4:D$163,R$5:R$164,$X377)*6</f>
        <v>43733.380465783106</v>
      </c>
      <c r="Z377" s="102">
        <f>求节点(节奏总纲!E$4:E$163,S$5:S$164,$X377)*6</f>
        <v>44890.867317377852</v>
      </c>
      <c r="AA377" s="102">
        <f>求节点(节奏总纲!F$4:F$163,T$5:T$164,$X377)*6</f>
        <v>46447.917904174283</v>
      </c>
      <c r="AB377" s="102">
        <f>求节点(节奏总纲!G$4:G$163,U$5:U$164,$X377)*6</f>
        <v>48689.95325025179</v>
      </c>
      <c r="AC377" s="102">
        <f>求节点(节奏总纲!H$4:H$163,V$5:V$164,$X377)*6</f>
        <v>52574.3411606062</v>
      </c>
      <c r="AF377" s="103"/>
      <c r="AG377" s="103"/>
      <c r="AH377" s="103"/>
      <c r="AI377" s="103"/>
      <c r="AJ377" s="103"/>
    </row>
    <row r="378" spans="2:36" x14ac:dyDescent="0.2">
      <c r="B378" s="83">
        <v>374</v>
      </c>
      <c r="C378" s="83">
        <f>[1]服务器生态!W395</f>
        <v>34.371739388625407</v>
      </c>
      <c r="D378" s="83">
        <f>[1]服务器生态!X395</f>
        <v>33.890849776584623</v>
      </c>
      <c r="E378" s="83">
        <f>[1]服务器生态!Y395</f>
        <v>2.7665199194571897</v>
      </c>
      <c r="F378" s="83">
        <f>[1]服务器生态!Z395</f>
        <v>0.49218344316773244</v>
      </c>
      <c r="G378" s="83">
        <f>[1]服务器生态!AA395</f>
        <v>0.14241010988167047</v>
      </c>
      <c r="H378" s="83">
        <f>[1]服务器生态!AC395</f>
        <v>0.47962550249999997</v>
      </c>
      <c r="I378" s="83">
        <f>[1]服务器生态!AD395</f>
        <v>0.47291513735919999</v>
      </c>
      <c r="J378" s="83">
        <f>[1]服务器生态!AE395</f>
        <v>3.8604200140800002E-2</v>
      </c>
      <c r="K378" s="83">
        <f>[1]服务器生态!AF395</f>
        <v>6.8679600000000019E-3</v>
      </c>
      <c r="L378" s="83">
        <f>[1]服务器生态!AG395</f>
        <v>1.9871999999999997E-3</v>
      </c>
      <c r="M378" s="83">
        <f>[3]基础信息!M377</f>
        <v>100</v>
      </c>
      <c r="N378" s="92"/>
      <c r="X378" s="97">
        <v>374</v>
      </c>
      <c r="Y378" s="102">
        <f>求节点(节奏总纲!D$4:D$163,R$5:R$164,$X378)*6</f>
        <v>43748.994140173447</v>
      </c>
      <c r="Z378" s="102">
        <f>求节点(节奏总纲!E$4:E$163,S$5:S$164,$X378)*6</f>
        <v>44906.165423765669</v>
      </c>
      <c r="AA378" s="102">
        <f>求节点(节奏总纲!F$4:F$163,T$5:T$164,$X378)*6</f>
        <v>46463.556114288927</v>
      </c>
      <c r="AB378" s="102">
        <f>求节点(节奏总纲!G$4:G$163,U$5:U$164,$X378)*6</f>
        <v>48705.721658917442</v>
      </c>
      <c r="AC378" s="102">
        <f>求节点(节奏总纲!H$4:H$163,V$5:V$164,$X378)*6</f>
        <v>52590.201626772716</v>
      </c>
      <c r="AF378" s="103"/>
      <c r="AG378" s="103"/>
      <c r="AH378" s="103"/>
      <c r="AI378" s="103"/>
      <c r="AJ378" s="103"/>
    </row>
    <row r="379" spans="2:36" x14ac:dyDescent="0.2">
      <c r="B379" s="83">
        <v>375</v>
      </c>
      <c r="C379" s="83">
        <f>[1]服务器生态!W396</f>
        <v>34.153407105757552</v>
      </c>
      <c r="D379" s="83">
        <f>[1]服务器生态!X396</f>
        <v>33.675572146424827</v>
      </c>
      <c r="E379" s="83">
        <f>[1]服务器生态!Y396</f>
        <v>2.7489467439252473</v>
      </c>
      <c r="F379" s="83">
        <f>[1]服务器生态!Z396</f>
        <v>0.48905705106049635</v>
      </c>
      <c r="G379" s="83">
        <f>[1]服务器生态!AA396</f>
        <v>0.14150550845773968</v>
      </c>
      <c r="H379" s="83">
        <f>[1]服务器生态!AC396</f>
        <v>0.47962550249999997</v>
      </c>
      <c r="I379" s="83">
        <f>[1]服务器生态!AD396</f>
        <v>0.47291513735919999</v>
      </c>
      <c r="J379" s="83">
        <f>[1]服务器生态!AE396</f>
        <v>3.8604200140800002E-2</v>
      </c>
      <c r="K379" s="83">
        <f>[1]服务器生态!AF396</f>
        <v>6.8679600000000019E-3</v>
      </c>
      <c r="L379" s="83">
        <f>[1]服务器生态!AG396</f>
        <v>1.9871999999999997E-3</v>
      </c>
      <c r="M379" s="83">
        <f>[3]基础信息!M378</f>
        <v>100</v>
      </c>
      <c r="N379" s="92"/>
      <c r="X379" s="97">
        <v>375</v>
      </c>
      <c r="Y379" s="102">
        <f>求节点(节奏总纲!D$4:D$163,R$5:R$164,$X379)*6</f>
        <v>43764.607814563788</v>
      </c>
      <c r="Z379" s="102">
        <f>求节点(节奏总纲!E$4:E$163,S$5:S$164,$X379)*6</f>
        <v>44921.46353015348</v>
      </c>
      <c r="AA379" s="102">
        <f>求节点(节奏总纲!F$4:F$163,T$5:T$164,$X379)*6</f>
        <v>46479.194324403572</v>
      </c>
      <c r="AB379" s="102">
        <f>求节点(节奏总纲!G$4:G$163,U$5:U$164,$X379)*6</f>
        <v>48721.490067583094</v>
      </c>
      <c r="AC379" s="102">
        <f>求节点(节奏总纲!H$4:H$163,V$5:V$164,$X379)*6</f>
        <v>52606.062092939246</v>
      </c>
      <c r="AF379" s="103"/>
      <c r="AG379" s="103"/>
      <c r="AH379" s="103"/>
      <c r="AI379" s="103"/>
      <c r="AJ379" s="103"/>
    </row>
    <row r="380" spans="2:36" x14ac:dyDescent="0.2">
      <c r="B380" s="83">
        <v>376</v>
      </c>
      <c r="C380" s="83">
        <f>[1]服务器生态!W397</f>
        <v>33.935074822889703</v>
      </c>
      <c r="D380" s="83">
        <f>[1]服务器生态!X397</f>
        <v>33.460294516265037</v>
      </c>
      <c r="E380" s="83">
        <f>[1]服务器生态!Y397</f>
        <v>2.7313735683933054</v>
      </c>
      <c r="F380" s="83">
        <f>[1]服务器生态!Z397</f>
        <v>0.48593065895326037</v>
      </c>
      <c r="G380" s="83">
        <f>[1]服务器生态!AA397</f>
        <v>0.14060090703380895</v>
      </c>
      <c r="H380" s="83">
        <f>[1]服务器生态!AC397</f>
        <v>0.47962550249999997</v>
      </c>
      <c r="I380" s="83">
        <f>[1]服务器生态!AD397</f>
        <v>0.47291513735919999</v>
      </c>
      <c r="J380" s="83">
        <f>[1]服务器生态!AE397</f>
        <v>3.8604200140800002E-2</v>
      </c>
      <c r="K380" s="83">
        <f>[1]服务器生态!AF397</f>
        <v>6.8679600000000019E-3</v>
      </c>
      <c r="L380" s="83">
        <f>[1]服务器生态!AG397</f>
        <v>1.9871999999999997E-3</v>
      </c>
      <c r="M380" s="83">
        <f>[3]基础信息!M379</f>
        <v>100</v>
      </c>
      <c r="N380" s="92"/>
      <c r="X380" s="97">
        <v>376</v>
      </c>
      <c r="Y380" s="102">
        <f>求节点(节奏总纲!D$4:D$163,R$5:R$164,$X380)*6</f>
        <v>43780.221488954128</v>
      </c>
      <c r="Z380" s="102">
        <f>求节点(节奏总纲!E$4:E$163,S$5:S$164,$X380)*6</f>
        <v>44936.76163654129</v>
      </c>
      <c r="AA380" s="102">
        <f>求节点(节奏总纲!F$4:F$163,T$5:T$164,$X380)*6</f>
        <v>46494.832534518209</v>
      </c>
      <c r="AB380" s="102">
        <f>求节点(节奏总纲!G$4:G$163,U$5:U$164,$X380)*6</f>
        <v>48737.258476248739</v>
      </c>
      <c r="AC380" s="102">
        <f>求节点(节奏总纲!H$4:H$163,V$5:V$164,$X380)*6</f>
        <v>52621.922559105769</v>
      </c>
      <c r="AF380" s="103"/>
      <c r="AG380" s="103"/>
      <c r="AH380" s="103"/>
      <c r="AI380" s="103"/>
      <c r="AJ380" s="103"/>
    </row>
    <row r="381" spans="2:36" x14ac:dyDescent="0.2">
      <c r="B381" s="83">
        <v>377</v>
      </c>
      <c r="C381" s="83">
        <f>[1]服务器生态!W398</f>
        <v>33.716742540021841</v>
      </c>
      <c r="D381" s="83">
        <f>[1]服务器生态!X398</f>
        <v>33.24501688610524</v>
      </c>
      <c r="E381" s="83">
        <f>[1]服务器生态!Y398</f>
        <v>2.713800392861363</v>
      </c>
      <c r="F381" s="83">
        <f>[1]服务器生态!Z398</f>
        <v>0.48280426684602429</v>
      </c>
      <c r="G381" s="83">
        <f>[1]服务器生态!AA398</f>
        <v>0.1396963056098782</v>
      </c>
      <c r="H381" s="83">
        <f>[1]服务器生态!AC398</f>
        <v>0.47962550249999997</v>
      </c>
      <c r="I381" s="83">
        <f>[1]服务器生态!AD398</f>
        <v>0.47291513735919999</v>
      </c>
      <c r="J381" s="83">
        <f>[1]服务器生态!AE398</f>
        <v>3.8604200140800002E-2</v>
      </c>
      <c r="K381" s="83">
        <f>[1]服务器生态!AF398</f>
        <v>6.8679600000000019E-3</v>
      </c>
      <c r="L381" s="83">
        <f>[1]服务器生态!AG398</f>
        <v>1.9871999999999997E-3</v>
      </c>
      <c r="M381" s="83">
        <f>[3]基础信息!M380</f>
        <v>100</v>
      </c>
      <c r="N381" s="92"/>
      <c r="X381" s="97">
        <v>377</v>
      </c>
      <c r="Y381" s="102">
        <f>求节点(节奏总纲!D$4:D$163,R$5:R$164,$X381)*6</f>
        <v>43795.835163344469</v>
      </c>
      <c r="Z381" s="102">
        <f>求节点(节奏总纲!E$4:E$163,S$5:S$164,$X381)*6</f>
        <v>44952.059742929108</v>
      </c>
      <c r="AA381" s="102">
        <f>求节点(节奏总纲!F$4:F$163,T$5:T$164,$X381)*6</f>
        <v>46510.470744632854</v>
      </c>
      <c r="AB381" s="102">
        <f>求节点(节奏总纲!G$4:G$163,U$5:U$164,$X381)*6</f>
        <v>48753.02688491439</v>
      </c>
      <c r="AC381" s="102">
        <f>求节点(节奏总纲!H$4:H$163,V$5:V$164,$X381)*6</f>
        <v>52637.783025272292</v>
      </c>
      <c r="AF381" s="103"/>
      <c r="AG381" s="103"/>
      <c r="AH381" s="103"/>
      <c r="AI381" s="103"/>
      <c r="AJ381" s="103"/>
    </row>
    <row r="382" spans="2:36" x14ac:dyDescent="0.2">
      <c r="B382" s="83">
        <v>378</v>
      </c>
      <c r="C382" s="83">
        <f>[1]服务器生态!W399</f>
        <v>33.498410257153985</v>
      </c>
      <c r="D382" s="83">
        <f>[1]服务器生态!X399</f>
        <v>33.029739255945444</v>
      </c>
      <c r="E382" s="83">
        <f>[1]服务器生态!Y399</f>
        <v>2.6962272173294206</v>
      </c>
      <c r="F382" s="83">
        <f>[1]服务器生态!Z399</f>
        <v>0.4796778747387882</v>
      </c>
      <c r="G382" s="83">
        <f>[1]服务器生态!AA399</f>
        <v>0.13879170418594744</v>
      </c>
      <c r="H382" s="83">
        <f>[1]服务器生态!AC399</f>
        <v>0.47962550249999997</v>
      </c>
      <c r="I382" s="83">
        <f>[1]服务器生态!AD399</f>
        <v>0.47291513735919999</v>
      </c>
      <c r="J382" s="83">
        <f>[1]服务器生态!AE399</f>
        <v>3.8604200140800002E-2</v>
      </c>
      <c r="K382" s="83">
        <f>[1]服务器生态!AF399</f>
        <v>6.8679600000000019E-3</v>
      </c>
      <c r="L382" s="83">
        <f>[1]服务器生态!AG399</f>
        <v>1.9871999999999997E-3</v>
      </c>
      <c r="M382" s="83">
        <f>[3]基础信息!M381</f>
        <v>100</v>
      </c>
      <c r="N382" s="92"/>
      <c r="X382" s="97">
        <v>378</v>
      </c>
      <c r="Y382" s="102">
        <f>求节点(节奏总纲!D$4:D$163,R$5:R$164,$X382)*6</f>
        <v>43811.44883773481</v>
      </c>
      <c r="Z382" s="102">
        <f>求节点(节奏总纲!E$4:E$163,S$5:S$164,$X382)*6</f>
        <v>44967.357849316912</v>
      </c>
      <c r="AA382" s="102">
        <f>求节点(节奏总纲!F$4:F$163,T$5:T$164,$X382)*6</f>
        <v>46526.108954747499</v>
      </c>
      <c r="AB382" s="102">
        <f>求节点(节奏总纲!G$4:G$163,U$5:U$164,$X382)*6</f>
        <v>48768.795293580042</v>
      </c>
      <c r="AC382" s="102">
        <f>求节点(节奏总纲!H$4:H$163,V$5:V$164,$X382)*6</f>
        <v>52653.643491438808</v>
      </c>
      <c r="AF382" s="103"/>
      <c r="AG382" s="103"/>
      <c r="AH382" s="103"/>
      <c r="AI382" s="103"/>
      <c r="AJ382" s="103"/>
    </row>
    <row r="383" spans="2:36" x14ac:dyDescent="0.2">
      <c r="B383" s="83">
        <v>379</v>
      </c>
      <c r="C383" s="83">
        <f>[1]服务器生态!W400</f>
        <v>33.280077974286122</v>
      </c>
      <c r="D383" s="83">
        <f>[1]服务器生态!X400</f>
        <v>32.814461625785654</v>
      </c>
      <c r="E383" s="83">
        <f>[1]服务器生态!Y400</f>
        <v>2.6786540417974782</v>
      </c>
      <c r="F383" s="83">
        <f>[1]服务器生态!Z400</f>
        <v>0.47655148263155211</v>
      </c>
      <c r="G383" s="83">
        <f>[1]服务器生态!AA400</f>
        <v>0.13788710276201668</v>
      </c>
      <c r="H383" s="83">
        <f>[1]服务器生态!AC400</f>
        <v>0.47962550249999997</v>
      </c>
      <c r="I383" s="83">
        <f>[1]服务器生态!AD400</f>
        <v>0.47291513735919999</v>
      </c>
      <c r="J383" s="83">
        <f>[1]服务器生态!AE400</f>
        <v>3.8604200140800002E-2</v>
      </c>
      <c r="K383" s="83">
        <f>[1]服务器生态!AF400</f>
        <v>6.8679600000000019E-3</v>
      </c>
      <c r="L383" s="83">
        <f>[1]服务器生态!AG400</f>
        <v>1.9871999999999997E-3</v>
      </c>
      <c r="M383" s="83">
        <f>[3]基础信息!M382</f>
        <v>100</v>
      </c>
      <c r="N383" s="92"/>
      <c r="X383" s="97">
        <v>379</v>
      </c>
      <c r="Y383" s="102">
        <f>求节点(节奏总纲!D$4:D$163,R$5:R$164,$X383)*6</f>
        <v>43827.062512125151</v>
      </c>
      <c r="Z383" s="102">
        <f>求节点(节奏总纲!E$4:E$163,S$5:S$164,$X383)*6</f>
        <v>44982.655955704729</v>
      </c>
      <c r="AA383" s="102">
        <f>求节点(节奏总纲!F$4:F$163,T$5:T$164,$X383)*6</f>
        <v>46541.501623398319</v>
      </c>
      <c r="AB383" s="102">
        <f>求节点(节奏总纲!G$4:G$163,U$5:U$164,$X383)*6</f>
        <v>48784.563702245694</v>
      </c>
      <c r="AC383" s="102">
        <f>求节点(节奏总纲!H$4:H$163,V$5:V$164,$X383)*6</f>
        <v>52669.503957605339</v>
      </c>
      <c r="AF383" s="103"/>
      <c r="AG383" s="103"/>
      <c r="AH383" s="103"/>
      <c r="AI383" s="103"/>
      <c r="AJ383" s="103"/>
    </row>
    <row r="384" spans="2:36" x14ac:dyDescent="0.2">
      <c r="B384" s="83">
        <v>380</v>
      </c>
      <c r="C384" s="83">
        <f>[1]服务器生态!W401</f>
        <v>33.061745691418274</v>
      </c>
      <c r="D384" s="83">
        <f>[1]服务器生态!X401</f>
        <v>32.599183995625864</v>
      </c>
      <c r="E384" s="83">
        <f>[1]服务器生态!Y401</f>
        <v>2.6610808662655367</v>
      </c>
      <c r="F384" s="83">
        <f>[1]服务器生态!Z401</f>
        <v>0.47342509052431614</v>
      </c>
      <c r="G384" s="83">
        <f>[1]服务器生态!AA401</f>
        <v>0.13698250133808593</v>
      </c>
      <c r="H384" s="83">
        <f>[1]服务器生态!AC401</f>
        <v>0.47962550249999997</v>
      </c>
      <c r="I384" s="83">
        <f>[1]服务器生态!AD401</f>
        <v>0.47291513735919999</v>
      </c>
      <c r="J384" s="83">
        <f>[1]服务器生态!AE401</f>
        <v>3.8604200140800002E-2</v>
      </c>
      <c r="K384" s="83">
        <f>[1]服务器生态!AF401</f>
        <v>6.8679600000000019E-3</v>
      </c>
      <c r="L384" s="83">
        <f>[1]服务器生态!AG401</f>
        <v>1.9871999999999997E-3</v>
      </c>
      <c r="M384" s="83">
        <f>[3]基础信息!M383</f>
        <v>100</v>
      </c>
      <c r="N384" s="92"/>
      <c r="X384" s="97">
        <v>380</v>
      </c>
      <c r="Y384" s="102">
        <f>求节点(节奏总纲!D$4:D$163,R$5:R$164,$X384)*6</f>
        <v>43842.676186515491</v>
      </c>
      <c r="Z384" s="102">
        <f>求节点(节奏总纲!E$4:E$163,S$5:S$164,$X384)*6</f>
        <v>44997.95406209254</v>
      </c>
      <c r="AA384" s="102">
        <f>求节点(节奏总纲!F$4:F$163,T$5:T$164,$X384)*6</f>
        <v>46556.70206855658</v>
      </c>
      <c r="AB384" s="102">
        <f>求节点(节奏总纲!G$4:G$163,U$5:U$164,$X384)*6</f>
        <v>48800.332110911346</v>
      </c>
      <c r="AC384" s="102">
        <f>求节点(节奏总纲!H$4:H$163,V$5:V$164,$X384)*6</f>
        <v>52685.364423771854</v>
      </c>
      <c r="AF384" s="103"/>
      <c r="AG384" s="103"/>
      <c r="AH384" s="103"/>
      <c r="AI384" s="103"/>
      <c r="AJ384" s="103"/>
    </row>
    <row r="385" spans="2:36" x14ac:dyDescent="0.2">
      <c r="B385" s="83">
        <v>381</v>
      </c>
      <c r="C385" s="83">
        <f>[1]服务器生态!W402</f>
        <v>32.843413408550418</v>
      </c>
      <c r="D385" s="83">
        <f>[1]服务器生态!X402</f>
        <v>32.383906365466068</v>
      </c>
      <c r="E385" s="83">
        <f>[1]服务器生态!Y402</f>
        <v>2.6435076907335944</v>
      </c>
      <c r="F385" s="83">
        <f>[1]服务器生态!Z402</f>
        <v>0.47029869841708011</v>
      </c>
      <c r="G385" s="83">
        <f>[1]服务器生态!AA402</f>
        <v>0.13607789991415517</v>
      </c>
      <c r="H385" s="83">
        <f>[1]服务器生态!AC402</f>
        <v>0.47962550249999997</v>
      </c>
      <c r="I385" s="83">
        <f>[1]服务器生态!AD402</f>
        <v>0.47291513735919999</v>
      </c>
      <c r="J385" s="83">
        <f>[1]服务器生态!AE402</f>
        <v>3.8604200140800002E-2</v>
      </c>
      <c r="K385" s="83">
        <f>[1]服务器生态!AF402</f>
        <v>6.8679600000000019E-3</v>
      </c>
      <c r="L385" s="83">
        <f>[1]服务器生态!AG402</f>
        <v>1.9871999999999997E-3</v>
      </c>
      <c r="M385" s="83">
        <f>[3]基础信息!M384</f>
        <v>100</v>
      </c>
      <c r="N385" s="92"/>
      <c r="X385" s="97">
        <v>381</v>
      </c>
      <c r="Y385" s="102">
        <f>求节点(节奏总纲!D$4:D$163,R$5:R$164,$X385)*6</f>
        <v>43858.289860905832</v>
      </c>
      <c r="Z385" s="102">
        <f>求节点(节奏总纲!E$4:E$163,S$5:S$164,$X385)*6</f>
        <v>45013.252168480351</v>
      </c>
      <c r="AA385" s="102">
        <f>求节点(节奏总纲!F$4:F$163,T$5:T$164,$X385)*6</f>
        <v>46571.902513714856</v>
      </c>
      <c r="AB385" s="102">
        <f>求节点(节奏总纲!G$4:G$163,U$5:U$164,$X385)*6</f>
        <v>48815.71267174885</v>
      </c>
      <c r="AC385" s="102">
        <f>求节点(节奏总纲!H$4:H$163,V$5:V$164,$X385)*6</f>
        <v>52701.224889938378</v>
      </c>
      <c r="AF385" s="103"/>
      <c r="AG385" s="103"/>
      <c r="AH385" s="103"/>
      <c r="AI385" s="103"/>
      <c r="AJ385" s="103"/>
    </row>
    <row r="386" spans="2:36" x14ac:dyDescent="0.2">
      <c r="B386" s="83">
        <v>382</v>
      </c>
      <c r="C386" s="83">
        <f>[1]服务器生态!W403</f>
        <v>32.625081125682556</v>
      </c>
      <c r="D386" s="83">
        <f>[1]服务器生态!X403</f>
        <v>32.168628735306271</v>
      </c>
      <c r="E386" s="83">
        <f>[1]服务器生态!Y403</f>
        <v>2.625934515201652</v>
      </c>
      <c r="F386" s="83">
        <f>[1]服务器生态!Z403</f>
        <v>0.46717230630984402</v>
      </c>
      <c r="G386" s="83">
        <f>[1]服务器生态!AA403</f>
        <v>0.13517329849022441</v>
      </c>
      <c r="H386" s="83">
        <f>[1]服务器生态!AC403</f>
        <v>0.47962550249999997</v>
      </c>
      <c r="I386" s="83">
        <f>[1]服务器生态!AD403</f>
        <v>0.47291513735919999</v>
      </c>
      <c r="J386" s="83">
        <f>[1]服务器生态!AE403</f>
        <v>3.8604200140800002E-2</v>
      </c>
      <c r="K386" s="83">
        <f>[1]服务器生态!AF403</f>
        <v>6.8679600000000019E-3</v>
      </c>
      <c r="L386" s="83">
        <f>[1]服务器生态!AG403</f>
        <v>1.9871999999999997E-3</v>
      </c>
      <c r="M386" s="83">
        <f>[3]基础信息!M385</f>
        <v>100</v>
      </c>
      <c r="N386" s="92"/>
      <c r="X386" s="97">
        <v>382</v>
      </c>
      <c r="Y386" s="102">
        <f>求节点(节奏总纲!D$4:D$163,R$5:R$164,$X386)*6</f>
        <v>43873.903535296173</v>
      </c>
      <c r="Z386" s="102">
        <f>求节点(节奏总纲!E$4:E$163,S$5:S$164,$X386)*6</f>
        <v>45028.550274868161</v>
      </c>
      <c r="AA386" s="102">
        <f>求节点(节奏总纲!F$4:F$163,T$5:T$164,$X386)*6</f>
        <v>46587.102958873125</v>
      </c>
      <c r="AB386" s="102">
        <f>求节点(节奏总纲!G$4:G$163,U$5:U$164,$X386)*6</f>
        <v>48830.175070302736</v>
      </c>
      <c r="AC386" s="102">
        <f>求节点(节奏总纲!H$4:H$163,V$5:V$164,$X386)*6</f>
        <v>52717.085356104908</v>
      </c>
      <c r="AF386" s="103"/>
      <c r="AG386" s="103"/>
      <c r="AH386" s="103"/>
      <c r="AI386" s="103"/>
      <c r="AJ386" s="103"/>
    </row>
    <row r="387" spans="2:36" x14ac:dyDescent="0.2">
      <c r="B387" s="83">
        <v>383</v>
      </c>
      <c r="C387" s="83">
        <f>[1]服务器生态!W404</f>
        <v>32.4067488428147</v>
      </c>
      <c r="D387" s="83">
        <f>[1]服务器生态!X404</f>
        <v>31.953351105146478</v>
      </c>
      <c r="E387" s="83">
        <f>[1]服务器生态!Y404</f>
        <v>2.6083613396697096</v>
      </c>
      <c r="F387" s="83">
        <f>[1]服务器生态!Z404</f>
        <v>0.46404591420260793</v>
      </c>
      <c r="G387" s="83">
        <f>[1]服务器生态!AA404</f>
        <v>0.13426869706629366</v>
      </c>
      <c r="H387" s="83">
        <f>[1]服务器生态!AC404</f>
        <v>0.47962550249999997</v>
      </c>
      <c r="I387" s="83">
        <f>[1]服务器生态!AD404</f>
        <v>0.47291513735919999</v>
      </c>
      <c r="J387" s="83">
        <f>[1]服务器生态!AE404</f>
        <v>3.8604200140800002E-2</v>
      </c>
      <c r="K387" s="83">
        <f>[1]服务器生态!AF404</f>
        <v>6.8679600000000019E-3</v>
      </c>
      <c r="L387" s="83">
        <f>[1]服务器生态!AG404</f>
        <v>1.9871999999999997E-3</v>
      </c>
      <c r="M387" s="83">
        <f>[3]基础信息!M386</f>
        <v>100</v>
      </c>
      <c r="N387" s="92"/>
      <c r="X387" s="97">
        <v>383</v>
      </c>
      <c r="Y387" s="102">
        <f>求节点(节奏总纲!D$4:D$163,R$5:R$164,$X387)*6</f>
        <v>43889.517209686514</v>
      </c>
      <c r="Z387" s="102">
        <f>求节点(节奏总纲!E$4:E$163,S$5:S$164,$X387)*6</f>
        <v>45043.848381255972</v>
      </c>
      <c r="AA387" s="102">
        <f>求节点(节奏总纲!F$4:F$163,T$5:T$164,$X387)*6</f>
        <v>46602.303404031401</v>
      </c>
      <c r="AB387" s="102">
        <f>求节点(节奏总纲!G$4:G$163,U$5:U$164,$X387)*6</f>
        <v>48844.637468856628</v>
      </c>
      <c r="AC387" s="102">
        <f>求节点(节奏总纲!H$4:H$163,V$5:V$164,$X387)*6</f>
        <v>52732.945822271431</v>
      </c>
      <c r="AF387" s="103"/>
      <c r="AG387" s="103"/>
      <c r="AH387" s="103"/>
      <c r="AI387" s="103"/>
      <c r="AJ387" s="103"/>
    </row>
    <row r="388" spans="2:36" x14ac:dyDescent="0.2">
      <c r="B388" s="83">
        <v>384</v>
      </c>
      <c r="C388" s="83">
        <f>[1]服务器生态!W405</f>
        <v>32.188416559946852</v>
      </c>
      <c r="D388" s="83">
        <f>[1]服务器生态!X405</f>
        <v>31.738073474986692</v>
      </c>
      <c r="E388" s="83">
        <f>[1]服务器生态!Y405</f>
        <v>2.5907881641377677</v>
      </c>
      <c r="F388" s="83">
        <f>[1]服务器生态!Z405</f>
        <v>0.46091952209537196</v>
      </c>
      <c r="G388" s="83">
        <f>[1]服务器生态!AA405</f>
        <v>0.1333640956423629</v>
      </c>
      <c r="H388" s="83">
        <f>[1]服务器生态!AC405</f>
        <v>0.47962550249999997</v>
      </c>
      <c r="I388" s="83">
        <f>[1]服务器生态!AD405</f>
        <v>0.47291513735919999</v>
      </c>
      <c r="J388" s="83">
        <f>[1]服务器生态!AE405</f>
        <v>3.8604200140800002E-2</v>
      </c>
      <c r="K388" s="83">
        <f>[1]服务器生态!AF405</f>
        <v>6.8679600000000019E-3</v>
      </c>
      <c r="L388" s="83">
        <f>[1]服务器生态!AG405</f>
        <v>1.9871999999999997E-3</v>
      </c>
      <c r="M388" s="83">
        <f>[3]基础信息!M387</f>
        <v>100</v>
      </c>
      <c r="N388" s="92"/>
      <c r="X388" s="97">
        <v>384</v>
      </c>
      <c r="Y388" s="102">
        <f>求节点(节奏总纲!D$4:D$163,R$5:R$164,$X388)*6</f>
        <v>43905.130884076854</v>
      </c>
      <c r="Z388" s="102">
        <f>求节点(节奏总纲!E$4:E$163,S$5:S$164,$X388)*6</f>
        <v>45059.146487643789</v>
      </c>
      <c r="AA388" s="102">
        <f>求节点(节奏总纲!F$4:F$163,T$5:T$164,$X388)*6</f>
        <v>46617.50384918967</v>
      </c>
      <c r="AB388" s="102">
        <f>求节点(节奏总纲!G$4:G$163,U$5:U$164,$X388)*6</f>
        <v>48859.099867410507</v>
      </c>
      <c r="AC388" s="102">
        <f>求节点(节奏总纲!H$4:H$163,V$5:V$164,$X388)*6</f>
        <v>52748.806288437947</v>
      </c>
      <c r="AF388" s="103"/>
      <c r="AG388" s="103"/>
      <c r="AH388" s="103"/>
      <c r="AI388" s="103"/>
      <c r="AJ388" s="103"/>
    </row>
    <row r="389" spans="2:36" x14ac:dyDescent="0.2">
      <c r="B389" s="83">
        <v>385</v>
      </c>
      <c r="C389" s="83">
        <f>[1]服务器生态!W406</f>
        <v>31.970084277078989</v>
      </c>
      <c r="D389" s="83">
        <f>[1]服务器生态!X406</f>
        <v>31.522795844826895</v>
      </c>
      <c r="E389" s="83">
        <f>[1]服务器生态!Y406</f>
        <v>2.5732149886058253</v>
      </c>
      <c r="F389" s="83">
        <f>[1]服务器生态!Z406</f>
        <v>0.45779312998813587</v>
      </c>
      <c r="G389" s="83">
        <f>[1]服务器生态!AA406</f>
        <v>0.13245949421843214</v>
      </c>
      <c r="H389" s="83">
        <f>[1]服务器生态!AC406</f>
        <v>0.47962550249999997</v>
      </c>
      <c r="I389" s="83">
        <f>[1]服务器生态!AD406</f>
        <v>0.47291513735919999</v>
      </c>
      <c r="J389" s="83">
        <f>[1]服务器生态!AE406</f>
        <v>3.8604200140800002E-2</v>
      </c>
      <c r="K389" s="83">
        <f>[1]服务器生态!AF406</f>
        <v>6.8679600000000019E-3</v>
      </c>
      <c r="L389" s="83">
        <f>[1]服务器生态!AG406</f>
        <v>1.9871999999999997E-3</v>
      </c>
      <c r="M389" s="83">
        <f>[3]基础信息!M388</f>
        <v>100</v>
      </c>
      <c r="N389" s="92"/>
      <c r="X389" s="97">
        <v>385</v>
      </c>
      <c r="Y389" s="102">
        <f>求节点(节奏总纲!D$4:D$163,R$5:R$164,$X389)*6</f>
        <v>43920.744558467195</v>
      </c>
      <c r="Z389" s="102">
        <f>求节点(节奏总纲!E$4:E$163,S$5:S$164,$X389)*6</f>
        <v>45074.353871939136</v>
      </c>
      <c r="AA389" s="102">
        <f>求节点(节奏总纲!F$4:F$163,T$5:T$164,$X389)*6</f>
        <v>46632.704294347939</v>
      </c>
      <c r="AB389" s="102">
        <f>求节点(节奏总纲!G$4:G$163,U$5:U$164,$X389)*6</f>
        <v>48873.5622659644</v>
      </c>
      <c r="AC389" s="102">
        <f>求节点(节奏总纲!H$4:H$163,V$5:V$164,$X389)*6</f>
        <v>52764.666754604463</v>
      </c>
      <c r="AF389" s="103"/>
      <c r="AG389" s="103"/>
      <c r="AH389" s="103"/>
      <c r="AI389" s="103"/>
      <c r="AJ389" s="103"/>
    </row>
    <row r="390" spans="2:36" x14ac:dyDescent="0.2">
      <c r="B390" s="83">
        <v>386</v>
      </c>
      <c r="C390" s="83">
        <f>[1]服务器生态!W407</f>
        <v>31.751751994211133</v>
      </c>
      <c r="D390" s="83">
        <f>[1]服务器生态!X407</f>
        <v>31.307518214667098</v>
      </c>
      <c r="E390" s="83">
        <f>[1]服务器生态!Y407</f>
        <v>2.5556418130738829</v>
      </c>
      <c r="F390" s="83">
        <f>[1]服务器生态!Z407</f>
        <v>0.45466673788089984</v>
      </c>
      <c r="G390" s="83">
        <f>[1]服务器生态!AA407</f>
        <v>0.13155489279450139</v>
      </c>
      <c r="H390" s="83">
        <f>[1]服务器生态!AC407</f>
        <v>0.47962550249999997</v>
      </c>
      <c r="I390" s="83">
        <f>[1]服务器生态!AD407</f>
        <v>0.47291513735919999</v>
      </c>
      <c r="J390" s="83">
        <f>[1]服务器生态!AE407</f>
        <v>3.8604200140800002E-2</v>
      </c>
      <c r="K390" s="83">
        <f>[1]服务器生态!AF407</f>
        <v>6.8679600000000019E-3</v>
      </c>
      <c r="L390" s="83">
        <f>[1]服务器生态!AG407</f>
        <v>1.9871999999999997E-3</v>
      </c>
      <c r="M390" s="83">
        <f>[3]基础信息!M389</f>
        <v>100</v>
      </c>
      <c r="N390" s="92"/>
      <c r="X390" s="97">
        <v>386</v>
      </c>
      <c r="Y390" s="102">
        <f>求节点(节奏总纲!D$4:D$163,R$5:R$164,$X390)*6</f>
        <v>43936.358232857536</v>
      </c>
      <c r="Z390" s="102">
        <f>求节点(节奏总纲!E$4:E$163,S$5:S$164,$X390)*6</f>
        <v>45089.251655178632</v>
      </c>
      <c r="AA390" s="102">
        <f>求节点(节奏总纲!F$4:F$163,T$5:T$164,$X390)*6</f>
        <v>46647.904739506215</v>
      </c>
      <c r="AB390" s="102">
        <f>求节点(节奏总纲!G$4:G$163,U$5:U$164,$X390)*6</f>
        <v>48888.024664518285</v>
      </c>
      <c r="AC390" s="102">
        <f>求节点(节奏总纲!H$4:H$163,V$5:V$164,$X390)*6</f>
        <v>52780.527220770993</v>
      </c>
      <c r="AF390" s="103"/>
      <c r="AG390" s="103"/>
      <c r="AH390" s="103"/>
      <c r="AI390" s="103"/>
      <c r="AJ390" s="103"/>
    </row>
    <row r="391" spans="2:36" x14ac:dyDescent="0.2">
      <c r="B391" s="83">
        <v>387</v>
      </c>
      <c r="C391" s="83">
        <f>[1]服务器生态!W408</f>
        <v>31.533419711343274</v>
      </c>
      <c r="D391" s="83">
        <f>[1]服务器生态!X408</f>
        <v>31.092240584507305</v>
      </c>
      <c r="E391" s="83">
        <f>[1]服务器生态!Y408</f>
        <v>2.5380686375419406</v>
      </c>
      <c r="F391" s="83">
        <f>[1]服务器生态!Z408</f>
        <v>0.45154034577366375</v>
      </c>
      <c r="G391" s="83">
        <f>[1]服务器生态!AA408</f>
        <v>0.13065029137057063</v>
      </c>
      <c r="H391" s="83">
        <f>[1]服务器生态!AC408</f>
        <v>0.47962550249999997</v>
      </c>
      <c r="I391" s="83">
        <f>[1]服务器生态!AD408</f>
        <v>0.47291513735919999</v>
      </c>
      <c r="J391" s="83">
        <f>[1]服务器生态!AE408</f>
        <v>3.8604200140800002E-2</v>
      </c>
      <c r="K391" s="83">
        <f>[1]服务器生态!AF408</f>
        <v>6.8679600000000019E-3</v>
      </c>
      <c r="L391" s="83">
        <f>[1]服务器生态!AG408</f>
        <v>1.9871999999999997E-3</v>
      </c>
      <c r="M391" s="83">
        <f>[3]基础信息!M390</f>
        <v>100</v>
      </c>
      <c r="N391" s="92"/>
      <c r="X391" s="97">
        <v>387</v>
      </c>
      <c r="Y391" s="102">
        <f>求节点(节奏总纲!D$4:D$163,R$5:R$164,$X391)*6</f>
        <v>43951.971907247877</v>
      </c>
      <c r="Z391" s="102">
        <f>求节点(节奏总纲!E$4:E$163,S$5:S$164,$X391)*6</f>
        <v>45104.149438418121</v>
      </c>
      <c r="AA391" s="102">
        <f>求节点(节奏总纲!F$4:F$163,T$5:T$164,$X391)*6</f>
        <v>46663.105184664484</v>
      </c>
      <c r="AB391" s="102">
        <f>求节点(节奏总纲!G$4:G$163,U$5:U$164,$X391)*6</f>
        <v>48902.487063072171</v>
      </c>
      <c r="AC391" s="102">
        <f>求节点(节奏总纲!H$4:H$163,V$5:V$164,$X391)*6</f>
        <v>52795.572654107731</v>
      </c>
      <c r="AF391" s="103"/>
      <c r="AG391" s="103"/>
      <c r="AH391" s="103"/>
      <c r="AI391" s="103"/>
      <c r="AJ391" s="103"/>
    </row>
    <row r="392" spans="2:36" x14ac:dyDescent="0.2">
      <c r="B392" s="83">
        <v>388</v>
      </c>
      <c r="C392" s="83">
        <f>[1]服务器生态!W409</f>
        <v>31.315087428475415</v>
      </c>
      <c r="D392" s="83">
        <f>[1]服务器生态!X409</f>
        <v>30.876962954347508</v>
      </c>
      <c r="E392" s="83">
        <f>[1]服务器生态!Y409</f>
        <v>2.5204954620099982</v>
      </c>
      <c r="F392" s="83">
        <f>[1]服务器生态!Z409</f>
        <v>0.44841395366642767</v>
      </c>
      <c r="G392" s="83">
        <f>[1]服务器生态!AA409</f>
        <v>0.12974568994663987</v>
      </c>
      <c r="H392" s="83">
        <f>[1]服务器生态!AC409</f>
        <v>0.47962550249999997</v>
      </c>
      <c r="I392" s="83">
        <f>[1]服务器生态!AD409</f>
        <v>0.47291513735919999</v>
      </c>
      <c r="J392" s="83">
        <f>[1]服务器生态!AE409</f>
        <v>3.8604200140800002E-2</v>
      </c>
      <c r="K392" s="83">
        <f>[1]服务器生态!AF409</f>
        <v>6.8679600000000019E-3</v>
      </c>
      <c r="L392" s="83">
        <f>[1]服务器生态!AG409</f>
        <v>1.9871999999999997E-3</v>
      </c>
      <c r="M392" s="83">
        <f>[3]基础信息!M391</f>
        <v>100</v>
      </c>
      <c r="N392" s="92"/>
      <c r="X392" s="97">
        <v>388</v>
      </c>
      <c r="Y392" s="102">
        <f>求节点(节奏总纲!D$4:D$163,R$5:R$164,$X392)*6</f>
        <v>43966.289858051408</v>
      </c>
      <c r="Z392" s="102">
        <f>求节点(节奏总纲!E$4:E$163,S$5:S$164,$X392)*6</f>
        <v>45119.047221657616</v>
      </c>
      <c r="AA392" s="102">
        <f>求节点(节奏总纲!F$4:F$163,T$5:T$164,$X392)*6</f>
        <v>46678.305629822753</v>
      </c>
      <c r="AB392" s="102">
        <f>求节点(节奏总纲!G$4:G$163,U$5:U$164,$X392)*6</f>
        <v>48916.949461626056</v>
      </c>
      <c r="AC392" s="102">
        <f>求节点(节奏总纲!H$4:H$163,V$5:V$164,$X392)*6</f>
        <v>52810.096339807467</v>
      </c>
      <c r="AF392" s="103"/>
      <c r="AG392" s="103"/>
      <c r="AH392" s="103"/>
      <c r="AI392" s="103"/>
      <c r="AJ392" s="103"/>
    </row>
    <row r="393" spans="2:36" x14ac:dyDescent="0.2">
      <c r="B393" s="83">
        <v>389</v>
      </c>
      <c r="C393" s="83">
        <f>[1]服务器生态!W410</f>
        <v>31.096755145607563</v>
      </c>
      <c r="D393" s="83">
        <f>[1]服务器生态!X410</f>
        <v>30.661685324187722</v>
      </c>
      <c r="E393" s="83">
        <f>[1]服务器生态!Y410</f>
        <v>2.5029222864780567</v>
      </c>
      <c r="F393" s="83">
        <f>[1]服务器生态!Z410</f>
        <v>0.44528756155919169</v>
      </c>
      <c r="G393" s="83">
        <f>[1]服务器生态!AA410</f>
        <v>0.12884108852270912</v>
      </c>
      <c r="H393" s="83">
        <f>[1]服务器生态!AC410</f>
        <v>0.47962550249999997</v>
      </c>
      <c r="I393" s="83">
        <f>[1]服务器生态!AD410</f>
        <v>0.47291513735919999</v>
      </c>
      <c r="J393" s="83">
        <f>[1]服务器生态!AE410</f>
        <v>3.8604200140800002E-2</v>
      </c>
      <c r="K393" s="83">
        <f>[1]服务器生态!AF410</f>
        <v>6.8679600000000019E-3</v>
      </c>
      <c r="L393" s="83">
        <f>[1]服务器生态!AG410</f>
        <v>1.9871999999999997E-3</v>
      </c>
      <c r="M393" s="83">
        <f>[3]基础信息!M392</f>
        <v>100</v>
      </c>
      <c r="N393" s="92"/>
      <c r="X393" s="97">
        <v>389</v>
      </c>
      <c r="Y393" s="102">
        <f>求节点(节奏总纲!D$4:D$163,R$5:R$164,$X393)*6</f>
        <v>43980.576706697284</v>
      </c>
      <c r="Z393" s="102">
        <f>求节点(节奏总纲!E$4:E$163,S$5:S$164,$X393)*6</f>
        <v>45133.945004897105</v>
      </c>
      <c r="AA393" s="102">
        <f>求节点(节奏总纲!F$4:F$163,T$5:T$164,$X393)*6</f>
        <v>46693.506074981022</v>
      </c>
      <c r="AB393" s="102">
        <f>求节点(节奏总纲!G$4:G$163,U$5:U$164,$X393)*6</f>
        <v>48931.411860179942</v>
      </c>
      <c r="AC393" s="102">
        <f>求节点(节奏总纲!H$4:H$163,V$5:V$164,$X393)*6</f>
        <v>52824.620025507218</v>
      </c>
      <c r="AF393" s="103"/>
      <c r="AG393" s="103"/>
      <c r="AH393" s="103"/>
      <c r="AI393" s="103"/>
      <c r="AJ393" s="103"/>
    </row>
    <row r="394" spans="2:36" x14ac:dyDescent="0.2">
      <c r="B394" s="83">
        <v>390</v>
      </c>
      <c r="C394" s="83">
        <f>[1]服务器生态!W411</f>
        <v>30.878422862739708</v>
      </c>
      <c r="D394" s="83">
        <f>[1]服务器生态!X411</f>
        <v>30.446407694027926</v>
      </c>
      <c r="E394" s="83">
        <f>[1]服务器生态!Y411</f>
        <v>2.4853491109461143</v>
      </c>
      <c r="F394" s="83">
        <f>[1]服务器生态!Z411</f>
        <v>0.4421611694519556</v>
      </c>
      <c r="G394" s="83">
        <f>[1]服务器生态!AA411</f>
        <v>0.12793648709877836</v>
      </c>
      <c r="H394" s="83">
        <f>[1]服务器生态!AC411</f>
        <v>0.47962550249999997</v>
      </c>
      <c r="I394" s="83">
        <f>[1]服务器生态!AD411</f>
        <v>0.47291513735919999</v>
      </c>
      <c r="J394" s="83">
        <f>[1]服务器生态!AE411</f>
        <v>3.8604200140800002E-2</v>
      </c>
      <c r="K394" s="83">
        <f>[1]服务器生态!AF411</f>
        <v>6.8679600000000019E-3</v>
      </c>
      <c r="L394" s="83">
        <f>[1]服务器生态!AG411</f>
        <v>1.9871999999999997E-3</v>
      </c>
      <c r="M394" s="83">
        <f>[3]基础信息!M393</f>
        <v>100</v>
      </c>
      <c r="N394" s="92"/>
      <c r="X394" s="97">
        <v>390</v>
      </c>
      <c r="Y394" s="102">
        <f>求节点(节奏总纲!D$4:D$163,R$5:R$164,$X394)*6</f>
        <v>43994.863555343167</v>
      </c>
      <c r="Z394" s="102">
        <f>求节点(节奏总纲!E$4:E$163,S$5:S$164,$X394)*6</f>
        <v>45148.842788136593</v>
      </c>
      <c r="AA394" s="102">
        <f>求节点(节奏总纲!F$4:F$163,T$5:T$164,$X394)*6</f>
        <v>46708.706520139298</v>
      </c>
      <c r="AB394" s="102">
        <f>求节点(节奏总纲!G$4:G$163,U$5:U$164,$X394)*6</f>
        <v>48945.874258733827</v>
      </c>
      <c r="AC394" s="102">
        <f>求节点(节奏总纲!H$4:H$163,V$5:V$164,$X394)*6</f>
        <v>52839.143711206969</v>
      </c>
      <c r="AF394" s="103"/>
      <c r="AG394" s="103"/>
      <c r="AH394" s="103"/>
      <c r="AI394" s="103"/>
      <c r="AJ394" s="103"/>
    </row>
    <row r="395" spans="2:36" x14ac:dyDescent="0.2">
      <c r="B395" s="83">
        <v>391</v>
      </c>
      <c r="C395" s="83">
        <f>[1]服务器生态!W412</f>
        <v>30.698298729373722</v>
      </c>
      <c r="D395" s="83">
        <f>[1]服务器生态!X412</f>
        <v>30.268803649146093</v>
      </c>
      <c r="E395" s="83">
        <f>[1]服务器生态!Y412</f>
        <v>2.4708512411322614</v>
      </c>
      <c r="F395" s="83">
        <f>[1]服务器生态!Z412</f>
        <v>0.43958189596348585</v>
      </c>
      <c r="G395" s="83">
        <f>[1]服务器生态!AA412</f>
        <v>0.12719019092403547</v>
      </c>
      <c r="H395" s="83">
        <f>[1]服务器生态!AC412</f>
        <v>0.47962550249999997</v>
      </c>
      <c r="I395" s="83">
        <f>[1]服务器生态!AD412</f>
        <v>0.47291513735919999</v>
      </c>
      <c r="J395" s="83">
        <f>[1]服务器生态!AE412</f>
        <v>3.8604200140800002E-2</v>
      </c>
      <c r="K395" s="83">
        <f>[1]服务器生态!AF412</f>
        <v>6.8679600000000019E-3</v>
      </c>
      <c r="L395" s="83">
        <f>[1]服务器生态!AG412</f>
        <v>1.9871999999999997E-3</v>
      </c>
      <c r="M395" s="83">
        <f>[3]基础信息!M394</f>
        <v>100</v>
      </c>
      <c r="N395" s="92"/>
      <c r="X395" s="97">
        <v>391</v>
      </c>
      <c r="Y395" s="102">
        <f>求节点(节奏总纲!D$4:D$163,R$5:R$164,$X395)*6</f>
        <v>44009.150403989042</v>
      </c>
      <c r="Z395" s="102">
        <f>求节点(节奏总纲!E$4:E$163,S$5:S$164,$X395)*6</f>
        <v>45163.740571376089</v>
      </c>
      <c r="AA395" s="102">
        <f>求节点(节奏总纲!F$4:F$163,T$5:T$164,$X395)*6</f>
        <v>46723.906965297567</v>
      </c>
      <c r="AB395" s="102">
        <f>求节点(节奏总纲!G$4:G$163,U$5:U$164,$X395)*6</f>
        <v>48960.33665728772</v>
      </c>
      <c r="AC395" s="102">
        <f>求节点(节奏总纲!H$4:H$163,V$5:V$164,$X395)*6</f>
        <v>52853.66739690672</v>
      </c>
      <c r="AF395" s="103"/>
      <c r="AG395" s="103"/>
      <c r="AH395" s="103"/>
      <c r="AI395" s="103"/>
      <c r="AJ395" s="103"/>
    </row>
    <row r="396" spans="2:36" x14ac:dyDescent="0.2">
      <c r="B396" s="83">
        <v>392</v>
      </c>
      <c r="C396" s="83">
        <f>[1]服务器生态!W413</f>
        <v>30.518174596007743</v>
      </c>
      <c r="D396" s="83">
        <f>[1]服务器生态!X413</f>
        <v>30.091199604264265</v>
      </c>
      <c r="E396" s="83">
        <f>[1]服务器生态!Y413</f>
        <v>2.4563533713184094</v>
      </c>
      <c r="F396" s="83">
        <f>[1]服务器生态!Z413</f>
        <v>0.43700262247501614</v>
      </c>
      <c r="G396" s="83">
        <f>[1]服务器生态!AA413</f>
        <v>0.1264438947492926</v>
      </c>
      <c r="H396" s="83">
        <f>[1]服务器生态!AC413</f>
        <v>0.47962550249999997</v>
      </c>
      <c r="I396" s="83">
        <f>[1]服务器生态!AD413</f>
        <v>0.47291513735919999</v>
      </c>
      <c r="J396" s="83">
        <f>[1]服务器生态!AE413</f>
        <v>3.8604200140800002E-2</v>
      </c>
      <c r="K396" s="83">
        <f>[1]服务器生态!AF413</f>
        <v>6.8679600000000019E-3</v>
      </c>
      <c r="L396" s="83">
        <f>[1]服务器生态!AG413</f>
        <v>1.9871999999999997E-3</v>
      </c>
      <c r="M396" s="83">
        <f>[3]基础信息!M395</f>
        <v>100</v>
      </c>
      <c r="N396" s="92"/>
      <c r="X396" s="97">
        <v>392</v>
      </c>
      <c r="Y396" s="102">
        <f>求节点(节奏总纲!D$4:D$163,R$5:R$164,$X396)*6</f>
        <v>44023.437252634918</v>
      </c>
      <c r="Z396" s="102">
        <f>求节点(节奏总纲!E$4:E$163,S$5:S$164,$X396)*6</f>
        <v>45178.638354615585</v>
      </c>
      <c r="AA396" s="102">
        <f>求节点(节奏总纲!F$4:F$163,T$5:T$164,$X396)*6</f>
        <v>46739.107410455836</v>
      </c>
      <c r="AB396" s="102">
        <f>求节点(节奏总纲!G$4:G$163,U$5:U$164,$X396)*6</f>
        <v>48974.799055841606</v>
      </c>
      <c r="AC396" s="102">
        <f>求节点(节奏总纲!H$4:H$163,V$5:V$164,$X396)*6</f>
        <v>52868.19108260647</v>
      </c>
      <c r="AF396" s="103"/>
      <c r="AG396" s="103"/>
      <c r="AH396" s="103"/>
      <c r="AI396" s="103"/>
      <c r="AJ396" s="103"/>
    </row>
    <row r="397" spans="2:36" x14ac:dyDescent="0.2">
      <c r="B397" s="83">
        <v>393</v>
      </c>
      <c r="C397" s="83">
        <f>[1]服务器生态!W414</f>
        <v>30.33805046264176</v>
      </c>
      <c r="D397" s="83">
        <f>[1]服务器生态!X414</f>
        <v>29.913595559382436</v>
      </c>
      <c r="E397" s="83">
        <f>[1]服务器生态!Y414</f>
        <v>2.4418555015045573</v>
      </c>
      <c r="F397" s="83">
        <f>[1]服务器生态!Z414</f>
        <v>0.43442334898654639</v>
      </c>
      <c r="G397" s="83">
        <f>[1]服务器生态!AA414</f>
        <v>0.12569759857454973</v>
      </c>
      <c r="H397" s="83">
        <f>[1]服务器生态!AC414</f>
        <v>0.47962550249999997</v>
      </c>
      <c r="I397" s="83">
        <f>[1]服务器生态!AD414</f>
        <v>0.47291513735919999</v>
      </c>
      <c r="J397" s="83">
        <f>[1]服务器生态!AE414</f>
        <v>3.8604200140800002E-2</v>
      </c>
      <c r="K397" s="83">
        <f>[1]服务器生态!AF414</f>
        <v>6.8679600000000019E-3</v>
      </c>
      <c r="L397" s="83">
        <f>[1]服务器生态!AG414</f>
        <v>1.9871999999999997E-3</v>
      </c>
      <c r="M397" s="83">
        <f>[3]基础信息!M396</f>
        <v>100</v>
      </c>
      <c r="N397" s="92"/>
      <c r="X397" s="97">
        <v>393</v>
      </c>
      <c r="Y397" s="102">
        <f>求节点(节奏总纲!D$4:D$163,R$5:R$164,$X397)*6</f>
        <v>44037.724101280794</v>
      </c>
      <c r="Z397" s="102">
        <f>求节点(节奏总纲!E$4:E$163,S$5:S$164,$X397)*6</f>
        <v>45193.536137855081</v>
      </c>
      <c r="AA397" s="102">
        <f>求节点(节奏总纲!F$4:F$163,T$5:T$164,$X397)*6</f>
        <v>46754.307855614104</v>
      </c>
      <c r="AB397" s="102">
        <f>求节点(节奏总纲!G$4:G$163,U$5:U$164,$X397)*6</f>
        <v>48989.261454395491</v>
      </c>
      <c r="AC397" s="102">
        <f>求节点(节奏总纲!H$4:H$163,V$5:V$164,$X397)*6</f>
        <v>52882.714768306207</v>
      </c>
      <c r="AF397" s="103"/>
      <c r="AG397" s="103"/>
      <c r="AH397" s="103"/>
      <c r="AI397" s="103"/>
      <c r="AJ397" s="103"/>
    </row>
    <row r="398" spans="2:36" x14ac:dyDescent="0.2">
      <c r="B398" s="83">
        <v>394</v>
      </c>
      <c r="C398" s="83">
        <f>[1]服务器生态!W415</f>
        <v>30.157926329275778</v>
      </c>
      <c r="D398" s="83">
        <f>[1]服务器生态!X415</f>
        <v>29.735991514500608</v>
      </c>
      <c r="E398" s="83">
        <f>[1]服务器生态!Y415</f>
        <v>2.4273576316907048</v>
      </c>
      <c r="F398" s="83">
        <f>[1]服务器生态!Z415</f>
        <v>0.43184407549807663</v>
      </c>
      <c r="G398" s="83">
        <f>[1]服务器生态!AA415</f>
        <v>0.12495130239980685</v>
      </c>
      <c r="H398" s="83">
        <f>[1]服务器生态!AC415</f>
        <v>0.47962550249999997</v>
      </c>
      <c r="I398" s="83">
        <f>[1]服务器生态!AD415</f>
        <v>0.47291513735919999</v>
      </c>
      <c r="J398" s="83">
        <f>[1]服务器生态!AE415</f>
        <v>3.8604200140800002E-2</v>
      </c>
      <c r="K398" s="83">
        <f>[1]服务器生态!AF415</f>
        <v>6.8679600000000019E-3</v>
      </c>
      <c r="L398" s="83">
        <f>[1]服务器生态!AG415</f>
        <v>1.9871999999999997E-3</v>
      </c>
      <c r="M398" s="83">
        <f>[3]基础信息!M397</f>
        <v>100</v>
      </c>
      <c r="N398" s="92"/>
      <c r="X398" s="97">
        <v>394</v>
      </c>
      <c r="Y398" s="102">
        <f>求节点(节奏总纲!D$4:D$163,R$5:R$164,$X398)*6</f>
        <v>44052.010949926669</v>
      </c>
      <c r="Z398" s="102">
        <f>求节点(节奏总纲!E$4:E$163,S$5:S$164,$X398)*6</f>
        <v>45208.433921094569</v>
      </c>
      <c r="AA398" s="102">
        <f>求节点(节奏总纲!F$4:F$163,T$5:T$164,$X398)*6</f>
        <v>46769.508300772381</v>
      </c>
      <c r="AB398" s="102">
        <f>求节点(节奏总纲!G$4:G$163,U$5:U$164,$X398)*6</f>
        <v>49003.723852949377</v>
      </c>
      <c r="AC398" s="102">
        <f>求节点(节奏总纲!H$4:H$163,V$5:V$164,$X398)*6</f>
        <v>52897.238454005957</v>
      </c>
      <c r="AF398" s="103"/>
      <c r="AG398" s="103"/>
      <c r="AH398" s="103"/>
      <c r="AI398" s="103"/>
      <c r="AJ398" s="103"/>
    </row>
    <row r="399" spans="2:36" x14ac:dyDescent="0.2">
      <c r="B399" s="83">
        <v>395</v>
      </c>
      <c r="C399" s="83">
        <f>[1]服务器生态!W416</f>
        <v>29.977802195909796</v>
      </c>
      <c r="D399" s="83">
        <f>[1]服务器生态!X416</f>
        <v>29.558387469618779</v>
      </c>
      <c r="E399" s="83">
        <f>[1]服务器生态!Y416</f>
        <v>2.4128597618768524</v>
      </c>
      <c r="F399" s="83">
        <f>[1]服务器生态!Z416</f>
        <v>0.42926480200960693</v>
      </c>
      <c r="G399" s="83">
        <f>[1]服务器生态!AA416</f>
        <v>0.12420500622506399</v>
      </c>
      <c r="H399" s="83">
        <f>[1]服务器生态!AC416</f>
        <v>0.47962550249999997</v>
      </c>
      <c r="I399" s="83">
        <f>[1]服务器生态!AD416</f>
        <v>0.47291513735919999</v>
      </c>
      <c r="J399" s="83">
        <f>[1]服务器生态!AE416</f>
        <v>3.8604200140800002E-2</v>
      </c>
      <c r="K399" s="83">
        <f>[1]服务器生态!AF416</f>
        <v>6.8679600000000019E-3</v>
      </c>
      <c r="L399" s="83">
        <f>[1]服务器生态!AG416</f>
        <v>1.9871999999999997E-3</v>
      </c>
      <c r="M399" s="83">
        <f>[3]基础信息!M398</f>
        <v>100</v>
      </c>
      <c r="N399" s="92"/>
      <c r="X399" s="97">
        <v>395</v>
      </c>
      <c r="Y399" s="102">
        <f>求节点(节奏总纲!D$4:D$163,R$5:R$164,$X399)*6</f>
        <v>44066.297798572552</v>
      </c>
      <c r="Z399" s="102">
        <f>求节点(节奏总纲!E$4:E$163,S$5:S$164,$X399)*6</f>
        <v>45223.331704334065</v>
      </c>
      <c r="AA399" s="102">
        <f>求节点(节奏总纲!F$4:F$163,T$5:T$164,$X399)*6</f>
        <v>46784.708745930649</v>
      </c>
      <c r="AB399" s="102">
        <f>求节点(节奏总纲!G$4:G$163,U$5:U$164,$X399)*6</f>
        <v>49018.186251503263</v>
      </c>
      <c r="AC399" s="102">
        <f>求节点(节奏总纲!H$4:H$163,V$5:V$164,$X399)*6</f>
        <v>52911.762139705708</v>
      </c>
      <c r="AF399" s="103"/>
      <c r="AG399" s="103"/>
      <c r="AH399" s="103"/>
      <c r="AI399" s="103"/>
      <c r="AJ399" s="103"/>
    </row>
    <row r="400" spans="2:36" x14ac:dyDescent="0.2">
      <c r="B400" s="83">
        <v>396</v>
      </c>
      <c r="C400" s="83">
        <f>[1]服务器生态!W417</f>
        <v>29.797678062543817</v>
      </c>
      <c r="D400" s="83">
        <f>[1]服务器生态!X417</f>
        <v>29.380783424736951</v>
      </c>
      <c r="E400" s="83">
        <f>[1]服务器生态!Y417</f>
        <v>2.3983618920630003</v>
      </c>
      <c r="F400" s="83">
        <f>[1]服务器生态!Z417</f>
        <v>0.42668552852113717</v>
      </c>
      <c r="G400" s="83">
        <f>[1]服务器生态!AA417</f>
        <v>0.12345871005032112</v>
      </c>
      <c r="H400" s="83">
        <f>[1]服务器生态!AC417</f>
        <v>0.47962550249999997</v>
      </c>
      <c r="I400" s="83">
        <f>[1]服务器生态!AD417</f>
        <v>0.47291513735919999</v>
      </c>
      <c r="J400" s="83">
        <f>[1]服务器生态!AE417</f>
        <v>3.8604200140800002E-2</v>
      </c>
      <c r="K400" s="83">
        <f>[1]服务器生态!AF417</f>
        <v>6.8679600000000019E-3</v>
      </c>
      <c r="L400" s="83">
        <f>[1]服务器生态!AG417</f>
        <v>1.9871999999999997E-3</v>
      </c>
      <c r="M400" s="83">
        <f>[3]基础信息!M399</f>
        <v>100</v>
      </c>
      <c r="N400" s="92"/>
      <c r="X400" s="97">
        <v>396</v>
      </c>
      <c r="Y400" s="102">
        <f>求节点(节奏总纲!D$4:D$163,R$5:R$164,$X400)*6</f>
        <v>44080.584647218428</v>
      </c>
      <c r="Z400" s="102">
        <f>求节点(节奏总纲!E$4:E$163,S$5:S$164,$X400)*6</f>
        <v>45238.229487573553</v>
      </c>
      <c r="AA400" s="102">
        <f>求节点(节奏总纲!F$4:F$163,T$5:T$164,$X400)*6</f>
        <v>46799.909191088926</v>
      </c>
      <c r="AB400" s="102">
        <f>求节点(节奏总纲!G$4:G$163,U$5:U$164,$X400)*6</f>
        <v>49032.648650057155</v>
      </c>
      <c r="AC400" s="102">
        <f>求节点(节奏总纲!H$4:H$163,V$5:V$164,$X400)*6</f>
        <v>52926.285825405459</v>
      </c>
      <c r="AF400" s="103"/>
      <c r="AG400" s="103"/>
      <c r="AH400" s="103"/>
      <c r="AI400" s="103"/>
      <c r="AJ400" s="103"/>
    </row>
    <row r="401" spans="2:36" x14ac:dyDescent="0.2">
      <c r="B401" s="83">
        <v>397</v>
      </c>
      <c r="C401" s="83">
        <f>[1]服务器生态!W418</f>
        <v>29.617553929177834</v>
      </c>
      <c r="D401" s="83">
        <f>[1]服务器生态!X418</f>
        <v>29.203179379855118</v>
      </c>
      <c r="E401" s="83">
        <f>[1]服务器生态!Y418</f>
        <v>2.3838640222491478</v>
      </c>
      <c r="F401" s="83">
        <f>[1]服务器生态!Z418</f>
        <v>0.42410625503266741</v>
      </c>
      <c r="G401" s="83">
        <f>[1]服务器生态!AA418</f>
        <v>0.12271241387557824</v>
      </c>
      <c r="H401" s="83">
        <f>[1]服务器生态!AC418</f>
        <v>0.47962550249999997</v>
      </c>
      <c r="I401" s="83">
        <f>[1]服务器生态!AD418</f>
        <v>0.47291513735919999</v>
      </c>
      <c r="J401" s="83">
        <f>[1]服务器生态!AE418</f>
        <v>3.8604200140800002E-2</v>
      </c>
      <c r="K401" s="83">
        <f>[1]服务器生态!AF418</f>
        <v>6.8679600000000019E-3</v>
      </c>
      <c r="L401" s="83">
        <f>[1]服务器生态!AG418</f>
        <v>1.9871999999999997E-3</v>
      </c>
      <c r="M401" s="83">
        <f>[3]基础信息!M400</f>
        <v>100</v>
      </c>
      <c r="N401" s="92"/>
      <c r="X401" s="97">
        <v>397</v>
      </c>
      <c r="Y401" s="102">
        <f>求节点(节奏总纲!D$4:D$163,R$5:R$164,$X401)*6</f>
        <v>44094.871495864303</v>
      </c>
      <c r="Z401" s="102">
        <f>求节点(节奏总纲!E$4:E$163,S$5:S$164,$X401)*6</f>
        <v>45253.127270813049</v>
      </c>
      <c r="AA401" s="102">
        <f>求节点(节奏总纲!F$4:F$163,T$5:T$164,$X401)*6</f>
        <v>46815.109636247194</v>
      </c>
      <c r="AB401" s="102">
        <f>求节点(节奏总纲!G$4:G$163,U$5:U$164,$X401)*6</f>
        <v>49047.111048611041</v>
      </c>
      <c r="AC401" s="102">
        <f>求节点(节奏总纲!H$4:H$163,V$5:V$164,$X401)*6</f>
        <v>52940.80951110521</v>
      </c>
      <c r="AF401" s="103"/>
      <c r="AG401" s="103"/>
      <c r="AH401" s="103"/>
      <c r="AI401" s="103"/>
      <c r="AJ401" s="103"/>
    </row>
    <row r="402" spans="2:36" x14ac:dyDescent="0.2">
      <c r="B402" s="83">
        <v>398</v>
      </c>
      <c r="C402" s="83">
        <f>[1]服务器生态!W419</f>
        <v>29.437429795811852</v>
      </c>
      <c r="D402" s="83">
        <f>[1]服务器生态!X419</f>
        <v>29.02557533497329</v>
      </c>
      <c r="E402" s="83">
        <f>[1]服务器生态!Y419</f>
        <v>2.3693661524352954</v>
      </c>
      <c r="F402" s="83">
        <f>[1]服务器生态!Z419</f>
        <v>0.42152698154419771</v>
      </c>
      <c r="G402" s="83">
        <f>[1]服务器生态!AA419</f>
        <v>0.12196611770083537</v>
      </c>
      <c r="H402" s="83">
        <f>[1]服务器生态!AC419</f>
        <v>0.47962550249999997</v>
      </c>
      <c r="I402" s="83">
        <f>[1]服务器生态!AD419</f>
        <v>0.47291513735919999</v>
      </c>
      <c r="J402" s="83">
        <f>[1]服务器生态!AE419</f>
        <v>3.8604200140800002E-2</v>
      </c>
      <c r="K402" s="83">
        <f>[1]服务器生态!AF419</f>
        <v>6.8679600000000019E-3</v>
      </c>
      <c r="L402" s="83">
        <f>[1]服务器生态!AG419</f>
        <v>1.9871999999999997E-3</v>
      </c>
      <c r="M402" s="83">
        <f>[3]基础信息!M401</f>
        <v>100</v>
      </c>
      <c r="N402" s="92"/>
      <c r="X402" s="97">
        <v>398</v>
      </c>
      <c r="Y402" s="102">
        <f>求节点(节奏总纲!D$4:D$163,R$5:R$164,$X402)*6</f>
        <v>44109.158344510186</v>
      </c>
      <c r="Z402" s="102">
        <f>求节点(节奏总纲!E$4:E$163,S$5:S$164,$X402)*6</f>
        <v>45268.025054052538</v>
      </c>
      <c r="AA402" s="102">
        <f>求节点(节奏总纲!F$4:F$163,T$5:T$164,$X402)*6</f>
        <v>46830.310081405463</v>
      </c>
      <c r="AB402" s="102">
        <f>求节点(节奏总纲!G$4:G$163,U$5:U$164,$X402)*6</f>
        <v>49061.573447164927</v>
      </c>
      <c r="AC402" s="102">
        <f>求节点(节奏总纲!H$4:H$163,V$5:V$164,$X402)*6</f>
        <v>52955.333196804953</v>
      </c>
      <c r="AF402" s="103"/>
      <c r="AG402" s="103"/>
      <c r="AH402" s="103"/>
      <c r="AI402" s="103"/>
      <c r="AJ402" s="103"/>
    </row>
    <row r="403" spans="2:36" x14ac:dyDescent="0.2">
      <c r="B403" s="83">
        <v>399</v>
      </c>
      <c r="C403" s="83">
        <f>[1]服务器生态!W420</f>
        <v>29.257305662445869</v>
      </c>
      <c r="D403" s="83">
        <f>[1]服务器生态!X420</f>
        <v>28.847971290091458</v>
      </c>
      <c r="E403" s="83">
        <f>[1]服务器生态!Y420</f>
        <v>2.3548682826214429</v>
      </c>
      <c r="F403" s="83">
        <f>[1]服务器生态!Z420</f>
        <v>0.4189477080557279</v>
      </c>
      <c r="G403" s="83">
        <f>[1]服务器生态!AA420</f>
        <v>0.12121982152609249</v>
      </c>
      <c r="H403" s="83">
        <f>[1]服务器生态!AC420</f>
        <v>0.47962550249999997</v>
      </c>
      <c r="I403" s="83">
        <f>[1]服务器生态!AD420</f>
        <v>0.47291513735919999</v>
      </c>
      <c r="J403" s="83">
        <f>[1]服务器生态!AE420</f>
        <v>3.8604200140800002E-2</v>
      </c>
      <c r="K403" s="83">
        <f>[1]服务器生态!AF420</f>
        <v>6.8679600000000019E-3</v>
      </c>
      <c r="L403" s="83">
        <f>[1]服务器生态!AG420</f>
        <v>1.9871999999999997E-3</v>
      </c>
      <c r="M403" s="83">
        <f>[3]基础信息!M402</f>
        <v>100</v>
      </c>
      <c r="N403" s="92"/>
      <c r="X403" s="97">
        <v>399</v>
      </c>
      <c r="Y403" s="102">
        <f>求节点(节奏总纲!D$4:D$163,R$5:R$164,$X403)*6</f>
        <v>44123.445193156062</v>
      </c>
      <c r="Z403" s="102">
        <f>求节点(节奏总纲!E$4:E$163,S$5:S$164,$X403)*6</f>
        <v>45282.922837292033</v>
      </c>
      <c r="AA403" s="102">
        <f>求节点(节奏总纲!F$4:F$163,T$5:T$164,$X403)*6</f>
        <v>46845.510526563739</v>
      </c>
      <c r="AB403" s="102">
        <f>求节点(节奏总纲!G$4:G$163,U$5:U$164,$X403)*6</f>
        <v>49076.035845718812</v>
      </c>
      <c r="AC403" s="102">
        <f>求节点(节奏总纲!H$4:H$163,V$5:V$164,$X403)*6</f>
        <v>52969.856882504704</v>
      </c>
      <c r="AF403" s="103"/>
      <c r="AG403" s="103"/>
      <c r="AH403" s="103"/>
      <c r="AI403" s="103"/>
      <c r="AJ403" s="103"/>
    </row>
    <row r="404" spans="2:36" x14ac:dyDescent="0.2">
      <c r="B404" s="83">
        <v>400</v>
      </c>
      <c r="C404" s="83">
        <f>[1]服务器生态!W421</f>
        <v>29.077181529079887</v>
      </c>
      <c r="D404" s="83">
        <f>[1]服务器生态!X421</f>
        <v>28.670367245209629</v>
      </c>
      <c r="E404" s="83">
        <f>[1]服务器生态!Y421</f>
        <v>2.3403704128075908</v>
      </c>
      <c r="F404" s="83">
        <f>[1]服务器生态!Z421</f>
        <v>0.41636843456725819</v>
      </c>
      <c r="G404" s="83">
        <f>[1]服务器生态!AA421</f>
        <v>0.12047352535134961</v>
      </c>
      <c r="H404" s="83">
        <f>[1]服务器生态!AC421</f>
        <v>0.47962550249999997</v>
      </c>
      <c r="I404" s="83">
        <f>[1]服务器生态!AD421</f>
        <v>0.47291513735919999</v>
      </c>
      <c r="J404" s="83">
        <f>[1]服务器生态!AE421</f>
        <v>3.8604200140800002E-2</v>
      </c>
      <c r="K404" s="83">
        <f>[1]服务器生态!AF421</f>
        <v>6.8679600000000019E-3</v>
      </c>
      <c r="L404" s="83">
        <f>[1]服务器生态!AG421</f>
        <v>1.9871999999999997E-3</v>
      </c>
      <c r="M404" s="83">
        <f>[3]基础信息!M403</f>
        <v>100</v>
      </c>
      <c r="N404" s="92"/>
      <c r="X404" s="97">
        <v>400</v>
      </c>
      <c r="Y404" s="102">
        <f>求节点(节奏总纲!D$4:D$163,R$5:R$164,$X404)*6</f>
        <v>44137.732041801937</v>
      </c>
      <c r="Z404" s="102">
        <f>求节点(节奏总纲!E$4:E$163,S$5:S$164,$X404)*6</f>
        <v>45297.820620531522</v>
      </c>
      <c r="AA404" s="102">
        <f>求节点(节奏总纲!F$4:F$163,T$5:T$164,$X404)*6</f>
        <v>46860.710971722001</v>
      </c>
      <c r="AB404" s="102">
        <f>求节点(节奏总纲!G$4:G$163,U$5:U$164,$X404)*6</f>
        <v>49090.498244272705</v>
      </c>
      <c r="AC404" s="102">
        <f>求节点(节奏总纲!H$4:H$163,V$5:V$164,$X404)*6</f>
        <v>52984.380568204455</v>
      </c>
      <c r="AF404" s="103"/>
      <c r="AG404" s="103"/>
      <c r="AH404" s="103"/>
      <c r="AI404" s="103"/>
      <c r="AJ404" s="103"/>
    </row>
    <row r="405" spans="2:36" x14ac:dyDescent="0.2">
      <c r="AF405" s="103"/>
      <c r="AG405" s="103"/>
      <c r="AH405" s="103"/>
      <c r="AI405" s="103"/>
      <c r="AJ405" s="103"/>
    </row>
    <row r="406" spans="2:36" x14ac:dyDescent="0.2">
      <c r="AF406" s="103"/>
      <c r="AG406" s="103"/>
      <c r="AH406" s="103"/>
      <c r="AI406" s="103"/>
      <c r="AJ406" s="103"/>
    </row>
  </sheetData>
  <mergeCells count="15">
    <mergeCell ref="C3:G3"/>
    <mergeCell ref="H3:L3"/>
    <mergeCell ref="R3:V3"/>
    <mergeCell ref="Y3:AC3"/>
    <mergeCell ref="AH3:AL3"/>
    <mergeCell ref="AF5:AF13"/>
    <mergeCell ref="AQ5:AQ13"/>
    <mergeCell ref="AX5:AX13"/>
    <mergeCell ref="CD3:CH3"/>
    <mergeCell ref="BY3:CC3"/>
    <mergeCell ref="AR3:AW3"/>
    <mergeCell ref="AY3:BD3"/>
    <mergeCell ref="BF3:BH3"/>
    <mergeCell ref="BM3:BQ3"/>
    <mergeCell ref="BR3:BV3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321A-AB63-4095-9FF4-B7349B0CFEA3}">
  <dimension ref="A1:K59"/>
  <sheetViews>
    <sheetView workbookViewId="0">
      <selection activeCell="K8" sqref="K8"/>
    </sheetView>
  </sheetViews>
  <sheetFormatPr defaultRowHeight="12" x14ac:dyDescent="0.2"/>
  <cols>
    <col min="1" max="1" width="12.125" style="1" bestFit="1" customWidth="1"/>
    <col min="2" max="2" width="11" style="1" bestFit="1" customWidth="1"/>
    <col min="3" max="3" width="42.125" style="1" bestFit="1" customWidth="1"/>
    <col min="4" max="16384" width="9" style="1"/>
  </cols>
  <sheetData>
    <row r="1" spans="1:11" x14ac:dyDescent="0.2">
      <c r="A1" s="1" t="s">
        <v>176</v>
      </c>
      <c r="B1" s="1" t="s">
        <v>177</v>
      </c>
      <c r="C1" s="1" t="s">
        <v>178</v>
      </c>
      <c r="E1" s="1" t="s">
        <v>179</v>
      </c>
      <c r="F1" s="1" t="s">
        <v>180</v>
      </c>
      <c r="H1" s="1" t="s">
        <v>181</v>
      </c>
      <c r="J1" s="1" t="s">
        <v>448</v>
      </c>
      <c r="K1" s="1" t="s">
        <v>439</v>
      </c>
    </row>
    <row r="2" spans="1:11" x14ac:dyDescent="0.2">
      <c r="A2" s="1" t="s">
        <v>182</v>
      </c>
      <c r="B2" s="1" t="s">
        <v>183</v>
      </c>
      <c r="E2" s="1" t="s">
        <v>184</v>
      </c>
      <c r="F2" s="1" t="s">
        <v>185</v>
      </c>
      <c r="H2" s="1" t="s">
        <v>186</v>
      </c>
      <c r="J2" s="1" t="s">
        <v>440</v>
      </c>
      <c r="K2" s="1">
        <v>1800</v>
      </c>
    </row>
    <row r="3" spans="1:11" x14ac:dyDescent="0.2">
      <c r="B3" s="1" t="s">
        <v>187</v>
      </c>
      <c r="F3" s="1" t="s">
        <v>188</v>
      </c>
      <c r="H3" s="1" t="s">
        <v>189</v>
      </c>
      <c r="J3" s="1" t="s">
        <v>441</v>
      </c>
      <c r="K3" s="1">
        <v>900</v>
      </c>
    </row>
    <row r="4" spans="1:11" x14ac:dyDescent="0.2">
      <c r="B4" s="1" t="s">
        <v>190</v>
      </c>
      <c r="F4" s="1" t="s">
        <v>191</v>
      </c>
      <c r="H4" s="1" t="s">
        <v>192</v>
      </c>
      <c r="J4" s="1" t="s">
        <v>442</v>
      </c>
      <c r="K4" s="1">
        <v>0</v>
      </c>
    </row>
    <row r="5" spans="1:11" x14ac:dyDescent="0.2">
      <c r="B5" s="1" t="s">
        <v>193</v>
      </c>
      <c r="E5" s="1" t="s">
        <v>194</v>
      </c>
      <c r="F5" s="1" t="s">
        <v>195</v>
      </c>
      <c r="H5" s="1" t="s">
        <v>196</v>
      </c>
      <c r="J5" s="1" t="s">
        <v>443</v>
      </c>
      <c r="K5" s="1">
        <v>900</v>
      </c>
    </row>
    <row r="6" spans="1:11" x14ac:dyDescent="0.2">
      <c r="A6" s="1" t="s">
        <v>326</v>
      </c>
      <c r="B6" s="1" t="s">
        <v>75</v>
      </c>
      <c r="C6" s="1" t="s">
        <v>198</v>
      </c>
      <c r="F6" s="1" t="s">
        <v>188</v>
      </c>
      <c r="H6" s="1" t="s">
        <v>199</v>
      </c>
      <c r="J6" s="1" t="s">
        <v>444</v>
      </c>
      <c r="K6" s="1">
        <v>900</v>
      </c>
    </row>
    <row r="7" spans="1:11" x14ac:dyDescent="0.2">
      <c r="B7" s="1" t="s">
        <v>200</v>
      </c>
      <c r="C7" s="1" t="s">
        <v>198</v>
      </c>
      <c r="F7" s="1" t="s">
        <v>201</v>
      </c>
      <c r="J7" s="1" t="s">
        <v>445</v>
      </c>
      <c r="K7" s="1">
        <v>900</v>
      </c>
    </row>
    <row r="8" spans="1:11" x14ac:dyDescent="0.2">
      <c r="B8" s="1" t="s">
        <v>202</v>
      </c>
      <c r="C8" s="1" t="s">
        <v>398</v>
      </c>
      <c r="F8" s="1" t="s">
        <v>203</v>
      </c>
      <c r="J8" s="1" t="s">
        <v>446</v>
      </c>
      <c r="K8" s="1">
        <v>1800</v>
      </c>
    </row>
    <row r="9" spans="1:11" x14ac:dyDescent="0.2">
      <c r="B9" s="1" t="s">
        <v>204</v>
      </c>
      <c r="C9" s="1" t="s">
        <v>205</v>
      </c>
      <c r="F9" s="1" t="s">
        <v>206</v>
      </c>
      <c r="J9" s="1" t="s">
        <v>447</v>
      </c>
      <c r="K9" s="1">
        <v>0</v>
      </c>
    </row>
    <row r="10" spans="1:11" x14ac:dyDescent="0.2">
      <c r="A10" s="1" t="s">
        <v>327</v>
      </c>
      <c r="B10" s="1" t="s">
        <v>75</v>
      </c>
      <c r="C10" s="1" t="s">
        <v>198</v>
      </c>
      <c r="F10" s="1" t="s">
        <v>208</v>
      </c>
    </row>
    <row r="11" spans="1:11" x14ac:dyDescent="0.2">
      <c r="B11" s="1" t="s">
        <v>200</v>
      </c>
      <c r="C11" s="1" t="s">
        <v>198</v>
      </c>
      <c r="E11" s="1" t="s">
        <v>209</v>
      </c>
      <c r="F11" s="1" t="s">
        <v>210</v>
      </c>
    </row>
    <row r="12" spans="1:11" x14ac:dyDescent="0.2">
      <c r="B12" s="1" t="s">
        <v>202</v>
      </c>
      <c r="C12" s="1" t="s">
        <v>449</v>
      </c>
      <c r="F12" s="1" t="s">
        <v>188</v>
      </c>
    </row>
    <row r="13" spans="1:11" x14ac:dyDescent="0.2">
      <c r="B13" s="1" t="s">
        <v>204</v>
      </c>
      <c r="C13" s="1" t="s">
        <v>205</v>
      </c>
    </row>
    <row r="14" spans="1:11" x14ac:dyDescent="0.2">
      <c r="A14" s="1" t="s">
        <v>328</v>
      </c>
      <c r="B14" s="1" t="s">
        <v>75</v>
      </c>
      <c r="C14" s="1" t="s">
        <v>198</v>
      </c>
    </row>
    <row r="15" spans="1:11" x14ac:dyDescent="0.2">
      <c r="B15" s="1" t="s">
        <v>200</v>
      </c>
      <c r="C15" s="1" t="s">
        <v>198</v>
      </c>
    </row>
    <row r="16" spans="1:11" x14ac:dyDescent="0.2">
      <c r="B16" s="1" t="s">
        <v>202</v>
      </c>
      <c r="C16" s="1" t="s">
        <v>212</v>
      </c>
    </row>
    <row r="17" spans="1:3" x14ac:dyDescent="0.2">
      <c r="B17" s="1" t="s">
        <v>204</v>
      </c>
      <c r="C17" s="1" t="s">
        <v>205</v>
      </c>
    </row>
    <row r="18" spans="1:3" x14ac:dyDescent="0.2">
      <c r="A18" s="1" t="s">
        <v>329</v>
      </c>
      <c r="B18" s="1" t="s">
        <v>75</v>
      </c>
      <c r="C18" s="1" t="s">
        <v>198</v>
      </c>
    </row>
    <row r="19" spans="1:3" x14ac:dyDescent="0.2">
      <c r="B19" s="1" t="s">
        <v>200</v>
      </c>
      <c r="C19" s="1" t="s">
        <v>198</v>
      </c>
    </row>
    <row r="20" spans="1:3" x14ac:dyDescent="0.2">
      <c r="B20" s="1" t="s">
        <v>202</v>
      </c>
      <c r="C20" s="1" t="s">
        <v>406</v>
      </c>
    </row>
    <row r="21" spans="1:3" x14ac:dyDescent="0.2">
      <c r="B21" s="1" t="s">
        <v>213</v>
      </c>
      <c r="C21" s="1" t="s">
        <v>460</v>
      </c>
    </row>
    <row r="22" spans="1:3" x14ac:dyDescent="0.2">
      <c r="A22" s="1" t="s">
        <v>330</v>
      </c>
      <c r="B22" s="1" t="s">
        <v>75</v>
      </c>
      <c r="C22" s="1" t="s">
        <v>198</v>
      </c>
    </row>
    <row r="23" spans="1:3" x14ac:dyDescent="0.2">
      <c r="B23" s="1" t="s">
        <v>200</v>
      </c>
      <c r="C23" s="1" t="s">
        <v>198</v>
      </c>
    </row>
    <row r="24" spans="1:3" x14ac:dyDescent="0.2">
      <c r="B24" s="1" t="s">
        <v>202</v>
      </c>
      <c r="C24" s="1" t="s">
        <v>406</v>
      </c>
    </row>
    <row r="25" spans="1:3" x14ac:dyDescent="0.2">
      <c r="B25" s="1" t="s">
        <v>214</v>
      </c>
      <c r="C25" s="1" t="s">
        <v>462</v>
      </c>
    </row>
    <row r="26" spans="1:3" x14ac:dyDescent="0.2">
      <c r="A26" s="1" t="s">
        <v>331</v>
      </c>
      <c r="B26" s="1" t="s">
        <v>75</v>
      </c>
      <c r="C26" s="1" t="s">
        <v>198</v>
      </c>
    </row>
    <row r="27" spans="1:3" x14ac:dyDescent="0.2">
      <c r="B27" s="1" t="s">
        <v>200</v>
      </c>
      <c r="C27" s="1" t="s">
        <v>198</v>
      </c>
    </row>
    <row r="28" spans="1:3" x14ac:dyDescent="0.2">
      <c r="B28" s="1" t="s">
        <v>202</v>
      </c>
      <c r="C28" s="1" t="s">
        <v>406</v>
      </c>
    </row>
    <row r="29" spans="1:3" x14ac:dyDescent="0.2">
      <c r="B29" s="1" t="s">
        <v>215</v>
      </c>
      <c r="C29" s="1" t="s">
        <v>461</v>
      </c>
    </row>
    <row r="30" spans="1:3" x14ac:dyDescent="0.2">
      <c r="A30" s="1" t="s">
        <v>332</v>
      </c>
      <c r="B30" s="1" t="s">
        <v>75</v>
      </c>
      <c r="C30" s="1" t="s">
        <v>198</v>
      </c>
    </row>
    <row r="31" spans="1:3" x14ac:dyDescent="0.2">
      <c r="B31" s="1" t="s">
        <v>200</v>
      </c>
      <c r="C31" s="1" t="s">
        <v>198</v>
      </c>
    </row>
    <row r="32" spans="1:3" x14ac:dyDescent="0.2">
      <c r="B32" s="1" t="s">
        <v>202</v>
      </c>
      <c r="C32" s="1" t="s">
        <v>407</v>
      </c>
    </row>
    <row r="33" spans="1:3" x14ac:dyDescent="0.2">
      <c r="A33" s="1" t="s">
        <v>216</v>
      </c>
      <c r="B33" s="1" t="s">
        <v>75</v>
      </c>
      <c r="C33" s="1" t="s">
        <v>198</v>
      </c>
    </row>
    <row r="34" spans="1:3" x14ac:dyDescent="0.2">
      <c r="B34" s="1" t="s">
        <v>200</v>
      </c>
      <c r="C34" s="1" t="s">
        <v>198</v>
      </c>
    </row>
    <row r="35" spans="1:3" x14ac:dyDescent="0.2">
      <c r="B35" s="1" t="s">
        <v>202</v>
      </c>
      <c r="C35" s="1" t="s">
        <v>408</v>
      </c>
    </row>
    <row r="36" spans="1:3" x14ac:dyDescent="0.2">
      <c r="B36" s="1" t="s">
        <v>217</v>
      </c>
      <c r="C36" s="1" t="s">
        <v>218</v>
      </c>
    </row>
    <row r="37" spans="1:3" x14ac:dyDescent="0.2">
      <c r="B37" s="1" t="s">
        <v>219</v>
      </c>
      <c r="C37" s="1" t="s">
        <v>459</v>
      </c>
    </row>
    <row r="38" spans="1:3" x14ac:dyDescent="0.2">
      <c r="A38" s="1" t="s">
        <v>220</v>
      </c>
      <c r="B38" s="1" t="s">
        <v>221</v>
      </c>
      <c r="C38" s="1" t="s">
        <v>409</v>
      </c>
    </row>
    <row r="39" spans="1:3" x14ac:dyDescent="0.2">
      <c r="B39" s="1" t="s">
        <v>222</v>
      </c>
      <c r="C39" s="1" t="s">
        <v>223</v>
      </c>
    </row>
    <row r="40" spans="1:3" x14ac:dyDescent="0.2">
      <c r="B40" s="1" t="s">
        <v>224</v>
      </c>
      <c r="C40" s="1" t="s">
        <v>225</v>
      </c>
    </row>
    <row r="41" spans="1:3" x14ac:dyDescent="0.2">
      <c r="A41" s="1" t="s">
        <v>226</v>
      </c>
      <c r="B41" s="1" t="s">
        <v>227</v>
      </c>
      <c r="C41" s="1" t="s">
        <v>410</v>
      </c>
    </row>
    <row r="42" spans="1:3" x14ac:dyDescent="0.2">
      <c r="B42" s="1" t="s">
        <v>228</v>
      </c>
      <c r="C42" s="1" t="s">
        <v>411</v>
      </c>
    </row>
    <row r="43" spans="1:3" x14ac:dyDescent="0.2">
      <c r="B43" s="1" t="s">
        <v>229</v>
      </c>
      <c r="C43" s="1" t="s">
        <v>412</v>
      </c>
    </row>
    <row r="44" spans="1:3" x14ac:dyDescent="0.2">
      <c r="B44" s="1" t="s">
        <v>230</v>
      </c>
      <c r="C44" s="1" t="s">
        <v>428</v>
      </c>
    </row>
    <row r="45" spans="1:3" x14ac:dyDescent="0.2">
      <c r="A45" s="1" t="s">
        <v>231</v>
      </c>
      <c r="B45" s="1" t="s">
        <v>232</v>
      </c>
      <c r="C45" s="1" t="s">
        <v>233</v>
      </c>
    </row>
    <row r="46" spans="1:3" x14ac:dyDescent="0.2">
      <c r="B46" s="1" t="s">
        <v>234</v>
      </c>
      <c r="C46" s="1" t="s">
        <v>235</v>
      </c>
    </row>
    <row r="47" spans="1:3" x14ac:dyDescent="0.2">
      <c r="B47" s="1" t="s">
        <v>236</v>
      </c>
      <c r="C47" s="1" t="s">
        <v>237</v>
      </c>
    </row>
    <row r="48" spans="1:3" x14ac:dyDescent="0.2">
      <c r="A48" s="1" t="s">
        <v>238</v>
      </c>
      <c r="B48" s="1" t="s">
        <v>239</v>
      </c>
      <c r="C48" s="1" t="s">
        <v>240</v>
      </c>
    </row>
    <row r="49" spans="1:3" x14ac:dyDescent="0.2">
      <c r="B49" s="1" t="s">
        <v>241</v>
      </c>
      <c r="C49" s="1" t="s">
        <v>242</v>
      </c>
    </row>
    <row r="50" spans="1:3" x14ac:dyDescent="0.2">
      <c r="B50" s="1" t="s">
        <v>236</v>
      </c>
      <c r="C50" s="1" t="s">
        <v>243</v>
      </c>
    </row>
    <row r="51" spans="1:3" x14ac:dyDescent="0.2">
      <c r="A51" s="1" t="s">
        <v>199</v>
      </c>
      <c r="B51" s="1" t="s">
        <v>244</v>
      </c>
      <c r="C51" s="1" t="s">
        <v>245</v>
      </c>
    </row>
    <row r="52" spans="1:3" x14ac:dyDescent="0.2">
      <c r="B52" s="1" t="s">
        <v>246</v>
      </c>
      <c r="C52" s="1" t="s">
        <v>247</v>
      </c>
    </row>
    <row r="53" spans="1:3" x14ac:dyDescent="0.2">
      <c r="B53" s="1" t="s">
        <v>248</v>
      </c>
      <c r="C53" s="1" t="s">
        <v>249</v>
      </c>
    </row>
    <row r="54" spans="1:3" x14ac:dyDescent="0.2">
      <c r="B54" s="1" t="s">
        <v>250</v>
      </c>
      <c r="C54" s="1" t="s">
        <v>251</v>
      </c>
    </row>
    <row r="55" spans="1:3" x14ac:dyDescent="0.2">
      <c r="B55" s="1" t="s">
        <v>252</v>
      </c>
      <c r="C55" s="1" t="s">
        <v>253</v>
      </c>
    </row>
    <row r="56" spans="1:3" x14ac:dyDescent="0.2">
      <c r="A56" s="1" t="s">
        <v>189</v>
      </c>
      <c r="B56" s="1" t="s">
        <v>254</v>
      </c>
      <c r="C56" s="1" t="s">
        <v>255</v>
      </c>
    </row>
    <row r="57" spans="1:3" x14ac:dyDescent="0.2">
      <c r="B57" s="1" t="s">
        <v>256</v>
      </c>
      <c r="C57" s="1" t="s">
        <v>257</v>
      </c>
    </row>
    <row r="58" spans="1:3" x14ac:dyDescent="0.2">
      <c r="B58" s="1" t="s">
        <v>258</v>
      </c>
      <c r="C58" s="1" t="s">
        <v>259</v>
      </c>
    </row>
    <row r="59" spans="1:3" x14ac:dyDescent="0.2">
      <c r="B59" s="1" t="s">
        <v>260</v>
      </c>
      <c r="C59" s="1" t="s">
        <v>261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4032-B354-475D-8963-B048678C6256}">
  <dimension ref="E3:BG50"/>
  <sheetViews>
    <sheetView workbookViewId="0">
      <selection activeCell="B5" sqref="B5"/>
    </sheetView>
  </sheetViews>
  <sheetFormatPr defaultRowHeight="14.25" x14ac:dyDescent="0.2"/>
  <cols>
    <col min="5" max="18" width="3.625" customWidth="1"/>
    <col min="19" max="19" width="4.625" customWidth="1"/>
    <col min="20" max="49" width="3.625" customWidth="1"/>
    <col min="52" max="52" width="20.125" customWidth="1"/>
  </cols>
  <sheetData>
    <row r="3" spans="5:53" x14ac:dyDescent="0.2">
      <c r="AZ3" s="118" t="s">
        <v>399</v>
      </c>
      <c r="BA3" s="118">
        <f>SQRT(1300/3.14)</f>
        <v>20.347302987214377</v>
      </c>
    </row>
    <row r="4" spans="5:53" x14ac:dyDescent="0.2">
      <c r="AZ4" s="118" t="s">
        <v>400</v>
      </c>
      <c r="BA4" s="118">
        <f>SQRT(7000/3.14)</f>
        <v>47.215456823558583</v>
      </c>
    </row>
    <row r="6" spans="5:53" ht="21.95" customHeight="1" x14ac:dyDescent="0.2">
      <c r="E6" s="119">
        <v>1</v>
      </c>
      <c r="F6" s="119">
        <v>2</v>
      </c>
      <c r="G6" s="119">
        <v>3</v>
      </c>
      <c r="H6" s="119">
        <v>4</v>
      </c>
      <c r="I6" s="119">
        <v>5</v>
      </c>
      <c r="J6" s="119">
        <v>6</v>
      </c>
      <c r="K6" s="119">
        <v>7</v>
      </c>
      <c r="L6" s="119">
        <v>8</v>
      </c>
      <c r="M6" s="119">
        <v>9</v>
      </c>
      <c r="N6" s="119">
        <v>10</v>
      </c>
      <c r="O6" s="119">
        <v>11</v>
      </c>
      <c r="P6" s="119">
        <v>12</v>
      </c>
      <c r="Q6" s="119">
        <v>13</v>
      </c>
      <c r="R6" s="119">
        <v>14</v>
      </c>
      <c r="S6" s="119">
        <v>15</v>
      </c>
      <c r="T6" s="119">
        <v>16</v>
      </c>
      <c r="U6" s="119">
        <v>17</v>
      </c>
      <c r="V6" s="119">
        <v>18</v>
      </c>
      <c r="W6" s="119">
        <v>19</v>
      </c>
      <c r="X6" s="119">
        <v>20</v>
      </c>
      <c r="Y6" s="119">
        <v>21</v>
      </c>
      <c r="Z6" s="119">
        <v>22</v>
      </c>
      <c r="AA6" s="119">
        <v>23</v>
      </c>
      <c r="AB6" s="119">
        <v>24</v>
      </c>
      <c r="AC6" s="119">
        <v>25</v>
      </c>
      <c r="AD6" s="119">
        <v>26</v>
      </c>
      <c r="AE6" s="119">
        <v>27</v>
      </c>
      <c r="AF6" s="119">
        <v>28</v>
      </c>
      <c r="AG6" s="119">
        <v>29</v>
      </c>
      <c r="AH6" s="119">
        <v>30</v>
      </c>
      <c r="AI6" s="119">
        <v>31</v>
      </c>
      <c r="AJ6" s="119">
        <v>32</v>
      </c>
      <c r="AK6" s="119">
        <v>33</v>
      </c>
      <c r="AL6" s="119">
        <v>34</v>
      </c>
      <c r="AM6" s="119">
        <v>35</v>
      </c>
      <c r="AN6" s="119">
        <v>36</v>
      </c>
      <c r="AO6" s="119">
        <v>37</v>
      </c>
      <c r="AP6" s="119">
        <v>38</v>
      </c>
      <c r="AQ6" s="119">
        <v>39</v>
      </c>
      <c r="AR6" s="119">
        <v>40</v>
      </c>
      <c r="AS6" s="119">
        <v>41</v>
      </c>
      <c r="AT6" s="119">
        <v>42</v>
      </c>
      <c r="AU6" s="119">
        <v>43</v>
      </c>
      <c r="AV6" s="119">
        <v>44</v>
      </c>
      <c r="AW6" s="119">
        <v>45</v>
      </c>
    </row>
    <row r="7" spans="5:53" ht="21.95" customHeight="1" x14ac:dyDescent="0.2">
      <c r="E7" s="119">
        <v>2</v>
      </c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Y7" t="s">
        <v>401</v>
      </c>
    </row>
    <row r="8" spans="5:53" ht="21.95" customHeight="1" x14ac:dyDescent="0.2">
      <c r="E8" s="119">
        <v>3</v>
      </c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</row>
    <row r="9" spans="5:53" ht="21.95" customHeight="1" x14ac:dyDescent="0.2">
      <c r="E9" s="119">
        <v>4</v>
      </c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Y9" t="s">
        <v>402</v>
      </c>
    </row>
    <row r="10" spans="5:53" ht="21.95" customHeight="1" x14ac:dyDescent="0.2">
      <c r="E10" s="119">
        <v>5</v>
      </c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Y10" t="s">
        <v>403</v>
      </c>
    </row>
    <row r="11" spans="5:53" ht="21.95" customHeight="1" x14ac:dyDescent="0.2">
      <c r="E11" s="119">
        <v>6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</row>
    <row r="12" spans="5:53" ht="21.95" customHeight="1" x14ac:dyDescent="0.2">
      <c r="E12" s="119">
        <v>7</v>
      </c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</row>
    <row r="13" spans="5:53" ht="21.95" customHeight="1" x14ac:dyDescent="0.2">
      <c r="E13" s="119">
        <v>8</v>
      </c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</row>
    <row r="14" spans="5:53" ht="21.95" customHeight="1" x14ac:dyDescent="0.2">
      <c r="E14" s="119">
        <v>9</v>
      </c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20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</row>
    <row r="15" spans="5:53" ht="21.95" customHeight="1" x14ac:dyDescent="0.2">
      <c r="E15" s="119">
        <v>10</v>
      </c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20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</row>
    <row r="16" spans="5:53" ht="21.95" customHeight="1" x14ac:dyDescent="0.2">
      <c r="E16" s="119">
        <v>11</v>
      </c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20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</row>
    <row r="17" spans="5:55" ht="21.95" customHeight="1" x14ac:dyDescent="0.2">
      <c r="E17" s="119">
        <v>12</v>
      </c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20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</row>
    <row r="18" spans="5:55" ht="21.95" customHeight="1" x14ac:dyDescent="0.2">
      <c r="E18" s="119">
        <v>13</v>
      </c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20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</row>
    <row r="19" spans="5:55" ht="21.95" customHeight="1" x14ac:dyDescent="0.2">
      <c r="E19" s="119">
        <v>14</v>
      </c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20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</row>
    <row r="20" spans="5:55" ht="21.95" customHeight="1" x14ac:dyDescent="0.2">
      <c r="E20" s="119">
        <v>15</v>
      </c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20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</row>
    <row r="21" spans="5:55" ht="21.95" customHeight="1" x14ac:dyDescent="0.2">
      <c r="E21" s="119">
        <v>16</v>
      </c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20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</row>
    <row r="22" spans="5:55" ht="21.95" customHeight="1" x14ac:dyDescent="0.2">
      <c r="E22" s="119">
        <v>17</v>
      </c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21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Y22" t="s">
        <v>404</v>
      </c>
    </row>
    <row r="23" spans="5:55" ht="21.95" customHeight="1" x14ac:dyDescent="0.2">
      <c r="E23" s="119">
        <v>18</v>
      </c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21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Y23" t="s">
        <v>405</v>
      </c>
    </row>
    <row r="24" spans="5:55" ht="21.95" customHeight="1" x14ac:dyDescent="0.2">
      <c r="E24" s="119">
        <v>19</v>
      </c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21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</row>
    <row r="25" spans="5:55" ht="21.95" customHeight="1" x14ac:dyDescent="0.2">
      <c r="E25" s="119">
        <v>20</v>
      </c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21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</row>
    <row r="26" spans="5:55" ht="21.95" customHeight="1" x14ac:dyDescent="0.2">
      <c r="E26" s="119">
        <v>21</v>
      </c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21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</row>
    <row r="27" spans="5:55" ht="21.95" customHeight="1" x14ac:dyDescent="0.4">
      <c r="E27" s="119">
        <v>22</v>
      </c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21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BC27" s="122"/>
    </row>
    <row r="28" spans="5:55" ht="21.95" customHeight="1" x14ac:dyDescent="0.2">
      <c r="E28" s="119">
        <v>23</v>
      </c>
      <c r="F28" s="119"/>
      <c r="G28" s="119"/>
      <c r="H28" s="119"/>
      <c r="I28" s="119"/>
      <c r="J28" s="119"/>
      <c r="K28" s="119"/>
      <c r="L28" s="119"/>
      <c r="M28" s="120"/>
      <c r="N28" s="120"/>
      <c r="O28" s="120"/>
      <c r="P28" s="120"/>
      <c r="Q28" s="120"/>
      <c r="R28" s="120"/>
      <c r="S28" s="120"/>
      <c r="T28" s="120"/>
      <c r="U28" s="121"/>
      <c r="V28" s="121"/>
      <c r="W28" s="121"/>
      <c r="X28" s="121"/>
      <c r="Y28" s="121"/>
      <c r="Z28" s="121"/>
      <c r="AA28" s="123"/>
      <c r="AB28" s="121"/>
      <c r="AC28" s="121"/>
      <c r="AD28" s="121"/>
      <c r="AE28" s="121"/>
      <c r="AF28" s="121"/>
      <c r="AG28" s="121"/>
      <c r="AH28" s="120"/>
      <c r="AI28" s="120"/>
      <c r="AJ28" s="120"/>
      <c r="AK28" s="120"/>
      <c r="AL28" s="120"/>
      <c r="AM28" s="120"/>
      <c r="AN28" s="120"/>
      <c r="AO28" s="120"/>
      <c r="AP28" s="119"/>
      <c r="AQ28" s="119"/>
      <c r="AR28" s="119"/>
      <c r="AS28" s="119"/>
      <c r="AT28" s="119"/>
      <c r="AU28" s="119"/>
      <c r="AV28" s="119"/>
      <c r="AW28" s="119"/>
    </row>
    <row r="29" spans="5:55" ht="21.95" customHeight="1" x14ac:dyDescent="0.2">
      <c r="E29" s="119">
        <v>24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21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</row>
    <row r="30" spans="5:55" ht="21.95" customHeight="1" x14ac:dyDescent="0.2">
      <c r="E30" s="119">
        <v>25</v>
      </c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21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</row>
    <row r="31" spans="5:55" ht="21.95" customHeight="1" x14ac:dyDescent="0.2">
      <c r="E31" s="119">
        <v>26</v>
      </c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21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</row>
    <row r="32" spans="5:55" ht="21.95" customHeight="1" x14ac:dyDescent="0.2">
      <c r="E32" s="119">
        <v>27</v>
      </c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21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</row>
    <row r="33" spans="5:59" ht="21.95" customHeight="1" x14ac:dyDescent="0.2">
      <c r="E33" s="119">
        <v>28</v>
      </c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21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</row>
    <row r="34" spans="5:59" ht="21.95" customHeight="1" x14ac:dyDescent="0.2">
      <c r="E34" s="119">
        <v>29</v>
      </c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21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</row>
    <row r="35" spans="5:59" ht="21.95" customHeight="1" x14ac:dyDescent="0.2">
      <c r="E35" s="119">
        <v>30</v>
      </c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20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</row>
    <row r="36" spans="5:59" ht="21.95" customHeight="1" x14ac:dyDescent="0.2">
      <c r="E36" s="119">
        <v>31</v>
      </c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20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</row>
    <row r="37" spans="5:59" ht="21.95" customHeight="1" x14ac:dyDescent="0.2">
      <c r="E37" s="119">
        <v>32</v>
      </c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20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</row>
    <row r="38" spans="5:59" ht="21.95" customHeight="1" x14ac:dyDescent="0.2">
      <c r="E38" s="119">
        <v>33</v>
      </c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20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</row>
    <row r="39" spans="5:59" ht="21.95" customHeight="1" x14ac:dyDescent="0.2">
      <c r="E39" s="119">
        <v>34</v>
      </c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20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BG39" s="124"/>
    </row>
    <row r="40" spans="5:59" ht="21.95" customHeight="1" x14ac:dyDescent="0.2">
      <c r="E40" s="119">
        <v>35</v>
      </c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20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</row>
    <row r="41" spans="5:59" ht="21.95" customHeight="1" x14ac:dyDescent="0.2">
      <c r="E41" s="119">
        <v>36</v>
      </c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  <c r="AA41" s="120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</row>
    <row r="42" spans="5:59" ht="21.95" customHeight="1" x14ac:dyDescent="0.2">
      <c r="E42" s="119">
        <v>37</v>
      </c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20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</row>
    <row r="43" spans="5:59" ht="21.95" customHeight="1" x14ac:dyDescent="0.2">
      <c r="E43" s="119">
        <v>38</v>
      </c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</row>
    <row r="44" spans="5:59" ht="21.95" customHeight="1" x14ac:dyDescent="0.2">
      <c r="E44" s="119">
        <v>39</v>
      </c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</row>
    <row r="45" spans="5:59" ht="21.95" customHeight="1" x14ac:dyDescent="0.2">
      <c r="E45" s="119">
        <v>40</v>
      </c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</row>
    <row r="46" spans="5:59" ht="21.95" customHeight="1" x14ac:dyDescent="0.2">
      <c r="E46" s="119">
        <v>41</v>
      </c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</row>
    <row r="47" spans="5:59" ht="21.95" customHeight="1" x14ac:dyDescent="0.2">
      <c r="E47" s="119">
        <v>42</v>
      </c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</row>
    <row r="48" spans="5:59" ht="21.95" customHeight="1" x14ac:dyDescent="0.2">
      <c r="E48" s="119">
        <v>43</v>
      </c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</row>
    <row r="49" spans="5:49" ht="21.95" customHeight="1" x14ac:dyDescent="0.2">
      <c r="E49" s="119">
        <v>44</v>
      </c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</row>
    <row r="50" spans="5:49" ht="21.95" customHeight="1" x14ac:dyDescent="0.2">
      <c r="E50" s="119">
        <v>45</v>
      </c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T363"/>
  <sheetViews>
    <sheetView workbookViewId="0">
      <selection activeCell="H20" sqref="H20"/>
    </sheetView>
  </sheetViews>
  <sheetFormatPr defaultColWidth="8.75" defaultRowHeight="12" x14ac:dyDescent="0.2"/>
  <cols>
    <col min="1" max="2" width="8.75" style="13"/>
    <col min="3" max="3" width="10.5" style="13" bestFit="1" customWidth="1"/>
    <col min="4" max="4" width="8.75" style="3"/>
    <col min="5" max="5" width="11.25" style="13" bestFit="1" customWidth="1"/>
    <col min="6" max="6" width="8.75" style="40"/>
    <col min="7" max="7" width="8.75" style="13"/>
    <col min="8" max="8" width="8.75" style="26"/>
    <col min="9" max="9" width="9" style="13" bestFit="1" customWidth="1"/>
    <col min="10" max="11" width="8.75" style="63"/>
    <col min="12" max="13" width="8.75" style="17"/>
    <col min="14" max="14" width="8.75" style="5"/>
    <col min="15" max="15" width="9" style="17" customWidth="1"/>
    <col min="16" max="21" width="9" style="13" customWidth="1"/>
    <col min="22" max="24" width="9" style="110" customWidth="1"/>
    <col min="25" max="25" width="8.75" style="5"/>
    <col min="26" max="27" width="8.75" style="13"/>
    <col min="28" max="33" width="8.75" style="58"/>
    <col min="34" max="48" width="8.75" style="13"/>
    <col min="49" max="49" width="8.75" style="5"/>
    <col min="50" max="57" width="8.75" style="13"/>
    <col min="58" max="58" width="8.75" style="17"/>
    <col min="59" max="63" width="8.75" style="34"/>
    <col min="64" max="69" width="8.75" style="17"/>
    <col min="70" max="75" width="8.75" style="13"/>
    <col min="76" max="80" width="8.75" style="58"/>
    <col min="81" max="82" width="8.75" style="13"/>
    <col min="83" max="83" width="8.75" style="37"/>
    <col min="84" max="16384" width="8.75" style="13"/>
  </cols>
  <sheetData>
    <row r="1" spans="1:98" x14ac:dyDescent="0.2">
      <c r="A1" s="13" t="s">
        <v>0</v>
      </c>
      <c r="O1" s="51" t="s">
        <v>268</v>
      </c>
      <c r="AY1" s="86" t="s">
        <v>165</v>
      </c>
      <c r="AZ1" s="27">
        <v>1</v>
      </c>
      <c r="BA1" s="27"/>
      <c r="BB1" s="27"/>
      <c r="BC1" s="27"/>
      <c r="BD1" s="27"/>
    </row>
    <row r="2" spans="1:98" ht="14.25" customHeight="1" x14ac:dyDescent="0.2">
      <c r="B2" s="25" t="s">
        <v>270</v>
      </c>
      <c r="C2" s="25"/>
      <c r="P2" s="73"/>
      <c r="Q2" s="73"/>
      <c r="R2" s="73"/>
      <c r="S2" s="73"/>
      <c r="AB2" s="148" t="s">
        <v>122</v>
      </c>
      <c r="AC2" s="149"/>
      <c r="AD2" s="149"/>
      <c r="AE2" s="149"/>
      <c r="AF2" s="150"/>
      <c r="AH2" s="148" t="s">
        <v>72</v>
      </c>
      <c r="AI2" s="149"/>
      <c r="AJ2" s="149"/>
      <c r="AK2" s="149"/>
      <c r="AL2" s="150"/>
      <c r="AO2" s="145" t="s">
        <v>71</v>
      </c>
      <c r="AP2" s="145"/>
      <c r="AQ2" s="145"/>
      <c r="AR2" s="145"/>
      <c r="AS2" s="145"/>
      <c r="AT2" s="145"/>
      <c r="AY2" s="17"/>
      <c r="AZ2" s="148" t="s">
        <v>69</v>
      </c>
      <c r="BA2" s="149"/>
      <c r="BB2" s="149"/>
      <c r="BC2" s="149"/>
      <c r="BD2" s="150"/>
      <c r="BG2" s="145" t="s">
        <v>91</v>
      </c>
      <c r="BH2" s="145"/>
      <c r="BI2" s="145"/>
      <c r="BJ2" s="145"/>
      <c r="BK2" s="145"/>
      <c r="BL2" s="145" t="s">
        <v>70</v>
      </c>
      <c r="BM2" s="145"/>
      <c r="BN2" s="145"/>
      <c r="BO2" s="145"/>
      <c r="BP2" s="145"/>
      <c r="BQ2" s="145"/>
      <c r="BR2" s="151" t="s">
        <v>127</v>
      </c>
      <c r="BS2" s="145" t="s">
        <v>125</v>
      </c>
      <c r="BT2" s="145"/>
      <c r="BU2" s="145"/>
      <c r="BV2" s="145"/>
      <c r="BW2" s="145"/>
      <c r="BX2" s="145" t="s">
        <v>126</v>
      </c>
      <c r="BY2" s="145"/>
      <c r="BZ2" s="145"/>
      <c r="CA2" s="145"/>
      <c r="CB2" s="145"/>
      <c r="CF2" s="145" t="s">
        <v>133</v>
      </c>
      <c r="CG2" s="145"/>
      <c r="CH2" s="145"/>
      <c r="CI2" s="145"/>
      <c r="CJ2" s="145"/>
      <c r="CK2" s="145" t="s">
        <v>134</v>
      </c>
      <c r="CL2" s="145"/>
      <c r="CM2" s="145"/>
      <c r="CN2" s="145"/>
      <c r="CO2" s="145"/>
    </row>
    <row r="3" spans="1:98" ht="14.25" customHeight="1" x14ac:dyDescent="0.2">
      <c r="C3" s="73"/>
      <c r="D3" s="73"/>
      <c r="E3" s="73"/>
      <c r="F3" s="73"/>
      <c r="P3" s="73"/>
      <c r="Q3" s="48"/>
      <c r="R3" s="48"/>
      <c r="S3" s="73"/>
      <c r="AA3" s="13" t="s">
        <v>132</v>
      </c>
      <c r="AB3" s="57" t="s">
        <v>14</v>
      </c>
      <c r="AC3" s="57" t="s">
        <v>15</v>
      </c>
      <c r="AD3" s="57" t="s">
        <v>16</v>
      </c>
      <c r="AE3" s="57" t="s">
        <v>17</v>
      </c>
      <c r="AF3" s="57" t="s">
        <v>18</v>
      </c>
      <c r="AH3" s="6" t="s">
        <v>14</v>
      </c>
      <c r="AI3" s="6" t="s">
        <v>15</v>
      </c>
      <c r="AJ3" s="6" t="s">
        <v>16</v>
      </c>
      <c r="AK3" s="6" t="s">
        <v>17</v>
      </c>
      <c r="AL3" s="6" t="s">
        <v>18</v>
      </c>
      <c r="AN3" s="13" t="s">
        <v>22</v>
      </c>
      <c r="AO3" s="6" t="s">
        <v>14</v>
      </c>
      <c r="AP3" s="6" t="s">
        <v>15</v>
      </c>
      <c r="AQ3" s="6" t="s">
        <v>16</v>
      </c>
      <c r="AR3" s="6" t="s">
        <v>17</v>
      </c>
      <c r="AS3" s="6" t="s">
        <v>18</v>
      </c>
      <c r="AT3" s="16" t="s">
        <v>56</v>
      </c>
      <c r="AY3" s="17" t="s">
        <v>132</v>
      </c>
      <c r="AZ3" s="6" t="s">
        <v>14</v>
      </c>
      <c r="BA3" s="6" t="s">
        <v>15</v>
      </c>
      <c r="BB3" s="6" t="s">
        <v>16</v>
      </c>
      <c r="BC3" s="6" t="s">
        <v>17</v>
      </c>
      <c r="BD3" s="6" t="s">
        <v>18</v>
      </c>
      <c r="BF3" s="17" t="s">
        <v>22</v>
      </c>
      <c r="BG3" s="36" t="s">
        <v>14</v>
      </c>
      <c r="BH3" s="36" t="s">
        <v>15</v>
      </c>
      <c r="BI3" s="36" t="s">
        <v>16</v>
      </c>
      <c r="BJ3" s="36" t="s">
        <v>17</v>
      </c>
      <c r="BK3" s="36" t="s">
        <v>18</v>
      </c>
      <c r="BL3" s="6" t="s">
        <v>14</v>
      </c>
      <c r="BM3" s="6" t="s">
        <v>15</v>
      </c>
      <c r="BN3" s="6" t="s">
        <v>16</v>
      </c>
      <c r="BO3" s="6" t="s">
        <v>17</v>
      </c>
      <c r="BP3" s="6" t="s">
        <v>18</v>
      </c>
      <c r="BQ3" s="16" t="s">
        <v>56</v>
      </c>
      <c r="BR3" s="151"/>
      <c r="BS3" s="36" t="s">
        <v>14</v>
      </c>
      <c r="BT3" s="36" t="s">
        <v>15</v>
      </c>
      <c r="BU3" s="36" t="s">
        <v>16</v>
      </c>
      <c r="BV3" s="36" t="s">
        <v>17</v>
      </c>
      <c r="BW3" s="36" t="s">
        <v>18</v>
      </c>
      <c r="BX3" s="57" t="s">
        <v>14</v>
      </c>
      <c r="BY3" s="57" t="s">
        <v>15</v>
      </c>
      <c r="BZ3" s="57" t="s">
        <v>16</v>
      </c>
      <c r="CA3" s="57" t="s">
        <v>17</v>
      </c>
      <c r="CB3" s="57" t="s">
        <v>18</v>
      </c>
      <c r="CD3" s="13" t="s">
        <v>132</v>
      </c>
      <c r="CE3" s="37" t="s">
        <v>92</v>
      </c>
      <c r="CF3" s="36" t="s">
        <v>14</v>
      </c>
      <c r="CG3" s="36" t="s">
        <v>15</v>
      </c>
      <c r="CH3" s="36" t="s">
        <v>16</v>
      </c>
      <c r="CI3" s="36" t="s">
        <v>17</v>
      </c>
      <c r="CJ3" s="36" t="s">
        <v>18</v>
      </c>
      <c r="CK3" s="36" t="s">
        <v>14</v>
      </c>
      <c r="CL3" s="36" t="s">
        <v>15</v>
      </c>
      <c r="CM3" s="36" t="s">
        <v>16</v>
      </c>
      <c r="CN3" s="36" t="s">
        <v>17</v>
      </c>
      <c r="CO3" s="36" t="s">
        <v>18</v>
      </c>
    </row>
    <row r="4" spans="1:98" ht="14.25" customHeight="1" x14ac:dyDescent="0.2">
      <c r="D4" s="3" t="s">
        <v>154</v>
      </c>
      <c r="E4" s="73">
        <v>20</v>
      </c>
      <c r="F4" s="73"/>
      <c r="P4" s="81"/>
      <c r="Q4" s="48"/>
      <c r="R4" s="48"/>
      <c r="S4" s="73"/>
      <c r="Z4" s="49"/>
      <c r="AA4" s="13">
        <v>1</v>
      </c>
      <c r="AB4" s="58">
        <f>攻城基础信息!X5*$E$12</f>
        <v>2048.7131252049439</v>
      </c>
      <c r="AC4" s="58">
        <f>攻城基础信息!Y5*$E$12</f>
        <v>3432.9230282984618</v>
      </c>
      <c r="AD4" s="58">
        <f>攻城基础信息!Z5*$E$12</f>
        <v>2340.921237624334</v>
      </c>
      <c r="AE4" s="58">
        <f>攻城基础信息!AA5*$E$12</f>
        <v>3530.4052353284355</v>
      </c>
      <c r="AF4" s="58">
        <f>攻城基础信息!AB5*$E$12</f>
        <v>2399.7603340927235</v>
      </c>
      <c r="AH4" s="13">
        <f>$E$4*AB4*攻城基础信息!AC5</f>
        <v>12292.278751229664</v>
      </c>
      <c r="AI4" s="58">
        <f>$E$4*AC4*攻城基础信息!AD5</f>
        <v>20597.538169790769</v>
      </c>
      <c r="AJ4" s="58">
        <f>$E$4*AD4*攻城基础信息!AE5</f>
        <v>14045.527425746004</v>
      </c>
      <c r="AK4" s="58">
        <f>$E$4*AE4*攻城基础信息!AF5</f>
        <v>21182.431411970614</v>
      </c>
      <c r="AL4" s="58">
        <f>$E$4*AF4*攻城基础信息!AG5</f>
        <v>14398.562004556341</v>
      </c>
      <c r="AN4" s="13">
        <v>1</v>
      </c>
      <c r="AO4" s="13">
        <f>求节点(节奏总纲!D$4:D$163,AH$4:AH$163,$AN4)*其他调用!H5*其他调用!$M5</f>
        <v>33881698.862081073</v>
      </c>
      <c r="AP4" s="105">
        <f>求节点(节奏总纲!E$4:E$163,AI$4:AI$163,$AN4)*其他调用!I5*其他调用!$M5</f>
        <v>4758311.7829579245</v>
      </c>
      <c r="AQ4" s="105">
        <f>求节点(节奏总纲!F$4:F$163,AJ$4:AJ$163,$AN4)*其他调用!J5*其他调用!$M5</f>
        <v>1283329.0581594503</v>
      </c>
      <c r="AR4" s="105">
        <f>求节点(节奏总纲!G$4:G$163,AK$4:AK$163,$AN4)*其他调用!K5*其他调用!$M5</f>
        <v>134293.31401134311</v>
      </c>
      <c r="AS4" s="105">
        <f>求节点(节奏总纲!H$4:H$163,AL$4:AL$163,$AN4)*其他调用!L5*其他调用!$M5</f>
        <v>16498.713046046381</v>
      </c>
      <c r="AT4" s="13">
        <f>SUM(AO4:AS4)</f>
        <v>40074131.730255835</v>
      </c>
      <c r="AV4" s="50"/>
      <c r="AX4" s="66"/>
      <c r="AY4" s="17">
        <v>1</v>
      </c>
      <c r="AZ4" s="17">
        <f>其他调用!R5*6*(其他调用!AH$2*$AZ$1*MIN(其他调用!$AJ5/其他调用!AH5,1)+$E$4*0%*攻城基础信息!AC5)</f>
        <v>3747.5805800743956</v>
      </c>
      <c r="BA4" s="85">
        <f>其他调用!S5*6*(其他调用!AI$2*$AZ$1*MIN(其他调用!$AJ5/其他调用!AI5,1)+$E$4*0%*攻城基础信息!AD5)</f>
        <v>11307.627310368913</v>
      </c>
      <c r="BB4" s="85">
        <f>其他调用!T5*6*(其他调用!AJ$2*$AZ$1*MIN(其他调用!$AJ5/其他调用!AJ5,1)+$E$4*0%*攻城基础信息!AE5)</f>
        <v>34134.841460249445</v>
      </c>
      <c r="BC4" s="85">
        <f>其他调用!U5*6*(其他调用!AK$2*$AZ$1*MIN(其他调用!$AJ5/其他调用!AK5,1)+$E$4*0%*攻城基础信息!AF5)</f>
        <v>21916.90528770251</v>
      </c>
      <c r="BD4" s="85">
        <f>其他调用!V5*6*(其他调用!AL$2*$AZ$1*MIN(其他调用!$AJ5/其他调用!AL5,1)+$E$4*0%*攻城基础信息!AG5)</f>
        <v>9046.1071208798367</v>
      </c>
      <c r="BF4" s="17">
        <v>1</v>
      </c>
      <c r="BG4" s="34">
        <f>求节点(节奏总纲!D$4:D$163,AZ$4:AZ$163,$AN4)</f>
        <v>6658.9479752892039</v>
      </c>
      <c r="BH4" s="105">
        <f>求节点(节奏总纲!E$4:E$163,BA$4:BA$163,$AN4)</f>
        <v>21142.157523628026</v>
      </c>
      <c r="BI4" s="105">
        <f>求节点(节奏总纲!F$4:F$163,BB$4:BB$163,$AN4)</f>
        <v>68176.184668671878</v>
      </c>
      <c r="BJ4" s="105">
        <f>求节点(节奏总纲!G$4:G$163,BC$4:BC$163,$AN4)</f>
        <v>46544.170221496999</v>
      </c>
      <c r="BK4" s="105">
        <f>求节点(节奏总纲!H$4:H$163,BD$4:BD$163,$AN4)</f>
        <v>24137.479205684198</v>
      </c>
      <c r="BL4" s="17">
        <f>BG4*其他调用!H5*其他调用!$M5</f>
        <v>379560.03459148464</v>
      </c>
      <c r="BM4" s="34">
        <f>BH4*其他调用!I5*其他调用!$M5</f>
        <v>97211.640293641627</v>
      </c>
      <c r="BN4" s="34">
        <f>BI4*其他调用!J5*其他调用!$M5</f>
        <v>110536.32074280668</v>
      </c>
      <c r="BO4" s="34">
        <f>BJ4*其他调用!K5*其他调用!$M5</f>
        <v>4716.4759157783628</v>
      </c>
      <c r="BP4" s="34">
        <f>BK4*其他调用!L5*其他调用!$M5</f>
        <v>305.7414032719999</v>
      </c>
      <c r="BQ4" s="17">
        <f>SUM(BL4:BP4)</f>
        <v>592330.21294698329</v>
      </c>
      <c r="BR4" s="13">
        <f>[1]服务器生态!$R3</f>
        <v>1.1072667228331485</v>
      </c>
      <c r="BS4" s="13">
        <f>SUMPRODUCT((BG$4:BG4)*($BR$4:$BR4)*(其他调用!BY$5:BY5))</f>
        <v>1290.3155128701085</v>
      </c>
      <c r="BT4" s="66">
        <f>SUMPRODUCT((BH$4:BH4)*($BR$4:$BR4)*(其他调用!BZ$5:BZ5))</f>
        <v>4096.7513080917142</v>
      </c>
      <c r="BU4" s="66">
        <f>SUMPRODUCT((BI$4:BI4)*($BR$4:$BR4)*(其他调用!CA$5:CA5))</f>
        <v>13210.613600335873</v>
      </c>
      <c r="BV4" s="66">
        <f>SUMPRODUCT((BJ$4:BJ4)*($BR$4:$BR4)*(其他调用!CB$5:CB5))</f>
        <v>9018.9418949254086</v>
      </c>
      <c r="BW4" s="66">
        <f>SUMPRODUCT((BK$4:BK4)*($BR$4:$BR4)*(其他调用!CC$5:CC5))</f>
        <v>4677.1598120679619</v>
      </c>
      <c r="BX4" s="58">
        <f>SUMPRODUCT((BG$4:BG4)*($BR$4:$BR4))*'[1]功能-战损相关'!$D$2-BS4</f>
        <v>2396.3002381873448</v>
      </c>
      <c r="BY4" s="85">
        <f>SUMPRODUCT((BH$4:BH4)*($BR$4:$BR4))*'[1]功能-战损相关'!$D$2-BT4</f>
        <v>7608.2524293131846</v>
      </c>
      <c r="BZ4" s="85">
        <f>SUMPRODUCT((BI$4:BI4)*($BR$4:$BR4))*'[1]功能-战损相关'!$D$2-BU4</f>
        <v>24533.99668633805</v>
      </c>
      <c r="CA4" s="85">
        <f>SUMPRODUCT((BJ$4:BJ4)*($BR$4:$BR4))*'[1]功能-战损相关'!$D$2-BV4</f>
        <v>16749.46351914719</v>
      </c>
      <c r="CB4" s="85">
        <f>SUMPRODUCT((BK$4:BK4)*($BR$4:$BR4))*'[1]功能-战损相关'!$D$2-BW4</f>
        <v>8686.1539366976431</v>
      </c>
      <c r="CD4" s="34">
        <v>1</v>
      </c>
      <c r="CE4" s="65">
        <v>0</v>
      </c>
      <c r="CF4" s="13">
        <f>求节点(节奏总纲!R$4:R$363,BS$4:BS$363,$CD4)*$CE4</f>
        <v>0</v>
      </c>
      <c r="CG4" s="105">
        <f>求节点(节奏总纲!S$4:S$363,BT$4:BT$363,$CD4)*$CE4</f>
        <v>0</v>
      </c>
      <c r="CH4" s="105">
        <f>求节点(节奏总纲!T$4:T$363,BU$4:BU$363,$CD4)*$CE4</f>
        <v>0</v>
      </c>
      <c r="CI4" s="105">
        <f>求节点(节奏总纲!U$4:U$363,BV$4:BV$363,$CD4)*$CE4</f>
        <v>0</v>
      </c>
      <c r="CJ4" s="105">
        <f>求节点(节奏总纲!V$4:V$363,BW$4:BW$363,$CD4)*$CE4</f>
        <v>0</v>
      </c>
      <c r="CK4" s="58">
        <f>求节点(节奏总纲!R$4:R$363,BX$4:BX$363,$CD4)*$CE4</f>
        <v>0</v>
      </c>
      <c r="CL4" s="105">
        <f>求节点(节奏总纲!S$4:S$363,BY$4:BY$363,$CD4)*$CE4</f>
        <v>0</v>
      </c>
      <c r="CM4" s="105">
        <f>求节点(节奏总纲!T$4:T$363,BZ$4:BZ$363,$CD4)*$CE4</f>
        <v>0</v>
      </c>
      <c r="CN4" s="105">
        <f>求节点(节奏总纲!U$4:U$363,CA$4:CA$363,$CD4)*$CE4</f>
        <v>0</v>
      </c>
      <c r="CO4" s="105">
        <f>求节点(节奏总纲!V$4:V$363,CB$4:CB$363,$CD4)*$CE4</f>
        <v>0</v>
      </c>
      <c r="CP4" s="34"/>
      <c r="CQ4" s="34"/>
      <c r="CR4" s="34"/>
      <c r="CS4" s="34"/>
      <c r="CT4" s="34"/>
    </row>
    <row r="5" spans="1:98" x14ac:dyDescent="0.2">
      <c r="D5" s="3" t="s">
        <v>155</v>
      </c>
      <c r="E5" s="73">
        <f>E4*'疲劳值&amp;地图信息'!$R$10</f>
        <v>443.49242404917499</v>
      </c>
      <c r="P5" s="3" t="s">
        <v>166</v>
      </c>
      <c r="Q5" s="26">
        <v>60</v>
      </c>
      <c r="R5" s="48"/>
      <c r="S5" s="73"/>
      <c r="Z5" s="49"/>
      <c r="AA5" s="13">
        <v>2</v>
      </c>
      <c r="AB5" s="58">
        <f>攻城基础信息!X6*$E$12</f>
        <v>4194.4593564713796</v>
      </c>
      <c r="AC5" s="58">
        <f>攻城基础信息!Y6*$E$12</f>
        <v>7031.5210493113336</v>
      </c>
      <c r="AD5" s="58">
        <f>攻城基础信息!Z6*$E$12</f>
        <v>4796.7980761096851</v>
      </c>
      <c r="AE5" s="58">
        <f>攻城基础信息!AA6*$E$12</f>
        <v>7241.017737314327</v>
      </c>
      <c r="AF5" s="58">
        <f>攻城基础信息!AB6*$E$12</f>
        <v>4925.0985142938198</v>
      </c>
      <c r="AH5" s="58">
        <f>$E$4*AB5*攻城基础信息!AC6</f>
        <v>39847.363886478102</v>
      </c>
      <c r="AI5" s="58">
        <f>$E$4*AC5*攻城基础信息!AD6</f>
        <v>66799.449968457673</v>
      </c>
      <c r="AJ5" s="58">
        <f>$E$4*AD5*攻城基础信息!AE6</f>
        <v>45569.581723042007</v>
      </c>
      <c r="AK5" s="58">
        <f>$E$4*AE5*攻城基础信息!AF6</f>
        <v>68789.668504486093</v>
      </c>
      <c r="AL5" s="58">
        <f>$E$4*AF5*攻城基础信息!AG6</f>
        <v>46788.435885791281</v>
      </c>
      <c r="AM5" s="30"/>
      <c r="AN5" s="13">
        <v>2</v>
      </c>
      <c r="AO5" s="105">
        <f>求节点(节奏总纲!D$4:D$163,AH$4:AH$163,$AN5)*其他调用!H6*其他调用!$M6</f>
        <v>48543311.034096815</v>
      </c>
      <c r="AP5" s="105">
        <f>求节点(节奏总纲!E$4:E$163,AI$4:AI$163,$AN5)*其他调用!I6*其他调用!$M6</f>
        <v>9851823.897529956</v>
      </c>
      <c r="AQ5" s="105">
        <f>求节点(节奏总纲!F$4:F$163,AJ$4:AJ$163,$AN5)*其他调用!J6*其他调用!$M6</f>
        <v>1936747.9798749615</v>
      </c>
      <c r="AR5" s="105">
        <f>求节点(节奏总纲!G$4:G$163,AK$4:AK$163,$AN5)*其他调用!K6*其他调用!$M6</f>
        <v>254704.89065970789</v>
      </c>
      <c r="AS5" s="105">
        <f>求节点(节奏总纲!H$4:H$163,AL$4:AL$163,$AN5)*其他调用!L6*其他调用!$M6</f>
        <v>44885.705937282393</v>
      </c>
      <c r="AT5" s="17">
        <f t="shared" ref="AT5:AT68" si="0">SUM(AO5:AS5)</f>
        <v>60631473.508098714</v>
      </c>
      <c r="AU5" s="84"/>
      <c r="AV5" s="66"/>
      <c r="AX5" s="85"/>
      <c r="AY5" s="17">
        <v>2</v>
      </c>
      <c r="AZ5" s="85">
        <f>其他调用!R6*6*(其他调用!AH$2*$AZ$1*MIN(其他调用!$AJ6/其他调用!AH6,1)+$E$4*0%*攻城基础信息!AC6)</f>
        <v>4256.5258465685092</v>
      </c>
      <c r="BA5" s="85">
        <f>其他调用!S6*6*(其他调用!AI$2*$AZ$1*MIN(其他调用!$AJ6/其他调用!AI6,1)+$E$4*0%*攻城基础信息!AD6)</f>
        <v>12870.604271714335</v>
      </c>
      <c r="BB5" s="85">
        <f>其他调用!T6*6*(其他调用!AJ$2*$AZ$1*MIN(其他调用!$AJ6/其他调用!AJ6,1)+$E$4*0%*攻城基础信息!AE6)</f>
        <v>38904.387135309124</v>
      </c>
      <c r="BC5" s="85">
        <f>其他调用!U6*6*(其他调用!AK$2*$AZ$1*MIN(其他调用!$AJ6/其他调用!AK6,1)+$E$4*0%*攻城基础信息!AF6)</f>
        <v>25275.141208883455</v>
      </c>
      <c r="BD5" s="85">
        <f>其他调用!V6*6*(其他调用!AL$2*$AZ$1*MIN(其他调用!$AJ6/其他调用!AL6,1)+$E$4*0%*攻城基础信息!AG6)</f>
        <v>8837.7295122658452</v>
      </c>
      <c r="BE5" s="17"/>
      <c r="BF5" s="17">
        <v>2</v>
      </c>
      <c r="BG5" s="105">
        <f>求节点(节奏总纲!D$4:D$163,AZ$4:AZ$163,$AN5)</f>
        <v>8039.6992654307405</v>
      </c>
      <c r="BH5" s="105">
        <f>求节点(节奏总纲!E$4:E$163,BA$4:BA$163,$AN5)</f>
        <v>25426.411849468193</v>
      </c>
      <c r="BI5" s="105">
        <f>求节点(节奏总纲!F$4:F$163,BB$4:BB$163,$AN5)</f>
        <v>81543.969464910057</v>
      </c>
      <c r="BJ5" s="105">
        <f>求节点(节奏总纲!G$4:G$163,BC$4:BC$163,$AN5)</f>
        <v>51650.742641084093</v>
      </c>
      <c r="BK5" s="105">
        <f>求节点(节奏总纲!H$4:H$163,BD$4:BD$163,$AN5)</f>
        <v>31400.619524537218</v>
      </c>
      <c r="BL5" s="34">
        <f>BG5*其他调用!H6*其他调用!$M6</f>
        <v>457569.64629599499</v>
      </c>
      <c r="BM5" s="34">
        <f>BH5*其他调用!I6*其他调用!$M6</f>
        <v>178716.68210254455</v>
      </c>
      <c r="BN5" s="34">
        <f>BI5*其他调用!J6*其他调用!$M6</f>
        <v>146749.73743388185</v>
      </c>
      <c r="BO5" s="34">
        <f>BJ5*其他调用!K6*其他调用!$M6</f>
        <v>7261.9304447248642</v>
      </c>
      <c r="BP5" s="34">
        <f>BK5*其他调用!L6*其他调用!$M6</f>
        <v>689.81678447554782</v>
      </c>
      <c r="BQ5" s="17">
        <f t="shared" ref="BQ5:BQ68" si="1">SUM(BL5:BP5)</f>
        <v>790987.81306162186</v>
      </c>
      <c r="BR5" s="67">
        <f>[1]服务器生态!$R4</f>
        <v>1.6128011754017901</v>
      </c>
      <c r="BS5" s="66">
        <f>SUMPRODUCT((BG$4:BG5)*($BR$4:$BR5)*(其他调用!BY$5:BY6))</f>
        <v>3559.4418872737397</v>
      </c>
      <c r="BT5" s="66">
        <f>SUMPRODUCT((BH$4:BH5)*($BR$4:$BR5)*(其他调用!BZ$5:BZ6))</f>
        <v>11273.107018579367</v>
      </c>
      <c r="BU5" s="66">
        <f>SUMPRODUCT((BI$4:BI5)*($BR$4:$BR5)*(其他调用!CA$5:CA6))</f>
        <v>36225.600315324431</v>
      </c>
      <c r="BV5" s="66">
        <f>SUMPRODUCT((BJ$4:BJ5)*($BR$4:$BR5)*(其他调用!CB$5:CB6))</f>
        <v>23596.85812226067</v>
      </c>
      <c r="BW5" s="66">
        <f>SUMPRODUCT((BK$4:BK5)*($BR$4:$BR5)*(其他调用!CC$5:CC6))</f>
        <v>13539.677125633618</v>
      </c>
      <c r="BX5" s="85">
        <f>SUMPRODUCT((BG$4:BG5)*($BR$4:$BR5))*'[1]功能-战损相关'!$D$2-BS5</f>
        <v>6610.392076365516</v>
      </c>
      <c r="BY5" s="85">
        <f>SUMPRODUCT((BH$4:BH5)*($BR$4:$BR5))*'[1]功能-战损相关'!$D$2-BT5</f>
        <v>20935.770177361686</v>
      </c>
      <c r="BZ5" s="85">
        <f>SUMPRODUCT((BI$4:BI5)*($BR$4:$BR5))*'[1]功能-战损相关'!$D$2-BU5</f>
        <v>67276.114871316793</v>
      </c>
      <c r="CA5" s="85">
        <f>SUMPRODUCT((BJ$4:BJ5)*($BR$4:$BR5))*'[1]功能-战损相关'!$D$2-BV5</f>
        <v>43822.736512769814</v>
      </c>
      <c r="CB5" s="85">
        <f>SUMPRODUCT((BK$4:BK5)*($BR$4:$BR5))*'[1]功能-战损相关'!$D$2-BW5</f>
        <v>25145.114661891002</v>
      </c>
      <c r="CC5" s="34"/>
      <c r="CD5" s="34">
        <v>2</v>
      </c>
      <c r="CE5" s="65">
        <v>0</v>
      </c>
      <c r="CF5" s="105">
        <f>求节点(节奏总纲!R$4:R$363,BS$4:BS$363,$CD5)*$CE5</f>
        <v>0</v>
      </c>
      <c r="CG5" s="105">
        <f>求节点(节奏总纲!S$4:S$363,BT$4:BT$363,$CD5)*$CE5</f>
        <v>0</v>
      </c>
      <c r="CH5" s="105">
        <f>求节点(节奏总纲!T$4:T$363,BU$4:BU$363,$CD5)*$CE5</f>
        <v>0</v>
      </c>
      <c r="CI5" s="105">
        <f>求节点(节奏总纲!U$4:U$363,BV$4:BV$363,$CD5)*$CE5</f>
        <v>0</v>
      </c>
      <c r="CJ5" s="105">
        <f>求节点(节奏总纲!V$4:V$363,BW$4:BW$363,$CD5)*$CE5</f>
        <v>0</v>
      </c>
      <c r="CK5" s="105">
        <f>求节点(节奏总纲!R$4:R$363,BX$4:BX$363,$CD5)*$CE5</f>
        <v>0</v>
      </c>
      <c r="CL5" s="105">
        <f>求节点(节奏总纲!S$4:S$363,BY$4:BY$363,$CD5)*$CE5</f>
        <v>0</v>
      </c>
      <c r="CM5" s="105">
        <f>求节点(节奏总纲!T$4:T$363,BZ$4:BZ$363,$CD5)*$CE5</f>
        <v>0</v>
      </c>
      <c r="CN5" s="105">
        <f>求节点(节奏总纲!U$4:U$363,CA$4:CA$363,$CD5)*$CE5</f>
        <v>0</v>
      </c>
      <c r="CO5" s="105">
        <f>求节点(节奏总纲!V$4:V$363,CB$4:CB$363,$CD5)*$CE5</f>
        <v>0</v>
      </c>
      <c r="CP5" s="34"/>
      <c r="CQ5" s="34"/>
      <c r="CR5" s="34"/>
      <c r="CS5" s="34"/>
      <c r="CT5" s="34"/>
    </row>
    <row r="6" spans="1:98" ht="12" customHeight="1" x14ac:dyDescent="0.2">
      <c r="C6" s="81"/>
      <c r="D6" s="3" t="s">
        <v>156</v>
      </c>
      <c r="E6" s="73">
        <v>5</v>
      </c>
      <c r="P6" s="3" t="s">
        <v>172</v>
      </c>
      <c r="Q6" s="89">
        <v>600</v>
      </c>
      <c r="R6" s="48" t="s">
        <v>173</v>
      </c>
      <c r="S6" s="73"/>
      <c r="Z6" s="49"/>
      <c r="AA6" s="13">
        <v>3</v>
      </c>
      <c r="AB6" s="58">
        <f>攻城基础信息!X7*$E$12</f>
        <v>6437.2386937993015</v>
      </c>
      <c r="AC6" s="58">
        <f>攻城基础信息!Y7*$E$12</f>
        <v>10795.794063038606</v>
      </c>
      <c r="AD6" s="58">
        <f>攻城基础信息!Z7*$E$12</f>
        <v>7367.6305154560496</v>
      </c>
      <c r="AE6" s="58">
        <f>攻城基础信息!AA7*$E$12</f>
        <v>11131.837505957677</v>
      </c>
      <c r="AF6" s="58">
        <f>攻城基础信息!AB7*$E$12</f>
        <v>7576.0145406032834</v>
      </c>
      <c r="AH6" s="58">
        <f>$E$4*AB6*攻城基础信息!AC7</f>
        <v>83684.10301939091</v>
      </c>
      <c r="AI6" s="58">
        <f>$E$4*AC6*攻城基础信息!AD7</f>
        <v>140345.32281950189</v>
      </c>
      <c r="AJ6" s="58">
        <f>$E$4*AD6*攻城基础信息!AE7</f>
        <v>95779.196700928645</v>
      </c>
      <c r="AK6" s="58">
        <f>$E$4*AE6*攻城基础信息!AF7</f>
        <v>144713.88757744982</v>
      </c>
      <c r="AL6" s="58">
        <f>$E$4*AF6*攻城基础信息!AG7</f>
        <v>98488.189027842702</v>
      </c>
      <c r="AM6" s="30"/>
      <c r="AN6" s="13">
        <v>3</v>
      </c>
      <c r="AO6" s="105">
        <f>求节点(节奏总纲!D$4:D$163,AH$4:AH$163,$AN6)*其他调用!H7*其他调用!$M7</f>
        <v>60617025.896222956</v>
      </c>
      <c r="AP6" s="105">
        <f>求节点(节奏总纲!E$4:E$163,AI$4:AI$163,$AN6)*其他调用!I7*其他调用!$M7</f>
        <v>16073802.640313093</v>
      </c>
      <c r="AQ6" s="105">
        <f>求节点(节奏总纲!F$4:F$163,AJ$4:AJ$163,$AN6)*其他调用!J7*其他调用!$M7</f>
        <v>2657348.0142127713</v>
      </c>
      <c r="AR6" s="105">
        <f>求节点(节奏总纲!G$4:G$163,AK$4:AK$163,$AN6)*其他调用!K7*其他调用!$M7</f>
        <v>432875.49030622817</v>
      </c>
      <c r="AS6" s="105">
        <f>求节点(节奏总纲!H$4:H$163,AL$4:AL$163,$AN6)*其他调用!L7*其他调用!$M7</f>
        <v>82040.617553156524</v>
      </c>
      <c r="AT6" s="17">
        <f t="shared" si="0"/>
        <v>79863092.658608213</v>
      </c>
      <c r="AU6" s="84"/>
      <c r="AV6" s="66"/>
      <c r="AX6" s="85"/>
      <c r="AY6" s="17">
        <v>3</v>
      </c>
      <c r="AZ6" s="85">
        <f>其他调用!R7*6*(其他调用!AH$2*$AZ$1*MIN(其他调用!$AJ7/其他调用!AH7,1)+$E$4*0%*攻城基础信息!AC7)</f>
        <v>4661.6242587522947</v>
      </c>
      <c r="BA6" s="85">
        <f>其他调用!S7*6*(其他调用!AI$2*$AZ$1*MIN(其他调用!$AJ7/其他调用!AI7,1)+$E$4*0%*攻城基础信息!AD7)</f>
        <v>14119.963767054127</v>
      </c>
      <c r="BB6" s="85">
        <f>其他调用!T7*6*(其他调用!AJ$2*$AZ$1*MIN(其他调用!$AJ7/其他调用!AJ7,1)+$E$4*0%*攻城基础信息!AE7)</f>
        <v>42761.324841101035</v>
      </c>
      <c r="BC6" s="85">
        <f>其他调用!U7*6*(其他调用!AK$2*$AZ$1*MIN(其他调用!$AJ7/其他调用!AK7,1)+$E$4*0%*攻城基础信息!AF7)</f>
        <v>26839.243370179844</v>
      </c>
      <c r="BD6" s="85">
        <f>其他调用!V7*6*(其他调用!AL$2*$AZ$1*MIN(其他调用!$AJ7/其他调用!AL7,1)+$E$4*0%*攻城基础信息!AG7)</f>
        <v>8159.132092093033</v>
      </c>
      <c r="BE6" s="17"/>
      <c r="BF6" s="17">
        <v>3</v>
      </c>
      <c r="BG6" s="105">
        <f>求节点(节奏总纲!D$4:D$163,AZ$4:AZ$163,$AN6)</f>
        <v>8936.5193841198379</v>
      </c>
      <c r="BH6" s="105">
        <f>求节点(节奏总纲!E$4:E$163,BA$4:BA$163,$AN6)</f>
        <v>28174.533724079789</v>
      </c>
      <c r="BI6" s="105">
        <f>求节点(节奏总纲!F$4:F$163,BB$4:BB$163,$AN6)</f>
        <v>90056.483966677857</v>
      </c>
      <c r="BJ6" s="105">
        <f>求节点(节奏总纲!G$4:G$163,BC$4:BC$163,$AN6)</f>
        <v>58540.087525215815</v>
      </c>
      <c r="BK6" s="105">
        <f>求节点(节奏总纲!H$4:H$163,BD$4:BD$163,$AN6)</f>
        <v>34314.467753114033</v>
      </c>
      <c r="BL6" s="34">
        <f>BG6*其他调用!H7*其他调用!$M7</f>
        <v>500534.61722354678</v>
      </c>
      <c r="BM6" s="34">
        <f>BH6*其他调用!I7*其他调用!$M7</f>
        <v>268432.2645661906</v>
      </c>
      <c r="BN6" s="34">
        <f>BI6*其他调用!J7*其他调用!$M7</f>
        <v>176926.51222637473</v>
      </c>
      <c r="BO6" s="34">
        <f>BJ6*其他调用!K7*其他调用!$M7</f>
        <v>10570.667233124685</v>
      </c>
      <c r="BP6" s="34">
        <f>BK6*其他调用!L7*其他调用!$M7</f>
        <v>1084.3371809984035</v>
      </c>
      <c r="BQ6" s="17">
        <f t="shared" si="1"/>
        <v>957548.39843023522</v>
      </c>
      <c r="BR6" s="67">
        <f>[1]服务器生态!$R5</f>
        <v>1.5166033577059239</v>
      </c>
      <c r="BS6" s="66">
        <f>SUMPRODUCT((BG$4:BG6)*($BR$4:$BR6)*(其他调用!BY$5:BY7))</f>
        <v>5931.2440655017781</v>
      </c>
      <c r="BT6" s="66">
        <f>SUMPRODUCT((BH$4:BH6)*($BR$4:$BR6)*(其他调用!BZ$5:BZ7))</f>
        <v>18750.785696933552</v>
      </c>
      <c r="BU6" s="66">
        <f>SUMPRODUCT((BI$4:BI6)*($BR$4:$BR6)*(其他调用!CA$5:CA7))</f>
        <v>60127.09435955876</v>
      </c>
      <c r="BV6" s="66">
        <f>SUMPRODUCT((BJ$4:BJ6)*($BR$4:$BR6)*(其他调用!CB$5:CB7))</f>
        <v>39133.72444996034</v>
      </c>
      <c r="BW6" s="66">
        <f>SUMPRODUCT((BK$4:BK6)*($BR$4:$BR6)*(其他调用!CC$5:CC7))</f>
        <v>22646.928602779888</v>
      </c>
      <c r="BX6" s="85">
        <f>SUMPRODUCT((BG$4:BG6)*($BR$4:$BR6))*'[1]功能-战损相关'!$D$2-BS6</f>
        <v>11015.167550217589</v>
      </c>
      <c r="BY6" s="85">
        <f>SUMPRODUCT((BH$4:BH6)*($BR$4:$BR6))*'[1]功能-战损相关'!$D$2-BT6</f>
        <v>34822.887722876592</v>
      </c>
      <c r="BZ6" s="85">
        <f>SUMPRODUCT((BI$4:BI6)*($BR$4:$BR6))*'[1]功能-战损相关'!$D$2-BU6</f>
        <v>111664.60381060916</v>
      </c>
      <c r="CA6" s="85">
        <f>SUMPRODUCT((BJ$4:BJ6)*($BR$4:$BR6))*'[1]功能-战损相关'!$D$2-BV6</f>
        <v>72676.916835640644</v>
      </c>
      <c r="CB6" s="85">
        <f>SUMPRODUCT((BK$4:BK6)*($BR$4:$BR6))*'[1]功能-战损相关'!$D$2-BW6</f>
        <v>42058.581690876927</v>
      </c>
      <c r="CC6" s="34"/>
      <c r="CD6" s="34">
        <v>3</v>
      </c>
      <c r="CE6" s="65">
        <v>0</v>
      </c>
      <c r="CF6" s="105">
        <f>求节点(节奏总纲!R$4:R$363,BS$4:BS$363,$CD6)*$CE6</f>
        <v>0</v>
      </c>
      <c r="CG6" s="105">
        <f>求节点(节奏总纲!S$4:S$363,BT$4:BT$363,$CD6)*$CE6</f>
        <v>0</v>
      </c>
      <c r="CH6" s="105">
        <f>求节点(节奏总纲!T$4:T$363,BU$4:BU$363,$CD6)*$CE6</f>
        <v>0</v>
      </c>
      <c r="CI6" s="105">
        <f>求节点(节奏总纲!U$4:U$363,BV$4:BV$363,$CD6)*$CE6</f>
        <v>0</v>
      </c>
      <c r="CJ6" s="105">
        <f>求节点(节奏总纲!V$4:V$363,BW$4:BW$363,$CD6)*$CE6</f>
        <v>0</v>
      </c>
      <c r="CK6" s="105">
        <f>求节点(节奏总纲!R$4:R$363,BX$4:BX$363,$CD6)*$CE6</f>
        <v>0</v>
      </c>
      <c r="CL6" s="105">
        <f>求节点(节奏总纲!S$4:S$363,BY$4:BY$363,$CD6)*$CE6</f>
        <v>0</v>
      </c>
      <c r="CM6" s="105">
        <f>求节点(节奏总纲!T$4:T$363,BZ$4:BZ$363,$CD6)*$CE6</f>
        <v>0</v>
      </c>
      <c r="CN6" s="105">
        <f>求节点(节奏总纲!U$4:U$363,CA$4:CA$363,$CD6)*$CE6</f>
        <v>0</v>
      </c>
      <c r="CO6" s="105">
        <f>求节点(节奏总纲!V$4:V$363,CB$4:CB$363,$CD6)*$CE6</f>
        <v>0</v>
      </c>
      <c r="CP6" s="34"/>
      <c r="CQ6" s="34"/>
      <c r="CR6" s="34"/>
      <c r="CS6" s="34"/>
      <c r="CT6" s="34"/>
    </row>
    <row r="7" spans="1:98" x14ac:dyDescent="0.2">
      <c r="C7" s="81"/>
      <c r="D7" s="3" t="s">
        <v>157</v>
      </c>
      <c r="E7" s="73">
        <f>E6*'疲劳值&amp;地图信息'!$R$10*0.7</f>
        <v>77.611174208605618</v>
      </c>
      <c r="F7" s="25" t="s">
        <v>158</v>
      </c>
      <c r="P7" s="81"/>
      <c r="Q7" s="48"/>
      <c r="R7" s="48"/>
      <c r="S7" s="73"/>
      <c r="Z7" s="49"/>
      <c r="AA7" s="13">
        <v>4</v>
      </c>
      <c r="AB7" s="58">
        <f>攻城基础信息!X8*$E$12</f>
        <v>8777.0511371887169</v>
      </c>
      <c r="AC7" s="58">
        <f>攻城基础信息!Y8*$E$12</f>
        <v>14725.74206948029</v>
      </c>
      <c r="AD7" s="58">
        <f>攻城基础信息!Z8*$E$12</f>
        <v>10053.418555663422</v>
      </c>
      <c r="AE7" s="58">
        <f>攻城基础信息!AA8*$E$12</f>
        <v>15202.864541258485</v>
      </c>
      <c r="AF7" s="58">
        <f>攻城基础信息!AB8*$E$12</f>
        <v>10352.508413021122</v>
      </c>
      <c r="AH7" s="58">
        <f>$E$4*AB7*攻城基础信息!AC8</f>
        <v>144821.34376361384</v>
      </c>
      <c r="AI7" s="58">
        <f>$E$4*AC7*攻城基础信息!AD8</f>
        <v>242974.74414642475</v>
      </c>
      <c r="AJ7" s="58">
        <f>$E$4*AD7*攻城基础信息!AE8</f>
        <v>165881.40616844644</v>
      </c>
      <c r="AK7" s="58">
        <f>$E$4*AE7*攻城基础信息!AF8</f>
        <v>250847.264930765</v>
      </c>
      <c r="AL7" s="58">
        <f>$E$4*AF7*攻城基础信息!AG8</f>
        <v>170816.3888148485</v>
      </c>
      <c r="AM7" s="30"/>
      <c r="AN7" s="13">
        <v>4</v>
      </c>
      <c r="AO7" s="105">
        <f>求节点(节奏总纲!D$4:D$163,AH$4:AH$163,$AN7)*其他调用!H8*其他调用!$M8</f>
        <v>68315402.55062367</v>
      </c>
      <c r="AP7" s="105">
        <f>求节点(节奏总纲!E$4:E$163,AI$4:AI$163,$AN7)*其他调用!I8*其他调用!$M8</f>
        <v>23384701.583773464</v>
      </c>
      <c r="AQ7" s="105">
        <f>求节点(节奏总纲!F$4:F$163,AJ$4:AJ$163,$AN7)*其他调用!J8*其他调用!$M8</f>
        <v>3694603.1687318729</v>
      </c>
      <c r="AR7" s="105">
        <f>求节点(节奏总纲!G$4:G$163,AK$4:AK$163,$AN7)*其他调用!K8*其他调用!$M8</f>
        <v>632746.54729710461</v>
      </c>
      <c r="AS7" s="105">
        <f>求节点(节奏总纲!H$4:H$163,AL$4:AL$163,$AN7)*其他调用!L8*其他调用!$M8</f>
        <v>124548.57640369747</v>
      </c>
      <c r="AT7" s="17">
        <f t="shared" si="0"/>
        <v>96152002.4268298</v>
      </c>
      <c r="AU7" s="84"/>
      <c r="AV7" s="66"/>
      <c r="AX7" s="85"/>
      <c r="AY7" s="17">
        <v>4</v>
      </c>
      <c r="AZ7" s="85">
        <f>其他调用!R8*6*(其他调用!AH$2*$AZ$1*MIN(其他调用!$AJ8/其他调用!AH8,1)+$E$4*0%*攻城基础信息!AC8)</f>
        <v>5011.082685862124</v>
      </c>
      <c r="BA7" s="85">
        <f>其他调用!S8*6*(其他调用!AI$2*$AZ$1*MIN(其他调用!$AJ8/其他调用!AI8,1)+$E$4*0%*攻城基础信息!AD8)</f>
        <v>15193.018722542509</v>
      </c>
      <c r="BB7" s="85">
        <f>其他调用!T8*6*(其他调用!AJ$2*$AZ$1*MIN(其他调用!$AJ8/其他调用!AJ8,1)+$E$4*0%*攻城基础信息!AE8)</f>
        <v>46045.073111850048</v>
      </c>
      <c r="BC7" s="85">
        <f>其他调用!U8*6*(其他调用!AK$2*$AZ$1*MIN(其他调用!$AJ8/其他调用!AK8,1)+$E$4*0%*攻城基础信息!AF8)</f>
        <v>24381.716705020022</v>
      </c>
      <c r="BD7" s="85">
        <f>其他调用!V8*6*(其他调用!AL$2*$AZ$1*MIN(其他调用!$AJ8/其他调用!AL8,1)+$E$4*0%*攻城基础信息!AG8)</f>
        <v>8311.0427556595187</v>
      </c>
      <c r="BE7" s="17"/>
      <c r="BF7" s="17">
        <v>4</v>
      </c>
      <c r="BG7" s="105">
        <f>求节点(节奏总纲!D$4:D$163,AZ$4:AZ$163,$AN7)</f>
        <v>9598.86839906772</v>
      </c>
      <c r="BH7" s="105">
        <f>求节点(节奏总纲!E$4:E$163,BA$4:BA$163,$AN7)</f>
        <v>30217.251053286753</v>
      </c>
      <c r="BI7" s="105">
        <f>求节点(节奏总纲!F$4:F$163,BB$4:BB$163,$AN7)</f>
        <v>96328.650863777977</v>
      </c>
      <c r="BJ7" s="105">
        <f>求节点(节奏总纲!G$4:G$163,BC$4:BC$163,$AN7)</f>
        <v>63011.859626975995</v>
      </c>
      <c r="BK7" s="105">
        <f>求节点(节奏总纲!H$4:H$163,BD$4:BD$163,$AN7)</f>
        <v>35873.418833806551</v>
      </c>
      <c r="BL7" s="34">
        <f>BG7*其他调用!H8*其他调用!$M8</f>
        <v>524981.67565615312</v>
      </c>
      <c r="BM7" s="34">
        <f>BH7*其他调用!I8*其他调用!$M8</f>
        <v>365235.77115344501</v>
      </c>
      <c r="BN7" s="34">
        <f>BI7*其他调用!J8*其他调用!$M8</f>
        <v>204679.11735535544</v>
      </c>
      <c r="BO7" s="34">
        <f>BJ7*其他调用!K8*其他调用!$M8</f>
        <v>13946.624930770691</v>
      </c>
      <c r="BP7" s="34">
        <f>BK7*其他调用!L8*其他调用!$M8</f>
        <v>1488.7468816029721</v>
      </c>
      <c r="BQ7" s="17">
        <f t="shared" si="1"/>
        <v>1110331.9359773272</v>
      </c>
      <c r="BR7" s="67">
        <f>[1]服务器生态!$R6</f>
        <v>1.3466515656924485</v>
      </c>
      <c r="BS7" s="66">
        <f>SUMPRODUCT((BG$4:BG7)*($BR$4:$BR7)*(其他调用!BY$5:BY8))</f>
        <v>8193.3520182358334</v>
      </c>
      <c r="BT7" s="66">
        <f>SUMPRODUCT((BH$4:BH7)*($BR$4:$BR7)*(其他调用!BZ$5:BZ8))</f>
        <v>25871.90467425387</v>
      </c>
      <c r="BU7" s="66">
        <f>SUMPRODUCT((BI$4:BI7)*($BR$4:$BR7)*(其他调用!CA$5:CA8))</f>
        <v>82828.291848239634</v>
      </c>
      <c r="BV7" s="66">
        <f>SUMPRODUCT((BJ$4:BJ7)*($BR$4:$BR7)*(其他调用!CB$5:CB8))</f>
        <v>53983.352849135845</v>
      </c>
      <c r="BW7" s="66">
        <f>SUMPRODUCT((BK$4:BK7)*($BR$4:$BR7)*(其他调用!CC$5:CC8))</f>
        <v>31101.002839655033</v>
      </c>
      <c r="BX7" s="85">
        <f>SUMPRODUCT((BG$4:BG7)*($BR$4:$BR7))*'[1]功能-战损相关'!$D$2-BS7</f>
        <v>15216.225176723688</v>
      </c>
      <c r="BY7" s="85">
        <f>SUMPRODUCT((BH$4:BH7)*($BR$4:$BR7))*'[1]功能-战损相关'!$D$2-BT7</f>
        <v>48047.822966471482</v>
      </c>
      <c r="BZ7" s="85">
        <f>SUMPRODUCT((BI$4:BI7)*($BR$4:$BR7))*'[1]功能-战损相关'!$D$2-BU7</f>
        <v>153823.9705753022</v>
      </c>
      <c r="CA7" s="85">
        <f>SUMPRODUCT((BJ$4:BJ7)*($BR$4:$BR7))*'[1]功能-战损相关'!$D$2-BV7</f>
        <v>100254.79814839514</v>
      </c>
      <c r="CB7" s="85">
        <f>SUMPRODUCT((BK$4:BK7)*($BR$4:$BR7))*'[1]功能-战损相关'!$D$2-BW7</f>
        <v>57759.00527364506</v>
      </c>
      <c r="CC7" s="34"/>
      <c r="CD7" s="34">
        <v>4</v>
      </c>
      <c r="CE7" s="65">
        <v>0</v>
      </c>
      <c r="CF7" s="105">
        <f>求节点(节奏总纲!R$4:R$363,BS$4:BS$363,$CD7)*$CE7</f>
        <v>0</v>
      </c>
      <c r="CG7" s="105">
        <f>求节点(节奏总纲!S$4:S$363,BT$4:BT$363,$CD7)*$CE7</f>
        <v>0</v>
      </c>
      <c r="CH7" s="105">
        <f>求节点(节奏总纲!T$4:T$363,BU$4:BU$363,$CD7)*$CE7</f>
        <v>0</v>
      </c>
      <c r="CI7" s="105">
        <f>求节点(节奏总纲!U$4:U$363,BV$4:BV$363,$CD7)*$CE7</f>
        <v>0</v>
      </c>
      <c r="CJ7" s="105">
        <f>求节点(节奏总纲!V$4:V$363,BW$4:BW$363,$CD7)*$CE7</f>
        <v>0</v>
      </c>
      <c r="CK7" s="105">
        <f>求节点(节奏总纲!R$4:R$363,BX$4:BX$363,$CD7)*$CE7</f>
        <v>0</v>
      </c>
      <c r="CL7" s="105">
        <f>求节点(节奏总纲!S$4:S$363,BY$4:BY$363,$CD7)*$CE7</f>
        <v>0</v>
      </c>
      <c r="CM7" s="105">
        <f>求节点(节奏总纲!T$4:T$363,BZ$4:BZ$363,$CD7)*$CE7</f>
        <v>0</v>
      </c>
      <c r="CN7" s="105">
        <f>求节点(节奏总纲!U$4:U$363,CA$4:CA$363,$CD7)*$CE7</f>
        <v>0</v>
      </c>
      <c r="CO7" s="105">
        <f>求节点(节奏总纲!V$4:V$363,CB$4:CB$363,$CD7)*$CE7</f>
        <v>0</v>
      </c>
      <c r="CP7" s="34"/>
      <c r="CQ7" s="34"/>
      <c r="CR7" s="34"/>
      <c r="CS7" s="34"/>
      <c r="CT7" s="34"/>
    </row>
    <row r="8" spans="1:98" x14ac:dyDescent="0.2">
      <c r="C8" s="48"/>
      <c r="D8" s="3" t="s">
        <v>159</v>
      </c>
      <c r="E8" s="73">
        <f>E5+E7</f>
        <v>521.10359825778062</v>
      </c>
      <c r="G8" s="3" t="s">
        <v>160</v>
      </c>
      <c r="H8" s="26">
        <f>E9*0.8</f>
        <v>480</v>
      </c>
      <c r="P8" s="81"/>
      <c r="Q8" s="48"/>
      <c r="R8" s="48"/>
      <c r="S8" s="73"/>
      <c r="Z8" s="49"/>
      <c r="AA8" s="13">
        <v>5</v>
      </c>
      <c r="AB8" s="58">
        <f>攻城基础信息!X9*$E$12</f>
        <v>11213.896686639615</v>
      </c>
      <c r="AC8" s="58">
        <f>攻城基础信息!Y9*$E$12</f>
        <v>18821.365068636369</v>
      </c>
      <c r="AD8" s="58">
        <f>攻城基础信息!Z9*$E$12</f>
        <v>12854.162196731815</v>
      </c>
      <c r="AE8" s="58">
        <f>攻城基础信息!AA9*$E$12</f>
        <v>19454.098843216751</v>
      </c>
      <c r="AF8" s="58">
        <f>攻城基础信息!AB9*$E$12</f>
        <v>13254.580131547322</v>
      </c>
      <c r="AH8" s="58">
        <f>$E$4*AB8*攻城基础信息!AC9</f>
        <v>224277.9337327923</v>
      </c>
      <c r="AI8" s="58">
        <f>$E$4*AC8*攻城基础信息!AD9</f>
        <v>376427.30137272738</v>
      </c>
      <c r="AJ8" s="58">
        <f>$E$4*AD8*攻城基础信息!AE9</f>
        <v>257083.2439346363</v>
      </c>
      <c r="AK8" s="58">
        <f>$E$4*AE8*攻城基础信息!AF9</f>
        <v>389081.97686433501</v>
      </c>
      <c r="AL8" s="58">
        <f>$E$4*AF8*攻城基础信息!AG9</f>
        <v>265091.60263094644</v>
      </c>
      <c r="AM8" s="30"/>
      <c r="AN8" s="13">
        <v>5</v>
      </c>
      <c r="AO8" s="105">
        <f>求节点(节奏总纲!D$4:D$163,AH$4:AH$163,$AN8)*其他调用!H9*其他调用!$M9</f>
        <v>74242818.211587027</v>
      </c>
      <c r="AP8" s="105">
        <f>求节点(节奏总纲!E$4:E$163,AI$4:AI$163,$AN8)*其他调用!I9*其他调用!$M9</f>
        <v>34197606.890097857</v>
      </c>
      <c r="AQ8" s="105">
        <f>求节点(节奏总纲!F$4:F$163,AJ$4:AJ$163,$AN8)*其他调用!J9*其他调用!$M9</f>
        <v>4552717.0136744166</v>
      </c>
      <c r="AR8" s="105">
        <f>求节点(节奏总纲!G$4:G$163,AK$4:AK$163,$AN8)*其他调用!K9*其他调用!$M9</f>
        <v>842211.12097369577</v>
      </c>
      <c r="AS8" s="105">
        <f>求节点(节奏总纲!H$4:H$163,AL$4:AL$163,$AN8)*其他调用!L9*其他调用!$M9</f>
        <v>173939.67607146234</v>
      </c>
      <c r="AT8" s="17">
        <f t="shared" si="0"/>
        <v>114009292.91240446</v>
      </c>
      <c r="AU8" s="84"/>
      <c r="AV8" s="66"/>
      <c r="AX8" s="85"/>
      <c r="AY8" s="17">
        <v>5</v>
      </c>
      <c r="AZ8" s="85">
        <f>其他调用!R9*6*(其他调用!AH$2*$AZ$1*MIN(其他调用!$AJ9/其他调用!AH9,1)+$E$4*0%*攻城基础信息!AC9)</f>
        <v>5321.0711165910652</v>
      </c>
      <c r="BA8" s="85">
        <f>其他调用!S9*6*(其他调用!AI$2*$AZ$1*MIN(其他调用!$AJ9/其他调用!AI9,1)+$E$4*0%*攻城基础信息!AD9)</f>
        <v>16146.785630842012</v>
      </c>
      <c r="BB8" s="85">
        <f>其他调用!T9*6*(其他调用!AJ$2*$AZ$1*MIN(其他调用!$AJ9/其他调用!AJ9,1)+$E$4*0%*攻城基础信息!AE9)</f>
        <v>48910.486306576415</v>
      </c>
      <c r="BC8" s="85">
        <f>其他调用!U9*6*(其他调用!AK$2*$AZ$1*MIN(其他调用!$AJ9/其他调用!AK9,1)+$E$4*0%*攻城基础信息!AF9)</f>
        <v>25398.756646284626</v>
      </c>
      <c r="BD8" s="85">
        <f>其他调用!V9*6*(其他调用!AL$2*$AZ$1*MIN(其他调用!$AJ9/其他调用!AL9,1)+$E$4*0%*攻城基础信息!AG9)</f>
        <v>9761.0325861806868</v>
      </c>
      <c r="BE8" s="17"/>
      <c r="BF8" s="17">
        <v>5</v>
      </c>
      <c r="BG8" s="105">
        <f>求节点(节奏总纲!D$4:D$163,AZ$4:AZ$163,$AN8)</f>
        <v>10132.908749454227</v>
      </c>
      <c r="BH8" s="105">
        <f>求节点(节奏总纲!E$4:E$163,BA$4:BA$163,$AN8)</f>
        <v>31842.263336434364</v>
      </c>
      <c r="BI8" s="105">
        <f>求节点(节奏总纲!F$4:F$163,BB$4:BB$163,$AN8)</f>
        <v>101299.17220022349</v>
      </c>
      <c r="BJ8" s="105">
        <f>求节点(节奏总纲!G$4:G$163,BC$4:BC$163,$AN8)</f>
        <v>66407.410155221325</v>
      </c>
      <c r="BK8" s="105">
        <f>求节点(节奏总纲!H$4:H$163,BD$4:BD$163,$AN8)</f>
        <v>37252.083847017326</v>
      </c>
      <c r="BL8" s="34">
        <f>BG8*其他调用!H9*其他调用!$M9</f>
        <v>538427.81975349959</v>
      </c>
      <c r="BM8" s="34">
        <f>BH8*其他调用!I9*其他调用!$M9</f>
        <v>468366.68437871488</v>
      </c>
      <c r="BN8" s="34">
        <f>BI8*其他调用!J9*其他调用!$M9</f>
        <v>231395.5230006788</v>
      </c>
      <c r="BO8" s="34">
        <f>BJ8*其他调用!K9*其他调用!$M9</f>
        <v>17464.656964081321</v>
      </c>
      <c r="BP8" s="34">
        <f>BK8*其他调用!L9*其他调用!$M9</f>
        <v>1924.4150574007322</v>
      </c>
      <c r="BQ8" s="17">
        <f t="shared" si="1"/>
        <v>1257579.0991543753</v>
      </c>
      <c r="BR8" s="67">
        <f>[1]服务器生态!$R7</f>
        <v>1.1029457993613634</v>
      </c>
      <c r="BS8" s="66">
        <f>SUMPRODUCT((BG$4:BG8)*($BR$4:$BR8)*(其他调用!BY$5:BY9))</f>
        <v>10149.160617827278</v>
      </c>
      <c r="BT8" s="66">
        <f>SUMPRODUCT((BH$4:BH8)*($BR$4:$BR8)*(其他调用!BZ$5:BZ9))</f>
        <v>32017.95552734263</v>
      </c>
      <c r="BU8" s="66">
        <f>SUMPRODUCT((BI$4:BI8)*($BR$4:$BR8)*(其他调用!CA$5:CA9))</f>
        <v>102380.60372821812</v>
      </c>
      <c r="BV8" s="66">
        <f>SUMPRODUCT((BJ$4:BJ8)*($BR$4:$BR8)*(其他调用!CB$5:CB9))</f>
        <v>66801.013312640338</v>
      </c>
      <c r="BW8" s="66">
        <f>SUMPRODUCT((BK$4:BK8)*($BR$4:$BR8)*(其他调用!CC$5:CC9))</f>
        <v>38291.232984046917</v>
      </c>
      <c r="BX8" s="85">
        <f>SUMPRODUCT((BG$4:BG8)*($BR$4:$BR8))*'[1]功能-战损相关'!$D$2-BS8</f>
        <v>18848.441147393518</v>
      </c>
      <c r="BY8" s="85">
        <f>SUMPRODUCT((BH$4:BH8)*($BR$4:$BR8))*'[1]功能-战损相关'!$D$2-BT8</f>
        <v>59461.917407922032</v>
      </c>
      <c r="BZ8" s="85">
        <f>SUMPRODUCT((BI$4:BI8)*($BR$4:$BR8))*'[1]功能-战损相关'!$D$2-BU8</f>
        <v>190135.40692383365</v>
      </c>
      <c r="CA8" s="85">
        <f>SUMPRODUCT((BJ$4:BJ8)*($BR$4:$BR8))*'[1]功能-战损相关'!$D$2-BV8</f>
        <v>124059.0247234749</v>
      </c>
      <c r="CB8" s="85">
        <f>SUMPRODUCT((BK$4:BK8)*($BR$4:$BR8))*'[1]功能-战损相关'!$D$2-BW8</f>
        <v>71112.289827515706</v>
      </c>
      <c r="CC8" s="34"/>
      <c r="CD8" s="34">
        <v>5</v>
      </c>
      <c r="CE8" s="65">
        <v>0</v>
      </c>
      <c r="CF8" s="105">
        <f>求节点(节奏总纲!R$4:R$363,BS$4:BS$363,$CD8)*$CE8</f>
        <v>0</v>
      </c>
      <c r="CG8" s="105">
        <f>求节点(节奏总纲!S$4:S$363,BT$4:BT$363,$CD8)*$CE8</f>
        <v>0</v>
      </c>
      <c r="CH8" s="105">
        <f>求节点(节奏总纲!T$4:T$363,BU$4:BU$363,$CD8)*$CE8</f>
        <v>0</v>
      </c>
      <c r="CI8" s="105">
        <f>求节点(节奏总纲!U$4:U$363,BV$4:BV$363,$CD8)*$CE8</f>
        <v>0</v>
      </c>
      <c r="CJ8" s="105">
        <f>求节点(节奏总纲!V$4:V$363,BW$4:BW$363,$CD8)*$CE8</f>
        <v>0</v>
      </c>
      <c r="CK8" s="105">
        <f>求节点(节奏总纲!R$4:R$363,BX$4:BX$363,$CD8)*$CE8</f>
        <v>0</v>
      </c>
      <c r="CL8" s="105">
        <f>求节点(节奏总纲!S$4:S$363,BY$4:BY$363,$CD8)*$CE8</f>
        <v>0</v>
      </c>
      <c r="CM8" s="105">
        <f>求节点(节奏总纲!T$4:T$363,BZ$4:BZ$363,$CD8)*$CE8</f>
        <v>0</v>
      </c>
      <c r="CN8" s="105">
        <f>求节点(节奏总纲!U$4:U$363,CA$4:CA$363,$CD8)*$CE8</f>
        <v>0</v>
      </c>
      <c r="CO8" s="105">
        <f>求节点(节奏总纲!V$4:V$363,CB$4:CB$363,$CD8)*$CE8</f>
        <v>0</v>
      </c>
      <c r="CP8" s="34"/>
      <c r="CQ8" s="34"/>
      <c r="CR8" s="34"/>
      <c r="CS8" s="34"/>
      <c r="CT8" s="34"/>
    </row>
    <row r="9" spans="1:98" x14ac:dyDescent="0.2">
      <c r="C9" s="48"/>
      <c r="D9" s="3" t="s">
        <v>161</v>
      </c>
      <c r="E9" s="73">
        <v>600</v>
      </c>
      <c r="P9" s="81"/>
      <c r="Q9" s="48"/>
      <c r="R9" s="48"/>
      <c r="S9" s="73"/>
      <c r="Z9" s="49"/>
      <c r="AA9" s="13">
        <v>6</v>
      </c>
      <c r="AB9" s="58">
        <f>攻城基础信息!X10*$E$12</f>
        <v>13747.77534215201</v>
      </c>
      <c r="AC9" s="58">
        <f>攻城基础信息!Y10*$E$12</f>
        <v>23082.66306050686</v>
      </c>
      <c r="AD9" s="58">
        <f>攻城基础信息!Z10*$E$12</f>
        <v>15769.861438661217</v>
      </c>
      <c r="AE9" s="58">
        <f>攻城基础信息!AA10*$E$12</f>
        <v>23885.540411832477</v>
      </c>
      <c r="AF9" s="58">
        <f>攻城基础信息!AB10*$E$12</f>
        <v>16282.229696181897</v>
      </c>
      <c r="AH9" s="58">
        <f>$E$4*AB9*攻城基础信息!AC10</f>
        <v>284120.69040447491</v>
      </c>
      <c r="AI9" s="58">
        <f>$E$4*AC9*攻城基础信息!AD10</f>
        <v>477041.70325047517</v>
      </c>
      <c r="AJ9" s="58">
        <f>$E$4*AD9*攻城基础信息!AE10</f>
        <v>325910.46973233187</v>
      </c>
      <c r="AK9" s="58">
        <f>$E$4*AE9*攻城基础信息!AF10</f>
        <v>493634.50184453791</v>
      </c>
      <c r="AL9" s="58">
        <f>$E$4*AF9*攻城基础信息!AG10</f>
        <v>336499.41372109257</v>
      </c>
      <c r="AM9" s="30"/>
      <c r="AN9" s="13">
        <v>6</v>
      </c>
      <c r="AO9" s="105">
        <f>求节点(节奏总纲!D$4:D$163,AH$4:AH$163,$AN9)*其他调用!H10*其他调用!$M10</f>
        <v>84364720.022097796</v>
      </c>
      <c r="AP9" s="105">
        <f>求节点(节奏总纲!E$4:E$163,AI$4:AI$163,$AN9)*其他调用!I10*其他调用!$M10</f>
        <v>43885663.843974791</v>
      </c>
      <c r="AQ9" s="105">
        <f>求节点(节奏总纲!F$4:F$163,AJ$4:AJ$163,$AN9)*其他调用!J10*其他调用!$M10</f>
        <v>5664953.9180555465</v>
      </c>
      <c r="AR9" s="105">
        <f>求节点(节奏总纲!G$4:G$163,AK$4:AK$163,$AN9)*其他调用!K10*其他调用!$M10</f>
        <v>1059567.5627269598</v>
      </c>
      <c r="AS9" s="105">
        <f>求节点(节奏总纲!H$4:H$163,AL$4:AL$163,$AN9)*其他调用!L10*其他调用!$M10</f>
        <v>228351.64793399206</v>
      </c>
      <c r="AT9" s="17">
        <f t="shared" si="0"/>
        <v>135203256.99478909</v>
      </c>
      <c r="AU9" s="84"/>
      <c r="AV9" s="66"/>
      <c r="AX9" s="85"/>
      <c r="AY9" s="17">
        <v>6</v>
      </c>
      <c r="AZ9" s="85">
        <f>其他调用!R10*6*(其他调用!AH$2*$AZ$1*MIN(其他调用!$AJ10/其他调用!AH10,1)+$E$4*0%*攻城基础信息!AC10)</f>
        <v>5601.9310633925306</v>
      </c>
      <c r="BA9" s="85">
        <f>其他调用!S10*6*(其他调用!AI$2*$AZ$1*MIN(其他调用!$AJ10/其他调用!AI10,1)+$E$4*0%*攻城基础信息!AD10)</f>
        <v>17014.85941796911</v>
      </c>
      <c r="BB9" s="85">
        <f>其他调用!T10*6*(其他调用!AJ$2*$AZ$1*MIN(其他调用!$AJ10/其他调用!AJ10,1)+$E$4*0%*攻城基础信息!AE10)</f>
        <v>51575.01759497929</v>
      </c>
      <c r="BC9" s="85">
        <f>其他调用!U10*6*(其他调用!AK$2*$AZ$1*MIN(其他调用!$AJ10/其他调用!AK10,1)+$E$4*0%*攻城基础信息!AF10)</f>
        <v>28968.941419752115</v>
      </c>
      <c r="BD9" s="85">
        <f>其他调用!V10*6*(其他调用!AL$2*$AZ$1*MIN(其他调用!$AJ10/其他调用!AL10,1)+$E$4*0%*攻城基础信息!AG10)</f>
        <v>12035.762738170886</v>
      </c>
      <c r="BE9" s="17"/>
      <c r="BF9" s="17">
        <v>6</v>
      </c>
      <c r="BG9" s="105">
        <f>求节点(节奏总纲!D$4:D$163,AZ$4:AZ$163,$AN9)</f>
        <v>10577.154843325587</v>
      </c>
      <c r="BH9" s="105">
        <f>求节点(节奏总纲!E$4:E$163,BA$4:BA$163,$AN9)</f>
        <v>33198.538112983813</v>
      </c>
      <c r="BI9" s="105">
        <f>求节点(节奏总纲!F$4:F$163,BB$4:BB$163,$AN9)</f>
        <v>105430.50153080799</v>
      </c>
      <c r="BJ9" s="105">
        <f>求节点(节奏总纲!G$4:G$163,BC$4:BC$163,$AN9)</f>
        <v>69148.252357704609</v>
      </c>
      <c r="BK9" s="105">
        <f>求节点(节奏总纲!H$4:H$163,BD$4:BD$163,$AN9)</f>
        <v>39034.037316461654</v>
      </c>
      <c r="BL9" s="34">
        <f>BG9*其他调用!H10*其他调用!$M10</f>
        <v>543330.81571023003</v>
      </c>
      <c r="BM9" s="34">
        <f>BH9*其他调用!I10*其他调用!$M10</f>
        <v>576906.73535553587</v>
      </c>
      <c r="BN9" s="34">
        <f>BI9*其他调用!J10*其他调用!$M10</f>
        <v>257506.58080555749</v>
      </c>
      <c r="BO9" s="34">
        <f>BJ9*其他调用!K10*其他调用!$M10</f>
        <v>21111.217549445588</v>
      </c>
      <c r="BP9" s="34">
        <f>BK9*其他调用!L10*其他调用!$M10</f>
        <v>2420.6885956549409</v>
      </c>
      <c r="BQ9" s="17">
        <f t="shared" si="1"/>
        <v>1401276.0380164238</v>
      </c>
      <c r="BR9" s="67">
        <f>[1]服务器生态!$R8</f>
        <v>0.85924003303027807</v>
      </c>
      <c r="BS9" s="66">
        <f>SUMPRODUCT((BG$4:BG9)*($BR$4:$BR9)*(其他调用!BY$5:BY10))</f>
        <v>11739.61572129273</v>
      </c>
      <c r="BT9" s="66">
        <f>SUMPRODUCT((BH$4:BH9)*($BR$4:$BR9)*(其他调用!BZ$5:BZ10))</f>
        <v>37009.920299675134</v>
      </c>
      <c r="BU9" s="66">
        <f>SUMPRODUCT((BI$4:BI9)*($BR$4:$BR9)*(其他调用!CA$5:CA10))</f>
        <v>118233.87256132091</v>
      </c>
      <c r="BV9" s="66">
        <f>SUMPRODUCT((BJ$4:BJ9)*($BR$4:$BR9)*(其他调用!CB$5:CB10))</f>
        <v>77198.628974608859</v>
      </c>
      <c r="BW9" s="66">
        <f>SUMPRODUCT((BK$4:BK9)*($BR$4:$BR9)*(其他调用!CC$5:CC10))</f>
        <v>44160.6642988397</v>
      </c>
      <c r="BX9" s="85">
        <f>SUMPRODUCT((BG$4:BG9)*($BR$4:$BR9))*'[1]功能-战损相关'!$D$2-BS9</f>
        <v>21802.143482400788</v>
      </c>
      <c r="BY9" s="85">
        <f>SUMPRODUCT((BH$4:BH9)*($BR$4:$BR9))*'[1]功能-战损相关'!$D$2-BT9</f>
        <v>68732.709127968119</v>
      </c>
      <c r="BZ9" s="85">
        <f>SUMPRODUCT((BI$4:BI9)*($BR$4:$BR9))*'[1]功能-战损相关'!$D$2-BU9</f>
        <v>219577.19189959601</v>
      </c>
      <c r="CA9" s="85">
        <f>SUMPRODUCT((BJ$4:BJ9)*($BR$4:$BR9))*'[1]功能-战损相关'!$D$2-BV9</f>
        <v>143368.88238141645</v>
      </c>
      <c r="CB9" s="85">
        <f>SUMPRODUCT((BK$4:BK9)*($BR$4:$BR9))*'[1]功能-战损相关'!$D$2-BW9</f>
        <v>82012.662269273744</v>
      </c>
      <c r="CC9" s="34"/>
      <c r="CD9" s="34">
        <v>6</v>
      </c>
      <c r="CE9" s="65">
        <v>0</v>
      </c>
      <c r="CF9" s="105">
        <f>求节点(节奏总纲!R$4:R$363,BS$4:BS$363,$CD9)*$CE9</f>
        <v>0</v>
      </c>
      <c r="CG9" s="105">
        <f>求节点(节奏总纲!S$4:S$363,BT$4:BT$363,$CD9)*$CE9</f>
        <v>0</v>
      </c>
      <c r="CH9" s="105">
        <f>求节点(节奏总纲!T$4:T$363,BU$4:BU$363,$CD9)*$CE9</f>
        <v>0</v>
      </c>
      <c r="CI9" s="105">
        <f>求节点(节奏总纲!U$4:U$363,BV$4:BV$363,$CD9)*$CE9</f>
        <v>0</v>
      </c>
      <c r="CJ9" s="105">
        <f>求节点(节奏总纲!V$4:V$363,BW$4:BW$363,$CD9)*$CE9</f>
        <v>0</v>
      </c>
      <c r="CK9" s="105">
        <f>求节点(节奏总纲!R$4:R$363,BX$4:BX$363,$CD9)*$CE9</f>
        <v>0</v>
      </c>
      <c r="CL9" s="105">
        <f>求节点(节奏总纲!S$4:S$363,BY$4:BY$363,$CD9)*$CE9</f>
        <v>0</v>
      </c>
      <c r="CM9" s="105">
        <f>求节点(节奏总纲!T$4:T$363,BZ$4:BZ$363,$CD9)*$CE9</f>
        <v>0</v>
      </c>
      <c r="CN9" s="105">
        <f>求节点(节奏总纲!U$4:U$363,CA$4:CA$363,$CD9)*$CE9</f>
        <v>0</v>
      </c>
      <c r="CO9" s="105">
        <f>求节点(节奏总纲!V$4:V$363,CB$4:CB$363,$CD9)*$CE9</f>
        <v>0</v>
      </c>
      <c r="CP9" s="34"/>
      <c r="CQ9" s="34"/>
      <c r="CR9" s="34"/>
      <c r="CS9" s="34"/>
      <c r="CT9" s="34"/>
    </row>
    <row r="10" spans="1:98" x14ac:dyDescent="0.2">
      <c r="P10" s="81"/>
      <c r="Q10" s="48"/>
      <c r="R10" s="48"/>
      <c r="S10" s="73"/>
      <c r="Z10" s="49"/>
      <c r="AA10" s="13">
        <v>7</v>
      </c>
      <c r="AB10" s="58">
        <f>攻城基础信息!X11*$E$12</f>
        <v>16378.68710372589</v>
      </c>
      <c r="AC10" s="58">
        <f>攻城基础信息!Y11*$E$12</f>
        <v>27509.63604509176</v>
      </c>
      <c r="AD10" s="58">
        <f>攻城基础信息!Z11*$E$12</f>
        <v>18800.516281451633</v>
      </c>
      <c r="AE10" s="58">
        <f>攻城基础信息!AA11*$E$12</f>
        <v>28497.189247105664</v>
      </c>
      <c r="AF10" s="58">
        <f>攻城基础信息!AB11*$E$12</f>
        <v>19435.457106924841</v>
      </c>
      <c r="AH10" s="58">
        <f>$E$4*AB10*攻城基础信息!AC11</f>
        <v>349411.99154615233</v>
      </c>
      <c r="AI10" s="58">
        <f>$E$4*AC10*攻城基础信息!AD11</f>
        <v>586872.23562862433</v>
      </c>
      <c r="AJ10" s="58">
        <f>$E$4*AD10*攻城基础信息!AE11</f>
        <v>401077.68067096826</v>
      </c>
      <c r="AK10" s="58">
        <f>$E$4*AE10*攻城基础信息!AF11</f>
        <v>607940.03727158764</v>
      </c>
      <c r="AL10" s="58">
        <f>$E$4*AF10*攻城基础信息!AG11</f>
        <v>414623.08494773007</v>
      </c>
      <c r="AM10" s="30"/>
      <c r="AN10" s="13">
        <v>7</v>
      </c>
      <c r="AO10" s="105">
        <f>求节点(节奏总纲!D$4:D$163,AH$4:AH$163,$AN10)*其他调用!H11*其他调用!$M11</f>
        <v>88355142.947626546</v>
      </c>
      <c r="AP10" s="105">
        <f>求节点(节奏总纲!E$4:E$163,AI$4:AI$163,$AN10)*其他调用!I11*其他调用!$M11</f>
        <v>56755527.190546699</v>
      </c>
      <c r="AQ10" s="105">
        <f>求节点(节奏总纲!F$4:F$163,AJ$4:AJ$163,$AN10)*其他调用!J11*其他调用!$M11</f>
        <v>6583534.8478858052</v>
      </c>
      <c r="AR10" s="105">
        <f>求节点(节奏总纲!G$4:G$163,AK$4:AK$163,$AN10)*其他调用!K11*其他调用!$M11</f>
        <v>1295015.3194356493</v>
      </c>
      <c r="AS10" s="105">
        <f>求节点(节奏总纲!H$4:H$163,AL$4:AL$163,$AN10)*其他调用!L11*其他调用!$M11</f>
        <v>297941.24510513042</v>
      </c>
      <c r="AT10" s="17">
        <f t="shared" si="0"/>
        <v>153287161.55059984</v>
      </c>
      <c r="AU10" s="84"/>
      <c r="AV10" s="66"/>
      <c r="AX10" s="85"/>
      <c r="AY10" s="17">
        <v>7</v>
      </c>
      <c r="AZ10" s="85">
        <f>其他调用!R11*6*(其他调用!AH$2*$AZ$1*MIN(其他调用!$AJ11/其他调用!AH11,1)+$E$4*0%*攻城基础信息!AC11)</f>
        <v>5869.7826218202599</v>
      </c>
      <c r="BA10" s="85">
        <f>其他调用!S11*6*(其他调用!AI$2*$AZ$1*MIN(其他调用!$AJ11/其他调用!AI11,1)+$E$4*0%*攻城基础信息!AD11)</f>
        <v>17826.284875301528</v>
      </c>
      <c r="BB10" s="85">
        <f>其他调用!T11*6*(其他调用!AJ$2*$AZ$1*MIN(其他调用!$AJ11/其他调用!AJ11,1)+$E$4*0%*攻城基础信息!AE11)</f>
        <v>54059.209168138361</v>
      </c>
      <c r="BC10" s="85">
        <f>其他调用!U11*6*(其他调用!AK$2*$AZ$1*MIN(其他调用!$AJ11/其他调用!AK11,1)+$E$4*0%*攻城基础信息!AF11)</f>
        <v>31331.497618196634</v>
      </c>
      <c r="BD10" s="85">
        <f>其他调用!V11*6*(其他调用!AL$2*$AZ$1*MIN(其他调用!$AJ11/其他调用!AL11,1)+$E$4*0%*攻城基础信息!AG11)</f>
        <v>13977.11152578184</v>
      </c>
      <c r="BE10" s="17"/>
      <c r="BF10" s="17">
        <v>7</v>
      </c>
      <c r="BG10" s="105">
        <f>求节点(节奏总纲!D$4:D$163,AZ$4:AZ$163,$AN10)</f>
        <v>10958.229701649976</v>
      </c>
      <c r="BH10" s="105">
        <f>求节点(节奏总纲!E$4:E$163,BA$4:BA$163,$AN10)</f>
        <v>34356.914828419416</v>
      </c>
      <c r="BI10" s="105">
        <f>求节点(节奏总纲!F$4:F$163,BB$4:BB$163,$AN10)</f>
        <v>108964.49243229516</v>
      </c>
      <c r="BJ10" s="105">
        <f>求节点(节奏总纲!G$4:G$163,BC$4:BC$163,$AN10)</f>
        <v>71840.018559900738</v>
      </c>
      <c r="BK10" s="105">
        <f>求节点(节奏总纲!H$4:H$163,BD$4:BD$163,$AN10)</f>
        <v>40779.871517939151</v>
      </c>
      <c r="BL10" s="34">
        <f>BG10*其他调用!H11*其他调用!$M11</f>
        <v>541737.32393909537</v>
      </c>
      <c r="BM10" s="34">
        <f>BH10*其他调用!I11*其他调用!$M11</f>
        <v>690164.75238225609</v>
      </c>
      <c r="BN10" s="34">
        <f>BI10*其他调用!J11*其他调用!$M11</f>
        <v>283310.85020011087</v>
      </c>
      <c r="BO10" s="34">
        <f>BJ10*其他调用!K11*其他调用!$M11</f>
        <v>25016.000644713073</v>
      </c>
      <c r="BP10" s="34">
        <f>BK10*其他调用!L11*其他调用!$M11</f>
        <v>2958.3943155741313</v>
      </c>
      <c r="BQ10" s="17">
        <f t="shared" si="1"/>
        <v>1543187.3214817494</v>
      </c>
      <c r="BR10" s="67">
        <f>[1]服务器生态!$R9</f>
        <v>0.68063540369644937</v>
      </c>
      <c r="BS10" s="66">
        <f>SUMPRODUCT((BG$4:BG10)*($BR$4:$BR10)*(其他调用!BY$5:BY11))</f>
        <v>13044.863563229397</v>
      </c>
      <c r="BT10" s="66">
        <f>SUMPRODUCT((BH$4:BH10)*($BR$4:$BR10)*(其他调用!BZ$5:BZ11))</f>
        <v>41102.213503626146</v>
      </c>
      <c r="BU10" s="66">
        <f>SUMPRODUCT((BI$4:BI10)*($BR$4:$BR10)*(其他调用!CA$5:CA11))</f>
        <v>131212.76353798684</v>
      </c>
      <c r="BV10" s="66">
        <f>SUMPRODUCT((BJ$4:BJ10)*($BR$4:$BR10)*(其他调用!CB$5:CB11))</f>
        <v>85755.579480572589</v>
      </c>
      <c r="BW10" s="66">
        <f>SUMPRODUCT((BK$4:BK10)*($BR$4:$BR10)*(其他调用!CC$5:CC11))</f>
        <v>49018.003553667528</v>
      </c>
      <c r="BX10" s="85">
        <f>SUMPRODUCT((BG$4:BG10)*($BR$4:$BR10))*'[1]功能-战损相关'!$D$2-BS10</f>
        <v>24226.175188854599</v>
      </c>
      <c r="BY10" s="85">
        <f>SUMPRODUCT((BH$4:BH10)*($BR$4:$BR10))*'[1]功能-战损相关'!$D$2-BT10</f>
        <v>76332.68222101999</v>
      </c>
      <c r="BZ10" s="85">
        <f>SUMPRODUCT((BI$4:BI10)*($BR$4:$BR10))*'[1]功能-战损相关'!$D$2-BU10</f>
        <v>243680.84657054703</v>
      </c>
      <c r="CA10" s="85">
        <f>SUMPRODUCT((BJ$4:BJ10)*($BR$4:$BR10))*'[1]功能-战损相关'!$D$2-BV10</f>
        <v>159260.36189249193</v>
      </c>
      <c r="CB10" s="85">
        <f>SUMPRODUCT((BK$4:BK10)*($BR$4:$BR10))*'[1]功能-战损相关'!$D$2-BW10</f>
        <v>91033.435171096833</v>
      </c>
      <c r="CC10" s="34"/>
      <c r="CD10" s="34">
        <v>7</v>
      </c>
      <c r="CE10" s="65">
        <v>0</v>
      </c>
      <c r="CF10" s="105">
        <f>求节点(节奏总纲!R$4:R$363,BS$4:BS$363,$CD10)*$CE10</f>
        <v>0</v>
      </c>
      <c r="CG10" s="105">
        <f>求节点(节奏总纲!S$4:S$363,BT$4:BT$363,$CD10)*$CE10</f>
        <v>0</v>
      </c>
      <c r="CH10" s="105">
        <f>求节点(节奏总纲!T$4:T$363,BU$4:BU$363,$CD10)*$CE10</f>
        <v>0</v>
      </c>
      <c r="CI10" s="105">
        <f>求节点(节奏总纲!U$4:U$363,BV$4:BV$363,$CD10)*$CE10</f>
        <v>0</v>
      </c>
      <c r="CJ10" s="105">
        <f>求节点(节奏总纲!V$4:V$363,BW$4:BW$363,$CD10)*$CE10</f>
        <v>0</v>
      </c>
      <c r="CK10" s="105">
        <f>求节点(节奏总纲!R$4:R$363,BX$4:BX$363,$CD10)*$CE10</f>
        <v>0</v>
      </c>
      <c r="CL10" s="105">
        <f>求节点(节奏总纲!S$4:S$363,BY$4:BY$363,$CD10)*$CE10</f>
        <v>0</v>
      </c>
      <c r="CM10" s="105">
        <f>求节点(节奏总纲!T$4:T$363,BZ$4:BZ$363,$CD10)*$CE10</f>
        <v>0</v>
      </c>
      <c r="CN10" s="105">
        <f>求节点(节奏总纲!U$4:U$363,CA$4:CA$363,$CD10)*$CE10</f>
        <v>0</v>
      </c>
      <c r="CO10" s="105">
        <f>求节点(节奏总纲!V$4:V$363,CB$4:CB$363,$CD10)*$CE10</f>
        <v>0</v>
      </c>
      <c r="CP10" s="34"/>
      <c r="CQ10" s="34"/>
      <c r="CR10" s="34"/>
      <c r="CS10" s="34"/>
      <c r="CT10" s="34"/>
    </row>
    <row r="11" spans="1:98" x14ac:dyDescent="0.2">
      <c r="D11" s="3" t="s">
        <v>41</v>
      </c>
      <c r="E11" s="73">
        <v>60</v>
      </c>
      <c r="P11" s="81"/>
      <c r="Q11" s="48"/>
      <c r="R11" s="48"/>
      <c r="S11" s="73"/>
      <c r="Z11" s="49"/>
      <c r="AA11" s="13">
        <v>8</v>
      </c>
      <c r="AB11" s="58">
        <f>攻城基础信息!X12*$E$12</f>
        <v>19106.631971361257</v>
      </c>
      <c r="AC11" s="58">
        <f>攻城基础信息!Y12*$E$12</f>
        <v>32102.284022391061</v>
      </c>
      <c r="AD11" s="58">
        <f>攻城基础信息!Z12*$E$12</f>
        <v>21946.126725103059</v>
      </c>
      <c r="AE11" s="58">
        <f>攻城基础信息!AA12*$E$12</f>
        <v>33289.045349036292</v>
      </c>
      <c r="AF11" s="58">
        <f>攻城基础信息!AB12*$E$12</f>
        <v>22714.262363776161</v>
      </c>
      <c r="AH11" s="58">
        <f>$E$4*AB11*攻城基础信息!AC12</f>
        <v>420345.9033699478</v>
      </c>
      <c r="AI11" s="58">
        <f>$E$4*AC11*攻城基础信息!AD12</f>
        <v>706250.24849260366</v>
      </c>
      <c r="AJ11" s="58">
        <f>$E$4*AD11*攻城基础信息!AE12</f>
        <v>482814.78795226745</v>
      </c>
      <c r="AK11" s="58">
        <f>$E$4*AE11*攻城基础信息!AF12</f>
        <v>732358.99767879862</v>
      </c>
      <c r="AL11" s="58">
        <f>$E$4*AF11*攻城基础信息!AG12</f>
        <v>499713.77200307569</v>
      </c>
      <c r="AM11" s="30"/>
      <c r="AN11" s="13">
        <v>8</v>
      </c>
      <c r="AO11" s="105">
        <f>求节点(节奏总纲!D$4:D$163,AH$4:AH$163,$AN11)*其他调用!H12*其他调用!$M12</f>
        <v>98688448.621151477</v>
      </c>
      <c r="AP11" s="105">
        <f>求节点(节奏总纲!E$4:E$163,AI$4:AI$163,$AN11)*其他调用!I12*其他调用!$M12</f>
        <v>63584634.58303117</v>
      </c>
      <c r="AQ11" s="105">
        <f>求节点(节奏总纲!F$4:F$163,AJ$4:AJ$163,$AN11)*其他调用!J12*其他调用!$M12</f>
        <v>7089883.6223425381</v>
      </c>
      <c r="AR11" s="105">
        <f>求节点(节奏总纲!G$4:G$163,AK$4:AK$163,$AN11)*其他调用!K12*其他调用!$M12</f>
        <v>1411176.2195631566</v>
      </c>
      <c r="AS11" s="105">
        <f>求节点(节奏总纲!H$4:H$163,AL$4:AL$163,$AN11)*其他调用!L12*其他调用!$M12</f>
        <v>332365.48541995272</v>
      </c>
      <c r="AT11" s="17">
        <f t="shared" si="0"/>
        <v>171106508.5315083</v>
      </c>
      <c r="AU11" s="84"/>
      <c r="AV11" s="66"/>
      <c r="AX11" s="85"/>
      <c r="AY11" s="17">
        <v>8</v>
      </c>
      <c r="AZ11" s="85">
        <f>其他调用!R12*6*(其他调用!AH$2*$AZ$1*MIN(其他调用!$AJ12/其他调用!AH12,1)+$E$4*0%*攻城基础信息!AC12)</f>
        <v>6128.4268052119442</v>
      </c>
      <c r="BA11" s="85">
        <f>其他调用!S12*6*(其他调用!AI$2*$AZ$1*MIN(其他调用!$AJ12/其他调用!AI12,1)+$E$4*0%*攻城基础信息!AD12)</f>
        <v>18618.261637169464</v>
      </c>
      <c r="BB11" s="85">
        <f>其他调用!T12*6*(其他调用!AJ$2*$AZ$1*MIN(其他调用!$AJ12/其他调用!AJ12,1)+$E$4*0%*攻城基础信息!AE12)</f>
        <v>56436.938894168001</v>
      </c>
      <c r="BC11" s="85">
        <f>其他调用!U12*6*(其他调用!AK$2*$AZ$1*MIN(其他调用!$AJ12/其他调用!AK12,1)+$E$4*0%*攻城基础信息!AF12)</f>
        <v>32978.148685093598</v>
      </c>
      <c r="BD11" s="85">
        <f>其他调用!V12*6*(其他调用!AL$2*$AZ$1*MIN(其他调用!$AJ12/其他调用!AL12,1)+$E$4*0%*攻城基础信息!AG12)</f>
        <v>15357.029667993966</v>
      </c>
      <c r="BE11" s="17"/>
      <c r="BF11" s="17">
        <v>8</v>
      </c>
      <c r="BG11" s="105">
        <f>求节点(节奏总纲!D$4:D$163,AZ$4:AZ$163,$AN11)</f>
        <v>11291.706214375448</v>
      </c>
      <c r="BH11" s="105">
        <f>求节点(节奏总纲!E$4:E$163,BA$4:BA$163,$AN11)</f>
        <v>35373.192258504292</v>
      </c>
      <c r="BI11" s="105">
        <f>求节点(节奏总纲!F$4:F$163,BB$4:BB$163,$AN11)</f>
        <v>112047.19527195809</v>
      </c>
      <c r="BJ11" s="105">
        <f>求节点(节奏总纲!G$4:G$163,BC$4:BC$163,$AN11)</f>
        <v>74406.505744084527</v>
      </c>
      <c r="BK11" s="105">
        <f>求节点(节奏总纲!H$4:H$163,BD$4:BD$163,$AN11)</f>
        <v>42350.886951884859</v>
      </c>
      <c r="BL11" s="34">
        <f>BG11*其他调用!H12*其他调用!$M12</f>
        <v>555780.31524314778</v>
      </c>
      <c r="BM11" s="34">
        <f>BH11*其他调用!I12*其他调用!$M12</f>
        <v>748532.69860129757</v>
      </c>
      <c r="BN11" s="34">
        <f>BI11*其他调用!J12*其他调用!$M12</f>
        <v>295819.45908772759</v>
      </c>
      <c r="BO11" s="34">
        <f>BJ11*其他调用!K12*其他调用!$M12</f>
        <v>26609.157952373869</v>
      </c>
      <c r="BP11" s="34">
        <f>BK11*其他调用!L12*其他调用!$M12</f>
        <v>3199.7470120946155</v>
      </c>
      <c r="BQ11" s="17">
        <f t="shared" si="1"/>
        <v>1629941.3778966414</v>
      </c>
      <c r="BR11" s="67">
        <f>[1]服务器生态!$R10</f>
        <v>0.5996824798585052</v>
      </c>
      <c r="BS11" s="66">
        <f>SUMPRODUCT((BG$4:BG11)*($BR$4:$BR11)*(其他调用!BY$5:BY12))</f>
        <v>14229.865280511711</v>
      </c>
      <c r="BT11" s="66">
        <f>SUMPRODUCT((BH$4:BH11)*($BR$4:$BR11)*(其他调用!BZ$5:BZ12))</f>
        <v>44814.433143092167</v>
      </c>
      <c r="BU11" s="66">
        <f>SUMPRODUCT((BI$4:BI11)*($BR$4:$BR11)*(其他调用!CA$5:CA12))</f>
        <v>142971.49302431548</v>
      </c>
      <c r="BV11" s="66">
        <f>SUMPRODUCT((BJ$4:BJ11)*($BR$4:$BR11)*(其他调用!CB$5:CB12))</f>
        <v>93564.12810996086</v>
      </c>
      <c r="BW11" s="66">
        <f>SUMPRODUCT((BK$4:BK11)*($BR$4:$BR11)*(其他调用!CC$5:CC12))</f>
        <v>53462.493413182397</v>
      </c>
      <c r="BX11" s="85">
        <f>SUMPRODUCT((BG$4:BG11)*($BR$4:$BR11))*'[1]功能-战损相关'!$D$2-BS11</f>
        <v>26426.89266380747</v>
      </c>
      <c r="BY11" s="85">
        <f>SUMPRODUCT((BH$4:BH11)*($BR$4:$BR11))*'[1]功能-战损相关'!$D$2-BT11</f>
        <v>83226.804408599739</v>
      </c>
      <c r="BZ11" s="85">
        <f>SUMPRODUCT((BI$4:BI11)*($BR$4:$BR11))*'[1]功能-战损相关'!$D$2-BU11</f>
        <v>265518.48704515735</v>
      </c>
      <c r="CA11" s="85">
        <f>SUMPRODUCT((BJ$4:BJ11)*($BR$4:$BR11))*'[1]功能-战损相关'!$D$2-BV11</f>
        <v>173761.95220421301</v>
      </c>
      <c r="CB11" s="85">
        <f>SUMPRODUCT((BK$4:BK11)*($BR$4:$BR11))*'[1]功能-战损相关'!$D$2-BW11</f>
        <v>99287.487767338738</v>
      </c>
      <c r="CC11" s="34"/>
      <c r="CD11" s="34">
        <v>8</v>
      </c>
      <c r="CE11" s="65">
        <v>0</v>
      </c>
      <c r="CF11" s="105">
        <f>求节点(节奏总纲!R$4:R$363,BS$4:BS$363,$CD11)*$CE11</f>
        <v>0</v>
      </c>
      <c r="CG11" s="105">
        <f>求节点(节奏总纲!S$4:S$363,BT$4:BT$363,$CD11)*$CE11</f>
        <v>0</v>
      </c>
      <c r="CH11" s="105">
        <f>求节点(节奏总纲!T$4:T$363,BU$4:BU$363,$CD11)*$CE11</f>
        <v>0</v>
      </c>
      <c r="CI11" s="105">
        <f>求节点(节奏总纲!U$4:U$363,BV$4:BV$363,$CD11)*$CE11</f>
        <v>0</v>
      </c>
      <c r="CJ11" s="105">
        <f>求节点(节奏总纲!V$4:V$363,BW$4:BW$363,$CD11)*$CE11</f>
        <v>0</v>
      </c>
      <c r="CK11" s="105">
        <f>求节点(节奏总纲!R$4:R$363,BX$4:BX$363,$CD11)*$CE11</f>
        <v>0</v>
      </c>
      <c r="CL11" s="105">
        <f>求节点(节奏总纲!S$4:S$363,BY$4:BY$363,$CD11)*$CE11</f>
        <v>0</v>
      </c>
      <c r="CM11" s="105">
        <f>求节点(节奏总纲!T$4:T$363,BZ$4:BZ$363,$CD11)*$CE11</f>
        <v>0</v>
      </c>
      <c r="CN11" s="105">
        <f>求节点(节奏总纲!U$4:U$363,CA$4:CA$363,$CD11)*$CE11</f>
        <v>0</v>
      </c>
      <c r="CO11" s="105">
        <f>求节点(节奏总纲!V$4:V$363,CB$4:CB$363,$CD11)*$CE11</f>
        <v>0</v>
      </c>
      <c r="CP11" s="34"/>
      <c r="CQ11" s="34"/>
      <c r="CR11" s="34"/>
      <c r="CS11" s="34"/>
      <c r="CT11" s="34"/>
    </row>
    <row r="12" spans="1:98" x14ac:dyDescent="0.2">
      <c r="C12" s="48"/>
      <c r="D12" s="3" t="s">
        <v>43</v>
      </c>
      <c r="E12" s="73">
        <v>70</v>
      </c>
      <c r="P12" s="81"/>
      <c r="Q12" s="48"/>
      <c r="R12" s="48"/>
      <c r="S12" s="73"/>
      <c r="Z12" s="49"/>
      <c r="AA12" s="13">
        <v>9</v>
      </c>
      <c r="AB12" s="58">
        <f>攻城基础信息!X13*$E$12</f>
        <v>21931.609945058117</v>
      </c>
      <c r="AC12" s="58">
        <f>攻城基础信息!Y13*$E$12</f>
        <v>36860.60699240477</v>
      </c>
      <c r="AD12" s="58">
        <f>攻城基础信息!Z13*$E$12</f>
        <v>25206.692769615503</v>
      </c>
      <c r="AE12" s="58">
        <f>攻城基础信息!AA13*$E$12</f>
        <v>38261.108717624389</v>
      </c>
      <c r="AF12" s="58">
        <f>攻城基础信息!AB13*$E$12</f>
        <v>26118.645466735841</v>
      </c>
      <c r="AH12" s="58">
        <f>$E$4*AB12*攻城基础信息!AC13</f>
        <v>497116.49208798422</v>
      </c>
      <c r="AI12" s="58">
        <f>$E$4*AC12*攻城基础信息!AD13</f>
        <v>835507.09182784171</v>
      </c>
      <c r="AJ12" s="58">
        <f>$E$4*AD12*攻城基础信息!AE13</f>
        <v>571351.70277795161</v>
      </c>
      <c r="AK12" s="58">
        <f>$E$4*AE12*攻城基础信息!AF13</f>
        <v>867251.79759948642</v>
      </c>
      <c r="AL12" s="58">
        <f>$E$4*AF12*攻城基础信息!AG13</f>
        <v>592022.63057934598</v>
      </c>
      <c r="AM12" s="30"/>
      <c r="AN12" s="13">
        <v>9</v>
      </c>
      <c r="AO12" s="105">
        <f>求节点(节奏总纲!D$4:D$163,AH$4:AH$163,$AN12)*其他调用!H13*其他调用!$M13</f>
        <v>104797514.73097543</v>
      </c>
      <c r="AP12" s="105">
        <f>求节点(节奏总纲!E$4:E$163,AI$4:AI$163,$AN12)*其他调用!I13*其他调用!$M13</f>
        <v>70533242.601475343</v>
      </c>
      <c r="AQ12" s="105">
        <f>求节点(节奏总纲!F$4:F$163,AJ$4:AJ$163,$AN12)*其他调用!J13*其他调用!$M13</f>
        <v>7586928.3537777513</v>
      </c>
      <c r="AR12" s="105">
        <f>求节点(节奏总纲!G$4:G$163,AK$4:AK$163,$AN12)*其他调用!K13*其他调用!$M13</f>
        <v>1524153.0913557627</v>
      </c>
      <c r="AS12" s="105">
        <f>求节点(节奏总纲!H$4:H$163,AL$4:AL$163,$AN12)*其他调用!L13*其他调用!$M13</f>
        <v>365807.09066783398</v>
      </c>
      <c r="AT12" s="17">
        <f t="shared" si="0"/>
        <v>184807645.86825213</v>
      </c>
      <c r="AU12" s="84"/>
      <c r="AV12" s="66"/>
      <c r="AX12" s="85"/>
      <c r="AY12" s="17">
        <v>9</v>
      </c>
      <c r="AZ12" s="85">
        <f>其他调用!R13*6*(其他调用!AH$2*$AZ$1*MIN(其他调用!$AJ13/其他调用!AH13,1)+$E$4*0%*攻城基础信息!AC13)</f>
        <v>6395.2423216312291</v>
      </c>
      <c r="BA12" s="85">
        <f>其他调用!S13*6*(其他调用!AI$2*$AZ$1*MIN(其他调用!$AJ13/其他调用!AI13,1)+$E$4*0%*攻城基础信息!AD13)</f>
        <v>19454.838984393064</v>
      </c>
      <c r="BB12" s="85">
        <f>其他调用!T13*6*(其他调用!AJ$2*$AZ$1*MIN(其他调用!$AJ13/其他调用!AJ13,1)+$E$4*0%*攻城基础信息!AE13)</f>
        <v>58978.826890383731</v>
      </c>
      <c r="BC12" s="85">
        <f>其他调用!U13*6*(其他调用!AK$2*$AZ$1*MIN(其他调用!$AJ13/其他调用!AK13,1)+$E$4*0%*攻城基础信息!AF13)</f>
        <v>35160.766029278995</v>
      </c>
      <c r="BD12" s="85">
        <f>其他调用!V13*6*(其他调用!AL$2*$AZ$1*MIN(其他调用!$AJ13/其他调用!AL13,1)+$E$4*0%*攻城基础信息!AG13)</f>
        <v>16267.543792378226</v>
      </c>
      <c r="BE12" s="17"/>
      <c r="BF12" s="17">
        <v>9</v>
      </c>
      <c r="BG12" s="105">
        <f>求节点(节奏总纲!D$4:D$163,AZ$4:AZ$163,$AN12)</f>
        <v>11592.904210394114</v>
      </c>
      <c r="BH12" s="105">
        <f>求节点(节奏总纲!E$4:E$163,BA$4:BA$163,$AN12)</f>
        <v>36271.140809717115</v>
      </c>
      <c r="BI12" s="105">
        <f>求节点(节奏总纲!F$4:F$163,BB$4:BB$163,$AN12)</f>
        <v>114812.11386468171</v>
      </c>
      <c r="BJ12" s="105">
        <f>求节点(节奏总纲!G$4:G$163,BC$4:BC$163,$AN12)</f>
        <v>76896.122195333301</v>
      </c>
      <c r="BK12" s="105">
        <f>求节点(节奏总纲!H$4:H$163,BD$4:BD$163,$AN12)</f>
        <v>43660.357060135648</v>
      </c>
      <c r="BL12" s="34">
        <f>BG12*其他调用!H13*其他调用!$M13</f>
        <v>567394.58729166084</v>
      </c>
      <c r="BM12" s="34">
        <f>BH12*其他调用!I13*其他调用!$M13</f>
        <v>806529.92791872029</v>
      </c>
      <c r="BN12" s="34">
        <f>BI12*其他调用!J13*其他调用!$M13</f>
        <v>307494.15090443549</v>
      </c>
      <c r="BO12" s="34">
        <f>BJ12*其他调用!K13*其他调用!$M13</f>
        <v>28208.932980473604</v>
      </c>
      <c r="BP12" s="34">
        <f>BK12*其他调用!L13*其他调用!$M13</f>
        <v>3429.4737956049753</v>
      </c>
      <c r="BQ12" s="17">
        <f t="shared" si="1"/>
        <v>1713057.0728908952</v>
      </c>
      <c r="BR12" s="67">
        <f>[1]服务器生态!$R11</f>
        <v>0.51872955602056114</v>
      </c>
      <c r="BS12" s="66">
        <f>SUMPRODUCT((BG$4:BG12)*($BR$4:$BR12)*(其他调用!BY$5:BY13))</f>
        <v>15282.242139969872</v>
      </c>
      <c r="BT12" s="66">
        <f>SUMPRODUCT((BH$4:BH12)*($BR$4:$BR12)*(其他调用!BZ$5:BZ13))</f>
        <v>48107.042877594336</v>
      </c>
      <c r="BU12" s="66">
        <f>SUMPRODUCT((BI$4:BI12)*($BR$4:$BR12)*(其他调用!CA$5:CA13))</f>
        <v>153393.86947320696</v>
      </c>
      <c r="BV12" s="66">
        <f>SUMPRODUCT((BJ$4:BJ12)*($BR$4:$BR12)*(其他调用!CB$5:CB13))</f>
        <v>100544.57909202627</v>
      </c>
      <c r="BW12" s="66">
        <f>SUMPRODUCT((BK$4:BK12)*($BR$4:$BR12)*(其他调用!CC$5:CC13))</f>
        <v>57425.878999045482</v>
      </c>
      <c r="BX12" s="85">
        <f>SUMPRODUCT((BG$4:BG12)*($BR$4:$BR12))*'[1]功能-战损相关'!$D$2-BS12</f>
        <v>28381.306831372625</v>
      </c>
      <c r="BY12" s="85">
        <f>SUMPRODUCT((BH$4:BH12)*($BR$4:$BR12))*'[1]功能-战损相关'!$D$2-BT12</f>
        <v>89341.651058389485</v>
      </c>
      <c r="BZ12" s="85">
        <f>SUMPRODUCT((BI$4:BI12)*($BR$4:$BR12))*'[1]功能-战损相关'!$D$2-BU12</f>
        <v>284874.32902167016</v>
      </c>
      <c r="CA12" s="85">
        <f>SUMPRODUCT((BJ$4:BJ12)*($BR$4:$BR12))*'[1]功能-战损相关'!$D$2-BV12</f>
        <v>186725.64688519161</v>
      </c>
      <c r="CB12" s="85">
        <f>SUMPRODUCT((BK$4:BK12)*($BR$4:$BR12))*'[1]功能-战损相关'!$D$2-BW12</f>
        <v>106648.06099822732</v>
      </c>
      <c r="CC12" s="34"/>
      <c r="CD12" s="34">
        <v>9</v>
      </c>
      <c r="CE12" s="65">
        <v>0</v>
      </c>
      <c r="CF12" s="105">
        <f>求节点(节奏总纲!R$4:R$363,BS$4:BS$363,$CD12)*$CE12</f>
        <v>0</v>
      </c>
      <c r="CG12" s="105">
        <f>求节点(节奏总纲!S$4:S$363,BT$4:BT$363,$CD12)*$CE12</f>
        <v>0</v>
      </c>
      <c r="CH12" s="105">
        <f>求节点(节奏总纲!T$4:T$363,BU$4:BU$363,$CD12)*$CE12</f>
        <v>0</v>
      </c>
      <c r="CI12" s="105">
        <f>求节点(节奏总纲!U$4:U$363,BV$4:BV$363,$CD12)*$CE12</f>
        <v>0</v>
      </c>
      <c r="CJ12" s="105">
        <f>求节点(节奏总纲!V$4:V$363,BW$4:BW$363,$CD12)*$CE12</f>
        <v>0</v>
      </c>
      <c r="CK12" s="105">
        <f>求节点(节奏总纲!R$4:R$363,BX$4:BX$363,$CD12)*$CE12</f>
        <v>0</v>
      </c>
      <c r="CL12" s="105">
        <f>求节点(节奏总纲!S$4:S$363,BY$4:BY$363,$CD12)*$CE12</f>
        <v>0</v>
      </c>
      <c r="CM12" s="105">
        <f>求节点(节奏总纲!T$4:T$363,BZ$4:BZ$363,$CD12)*$CE12</f>
        <v>0</v>
      </c>
      <c r="CN12" s="105">
        <f>求节点(节奏总纲!U$4:U$363,CA$4:CA$363,$CD12)*$CE12</f>
        <v>0</v>
      </c>
      <c r="CO12" s="105">
        <f>求节点(节奏总纲!V$4:V$363,CB$4:CB$363,$CD12)*$CE12</f>
        <v>0</v>
      </c>
      <c r="CP12" s="34"/>
      <c r="CQ12" s="34"/>
      <c r="CR12" s="34"/>
      <c r="CS12" s="34"/>
      <c r="CT12" s="34"/>
    </row>
    <row r="13" spans="1:98" x14ac:dyDescent="0.2">
      <c r="D13" s="3" t="s">
        <v>54</v>
      </c>
      <c r="E13" s="27">
        <v>0.5</v>
      </c>
      <c r="F13" s="27"/>
      <c r="P13" s="81"/>
      <c r="Q13" s="48"/>
      <c r="R13" s="48"/>
      <c r="S13" s="73"/>
      <c r="Z13" s="49"/>
      <c r="AA13" s="13">
        <v>10</v>
      </c>
      <c r="AB13" s="58">
        <f>攻城基础信息!X14*$E$12</f>
        <v>25474.961550436881</v>
      </c>
      <c r="AC13" s="58">
        <f>攻城基础信息!Y14*$E$12</f>
        <v>41784.604955132883</v>
      </c>
      <c r="AD13" s="58">
        <f>攻城基础信息!Z14*$E$12</f>
        <v>28582.214414988957</v>
      </c>
      <c r="AE13" s="58">
        <f>攻城基础信息!AA14*$E$12</f>
        <v>43413.379352869946</v>
      </c>
      <c r="AF13" s="58">
        <f>攻城基础信息!AB14*$E$12</f>
        <v>29648.606415803901</v>
      </c>
      <c r="AH13" s="58">
        <f>$E$4*AB13*攻城基础信息!AC14</f>
        <v>594415.76951019419</v>
      </c>
      <c r="AI13" s="58">
        <f>$E$4*AC13*攻城基础信息!AD14</f>
        <v>974974.11561976769</v>
      </c>
      <c r="AJ13" s="58">
        <f>$E$4*AD13*攻城基础信息!AE14</f>
        <v>666918.33634974272</v>
      </c>
      <c r="AK13" s="58">
        <f>$E$4*AE13*攻城基础信息!AF14</f>
        <v>1012978.8515669658</v>
      </c>
      <c r="AL13" s="58">
        <f>$E$4*AF13*攻城基础信息!AG14</f>
        <v>691800.81636875798</v>
      </c>
      <c r="AM13" s="30"/>
      <c r="AN13" s="13">
        <v>10</v>
      </c>
      <c r="AO13" s="105">
        <f>求节点(节奏总纲!D$4:D$163,AH$4:AH$163,$AN13)*其他调用!H14*其他调用!$M14</f>
        <v>110908479.78350101</v>
      </c>
      <c r="AP13" s="105">
        <f>求节点(节奏总纲!E$4:E$163,AI$4:AI$163,$AN13)*其他调用!I14*其他调用!$M14</f>
        <v>77803507.759600952</v>
      </c>
      <c r="AQ13" s="105">
        <f>求节点(节奏总纲!F$4:F$163,AJ$4:AJ$163,$AN13)*其他调用!J14*其他调用!$M14</f>
        <v>8087144.6485789791</v>
      </c>
      <c r="AR13" s="105">
        <f>求节点(节奏总纲!G$4:G$163,AK$4:AK$163,$AN13)*其他调用!K14*其他调用!$M14</f>
        <v>1638353.0976431803</v>
      </c>
      <c r="AS13" s="105">
        <f>求节点(节奏总纲!H$4:H$163,AL$4:AL$163,$AN13)*其他调用!L14*其他调用!$M14</f>
        <v>404567.84128090274</v>
      </c>
      <c r="AT13" s="17">
        <f t="shared" si="0"/>
        <v>198842053.13060501</v>
      </c>
      <c r="AU13" s="84"/>
      <c r="AV13" s="66"/>
      <c r="AX13" s="85"/>
      <c r="AY13" s="17">
        <v>10</v>
      </c>
      <c r="AZ13" s="85">
        <f>其他调用!R14*6*(其他调用!AH$2*$AZ$1*MIN(其他调用!$AJ14/其他调用!AH14,1)+$E$4*0%*攻城基础信息!AC14)</f>
        <v>6658.9479752892039</v>
      </c>
      <c r="BA13" s="85">
        <f>其他调用!S14*6*(其他调用!AI$2*$AZ$1*MIN(其他调用!$AJ14/其他调用!AI14,1)+$E$4*0%*攻城基础信息!AD14)</f>
        <v>20256.534377982985</v>
      </c>
      <c r="BB13" s="85">
        <f>其他调用!T14*6*(其他调用!AJ$2*$AZ$1*MIN(其他调用!$AJ14/其他调用!AJ14,1)+$E$4*0%*攻城基础信息!AE14)</f>
        <v>61493.143979481269</v>
      </c>
      <c r="BC13" s="85">
        <f>其他调用!U14*6*(其他调用!AK$2*$AZ$1*MIN(其他调用!$AJ14/其他调用!AK14,1)+$E$4*0%*攻城基础信息!AF14)</f>
        <v>37784.86058119317</v>
      </c>
      <c r="BD13" s="85">
        <f>其他调用!V14*6*(其他调用!AL$2*$AZ$1*MIN(其他调用!$AJ14/其他调用!AL14,1)+$E$4*0%*攻城基础信息!AG14)</f>
        <v>17039.046760222125</v>
      </c>
      <c r="BE13" s="17"/>
      <c r="BF13" s="17">
        <v>10</v>
      </c>
      <c r="BG13" s="105">
        <f>求节点(节奏总纲!D$4:D$163,AZ$4:AZ$163,$AN13)</f>
        <v>11858.305587351077</v>
      </c>
      <c r="BH13" s="105">
        <f>求节点(节奏总纲!E$4:E$163,BA$4:BA$163,$AN13)</f>
        <v>37084.18599817442</v>
      </c>
      <c r="BI13" s="105">
        <f>求节点(节奏总纲!F$4:F$163,BB$4:BB$163,$AN13)</f>
        <v>117318.67374134812</v>
      </c>
      <c r="BJ13" s="105">
        <f>求节点(节奏总纲!G$4:G$163,BC$4:BC$163,$AN13)</f>
        <v>79327.224307302778</v>
      </c>
      <c r="BK13" s="105">
        <f>求节点(节奏总纲!H$4:H$163,BD$4:BD$163,$AN13)</f>
        <v>44849.019742107266</v>
      </c>
      <c r="BL13" s="34">
        <f>BG13*其他调用!H14*其他调用!$M14</f>
        <v>576173.11737324612</v>
      </c>
      <c r="BM13" s="34">
        <f>BH13*其他调用!I14*其他调用!$M14</f>
        <v>864135.7065163001</v>
      </c>
      <c r="BN13" s="34">
        <f>BI13*其他调用!J14*其他调用!$M14</f>
        <v>318312.63189995423</v>
      </c>
      <c r="BO13" s="34">
        <f>BJ13*其他调用!K14*其他调用!$M14</f>
        <v>29805.772522536721</v>
      </c>
      <c r="BP13" s="34">
        <f>BK13*其他调用!L14*其他调用!$M14</f>
        <v>3654.9427119009429</v>
      </c>
      <c r="BQ13" s="17">
        <f t="shared" si="1"/>
        <v>1792082.1710239381</v>
      </c>
      <c r="BR13" s="67">
        <f>[1]服务器生态!$R12</f>
        <v>0.43777663218261703</v>
      </c>
      <c r="BS13" s="66">
        <f>SUMPRODUCT((BG$4:BG13)*($BR$4:$BR13)*(其他调用!BY$5:BY14))</f>
        <v>16190.717729568874</v>
      </c>
      <c r="BT13" s="66">
        <f>SUMPRODUCT((BH$4:BH13)*($BR$4:$BR13)*(其他调用!BZ$5:BZ14))</f>
        <v>50948.096136959386</v>
      </c>
      <c r="BU13" s="66">
        <f>SUMPRODUCT((BI$4:BI13)*($BR$4:$BR13)*(其他调用!CA$5:CA14))</f>
        <v>162381.75990266522</v>
      </c>
      <c r="BV13" s="66">
        <f>SUMPRODUCT((BJ$4:BJ13)*($BR$4:$BR13)*(其他调用!CB$5:CB14))</f>
        <v>106621.90998411432</v>
      </c>
      <c r="BW13" s="66">
        <f>SUMPRODUCT((BK$4:BK13)*($BR$4:$BR13)*(其他调用!CC$5:CC14))</f>
        <v>60861.803242438982</v>
      </c>
      <c r="BX13" s="85">
        <f>SUMPRODUCT((BG$4:BG13)*($BR$4:$BR13))*'[1]功能-战损相关'!$D$2-BS13</f>
        <v>30068.475783485053</v>
      </c>
      <c r="BY13" s="85">
        <f>SUMPRODUCT((BH$4:BH13)*($BR$4:$BR13))*'[1]功能-战损相关'!$D$2-BT13</f>
        <v>94617.892825781717</v>
      </c>
      <c r="BZ13" s="85">
        <f>SUMPRODUCT((BI$4:BI13)*($BR$4:$BR13))*'[1]功能-战损相关'!$D$2-BU13</f>
        <v>301566.12553352118</v>
      </c>
      <c r="CA13" s="85">
        <f>SUMPRODUCT((BJ$4:BJ13)*($BR$4:$BR13))*'[1]功能-战损相关'!$D$2-BV13</f>
        <v>198012.11854192658</v>
      </c>
      <c r="CB13" s="85">
        <f>SUMPRODUCT((BK$4:BK13)*($BR$4:$BR13))*'[1]功能-战损相关'!$D$2-BW13</f>
        <v>113029.06316452952</v>
      </c>
      <c r="CC13" s="34"/>
      <c r="CD13" s="34">
        <v>10</v>
      </c>
      <c r="CE13" s="65">
        <v>0.2</v>
      </c>
      <c r="CF13" s="105">
        <f>求节点(节奏总纲!R$4:R$363,BS$4:BS$363,$CD13)*$CE13</f>
        <v>258.06310257402168</v>
      </c>
      <c r="CG13" s="105">
        <f>求节点(节奏总纲!S$4:S$363,BT$4:BT$363,$CD13)*$CE13</f>
        <v>734.94566735911212</v>
      </c>
      <c r="CH13" s="105">
        <f>求节点(节奏总纲!T$4:T$363,BU$4:BU$363,$CD13)*$CE13</f>
        <v>2070.3471191505241</v>
      </c>
      <c r="CI13" s="105">
        <f>求节点(节奏总纲!U$4:U$363,BV$4:BV$363,$CD13)*$CE13</f>
        <v>1167.331934020071</v>
      </c>
      <c r="CJ13" s="105">
        <f>求节点(节奏总纲!V$4:V$363,BW$4:BW$363,$CD13)*$CE13</f>
        <v>439.33676079897168</v>
      </c>
      <c r="CK13" s="105">
        <f>求节点(节奏总纲!R$4:R$363,BX$4:BX$363,$CD13)*$CE13</f>
        <v>479.26004763746897</v>
      </c>
      <c r="CL13" s="105">
        <f>求节点(节奏总纲!S$4:S$363,BY$4:BY$363,$CD13)*$CE13</f>
        <v>1364.8990965240657</v>
      </c>
      <c r="CM13" s="105">
        <f>求节点(节奏总纲!T$4:T$363,BZ$4:BZ$363,$CD13)*$CE13</f>
        <v>3844.9303641366869</v>
      </c>
      <c r="CN13" s="105">
        <f>求节点(节奏总纲!U$4:U$363,CA$4:CA$363,$CD13)*$CE13</f>
        <v>2167.902163180132</v>
      </c>
      <c r="CO13" s="105">
        <f>求节点(节奏总纲!V$4:V$363,CB$4:CB$363,$CD13)*$CE13</f>
        <v>815.91112719809053</v>
      </c>
      <c r="CP13" s="34"/>
      <c r="CQ13" s="34"/>
      <c r="CR13" s="34"/>
      <c r="CS13" s="34"/>
      <c r="CT13" s="34"/>
    </row>
    <row r="14" spans="1:98" x14ac:dyDescent="0.2">
      <c r="A14" s="110"/>
      <c r="B14" s="110"/>
      <c r="C14" s="110"/>
      <c r="E14" s="110"/>
      <c r="F14" s="110"/>
      <c r="G14" s="110"/>
      <c r="H14" s="111"/>
      <c r="I14" s="110"/>
      <c r="J14" s="110"/>
      <c r="K14" s="110"/>
      <c r="L14" s="110"/>
      <c r="M14" s="110"/>
      <c r="O14" s="110"/>
      <c r="P14" s="110"/>
      <c r="Q14" s="110"/>
      <c r="R14" s="110"/>
      <c r="S14" s="110"/>
      <c r="T14" s="110"/>
      <c r="U14" s="110"/>
      <c r="Z14" s="49"/>
      <c r="AA14" s="13">
        <v>11</v>
      </c>
      <c r="AB14" s="58">
        <f>攻城基础信息!X15*$E$12</f>
        <v>26408.441094540449</v>
      </c>
      <c r="AC14" s="58">
        <f>攻城基础信息!Y15*$E$12</f>
        <v>42646.057913125172</v>
      </c>
      <c r="AD14" s="58">
        <f>攻城基础信息!Z15*$E$12</f>
        <v>29788.035004604058</v>
      </c>
      <c r="AE14" s="58">
        <f>攻城基础信息!AA15*$E$12</f>
        <v>44955.999511709364</v>
      </c>
      <c r="AF14" s="58">
        <f>攻城基础信息!AB15*$E$12</f>
        <v>31316.974331890135</v>
      </c>
      <c r="AH14" s="58">
        <f>$E$4*AB14*攻城基础信息!AC15</f>
        <v>633802.58626897109</v>
      </c>
      <c r="AI14" s="58">
        <f>$E$4*AC14*攻城基础信息!AD15</f>
        <v>1023505.3899150047</v>
      </c>
      <c r="AJ14" s="58">
        <f>$E$4*AD14*攻城基础信息!AE15</f>
        <v>714912.84011049778</v>
      </c>
      <c r="AK14" s="58">
        <f>$E$4*AE14*攻城基础信息!AF15</f>
        <v>1078943.9882810253</v>
      </c>
      <c r="AL14" s="58">
        <f>$E$4*AF14*攻城基础信息!AG15</f>
        <v>751607.38396536361</v>
      </c>
      <c r="AM14" s="30"/>
      <c r="AN14" s="13">
        <v>11</v>
      </c>
      <c r="AO14" s="105">
        <f>求节点(节奏总纲!D$4:D$163,AH$4:AH$163,$AN14)*其他调用!H15*其他调用!$M15</f>
        <v>117721030.03893363</v>
      </c>
      <c r="AP14" s="105">
        <f>求节点(节奏总纲!E$4:E$163,AI$4:AI$163,$AN14)*其他调用!I15*其他调用!$M15</f>
        <v>85373326.598648161</v>
      </c>
      <c r="AQ14" s="105">
        <f>求节点(节奏总纲!F$4:F$163,AJ$4:AJ$163,$AN14)*其他调用!J15*其他调用!$M15</f>
        <v>8566668.4833745398</v>
      </c>
      <c r="AR14" s="105">
        <f>求节点(节奏总纲!G$4:G$163,AK$4:AK$163,$AN14)*其他调用!K15*其他调用!$M15</f>
        <v>1770234.55420701</v>
      </c>
      <c r="AS14" s="105">
        <f>求节点(节奏总纲!H$4:H$163,AL$4:AL$163,$AN14)*其他调用!L15*其他调用!$M15</f>
        <v>444574.24901259836</v>
      </c>
      <c r="AT14" s="17">
        <f t="shared" si="0"/>
        <v>213875833.92417592</v>
      </c>
      <c r="AU14" s="84"/>
      <c r="AV14" s="66"/>
      <c r="AX14" s="85"/>
      <c r="AY14" s="17">
        <v>11</v>
      </c>
      <c r="AZ14" s="85">
        <f>其他调用!R15*6*(其他调用!AH$2*$AZ$1*MIN(其他调用!$AJ15/其他调用!AH15,1)+$E$4*0%*攻城基础信息!AC15)</f>
        <v>6914.3187994902892</v>
      </c>
      <c r="BA14" s="85">
        <f>其他调用!S15*6*(其他调用!AI$2*$AZ$1*MIN(其他调用!$AJ15/其他调用!AI15,1)+$E$4*0%*攻城基础信息!AD15)</f>
        <v>21031.288497230511</v>
      </c>
      <c r="BB14" s="85">
        <f>其他调用!T15*6*(其他调用!AJ$2*$AZ$1*MIN(其他调用!$AJ15/其他调用!AJ15,1)+$E$4*0%*攻城基础信息!AE15)</f>
        <v>64109.693636749806</v>
      </c>
      <c r="BC14" s="85">
        <f>其他调用!U15*6*(其他调用!AK$2*$AZ$1*MIN(其他调用!$AJ15/其他调用!AK15,1)+$E$4*0%*攻城基础信息!AF15)</f>
        <v>39826.776109577659</v>
      </c>
      <c r="BD14" s="85">
        <f>其他调用!V15*6*(其他调用!AL$2*$AZ$1*MIN(其他调用!$AJ15/其他调用!AL15,1)+$E$4*0%*攻城基础信息!AG15)</f>
        <v>17811.035431068118</v>
      </c>
      <c r="BE14" s="17"/>
      <c r="BF14" s="17">
        <v>11</v>
      </c>
      <c r="BG14" s="105">
        <f>求节点(节奏总纲!D$4:D$163,AZ$4:AZ$163,$AN14)</f>
        <v>12101.909583269633</v>
      </c>
      <c r="BH14" s="105">
        <f>求节点(节奏总纲!E$4:E$163,BA$4:BA$163,$AN14)</f>
        <v>37822.391938955603</v>
      </c>
      <c r="BI14" s="105">
        <f>求节点(节奏总纲!F$4:F$163,BB$4:BB$163,$AN14)</f>
        <v>119554.34568862736</v>
      </c>
      <c r="BJ14" s="105">
        <f>求节点(节奏总纲!G$4:G$163,BC$4:BC$163,$AN14)</f>
        <v>81549.556982099966</v>
      </c>
      <c r="BK14" s="105">
        <f>求节点(节奏总纲!H$4:H$163,BD$4:BD$163,$AN14)</f>
        <v>45932.35276155638</v>
      </c>
      <c r="BL14" s="34">
        <f>BG14*其他调用!H15*其他调用!$M15</f>
        <v>583503.14512617735</v>
      </c>
      <c r="BM14" s="34">
        <f>BH14*其他调用!I15*其他调用!$M15</f>
        <v>922291.67698835372</v>
      </c>
      <c r="BN14" s="34">
        <f>BI14*其他调用!J15*其他调用!$M15</f>
        <v>328580.62479106407</v>
      </c>
      <c r="BO14" s="34">
        <f>BJ14*其他调用!K15*其他调用!$M15</f>
        <v>31373.999742590851</v>
      </c>
      <c r="BP14" s="34">
        <f>BK14*其他调用!L15*其他调用!$M15</f>
        <v>3880.5083270711234</v>
      </c>
      <c r="BQ14" s="17">
        <f t="shared" si="1"/>
        <v>1869629.9549752569</v>
      </c>
      <c r="BR14" s="67">
        <f>[1]服务器生态!$R13</f>
        <v>0.35682370834467292</v>
      </c>
      <c r="BS14" s="66">
        <f>SUMPRODUCT((BG$4:BG14)*($BR$4:$BR14)*(其他调用!BY$5:BY15))</f>
        <v>16946.411174290861</v>
      </c>
      <c r="BT14" s="66">
        <f>SUMPRODUCT((BH$4:BH14)*($BR$4:$BR14)*(其他调用!BZ$5:BZ15))</f>
        <v>53309.883213231049</v>
      </c>
      <c r="BU14" s="66">
        <f>SUMPRODUCT((BI$4:BI14)*($BR$4:$BR14)*(其他调用!CA$5:CA15))</f>
        <v>169847.22927369919</v>
      </c>
      <c r="BV14" s="66">
        <f>SUMPRODUCT((BJ$4:BJ14)*($BR$4:$BR14)*(其他调用!CB$5:CB15))</f>
        <v>111714.20266795249</v>
      </c>
      <c r="BW14" s="66">
        <f>SUMPRODUCT((BK$4:BK14)*($BR$4:$BR14)*(其他调用!CC$5:CC15))</f>
        <v>63730.009920379474</v>
      </c>
      <c r="BX14" s="85">
        <f>SUMPRODUCT((BG$4:BG14)*($BR$4:$BR14))*'[1]功能-战损相关'!$D$2-BS14</f>
        <v>31471.906466540171</v>
      </c>
      <c r="BY14" s="85">
        <f>SUMPRODUCT((BH$4:BH14)*($BR$4:$BR14))*'[1]功能-战损相关'!$D$2-BT14</f>
        <v>99004.068824571965</v>
      </c>
      <c r="BZ14" s="85">
        <f>SUMPRODUCT((BI$4:BI14)*($BR$4:$BR14))*'[1]功能-战损相关'!$D$2-BU14</f>
        <v>315430.56865115569</v>
      </c>
      <c r="CA14" s="85">
        <f>SUMPRODUCT((BJ$4:BJ14)*($BR$4:$BR14))*'[1]功能-战损相关'!$D$2-BV14</f>
        <v>207469.23352619747</v>
      </c>
      <c r="CB14" s="85">
        <f>SUMPRODUCT((BK$4:BK14)*($BR$4:$BR14))*'[1]功能-战损相关'!$D$2-BW14</f>
        <v>118355.73270927614</v>
      </c>
      <c r="CC14" s="34"/>
      <c r="CD14" s="34">
        <v>11</v>
      </c>
      <c r="CE14" s="65">
        <v>0.4</v>
      </c>
      <c r="CF14" s="105">
        <f>求节点(节奏总纲!R$4:R$363,BS$4:BS$363,$CD14)*$CE14</f>
        <v>671.40857672615857</v>
      </c>
      <c r="CG14" s="105">
        <f>求节点(节奏总纲!S$4:S$363,BT$4:BT$363,$CD14)*$CE14</f>
        <v>1616.8804681900467</v>
      </c>
      <c r="CH14" s="105">
        <f>求节点(节奏总纲!T$4:T$363,BU$4:BU$363,$CD14)*$CE14</f>
        <v>4554.7636621311531</v>
      </c>
      <c r="CI14" s="105">
        <f>求节点(节奏总纲!U$4:U$363,BV$4:BV$363,$CD14)*$CE14</f>
        <v>2568.1302548441563</v>
      </c>
      <c r="CJ14" s="105">
        <f>求节点(节奏总纲!V$4:V$363,BW$4:BW$363,$CD14)*$CE14</f>
        <v>966.54087375773781</v>
      </c>
      <c r="CK14" s="105">
        <f>求节点(节奏总纲!R$4:R$363,BX$4:BX$363,$CD14)*$CE14</f>
        <v>1246.9016424914373</v>
      </c>
      <c r="CL14" s="105">
        <f>求节点(节奏总纲!S$4:S$363,BY$4:BY$363,$CD14)*$CE14</f>
        <v>3002.7780123529446</v>
      </c>
      <c r="CM14" s="105">
        <f>求节点(节奏总纲!T$4:T$363,BZ$4:BZ$363,$CD14)*$CE14</f>
        <v>8458.8468011007117</v>
      </c>
      <c r="CN14" s="105">
        <f>求节点(节奏总纲!U$4:U$363,CA$4:CA$363,$CD14)*$CE14</f>
        <v>4769.3847589962907</v>
      </c>
      <c r="CO14" s="105">
        <f>求节点(节奏总纲!V$4:V$363,CB$4:CB$363,$CD14)*$CE14</f>
        <v>1795.0044798357987</v>
      </c>
      <c r="CP14" s="34"/>
      <c r="CQ14" s="34"/>
      <c r="CR14" s="34"/>
      <c r="CS14" s="34"/>
      <c r="CT14" s="34"/>
    </row>
    <row r="15" spans="1:98" x14ac:dyDescent="0.2">
      <c r="H15" s="147" t="s">
        <v>57</v>
      </c>
      <c r="I15" s="147"/>
      <c r="J15" s="64"/>
      <c r="K15" s="64"/>
      <c r="L15" s="26"/>
      <c r="M15" s="26"/>
      <c r="O15" s="26"/>
      <c r="P15" s="110"/>
      <c r="Q15" s="73"/>
      <c r="R15" s="73"/>
      <c r="S15" s="73"/>
      <c r="Z15" s="49"/>
      <c r="AA15" s="13">
        <v>12</v>
      </c>
      <c r="AB15" s="58">
        <f>攻城基础信息!X16*$E$12</f>
        <v>27367.55072467649</v>
      </c>
      <c r="AC15" s="58">
        <f>攻城基础信息!Y16*$E$12</f>
        <v>44595.900685135668</v>
      </c>
      <c r="AD15" s="58">
        <f>攻城基础信息!Z16*$E$12</f>
        <v>30385.891949417732</v>
      </c>
      <c r="AE15" s="58">
        <f>攻城基础信息!AA16*$E$12</f>
        <v>45764.28077028822</v>
      </c>
      <c r="AF15" s="58">
        <f>攻城基础信息!AB16*$E$12</f>
        <v>32357.806408424487</v>
      </c>
      <c r="AH15" s="58">
        <f>$E$4*AB15*攻城基础信息!AC16</f>
        <v>675066.2512086872</v>
      </c>
      <c r="AI15" s="58">
        <f>$E$4*AC15*攻城基础信息!AD16</f>
        <v>1100032.2169000139</v>
      </c>
      <c r="AJ15" s="58">
        <f>$E$4*AD15*攻城基础信息!AE16</f>
        <v>749518.66808563785</v>
      </c>
      <c r="AK15" s="58">
        <f>$E$4*AE15*攻城基础信息!AF16</f>
        <v>1128852.2590004434</v>
      </c>
      <c r="AL15" s="58">
        <f>$E$4*AF15*攻城基础信息!AG16</f>
        <v>798159.22474113782</v>
      </c>
      <c r="AM15" s="30"/>
      <c r="AN15" s="13">
        <v>12</v>
      </c>
      <c r="AO15" s="105">
        <f>求节点(节奏总纲!D$4:D$163,AH$4:AH$163,$AN15)*其他调用!H16*其他调用!$M16</f>
        <v>124623904.46984263</v>
      </c>
      <c r="AP15" s="105">
        <f>求节点(节奏总纲!E$4:E$163,AI$4:AI$163,$AN15)*其他调用!I16*其他调用!$M16</f>
        <v>93422137.818580046</v>
      </c>
      <c r="AQ15" s="105">
        <f>求节点(节奏总纲!F$4:F$163,AJ$4:AJ$163,$AN15)*其他调用!J16*其他调用!$M16</f>
        <v>9061720.875318801</v>
      </c>
      <c r="AR15" s="105">
        <f>求节点(节奏总纲!G$4:G$163,AK$4:AK$163,$AN15)*其他调用!K16*其他调用!$M16</f>
        <v>1938909.8572615189</v>
      </c>
      <c r="AS15" s="105">
        <f>求节点(节奏总纲!H$4:H$163,AL$4:AL$163,$AN15)*其他调用!L16*其他调用!$M16</f>
        <v>486293.04069520521</v>
      </c>
      <c r="AT15" s="17">
        <f t="shared" si="0"/>
        <v>229532966.06169817</v>
      </c>
      <c r="AU15" s="84"/>
      <c r="AV15" s="66"/>
      <c r="AX15" s="85"/>
      <c r="AY15" s="17">
        <v>12</v>
      </c>
      <c r="AZ15" s="85">
        <f>其他调用!R16*6*(其他调用!AH$2*$AZ$1*MIN(其他调用!$AJ16/其他调用!AH16,1)+$E$4*0%*攻城基础信息!AC16)</f>
        <v>7152.6396891146951</v>
      </c>
      <c r="BA15" s="85">
        <f>其他调用!S16*6*(其他调用!AI$2*$AZ$1*MIN(其他调用!$AJ16/其他调用!AI16,1)+$E$4*0%*攻城基础信息!AD16)</f>
        <v>21778.149221651343</v>
      </c>
      <c r="BB15" s="85">
        <f>其他调用!T16*6*(其他调用!AJ$2*$AZ$1*MIN(其他调用!$AJ16/其他调用!AJ16,1)+$E$4*0%*攻城基础信息!AE16)</f>
        <v>66407.128970304067</v>
      </c>
      <c r="BC15" s="85">
        <f>其他调用!U16*6*(其他调用!AK$2*$AZ$1*MIN(其他调用!$AJ16/其他调用!AK16,1)+$E$4*0%*攻城基础信息!AF16)</f>
        <v>41426.878041799551</v>
      </c>
      <c r="BD15" s="85">
        <f>其他调用!V16*6*(其他调用!AL$2*$AZ$1*MIN(其他调用!$AJ16/其他调用!AL16,1)+$E$4*0%*攻城基础信息!AG16)</f>
        <v>18395.508189733049</v>
      </c>
      <c r="BE15" s="17"/>
      <c r="BF15" s="17">
        <v>12</v>
      </c>
      <c r="BG15" s="105">
        <f>求节点(节奏总纲!D$4:D$163,AZ$4:AZ$163,$AN15)</f>
        <v>12327.882385547811</v>
      </c>
      <c r="BH15" s="105">
        <f>求节点(节奏总纲!E$4:E$163,BA$4:BA$163,$AN15)</f>
        <v>38508.529654768179</v>
      </c>
      <c r="BI15" s="105">
        <f>求节点(节奏总纲!F$4:F$163,BB$4:BB$163,$AN15)</f>
        <v>121595.32855332441</v>
      </c>
      <c r="BJ15" s="105">
        <f>求节点(节奏总纲!G$4:G$163,BC$4:BC$163,$AN15)</f>
        <v>83622.625857666804</v>
      </c>
      <c r="BK15" s="105">
        <f>求节点(节奏总纲!H$4:H$163,BD$4:BD$163,$AN15)</f>
        <v>46949.839965343621</v>
      </c>
      <c r="BL15" s="34">
        <f>BG15*其他调用!H16*其他调用!$M16</f>
        <v>592664.70733934024</v>
      </c>
      <c r="BM15" s="34">
        <f>BH15*其他调用!I16*其他调用!$M16</f>
        <v>986480.91185832105</v>
      </c>
      <c r="BN15" s="34">
        <f>BI15*其他调用!J16*其他调用!$M16</f>
        <v>340244.63121739717</v>
      </c>
      <c r="BO15" s="34">
        <f>BJ15*其他调用!K16*其他调用!$M16</f>
        <v>33103.532680182303</v>
      </c>
      <c r="BP15" s="34">
        <f>BK15*其他调用!L16*其他调用!$M16</f>
        <v>4130.2100974640744</v>
      </c>
      <c r="BQ15" s="17">
        <f t="shared" si="1"/>
        <v>1956623.9931927046</v>
      </c>
      <c r="BR15" s="67">
        <f>[1]服务器生态!$R14</f>
        <v>0.27587078450672881</v>
      </c>
      <c r="BS15" s="66">
        <f>SUMPRODUCT((BG$4:BG15)*($BR$4:$BR15)*(其他调用!BY$5:BY16))</f>
        <v>17541.569126667218</v>
      </c>
      <c r="BT15" s="66">
        <f>SUMPRODUCT((BH$4:BH15)*($BR$4:$BR15)*(其他调用!BZ$5:BZ16))</f>
        <v>55168.974413291813</v>
      </c>
      <c r="BU15" s="66">
        <f>SUMPRODUCT((BI$4:BI15)*($BR$4:$BR15)*(其他调用!CA$5:CA16))</f>
        <v>175717.53404276204</v>
      </c>
      <c r="BV15" s="66">
        <f>SUMPRODUCT((BJ$4:BJ15)*($BR$4:$BR15)*(其他调用!CB$5:CB16))</f>
        <v>115751.28456257924</v>
      </c>
      <c r="BW15" s="66">
        <f>SUMPRODUCT((BK$4:BK15)*($BR$4:$BR15)*(其他调用!CC$5:CC16))</f>
        <v>65996.625527527794</v>
      </c>
      <c r="BX15" s="85">
        <f>SUMPRODUCT((BG$4:BG15)*($BR$4:$BR15))*'[1]功能-战损相关'!$D$2-BS15</f>
        <v>32577.199806667693</v>
      </c>
      <c r="BY15" s="85">
        <f>SUMPRODUCT((BH$4:BH15)*($BR$4:$BR15))*'[1]功能-战损相关'!$D$2-BT15</f>
        <v>102456.66676754196</v>
      </c>
      <c r="BZ15" s="85">
        <f>SUMPRODUCT((BI$4:BI15)*($BR$4:$BR15))*'[1]功能-战损相关'!$D$2-BU15</f>
        <v>326332.56322227244</v>
      </c>
      <c r="CA15" s="85">
        <f>SUMPRODUCT((BJ$4:BJ15)*($BR$4:$BR15))*'[1]功能-战损相关'!$D$2-BV15</f>
        <v>214966.67133050429</v>
      </c>
      <c r="CB15" s="85">
        <f>SUMPRODUCT((BK$4:BK15)*($BR$4:$BR15))*'[1]功能-战损相关'!$D$2-BW15</f>
        <v>122565.16169398016</v>
      </c>
      <c r="CC15" s="34"/>
      <c r="CD15" s="34">
        <v>12</v>
      </c>
      <c r="CE15" s="65">
        <v>0.6</v>
      </c>
      <c r="CF15" s="105">
        <f>求节点(节奏总纲!R$4:R$363,BS$4:BS$363,$CD15)*$CE15</f>
        <v>1240.0364224564103</v>
      </c>
      <c r="CG15" s="105">
        <f>求节点(节奏总纲!S$4:S$363,BT$4:BT$363,$CD15)*$CE15</f>
        <v>3056.8258895876079</v>
      </c>
      <c r="CH15" s="105">
        <f>求节点(节奏总纲!T$4:T$363,BU$4:BU$363,$CD15)*$CE15</f>
        <v>7453.249628941885</v>
      </c>
      <c r="CI15" s="105">
        <f>求节点(节奏总纲!U$4:U$363,BV$4:BV$363,$CD15)*$CE15</f>
        <v>4202.3949624722545</v>
      </c>
      <c r="CJ15" s="105">
        <f>求节点(节奏总纲!V$4:V$363,BW$4:BW$363,$CD15)*$CE15</f>
        <v>1581.6123388762981</v>
      </c>
      <c r="CK15" s="105">
        <f>求节点(节奏总纲!R$4:R$363,BX$4:BX$363,$CD15)*$CE15</f>
        <v>2302.9247845619047</v>
      </c>
      <c r="CL15" s="105">
        <f>求节点(节奏总纲!S$4:S$363,BY$4:BY$363,$CD15)*$CE15</f>
        <v>5676.9623663769871</v>
      </c>
      <c r="CM15" s="105">
        <f>求节点(节奏总纲!T$4:T$363,BZ$4:BZ$363,$CD15)*$CE15</f>
        <v>13841.749310892073</v>
      </c>
      <c r="CN15" s="105">
        <f>求节点(节奏总纲!U$4:U$363,CA$4:CA$363,$CD15)*$CE15</f>
        <v>7804.4477874484755</v>
      </c>
      <c r="CO15" s="105">
        <f>求节点(节奏总纲!V$4:V$363,CB$4:CB$363,$CD15)*$CE15</f>
        <v>2937.2800579131253</v>
      </c>
      <c r="CP15" s="34"/>
      <c r="CQ15" s="34"/>
      <c r="CR15" s="34"/>
      <c r="CS15" s="34"/>
      <c r="CT15" s="34"/>
    </row>
    <row r="16" spans="1:98" x14ac:dyDescent="0.2">
      <c r="C16" s="110" t="s">
        <v>266</v>
      </c>
      <c r="D16" s="110" t="s">
        <v>264</v>
      </c>
      <c r="E16" s="13" t="s">
        <v>265</v>
      </c>
      <c r="F16" s="40" t="s">
        <v>95</v>
      </c>
      <c r="G16" s="25" t="s">
        <v>55</v>
      </c>
      <c r="H16" s="26" t="s">
        <v>58</v>
      </c>
      <c r="I16" s="93" t="s">
        <v>59</v>
      </c>
      <c r="J16" s="63" t="s">
        <v>162</v>
      </c>
      <c r="K16" s="63" t="s">
        <v>163</v>
      </c>
      <c r="L16" s="17" t="s">
        <v>164</v>
      </c>
      <c r="P16" s="73" t="s">
        <v>168</v>
      </c>
      <c r="Q16" s="89" t="s">
        <v>167</v>
      </c>
      <c r="R16" s="73" t="s">
        <v>169</v>
      </c>
      <c r="S16" s="73" t="s">
        <v>170</v>
      </c>
      <c r="T16" s="13" t="s">
        <v>171</v>
      </c>
      <c r="Z16" s="49"/>
      <c r="AA16" s="13">
        <v>13</v>
      </c>
      <c r="AB16" s="58">
        <f>攻城基础信息!X17*$E$12</f>
        <v>28353.484951252558</v>
      </c>
      <c r="AC16" s="58">
        <f>攻城基础信息!Y17*$E$12</f>
        <v>45533.351396013379</v>
      </c>
      <c r="AD16" s="58">
        <f>攻城基础信息!Z17*$E$12</f>
        <v>31763.156976422721</v>
      </c>
      <c r="AE16" s="58">
        <f>攻城基础信息!AA17*$E$12</f>
        <v>46574.706563997599</v>
      </c>
      <c r="AF16" s="58">
        <f>攻城基础信息!AB17*$E$12</f>
        <v>33415.638877877151</v>
      </c>
      <c r="AH16" s="58">
        <f>$E$4*AB16*攻城基础信息!AC17</f>
        <v>718288.28543173196</v>
      </c>
      <c r="AI16" s="58">
        <f>$E$4*AC16*攻城基础信息!AD17</f>
        <v>1153511.5686990062</v>
      </c>
      <c r="AJ16" s="58">
        <f>$E$4*AD16*攻城基础信息!AE17</f>
        <v>804666.64340270939</v>
      </c>
      <c r="AK16" s="58">
        <f>$E$4*AE16*攻城基础信息!AF17</f>
        <v>1179892.5662879399</v>
      </c>
      <c r="AL16" s="58">
        <f>$E$4*AF16*攻城基础信息!AG17</f>
        <v>846529.51823955507</v>
      </c>
      <c r="AM16" s="30"/>
      <c r="AN16" s="13">
        <v>13</v>
      </c>
      <c r="AO16" s="105">
        <f>求节点(节奏总纲!D$4:D$163,AH$4:AH$163,$AN16)*其他调用!H17*其他调用!$M17</f>
        <v>131305211.24989438</v>
      </c>
      <c r="AP16" s="105">
        <f>求节点(节奏总纲!E$4:E$163,AI$4:AI$163,$AN16)*其他调用!I17*其他调用!$M17</f>
        <v>101823206.05414726</v>
      </c>
      <c r="AQ16" s="105">
        <f>求节点(节奏总纲!F$4:F$163,AJ$4:AJ$163,$AN16)*其他调用!J17*其他调用!$M17</f>
        <v>9548935.0561580602</v>
      </c>
      <c r="AR16" s="105">
        <f>求节点(节奏总纲!G$4:G$163,AK$4:AK$163,$AN16)*其他调用!K17*其他调用!$M17</f>
        <v>2073759.7696236973</v>
      </c>
      <c r="AS16" s="105">
        <f>求节点(节奏总纲!H$4:H$163,AL$4:AL$163,$AN16)*其他调用!L17*其他调用!$M17</f>
        <v>527935.14316676429</v>
      </c>
      <c r="AT16" s="17">
        <f t="shared" si="0"/>
        <v>245279047.27299014</v>
      </c>
      <c r="AU16" s="84"/>
      <c r="AV16" s="66"/>
      <c r="AX16" s="85"/>
      <c r="AY16" s="17">
        <v>13</v>
      </c>
      <c r="AZ16" s="85">
        <f>其他调用!R17*6*(其他调用!AH$2*$AZ$1*MIN(其他调用!$AJ17/其他调用!AH17,1)+$E$4*0%*攻城基础信息!AC17)</f>
        <v>7392.9572772493639</v>
      </c>
      <c r="BA16" s="85">
        <f>其他调用!S17*6*(其他调用!AI$2*$AZ$1*MIN(其他调用!$AJ17/其他调用!AI17,1)+$E$4*0%*攻城基础信息!AD17)</f>
        <v>22514.13370333493</v>
      </c>
      <c r="BB16" s="85">
        <f>其他调用!T17*6*(其他调用!AJ$2*$AZ$1*MIN(其他调用!$AJ17/其他调用!AJ17,1)+$E$4*0%*攻城基础信息!AE17)</f>
        <v>68729.523334554411</v>
      </c>
      <c r="BC16" s="85">
        <f>其他调用!U17*6*(其他调用!AK$2*$AZ$1*MIN(其他调用!$AJ17/其他调用!AK17,1)+$E$4*0%*攻城基础信息!AF17)</f>
        <v>43081.926115602575</v>
      </c>
      <c r="BD16" s="85">
        <f>其他调用!V17*6*(其他调用!AL$2*$AZ$1*MIN(其他调用!$AJ17/其他调用!AL17,1)+$E$4*0%*攻城基础信息!AG17)</f>
        <v>18979.804574000154</v>
      </c>
      <c r="BE16" s="17"/>
      <c r="BF16" s="17">
        <v>13</v>
      </c>
      <c r="BG16" s="105">
        <f>求节点(节奏总纲!D$4:D$163,AZ$4:AZ$163,$AN16)</f>
        <v>12533.886183976501</v>
      </c>
      <c r="BH16" s="105">
        <f>求节点(节奏总纲!E$4:E$163,BA$4:BA$163,$AN16)</f>
        <v>39137.377212540247</v>
      </c>
      <c r="BI16" s="105">
        <f>求节点(节奏总纲!F$4:F$163,BB$4:BB$163,$AN16)</f>
        <v>123481.86846074295</v>
      </c>
      <c r="BJ16" s="105">
        <f>求节点(节奏总纲!G$4:G$163,BC$4:BC$163,$AN16)</f>
        <v>85557.400429823902</v>
      </c>
      <c r="BK16" s="105">
        <f>求节点(节奏总纲!H$4:H$163,BD$4:BD$163,$AN16)</f>
        <v>47894.40162738927</v>
      </c>
      <c r="BL16" s="34">
        <f>BG16*其他调用!H17*其他调用!$M17</f>
        <v>601443.11012089346</v>
      </c>
      <c r="BM16" s="34">
        <f>BH16*其他调用!I17*其他调用!$M17</f>
        <v>1053529.4588007589</v>
      </c>
      <c r="BN16" s="34">
        <f>BI16*其他调用!J17*其他调用!$M17</f>
        <v>352267.89905071579</v>
      </c>
      <c r="BO16" s="34">
        <f>BJ16*其他调用!K17*其他调用!$M17</f>
        <v>34892.677177140242</v>
      </c>
      <c r="BP16" s="34">
        <f>BK16*其他调用!L17*其他调用!$M17</f>
        <v>4390.5657614933871</v>
      </c>
      <c r="BQ16" s="17">
        <f t="shared" si="1"/>
        <v>2046523.7109110018</v>
      </c>
      <c r="BR16" s="67">
        <f>[1]服务器生态!$R15</f>
        <v>0.2589056500568222</v>
      </c>
      <c r="BS16" s="66">
        <f>SUMPRODUCT((BG$4:BG16)*($BR$4:$BR16)*(其他调用!BY$5:BY17))</f>
        <v>18109.460567952334</v>
      </c>
      <c r="BT16" s="66">
        <f>SUMPRODUCT((BH$4:BH16)*($BR$4:$BR16)*(其他调用!BZ$5:BZ17))</f>
        <v>56942.22982881988</v>
      </c>
      <c r="BU16" s="66">
        <f>SUMPRODUCT((BI$4:BI16)*($BR$4:$BR16)*(其他调用!CA$5:CA17))</f>
        <v>181312.31089197248</v>
      </c>
      <c r="BV16" s="66">
        <f>SUMPRODUCT((BJ$4:BJ16)*($BR$4:$BR16)*(其他调用!CB$5:CB17))</f>
        <v>119627.76107828393</v>
      </c>
      <c r="BW16" s="66">
        <f>SUMPRODUCT((BK$4:BK16)*($BR$4:$BR16)*(其他调用!CC$5:CC17))</f>
        <v>68166.648485326601</v>
      </c>
      <c r="BX16" s="85">
        <f>SUMPRODUCT((BG$4:BG16)*($BR$4:$BR16))*'[1]功能-战损相关'!$D$2-BS16</f>
        <v>33631.8553404829</v>
      </c>
      <c r="BY16" s="85">
        <f>SUMPRODUCT((BH$4:BH16)*($BR$4:$BR16))*'[1]功能-战损相关'!$D$2-BT16</f>
        <v>105749.85539637979</v>
      </c>
      <c r="BZ16" s="85">
        <f>SUMPRODUCT((BI$4:BI16)*($BR$4:$BR16))*'[1]功能-战损相关'!$D$2-BU16</f>
        <v>336722.86308509181</v>
      </c>
      <c r="CA16" s="85">
        <f>SUMPRODUCT((BJ$4:BJ16)*($BR$4:$BR16))*'[1]功能-战损相关'!$D$2-BV16</f>
        <v>222165.84200252726</v>
      </c>
      <c r="CB16" s="85">
        <f>SUMPRODUCT((BK$4:BK16)*($BR$4:$BR16))*'[1]功能-战损相关'!$D$2-BW16</f>
        <v>126595.20432989222</v>
      </c>
      <c r="CC16" s="34"/>
      <c r="CD16" s="34">
        <v>13</v>
      </c>
      <c r="CE16" s="65">
        <v>0.8</v>
      </c>
      <c r="CF16" s="105">
        <f>求节点(节奏总纲!R$4:R$363,BS$4:BS$363,$CD16)*$CE16</f>
        <v>1963.9466397647775</v>
      </c>
      <c r="CG16" s="105">
        <f>求节点(节奏总纲!S$4:S$363,BT$4:BT$363,$CD16)*$CE16</f>
        <v>5013.3096684510938</v>
      </c>
      <c r="CH16" s="105">
        <f>求节点(节奏总纲!T$4:T$363,BU$4:BU$363,$CD16)*$CE16</f>
        <v>11243.254439939599</v>
      </c>
      <c r="CI16" s="105">
        <f>求节点(节奏总纲!U$4:U$363,BV$4:BV$363,$CD16)*$CE16</f>
        <v>6070.1260569043698</v>
      </c>
      <c r="CJ16" s="105">
        <f>求节点(节奏总纲!V$4:V$363,BW$4:BW$363,$CD16)*$CE16</f>
        <v>2284.5511561546532</v>
      </c>
      <c r="CK16" s="105">
        <f>求节点(节奏总纲!R$4:R$363,BX$4:BX$363,$CD16)*$CE16</f>
        <v>3647.3294738488726</v>
      </c>
      <c r="CL16" s="105">
        <f>求节点(节奏总纲!S$4:S$363,BY$4:BY$363,$CD16)*$CE16</f>
        <v>9310.4322414091766</v>
      </c>
      <c r="CM16" s="105">
        <f>求节点(节奏总纲!T$4:T$363,BZ$4:BZ$363,$CD16)*$CE16</f>
        <v>20880.329674173539</v>
      </c>
      <c r="CN16" s="105">
        <f>求节点(节奏总纲!U$4:U$363,CA$4:CA$363,$CD16)*$CE16</f>
        <v>11273.091248536686</v>
      </c>
      <c r="CO16" s="105">
        <f>求节点(节奏总纲!V$4:V$363,CB$4:CB$363,$CD16)*$CE16</f>
        <v>4242.7378614300706</v>
      </c>
      <c r="CP16" s="34"/>
      <c r="CQ16" s="34"/>
      <c r="CR16" s="34"/>
      <c r="CS16" s="34"/>
      <c r="CT16" s="34"/>
    </row>
    <row r="17" spans="2:98" x14ac:dyDescent="0.2">
      <c r="C17" s="110">
        <v>1</v>
      </c>
      <c r="D17" s="110">
        <v>15</v>
      </c>
      <c r="E17" s="13">
        <v>10</v>
      </c>
      <c r="F17" s="76">
        <f>K17*J17*L17</f>
        <v>9.1302171001235041E-2</v>
      </c>
      <c r="G17" s="17">
        <f>INT(INDEX($AT$4:$AT$363,E17,1)*F17)-R17</f>
        <v>11897403</v>
      </c>
      <c r="H17" s="106">
        <f>ROUND(G17/(9*10^(LEN(G17)-2)/2),0)*(9*10^(LEN(G17)-2)/2)</f>
        <v>13500000</v>
      </c>
      <c r="I17" s="94">
        <f>H17*2</f>
        <v>27000000</v>
      </c>
      <c r="J17" s="63">
        <v>0.3</v>
      </c>
      <c r="K17" s="82">
        <f>求节点('疲劳值&amp;地图信息'!$U$9:$U$19,'疲劳值&amp;地图信息'!$V$9:$V$19,求节点(其他调用!$B$5:$B$124,其他调用!$M$5:$M$124,E17)*L17)</f>
        <v>0.60868114000823359</v>
      </c>
      <c r="L17" s="17">
        <v>0.5</v>
      </c>
      <c r="P17" s="90">
        <f>INDEX(其他调用!$M:$M,MATCH(E17,其他调用!$B:$B,1))</f>
        <v>75.060606060606062</v>
      </c>
      <c r="Q17" s="90">
        <f>P17*0.4*L17</f>
        <v>15.012121212121214</v>
      </c>
      <c r="R17" s="73">
        <f>INT(求节点(节奏总纲!D$4:D$163,AH$4:AH$163,$E17)*$Q17*K17*J17)</f>
        <v>6257308</v>
      </c>
      <c r="S17" s="91">
        <f>R17/(G17+R17)</f>
        <v>0.3446658005186643</v>
      </c>
      <c r="T17" s="13">
        <f t="shared" ref="T17:T23" si="2">ROUND(R17/$E$5*$Q$5,-4)</f>
        <v>850000</v>
      </c>
      <c r="U17" s="44"/>
      <c r="V17" s="44"/>
      <c r="W17" s="44"/>
      <c r="X17" s="44"/>
      <c r="Z17" s="49"/>
      <c r="AA17" s="13">
        <v>14</v>
      </c>
      <c r="AB17" s="58">
        <f>攻城基础信息!X18*$E$12</f>
        <v>29367.549910171299</v>
      </c>
      <c r="AC17" s="58">
        <f>攻城基础信息!Y18*$E$12</f>
        <v>46478.810745831579</v>
      </c>
      <c r="AD17" s="58">
        <f>攻城基础信息!Z18*$E$12</f>
        <v>32469.477067803033</v>
      </c>
      <c r="AE17" s="58">
        <f>攻城基础信息!AA18*$E$12</f>
        <v>47387.276892837515</v>
      </c>
      <c r="AF17" s="58">
        <f>攻城基础信息!AB18*$E$12</f>
        <v>34490.471740248147</v>
      </c>
      <c r="AH17" s="58">
        <f>$E$4*AB17*攻城基础信息!AC18</f>
        <v>763556.29766445432</v>
      </c>
      <c r="AI17" s="58">
        <f>$E$4*AC17*攻城基础信息!AD18</f>
        <v>1208449.079391622</v>
      </c>
      <c r="AJ17" s="58">
        <f>$E$4*AD17*攻城基础信息!AE18</f>
        <v>844206.40376287943</v>
      </c>
      <c r="AK17" s="58">
        <f>$E$4*AE17*攻城基础信息!AF18</f>
        <v>1232069.1992137763</v>
      </c>
      <c r="AL17" s="58">
        <f>$E$4*AF17*攻城基础信息!AG18</f>
        <v>896752.26524645253</v>
      </c>
      <c r="AM17" s="30"/>
      <c r="AN17" s="13">
        <v>14</v>
      </c>
      <c r="AO17" s="105">
        <f>求节点(节奏总纲!D$4:D$163,AH$4:AH$163,$AN17)*其他调用!H18*其他调用!$M18</f>
        <v>137671208.80371922</v>
      </c>
      <c r="AP17" s="105">
        <f>求节点(节奏总纲!E$4:E$163,AI$4:AI$163,$AN17)*其他调用!I18*其他调用!$M18</f>
        <v>110459634.42215736</v>
      </c>
      <c r="AQ17" s="105">
        <f>求节点(节奏总纲!F$4:F$163,AJ$4:AJ$163,$AN17)*其他调用!J18*其他调用!$M18</f>
        <v>10049258.309170268</v>
      </c>
      <c r="AR17" s="105">
        <f>求节点(节奏总纲!G$4:G$163,AK$4:AK$163,$AN17)*其他调用!K18*其他调用!$M18</f>
        <v>2212264.1882035341</v>
      </c>
      <c r="AS17" s="105">
        <f>求节点(节奏总纲!H$4:H$163,AL$4:AL$163,$AN17)*其他调用!L18*其他调用!$M18</f>
        <v>570324.29645653849</v>
      </c>
      <c r="AT17" s="17">
        <f t="shared" si="0"/>
        <v>260962690.01970693</v>
      </c>
      <c r="AU17" s="84"/>
      <c r="AV17" s="66"/>
      <c r="AX17" s="85"/>
      <c r="AY17" s="17">
        <v>14</v>
      </c>
      <c r="AZ17" s="85">
        <f>其他调用!R18*6*(其他调用!AH$2*$AZ$1*MIN(其他调用!$AJ18/其他调用!AH18,1)+$E$4*0%*攻城基础信息!AC18)</f>
        <v>7622.8463761163403</v>
      </c>
      <c r="BA17" s="85">
        <f>其他调用!S18*6*(其他调用!AI$2*$AZ$1*MIN(其他调用!$AJ18/其他调用!AI18,1)+$E$4*0%*攻城基础信息!AD18)</f>
        <v>23220.861197014034</v>
      </c>
      <c r="BB17" s="85">
        <f>其他调用!T18*6*(其他调用!AJ$2*$AZ$1*MIN(其他调用!$AJ18/其他调用!AJ18,1)+$E$4*0%*攻城基础信息!AE18)</f>
        <v>70808.286355008575</v>
      </c>
      <c r="BC17" s="85">
        <f>其他调用!U18*6*(其他调用!AK$2*$AZ$1*MIN(其他调用!$AJ18/其他调用!AK18,1)+$E$4*0%*攻城基础信息!AF18)</f>
        <v>44738.41853276606</v>
      </c>
      <c r="BD17" s="85">
        <f>其他调用!V18*6*(其他调用!AL$2*$AZ$1*MIN(其他调用!$AJ18/其他调用!AL18,1)+$E$4*0%*攻城基础信息!AG18)</f>
        <v>19543.047008590653</v>
      </c>
      <c r="BE17" s="17"/>
      <c r="BF17" s="17">
        <v>14</v>
      </c>
      <c r="BG17" s="105">
        <f>求节点(节奏总纲!D$4:D$163,AZ$4:AZ$163,$AN17)</f>
        <v>12725.861219407161</v>
      </c>
      <c r="BH17" s="105">
        <f>求节点(节奏总纲!E$4:E$163,BA$4:BA$163,$AN17)</f>
        <v>39728.855991828605</v>
      </c>
      <c r="BI17" s="105">
        <f>求节点(节奏总纲!F$4:F$163,BB$4:BB$163,$AN17)</f>
        <v>125256.54049823695</v>
      </c>
      <c r="BJ17" s="105">
        <f>求节点(节奏总纲!G$4:G$163,BC$4:BC$163,$AN17)</f>
        <v>87326.260997197169</v>
      </c>
      <c r="BK17" s="105">
        <f>求节点(节奏总纲!H$4:H$163,BD$4:BD$163,$AN17)</f>
        <v>48736.942610860002</v>
      </c>
      <c r="BL17" s="34">
        <f>BG17*其他调用!H18*其他调用!$M18</f>
        <v>609141.29984525533</v>
      </c>
      <c r="BM17" s="34">
        <f>BH17*其他调用!I18*其他调用!$M18</f>
        <v>1122299.2594878383</v>
      </c>
      <c r="BN17" s="34">
        <f>BI17*其他调用!J18*其他调用!$M18</f>
        <v>364204.88937502081</v>
      </c>
      <c r="BO17" s="34">
        <f>BJ17*其他调用!K18*其他调用!$M18</f>
        <v>36673.805264570612</v>
      </c>
      <c r="BP17" s="34">
        <f>BK17*其他调用!L18*其他调用!$M18</f>
        <v>4651.7537224273146</v>
      </c>
      <c r="BQ17" s="17">
        <f t="shared" si="1"/>
        <v>2136971.0076951124</v>
      </c>
      <c r="BR17" s="67">
        <f>[1]服务器生态!$R16</f>
        <v>0.24194051560691562</v>
      </c>
      <c r="BS17" s="66">
        <f>SUMPRODUCT((BG$4:BG17)*($BR$4:$BR17)*(其他调用!BY$5:BY18))</f>
        <v>18648.268317321283</v>
      </c>
      <c r="BT17" s="66">
        <f>SUMPRODUCT((BH$4:BH17)*($BR$4:$BR17)*(其他调用!BZ$5:BZ18))</f>
        <v>58624.333311868664</v>
      </c>
      <c r="BU17" s="66">
        <f>SUMPRODUCT((BI$4:BI17)*($BR$4:$BR17)*(其他调用!CA$5:CA18))</f>
        <v>186615.62149044682</v>
      </c>
      <c r="BV17" s="66">
        <f>SUMPRODUCT((BJ$4:BJ17)*($BR$4:$BR17)*(其他调用!CB$5:CB18))</f>
        <v>123325.11918532898</v>
      </c>
      <c r="BW17" s="66">
        <f>SUMPRODUCT((BK$4:BK17)*($BR$4:$BR17)*(其他调用!CC$5:CC18))</f>
        <v>70230.150664592424</v>
      </c>
      <c r="BX17" s="85">
        <f>SUMPRODUCT((BG$4:BG17)*($BR$4:$BR17))*'[1]功能-战损相关'!$D$2-BS17</f>
        <v>34632.498303596658</v>
      </c>
      <c r="BY17" s="85">
        <f>SUMPRODUCT((BH$4:BH17)*($BR$4:$BR17))*'[1]功能-战损相关'!$D$2-BT17</f>
        <v>108873.76186489896</v>
      </c>
      <c r="BZ17" s="85">
        <f>SUMPRODUCT((BI$4:BI17)*($BR$4:$BR17))*'[1]功能-战损相关'!$D$2-BU17</f>
        <v>346571.8684822584</v>
      </c>
      <c r="CA17" s="85">
        <f>SUMPRODUCT((BJ$4:BJ17)*($BR$4:$BR17))*'[1]功能-战损相关'!$D$2-BV17</f>
        <v>229032.3642013252</v>
      </c>
      <c r="CB17" s="85">
        <f>SUMPRODUCT((BK$4:BK17)*($BR$4:$BR17))*'[1]功能-战损相关'!$D$2-BW17</f>
        <v>130427.42266281447</v>
      </c>
      <c r="CC17" s="34"/>
      <c r="CD17" s="34">
        <v>14</v>
      </c>
      <c r="CE17" s="65">
        <v>1</v>
      </c>
      <c r="CF17" s="105">
        <f>求节点(节奏总纲!R$4:R$363,BS$4:BS$363,$CD17)*$CE17</f>
        <v>2843.1392286512591</v>
      </c>
      <c r="CG17" s="105">
        <f>求节点(节奏总纲!S$4:S$363,BT$4:BT$363,$CD17)*$CE17</f>
        <v>7438.5643551483881</v>
      </c>
      <c r="CH17" s="105">
        <f>求节点(节奏总纲!T$4:T$363,BU$4:BU$363,$CD17)*$CE17</f>
        <v>17594.095127378612</v>
      </c>
      <c r="CI17" s="105">
        <f>求节点(节奏总纲!U$4:U$363,BV$4:BV$363,$CD17)*$CE17</f>
        <v>8171.3235381404966</v>
      </c>
      <c r="CJ17" s="105">
        <f>求节点(节奏总纲!V$4:V$363,BW$4:BW$363,$CD17)*$CE17</f>
        <v>3075.3573255928022</v>
      </c>
      <c r="CK17" s="105">
        <f>求节点(节奏总纲!R$4:R$363,BX$4:BX$363,$CD17)*$CE17</f>
        <v>5280.1157103523383</v>
      </c>
      <c r="CL17" s="105">
        <f>求节点(节奏总纲!S$4:S$363,BY$4:BY$363,$CD17)*$CE17</f>
        <v>13814.476659561295</v>
      </c>
      <c r="CM17" s="105">
        <f>求节点(节奏总纲!T$4:T$363,BZ$4:BZ$363,$CD17)*$CE17</f>
        <v>32674.748093703136</v>
      </c>
      <c r="CN17" s="105">
        <f>求节点(节奏总纲!U$4:U$363,CA$4:CA$363,$CD17)*$CE17</f>
        <v>15175.315142260924</v>
      </c>
      <c r="CO17" s="105">
        <f>求节点(节奏总纲!V$4:V$363,CB$4:CB$363,$CD17)*$CE17</f>
        <v>5711.3778903866323</v>
      </c>
      <c r="CP17" s="34"/>
      <c r="CQ17" s="34"/>
      <c r="CR17" s="34"/>
      <c r="CS17" s="34"/>
      <c r="CT17" s="34"/>
    </row>
    <row r="18" spans="2:98" x14ac:dyDescent="0.2">
      <c r="B18" s="76"/>
      <c r="C18" s="110">
        <v>2</v>
      </c>
      <c r="D18" s="110">
        <v>30</v>
      </c>
      <c r="E18" s="68">
        <f>(D18+D17)/2</f>
        <v>22.5</v>
      </c>
      <c r="F18" s="84">
        <f t="shared" ref="F18:F23" si="3">K18*J18*L18</f>
        <v>0.10264014487125971</v>
      </c>
      <c r="G18" s="105">
        <f t="shared" ref="G18:G23" si="4">INT(INDEX($AT$4:$AT$363,E18,1)*F18)-R18</f>
        <v>23540836</v>
      </c>
      <c r="H18" s="106">
        <f t="shared" ref="H18:H23" si="5">ROUND(G18/(9*10^(LEN(G18)-2)/2),0)*(9*10^(LEN(G18)-2)/2)</f>
        <v>22500000</v>
      </c>
      <c r="I18" s="94">
        <f>H18*2</f>
        <v>45000000</v>
      </c>
      <c r="J18" s="84">
        <v>0.35</v>
      </c>
      <c r="K18" s="84">
        <f>求节点('疲劳值&amp;地图信息'!$U$9:$U$19,'疲劳值&amp;地图信息'!$V$9:$V$19,求节点(其他调用!$B$5:$B$124,其他调用!$M$5:$M$124,E18)*L18)</f>
        <v>0.58651511355005548</v>
      </c>
      <c r="L18" s="110">
        <v>0.5</v>
      </c>
      <c r="M18" s="95"/>
      <c r="P18" s="90">
        <f>INDEX(其他调用!$M:$M,MATCH(E18,其他调用!$B:$B,1))</f>
        <v>83.904761904761898</v>
      </c>
      <c r="Q18" s="90">
        <f t="shared" ref="Q18:Q23" si="6">P18*0.4*L18</f>
        <v>16.780952380952382</v>
      </c>
      <c r="R18" s="105">
        <f>INT(求节点(节奏总纲!D$4:D$163,AH$4:AH$163,$E18)*$Q18*K18*J18)</f>
        <v>12923496</v>
      </c>
      <c r="S18" s="91">
        <f t="shared" ref="S18:S23" si="7">R18/(G18+R18)</f>
        <v>0.35441471956760379</v>
      </c>
      <c r="T18" s="89">
        <f t="shared" si="2"/>
        <v>1750000</v>
      </c>
      <c r="U18" s="44"/>
      <c r="V18" s="44"/>
      <c r="W18" s="44"/>
      <c r="X18" s="44"/>
      <c r="Z18" s="49"/>
      <c r="AA18" s="13">
        <v>15</v>
      </c>
      <c r="AB18" s="58">
        <f>攻城基础信息!X19*$E$12</f>
        <v>30411.173495094048</v>
      </c>
      <c r="AC18" s="58">
        <f>攻城基础信息!Y19*$E$12</f>
        <v>47450.918663765049</v>
      </c>
      <c r="AD18" s="58">
        <f>攻城基础信息!Z19*$E$12</f>
        <v>33192.028314604446</v>
      </c>
      <c r="AE18" s="58">
        <f>攻城基础信息!AA19*$E$12</f>
        <v>48201.991756807947</v>
      </c>
      <c r="AF18" s="58">
        <f>攻城基础信息!AB19*$E$12</f>
        <v>35582.304995537474</v>
      </c>
      <c r="AH18" s="58">
        <f>$E$4*AB18*攻城基础信息!AC19</f>
        <v>810964.62653584185</v>
      </c>
      <c r="AI18" s="58">
        <f>$E$4*AC18*攻城基础信息!AD19</f>
        <v>1265357.8310337355</v>
      </c>
      <c r="AJ18" s="58">
        <f>$E$4*AD18*攻城基础信息!AE19</f>
        <v>885120.75505611929</v>
      </c>
      <c r="AK18" s="58">
        <f>$E$4*AE18*攻城基础信息!AF19</f>
        <v>1285386.446848213</v>
      </c>
      <c r="AL18" s="58">
        <f>$E$4*AF18*攻城基础信息!AG19</f>
        <v>948861.4665476667</v>
      </c>
      <c r="AM18" s="30"/>
      <c r="AN18" s="13">
        <v>15</v>
      </c>
      <c r="AO18" s="105">
        <f>求节点(节奏总纲!D$4:D$163,AH$4:AH$163,$AN18)*其他调用!H19*其他调用!$M19</f>
        <v>144668285.13143313</v>
      </c>
      <c r="AP18" s="105">
        <f>求节点(节奏总纲!E$4:E$163,AI$4:AI$163,$AN18)*其他调用!I19*其他调用!$M19</f>
        <v>116267670.04475035</v>
      </c>
      <c r="AQ18" s="105">
        <f>求节点(节奏总纲!F$4:F$163,AJ$4:AJ$163,$AN18)*其他调用!J19*其他调用!$M19</f>
        <v>10606917.307587281</v>
      </c>
      <c r="AR18" s="105">
        <f>求节点(节奏总纲!G$4:G$163,AK$4:AK$163,$AN18)*其他调用!K19*其他调用!$M19</f>
        <v>2324349.026884872</v>
      </c>
      <c r="AS18" s="105">
        <f>求节点(节奏总纲!H$4:H$163,AL$4:AL$163,$AN18)*其他调用!L19*其他调用!$M19</f>
        <v>603234.77514417504</v>
      </c>
      <c r="AT18" s="17">
        <f t="shared" si="0"/>
        <v>274470456.28579974</v>
      </c>
      <c r="AU18" s="84"/>
      <c r="AV18" s="66"/>
      <c r="AX18" s="85"/>
      <c r="AY18" s="17">
        <v>15</v>
      </c>
      <c r="AZ18" s="85">
        <f>其他调用!R19*6*(其他调用!AH$2*$AZ$1*MIN(其他调用!$AJ19/其他调用!AH19,1)+$E$4*0%*攻城基础信息!AC19)</f>
        <v>7849.9976504748402</v>
      </c>
      <c r="BA18" s="85">
        <f>其他调用!S19*6*(其他调用!AI$2*$AZ$1*MIN(其他调用!$AJ19/其他调用!AI19,1)+$E$4*0%*攻城基础信息!AD19)</f>
        <v>23904.374033937442</v>
      </c>
      <c r="BB18" s="85">
        <f>其他调用!T19*6*(其他调用!AJ$2*$AZ$1*MIN(其他调用!$AJ19/其他调用!AJ19,1)+$E$4*0%*攻城基础信息!AE19)</f>
        <v>72967.222330576056</v>
      </c>
      <c r="BC18" s="85">
        <f>其他调用!U19*6*(其他调用!AK$2*$AZ$1*MIN(其他调用!$AJ19/其他调用!AK19,1)+$E$4*0%*攻城基础信息!AF19)</f>
        <v>46164.686275290172</v>
      </c>
      <c r="BD18" s="85">
        <f>其他调用!V19*6*(其他调用!AL$2*$AZ$1*MIN(其他调用!$AJ19/其他调用!AL19,1)+$E$4*0%*攻城基础信息!AG19)</f>
        <v>20183.303844555528</v>
      </c>
      <c r="BE18" s="17"/>
      <c r="BF18" s="17">
        <v>15</v>
      </c>
      <c r="BG18" s="105">
        <f>求节点(节奏总纲!D$4:D$163,AZ$4:AZ$163,$AN18)</f>
        <v>12908.338920831797</v>
      </c>
      <c r="BH18" s="105">
        <f>求节点(节奏总纲!E$4:E$163,BA$4:BA$163,$AN18)</f>
        <v>40255.837026817157</v>
      </c>
      <c r="BI18" s="105">
        <f>求节点(节奏总纲!F$4:F$163,BB$4:BB$163,$AN18)</f>
        <v>126913.16606181982</v>
      </c>
      <c r="BJ18" s="105">
        <f>求节点(节奏总纲!G$4:G$163,BC$4:BC$163,$AN18)</f>
        <v>88883.930756019909</v>
      </c>
      <c r="BK18" s="105">
        <f>求节点(节奏总纲!H$4:H$163,BD$4:BD$163,$AN18)</f>
        <v>49460.109478479993</v>
      </c>
      <c r="BL18" s="34">
        <f>BG18*其他调用!H19*其他调用!$M19</f>
        <v>619979.70773083821</v>
      </c>
      <c r="BM18" s="34">
        <f>BH18*其他调用!I19*其他调用!$M19</f>
        <v>1161648.4783052136</v>
      </c>
      <c r="BN18" s="34">
        <f>BI18*其他调用!J19*其他调用!$M19</f>
        <v>373260.61793022742</v>
      </c>
      <c r="BO18" s="34">
        <f>BJ18*其他调用!K19*其他调用!$M19</f>
        <v>37945.288460092721</v>
      </c>
      <c r="BP18" s="34">
        <f>BK18*其他调用!L19*其他调用!$M19</f>
        <v>4828.6546089623571</v>
      </c>
      <c r="BQ18" s="17">
        <f t="shared" si="1"/>
        <v>2197662.7470353339</v>
      </c>
      <c r="BR18" s="67">
        <f>[1]服务器生态!$R17</f>
        <v>0.22497538115700902</v>
      </c>
      <c r="BS18" s="66">
        <f>SUMPRODUCT((BG$4:BG18)*($BR$4:$BR18)*(其他调用!BY$5:BY19))</f>
        <v>19156.47854936443</v>
      </c>
      <c r="BT18" s="66">
        <f>SUMPRODUCT((BH$4:BH18)*($BR$4:$BR18)*(其他调用!BZ$5:BZ19))</f>
        <v>60209.233460676624</v>
      </c>
      <c r="BU18" s="66">
        <f>SUMPRODUCT((BI$4:BI18)*($BR$4:$BR18)*(其他调用!CA$5:CA19))</f>
        <v>191612.28062445193</v>
      </c>
      <c r="BV18" s="66">
        <f>SUMPRODUCT((BJ$4:BJ18)*($BR$4:$BR18)*(其他调用!CB$5:CB19))</f>
        <v>126824.54102042851</v>
      </c>
      <c r="BW18" s="66">
        <f>SUMPRODUCT((BK$4:BK18)*($BR$4:$BR18)*(其他调用!CC$5:CC19))</f>
        <v>72177.429386440403</v>
      </c>
      <c r="BX18" s="85">
        <f>SUMPRODUCT((BG$4:BG18)*($BR$4:$BR18))*'[1]功能-战损相关'!$D$2-BS18</f>
        <v>35576.317305962511</v>
      </c>
      <c r="BY18" s="85">
        <f>SUMPRODUCT((BH$4:BH18)*($BR$4:$BR18))*'[1]功能-战损相关'!$D$2-BT18</f>
        <v>111817.14785554231</v>
      </c>
      <c r="BZ18" s="85">
        <f>SUMPRODUCT((BI$4:BI18)*($BR$4:$BR18))*'[1]功能-战损相关'!$D$2-BU18</f>
        <v>355851.37830255367</v>
      </c>
      <c r="CA18" s="85">
        <f>SUMPRODUCT((BJ$4:BJ18)*($BR$4:$BR18))*'[1]功能-战损相关'!$D$2-BV18</f>
        <v>235531.29046651005</v>
      </c>
      <c r="CB18" s="85">
        <f>SUMPRODUCT((BK$4:BK18)*($BR$4:$BR18))*'[1]功能-战损相关'!$D$2-BW18</f>
        <v>134043.7974319607</v>
      </c>
      <c r="CC18" s="34"/>
      <c r="CD18" s="34">
        <v>15</v>
      </c>
      <c r="CE18" s="65">
        <v>1</v>
      </c>
      <c r="CF18" s="105">
        <f>求节点(节奏总纲!R$4:R$363,BS$4:BS$363,$CD18)*$CE18</f>
        <v>3231.3451575965473</v>
      </c>
      <c r="CG18" s="105">
        <f>求节点(节奏总纲!S$4:S$363,BT$4:BT$363,$CD18)*$CE18</f>
        <v>8610.4916247329093</v>
      </c>
      <c r="CH18" s="105">
        <f>求节点(节奏总纲!T$4:T$363,BU$4:BU$363,$CD18)*$CE18</f>
        <v>21134.122204832725</v>
      </c>
      <c r="CI18" s="105">
        <f>求节点(节奏总纲!U$4:U$363,BV$4:BV$363,$CD18)*$CE18</f>
        <v>8754.9895051505318</v>
      </c>
      <c r="CJ18" s="105">
        <f>求节点(节奏总纲!V$4:V$363,BW$4:BW$363,$CD18)*$CE18</f>
        <v>3295.0257059922878</v>
      </c>
      <c r="CK18" s="105">
        <f>求节点(节奏总纲!R$4:R$363,BX$4:BX$363,$CD18)*$CE18</f>
        <v>6001.0695783935862</v>
      </c>
      <c r="CL18" s="105">
        <f>求节点(节奏总纲!S$4:S$363,BY$4:BY$363,$CD18)*$CE18</f>
        <v>15990.913017361119</v>
      </c>
      <c r="CM18" s="105">
        <f>求节点(节奏总纲!T$4:T$363,BZ$4:BZ$363,$CD18)*$CE18</f>
        <v>39249.084094689344</v>
      </c>
      <c r="CN18" s="105">
        <f>求节点(节奏总纲!U$4:U$363,CA$4:CA$363,$CD18)*$CE18</f>
        <v>16259.266223850989</v>
      </c>
      <c r="CO18" s="105">
        <f>求节点(节奏总纲!V$4:V$363,CB$4:CB$363,$CD18)*$CE18</f>
        <v>6119.3334539856769</v>
      </c>
      <c r="CP18" s="34"/>
      <c r="CQ18" s="34"/>
      <c r="CR18" s="34"/>
      <c r="CS18" s="34"/>
      <c r="CT18" s="34"/>
    </row>
    <row r="19" spans="2:98" x14ac:dyDescent="0.2">
      <c r="B19" s="76"/>
      <c r="C19" s="110">
        <v>3</v>
      </c>
      <c r="D19" s="110">
        <v>60</v>
      </c>
      <c r="E19" s="110">
        <f t="shared" ref="E19:E23" si="8">(D19+D18)/2</f>
        <v>45</v>
      </c>
      <c r="F19" s="84">
        <f t="shared" si="3"/>
        <v>0.11350332095850951</v>
      </c>
      <c r="G19" s="105">
        <f t="shared" si="4"/>
        <v>43084926</v>
      </c>
      <c r="H19" s="106">
        <f t="shared" si="5"/>
        <v>45000000</v>
      </c>
      <c r="I19" s="94">
        <f t="shared" ref="I19:I23" si="9">H19*2</f>
        <v>90000000</v>
      </c>
      <c r="J19" s="110">
        <v>0.4</v>
      </c>
      <c r="K19" s="84">
        <f>求节点('疲劳值&amp;地图信息'!$U$9:$U$19,'疲劳值&amp;地图信息'!$V$9:$V$19,求节点(其他调用!$B$5:$B$124,其他调用!$M$5:$M$124,E19)*L19)</f>
        <v>0.56751660479254751</v>
      </c>
      <c r="L19" s="110">
        <v>0.5</v>
      </c>
      <c r="M19" s="95"/>
      <c r="P19" s="90">
        <f>INDEX(其他调用!$M:$M,MATCH(E19,其他调用!$B:$B,1))</f>
        <v>91.883040935672511</v>
      </c>
      <c r="Q19" s="90">
        <f t="shared" si="6"/>
        <v>18.376608187134504</v>
      </c>
      <c r="R19" s="105">
        <f>INT(求节点(节奏总纲!D$4:D$163,AH$4:AH$163,$E19)*$Q19*K19*J19)</f>
        <v>22839767</v>
      </c>
      <c r="S19" s="91">
        <f t="shared" si="7"/>
        <v>0.3464523831760582</v>
      </c>
      <c r="T19" s="89">
        <f t="shared" si="2"/>
        <v>3090000</v>
      </c>
      <c r="U19" s="44"/>
      <c r="V19" s="44"/>
      <c r="W19" s="44"/>
      <c r="X19" s="44"/>
      <c r="Z19" s="49"/>
      <c r="AA19" s="13">
        <v>16</v>
      </c>
      <c r="AB19" s="58">
        <f>攻城基础信息!X20*$E$12</f>
        <v>31485.916387947927</v>
      </c>
      <c r="AC19" s="58">
        <f>攻城基础信息!Y20*$E$12</f>
        <v>48441.767328153182</v>
      </c>
      <c r="AD19" s="58">
        <f>攻城基础信息!Z20*$E$12</f>
        <v>33929.375459228882</v>
      </c>
      <c r="AE19" s="58">
        <f>攻城基础信息!AA20*$E$12</f>
        <v>50252.326486107908</v>
      </c>
      <c r="AF19" s="58">
        <f>攻城基础信息!AB20*$E$12</f>
        <v>36691.138643745122</v>
      </c>
      <c r="AH19" s="58">
        <f>$E$4*AB19*攻城基础信息!AC20</f>
        <v>860615.04793724406</v>
      </c>
      <c r="AI19" s="58">
        <f>$E$4*AC19*攻城基础信息!AD20</f>
        <v>1324074.9736361881</v>
      </c>
      <c r="AJ19" s="58">
        <f>$E$4*AD19*攻城基础信息!AE20</f>
        <v>927402.92921892356</v>
      </c>
      <c r="AK19" s="58">
        <f>$E$4*AE19*攻城基础信息!AF20</f>
        <v>1373563.590620284</v>
      </c>
      <c r="AL19" s="58">
        <f>$E$4*AF19*攻城基础信息!AG20</f>
        <v>1002891.1229290342</v>
      </c>
      <c r="AM19" s="30"/>
      <c r="AN19" s="13">
        <v>16</v>
      </c>
      <c r="AO19" s="105">
        <f>求节点(节奏总纲!D$4:D$163,AH$4:AH$163,$AN19)*其他调用!H20*其他调用!$M20</f>
        <v>149165744.56236154</v>
      </c>
      <c r="AP19" s="105">
        <f>求节点(节奏总纲!E$4:E$163,AI$4:AI$163,$AN19)*其他调用!I20*其他调用!$M20</f>
        <v>121809552.67734279</v>
      </c>
      <c r="AQ19" s="105">
        <f>求节点(节奏总纲!F$4:F$163,AJ$4:AJ$163,$AN19)*其他调用!J20*其他调用!$M20</f>
        <v>11176443.883476749</v>
      </c>
      <c r="AR19" s="105">
        <f>求节点(节奏总纲!G$4:G$163,AK$4:AK$163,$AN19)*其他调用!K20*其他调用!$M20</f>
        <v>2425725.1357281413</v>
      </c>
      <c r="AS19" s="105">
        <f>求节点(节奏总纲!H$4:H$163,AL$4:AL$163,$AN19)*其他调用!L20*其他调用!$M20</f>
        <v>634241.62104481889</v>
      </c>
      <c r="AT19" s="17">
        <f t="shared" si="0"/>
        <v>285211707.87995398</v>
      </c>
      <c r="AU19" s="84"/>
      <c r="AV19" s="66"/>
      <c r="AX19" s="85"/>
      <c r="AY19" s="17">
        <v>16</v>
      </c>
      <c r="AZ19" s="85">
        <f>其他调用!R20*6*(其他调用!AH$2*$AZ$1*MIN(其他调用!$AJ20/其他调用!AH20,1)+$E$4*0%*攻城基础信息!AC20)</f>
        <v>8074.4536873540637</v>
      </c>
      <c r="BA19" s="85">
        <f>其他调用!S20*6*(其他调用!AI$2*$AZ$1*MIN(其他调用!$AJ20/其他调用!AI20,1)+$E$4*0%*攻城基础信息!AD20)</f>
        <v>24591.55829726746</v>
      </c>
      <c r="BB19" s="85">
        <f>其他调用!T20*6*(其他调用!AJ$2*$AZ$1*MIN(其他调用!$AJ20/其他调用!AJ20,1)+$E$4*0%*攻城基础信息!AE20)</f>
        <v>75014.828904180482</v>
      </c>
      <c r="BC19" s="85">
        <f>其他调用!U20*6*(其他调用!AK$2*$AZ$1*MIN(其他调用!$AJ20/其他调用!AK20,1)+$E$4*0%*攻城基础信息!AF20)</f>
        <v>47003.821941447626</v>
      </c>
      <c r="BD19" s="85">
        <f>其他调用!V20*6*(其他调用!AL$2*$AZ$1*MIN(其他调用!$AJ20/其他调用!AL20,1)+$E$4*0%*攻城基础信息!AG20)</f>
        <v>20850.912252789971</v>
      </c>
      <c r="BE19" s="17"/>
      <c r="BF19" s="17">
        <v>16</v>
      </c>
      <c r="BG19" s="105">
        <f>求节点(节奏总纲!D$4:D$163,AZ$4:AZ$163,$AN19)</f>
        <v>13073.654929285418</v>
      </c>
      <c r="BH19" s="105">
        <f>求节点(节奏总纲!E$4:E$163,BA$4:BA$163,$AN19)</f>
        <v>40774.012838371178</v>
      </c>
      <c r="BI19" s="105">
        <f>求节点(节奏总纲!F$4:F$163,BB$4:BB$163,$AN19)</f>
        <v>128452.27077876378</v>
      </c>
      <c r="BJ19" s="105">
        <f>求节点(节奏总纲!G$4:G$163,BC$4:BC$163,$AN19)</f>
        <v>90273.255187898118</v>
      </c>
      <c r="BK19" s="105">
        <f>求节点(节奏总纲!H$4:H$163,BD$4:BD$163,$AN19)</f>
        <v>50111.405027919143</v>
      </c>
      <c r="BL19" s="34">
        <f>BG19*其他调用!H20*其他调用!$M20</f>
        <v>627917.16486991686</v>
      </c>
      <c r="BM19" s="34">
        <f>BH19*其他调用!I20*其他调用!$M20</f>
        <v>1197737.2789863539</v>
      </c>
      <c r="BN19" s="34">
        <f>BI19*其他调用!J20*其他调用!$M20</f>
        <v>380845.44084569835</v>
      </c>
      <c r="BO19" s="34">
        <f>BJ19*其他调用!K20*其他调用!$M20</f>
        <v>39042.936849345213</v>
      </c>
      <c r="BP19" s="34">
        <f>BK19*其他调用!L20*其他调用!$M20</f>
        <v>4986.503313111155</v>
      </c>
      <c r="BQ19" s="17">
        <f t="shared" si="1"/>
        <v>2250529.3248644252</v>
      </c>
      <c r="BR19" s="67">
        <f>[1]服务器生态!$R18</f>
        <v>0.20801024670710244</v>
      </c>
      <c r="BS19" s="66">
        <f>SUMPRODUCT((BG$4:BG19)*($BR$4:$BR19)*(其他调用!BY$5:BY20))</f>
        <v>19632.383032125163</v>
      </c>
      <c r="BT19" s="66">
        <f>SUMPRODUCT((BH$4:BH19)*($BR$4:$BR19)*(其他调用!BZ$5:BZ20))</f>
        <v>61693.480642882547</v>
      </c>
      <c r="BU19" s="66">
        <f>SUMPRODUCT((BI$4:BI19)*($BR$4:$BR19)*(其他调用!CA$5:CA20))</f>
        <v>196288.17361803813</v>
      </c>
      <c r="BV19" s="66">
        <f>SUMPRODUCT((BJ$4:BJ19)*($BR$4:$BR19)*(其他调用!CB$5:CB20))</f>
        <v>130110.64938489889</v>
      </c>
      <c r="BW19" s="66">
        <f>SUMPRODUCT((BK$4:BK19)*($BR$4:$BR19)*(其他调用!CC$5:CC20))</f>
        <v>74001.574387912377</v>
      </c>
      <c r="BX19" s="85">
        <f>SUMPRODUCT((BG$4:BG19)*($BR$4:$BR19))*'[1]功能-战损相关'!$D$2-BS19</f>
        <v>36460.139916803877</v>
      </c>
      <c r="BY19" s="85">
        <f>SUMPRODUCT((BH$4:BH19)*($BR$4:$BR19))*'[1]功能-战损相关'!$D$2-BT19</f>
        <v>114573.60690821047</v>
      </c>
      <c r="BZ19" s="85">
        <f>SUMPRODUCT((BI$4:BI19)*($BR$4:$BR19))*'[1]功能-战损相关'!$D$2-BU19</f>
        <v>364535.1795763566</v>
      </c>
      <c r="CA19" s="85">
        <f>SUMPRODUCT((BJ$4:BJ19)*($BR$4:$BR19))*'[1]功能-战损相关'!$D$2-BV19</f>
        <v>241634.06314338365</v>
      </c>
      <c r="CB19" s="85">
        <f>SUMPRODUCT((BK$4:BK19)*($BR$4:$BR19))*'[1]功能-战损相关'!$D$2-BW19</f>
        <v>137431.49529183723</v>
      </c>
      <c r="CC19" s="34"/>
      <c r="CD19" s="34">
        <v>16</v>
      </c>
      <c r="CE19" s="65">
        <v>1</v>
      </c>
      <c r="CF19" s="105">
        <f>求节点(节奏总纲!R$4:R$363,BS$4:BS$363,$CD19)*$CE19</f>
        <v>3647.8318806983939</v>
      </c>
      <c r="CG19" s="105">
        <f>求节点(节奏总纲!S$4:S$363,BT$4:BT$363,$CD19)*$CE19</f>
        <v>9782.4188943174286</v>
      </c>
      <c r="CH19" s="105">
        <f>求节点(节奏总纲!T$4:T$363,BU$4:BU$363,$CD19)*$CE19</f>
        <v>24674.149282286839</v>
      </c>
      <c r="CI19" s="105">
        <f>求节点(节奏总纲!U$4:U$363,BV$4:BV$363,$CD19)*$CE19</f>
        <v>10146.103120010648</v>
      </c>
      <c r="CJ19" s="105">
        <f>求节点(节奏总纲!V$4:V$363,BW$4:BW$363,$CD19)*$CE19</f>
        <v>3514.6940863917739</v>
      </c>
      <c r="CK19" s="105">
        <f>求节点(节奏总纲!R$4:R$363,BX$4:BX$363,$CD19)*$CE19</f>
        <v>6774.544921297017</v>
      </c>
      <c r="CL19" s="105">
        <f>求节点(节奏总纲!S$4:S$363,BY$4:BY$363,$CD19)*$CE19</f>
        <v>18167.349375160942</v>
      </c>
      <c r="CM19" s="105">
        <f>求节点(节奏总纲!T$4:T$363,BZ$4:BZ$363,$CD19)*$CE19</f>
        <v>45823.420095675552</v>
      </c>
      <c r="CN19" s="105">
        <f>求节点(节奏总纲!U$4:U$363,CA$4:CA$363,$CD19)*$CE19</f>
        <v>18842.762937162635</v>
      </c>
      <c r="CO19" s="105">
        <f>求节点(节奏总纲!V$4:V$363,CB$4:CB$363,$CD19)*$CE19</f>
        <v>6527.2890175847224</v>
      </c>
      <c r="CP19" s="34"/>
      <c r="CQ19" s="34"/>
      <c r="CR19" s="34"/>
      <c r="CS19" s="34"/>
      <c r="CT19" s="34"/>
    </row>
    <row r="20" spans="2:98" x14ac:dyDescent="0.2">
      <c r="B20" s="76"/>
      <c r="C20" s="110">
        <v>4</v>
      </c>
      <c r="D20" s="110">
        <v>90</v>
      </c>
      <c r="E20" s="110">
        <f t="shared" si="8"/>
        <v>75</v>
      </c>
      <c r="F20" s="84">
        <f t="shared" si="3"/>
        <v>0.1238489793827833</v>
      </c>
      <c r="G20" s="105">
        <f t="shared" si="4"/>
        <v>66192755</v>
      </c>
      <c r="H20" s="106">
        <f t="shared" si="5"/>
        <v>67500000</v>
      </c>
      <c r="I20" s="94">
        <f t="shared" si="9"/>
        <v>135000000</v>
      </c>
      <c r="J20" s="110">
        <v>0.45</v>
      </c>
      <c r="K20" s="84">
        <f>求节点('疲劳值&amp;地图信息'!$U$9:$U$19,'疲劳值&amp;地图信息'!$V$9:$V$19,求节点(其他调用!$B$5:$B$124,其他调用!$M$5:$M$124,E20)*L20)</f>
        <v>0.55043990836792578</v>
      </c>
      <c r="L20" s="110">
        <v>0.5</v>
      </c>
      <c r="M20" s="95"/>
      <c r="P20" s="90">
        <f>INDEX(其他调用!$M:$M,MATCH(E20,其他调用!$B:$B,1))</f>
        <v>98.861660079051376</v>
      </c>
      <c r="Q20" s="90">
        <f t="shared" si="6"/>
        <v>19.772332015810278</v>
      </c>
      <c r="R20" s="105">
        <f>INT(求节点(节奏总纲!D$4:D$163,AH$4:AH$163,$E20)*$Q20*K20*J20)</f>
        <v>35569097</v>
      </c>
      <c r="S20" s="91">
        <f t="shared" si="7"/>
        <v>0.34953272076848602</v>
      </c>
      <c r="T20" s="89">
        <f t="shared" si="2"/>
        <v>4810000</v>
      </c>
      <c r="U20" s="44"/>
      <c r="V20" s="44"/>
      <c r="W20" s="44"/>
      <c r="X20" s="44"/>
      <c r="Z20" s="49"/>
      <c r="AA20" s="13">
        <v>17</v>
      </c>
      <c r="AB20" s="58">
        <f>攻城基础信息!X21*$E$12</f>
        <v>32584.751873520814</v>
      </c>
      <c r="AC20" s="58">
        <f>攻城基础信息!Y21*$E$12</f>
        <v>49449.258401564301</v>
      </c>
      <c r="AD20" s="58">
        <f>攻城基础信息!Z21*$E$12</f>
        <v>34674.503261410973</v>
      </c>
      <c r="AE20" s="58">
        <f>攻城基础信息!AA21*$E$12</f>
        <v>51212.597829005746</v>
      </c>
      <c r="AF20" s="58">
        <f>攻城基础信息!AB21*$E$12</f>
        <v>37816.972684871092</v>
      </c>
      <c r="AH20" s="58">
        <f>$E$4*AB20*攻城基础信息!AC21</f>
        <v>912373.05245858361</v>
      </c>
      <c r="AI20" s="58">
        <f>$E$4*AC20*攻城基础信息!AD21</f>
        <v>1384579.2352438015</v>
      </c>
      <c r="AJ20" s="58">
        <f>$E$4*AD20*攻城基础信息!AE21</f>
        <v>970886.09131950815</v>
      </c>
      <c r="AK20" s="58">
        <f>$E$4*AE20*攻城基础信息!AF21</f>
        <v>1433952.7392121621</v>
      </c>
      <c r="AL20" s="58">
        <f>$E$4*AF20*攻城基础信息!AG21</f>
        <v>1058875.2351763914</v>
      </c>
      <c r="AM20" s="30"/>
      <c r="AN20" s="13">
        <v>17</v>
      </c>
      <c r="AO20" s="105">
        <f>求节点(节奏总纲!D$4:D$163,AH$4:AH$163,$AN20)*其他调用!H21*其他调用!$M21</f>
        <v>153657455.08311632</v>
      </c>
      <c r="AP20" s="105">
        <f>求节点(节奏总纲!E$4:E$163,AI$4:AI$163,$AN20)*其他调用!I21*其他调用!$M21</f>
        <v>127426452.33284597</v>
      </c>
      <c r="AQ20" s="105">
        <f>求节点(节奏总纲!F$4:F$163,AJ$4:AJ$163,$AN20)*其他调用!J21*其他调用!$M21</f>
        <v>11613266.066531103</v>
      </c>
      <c r="AR20" s="105">
        <f>求节点(节奏总纲!G$4:G$163,AK$4:AK$163,$AN20)*其他调用!K21*其他调用!$M21</f>
        <v>2529940.9829976284</v>
      </c>
      <c r="AS20" s="105">
        <f>求节点(节奏总纲!H$4:H$163,AL$4:AL$163,$AN20)*其他调用!L21*其他调用!$M21</f>
        <v>664195.09731178556</v>
      </c>
      <c r="AT20" s="17">
        <f t="shared" si="0"/>
        <v>295891309.56280285</v>
      </c>
      <c r="AU20" s="84"/>
      <c r="AV20" s="66"/>
      <c r="AX20" s="85"/>
      <c r="AY20" s="17">
        <v>17</v>
      </c>
      <c r="AZ20" s="85">
        <f>其他调用!R21*6*(其他调用!AH$2*$AZ$1*MIN(其他调用!$AJ21/其他调用!AH21,1)+$E$4*0%*攻城基础信息!AC21)</f>
        <v>8291.8818058992456</v>
      </c>
      <c r="BA20" s="85">
        <f>其他调用!S21*6*(其他调用!AI$2*$AZ$1*MIN(其他调用!$AJ21/其他调用!AI21,1)+$E$4*0%*攻城基础信息!AD21)</f>
        <v>25245.271859571734</v>
      </c>
      <c r="BB20" s="85">
        <f>其他调用!T21*6*(其他调用!AJ$2*$AZ$1*MIN(其他调用!$AJ21/其他调用!AJ21,1)+$E$4*0%*攻城基础信息!AE21)</f>
        <v>76992.785777601326</v>
      </c>
      <c r="BC20" s="85">
        <f>其他调用!U21*6*(其他调用!AK$2*$AZ$1*MIN(其他调用!$AJ21/其他调用!AK21,1)+$E$4*0%*攻城基础信息!AF21)</f>
        <v>47113.50058783585</v>
      </c>
      <c r="BD20" s="85">
        <f>其他调用!V21*6*(其他调用!AL$2*$AZ$1*MIN(其他调用!$AJ21/其他调用!AL21,1)+$E$4*0%*攻城基础信息!AG21)</f>
        <v>21349.073684237472</v>
      </c>
      <c r="BE20" s="17"/>
      <c r="BF20" s="17">
        <v>17</v>
      </c>
      <c r="BG20" s="105">
        <f>求节点(节奏总纲!D$4:D$163,AZ$4:AZ$163,$AN20)</f>
        <v>13235.241638096384</v>
      </c>
      <c r="BH20" s="105">
        <f>求节点(节奏总纲!E$4:E$163,BA$4:BA$163,$AN20)</f>
        <v>41249.510878336354</v>
      </c>
      <c r="BI20" s="105">
        <f>求节点(节奏总纲!F$4:F$163,BB$4:BB$163,$AN20)</f>
        <v>129935.45763099122</v>
      </c>
      <c r="BJ20" s="105">
        <f>求节点(节奏总纲!G$4:G$163,BC$4:BC$163,$AN20)</f>
        <v>91577.790674432545</v>
      </c>
      <c r="BK20" s="105">
        <f>求节点(节奏总纲!H$4:H$163,BD$4:BD$163,$AN20)</f>
        <v>50728.60069576469</v>
      </c>
      <c r="BL20" s="34">
        <f>BG20*其他调用!H21*其他调用!$M21</f>
        <v>635616.36293989699</v>
      </c>
      <c r="BM20" s="34">
        <f>BH20*其他调用!I21*其他调用!$M21</f>
        <v>1233267.3917142944</v>
      </c>
      <c r="BN20" s="34">
        <f>BI20*其他调用!J21*其他调用!$M21</f>
        <v>388342.953891791</v>
      </c>
      <c r="BO20" s="34">
        <f>BJ20*其他调用!K21*其他调用!$M21</f>
        <v>40122.291097933754</v>
      </c>
      <c r="BP20" s="34">
        <f>BK20*其他调用!L21*其他调用!$M21</f>
        <v>5144.1811374118097</v>
      </c>
      <c r="BQ20" s="17">
        <f t="shared" si="1"/>
        <v>2302493.1807813281</v>
      </c>
      <c r="BR20" s="67">
        <f>[1]服务器生态!$R19</f>
        <v>0.19104511225719584</v>
      </c>
      <c r="BS20" s="66">
        <f>SUMPRODUCT((BG$4:BG20)*($BR$4:$BR20)*(其他调用!BY$5:BY21))</f>
        <v>20074.875471412877</v>
      </c>
      <c r="BT20" s="66">
        <f>SUMPRODUCT((BH$4:BH20)*($BR$4:$BR20)*(其他调用!BZ$5:BZ21))</f>
        <v>63072.57119423613</v>
      </c>
      <c r="BU20" s="66">
        <f>SUMPRODUCT((BI$4:BI20)*($BR$4:$BR20)*(其他调用!CA$5:CA21))</f>
        <v>200632.29208366614</v>
      </c>
      <c r="BV20" s="66">
        <f>SUMPRODUCT((BJ$4:BJ20)*($BR$4:$BR20)*(其他调用!CB$5:CB21))</f>
        <v>133172.36001233989</v>
      </c>
      <c r="BW20" s="66">
        <f>SUMPRODUCT((BK$4:BK20)*($BR$4:$BR20)*(其他调用!CC$5:CC21))</f>
        <v>75697.578350462616</v>
      </c>
      <c r="BX20" s="85">
        <f>SUMPRODUCT((BG$4:BG20)*($BR$4:$BR20))*'[1]功能-战损相关'!$D$2-BS20</f>
        <v>37281.91158976678</v>
      </c>
      <c r="BY20" s="85">
        <f>SUMPRODUCT((BH$4:BH20)*($BR$4:$BR20))*'[1]功能-战损相关'!$D$2-BT20</f>
        <v>117134.77507500997</v>
      </c>
      <c r="BZ20" s="85">
        <f>SUMPRODUCT((BI$4:BI20)*($BR$4:$BR20))*'[1]功能-战损相关'!$D$2-BU20</f>
        <v>372602.82815538003</v>
      </c>
      <c r="CA20" s="85">
        <f>SUMPRODUCT((BJ$4:BJ20)*($BR$4:$BR20))*'[1]功能-战损相关'!$D$2-BV20</f>
        <v>247320.09716577415</v>
      </c>
      <c r="CB20" s="85">
        <f>SUMPRODUCT((BK$4:BK20)*($BR$4:$BR20))*'[1]功能-战损相关'!$D$2-BW20</f>
        <v>140581.21693657339</v>
      </c>
      <c r="CC20" s="34"/>
      <c r="CD20" s="34">
        <v>17</v>
      </c>
      <c r="CE20" s="65">
        <v>1</v>
      </c>
      <c r="CF20" s="105">
        <f>求节点(节奏总纲!R$4:R$363,BS$4:BS$363,$CD20)*$CE20</f>
        <v>4218.6849268992401</v>
      </c>
      <c r="CG20" s="105">
        <f>求节点(节奏总纲!S$4:S$363,BT$4:BT$363,$CD20)*$CE20</f>
        <v>10954.346163901948</v>
      </c>
      <c r="CH20" s="105">
        <f>求节点(节奏总纲!T$4:T$363,BU$4:BU$363,$CD20)*$CE20</f>
        <v>28214.176359740952</v>
      </c>
      <c r="CI20" s="105">
        <f>求节点(节奏总纲!U$4:U$363,BV$4:BV$363,$CD20)*$CE20</f>
        <v>12203.837583791956</v>
      </c>
      <c r="CJ20" s="105">
        <f>求节点(节奏总纲!V$4:V$363,BW$4:BW$363,$CD20)*$CE20</f>
        <v>3734.36246679126</v>
      </c>
      <c r="CK20" s="105">
        <f>求节点(节奏总纲!R$4:R$363,BX$4:BX$363,$CD20)*$CE20</f>
        <v>7834.7005785271595</v>
      </c>
      <c r="CL20" s="105">
        <f>求节点(节奏总纲!S$4:S$363,BY$4:BY$363,$CD20)*$CE20</f>
        <v>20343.785732960765</v>
      </c>
      <c r="CM20" s="105">
        <f>求节点(节奏总纲!T$4:T$363,BZ$4:BZ$363,$CD20)*$CE20</f>
        <v>52397.75609666176</v>
      </c>
      <c r="CN20" s="105">
        <f>求节点(节奏总纲!U$4:U$363,CA$4:CA$363,$CD20)*$CE20</f>
        <v>22664.269798470777</v>
      </c>
      <c r="CO20" s="105">
        <f>求节点(节奏总纲!V$4:V$363,CB$4:CB$363,$CD20)*$CE20</f>
        <v>6935.2445811837679</v>
      </c>
      <c r="CP20" s="34"/>
      <c r="CQ20" s="34"/>
      <c r="CR20" s="34"/>
      <c r="CS20" s="34"/>
      <c r="CT20" s="34"/>
    </row>
    <row r="21" spans="2:98" x14ac:dyDescent="0.2">
      <c r="B21" s="76"/>
      <c r="C21" s="110">
        <v>5</v>
      </c>
      <c r="D21" s="110">
        <v>150</v>
      </c>
      <c r="E21" s="110">
        <f t="shared" si="8"/>
        <v>120</v>
      </c>
      <c r="F21" s="84">
        <f t="shared" si="3"/>
        <v>0.13691359701812</v>
      </c>
      <c r="G21" s="105">
        <f t="shared" si="4"/>
        <v>93474758</v>
      </c>
      <c r="H21" s="106">
        <f t="shared" si="5"/>
        <v>94500000</v>
      </c>
      <c r="I21" s="94">
        <f t="shared" si="9"/>
        <v>189000000</v>
      </c>
      <c r="J21" s="110">
        <v>0.5</v>
      </c>
      <c r="K21" s="84">
        <f>求节点('疲劳值&amp;地图信息'!$U$9:$U$19,'疲劳值&amp;地图信息'!$V$9:$V$19,求节点(其他调用!$B$5:$B$124,其他调用!$M$5:$M$124,E21)*L21)</f>
        <v>0.54765438807248001</v>
      </c>
      <c r="L21" s="110">
        <v>0.5</v>
      </c>
      <c r="M21" s="95"/>
      <c r="P21" s="90">
        <f>INDEX(其他调用!$M:$M,MATCH(E21,其他调用!$B:$B,1))</f>
        <v>100</v>
      </c>
      <c r="Q21" s="90">
        <f t="shared" si="6"/>
        <v>20</v>
      </c>
      <c r="R21" s="105">
        <f>INT(求节点(节奏总纲!D$4:D$163,AH$4:AH$163,$E21)*$Q21*K21*J21)</f>
        <v>51069630</v>
      </c>
      <c r="S21" s="91">
        <f t="shared" si="7"/>
        <v>0.35331451263261776</v>
      </c>
      <c r="T21" s="89">
        <f t="shared" si="2"/>
        <v>6910000</v>
      </c>
      <c r="U21" s="44"/>
      <c r="V21" s="44"/>
      <c r="W21" s="44"/>
      <c r="X21" s="44"/>
      <c r="Z21" s="49"/>
      <c r="AA21" s="13">
        <v>18</v>
      </c>
      <c r="AB21" s="58">
        <f>攻城基础信息!X22*$E$12</f>
        <v>33712.673341178321</v>
      </c>
      <c r="AC21" s="58">
        <f>攻城基础信息!Y22*$E$12</f>
        <v>50487.382852326074</v>
      </c>
      <c r="AD21" s="58">
        <f>攻城基础信息!Z22*$E$12</f>
        <v>35450.879749316962</v>
      </c>
      <c r="AE21" s="58">
        <f>攻城基础信息!AA22*$E$12</f>
        <v>52201.639327668294</v>
      </c>
      <c r="AF21" s="58">
        <f>攻城基础信息!AB22*$E$12</f>
        <v>38949.041381641568</v>
      </c>
      <c r="AH21" s="58">
        <f>$E$4*AB21*攻城基础信息!AC22</f>
        <v>966429.96911377949</v>
      </c>
      <c r="AI21" s="58">
        <f>$E$4*AC21*攻城基础信息!AD22</f>
        <v>1447304.9751000155</v>
      </c>
      <c r="AJ21" s="58">
        <f>$E$4*AD21*攻城基础信息!AE22</f>
        <v>1016258.5528137538</v>
      </c>
      <c r="AK21" s="58">
        <f>$E$4*AE21*攻城基础信息!AF22</f>
        <v>1496446.9940598258</v>
      </c>
      <c r="AL21" s="58">
        <f>$E$4*AF21*攻城基础信息!AG22</f>
        <v>1116539.1862737262</v>
      </c>
      <c r="AM21" s="30"/>
      <c r="AN21" s="13">
        <v>18</v>
      </c>
      <c r="AO21" s="105">
        <f>求节点(节奏总纲!D$4:D$163,AH$4:AH$163,$AN21)*其他调用!H22*其他调用!$M22</f>
        <v>158174115.67116791</v>
      </c>
      <c r="AP21" s="105">
        <f>求节点(节奏总纲!E$4:E$163,AI$4:AI$163,$AN21)*其他调用!I22*其他调用!$M22</f>
        <v>134257179.18721017</v>
      </c>
      <c r="AQ21" s="105">
        <f>求节点(节奏总纲!F$4:F$163,AJ$4:AJ$163,$AN21)*其他调用!J22*其他调用!$M22</f>
        <v>12060329.613628797</v>
      </c>
      <c r="AR21" s="105">
        <f>求节点(节奏总纲!G$4:G$163,AK$4:AK$163,$AN21)*其他调用!K22*其他调用!$M22</f>
        <v>2638276.4730135803</v>
      </c>
      <c r="AS21" s="105">
        <f>求节点(节奏总纲!H$4:H$163,AL$4:AL$163,$AN21)*其他调用!L22*其他调用!$M22</f>
        <v>693007.08451798244</v>
      </c>
      <c r="AT21" s="17">
        <f t="shared" si="0"/>
        <v>307822908.02953839</v>
      </c>
      <c r="AU21" s="84"/>
      <c r="AV21" s="66"/>
      <c r="AX21" s="85"/>
      <c r="AY21" s="17">
        <v>18</v>
      </c>
      <c r="AZ21" s="85">
        <f>其他调用!R22*6*(其他调用!AH$2*$AZ$1*MIN(其他调用!$AJ22/其他调用!AH22,1)+$E$4*0%*攻城基础信息!AC22)</f>
        <v>8511.3218180706317</v>
      </c>
      <c r="BA21" s="85">
        <f>其他调用!S22*6*(其他调用!AI$2*$AZ$1*MIN(其他调用!$AJ22/其他调用!AI22,1)+$E$4*0%*攻城基础信息!AD22)</f>
        <v>25911.234730033833</v>
      </c>
      <c r="BB21" s="85">
        <f>其他调用!T22*6*(其他调用!AJ$2*$AZ$1*MIN(其他调用!$AJ22/其他调用!AJ22,1)+$E$4*0%*攻城基础信息!AE22)</f>
        <v>79080.543611382789</v>
      </c>
      <c r="BC21" s="85">
        <f>其他调用!U22*6*(其他调用!AK$2*$AZ$1*MIN(其他调用!$AJ22/其他调用!AK22,1)+$E$4*0%*攻城基础信息!AF22)</f>
        <v>47537.883791023094</v>
      </c>
      <c r="BD21" s="85">
        <f>其他调用!V22*6*(其他调用!AL$2*$AZ$1*MIN(其他调用!$AJ22/其他调用!AL22,1)+$E$4*0%*攻城基础信息!AG22)</f>
        <v>21942.151191468674</v>
      </c>
      <c r="BE21" s="17"/>
      <c r="BF21" s="17">
        <v>18</v>
      </c>
      <c r="BG21" s="105">
        <f>求节点(节奏总纲!D$4:D$163,AZ$4:AZ$163,$AN21)</f>
        <v>13384.34942075131</v>
      </c>
      <c r="BH21" s="105">
        <f>求节点(节奏总纲!E$4:E$163,BA$4:BA$163,$AN21)</f>
        <v>41699.372788329856</v>
      </c>
      <c r="BI21" s="105">
        <f>求节点(节奏总纲!F$4:F$163,BB$4:BB$163,$AN21)</f>
        <v>131300.93254112045</v>
      </c>
      <c r="BJ21" s="105">
        <f>求节点(节奏总纲!G$4:G$163,BC$4:BC$163,$AN21)</f>
        <v>92799.802714445803</v>
      </c>
      <c r="BK21" s="105">
        <f>求节点(节奏总纲!H$4:H$163,BD$4:BD$163,$AN21)</f>
        <v>51246.738909465668</v>
      </c>
      <c r="BL21" s="34">
        <f>BG21*其他调用!H22*其他调用!$M22</f>
        <v>642655.07327142637</v>
      </c>
      <c r="BM21" s="34">
        <f>BH21*其他调用!I22*其他调用!$M22</f>
        <v>1268696.5995287264</v>
      </c>
      <c r="BN21" s="34">
        <f>BI21*其他调用!J22*其他调用!$M22</f>
        <v>395563.21451057191</v>
      </c>
      <c r="BO21" s="34">
        <f>BJ21*其他调用!K22*其他调用!$M22</f>
        <v>41183.067647827622</v>
      </c>
      <c r="BP21" s="34">
        <f>BK21*其他调用!L22*其他调用!$M22</f>
        <v>5294.8130641259913</v>
      </c>
      <c r="BQ21" s="17">
        <f t="shared" si="1"/>
        <v>2353392.7680226783</v>
      </c>
      <c r="BR21" s="67">
        <f>[1]服务器生态!$R20</f>
        <v>0.17407997780728923</v>
      </c>
      <c r="BS21" s="66">
        <f>SUMPRODUCT((BG$4:BG21)*($BR$4:$BR21)*(其他调用!BY$5:BY22))</f>
        <v>20482.616240185522</v>
      </c>
      <c r="BT21" s="66">
        <f>SUMPRODUCT((BH$4:BH21)*($BR$4:$BR21)*(其他调用!BZ$5:BZ22))</f>
        <v>64342.900724910942</v>
      </c>
      <c r="BU21" s="66">
        <f>SUMPRODUCT((BI$4:BI21)*($BR$4:$BR21)*(其他调用!CA$5:CA22))</f>
        <v>204632.24318266221</v>
      </c>
      <c r="BV21" s="66">
        <f>SUMPRODUCT((BJ$4:BJ21)*($BR$4:$BR21)*(其他调用!CB$5:CB22))</f>
        <v>135999.41284182391</v>
      </c>
      <c r="BW21" s="66">
        <f>SUMPRODUCT((BK$4:BK21)*($BR$4:$BR21)*(其他调用!CC$5:CC22))</f>
        <v>77258.758805572375</v>
      </c>
      <c r="BX21" s="85">
        <f>SUMPRODUCT((BG$4:BG21)*($BR$4:$BR21))*'[1]功能-战损相关'!$D$2-BS21</f>
        <v>38039.144446058825</v>
      </c>
      <c r="BY21" s="85">
        <f>SUMPRODUCT((BH$4:BH21)*($BR$4:$BR21))*'[1]功能-战损相关'!$D$2-BT21</f>
        <v>119493.95848912034</v>
      </c>
      <c r="BZ21" s="85">
        <f>SUMPRODUCT((BI$4:BI21)*($BR$4:$BR21))*'[1]功能-战损相关'!$D$2-BU21</f>
        <v>380031.30876780127</v>
      </c>
      <c r="CA21" s="85">
        <f>SUMPRODUCT((BJ$4:BJ21)*($BR$4:$BR21))*'[1]功能-战损相关'!$D$2-BV21</f>
        <v>252570.33813481589</v>
      </c>
      <c r="CB21" s="85">
        <f>SUMPRODUCT((BK$4:BK21)*($BR$4:$BR21))*'[1]功能-战损相关'!$D$2-BW21</f>
        <v>143480.55206749152</v>
      </c>
      <c r="CC21" s="34"/>
      <c r="CD21" s="34">
        <v>18</v>
      </c>
      <c r="CE21" s="65">
        <v>1</v>
      </c>
      <c r="CF21" s="105">
        <f>求节点(节奏总纲!R$4:R$363,BS$4:BS$363,$CD21)*$CE21</f>
        <v>4789.5379731000858</v>
      </c>
      <c r="CG21" s="105">
        <f>求节点(节奏总纲!S$4:S$363,BT$4:BT$363,$CD21)*$CE21</f>
        <v>12547.443577275193</v>
      </c>
      <c r="CH21" s="105">
        <f>求节点(节奏总纲!T$4:T$363,BU$4:BU$363,$CD21)*$CE21</f>
        <v>31754.203437195061</v>
      </c>
      <c r="CI21" s="105">
        <f>求节点(节奏总纲!U$4:U$363,BV$4:BV$363,$CD21)*$CE21</f>
        <v>14261.572047573263</v>
      </c>
      <c r="CJ21" s="105">
        <f>求节点(节奏总纲!V$4:V$363,BW$4:BW$363,$CD21)*$CE21</f>
        <v>3954.0308471907456</v>
      </c>
      <c r="CK21" s="105">
        <f>求节点(节奏总纲!R$4:R$363,BX$4:BX$363,$CD21)*$CE21</f>
        <v>8894.8562357573028</v>
      </c>
      <c r="CL21" s="105">
        <f>求节点(节奏总纲!S$4:S$363,BY$4:BY$363,$CD21)*$CE21</f>
        <v>23302.395214939646</v>
      </c>
      <c r="CM21" s="105">
        <f>求节点(节奏总纲!T$4:T$363,BZ$4:BZ$363,$CD21)*$CE21</f>
        <v>58972.092097647968</v>
      </c>
      <c r="CN21" s="105">
        <f>求节点(节奏总纲!U$4:U$363,CA$4:CA$363,$CD21)*$CE21</f>
        <v>26485.776659778916</v>
      </c>
      <c r="CO21" s="105">
        <f>求节点(节奏总纲!V$4:V$363,CB$4:CB$363,$CD21)*$CE21</f>
        <v>7343.2001447828134</v>
      </c>
      <c r="CP21" s="34"/>
      <c r="CQ21" s="34"/>
      <c r="CR21" s="34"/>
      <c r="CS21" s="34"/>
      <c r="CT21" s="34"/>
    </row>
    <row r="22" spans="2:98" x14ac:dyDescent="0.2">
      <c r="B22" s="76"/>
      <c r="C22" s="110">
        <v>6</v>
      </c>
      <c r="D22" s="111">
        <v>210</v>
      </c>
      <c r="E22" s="110">
        <f t="shared" si="8"/>
        <v>180</v>
      </c>
      <c r="F22" s="84">
        <f t="shared" si="3"/>
        <v>0.15060495671993201</v>
      </c>
      <c r="G22" s="105">
        <f t="shared" si="4"/>
        <v>119753221</v>
      </c>
      <c r="H22" s="106">
        <f t="shared" si="5"/>
        <v>135000000</v>
      </c>
      <c r="I22" s="94">
        <f t="shared" si="9"/>
        <v>270000000</v>
      </c>
      <c r="J22" s="110">
        <v>0.55000000000000004</v>
      </c>
      <c r="K22" s="84">
        <f>求节点('疲劳值&amp;地图信息'!$U$9:$U$19,'疲劳值&amp;地图信息'!$V$9:$V$19,求节点(其他调用!$B$5:$B$124,其他调用!$M$5:$M$124,E22)*L22)</f>
        <v>0.54765438807248001</v>
      </c>
      <c r="L22" s="110">
        <v>0.5</v>
      </c>
      <c r="M22" s="95"/>
      <c r="P22" s="90">
        <f>INDEX(其他调用!$M:$M,MATCH(E22,其他调用!$B:$B,1))</f>
        <v>100</v>
      </c>
      <c r="Q22" s="90">
        <f t="shared" si="6"/>
        <v>20</v>
      </c>
      <c r="R22" s="105">
        <f>INT(求节点(节奏总纲!D$4:D$163,AH$4:AH$163,$E22)*$Q22*K22*J22)</f>
        <v>66178834</v>
      </c>
      <c r="S22" s="91">
        <f t="shared" si="7"/>
        <v>0.35593020256781438</v>
      </c>
      <c r="T22" s="89">
        <f t="shared" si="2"/>
        <v>8950000</v>
      </c>
      <c r="U22" s="44"/>
      <c r="V22" s="44"/>
      <c r="W22" s="44"/>
      <c r="X22" s="44"/>
      <c r="Z22" s="49"/>
      <c r="AA22" s="13">
        <v>19</v>
      </c>
      <c r="AB22" s="58">
        <f>攻城基础信息!X23*$E$12</f>
        <v>34875.446487343812</v>
      </c>
      <c r="AC22" s="58">
        <f>攻城基础信息!Y23*$E$12</f>
        <v>51536.154203959886</v>
      </c>
      <c r="AD22" s="58">
        <f>攻城基础信息!Z23*$E$12</f>
        <v>36240.083414169676</v>
      </c>
      <c r="AE22" s="58">
        <f>攻城基础信息!AA23*$E$12</f>
        <v>53195.408852251225</v>
      </c>
      <c r="AF22" s="58">
        <f>攻城基础信息!AB23*$E$12</f>
        <v>40092.87437140855</v>
      </c>
      <c r="AH22" s="58">
        <f>$E$4*AB22*攻城基础信息!AC23</f>
        <v>1023013.0969620862</v>
      </c>
      <c r="AI22" s="58">
        <f>$E$4*AC22*攻城基础信息!AD23</f>
        <v>1511727.1899828247</v>
      </c>
      <c r="AJ22" s="58">
        <f>$E$4*AD22*攻城基础信息!AE23</f>
        <v>1063042.4468156449</v>
      </c>
      <c r="AK22" s="58">
        <f>$E$4*AE22*攻城基础信息!AF23</f>
        <v>1560398.6596660374</v>
      </c>
      <c r="AL22" s="58">
        <f>$E$4*AF22*攻城基础信息!AG23</f>
        <v>1176057.6482279852</v>
      </c>
      <c r="AM22" s="30"/>
      <c r="AN22" s="13">
        <v>19</v>
      </c>
      <c r="AO22" s="105">
        <f>求节点(节奏总纲!D$4:D$163,AH$4:AH$163,$AN22)*其他调用!H23*其他调用!$M23</f>
        <v>162506563.01012775</v>
      </c>
      <c r="AP22" s="105">
        <f>求节点(节奏总纲!E$4:E$163,AI$4:AI$163,$AN22)*其他调用!I23*其他调用!$M23</f>
        <v>142390440.06093118</v>
      </c>
      <c r="AQ22" s="105">
        <f>求节点(节奏总纲!F$4:F$163,AJ$4:AJ$163,$AN22)*其他调用!J23*其他调用!$M23</f>
        <v>12502161.361238237</v>
      </c>
      <c r="AR22" s="105">
        <f>求节点(节奏总纲!G$4:G$163,AK$4:AK$163,$AN22)*其他调用!K23*其他调用!$M23</f>
        <v>2746899.7403123868</v>
      </c>
      <c r="AS22" s="105">
        <f>求节点(节奏总纲!H$4:H$163,AL$4:AL$163,$AN22)*其他调用!L23*其他调用!$M23</f>
        <v>722942.78721011302</v>
      </c>
      <c r="AT22" s="17">
        <f t="shared" si="0"/>
        <v>320869006.95981967</v>
      </c>
      <c r="AU22" s="84"/>
      <c r="AV22" s="66"/>
      <c r="AX22" s="85"/>
      <c r="AY22" s="17">
        <v>19</v>
      </c>
      <c r="AZ22" s="85">
        <f>其他调用!R23*6*(其他调用!AH$2*$AZ$1*MIN(其他调用!$AJ23/其他调用!AH23,1)+$E$4*0%*攻城基础信息!AC23)</f>
        <v>8721.7325735062932</v>
      </c>
      <c r="BA22" s="85">
        <f>其他调用!S23*6*(其他调用!AI$2*$AZ$1*MIN(其他调用!$AJ23/其他调用!AI23,1)+$E$4*0%*攻城基础信息!AD23)</f>
        <v>26571.924472998646</v>
      </c>
      <c r="BB22" s="85">
        <f>其他调用!T23*6*(其他调用!AJ$2*$AZ$1*MIN(其他调用!$AJ23/其他调用!AJ23,1)+$E$4*0%*攻城基础信息!AE23)</f>
        <v>81042.627368669244</v>
      </c>
      <c r="BC22" s="85">
        <f>其他调用!U23*6*(其他调用!AK$2*$AZ$1*MIN(其他调用!$AJ23/其他调用!AK23,1)+$E$4*0%*攻城基础信息!AF23)</f>
        <v>47903.918514663193</v>
      </c>
      <c r="BD22" s="85">
        <f>其他调用!V23*6*(其他调用!AL$2*$AZ$1*MIN(其他调用!$AJ23/其他调用!AL23,1)+$E$4*0%*攻城基础信息!AG23)</f>
        <v>22522.026949384373</v>
      </c>
      <c r="BE22" s="17"/>
      <c r="BF22" s="17">
        <v>19</v>
      </c>
      <c r="BG22" s="105">
        <f>求节点(节奏总纲!D$4:D$163,AZ$4:AZ$163,$AN22)</f>
        <v>13525.313523187035</v>
      </c>
      <c r="BH22" s="105">
        <f>求节点(节奏总纲!E$4:E$163,BA$4:BA$163,$AN22)</f>
        <v>42139.281343467286</v>
      </c>
      <c r="BI22" s="105">
        <f>求节点(节奏总纲!F$4:F$163,BB$4:BB$163,$AN22)</f>
        <v>132604.76509315911</v>
      </c>
      <c r="BJ22" s="105">
        <f>求节点(节奏总纲!G$4:G$163,BC$4:BC$163,$AN22)</f>
        <v>93936.521275799474</v>
      </c>
      <c r="BK22" s="105">
        <f>求节点(节奏总纲!H$4:H$163,BD$4:BD$163,$AN22)</f>
        <v>51698.079741201305</v>
      </c>
      <c r="BL22" s="34">
        <f>BG22*其他调用!H23*其他调用!$M23</f>
        <v>648663.56029908906</v>
      </c>
      <c r="BM22" s="34">
        <f>BH22*其他调用!I23*其他调用!$M23</f>
        <v>1303318.0488741412</v>
      </c>
      <c r="BN22" s="34">
        <f>BI22*其他调用!J23*其他调用!$M23</f>
        <v>402310.89103864279</v>
      </c>
      <c r="BO22" s="34">
        <f>BJ22*其他调用!K23*其他调用!$M23</f>
        <v>42185.281364596827</v>
      </c>
      <c r="BP22" s="34">
        <f>BK22*其他调用!L23*其他调用!$M23</f>
        <v>5436.4223567854688</v>
      </c>
      <c r="BQ22" s="17">
        <f t="shared" si="1"/>
        <v>2401914.2039332553</v>
      </c>
      <c r="BR22" s="67">
        <f>[1]服务器生态!$R21</f>
        <v>0.15711484335738263</v>
      </c>
      <c r="BS22" s="66">
        <f>SUMPRODUCT((BG$4:BG22)*($BR$4:$BR22)*(其他调用!BY$5:BY23))</f>
        <v>20854.49605540765</v>
      </c>
      <c r="BT22" s="66">
        <f>SUMPRODUCT((BH$4:BH22)*($BR$4:$BR22)*(其他调用!BZ$5:BZ23))</f>
        <v>65501.524377718459</v>
      </c>
      <c r="BU22" s="66">
        <f>SUMPRODUCT((BI$4:BI22)*($BR$4:$BR22)*(其他调用!CA$5:CA23))</f>
        <v>208278.22413947168</v>
      </c>
      <c r="BV22" s="66">
        <f>SUMPRODUCT((BJ$4:BJ22)*($BR$4:$BR22)*(其他调用!CB$5:CB23))</f>
        <v>138582.20666133624</v>
      </c>
      <c r="BW22" s="66">
        <f>SUMPRODUCT((BK$4:BK22)*($BR$4:$BR22)*(其他调用!CC$5:CC23))</f>
        <v>78680.202553145238</v>
      </c>
      <c r="BX22" s="85">
        <f>SUMPRODUCT((BG$4:BG22)*($BR$4:$BR22))*'[1]功能-战损相关'!$D$2-BS22</f>
        <v>38729.778388614213</v>
      </c>
      <c r="BY22" s="85">
        <f>SUMPRODUCT((BH$4:BH22)*($BR$4:$BR22))*'[1]功能-战损相关'!$D$2-BT22</f>
        <v>121645.6881300486</v>
      </c>
      <c r="BZ22" s="85">
        <f>SUMPRODUCT((BI$4:BI22)*($BR$4:$BR22))*'[1]功能-战损相关'!$D$2-BU22</f>
        <v>386802.41625901894</v>
      </c>
      <c r="CA22" s="85">
        <f>SUMPRODUCT((BJ$4:BJ22)*($BR$4:$BR22))*'[1]功能-战损相关'!$D$2-BV22</f>
        <v>257366.95522819587</v>
      </c>
      <c r="CB22" s="85">
        <f>SUMPRODUCT((BK$4:BK22)*($BR$4:$BR22))*'[1]功能-战损相关'!$D$2-BW22</f>
        <v>146120.37617012681</v>
      </c>
      <c r="CC22" s="34"/>
      <c r="CD22" s="34">
        <v>19</v>
      </c>
      <c r="CE22" s="65">
        <v>1</v>
      </c>
      <c r="CF22" s="105">
        <f>求节点(节奏总纲!R$4:R$363,BS$4:BS$363,$CD22)*$CE22</f>
        <v>5360.3910193009324</v>
      </c>
      <c r="CG22" s="105">
        <f>求节点(节奏总纲!S$4:S$363,BT$4:BT$363,$CD22)*$CE22</f>
        <v>14297.898983946056</v>
      </c>
      <c r="CH22" s="105">
        <f>求节点(节奏总纲!T$4:T$363,BU$4:BU$363,$CD22)*$CE22</f>
        <v>35294.230514649171</v>
      </c>
      <c r="CI22" s="105">
        <f>求节点(节奏总纲!U$4:U$363,BV$4:BV$363,$CD22)*$CE22</f>
        <v>16319.306511354571</v>
      </c>
      <c r="CJ22" s="105">
        <f>求节点(节奏总纲!V$4:V$363,BW$4:BW$363,$CD22)*$CE22</f>
        <v>4173.6992275902312</v>
      </c>
      <c r="CK22" s="105">
        <f>求节点(节奏总纲!R$4:R$363,BX$4:BX$363,$CD22)*$CE22</f>
        <v>9955.0118929874461</v>
      </c>
      <c r="CL22" s="105">
        <f>求节点(节奏总纲!S$4:S$363,BY$4:BY$363,$CD22)*$CE22</f>
        <v>26553.240970185532</v>
      </c>
      <c r="CM22" s="105">
        <f>求节点(节奏总纲!T$4:T$363,BZ$4:BZ$363,$CD22)*$CE22</f>
        <v>65546.428098634176</v>
      </c>
      <c r="CN22" s="105">
        <f>求节点(节奏总纲!U$4:U$363,CA$4:CA$363,$CD22)*$CE22</f>
        <v>30307.283521087062</v>
      </c>
      <c r="CO22" s="105">
        <f>求节点(节奏总纲!V$4:V$363,CB$4:CB$363,$CD22)*$CE22</f>
        <v>7751.1557083818579</v>
      </c>
      <c r="CP22" s="34"/>
      <c r="CQ22" s="34"/>
      <c r="CR22" s="34"/>
      <c r="CS22" s="34"/>
      <c r="CT22" s="34"/>
    </row>
    <row r="23" spans="2:98" x14ac:dyDescent="0.2">
      <c r="B23" s="76"/>
      <c r="C23" s="110">
        <v>7</v>
      </c>
      <c r="D23" s="111">
        <v>360</v>
      </c>
      <c r="E23" s="110">
        <f t="shared" si="8"/>
        <v>285</v>
      </c>
      <c r="F23" s="84">
        <f t="shared" si="3"/>
        <v>0.164296316421744</v>
      </c>
      <c r="G23" s="105">
        <f t="shared" si="4"/>
        <v>113974993</v>
      </c>
      <c r="H23" s="106">
        <f t="shared" si="5"/>
        <v>135000000</v>
      </c>
      <c r="I23" s="94">
        <f t="shared" si="9"/>
        <v>270000000</v>
      </c>
      <c r="J23" s="110">
        <v>0.6</v>
      </c>
      <c r="K23" s="84">
        <f>求节点('疲劳值&amp;地图信息'!$U$9:$U$19,'疲劳值&amp;地图信息'!$V$9:$V$19,求节点(其他调用!$B$5:$B$124,其他调用!$M$5:$M$124,E23)*L23)</f>
        <v>0.54765438807248001</v>
      </c>
      <c r="L23" s="110">
        <v>0.5</v>
      </c>
      <c r="M23" s="95"/>
      <c r="P23" s="90">
        <f>INDEX(其他调用!$M:$M,MATCH(E23,其他调用!$B:$B,1))</f>
        <v>100</v>
      </c>
      <c r="Q23" s="90">
        <f t="shared" si="6"/>
        <v>20</v>
      </c>
      <c r="R23" s="105">
        <f>INT(求节点(节奏总纲!D$4:D$163,AH$4:AH$163,$E23)*$Q23*K23*J23)</f>
        <v>85425925</v>
      </c>
      <c r="S23" s="91">
        <f t="shared" si="7"/>
        <v>0.4284128972766314</v>
      </c>
      <c r="T23" s="89">
        <f t="shared" si="2"/>
        <v>11560000</v>
      </c>
      <c r="U23" s="44"/>
      <c r="V23" s="44"/>
      <c r="W23" s="44"/>
      <c r="X23" s="44"/>
      <c r="Z23" s="49"/>
      <c r="AA23" s="13">
        <v>20</v>
      </c>
      <c r="AB23" s="58">
        <f>攻城基础信息!X24*$E$12</f>
        <v>36075.109046011348</v>
      </c>
      <c r="AC23" s="58">
        <f>攻城基础信息!Y24*$E$12</f>
        <v>52612.661107066066</v>
      </c>
      <c r="AD23" s="58">
        <f>攻城基础信息!Z24*$E$12</f>
        <v>37100.075716217856</v>
      </c>
      <c r="AE23" s="58">
        <f>攻城基础信息!AA24*$E$12</f>
        <v>54248.33288062123</v>
      </c>
      <c r="AF23" s="58">
        <f>攻城基础信息!AB24*$E$12</f>
        <v>41070.087193979351</v>
      </c>
      <c r="AH23" s="58">
        <f>$E$4*AB23*攻城基础信息!AC24</f>
        <v>1082253.2713803416</v>
      </c>
      <c r="AI23" s="58">
        <f>$E$4*AC23*攻城基础信息!AD24</f>
        <v>1578379.8332119836</v>
      </c>
      <c r="AJ23" s="58">
        <f>$E$4*AD23*攻城基础信息!AE24</f>
        <v>1113002.2714865368</v>
      </c>
      <c r="AK23" s="58">
        <f>$E$4*AE23*攻城基础信息!AF24</f>
        <v>1627449.9864186386</v>
      </c>
      <c r="AL23" s="58">
        <f>$E$4*AF23*攻城基础信息!AG24</f>
        <v>1232102.6158193818</v>
      </c>
      <c r="AM23" s="30"/>
      <c r="AN23" s="13">
        <v>20</v>
      </c>
      <c r="AO23" s="105">
        <f>求节点(节奏总纲!D$4:D$163,AH$4:AH$163,$AN23)*其他调用!H24*其他调用!$M24</f>
        <v>166706756.95768672</v>
      </c>
      <c r="AP23" s="105">
        <f>求节点(节奏总纲!E$4:E$163,AI$4:AI$163,$AN23)*其他调用!I24*其他调用!$M24</f>
        <v>148306074.82227129</v>
      </c>
      <c r="AQ23" s="105">
        <f>求节点(节奏总纲!F$4:F$163,AJ$4:AJ$163,$AN23)*其他调用!J24*其他调用!$M24</f>
        <v>12947197.303828243</v>
      </c>
      <c r="AR23" s="105">
        <f>求节点(节奏总纲!G$4:G$163,AK$4:AK$163,$AN23)*其他调用!K24*其他调用!$M24</f>
        <v>2856751.7346677124</v>
      </c>
      <c r="AS23" s="105">
        <f>求节点(节奏总纲!H$4:H$163,AL$4:AL$163,$AN23)*其他调用!L24*其他调用!$M24</f>
        <v>753323.06392777327</v>
      </c>
      <c r="AT23" s="17">
        <f t="shared" si="0"/>
        <v>331570103.88238174</v>
      </c>
      <c r="AU23" s="84"/>
      <c r="AV23" s="66"/>
      <c r="AX23" s="85"/>
      <c r="AY23" s="17">
        <v>20</v>
      </c>
      <c r="AZ23" s="85">
        <f>其他调用!R24*6*(其他调用!AH$2*$AZ$1*MIN(其他调用!$AJ24/其他调用!AH24,1)+$E$4*0%*攻城基础信息!AC24)</f>
        <v>8936.5193841198379</v>
      </c>
      <c r="BA23" s="85">
        <f>其他调用!S24*6*(其他调用!AI$2*$AZ$1*MIN(其他调用!$AJ24/其他调用!AI24,1)+$E$4*0%*攻城基础信息!AD24)</f>
        <v>27198.510871854884</v>
      </c>
      <c r="BB23" s="85">
        <f>其他调用!T24*6*(其他调用!AJ$2*$AZ$1*MIN(其他调用!$AJ24/其他调用!AJ24,1)+$E$4*0%*攻城基础信息!AE24)</f>
        <v>82948.169715515091</v>
      </c>
      <c r="BC23" s="85">
        <f>其他调用!U24*6*(其他调用!AK$2*$AZ$1*MIN(其他调用!$AJ24/其他调用!AK24,1)+$E$4*0%*攻城基础信息!AF24)</f>
        <v>48422.31485323402</v>
      </c>
      <c r="BD23" s="85">
        <f>其他调用!V24*6*(其他调用!AL$2*$AZ$1*MIN(其他调用!$AJ24/其他调用!AL24,1)+$E$4*0%*攻城基础信息!AG24)</f>
        <v>23125.188011602484</v>
      </c>
      <c r="BE23" s="17"/>
      <c r="BF23" s="17">
        <v>20</v>
      </c>
      <c r="BG23" s="105">
        <f>求节点(节奏总纲!D$4:D$163,AZ$4:AZ$163,$AN23)</f>
        <v>13664.150608863141</v>
      </c>
      <c r="BH23" s="105">
        <f>求节点(节奏总纲!E$4:E$163,BA$4:BA$163,$AN23)</f>
        <v>42541.614251078179</v>
      </c>
      <c r="BI23" s="105">
        <f>求节点(节奏总纲!F$4:F$163,BB$4:BB$163,$AN23)</f>
        <v>133852.81624694291</v>
      </c>
      <c r="BJ23" s="105">
        <f>求节点(节奏总纲!G$4:G$163,BC$4:BC$163,$AN23)</f>
        <v>94986.472061799446</v>
      </c>
      <c r="BK23" s="105">
        <f>求节点(节奏总纲!H$4:H$163,BD$4:BD$163,$AN23)</f>
        <v>52103.828685292821</v>
      </c>
      <c r="BL23" s="34">
        <f>BG23*其他调用!H24*其他调用!$M24</f>
        <v>654501.45419481897</v>
      </c>
      <c r="BM23" s="34">
        <f>BH23*其他调用!I24*其他调用!$M24</f>
        <v>1337362.5813599371</v>
      </c>
      <c r="BN23" s="34">
        <f>BI23*其他调用!J24*其他调用!$M24</f>
        <v>408949.42004116427</v>
      </c>
      <c r="BO23" s="34">
        <f>BJ23*其他调用!K24*其他调用!$M24</f>
        <v>43163.101298514492</v>
      </c>
      <c r="BP23" s="34">
        <f>BK23*其他调用!L24*其他调用!$M24</f>
        <v>5575.5562735722051</v>
      </c>
      <c r="BQ23" s="17">
        <f t="shared" si="1"/>
        <v>2449552.1131680068</v>
      </c>
      <c r="BR23" s="67">
        <f>[1]服务器生态!$R22</f>
        <v>0.14014970890747605</v>
      </c>
      <c r="BS23" s="66">
        <f>SUMPRODUCT((BG$4:BG23)*($BR$4:$BR23)*(其他调用!BY$5:BY24))</f>
        <v>21189.625733210163</v>
      </c>
      <c r="BT23" s="66">
        <f>SUMPRODUCT((BH$4:BH23)*($BR$4:$BR23)*(其他调用!BZ$5:BZ24))</f>
        <v>66544.908477123434</v>
      </c>
      <c r="BU23" s="66">
        <f>SUMPRODUCT((BI$4:BI23)*($BR$4:$BR23)*(其他调用!CA$5:CA24))</f>
        <v>211561.12495532629</v>
      </c>
      <c r="BV23" s="66">
        <f>SUMPRODUCT((BJ$4:BJ23)*($BR$4:$BR23)*(其他调用!CB$5:CB24))</f>
        <v>140911.86378301788</v>
      </c>
      <c r="BW23" s="66">
        <f>SUMPRODUCT((BK$4:BK23)*($BR$4:$BR23)*(其他调用!CC$5:CC24))</f>
        <v>79958.111427206779</v>
      </c>
      <c r="BX23" s="85">
        <f>SUMPRODUCT((BG$4:BG23)*($BR$4:$BR23))*'[1]功能-战损相关'!$D$2-BS23</f>
        <v>39352.162075961736</v>
      </c>
      <c r="BY23" s="85">
        <f>SUMPRODUCT((BH$4:BH23)*($BR$4:$BR23))*'[1]功能-战损相关'!$D$2-BT23</f>
        <v>123583.40145751498</v>
      </c>
      <c r="BZ23" s="85">
        <f>SUMPRODUCT((BI$4:BI23)*($BR$4:$BR23))*'[1]功能-战损相关'!$D$2-BU23</f>
        <v>392899.23205989168</v>
      </c>
      <c r="CA23" s="85">
        <f>SUMPRODUCT((BJ$4:BJ23)*($BR$4:$BR23))*'[1]功能-战损相关'!$D$2-BV23</f>
        <v>261693.46131131888</v>
      </c>
      <c r="CB23" s="85">
        <f>SUMPRODUCT((BK$4:BK23)*($BR$4:$BR23))*'[1]功能-战损相关'!$D$2-BW23</f>
        <v>148493.63550766965</v>
      </c>
      <c r="CC23" s="34"/>
      <c r="CD23" s="34">
        <v>20</v>
      </c>
      <c r="CE23" s="65">
        <v>1</v>
      </c>
      <c r="CF23" s="105">
        <f>求节点(节奏总纲!R$4:R$363,BS$4:BS$363,$CD23)*$CE23</f>
        <v>5931.2440655017781</v>
      </c>
      <c r="CG23" s="105">
        <f>求节点(节奏总纲!S$4:S$363,BT$4:BT$363,$CD23)*$CE23</f>
        <v>16048.354390616916</v>
      </c>
      <c r="CH23" s="105">
        <f>求节点(节奏总纲!T$4:T$363,BU$4:BU$363,$CD23)*$CE23</f>
        <v>40164.549899078571</v>
      </c>
      <c r="CI23" s="105">
        <f>求节点(节奏总纲!U$4:U$363,BV$4:BV$363,$CD23)*$CE23</f>
        <v>18377.040975135875</v>
      </c>
      <c r="CJ23" s="105">
        <f>求节点(节奏总纲!V$4:V$363,BW$4:BW$363,$CD23)*$CE23</f>
        <v>4393.3676079897177</v>
      </c>
      <c r="CK23" s="105">
        <f>求节点(节奏总纲!R$4:R$363,BX$4:BX$363,$CD23)*$CE23</f>
        <v>11015.167550217589</v>
      </c>
      <c r="CL23" s="105">
        <f>求节点(节奏总纲!S$4:S$363,BY$4:BY$363,$CD23)*$CE23</f>
        <v>29804.086725431414</v>
      </c>
      <c r="CM23" s="105">
        <f>求节点(节奏总纲!T$4:T$363,BZ$4:BZ$363,$CD23)*$CE23</f>
        <v>74591.306955431632</v>
      </c>
      <c r="CN23" s="105">
        <f>求节点(节奏总纲!U$4:U$363,CA$4:CA$363,$CD23)*$CE23</f>
        <v>34128.7903823952</v>
      </c>
      <c r="CO23" s="105">
        <f>求节点(节奏总纲!V$4:V$363,CB$4:CB$363,$CD23)*$CE23</f>
        <v>8159.1112719809034</v>
      </c>
      <c r="CP23" s="34"/>
      <c r="CQ23" s="34"/>
      <c r="CR23" s="34"/>
      <c r="CS23" s="34"/>
      <c r="CT23" s="34"/>
    </row>
    <row r="24" spans="2:98" x14ac:dyDescent="0.2">
      <c r="C24" s="110"/>
      <c r="D24" s="110"/>
      <c r="E24" s="110"/>
      <c r="F24" s="110"/>
      <c r="G24" s="110"/>
      <c r="H24" s="110"/>
      <c r="I24" s="110"/>
      <c r="J24" s="110"/>
      <c r="M24" s="87"/>
      <c r="P24" s="14"/>
      <c r="T24" s="110"/>
      <c r="Z24" s="49"/>
      <c r="AA24" s="13">
        <v>21</v>
      </c>
      <c r="AB24" s="58">
        <f>攻城基础信息!X25*$E$12</f>
        <v>36938.85598445066</v>
      </c>
      <c r="AC24" s="58">
        <f>攻城基础信息!Y25*$E$12</f>
        <v>53734.278222167479</v>
      </c>
      <c r="AD24" s="58">
        <f>攻城基础信息!Z25*$E$12</f>
        <v>38266.597700578292</v>
      </c>
      <c r="AE24" s="58">
        <f>攻城基础信息!AA25*$E$12</f>
        <v>55376.570588457274</v>
      </c>
      <c r="AF24" s="58">
        <f>攻城基础信息!AB25*$E$12</f>
        <v>41944.439087205814</v>
      </c>
      <c r="AH24" s="58">
        <f>$E$4*AB24*攻城基础信息!AC25</f>
        <v>1132791.5835231547</v>
      </c>
      <c r="AI24" s="58">
        <f>$E$4*AC24*攻城基础信息!AD25</f>
        <v>1647851.1988131378</v>
      </c>
      <c r="AJ24" s="58">
        <f>$E$4*AD24*攻城基础信息!AE25</f>
        <v>1173508.9961510687</v>
      </c>
      <c r="AK24" s="58">
        <f>$E$4*AE24*攻城基础信息!AF25</f>
        <v>1698214.8313793582</v>
      </c>
      <c r="AL24" s="58">
        <f>$E$4*AF24*攻城基础信息!AG25</f>
        <v>1286296.1320076464</v>
      </c>
      <c r="AM24" s="30"/>
      <c r="AN24" s="13">
        <v>21</v>
      </c>
      <c r="AO24" s="105">
        <f>求节点(节奏总纲!D$4:D$163,AH$4:AH$163,$AN24)*其他调用!H25*其他调用!$M25</f>
        <v>172548237.95756027</v>
      </c>
      <c r="AP24" s="105">
        <f>求节点(节奏总纲!E$4:E$163,AI$4:AI$163,$AN24)*其他调用!I25*其他调用!$M25</f>
        <v>154180069.92030659</v>
      </c>
      <c r="AQ24" s="105">
        <f>求节点(节奏总纲!F$4:F$163,AJ$4:AJ$163,$AN24)*其他调用!J25*其他调用!$M25</f>
        <v>13381402.256342905</v>
      </c>
      <c r="AR24" s="105">
        <f>求节点(节奏总纲!G$4:G$163,AK$4:AK$163,$AN24)*其他调用!K25*其他调用!$M25</f>
        <v>2963740.8307389459</v>
      </c>
      <c r="AS24" s="105">
        <f>求节点(节奏总纲!H$4:H$163,AL$4:AL$163,$AN24)*其他调用!L25*其他调用!$M25</f>
        <v>783367.54226738808</v>
      </c>
      <c r="AT24" s="17">
        <f t="shared" si="0"/>
        <v>343856818.5072161</v>
      </c>
      <c r="AU24" s="84"/>
      <c r="AV24" s="66"/>
      <c r="AX24" s="85"/>
      <c r="AY24" s="17">
        <v>21</v>
      </c>
      <c r="AZ24" s="85">
        <f>其他调用!R25*6*(其他调用!AH$2*$AZ$1*MIN(其他调用!$AJ25/其他调用!AH25,1)+$E$4*0%*攻城基础信息!AC25)</f>
        <v>9142.0461466750821</v>
      </c>
      <c r="BA24" s="85">
        <f>其他调用!S25*6*(其他调用!AI$2*$AZ$1*MIN(其他调用!$AJ25/其他调用!AI25,1)+$E$4*0%*攻城基础信息!AD25)</f>
        <v>27833.575295478993</v>
      </c>
      <c r="BB24" s="85">
        <f>其他调用!T25*6*(其他调用!AJ$2*$AZ$1*MIN(其他调用!$AJ25/其他调用!AJ25,1)+$E$4*0%*攻城基础信息!AE25)</f>
        <v>84863.169527910417</v>
      </c>
      <c r="BC24" s="85">
        <f>其他调用!U25*6*(其他调用!AK$2*$AZ$1*MIN(其他调用!$AJ25/其他调用!AK25,1)+$E$4*0%*攻城基础信息!AF25)</f>
        <v>49327.958334616458</v>
      </c>
      <c r="BD24" s="85">
        <f>其他调用!V25*6*(其他调用!AL$2*$AZ$1*MIN(其他调用!$AJ25/其他调用!AL25,1)+$E$4*0%*攻城基础信息!AG25)</f>
        <v>23850.966644968456</v>
      </c>
      <c r="BE24" s="17"/>
      <c r="BF24" s="17">
        <v>21</v>
      </c>
      <c r="BG24" s="105">
        <f>求节点(节奏总纲!D$4:D$163,AZ$4:AZ$163,$AN24)</f>
        <v>13790.490064079131</v>
      </c>
      <c r="BH24" s="105">
        <f>求节点(节奏总纲!E$4:E$163,BA$4:BA$163,$AN24)</f>
        <v>42929.99949771323</v>
      </c>
      <c r="BI24" s="105">
        <f>求节点(节奏总纲!F$4:F$163,BB$4:BB$163,$AN24)</f>
        <v>135048.28265614036</v>
      </c>
      <c r="BJ24" s="105">
        <f>求节点(节奏总纲!G$4:G$163,BC$4:BC$163,$AN24)</f>
        <v>96014.133408578709</v>
      </c>
      <c r="BK24" s="105">
        <f>求节点(节奏总纲!H$4:H$163,BD$4:BD$163,$AN24)</f>
        <v>52478.969270277099</v>
      </c>
      <c r="BL24" s="34">
        <f>BG24*其他调用!H25*其他调用!$M25</f>
        <v>659671.44602782477</v>
      </c>
      <c r="BM24" s="34">
        <f>BH24*其他调用!I25*其他调用!$M25</f>
        <v>1371532.3902227415</v>
      </c>
      <c r="BN24" s="34">
        <f>BI24*其他调用!J25*其他调用!$M25</f>
        <v>415485.23351792654</v>
      </c>
      <c r="BO24" s="34">
        <f>BJ24*其他调用!K25*其他调用!$M25</f>
        <v>44144.884471624515</v>
      </c>
      <c r="BP24" s="34">
        <f>BK24*其他调用!L25*其他调用!$M25</f>
        <v>5713.6102943233682</v>
      </c>
      <c r="BQ24" s="17">
        <f t="shared" si="1"/>
        <v>2496547.5645344411</v>
      </c>
      <c r="BR24" s="67">
        <f>[1]服务器生态!$R23</f>
        <v>0.12318457445756945</v>
      </c>
      <c r="BS24" s="66">
        <f>SUMPRODUCT((BG$4:BG24)*($BR$4:$BR24)*(其他调用!BY$5:BY25))</f>
        <v>21486.911471978525</v>
      </c>
      <c r="BT24" s="66">
        <f>SUMPRODUCT((BH$4:BH24)*($BR$4:$BR24)*(其他调用!BZ$5:BZ25))</f>
        <v>67470.363378051596</v>
      </c>
      <c r="BU24" s="66">
        <f>SUMPRODUCT((BI$4:BI24)*($BR$4:$BR24)*(其他调用!CA$5:CA25))</f>
        <v>214472.40137061517</v>
      </c>
      <c r="BV24" s="66">
        <f>SUMPRODUCT((BJ$4:BJ24)*($BR$4:$BR24)*(其他调用!CB$5:CB25))</f>
        <v>142981.66931204128</v>
      </c>
      <c r="BW24" s="66">
        <f>SUMPRODUCT((BK$4:BK24)*($BR$4:$BR24)*(其他调用!CC$5:CC25))</f>
        <v>81089.4163392747</v>
      </c>
      <c r="BX24" s="85">
        <f>SUMPRODUCT((BG$4:BG24)*($BR$4:$BR24))*'[1]功能-战损相关'!$D$2-BS24</f>
        <v>39904.264162245847</v>
      </c>
      <c r="BY24" s="85">
        <f>SUMPRODUCT((BH$4:BH24)*($BR$4:$BR24))*'[1]功能-战损相关'!$D$2-BT24</f>
        <v>125302.10341638156</v>
      </c>
      <c r="BZ24" s="85">
        <f>SUMPRODUCT((BI$4:BI24)*($BR$4:$BR24))*'[1]功能-战损相关'!$D$2-BU24</f>
        <v>398305.88825971395</v>
      </c>
      <c r="CA24" s="85">
        <f>SUMPRODUCT((BJ$4:BJ24)*($BR$4:$BR24))*'[1]功能-战损相关'!$D$2-BV24</f>
        <v>265537.38586521952</v>
      </c>
      <c r="CB24" s="85">
        <f>SUMPRODUCT((BK$4:BK24)*($BR$4:$BR24))*'[1]功能-战损相关'!$D$2-BW24</f>
        <v>150594.63034436721</v>
      </c>
      <c r="CC24" s="34"/>
      <c r="CD24" s="34">
        <v>21</v>
      </c>
      <c r="CE24" s="65">
        <v>1</v>
      </c>
      <c r="CF24" s="105">
        <f>求节点(节奏总纲!R$4:R$363,BS$4:BS$363,$CD24)*$CE24</f>
        <v>6635.2078990934142</v>
      </c>
      <c r="CG24" s="105">
        <f>求节点(节奏总纲!S$4:S$363,BT$4:BT$363,$CD24)*$CE24</f>
        <v>17798.809797287777</v>
      </c>
      <c r="CH24" s="105">
        <f>求节点(节奏总纲!T$4:T$363,BU$4:BU$363,$CD24)*$CE24</f>
        <v>45509.824001330198</v>
      </c>
      <c r="CI24" s="105">
        <f>求节点(节奏总纲!U$4:U$363,BV$4:BV$363,$CD24)*$CE24</f>
        <v>20434.775438917182</v>
      </c>
      <c r="CJ24" s="105">
        <f>求节点(节奏总纲!V$4:V$363,BW$4:BW$363,$CD24)*$CE24</f>
        <v>4613.0359883892033</v>
      </c>
      <c r="CK24" s="105">
        <f>求节点(节奏总纲!R$4:R$363,BX$4:BX$363,$CD24)*$CE24</f>
        <v>12322.528955459198</v>
      </c>
      <c r="CL24" s="105">
        <f>求节点(节奏总纲!S$4:S$363,BY$4:BY$363,$CD24)*$CE24</f>
        <v>33054.9324806773</v>
      </c>
      <c r="CM24" s="105">
        <f>求节点(节奏总纲!T$4:T$363,BZ$4:BZ$363,$CD24)*$CE24</f>
        <v>84518.244573898934</v>
      </c>
      <c r="CN24" s="105">
        <f>求节点(节奏总纲!U$4:U$363,CA$4:CA$363,$CD24)*$CE24</f>
        <v>37950.297243703346</v>
      </c>
      <c r="CO24" s="105">
        <f>求节点(节奏总纲!V$4:V$363,CB$4:CB$363,$CD24)*$CE24</f>
        <v>8567.066835579948</v>
      </c>
      <c r="CP24" s="34"/>
      <c r="CQ24" s="34"/>
      <c r="CR24" s="34"/>
      <c r="CS24" s="34"/>
      <c r="CT24" s="34"/>
    </row>
    <row r="25" spans="2:98" x14ac:dyDescent="0.2">
      <c r="P25" s="14"/>
      <c r="Z25" s="49"/>
      <c r="AA25" s="13">
        <v>22</v>
      </c>
      <c r="AB25" s="58">
        <f>攻城基础信息!X26*$E$12</f>
        <v>37791.50890586499</v>
      </c>
      <c r="AC25" s="58">
        <f>攻城基础信息!Y26*$E$12</f>
        <v>54894.226810709028</v>
      </c>
      <c r="AD25" s="58">
        <f>攻城基础信息!Z26*$E$12</f>
        <v>39466.785365643707</v>
      </c>
      <c r="AE25" s="58">
        <f>攻城基础信息!AA26*$E$12</f>
        <v>56533.323980567475</v>
      </c>
      <c r="AF25" s="58">
        <f>攻城基础信息!AB26*$E$12</f>
        <v>42826.859469962212</v>
      </c>
      <c r="AH25" s="58">
        <f>$E$4*AB25*攻城基础信息!AC26</f>
        <v>1184133.9457171042</v>
      </c>
      <c r="AI25" s="58">
        <f>$E$4*AC25*攻城基础信息!AD26</f>
        <v>1720019.1067355515</v>
      </c>
      <c r="AJ25" s="58">
        <f>$E$4*AD25*攻城基础信息!AE26</f>
        <v>1236625.9414568376</v>
      </c>
      <c r="AK25" s="58">
        <f>$E$4*AE25*攻城基础信息!AF26</f>
        <v>1771377.4847244497</v>
      </c>
      <c r="AL25" s="58">
        <f>$E$4*AF25*攻城基础信息!AG26</f>
        <v>1341908.2633921509</v>
      </c>
      <c r="AM25" s="30"/>
      <c r="AN25" s="13">
        <v>22</v>
      </c>
      <c r="AO25" s="105">
        <f>求节点(节奏总纲!D$4:D$163,AH$4:AH$163,$AN25)*其他调用!H26*其他调用!$M26</f>
        <v>177502686.04815206</v>
      </c>
      <c r="AP25" s="105">
        <f>求节点(节奏总纲!E$4:E$163,AI$4:AI$163,$AN25)*其他调用!I26*其他调用!$M26</f>
        <v>160097720.1359587</v>
      </c>
      <c r="AQ25" s="105">
        <f>求节点(节奏总纲!F$4:F$163,AJ$4:AJ$163,$AN25)*其他调用!J26*其他调用!$M26</f>
        <v>13781793.570852282</v>
      </c>
      <c r="AR25" s="105">
        <f>求节点(节奏总纲!G$4:G$163,AK$4:AK$163,$AN25)*其他调用!K26*其他调用!$M26</f>
        <v>3068906.9226626884</v>
      </c>
      <c r="AS25" s="105">
        <f>求节点(节奏总纲!H$4:H$163,AL$4:AL$163,$AN25)*其他调用!L26*其他调用!$M26</f>
        <v>812739.16283081181</v>
      </c>
      <c r="AT25" s="17">
        <f t="shared" si="0"/>
        <v>355263845.84045655</v>
      </c>
      <c r="AU25" s="84"/>
      <c r="AV25" s="66"/>
      <c r="AX25" s="85"/>
      <c r="AY25" s="17">
        <v>22</v>
      </c>
      <c r="AZ25" s="85">
        <f>其他调用!R26*6*(其他调用!AH$2*$AZ$1*MIN(其他调用!$AJ26/其他调用!AH26,1)+$E$4*0%*攻城基础信息!AC26)</f>
        <v>9352.497858322411</v>
      </c>
      <c r="BA25" s="85">
        <f>其他调用!S26*6*(其他调用!AI$2*$AZ$1*MIN(其他调用!$AJ26/其他调用!AI26,1)+$E$4*0%*攻城基础信息!AD26)</f>
        <v>28460.516087799835</v>
      </c>
      <c r="BB25" s="85">
        <f>其他调用!T26*6*(其他调用!AJ$2*$AZ$1*MIN(其他调用!$AJ26/其他调用!AJ26,1)+$E$4*0%*攻城基础信息!AE26)</f>
        <v>86821.531119340798</v>
      </c>
      <c r="BC25" s="85">
        <f>其他调用!U26*6*(其他调用!AK$2*$AZ$1*MIN(其他调用!$AJ26/其他调用!AK26,1)+$E$4*0%*攻城基础信息!AF26)</f>
        <v>50675.157062059639</v>
      </c>
      <c r="BD25" s="85">
        <f>其他调用!V26*6*(其他调用!AL$2*$AZ$1*MIN(其他调用!$AJ26/其他调用!AL26,1)+$E$4*0%*攻城基础信息!AG26)</f>
        <v>24832.470032723926</v>
      </c>
      <c r="BE25" s="17"/>
      <c r="BF25" s="17">
        <v>22</v>
      </c>
      <c r="BG25" s="105">
        <f>求节点(节奏总纲!D$4:D$163,AZ$4:AZ$163,$AN25)</f>
        <v>13913.168639523534</v>
      </c>
      <c r="BH25" s="105">
        <f>求节点(节奏总纲!E$4:E$163,BA$4:BA$163,$AN25)</f>
        <v>43307.77489991417</v>
      </c>
      <c r="BI25" s="105">
        <f>求节点(节奏总纲!F$4:F$163,BB$4:BB$163,$AN25)</f>
        <v>136179.20011580701</v>
      </c>
      <c r="BJ25" s="105">
        <f>求节点(节奏总纲!G$4:G$163,BC$4:BC$163,$AN25)</f>
        <v>97005.562831116069</v>
      </c>
      <c r="BK25" s="105">
        <f>求节点(节奏总纲!H$4:H$163,BD$4:BD$163,$AN25)</f>
        <v>52828.079166292053</v>
      </c>
      <c r="BL25" s="34">
        <f>BG25*其他调用!H26*其他调用!$M26</f>
        <v>664596.5753047443</v>
      </c>
      <c r="BM25" s="34">
        <f>BH25*其他调用!I26*其他调用!$M26</f>
        <v>1405918.8317559748</v>
      </c>
      <c r="BN25" s="34">
        <f>BI25*其他调用!J26*其他调用!$M26</f>
        <v>421878.05469404889</v>
      </c>
      <c r="BO25" s="34">
        <f>BJ25*其他调用!K26*其他调用!$M26</f>
        <v>45123.883651024604</v>
      </c>
      <c r="BP25" s="34">
        <f>BK25*其他调用!L26*其他调用!$M26</f>
        <v>5850.9361737204135</v>
      </c>
      <c r="BQ25" s="17">
        <f t="shared" si="1"/>
        <v>2543368.2815795131</v>
      </c>
      <c r="BR25" s="67">
        <f>[1]服务器生态!$R24</f>
        <v>0.11260837090827176</v>
      </c>
      <c r="BS25" s="66">
        <f>SUMPRODUCT((BG$4:BG25)*($BR$4:$BR25)*(其他调用!BY$5:BY26))</f>
        <v>21761.090841545563</v>
      </c>
      <c r="BT25" s="66">
        <f>SUMPRODUCT((BH$4:BH25)*($BR$4:$BR25)*(其他调用!BZ$5:BZ26))</f>
        <v>68323.806524401356</v>
      </c>
      <c r="BU25" s="66">
        <f>SUMPRODUCT((BI$4:BI25)*($BR$4:$BR25)*(其他调用!CA$5:CA26))</f>
        <v>217156.01199902588</v>
      </c>
      <c r="BV25" s="66">
        <f>SUMPRODUCT((BJ$4:BJ25)*($BR$4:$BR25)*(其他调用!CB$5:CB26))</f>
        <v>144893.30603194537</v>
      </c>
      <c r="BW25" s="66">
        <f>SUMPRODUCT((BK$4:BK25)*($BR$4:$BR25)*(其他调用!CC$5:CC26))</f>
        <v>82130.471027572334</v>
      </c>
      <c r="BX25" s="85">
        <f>SUMPRODUCT((BG$4:BG25)*($BR$4:$BR25))*'[1]功能-战损相关'!$D$2-BS25</f>
        <v>40413.454420013208</v>
      </c>
      <c r="BY25" s="85">
        <f>SUMPRODUCT((BH$4:BH25)*($BR$4:$BR25))*'[1]功能-战损相关'!$D$2-BT25</f>
        <v>126887.06925960255</v>
      </c>
      <c r="BZ25" s="85">
        <f>SUMPRODUCT((BI$4:BI25)*($BR$4:$BR25))*'[1]功能-战损相关'!$D$2-BU25</f>
        <v>403289.73656961956</v>
      </c>
      <c r="CA25" s="85">
        <f>SUMPRODUCT((BJ$4:BJ25)*($BR$4:$BR25))*'[1]功能-战损相关'!$D$2-BV25</f>
        <v>269087.56834504136</v>
      </c>
      <c r="CB25" s="85">
        <f>SUMPRODUCT((BK$4:BK25)*($BR$4:$BR25))*'[1]功能-战损相关'!$D$2-BW25</f>
        <v>152528.01762263424</v>
      </c>
      <c r="CC25" s="34"/>
      <c r="CD25" s="34">
        <v>22</v>
      </c>
      <c r="CE25" s="65">
        <v>1</v>
      </c>
      <c r="CF25" s="105">
        <f>求节点(节奏总纲!R$4:R$363,BS$4:BS$363,$CD25)*$CE25</f>
        <v>7339.1717326850503</v>
      </c>
      <c r="CG25" s="105">
        <f>求节点(节奏总纲!S$4:S$363,BT$4:BT$363,$CD25)*$CE25</f>
        <v>19737.186080844025</v>
      </c>
      <c r="CH25" s="105">
        <f>求节点(节奏总纲!T$4:T$363,BU$4:BU$363,$CD25)*$CE25</f>
        <v>50855.098103581819</v>
      </c>
      <c r="CI25" s="105">
        <f>求节点(节奏总纲!U$4:U$363,BV$4:BV$363,$CD25)*$CE25</f>
        <v>22492.50990269849</v>
      </c>
      <c r="CJ25" s="105">
        <f>求节点(节奏总纲!V$4:V$363,BW$4:BW$363,$CD25)*$CE25</f>
        <v>5452.4716928007329</v>
      </c>
      <c r="CK25" s="105">
        <f>求节点(节奏总纲!R$4:R$363,BX$4:BX$363,$CD25)*$CE25</f>
        <v>13629.890360700807</v>
      </c>
      <c r="CL25" s="105">
        <f>求节点(节奏总纲!S$4:S$363,BY$4:BY$363,$CD25)*$CE25</f>
        <v>36654.774150138903</v>
      </c>
      <c r="CM25" s="105">
        <f>求节点(节奏总纲!T$4:T$363,BZ$4:BZ$363,$CD25)*$CE25</f>
        <v>94445.18219236625</v>
      </c>
      <c r="CN25" s="105">
        <f>求节点(节奏总纲!U$4:U$363,CA$4:CA$363,$CD25)*$CE25</f>
        <v>41771.804105011484</v>
      </c>
      <c r="CO25" s="105">
        <f>求节点(节奏总纲!V$4:V$363,CB$4:CB$363,$CD25)*$CE25</f>
        <v>10126.018858058504</v>
      </c>
      <c r="CP25" s="34"/>
      <c r="CQ25" s="34"/>
      <c r="CR25" s="34"/>
      <c r="CS25" s="34"/>
      <c r="CT25" s="34"/>
    </row>
    <row r="26" spans="2:98" x14ac:dyDescent="0.2">
      <c r="P26" s="14"/>
      <c r="Z26" s="49"/>
      <c r="AA26" s="13">
        <v>23</v>
      </c>
      <c r="AB26" s="58">
        <f>攻城基础信息!X27*$E$12</f>
        <v>38666.149908079118</v>
      </c>
      <c r="AC26" s="58">
        <f>攻城基础信息!Y27*$E$12</f>
        <v>56069.781820237389</v>
      </c>
      <c r="AD26" s="58">
        <f>攻城基础信息!Z27*$E$12</f>
        <v>40689.989305759242</v>
      </c>
      <c r="AE26" s="58">
        <f>攻城基础信息!AA27*$E$12</f>
        <v>57697.499011808774</v>
      </c>
      <c r="AF26" s="58">
        <f>攻城基础信息!AB27*$E$12</f>
        <v>44880.453148005094</v>
      </c>
      <c r="AH26" s="58">
        <f>$E$4*AB26*攻城基础信息!AC27</f>
        <v>1237316.7970585332</v>
      </c>
      <c r="AI26" s="58">
        <f>$E$4*AC26*攻城基础信息!AD27</f>
        <v>1794233.0182475985</v>
      </c>
      <c r="AJ26" s="58">
        <f>$E$4*AD26*攻城基础信息!AE27</f>
        <v>1302079.6577842974</v>
      </c>
      <c r="AK26" s="58">
        <f>$E$4*AE26*攻城基础信息!AF27</f>
        <v>1846319.9683778828</v>
      </c>
      <c r="AL26" s="58">
        <f>$E$4*AF26*攻城基础信息!AG27</f>
        <v>1436174.5007361646</v>
      </c>
      <c r="AM26" s="30"/>
      <c r="AN26" s="13">
        <v>23</v>
      </c>
      <c r="AO26" s="105">
        <f>求节点(节奏总纲!D$4:D$163,AH$4:AH$163,$AN26)*其他调用!H27*其他调用!$M27</f>
        <v>180532395.63208175</v>
      </c>
      <c r="AP26" s="105">
        <f>求节点(节奏总纲!E$4:E$163,AI$4:AI$163,$AN26)*其他调用!I27*其他调用!$M27</f>
        <v>166022886.63052401</v>
      </c>
      <c r="AQ26" s="105">
        <f>求节点(节奏总纲!F$4:F$163,AJ$4:AJ$163,$AN26)*其他调用!J27*其他调用!$M27</f>
        <v>14243495.711349955</v>
      </c>
      <c r="AR26" s="105">
        <f>求节点(节奏总纲!G$4:G$163,AK$4:AK$163,$AN26)*其他调用!K27*其他调用!$M27</f>
        <v>3169512.5676126839</v>
      </c>
      <c r="AS26" s="105">
        <f>求节点(节奏总纲!H$4:H$163,AL$4:AL$163,$AN26)*其他调用!L27*其他调用!$M27</f>
        <v>841835.90013407683</v>
      </c>
      <c r="AT26" s="17">
        <f t="shared" si="0"/>
        <v>364810126.44170254</v>
      </c>
      <c r="AU26" s="84"/>
      <c r="AV26" s="66"/>
      <c r="AX26" s="85"/>
      <c r="AY26" s="17">
        <v>23</v>
      </c>
      <c r="AZ26" s="85">
        <f>其他调用!R27*6*(其他调用!AH$2*$AZ$1*MIN(其他调用!$AJ27/其他调用!AH27,1)+$E$4*0%*攻城基础信息!AC27)</f>
        <v>9554.8259373174242</v>
      </c>
      <c r="BA26" s="85">
        <f>其他调用!S27*6*(其他调用!AI$2*$AZ$1*MIN(其他调用!$AJ27/其他调用!AI27,1)+$E$4*0%*攻城基础信息!AD27)</f>
        <v>29081.425019624883</v>
      </c>
      <c r="BB26" s="85">
        <f>其他调用!T27*6*(其他调用!AJ$2*$AZ$1*MIN(其他调用!$AJ27/其他调用!AJ27,1)+$E$4*0%*攻城基础信息!AE27)</f>
        <v>88640.240683758137</v>
      </c>
      <c r="BC26" s="85">
        <f>其他调用!U27*6*(其他调用!AK$2*$AZ$1*MIN(其他调用!$AJ27/其他调用!AK27,1)+$E$4*0%*攻城基础信息!AF27)</f>
        <v>52492.967814833377</v>
      </c>
      <c r="BD26" s="85">
        <f>其他调用!V27*6*(其他调用!AL$2*$AZ$1*MIN(其他调用!$AJ27/其他调用!AL27,1)+$E$4*0%*攻城基础信息!AG27)</f>
        <v>25948.930863668927</v>
      </c>
      <c r="BE26" s="17"/>
      <c r="BF26" s="17">
        <v>23</v>
      </c>
      <c r="BG26" s="105">
        <f>求节点(节奏总纲!D$4:D$163,AZ$4:AZ$163,$AN26)</f>
        <v>14032.340195188008</v>
      </c>
      <c r="BH26" s="105">
        <f>求节点(节奏总纲!E$4:E$163,BA$4:BA$163,$AN26)</f>
        <v>43665.364044222893</v>
      </c>
      <c r="BI26" s="105">
        <f>求节点(节奏总纲!F$4:F$163,BB$4:BB$163,$AN26)</f>
        <v>137279.03020288286</v>
      </c>
      <c r="BJ26" s="105">
        <f>求节点(节奏总纲!G$4:G$163,BC$4:BC$163,$AN26)</f>
        <v>97914.364757541072</v>
      </c>
      <c r="BK26" s="105">
        <f>求节点(节奏总纲!H$4:H$163,BD$4:BD$163,$AN26)</f>
        <v>53163.920074048598</v>
      </c>
      <c r="BL26" s="34">
        <f>BG26*其他调用!H27*其他调用!$M27</f>
        <v>668905.8017698765</v>
      </c>
      <c r="BM26" s="34">
        <f>BH26*其他调用!I27*其他调用!$M27</f>
        <v>1439381.182132645</v>
      </c>
      <c r="BN26" s="34">
        <f>BI26*其他调用!J27*其他调用!$M27</f>
        <v>427986.60450757365</v>
      </c>
      <c r="BO26" s="34">
        <f>BJ26*其他调用!K27*其他调用!$M27</f>
        <v>46051.769433320027</v>
      </c>
      <c r="BP26" s="34">
        <f>BK26*其他调用!L27*其他调用!$M27</f>
        <v>5985.4599415367602</v>
      </c>
      <c r="BQ26" s="17">
        <f t="shared" si="1"/>
        <v>2588310.817784952</v>
      </c>
      <c r="BR26" s="67">
        <f>[1]服务器生态!$R25</f>
        <v>0.10842109825958293</v>
      </c>
      <c r="BS26" s="66">
        <f>SUMPRODUCT((BG$4:BG26)*($BR$4:$BR26)*(其他调用!BY$5:BY27))</f>
        <v>22027.33614519058</v>
      </c>
      <c r="BT26" s="66">
        <f>SUMPRODUCT((BH$4:BH26)*($BR$4:$BR26)*(其他调用!BZ$5:BZ27))</f>
        <v>69152.299701377706</v>
      </c>
      <c r="BU26" s="66">
        <f>SUMPRODUCT((BI$4:BI26)*($BR$4:$BR26)*(其他调用!CA$5:CA27))</f>
        <v>219760.70206298211</v>
      </c>
      <c r="BV26" s="66">
        <f>SUMPRODUCT((BJ$4:BJ26)*($BR$4:$BR26)*(其他调用!CB$5:CB27))</f>
        <v>146751.10305036572</v>
      </c>
      <c r="BW26" s="66">
        <f>SUMPRODUCT((BK$4:BK26)*($BR$4:$BR26)*(其他调用!CC$5:CC27))</f>
        <v>83139.186882959621</v>
      </c>
      <c r="BX26" s="85">
        <f>SUMPRODUCT((BG$4:BG26)*($BR$4:$BR26))*'[1]功能-战损相关'!$D$2-BS26</f>
        <v>40907.909983925376</v>
      </c>
      <c r="BY26" s="85">
        <f>SUMPRODUCT((BH$4:BH26)*($BR$4:$BR26))*'[1]功能-战损相关'!$D$2-BT26</f>
        <v>128425.69944541577</v>
      </c>
      <c r="BZ26" s="85">
        <f>SUMPRODUCT((BI$4:BI26)*($BR$4:$BR26))*'[1]功能-战损相关'!$D$2-BU26</f>
        <v>408127.01811696682</v>
      </c>
      <c r="CA26" s="85">
        <f>SUMPRODUCT((BJ$4:BJ26)*($BR$4:$BR26))*'[1]功能-战损相关'!$D$2-BV26</f>
        <v>272537.76280782209</v>
      </c>
      <c r="CB26" s="85">
        <f>SUMPRODUCT((BK$4:BK26)*($BR$4:$BR26))*'[1]功能-战损相关'!$D$2-BW26</f>
        <v>154401.3470683535</v>
      </c>
      <c r="CC26" s="34"/>
      <c r="CD26" s="34">
        <v>23</v>
      </c>
      <c r="CE26" s="65">
        <v>1</v>
      </c>
      <c r="CF26" s="105">
        <f>求节点(节奏总纲!R$4:R$363,BS$4:BS$363,$CD26)*$CE26</f>
        <v>8043.1355662766855</v>
      </c>
      <c r="CG26" s="105">
        <f>求节点(节奏总纲!S$4:S$363,BT$4:BT$363,$CD26)*$CE26</f>
        <v>21899.608372170351</v>
      </c>
      <c r="CH26" s="105">
        <f>求节点(节奏总纲!T$4:T$363,BU$4:BU$363,$CD26)*$CE26</f>
        <v>56200.372205833439</v>
      </c>
      <c r="CI26" s="105">
        <f>求节点(节奏总纲!U$4:U$363,BV$4:BV$363,$CD26)*$CE26</f>
        <v>25100.329918885698</v>
      </c>
      <c r="CJ26" s="105">
        <f>求节点(节奏总纲!V$4:V$363,BW$4:BW$363,$CD26)*$CE26</f>
        <v>6547.4087882262793</v>
      </c>
      <c r="CK26" s="105">
        <f>求节点(节奏总纲!R$4:R$363,BX$4:BX$363,$CD26)*$CE26</f>
        <v>14937.251765942416</v>
      </c>
      <c r="CL26" s="105">
        <f>求节点(节奏总纲!S$4:S$363,BY$4:BY$363,$CD26)*$CE26</f>
        <v>40670.701262602081</v>
      </c>
      <c r="CM26" s="105">
        <f>求节点(节奏总纲!T$4:T$363,BZ$4:BZ$363,$CD26)*$CE26</f>
        <v>104372.11981083357</v>
      </c>
      <c r="CN26" s="105">
        <f>求节点(节奏总纲!U$4:U$363,CA$4:CA$363,$CD26)*$CE26</f>
        <v>46614.898420787729</v>
      </c>
      <c r="CO26" s="105">
        <f>求节点(节奏总纲!V$4:V$363,CB$4:CB$363,$CD26)*$CE26</f>
        <v>12159.473463848804</v>
      </c>
      <c r="CP26" s="34"/>
      <c r="CQ26" s="34"/>
      <c r="CR26" s="34"/>
      <c r="CS26" s="34"/>
      <c r="CT26" s="34"/>
    </row>
    <row r="27" spans="2:98" x14ac:dyDescent="0.2">
      <c r="C27" s="110" t="s">
        <v>263</v>
      </c>
      <c r="D27" s="110" t="s">
        <v>262</v>
      </c>
      <c r="E27" s="25" t="s">
        <v>267</v>
      </c>
      <c r="H27" s="26" t="s">
        <v>276</v>
      </c>
      <c r="I27" s="25" t="s">
        <v>280</v>
      </c>
      <c r="L27" s="40"/>
      <c r="O27" s="110"/>
      <c r="P27" s="108"/>
      <c r="Q27" s="110"/>
      <c r="R27" s="110"/>
      <c r="S27" s="110"/>
      <c r="T27" s="110"/>
      <c r="U27" s="110"/>
      <c r="Z27" s="49"/>
      <c r="AA27" s="13">
        <v>24</v>
      </c>
      <c r="AB27" s="58">
        <f>攻城基础信息!X28*$E$12</f>
        <v>39566.344839512662</v>
      </c>
      <c r="AC27" s="58">
        <f>攻城基础信息!Y28*$E$12</f>
        <v>57232.334372263467</v>
      </c>
      <c r="AD27" s="58">
        <f>攻城基础信息!Z28*$E$12</f>
        <v>41964.965350342012</v>
      </c>
      <c r="AE27" s="58">
        <f>攻城基础信息!AA28*$E$12</f>
        <v>58904.111967884557</v>
      </c>
      <c r="AF27" s="58">
        <f>攻城基础信息!AB28*$E$12</f>
        <v>45907.195551733188</v>
      </c>
      <c r="AH27" s="58">
        <f>$E$4*AB27*攻城基础信息!AC28</f>
        <v>1292500.5980907485</v>
      </c>
      <c r="AI27" s="58">
        <f>$E$4*AC27*攻城基础信息!AD28</f>
        <v>1869589.5894939422</v>
      </c>
      <c r="AJ27" s="58">
        <f>$E$4*AD27*攻城基础信息!AE28</f>
        <v>1370855.5347778408</v>
      </c>
      <c r="AK27" s="58">
        <f>$E$4*AE27*攻城基础信息!AF28</f>
        <v>1924200.990950898</v>
      </c>
      <c r="AL27" s="58">
        <f>$E$4*AF27*攻城基础信息!AG28</f>
        <v>1499635.0546899526</v>
      </c>
      <c r="AM27" s="30"/>
      <c r="AN27" s="13">
        <v>24</v>
      </c>
      <c r="AO27" s="105">
        <f>求节点(节奏总纲!D$4:D$163,AH$4:AH$163,$AN27)*其他调用!H28*其他调用!$M28</f>
        <v>183409960.02223599</v>
      </c>
      <c r="AP27" s="105">
        <f>求节点(节奏总纲!E$4:E$163,AI$4:AI$163,$AN27)*其他调用!I28*其他调用!$M28</f>
        <v>171938884.67245921</v>
      </c>
      <c r="AQ27" s="105">
        <f>求节点(节奏总纲!F$4:F$163,AJ$4:AJ$163,$AN27)*其他调用!J28*其他调用!$M28</f>
        <v>14718821.24793925</v>
      </c>
      <c r="AR27" s="105">
        <f>求节点(节奏总纲!G$4:G$163,AK$4:AK$163,$AN27)*其他调用!K28*其他调用!$M28</f>
        <v>3269448.9086186215</v>
      </c>
      <c r="AS27" s="105">
        <f>求节点(节奏总纲!H$4:H$163,AL$4:AL$163,$AN27)*其他调用!L28*其他调用!$M28</f>
        <v>870827.97062625713</v>
      </c>
      <c r="AT27" s="17">
        <f t="shared" si="0"/>
        <v>374207942.82187933</v>
      </c>
      <c r="AU27" s="84"/>
      <c r="AV27" s="66"/>
      <c r="AX27" s="85"/>
      <c r="AY27" s="17">
        <v>24</v>
      </c>
      <c r="AZ27" s="85">
        <f>其他调用!R28*6*(其他调用!AH$2*$AZ$1*MIN(其他调用!$AJ28/其他调用!AH28,1)+$E$4*0%*攻城基础信息!AC28)</f>
        <v>9761.2234377921595</v>
      </c>
      <c r="BA27" s="85">
        <f>其他调用!S28*6*(其他调用!AI$2*$AZ$1*MIN(其他调用!$AJ28/其他调用!AI28,1)+$E$4*0%*攻城基础信息!AD28)</f>
        <v>29699.755681097446</v>
      </c>
      <c r="BB27" s="85">
        <f>其他调用!T28*6*(其他调用!AJ$2*$AZ$1*MIN(其他调用!$AJ28/其他调用!AJ28,1)+$E$4*0%*攻城基础信息!AE28)</f>
        <v>90568.110353756725</v>
      </c>
      <c r="BC27" s="85">
        <f>其他调用!U28*6*(其他调用!AK$2*$AZ$1*MIN(其他调用!$AJ28/其他调用!AK28,1)+$E$4*0%*攻城基础信息!AF28)</f>
        <v>53987.120089317643</v>
      </c>
      <c r="BD27" s="85">
        <f>其他调用!V28*6*(其他调用!AL$2*$AZ$1*MIN(其他调用!$AJ28/其他调用!AL28,1)+$E$4*0%*攻城基础信息!AG28)</f>
        <v>26854.698775219615</v>
      </c>
      <c r="BE27" s="17"/>
      <c r="BF27" s="17">
        <v>24</v>
      </c>
      <c r="BG27" s="105">
        <f>求节点(节奏总纲!D$4:D$163,AZ$4:AZ$163,$AN27)</f>
        <v>14144.903524324935</v>
      </c>
      <c r="BH27" s="105">
        <f>求节点(节奏总纲!E$4:E$163,BA$4:BA$163,$AN27)</f>
        <v>44005.970140501871</v>
      </c>
      <c r="BI27" s="105">
        <f>求节点(节奏总纲!F$4:F$163,BB$4:BB$163,$AN27)</f>
        <v>138340.62530628394</v>
      </c>
      <c r="BJ27" s="105">
        <f>求节点(节奏总纲!G$4:G$163,BC$4:BC$163,$AN27)</f>
        <v>98811.799124122947</v>
      </c>
      <c r="BK27" s="105">
        <f>求节点(节奏总纲!H$4:H$163,BD$4:BD$163,$AN27)</f>
        <v>53477.399367275677</v>
      </c>
      <c r="BL27" s="34">
        <f>BG27*其他调用!H28*其他调用!$M28</f>
        <v>672733.42978017905</v>
      </c>
      <c r="BM27" s="34">
        <f>BH27*其他调用!I28*其他调用!$M28</f>
        <v>1472575.9726509221</v>
      </c>
      <c r="BN27" s="34">
        <f>BI27*其他调用!J28*其他调用!$M28</f>
        <v>433962.94310778705</v>
      </c>
      <c r="BO27" s="34">
        <f>BJ27*其他调用!K28*其他调用!$M28</f>
        <v>46979.822864066453</v>
      </c>
      <c r="BP27" s="34">
        <f>BK27*其他调用!L28*其他调用!$M28</f>
        <v>6118.4829551084285</v>
      </c>
      <c r="BQ27" s="17">
        <f t="shared" si="1"/>
        <v>2632370.6513580629</v>
      </c>
      <c r="BR27" s="67">
        <f>[1]服务器生态!$R26</f>
        <v>0.1042338256108941</v>
      </c>
      <c r="BS27" s="66">
        <f>SUMPRODUCT((BG$4:BG27)*($BR$4:$BR27)*(其他调用!BY$5:BY28))</f>
        <v>22285.352191457125</v>
      </c>
      <c r="BT27" s="66">
        <f>SUMPRODUCT((BH$4:BH27)*($BR$4:$BR27)*(其他调用!BZ$5:BZ28))</f>
        <v>69955.009059433782</v>
      </c>
      <c r="BU27" s="66">
        <f>SUMPRODUCT((BI$4:BI27)*($BR$4:$BR27)*(其他调用!CA$5:CA28))</f>
        <v>222284.16227027064</v>
      </c>
      <c r="BV27" s="66">
        <f>SUMPRODUCT((BJ$4:BJ27)*($BR$4:$BR27)*(其他调用!CB$5:CB28))</f>
        <v>148553.52112205117</v>
      </c>
      <c r="BW27" s="66">
        <f>SUMPRODUCT((BK$4:BK27)*($BR$4:$BR27)*(其他调用!CC$5:CC28))</f>
        <v>84114.663818919857</v>
      </c>
      <c r="BX27" s="85">
        <f>SUMPRODUCT((BG$4:BG27)*($BR$4:$BR27))*'[1]功能-战损相关'!$D$2-BS27</f>
        <v>41387.082641277535</v>
      </c>
      <c r="BY27" s="85">
        <f>SUMPRODUCT((BH$4:BH27)*($BR$4:$BR27))*'[1]功能-战损相关'!$D$2-BT27</f>
        <v>129916.44539609134</v>
      </c>
      <c r="BZ27" s="85">
        <f>SUMPRODUCT((BI$4:BI27)*($BR$4:$BR27))*'[1]功能-战损相关'!$D$2-BU27</f>
        <v>412813.44421621691</v>
      </c>
      <c r="CA27" s="85">
        <f>SUMPRODUCT((BJ$4:BJ27)*($BR$4:$BR27))*'[1]功能-战损相关'!$D$2-BV27</f>
        <v>275885.11065523786</v>
      </c>
      <c r="CB27" s="85">
        <f>SUMPRODUCT((BK$4:BK27)*($BR$4:$BR27))*'[1]功能-战损相关'!$D$2-BW27</f>
        <v>156212.94709227965</v>
      </c>
      <c r="CC27" s="34"/>
      <c r="CD27" s="34">
        <v>24</v>
      </c>
      <c r="CE27" s="65">
        <v>1</v>
      </c>
      <c r="CF27" s="105">
        <f>求节点(节奏总纲!R$4:R$363,BS$4:BS$363,$CD27)*$CE27</f>
        <v>8777.9252693992803</v>
      </c>
      <c r="CG27" s="105">
        <f>求节点(节奏总纲!S$4:S$363,BT$4:BT$363,$CD27)*$CE27</f>
        <v>24062.030663496676</v>
      </c>
      <c r="CH27" s="105">
        <f>求节点(节奏总纲!T$4:T$363,BU$4:BU$363,$CD27)*$CE27</f>
        <v>61888.08914960151</v>
      </c>
      <c r="CI27" s="105">
        <f>求节点(节奏总纲!U$4:U$363,BV$4:BV$363,$CD27)*$CE27</f>
        <v>28345.337647912096</v>
      </c>
      <c r="CJ27" s="105">
        <f>求节点(节奏总纲!V$4:V$363,BW$4:BW$363,$CD27)*$CE27</f>
        <v>7642.3458836518266</v>
      </c>
      <c r="CK27" s="105">
        <f>求节点(节奏总纲!R$4:R$363,BX$4:BX$363,$CD27)*$CE27</f>
        <v>16301.861214598663</v>
      </c>
      <c r="CL27" s="105">
        <f>求节点(节奏总纲!S$4:S$363,BY$4:BY$363,$CD27)*$CE27</f>
        <v>44686.628375065258</v>
      </c>
      <c r="CM27" s="105">
        <f>求节点(节奏总纲!T$4:T$363,BZ$4:BZ$363,$CD27)*$CE27</f>
        <v>114935.02270640284</v>
      </c>
      <c r="CN27" s="105">
        <f>求节点(节奏总纲!U$4:U$363,CA$4:CA$363,$CD27)*$CE27</f>
        <v>52641.34134612247</v>
      </c>
      <c r="CO27" s="105">
        <f>求节点(节奏总纲!V$4:V$363,CB$4:CB$363,$CD27)*$CE27</f>
        <v>14192.928069639107</v>
      </c>
      <c r="CP27" s="34"/>
      <c r="CQ27" s="34"/>
      <c r="CR27" s="34"/>
      <c r="CS27" s="34"/>
      <c r="CT27" s="34"/>
    </row>
    <row r="28" spans="2:98" x14ac:dyDescent="0.2">
      <c r="B28" s="1"/>
      <c r="C28" s="110"/>
      <c r="D28" s="110" t="s">
        <v>440</v>
      </c>
      <c r="E28" s="110">
        <v>1</v>
      </c>
      <c r="H28" s="26" t="s">
        <v>277</v>
      </c>
      <c r="I28" s="13">
        <v>1</v>
      </c>
      <c r="O28" s="51" t="s">
        <v>269</v>
      </c>
      <c r="Z28" s="49"/>
      <c r="AA28" s="13">
        <v>25</v>
      </c>
      <c r="AB28" s="58">
        <f>攻城基础信息!X29*$E$12</f>
        <v>40493.957271601263</v>
      </c>
      <c r="AC28" s="58">
        <f>攻城基础信息!Y29*$E$12</f>
        <v>58421.464532120757</v>
      </c>
      <c r="AD28" s="58">
        <f>攻城基础信息!Z29*$E$12</f>
        <v>43271.338097901884</v>
      </c>
      <c r="AE28" s="58">
        <f>攻城基础信息!AA29*$E$12</f>
        <v>60115.865342378165</v>
      </c>
      <c r="AF28" s="58">
        <f>攻城基础信息!AB29*$E$12</f>
        <v>46948.049772961676</v>
      </c>
      <c r="AH28" s="58">
        <f>$E$4*AB28*攻城基础信息!AC29</f>
        <v>1349798.5757200436</v>
      </c>
      <c r="AI28" s="58">
        <f>$E$4*AC28*攻城基础信息!AD29</f>
        <v>1947382.1510706944</v>
      </c>
      <c r="AJ28" s="58">
        <f>$E$4*AD28*攻城基础信息!AE29</f>
        <v>1442377.9365967314</v>
      </c>
      <c r="AK28" s="58">
        <f>$E$4*AE28*攻城基础信息!AF29</f>
        <v>2003862.1780792745</v>
      </c>
      <c r="AL28" s="58">
        <f>$E$4*AF28*攻城基础信息!AG29</f>
        <v>1564934.9924320579</v>
      </c>
      <c r="AM28" s="30"/>
      <c r="AN28" s="13">
        <v>25</v>
      </c>
      <c r="AO28" s="105">
        <f>求节点(节奏总纲!D$4:D$163,AH$4:AH$163,$AN28)*其他调用!H29*其他调用!$M29</f>
        <v>186227534.13238394</v>
      </c>
      <c r="AP28" s="105">
        <f>求节点(节奏总纲!E$4:E$163,AI$4:AI$163,$AN28)*其他调用!I29*其他调用!$M29</f>
        <v>177893012.73975137</v>
      </c>
      <c r="AQ28" s="105">
        <f>求节点(节奏总纲!F$4:F$163,AJ$4:AJ$163,$AN28)*其他调用!J29*其他调用!$M29</f>
        <v>15176901.317150384</v>
      </c>
      <c r="AR28" s="105">
        <f>求节点(节奏总纲!G$4:G$163,AK$4:AK$163,$AN28)*其他调用!K29*其他调用!$M29</f>
        <v>3370010.8490917138</v>
      </c>
      <c r="AS28" s="105">
        <f>求节点(节奏总纲!H$4:H$163,AL$4:AL$163,$AN28)*其他调用!L29*其他调用!$M29</f>
        <v>900445.86926719232</v>
      </c>
      <c r="AT28" s="17">
        <f t="shared" si="0"/>
        <v>383567904.90764451</v>
      </c>
      <c r="AU28" s="84"/>
      <c r="AV28" s="66"/>
      <c r="AX28" s="85"/>
      <c r="AY28" s="17">
        <v>25</v>
      </c>
      <c r="AZ28" s="85">
        <f>其他调用!R29*6*(其他调用!AH$2*$AZ$1*MIN(其他调用!$AJ29/其他调用!AH29,1)+$E$4*0%*攻城基础信息!AC29)</f>
        <v>9961.6849719290076</v>
      </c>
      <c r="BA28" s="85">
        <f>其他调用!S29*6*(其他调用!AI$2*$AZ$1*MIN(其他调用!$AJ29/其他调用!AI29,1)+$E$4*0%*攻城基础信息!AD29)</f>
        <v>30318.054812323819</v>
      </c>
      <c r="BB28" s="85">
        <f>其他调用!T29*6*(其他调用!AJ$2*$AZ$1*MIN(其他调用!$AJ29/其他调用!AJ29,1)+$E$4*0%*攻城基础信息!AE29)</f>
        <v>92399.831150322483</v>
      </c>
      <c r="BC28" s="85">
        <f>其他调用!U29*6*(其他调用!AK$2*$AZ$1*MIN(其他调用!$AJ29/其他调用!AK29,1)+$E$4*0%*攻城基础信息!AF29)</f>
        <v>55514.995188033383</v>
      </c>
      <c r="BD28" s="85">
        <f>其他调用!V29*6*(其他调用!AL$2*$AZ$1*MIN(其他调用!$AJ29/其他调用!AL29,1)+$E$4*0%*攻城基础信息!AG29)</f>
        <v>27705.480472470939</v>
      </c>
      <c r="BE28" s="17"/>
      <c r="BF28" s="17">
        <v>25</v>
      </c>
      <c r="BG28" s="105">
        <f>求节点(节奏总纲!D$4:D$163,AZ$4:AZ$163,$AN28)</f>
        <v>14255.183396217675</v>
      </c>
      <c r="BH28" s="105">
        <f>求节点(节奏总纲!E$4:E$163,BA$4:BA$163,$AN28)</f>
        <v>44334.01252987206</v>
      </c>
      <c r="BI28" s="105">
        <f>求节点(节奏总纲!F$4:F$163,BB$4:BB$163,$AN28)</f>
        <v>139292.67583623045</v>
      </c>
      <c r="BJ28" s="105">
        <f>求节点(节奏总纲!G$4:G$163,BC$4:BC$163,$AN28)</f>
        <v>99699.269030961586</v>
      </c>
      <c r="BK28" s="105">
        <f>求节点(节奏总纲!H$4:H$163,BD$4:BD$163,$AN28)</f>
        <v>53783.325448728603</v>
      </c>
      <c r="BL28" s="34">
        <f>BG28*其他调用!H29*其他调用!$M29</f>
        <v>676379.9694338768</v>
      </c>
      <c r="BM28" s="34">
        <f>BH28*其他调用!I29*其他调用!$M29</f>
        <v>1505830.7326435547</v>
      </c>
      <c r="BN28" s="34">
        <f>BI28*其他调用!J29*其他调用!$M29</f>
        <v>439639.76905692474</v>
      </c>
      <c r="BO28" s="34">
        <f>BJ28*其他调用!K29*其他调用!$M29</f>
        <v>47915.02004956951</v>
      </c>
      <c r="BP28" s="34">
        <f>BK28*其他调用!L29*其他调用!$M29</f>
        <v>6252.4460417283217</v>
      </c>
      <c r="BQ28" s="17">
        <f t="shared" si="1"/>
        <v>2676017.9372256543</v>
      </c>
      <c r="BR28" s="67">
        <f>[1]服务器生态!$R27</f>
        <v>0.10004655296220527</v>
      </c>
      <c r="BS28" s="66">
        <f>SUMPRODUCT((BG$4:BG28)*($BR$4:$BR28)*(其他调用!BY$5:BY29))</f>
        <v>22534.934034568363</v>
      </c>
      <c r="BT28" s="66">
        <f>SUMPRODUCT((BH$4:BH28)*($BR$4:$BR28)*(其他调用!BZ$5:BZ29))</f>
        <v>70731.215457638245</v>
      </c>
      <c r="BU28" s="66">
        <f>SUMPRODUCT((BI$4:BI28)*($BR$4:$BR28)*(其他调用!CA$5:CA29))</f>
        <v>224722.91888257256</v>
      </c>
      <c r="BV28" s="66">
        <f>SUMPRODUCT((BJ$4:BJ28)*($BR$4:$BR28)*(其他调用!CB$5:CB29))</f>
        <v>150299.07055694604</v>
      </c>
      <c r="BW28" s="66">
        <f>SUMPRODUCT((BK$4:BK28)*($BR$4:$BR28)*(其他调用!CC$5:CC29))</f>
        <v>85056.310174568061</v>
      </c>
      <c r="BX28" s="85">
        <f>SUMPRODUCT((BG$4:BG28)*($BR$4:$BR28))*'[1]功能-战损相关'!$D$2-BS28</f>
        <v>41850.591778484115</v>
      </c>
      <c r="BY28" s="85">
        <f>SUMPRODUCT((BH$4:BH28)*($BR$4:$BR28))*'[1]功能-战损相关'!$D$2-BT28</f>
        <v>131357.97156418534</v>
      </c>
      <c r="BZ28" s="85">
        <f>SUMPRODUCT((BI$4:BI28)*($BR$4:$BR28))*'[1]功能-战损相关'!$D$2-BU28</f>
        <v>417342.56363906339</v>
      </c>
      <c r="CA28" s="85">
        <f>SUMPRODUCT((BJ$4:BJ28)*($BR$4:$BR28))*'[1]功能-战损相关'!$D$2-BV28</f>
        <v>279126.84532004263</v>
      </c>
      <c r="CB28" s="85">
        <f>SUMPRODUCT((BK$4:BK28)*($BR$4:$BR28))*'[1]功能-战损相关'!$D$2-BW28</f>
        <v>157961.71889562631</v>
      </c>
      <c r="CC28" s="34"/>
      <c r="CD28" s="34">
        <v>25</v>
      </c>
      <c r="CE28" s="65">
        <v>1</v>
      </c>
      <c r="CF28" s="105">
        <f>求节点(节奏总纲!R$4:R$363,BS$4:BS$363,$CD28)*$CE28</f>
        <v>9521.0771840701163</v>
      </c>
      <c r="CG28" s="105">
        <f>求节点(节奏总纲!S$4:S$363,BT$4:BT$363,$CD28)*$CE28</f>
        <v>26244.639406421185</v>
      </c>
      <c r="CH28" s="105">
        <f>求节点(节奏总纲!T$4:T$363,BU$4:BU$363,$CD28)*$CE28</f>
        <v>68523.729004169043</v>
      </c>
      <c r="CI28" s="105">
        <f>求节点(节奏总纲!U$4:U$363,BV$4:BV$363,$CD28)*$CE28</f>
        <v>31590.345376938494</v>
      </c>
      <c r="CJ28" s="105">
        <f>求节点(节奏总纲!V$4:V$363,BW$4:BW$363,$CD28)*$CE28</f>
        <v>8737.2829790773721</v>
      </c>
      <c r="CK28" s="105">
        <f>求节点(节奏总纲!R$4:R$363,BX$4:BX$363,$CD28)*$CE28</f>
        <v>17682.000484701646</v>
      </c>
      <c r="CL28" s="105">
        <f>求节点(节奏总纲!S$4:S$363,BY$4:BY$363,$CD28)*$CE28</f>
        <v>48740.04461192507</v>
      </c>
      <c r="CM28" s="105">
        <f>求节点(节奏总纲!T$4:T$363,BZ$4:BZ$363,$CD28)*$CE28</f>
        <v>127258.35386488539</v>
      </c>
      <c r="CN28" s="105">
        <f>求节点(节奏总纲!U$4:U$363,CA$4:CA$363,$CD28)*$CE28</f>
        <v>58667.784271457211</v>
      </c>
      <c r="CO28" s="105">
        <f>求节点(节奏总纲!V$4:V$363,CB$4:CB$363,$CD28)*$CE28</f>
        <v>16226.382675429406</v>
      </c>
      <c r="CP28" s="34"/>
      <c r="CQ28" s="34"/>
      <c r="CR28" s="34"/>
      <c r="CS28" s="34"/>
      <c r="CT28" s="34"/>
    </row>
    <row r="29" spans="2:98" x14ac:dyDescent="0.2">
      <c r="B29" s="1"/>
      <c r="C29" s="110"/>
      <c r="D29" s="110" t="s">
        <v>441</v>
      </c>
      <c r="E29" s="110">
        <v>0.7</v>
      </c>
      <c r="H29" s="26" t="s">
        <v>278</v>
      </c>
      <c r="I29" s="13">
        <v>0.8</v>
      </c>
      <c r="Z29" s="49"/>
      <c r="AA29" s="13">
        <v>26</v>
      </c>
      <c r="AB29" s="58">
        <f>攻城基础信息!X30*$E$12</f>
        <v>41349.816969667474</v>
      </c>
      <c r="AC29" s="58">
        <f>攻城基础信息!Y30*$E$12</f>
        <v>59644.79095381021</v>
      </c>
      <c r="AD29" s="58">
        <f>攻城基础信息!Z30*$E$12</f>
        <v>44579.302974372957</v>
      </c>
      <c r="AE29" s="58">
        <f>攻城基础信息!AA30*$E$12</f>
        <v>61349.948862564772</v>
      </c>
      <c r="AF29" s="58">
        <f>攻城基础信息!AB30*$E$12</f>
        <v>48007.899554235577</v>
      </c>
      <c r="AH29" s="58">
        <f>$E$4*AB29*攻城基础信息!AC30</f>
        <v>1405893.7769686959</v>
      </c>
      <c r="AI29" s="58">
        <f>$E$4*AC29*攻城基础信息!AD30</f>
        <v>2027922.8924295497</v>
      </c>
      <c r="AJ29" s="58">
        <f>$E$4*AD29*攻城基础信息!AE30</f>
        <v>1515696.3011286824</v>
      </c>
      <c r="AK29" s="58">
        <f>$E$4*AE29*攻城基础信息!AF30</f>
        <v>2085898.261327205</v>
      </c>
      <c r="AL29" s="58">
        <f>$E$4*AF29*攻城基础信息!AG30</f>
        <v>1632268.5848440116</v>
      </c>
      <c r="AM29" s="30"/>
      <c r="AN29" s="13">
        <v>26</v>
      </c>
      <c r="AO29" s="105">
        <f>求节点(节奏总纲!D$4:D$163,AH$4:AH$163,$AN29)*其他调用!H30*其他调用!$M30</f>
        <v>189201329.67897606</v>
      </c>
      <c r="AP29" s="105">
        <f>求节点(节奏总纲!E$4:E$163,AI$4:AI$163,$AN29)*其他调用!I30*其他调用!$M30</f>
        <v>183924542.38286501</v>
      </c>
      <c r="AQ29" s="105">
        <f>求节点(节奏总纲!F$4:F$163,AJ$4:AJ$163,$AN29)*其他调用!J30*其他调用!$M30</f>
        <v>15633907.313052345</v>
      </c>
      <c r="AR29" s="105">
        <f>求节点(节奏总纲!G$4:G$163,AK$4:AK$163,$AN29)*其他调用!K30*其他调用!$M30</f>
        <v>3469752.2857140894</v>
      </c>
      <c r="AS29" s="105">
        <f>求节点(节奏总纲!H$4:H$163,AL$4:AL$163,$AN29)*其他调用!L30*其他调用!$M30</f>
        <v>930667.16441582725</v>
      </c>
      <c r="AT29" s="17">
        <f t="shared" si="0"/>
        <v>393160198.82502335</v>
      </c>
      <c r="AU29" s="84"/>
      <c r="AV29" s="66"/>
      <c r="AX29" s="85"/>
      <c r="AY29" s="17">
        <v>26</v>
      </c>
      <c r="AZ29" s="85">
        <f>其他调用!R30*6*(其他调用!AH$2*$AZ$1*MIN(其他调用!$AJ30/其他调用!AH30,1)+$E$4*0%*攻城基础信息!AC30)</f>
        <v>10164.277925772521</v>
      </c>
      <c r="BA29" s="85">
        <f>其他调用!S30*6*(其他调用!AI$2*$AZ$1*MIN(其他调用!$AJ30/其他调用!AI30,1)+$E$4*0%*攻城基础信息!AD30)</f>
        <v>30923.319769941256</v>
      </c>
      <c r="BB29" s="85">
        <f>其他调用!T30*6*(其他调用!AJ$2*$AZ$1*MIN(其他调用!$AJ30/其他调用!AJ30,1)+$E$4*0%*攻城基础信息!AE30)</f>
        <v>94248.071103529597</v>
      </c>
      <c r="BC29" s="85">
        <f>其他调用!U30*6*(其他调用!AK$2*$AZ$1*MIN(其他调用!$AJ30/其他调用!AK30,1)+$E$4*0%*攻城基础信息!AF30)</f>
        <v>56862.449307188712</v>
      </c>
      <c r="BD29" s="85">
        <f>其他调用!V30*6*(其他调用!AL$2*$AZ$1*MIN(其他调用!$AJ30/其他调用!AL30,1)+$E$4*0%*攻城基础信息!AG30)</f>
        <v>28581.347456002528</v>
      </c>
      <c r="BE29" s="17"/>
      <c r="BF29" s="17">
        <v>26</v>
      </c>
      <c r="BG29" s="105">
        <f>求节点(节奏总纲!D$4:D$163,AZ$4:AZ$163,$AN29)</f>
        <v>14357.516220193584</v>
      </c>
      <c r="BH29" s="105">
        <f>求节点(节奏总纲!E$4:E$163,BA$4:BA$163,$AN29)</f>
        <v>44651.055608407092</v>
      </c>
      <c r="BI29" s="105">
        <f>求节点(节奏总纲!F$4:F$163,BB$4:BB$163,$AN29)</f>
        <v>140235.80523016484</v>
      </c>
      <c r="BJ29" s="105">
        <f>求节点(节奏总纲!G$4:G$163,BC$4:BC$163,$AN29)</f>
        <v>100530.86885415844</v>
      </c>
      <c r="BK29" s="105">
        <f>求节点(节奏总纲!H$4:H$163,BD$4:BD$163,$AN29)</f>
        <v>54085.164328516097</v>
      </c>
      <c r="BL29" s="34">
        <f>BG29*其他调用!H30*其他调用!$M30</f>
        <v>679576.99708038045</v>
      </c>
      <c r="BM29" s="34">
        <f>BH29*其他调用!I30*其他调用!$M30</f>
        <v>1539183.7040366631</v>
      </c>
      <c r="BN29" s="34">
        <f>BI29*其他调用!J30*其他调用!$M30</f>
        <v>445330.38186401402</v>
      </c>
      <c r="BO29" s="34">
        <f>BJ29*其他调用!K30*其他调用!$M30</f>
        <v>48834.980694153412</v>
      </c>
      <c r="BP29" s="34">
        <f>BK29*其他调用!L30*其他调用!$M30</f>
        <v>6387.7283330193923</v>
      </c>
      <c r="BQ29" s="17">
        <f t="shared" si="1"/>
        <v>2719313.79200823</v>
      </c>
      <c r="BR29" s="67">
        <f>[1]服务器生态!$R28</f>
        <v>9.5859280313516454E-2</v>
      </c>
      <c r="BS29" s="66">
        <f>SUMPRODUCT((BG$4:BG29)*($BR$4:$BR29)*(其他调用!BY$5:BY30))</f>
        <v>22775.786739660907</v>
      </c>
      <c r="BT29" s="66">
        <f>SUMPRODUCT((BH$4:BH29)*($BR$4:$BR29)*(其他调用!BZ$5:BZ30))</f>
        <v>71480.253617413866</v>
      </c>
      <c r="BU29" s="66">
        <f>SUMPRODUCT((BI$4:BI29)*($BR$4:$BR29)*(其他调用!CA$5:CA30))</f>
        <v>227075.42697119381</v>
      </c>
      <c r="BV29" s="66">
        <f>SUMPRODUCT((BJ$4:BJ29)*($BR$4:$BR29)*(其他调用!CB$5:CB30))</f>
        <v>151985.51348603517</v>
      </c>
      <c r="BW29" s="66">
        <f>SUMPRODUCT((BK$4:BK29)*($BR$4:$BR29)*(其他调用!CC$5:CC30))</f>
        <v>85963.609036997776</v>
      </c>
      <c r="BX29" s="85">
        <f>SUMPRODUCT((BG$4:BG29)*($BR$4:$BR29))*'[1]功能-战损相关'!$D$2-BS29</f>
        <v>42297.889659370274</v>
      </c>
      <c r="BY29" s="85">
        <f>SUMPRODUCT((BH$4:BH29)*($BR$4:$BR29))*'[1]功能-战损相关'!$D$2-BT29</f>
        <v>132749.04243234007</v>
      </c>
      <c r="BZ29" s="85">
        <f>SUMPRODUCT((BI$4:BI29)*($BR$4:$BR29))*'[1]功能-战损相关'!$D$2-BU29</f>
        <v>421711.50723221718</v>
      </c>
      <c r="CA29" s="85">
        <f>SUMPRODUCT((BJ$4:BJ29)*($BR$4:$BR29))*'[1]功能-战损相关'!$D$2-BV29</f>
        <v>282258.81075977959</v>
      </c>
      <c r="CB29" s="85">
        <f>SUMPRODUCT((BK$4:BK29)*($BR$4:$BR29))*'[1]功能-战损相关'!$D$2-BW29</f>
        <v>159646.70249728151</v>
      </c>
      <c r="CC29" s="34"/>
      <c r="CD29" s="34">
        <v>26</v>
      </c>
      <c r="CE29" s="65">
        <v>1</v>
      </c>
      <c r="CF29" s="105">
        <f>求节点(节奏总纲!R$4:R$363,BS$4:BS$363,$CD29)*$CE29</f>
        <v>10259.788700624724</v>
      </c>
      <c r="CG29" s="105">
        <f>求节点(节奏总纲!S$4:S$363,BT$4:BT$363,$CD29)*$CE29</f>
        <v>28530.879158573669</v>
      </c>
      <c r="CH29" s="105">
        <f>求节点(节奏总纲!T$4:T$363,BU$4:BU$363,$CD29)*$CE29</f>
        <v>75159.368858736576</v>
      </c>
      <c r="CI29" s="105">
        <f>求节点(节奏总纲!U$4:U$363,BV$4:BV$363,$CD29)*$CE29</f>
        <v>34835.353105964896</v>
      </c>
      <c r="CJ29" s="105">
        <f>求节点(节奏总纲!V$4:V$363,BW$4:BW$363,$CD29)*$CE29</f>
        <v>9832.2200745029186</v>
      </c>
      <c r="CK29" s="105">
        <f>求节点(节奏总纲!R$4:R$363,BX$4:BX$363,$CD29)*$CE29</f>
        <v>19053.893301160202</v>
      </c>
      <c r="CL29" s="105">
        <f>求节点(节奏总纲!S$4:S$363,BY$4:BY$363,$CD29)*$CE29</f>
        <v>52985.918437351102</v>
      </c>
      <c r="CM29" s="105">
        <f>求节点(节奏总纲!T$4:T$363,BZ$4:BZ$363,$CD29)*$CE29</f>
        <v>139581.68502336793</v>
      </c>
      <c r="CN29" s="105">
        <f>求节点(节奏总纲!U$4:U$363,CA$4:CA$363,$CD29)*$CE29</f>
        <v>64694.227196791951</v>
      </c>
      <c r="CO29" s="105">
        <f>求节点(节奏总纲!V$4:V$363,CB$4:CB$363,$CD29)*$CE29</f>
        <v>18259.837281219709</v>
      </c>
      <c r="CP29" s="34"/>
      <c r="CQ29" s="34"/>
      <c r="CR29" s="34"/>
      <c r="CS29" s="34"/>
      <c r="CT29" s="34"/>
    </row>
    <row r="30" spans="2:98" x14ac:dyDescent="0.2">
      <c r="B30" s="1"/>
      <c r="C30" s="110"/>
      <c r="D30" s="110" t="s">
        <v>442</v>
      </c>
      <c r="E30" s="110">
        <v>0.3</v>
      </c>
      <c r="H30" s="26" t="s">
        <v>279</v>
      </c>
      <c r="I30" s="13">
        <v>0.5</v>
      </c>
      <c r="Z30" s="49"/>
      <c r="AA30" s="13">
        <v>27</v>
      </c>
      <c r="AB30" s="58">
        <f>攻城基础信息!X31*$E$12</f>
        <v>45454.500987883453</v>
      </c>
      <c r="AC30" s="58">
        <f>攻城基础信息!Y31*$E$12</f>
        <v>65769.138559132567</v>
      </c>
      <c r="AD30" s="58">
        <f>攻城基础信息!Z31*$E$12</f>
        <v>49772.98539717291</v>
      </c>
      <c r="AE30" s="58">
        <f>攻城基础信息!AA31*$E$12</f>
        <v>68261.682348203118</v>
      </c>
      <c r="AF30" s="58">
        <f>攻城基础信息!AB31*$E$12</f>
        <v>53826.894718019641</v>
      </c>
      <c r="AH30" s="58">
        <f>$E$4*AB30*攻城基础信息!AC31</f>
        <v>1575756.0342466284</v>
      </c>
      <c r="AI30" s="58">
        <f>$E$4*AC30*攻城基础信息!AD31</f>
        <v>2279996.8033832656</v>
      </c>
      <c r="AJ30" s="58">
        <f>$E$4*AD30*攻城基础信息!AE31</f>
        <v>1725463.4937686631</v>
      </c>
      <c r="AK30" s="58">
        <f>$E$4*AE30*攻城基础信息!AF31</f>
        <v>2366404.9880710449</v>
      </c>
      <c r="AL30" s="58">
        <f>$E$4*AF30*攻城基础信息!AG31</f>
        <v>1865999.01689135</v>
      </c>
      <c r="AM30" s="30"/>
      <c r="AN30" s="13">
        <v>27</v>
      </c>
      <c r="AO30" s="105">
        <f>求节点(节奏总纲!D$4:D$163,AH$4:AH$163,$AN30)*其他调用!H31*其他调用!$M31</f>
        <v>192171030.70183602</v>
      </c>
      <c r="AP30" s="105">
        <f>求节点(节奏总纲!E$4:E$163,AI$4:AI$163,$AN30)*其他调用!I31*其他调用!$M31</f>
        <v>190065203.69436866</v>
      </c>
      <c r="AQ30" s="105">
        <f>求节点(节奏总纲!F$4:F$163,AJ$4:AJ$163,$AN30)*其他调用!J31*其他调用!$M31</f>
        <v>16086608.819726836</v>
      </c>
      <c r="AR30" s="105">
        <f>求节点(节奏总纲!G$4:G$163,AK$4:AK$163,$AN30)*其他调用!K31*其他调用!$M31</f>
        <v>3569742.906135499</v>
      </c>
      <c r="AS30" s="105">
        <f>求节点(节奏总纲!H$4:H$163,AL$4:AL$163,$AN30)*其他调用!L31*其他调用!$M31</f>
        <v>959888.42838576902</v>
      </c>
      <c r="AT30" s="17">
        <f t="shared" si="0"/>
        <v>402852474.55045283</v>
      </c>
      <c r="AU30" s="84"/>
      <c r="AV30" s="66"/>
      <c r="AX30" s="85"/>
      <c r="AY30" s="17">
        <v>27</v>
      </c>
      <c r="AZ30" s="85">
        <f>其他调用!R31*6*(其他调用!AH$2*$AZ$1*MIN(其他调用!$AJ31/其他调用!AH31,1)+$E$4*0%*攻城基础信息!AC31)</f>
        <v>10363.925051773727</v>
      </c>
      <c r="BA30" s="85">
        <f>其他调用!S31*6*(其他调用!AI$2*$AZ$1*MIN(其他调用!$AJ31/其他调用!AI31,1)+$E$4*0%*攻城基础信息!AD31)</f>
        <v>31527.477742564566</v>
      </c>
      <c r="BB30" s="85">
        <f>其他调用!T31*6*(其他调用!AJ$2*$AZ$1*MIN(其他调用!$AJ31/其他调用!AJ31,1)+$E$4*0%*攻城基础信息!AE31)</f>
        <v>96051.752818831388</v>
      </c>
      <c r="BC30" s="85">
        <f>其他调用!U31*6*(其他调用!AK$2*$AZ$1*MIN(其他调用!$AJ31/其他调用!AK31,1)+$E$4*0%*攻城基础信息!AF31)</f>
        <v>58149.455505877762</v>
      </c>
      <c r="BD30" s="85">
        <f>其他调用!V31*6*(其他调用!AL$2*$AZ$1*MIN(其他调用!$AJ31/其他调用!AL31,1)+$E$4*0%*攻城基础信息!AG31)</f>
        <v>29401.705890489942</v>
      </c>
      <c r="BE30" s="17"/>
      <c r="BF30" s="17">
        <v>27</v>
      </c>
      <c r="BG30" s="105">
        <f>求节点(节奏总纲!D$4:D$163,AZ$4:AZ$163,$AN30)</f>
        <v>14459.171819403311</v>
      </c>
      <c r="BH30" s="105">
        <f>求节点(节奏总纲!E$4:E$163,BA$4:BA$163,$AN30)</f>
        <v>44965.905606169654</v>
      </c>
      <c r="BI30" s="105">
        <f>求节点(节奏总纲!F$4:F$163,BB$4:BB$163,$AN30)</f>
        <v>141165.18148458676</v>
      </c>
      <c r="BJ30" s="105">
        <f>求节点(节奏总纲!G$4:G$163,BC$4:BC$163,$AN30)</f>
        <v>101345.66274117953</v>
      </c>
      <c r="BK30" s="105">
        <f>求节点(节奏总纲!H$4:H$163,BD$4:BD$163,$AN30)</f>
        <v>54361.729146674428</v>
      </c>
      <c r="BL30" s="34">
        <f>BG30*其他调用!H31*其他调用!$M31</f>
        <v>682669.46191977058</v>
      </c>
      <c r="BM30" s="34">
        <f>BH30*其他调用!I31*其他调用!$M31</f>
        <v>1572929.3881348232</v>
      </c>
      <c r="BN30" s="34">
        <f>BI30*其他调用!J31*其他调用!$M31</f>
        <v>451018.93321946159</v>
      </c>
      <c r="BO30" s="34">
        <f>BJ30*其他调用!K31*其他调用!$M31</f>
        <v>49758.085418687893</v>
      </c>
      <c r="BP30" s="34">
        <f>BK30*其他调用!L31*其他调用!$M31</f>
        <v>6521.7766457265316</v>
      </c>
      <c r="BQ30" s="17">
        <f t="shared" si="1"/>
        <v>2762897.6453384697</v>
      </c>
      <c r="BR30" s="67">
        <f>[1]服务器生态!$R29</f>
        <v>9.1672007664827623E-2</v>
      </c>
      <c r="BS30" s="66">
        <f>SUMPRODUCT((BG$4:BG30)*($BR$4:$BR30)*(其他调用!BY$5:BY31))</f>
        <v>23007.749468885602</v>
      </c>
      <c r="BT30" s="66">
        <f>SUMPRODUCT((BH$4:BH30)*($BR$4:$BR30)*(其他调用!BZ$5:BZ31))</f>
        <v>72201.623715006193</v>
      </c>
      <c r="BU30" s="66">
        <f>SUMPRODUCT((BI$4:BI30)*($BR$4:$BR30)*(其他调用!CA$5:CA31))</f>
        <v>229340.08370102962</v>
      </c>
      <c r="BV30" s="66">
        <f>SUMPRODUCT((BJ$4:BJ30)*($BR$4:$BR30)*(其他调用!CB$5:CB31))</f>
        <v>153611.36155106631</v>
      </c>
      <c r="BW30" s="66">
        <f>SUMPRODUCT((BK$4:BK30)*($BR$4:$BR30)*(其他调用!CC$5:CC31))</f>
        <v>86835.712585924033</v>
      </c>
      <c r="BX30" s="85">
        <f>SUMPRODUCT((BG$4:BG30)*($BR$4:$BR30))*'[1]功能-战损相关'!$D$2-BS30</f>
        <v>42728.677585073274</v>
      </c>
      <c r="BY30" s="85">
        <f>SUMPRODUCT((BH$4:BH30)*($BR$4:$BR30))*'[1]功能-战损相关'!$D$2-BT30</f>
        <v>134088.72975644009</v>
      </c>
      <c r="BZ30" s="85">
        <f>SUMPRODUCT((BI$4:BI30)*($BR$4:$BR30))*'[1]功能-战损相关'!$D$2-BU30</f>
        <v>425917.29830191226</v>
      </c>
      <c r="CA30" s="85">
        <f>SUMPRODUCT((BJ$4:BJ30)*($BR$4:$BR30))*'[1]功能-战损相关'!$D$2-BV30</f>
        <v>285278.24288055173</v>
      </c>
      <c r="CB30" s="85">
        <f>SUMPRODUCT((BK$4:BK30)*($BR$4:$BR30))*'[1]功能-战损相关'!$D$2-BW30</f>
        <v>161266.32337385888</v>
      </c>
      <c r="CC30" s="34"/>
      <c r="CD30" s="34">
        <v>27</v>
      </c>
      <c r="CE30" s="65">
        <v>1</v>
      </c>
      <c r="CF30" s="105">
        <f>求节点(节奏总纲!R$4:R$363,BS$4:BS$363,$CD30)*$CE30</f>
        <v>10974.262993623888</v>
      </c>
      <c r="CG30" s="105">
        <f>求节点(节奏总纲!S$4:S$363,BT$4:BT$363,$CD30)*$CE30</f>
        <v>30817.118910726149</v>
      </c>
      <c r="CH30" s="105">
        <f>求节点(节奏总纲!T$4:T$363,BU$4:BU$363,$CD30)*$CE30</f>
        <v>81795.008713304094</v>
      </c>
      <c r="CI30" s="105">
        <f>求节点(节奏总纲!U$4:U$363,BV$4:BV$363,$CD30)*$CE30</f>
        <v>38080.36083499129</v>
      </c>
      <c r="CJ30" s="105">
        <f>求节点(节奏总纲!V$4:V$363,BW$4:BW$363,$CD30)*$CE30</f>
        <v>10927.157169928467</v>
      </c>
      <c r="CK30" s="105">
        <f>求节点(节奏总纲!R$4:R$363,BX$4:BX$363,$CD30)*$CE30</f>
        <v>20380.774131015798</v>
      </c>
      <c r="CL30" s="105">
        <f>求节点(节奏总纲!S$4:S$363,BY$4:BY$363,$CD30)*$CE30</f>
        <v>57231.79226277714</v>
      </c>
      <c r="CM30" s="105">
        <f>求节点(节奏总纲!T$4:T$363,BZ$4:BZ$363,$CD30)*$CE30</f>
        <v>151905.01618185049</v>
      </c>
      <c r="CN30" s="105">
        <f>求节点(节奏总纲!U$4:U$363,CA$4:CA$363,$CD30)*$CE30</f>
        <v>70720.670122126699</v>
      </c>
      <c r="CO30" s="105">
        <f>求节点(节奏总纲!V$4:V$363,CB$4:CB$363,$CD30)*$CE30</f>
        <v>20293.291887010011</v>
      </c>
      <c r="CP30" s="34"/>
      <c r="CQ30" s="34"/>
      <c r="CR30" s="34"/>
      <c r="CS30" s="34"/>
      <c r="CT30" s="34"/>
    </row>
    <row r="31" spans="2:98" x14ac:dyDescent="0.2">
      <c r="B31" s="1"/>
      <c r="C31" s="110"/>
      <c r="D31" s="110" t="s">
        <v>443</v>
      </c>
      <c r="E31" s="110">
        <v>0.4</v>
      </c>
      <c r="Z31" s="49"/>
      <c r="AA31" s="13">
        <v>28</v>
      </c>
      <c r="AB31" s="58">
        <f>攻城基础信息!X32*$E$12</f>
        <v>46333.689068715088</v>
      </c>
      <c r="AC31" s="58">
        <f>攻城基础信息!Y32*$E$12</f>
        <v>66950.442061171649</v>
      </c>
      <c r="AD31" s="58">
        <f>攻城基础信息!Z32*$E$12</f>
        <v>51257.886672741079</v>
      </c>
      <c r="AE31" s="58">
        <f>攻城基础信息!AA32*$E$12</f>
        <v>69663.322522655144</v>
      </c>
      <c r="AF31" s="58">
        <f>攻城基础信息!AB32*$E$12</f>
        <v>54875.467247853019</v>
      </c>
      <c r="AH31" s="58">
        <f>$E$4*AB31*攻城基础信息!AC32</f>
        <v>1637123.6804279352</v>
      </c>
      <c r="AI31" s="58">
        <f>$E$4*AC31*攻城基础信息!AD32</f>
        <v>2365582.2861614013</v>
      </c>
      <c r="AJ31" s="58">
        <f>$E$4*AD31*攻城基础信息!AE32</f>
        <v>1811111.9957701873</v>
      </c>
      <c r="AK31" s="58">
        <f>$E$4*AE31*攻城基础信息!AF32</f>
        <v>2461437.3958004848</v>
      </c>
      <c r="AL31" s="58">
        <f>$E$4*AF31*攻城基础信息!AG32</f>
        <v>1938933.1760908093</v>
      </c>
      <c r="AM31" s="30"/>
      <c r="AN31" s="13">
        <v>28</v>
      </c>
      <c r="AO31" s="105">
        <f>求节点(节奏总纲!D$4:D$163,AH$4:AH$163,$AN31)*其他调用!H32*其他调用!$M32</f>
        <v>195157250.29523703</v>
      </c>
      <c r="AP31" s="105">
        <f>求节点(节奏总纲!E$4:E$163,AI$4:AI$163,$AN31)*其他调用!I32*其他调用!$M32</f>
        <v>196695800.16670975</v>
      </c>
      <c r="AQ31" s="105">
        <f>求节点(节奏总纲!F$4:F$163,AJ$4:AJ$163,$AN31)*其他调用!J32*其他调用!$M32</f>
        <v>16532951.676350487</v>
      </c>
      <c r="AR31" s="105">
        <f>求节点(节奏总纲!G$4:G$163,AK$4:AK$163,$AN31)*其他调用!K32*其他调用!$M32</f>
        <v>3666577.105546406</v>
      </c>
      <c r="AS31" s="105">
        <f>求节点(节奏总纲!H$4:H$163,AL$4:AL$163,$AN31)*其他调用!L32*其他调用!$M32</f>
        <v>994199.0890973527</v>
      </c>
      <c r="AT31" s="17">
        <f t="shared" si="0"/>
        <v>413046778.33294106</v>
      </c>
      <c r="AU31" s="84"/>
      <c r="AV31" s="66"/>
      <c r="AX31" s="85"/>
      <c r="AY31" s="17">
        <v>28</v>
      </c>
      <c r="AZ31" s="85">
        <f>其他调用!R32*6*(其他调用!AH$2*$AZ$1*MIN(其他调用!$AJ32/其他调用!AH32,1)+$E$4*0%*攻城基础信息!AC32)</f>
        <v>10562.936725575448</v>
      </c>
      <c r="BA31" s="85">
        <f>其他调用!S32*6*(其他调用!AI$2*$AZ$1*MIN(其他调用!$AJ32/其他调用!AI32,1)+$E$4*0%*攻城基础信息!AD32)</f>
        <v>32126.789362606469</v>
      </c>
      <c r="BB31" s="85">
        <f>其他调用!T32*6*(其他调用!AJ$2*$AZ$1*MIN(其他调用!$AJ32/其他调用!AJ32,1)+$E$4*0%*攻城基础信息!AE32)</f>
        <v>97829.964076304488</v>
      </c>
      <c r="BC31" s="85">
        <f>其他调用!U32*6*(其他调用!AK$2*$AZ$1*MIN(其他调用!$AJ32/其他调用!AK32,1)+$E$4*0%*攻城基础信息!AF32)</f>
        <v>59352.84235534133</v>
      </c>
      <c r="BD31" s="85">
        <f>其他调用!V32*6*(其他调用!AL$2*$AZ$1*MIN(其他调用!$AJ32/其他调用!AL32,1)+$E$4*0%*攻城基础信息!AG32)</f>
        <v>30258.960180655995</v>
      </c>
      <c r="BE31" s="17"/>
      <c r="BF31" s="17">
        <v>28</v>
      </c>
      <c r="BG31" s="105">
        <f>求节点(节奏总纲!D$4:D$163,AZ$4:AZ$163,$AN31)</f>
        <v>14556.748249401355</v>
      </c>
      <c r="BH31" s="105">
        <f>求节点(节奏总纲!E$4:E$163,BA$4:BA$163,$AN31)</f>
        <v>45253.84328766328</v>
      </c>
      <c r="BI31" s="105">
        <f>求节点(节奏总纲!F$4:F$163,BB$4:BB$163,$AN31)</f>
        <v>142056.00608417133</v>
      </c>
      <c r="BJ31" s="105">
        <f>求节点(节奏总纲!G$4:G$163,BC$4:BC$163,$AN31)</f>
        <v>102127.13865077469</v>
      </c>
      <c r="BK31" s="105">
        <f>求节点(节奏总纲!H$4:H$163,BD$4:BD$163,$AN31)</f>
        <v>54638.42039764957</v>
      </c>
      <c r="BL31" s="34">
        <f>BG31*其他调用!H32*其他调用!$M32</f>
        <v>685107.52529394638</v>
      </c>
      <c r="BM31" s="34">
        <f>BH31*其他调用!I32*其他调用!$M32</f>
        <v>1605279.0948082316</v>
      </c>
      <c r="BN31" s="34">
        <f>BI31*其他调用!J32*其他调用!$M32</f>
        <v>456365.99764097878</v>
      </c>
      <c r="BO31" s="34">
        <f>BJ31*其他调用!K32*其他调用!$M32</f>
        <v>50647.199984847517</v>
      </c>
      <c r="BP31" s="34">
        <f>BK31*其他调用!L32*其他调用!$M32</f>
        <v>6653.7784503457078</v>
      </c>
      <c r="BQ31" s="17">
        <f t="shared" si="1"/>
        <v>2804053.59617835</v>
      </c>
      <c r="BR31" s="67">
        <f>[1]服务器生态!$R30</f>
        <v>8.7484735016138793E-2</v>
      </c>
      <c r="BS31" s="66">
        <f>SUMPRODUCT((BG$4:BG31)*($BR$4:$BR31)*(其他调用!BY$5:BY32))</f>
        <v>23230.610789962317</v>
      </c>
      <c r="BT31" s="66">
        <f>SUMPRODUCT((BH$4:BH31)*($BR$4:$BR31)*(其他调用!BZ$5:BZ32))</f>
        <v>72894.452300490739</v>
      </c>
      <c r="BU31" s="66">
        <f>SUMPRODUCT((BI$4:BI31)*($BR$4:$BR31)*(其他调用!CA$5:CA32))</f>
        <v>231514.93680973144</v>
      </c>
      <c r="BV31" s="66">
        <f>SUMPRODUCT((BJ$4:BJ31)*($BR$4:$BR31)*(其他调用!CB$5:CB32))</f>
        <v>155174.91054205972</v>
      </c>
      <c r="BW31" s="66">
        <f>SUMPRODUCT((BK$4:BK31)*($BR$4:$BR31)*(其他调用!CC$5:CC32))</f>
        <v>87672.21743870707</v>
      </c>
      <c r="BX31" s="85">
        <f>SUMPRODUCT((BG$4:BG31)*($BR$4:$BR31))*'[1]功能-战损相关'!$D$2-BS31</f>
        <v>43142.562895644325</v>
      </c>
      <c r="BY31" s="85">
        <f>SUMPRODUCT((BH$4:BH31)*($BR$4:$BR31))*'[1]功能-战损相关'!$D$2-BT31</f>
        <v>135375.41141519707</v>
      </c>
      <c r="BZ31" s="85">
        <f>SUMPRODUCT((BI$4:BI31)*($BR$4:$BR31))*'[1]功能-战损相关'!$D$2-BU31</f>
        <v>429956.31121807289</v>
      </c>
      <c r="CA31" s="85">
        <f>SUMPRODUCT((BJ$4:BJ31)*($BR$4:$BR31))*'[1]功能-战损相关'!$D$2-BV31</f>
        <v>288181.97672096803</v>
      </c>
      <c r="CB31" s="85">
        <f>SUMPRODUCT((BK$4:BK31)*($BR$4:$BR31))*'[1]功能-战损相关'!$D$2-BW31</f>
        <v>162819.83238617019</v>
      </c>
      <c r="CC31" s="34"/>
      <c r="CD31" s="34">
        <v>28</v>
      </c>
      <c r="CE31" s="65">
        <v>1</v>
      </c>
      <c r="CF31" s="105">
        <f>求节点(节奏总纲!R$4:R$363,BS$4:BS$363,$CD31)*$CE31</f>
        <v>11688.737286623054</v>
      </c>
      <c r="CG31" s="105">
        <f>求节点(节奏总纲!S$4:S$363,BT$4:BT$363,$CD31)*$CE31</f>
        <v>33068.194554013317</v>
      </c>
      <c r="CH31" s="105">
        <f>求节点(节奏总纲!T$4:T$363,BU$4:BU$363,$CD31)*$CE31</f>
        <v>88860.417994240182</v>
      </c>
      <c r="CI31" s="105">
        <f>求节点(节奏总纲!U$4:U$363,BV$4:BV$363,$CD31)*$CE31</f>
        <v>41993.802125362854</v>
      </c>
      <c r="CJ31" s="105">
        <f>求节点(节奏总纲!V$4:V$363,BW$4:BW$363,$CD31)*$CE31</f>
        <v>12022.094265354013</v>
      </c>
      <c r="CK31" s="105">
        <f>求节点(节奏总纲!R$4:R$363,BX$4:BX$363,$CD31)*$CE31</f>
        <v>21707.65496087139</v>
      </c>
      <c r="CL31" s="105">
        <f>求节点(节奏总纲!S$4:S$363,BY$4:BY$363,$CD31)*$CE31</f>
        <v>61412.361314596172</v>
      </c>
      <c r="CM31" s="105">
        <f>求节点(节奏总纲!T$4:T$363,BZ$4:BZ$363,$CD31)*$CE31</f>
        <v>165026.49056073179</v>
      </c>
      <c r="CN31" s="105">
        <f>求节点(节奏总纲!U$4:U$363,CA$4:CA$363,$CD31)*$CE31</f>
        <v>77988.489661388157</v>
      </c>
      <c r="CO31" s="105">
        <f>求节点(节奏总纲!V$4:V$363,CB$4:CB$363,$CD31)*$CE31</f>
        <v>22326.74649280031</v>
      </c>
      <c r="CP31" s="34"/>
      <c r="CQ31" s="34"/>
      <c r="CR31" s="34"/>
      <c r="CS31" s="34"/>
      <c r="CT31" s="34"/>
    </row>
    <row r="32" spans="2:98" x14ac:dyDescent="0.2">
      <c r="B32" s="1"/>
      <c r="C32" s="110"/>
      <c r="D32" s="110" t="s">
        <v>444</v>
      </c>
      <c r="E32" s="110">
        <v>0.4</v>
      </c>
      <c r="Z32" s="49"/>
      <c r="AA32" s="13">
        <v>29</v>
      </c>
      <c r="AB32" s="58">
        <f>攻城基础信息!X33*$E$12</f>
        <v>47513.852408258033</v>
      </c>
      <c r="AC32" s="58">
        <f>攻城基础信息!Y33*$E$12</f>
        <v>68172.309874645784</v>
      </c>
      <c r="AD32" s="58">
        <f>攻城基础信息!Z33*$E$12</f>
        <v>52946.471565856955</v>
      </c>
      <c r="AE32" s="58">
        <f>攻城基础信息!AA33*$E$12</f>
        <v>71151.959139478844</v>
      </c>
      <c r="AF32" s="58">
        <f>攻城基础信息!AB33*$E$12</f>
        <v>55936.307900128078</v>
      </c>
      <c r="AH32" s="58">
        <f>$E$4*AB32*攻城基础信息!AC33</f>
        <v>1710498.6866972917</v>
      </c>
      <c r="AI32" s="58">
        <f>$E$4*AC32*攻城基础信息!AD33</f>
        <v>2454203.1554872515</v>
      </c>
      <c r="AJ32" s="58">
        <f>$E$4*AD32*攻城基础信息!AE33</f>
        <v>1906072.9763708531</v>
      </c>
      <c r="AK32" s="58">
        <f>$E$4*AE32*攻城基础信息!AF33</f>
        <v>2561470.5290212422</v>
      </c>
      <c r="AL32" s="58">
        <f>$E$4*AF32*攻城基础信息!AG33</f>
        <v>2013707.0844046138</v>
      </c>
      <c r="AM32" s="30"/>
      <c r="AN32" s="13">
        <v>29</v>
      </c>
      <c r="AO32" s="105">
        <f>求节点(节奏总纲!D$4:D$163,AH$4:AH$163,$AN32)*其他调用!H33*其他调用!$M33</f>
        <v>198135364.99411649</v>
      </c>
      <c r="AP32" s="105">
        <f>求节点(节奏总纲!E$4:E$163,AI$4:AI$163,$AN32)*其他调用!I33*其他调用!$M33</f>
        <v>203461439.94016987</v>
      </c>
      <c r="AQ32" s="105">
        <f>求节点(节奏总纲!F$4:F$163,AJ$4:AJ$163,$AN32)*其他调用!J33*其他调用!$M33</f>
        <v>16981297.455125898</v>
      </c>
      <c r="AR32" s="105">
        <f>求节点(节奏总纲!G$4:G$163,AK$4:AK$163,$AN32)*其他调用!K33*其他调用!$M33</f>
        <v>3766424.6875069491</v>
      </c>
      <c r="AS32" s="105">
        <f>求节点(节奏总纲!H$4:H$163,AL$4:AL$163,$AN32)*其他调用!L33*其他调用!$M33</f>
        <v>1058810.7162734433</v>
      </c>
      <c r="AT32" s="17">
        <f t="shared" si="0"/>
        <v>423403337.79319268</v>
      </c>
      <c r="AU32" s="84"/>
      <c r="AV32" s="66"/>
      <c r="AX32" s="85"/>
      <c r="AY32" s="17">
        <v>29</v>
      </c>
      <c r="AZ32" s="85">
        <f>其他调用!R33*6*(其他调用!AH$2*$AZ$1*MIN(其他调用!$AJ33/其他调用!AH33,1)+$E$4*0%*攻城基础信息!AC33)</f>
        <v>10762.598521251006</v>
      </c>
      <c r="BA32" s="85">
        <f>其他调用!S33*6*(其他调用!AI$2*$AZ$1*MIN(其他调用!$AJ33/其他调用!AI33,1)+$E$4*0%*攻城基础信息!AD33)</f>
        <v>32725.366565840901</v>
      </c>
      <c r="BB32" s="85">
        <f>其他调用!T33*6*(其他调用!AJ$2*$AZ$1*MIN(其他调用!$AJ33/其他调用!AJ33,1)+$E$4*0%*攻城基础信息!AE33)</f>
        <v>99690.870950182813</v>
      </c>
      <c r="BC32" s="85">
        <f>其他调用!U33*6*(其他调用!AK$2*$AZ$1*MIN(其他调用!$AJ33/其他调用!AK33,1)+$E$4*0%*攻城基础信息!AF33)</f>
        <v>60646.826168533407</v>
      </c>
      <c r="BD32" s="85">
        <f>其他调用!V33*6*(其他调用!AL$2*$AZ$1*MIN(其他调用!$AJ33/其他调用!AL33,1)+$E$4*0%*攻城基础信息!AG33)</f>
        <v>31086.593791839176</v>
      </c>
      <c r="BE32" s="17"/>
      <c r="BF32" s="17">
        <v>29</v>
      </c>
      <c r="BG32" s="105">
        <f>求节点(节奏总纲!D$4:D$163,AZ$4:AZ$163,$AN32)</f>
        <v>14652.942468058072</v>
      </c>
      <c r="BH32" s="105">
        <f>求节点(节奏总纲!E$4:E$163,BA$4:BA$163,$AN32)</f>
        <v>45539.978303114825</v>
      </c>
      <c r="BI32" s="105">
        <f>求节点(节奏总纲!F$4:F$163,BB$4:BB$163,$AN32)</f>
        <v>142893.5285993123</v>
      </c>
      <c r="BJ32" s="105">
        <f>求节点(节奏总纲!G$4:G$163,BC$4:BC$163,$AN32)</f>
        <v>102873.57357785008</v>
      </c>
      <c r="BK32" s="105">
        <f>求节点(节奏总纲!H$4:H$163,BD$4:BD$163,$AN32)</f>
        <v>54915.835470469741</v>
      </c>
      <c r="BL32" s="34">
        <f>BG32*其他调用!H33*其他调用!$M33</f>
        <v>687407.89919920871</v>
      </c>
      <c r="BM32" s="34">
        <f>BH32*其他调用!I33*其他调用!$M33</f>
        <v>1637980.3415296571</v>
      </c>
      <c r="BN32" s="34">
        <f>BI32*其他调用!J33*其他调用!$M33</f>
        <v>461577.05382981448</v>
      </c>
      <c r="BO32" s="34">
        <f>BJ32*其他调用!K33*其他调用!$M33</f>
        <v>51528.994793477556</v>
      </c>
      <c r="BP32" s="34">
        <f>BK32*其他调用!L33*其他调用!$M33</f>
        <v>6787.4761262776974</v>
      </c>
      <c r="BQ32" s="17">
        <f t="shared" si="1"/>
        <v>2845281.7654784354</v>
      </c>
      <c r="BR32" s="67">
        <f>[1]服务器生态!$R31</f>
        <v>8.3297462367449976E-2</v>
      </c>
      <c r="BS32" s="66">
        <f>SUMPRODUCT((BG$4:BG32)*($BR$4:$BR32)*(其他调用!BY$5:BY33))</f>
        <v>23444.207551628275</v>
      </c>
      <c r="BT32" s="66">
        <f>SUMPRODUCT((BH$4:BH32)*($BR$4:$BR32)*(其他调用!BZ$5:BZ33))</f>
        <v>73558.291110551421</v>
      </c>
      <c r="BU32" s="66">
        <f>SUMPRODUCT((BI$4:BI32)*($BR$4:$BR32)*(其他调用!CA$5:CA33))</f>
        <v>233597.90376591578</v>
      </c>
      <c r="BV32" s="66">
        <f>SUMPRODUCT((BJ$4:BJ32)*($BR$4:$BR32)*(其他调用!CB$5:CB33))</f>
        <v>156674.50437620829</v>
      </c>
      <c r="BW32" s="66">
        <f>SUMPRODUCT((BK$4:BK32)*($BR$4:$BR32)*(其他调用!CC$5:CC33))</f>
        <v>88472.728642940812</v>
      </c>
      <c r="BX32" s="85">
        <f>SUMPRODUCT((BG$4:BG32)*($BR$4:$BR32))*'[1]功能-战损相关'!$D$2-BS32</f>
        <v>43539.242595881107</v>
      </c>
      <c r="BY32" s="85">
        <f>SUMPRODUCT((BH$4:BH32)*($BR$4:$BR32))*'[1]功能-战损相关'!$D$2-BT32</f>
        <v>136608.25491959549</v>
      </c>
      <c r="BZ32" s="85">
        <f>SUMPRODUCT((BI$4:BI32)*($BR$4:$BR32))*'[1]功能-战损相关'!$D$2-BU32</f>
        <v>433824.67842241516</v>
      </c>
      <c r="CA32" s="85">
        <f>SUMPRODUCT((BJ$4:BJ32)*($BR$4:$BR32))*'[1]功能-战损相关'!$D$2-BV32</f>
        <v>290966.93669867254</v>
      </c>
      <c r="CB32" s="85">
        <f>SUMPRODUCT((BK$4:BK32)*($BR$4:$BR32))*'[1]功能-战损相关'!$D$2-BW32</f>
        <v>164306.49605117572</v>
      </c>
      <c r="CC32" s="34"/>
      <c r="CD32" s="34">
        <v>29</v>
      </c>
      <c r="CE32" s="65">
        <v>1</v>
      </c>
      <c r="CF32" s="105">
        <f>求节点(节奏总纲!R$4:R$363,BS$4:BS$363,$CD32)*$CE32</f>
        <v>12368.144726995073</v>
      </c>
      <c r="CG32" s="105">
        <f>求节点(节奏总纲!S$4:S$363,BT$4:BT$363,$CD32)*$CE32</f>
        <v>35280.366357672916</v>
      </c>
      <c r="CH32" s="105">
        <f>求节点(节奏总纲!T$4:T$363,BU$4:BU$363,$CD32)*$CE32</f>
        <v>96005.092756187383</v>
      </c>
      <c r="CI32" s="105">
        <f>求节点(节奏总纲!U$4:U$363,BV$4:BV$363,$CD32)*$CE32</f>
        <v>46228.510718226185</v>
      </c>
      <c r="CJ32" s="105">
        <f>求节点(节奏总纲!V$4:V$363,BW$4:BW$363,$CD32)*$CE32</f>
        <v>13117.031360779562</v>
      </c>
      <c r="CK32" s="105">
        <f>求节点(节奏总纲!R$4:R$363,BX$4:BX$363,$CD32)*$CE32</f>
        <v>22969.411635847995</v>
      </c>
      <c r="CL32" s="105">
        <f>求节点(节奏总纲!S$4:S$363,BY$4:BY$363,$CD32)*$CE32</f>
        <v>65520.680378535428</v>
      </c>
      <c r="CM32" s="105">
        <f>求节点(节奏总纲!T$4:T$363,BZ$4:BZ$363,$CD32)*$CE32</f>
        <v>178295.17226149086</v>
      </c>
      <c r="CN32" s="105">
        <f>求节点(节奏总纲!U$4:U$363,CA$4:CA$363,$CD32)*$CE32</f>
        <v>85852.948476705773</v>
      </c>
      <c r="CO32" s="105">
        <f>求节点(节奏总纲!V$4:V$363,CB$4:CB$363,$CD32)*$CE32</f>
        <v>24360.201098590609</v>
      </c>
      <c r="CP32" s="34"/>
      <c r="CQ32" s="34"/>
      <c r="CR32" s="34"/>
      <c r="CS32" s="34"/>
      <c r="CT32" s="34"/>
    </row>
    <row r="33" spans="2:98" x14ac:dyDescent="0.2">
      <c r="B33" s="1"/>
      <c r="C33" s="110"/>
      <c r="D33" s="110" t="s">
        <v>445</v>
      </c>
      <c r="E33" s="110">
        <v>0.4</v>
      </c>
      <c r="P33" s="1"/>
      <c r="Q33" s="1"/>
      <c r="R33" s="1"/>
      <c r="S33" s="141" t="s">
        <v>98</v>
      </c>
      <c r="T33" s="141"/>
      <c r="U33" s="141"/>
      <c r="V33" s="141"/>
      <c r="W33" s="141"/>
      <c r="Z33" s="49"/>
      <c r="AA33" s="13">
        <v>30</v>
      </c>
      <c r="AB33" s="58">
        <f>攻城基础信息!X34*$E$12</f>
        <v>48742.976394844103</v>
      </c>
      <c r="AC33" s="58">
        <f>攻城基础信息!Y34*$E$12</f>
        <v>69417.555886634684</v>
      </c>
      <c r="AD33" s="58">
        <f>攻城基础信息!Z34*$E$12</f>
        <v>54642.565373559548</v>
      </c>
      <c r="AE33" s="58">
        <f>攻城基础信息!AA34*$E$12</f>
        <v>72599.663939663325</v>
      </c>
      <c r="AF33" s="58">
        <f>攻城基础信息!AB34*$E$12</f>
        <v>57003.642917549827</v>
      </c>
      <c r="AH33" s="58">
        <f>$E$4*AB33*攻城基础信息!AC34</f>
        <v>1787242.467810953</v>
      </c>
      <c r="AI33" s="58">
        <f>$E$4*AC33*攻城基础信息!AD34</f>
        <v>2545310.3825099422</v>
      </c>
      <c r="AJ33" s="58">
        <f>$E$4*AD33*攻城基础信息!AE34</f>
        <v>2003560.730363853</v>
      </c>
      <c r="AK33" s="58">
        <f>$E$4*AE33*攻城基础信息!AF34</f>
        <v>2661987.6777876592</v>
      </c>
      <c r="AL33" s="58">
        <f>$E$4*AF33*攻城基础信息!AG34</f>
        <v>2090133.5736434967</v>
      </c>
      <c r="AM33" s="30"/>
      <c r="AN33" s="13">
        <v>30</v>
      </c>
      <c r="AO33" s="105">
        <f>求节点(节奏总纲!D$4:D$163,AH$4:AH$163,$AN33)*其他调用!H34*其他调用!$M34</f>
        <v>201240129.69382125</v>
      </c>
      <c r="AP33" s="105">
        <f>求节点(节奏总纲!E$4:E$163,AI$4:AI$163,$AN33)*其他调用!I34*其他调用!$M34</f>
        <v>210235502.17503136</v>
      </c>
      <c r="AQ33" s="105">
        <f>求节点(节奏总纲!F$4:F$163,AJ$4:AJ$163,$AN33)*其他调用!J34*其他调用!$M34</f>
        <v>17431568.921178665</v>
      </c>
      <c r="AR33" s="105">
        <f>求节点(节奏总纲!G$4:G$163,AK$4:AK$163,$AN33)*其他调用!K34*其他调用!$M34</f>
        <v>3869894.9014920564</v>
      </c>
      <c r="AS33" s="105">
        <f>求节点(节奏总纲!H$4:H$163,AL$4:AL$163,$AN33)*其他调用!L34*其他调用!$M34</f>
        <v>1118558.4558358202</v>
      </c>
      <c r="AT33" s="17">
        <f t="shared" si="0"/>
        <v>433895654.14735913</v>
      </c>
      <c r="AU33" s="84"/>
      <c r="AV33" s="66"/>
      <c r="AX33" s="85"/>
      <c r="AY33" s="17">
        <v>30</v>
      </c>
      <c r="AZ33" s="85">
        <f>其他调用!R34*6*(其他调用!AH$2*$AZ$1*MIN(其他调用!$AJ34/其他调用!AH34,1)+$E$4*0%*攻城基础信息!AC34)</f>
        <v>10958.229701649976</v>
      </c>
      <c r="BA33" s="85">
        <f>其他调用!S34*6*(其他调用!AI$2*$AZ$1*MIN(其他调用!$AJ34/其他调用!AI34,1)+$E$4*0%*攻城基础信息!AD34)</f>
        <v>33330.572757717047</v>
      </c>
      <c r="BB33" s="85">
        <f>其他调用!T34*6*(其他调用!AJ$2*$AZ$1*MIN(其他调用!$AJ34/其他调用!AJ34,1)+$E$4*0%*攻城基础信息!AE34)</f>
        <v>101493.20324969318</v>
      </c>
      <c r="BC33" s="85">
        <f>其他调用!U34*6*(其他调用!AK$2*$AZ$1*MIN(其他调用!$AJ34/其他调用!AK34,1)+$E$4*0%*攻城基础信息!AF34)</f>
        <v>61943.947572081364</v>
      </c>
      <c r="BD33" s="85">
        <f>其他调用!V34*6*(其他调用!AL$2*$AZ$1*MIN(其他调用!$AJ34/其他调用!AL34,1)+$E$4*0%*攻城基础信息!AG34)</f>
        <v>31900.131870868565</v>
      </c>
      <c r="BE33" s="17"/>
      <c r="BF33" s="17">
        <v>30</v>
      </c>
      <c r="BG33" s="105">
        <f>求节点(节奏总纲!D$4:D$163,AZ$4:AZ$163,$AN33)</f>
        <v>14740.84931610382</v>
      </c>
      <c r="BH33" s="105">
        <f>求节点(节奏总纲!E$4:E$163,BA$4:BA$163,$AN33)</f>
        <v>45815.462382257676</v>
      </c>
      <c r="BI33" s="105">
        <f>求节点(节奏总纲!F$4:F$163,BB$4:BB$163,$AN33)</f>
        <v>143722.82129419674</v>
      </c>
      <c r="BJ33" s="105">
        <f>求节点(节奏总纲!G$4:G$163,BC$4:BC$163,$AN33)</f>
        <v>103573.12132147799</v>
      </c>
      <c r="BK33" s="105">
        <f>求节点(节奏总纲!H$4:H$163,BD$4:BD$163,$AN33)</f>
        <v>55194.501395357518</v>
      </c>
      <c r="BL33" s="34">
        <f>BG33*其他调用!H34*其他调用!$M34</f>
        <v>689247.48287863098</v>
      </c>
      <c r="BM33" s="34">
        <f>BH33*其他调用!I34*其他调用!$M34</f>
        <v>1670710.2933029241</v>
      </c>
      <c r="BN33" s="34">
        <f>BI33*其他调用!J34*其他调用!$M34</f>
        <v>466795.75538321392</v>
      </c>
      <c r="BO33" s="34">
        <f>BJ33*其他调用!K34*其他调用!$M34</f>
        <v>52397.008452734692</v>
      </c>
      <c r="BP33" s="34">
        <f>BK33*其他调用!L34*其他调用!$M34</f>
        <v>6922.9489079584055</v>
      </c>
      <c r="BQ33" s="17">
        <f t="shared" si="1"/>
        <v>2886073.4889254626</v>
      </c>
      <c r="BR33" s="67">
        <f>[1]服务器生态!$R32</f>
        <v>7.9110189718761131E-2</v>
      </c>
      <c r="BS33" s="66">
        <f>SUMPRODUCT((BG$4:BG33)*($BR$4:$BR33)*(其他调用!BY$5:BY34))</f>
        <v>23648.284044180487</v>
      </c>
      <c r="BT33" s="66">
        <f>SUMPRODUCT((BH$4:BH33)*($BR$4:$BR33)*(其他调用!BZ$5:BZ34))</f>
        <v>74192.573346746227</v>
      </c>
      <c r="BU33" s="66">
        <f>SUMPRODUCT((BI$4:BI33)*($BR$4:$BR33)*(其他调用!CA$5:CA34))</f>
        <v>235587.64320632818</v>
      </c>
      <c r="BV33" s="66">
        <f>SUMPRODUCT((BJ$4:BJ33)*($BR$4:$BR33)*(其他调用!CB$5:CB34))</f>
        <v>158108.39999977191</v>
      </c>
      <c r="BW33" s="66">
        <f>SUMPRODUCT((BK$4:BK33)*($BR$4:$BR33)*(其他调用!CC$5:CC34))</f>
        <v>89236.856951384165</v>
      </c>
      <c r="BX33" s="85">
        <f>SUMPRODUCT((BG$4:BG33)*($BR$4:$BR33))*'[1]功能-战损相关'!$D$2-BS33</f>
        <v>43918.24179633522</v>
      </c>
      <c r="BY33" s="85">
        <f>SUMPRODUCT((BH$4:BH33)*($BR$4:$BR33))*'[1]功能-战损相关'!$D$2-BT33</f>
        <v>137786.20764395728</v>
      </c>
      <c r="BZ33" s="85">
        <f>SUMPRODUCT((BI$4:BI33)*($BR$4:$BR33))*'[1]功能-战损相关'!$D$2-BU33</f>
        <v>437519.90881175257</v>
      </c>
      <c r="CA33" s="85">
        <f>SUMPRODUCT((BJ$4:BJ33)*($BR$4:$BR33))*'[1]功能-战损相关'!$D$2-BV33</f>
        <v>293629.88571386214</v>
      </c>
      <c r="CB33" s="85">
        <f>SUMPRODUCT((BK$4:BK33)*($BR$4:$BR33))*'[1]功能-战损相关'!$D$2-BW33</f>
        <v>165725.59148114195</v>
      </c>
      <c r="CC33" s="34"/>
      <c r="CD33" s="34">
        <v>30</v>
      </c>
      <c r="CE33" s="65">
        <v>1</v>
      </c>
      <c r="CF33" s="105">
        <f>求节点(节奏总纲!R$4:R$363,BS$4:BS$363,$CD33)*$CE33</f>
        <v>13044.863563229397</v>
      </c>
      <c r="CG33" s="105">
        <f>求节点(节奏总纲!S$4:S$363,BT$4:BT$363,$CD33)*$CE33</f>
        <v>37470.839924764266</v>
      </c>
      <c r="CH33" s="105">
        <f>求节点(节奏总纲!T$4:T$363,BU$4:BU$363,$CD33)*$CE33</f>
        <v>103119.48299865144</v>
      </c>
      <c r="CI33" s="105">
        <f>求节点(节奏总纲!U$4:U$363,BV$4:BV$363,$CD33)*$CE33</f>
        <v>50463.219311089517</v>
      </c>
      <c r="CJ33" s="105">
        <f>求节点(节奏总纲!V$4:V$363,BW$4:BW$363,$CD33)*$CE33</f>
        <v>14629.295006520546</v>
      </c>
      <c r="CK33" s="105">
        <f>求节点(节奏总纲!R$4:R$363,BX$4:BX$363,$CD33)*$CE33</f>
        <v>24226.175188854599</v>
      </c>
      <c r="CL33" s="105">
        <f>求节点(节奏总纲!S$4:S$363,BY$4:BY$363,$CD33)*$CE33</f>
        <v>69588.702717419364</v>
      </c>
      <c r="CM33" s="105">
        <f>求节点(节奏总纲!T$4:T$363,BZ$4:BZ$363,$CD33)*$CE33</f>
        <v>191507.61128320982</v>
      </c>
      <c r="CN33" s="105">
        <f>求节点(节奏总纲!U$4:U$363,CA$4:CA$363,$CD33)*$CE33</f>
        <v>93717.407292023388</v>
      </c>
      <c r="CO33" s="105">
        <f>求节点(节奏总纲!V$4:V$363,CB$4:CB$363,$CD33)*$CE33</f>
        <v>27168.690726395296</v>
      </c>
      <c r="CP33" s="34"/>
      <c r="CQ33" s="34"/>
      <c r="CR33" s="34"/>
      <c r="CS33" s="34"/>
      <c r="CT33" s="34"/>
    </row>
    <row r="34" spans="2:98" x14ac:dyDescent="0.2">
      <c r="B34" s="1"/>
      <c r="C34" s="110"/>
      <c r="D34" s="110" t="s">
        <v>446</v>
      </c>
      <c r="E34" s="110">
        <v>0.8</v>
      </c>
      <c r="P34" s="1" t="s">
        <v>162</v>
      </c>
      <c r="Q34" s="110" t="s">
        <v>266</v>
      </c>
      <c r="R34" s="110" t="s">
        <v>22</v>
      </c>
      <c r="S34" s="108" t="s">
        <v>23</v>
      </c>
      <c r="T34" s="108" t="s">
        <v>30</v>
      </c>
      <c r="U34" s="108" t="s">
        <v>35</v>
      </c>
      <c r="V34" s="108" t="s">
        <v>36</v>
      </c>
      <c r="W34" s="108" t="s">
        <v>31</v>
      </c>
      <c r="Z34" s="49"/>
      <c r="AA34" s="13">
        <v>31</v>
      </c>
      <c r="AB34" s="58">
        <f>攻城基础信息!X35*$E$12</f>
        <v>52125.223539385239</v>
      </c>
      <c r="AC34" s="58">
        <f>攻城基础信息!Y35*$E$12</f>
        <v>73757.242772973143</v>
      </c>
      <c r="AD34" s="58">
        <f>攻城基础信息!Z35*$E$12</f>
        <v>58779.179710435339</v>
      </c>
      <c r="AE34" s="58">
        <f>攻城基础信息!AA35*$E$12</f>
        <v>77644.97628008388</v>
      </c>
      <c r="AF34" s="58">
        <f>攻城基础信息!AB35*$E$12</f>
        <v>61115.666106107572</v>
      </c>
      <c r="AH34" s="58">
        <f>$E$4*AB34*攻城基础信息!AC35</f>
        <v>1946008.3454703852</v>
      </c>
      <c r="AI34" s="58">
        <f>$E$4*AC34*攻城基础信息!AD35</f>
        <v>2753603.7301910012</v>
      </c>
      <c r="AJ34" s="58">
        <f>$E$4*AD34*攻城基础信息!AE35</f>
        <v>2194422.7091895891</v>
      </c>
      <c r="AK34" s="58">
        <f>$E$4*AE34*攻城基础信息!AF35</f>
        <v>2898745.7811231357</v>
      </c>
      <c r="AL34" s="58">
        <f>$E$4*AF34*攻城基础信息!AG35</f>
        <v>2281651.5346280192</v>
      </c>
      <c r="AM34" s="30"/>
      <c r="AN34" s="13">
        <v>31</v>
      </c>
      <c r="AO34" s="105">
        <f>求节点(节奏总纲!D$4:D$163,AH$4:AH$163,$AN34)*其他调用!H35*其他调用!$M35</f>
        <v>205456370.75236401</v>
      </c>
      <c r="AP34" s="105">
        <f>求节点(节奏总纲!E$4:E$163,AI$4:AI$163,$AN34)*其他调用!I35*其他调用!$M35</f>
        <v>215615282.21473536</v>
      </c>
      <c r="AQ34" s="105">
        <f>求节点(节奏总纲!F$4:F$163,AJ$4:AJ$163,$AN34)*其他调用!J35*其他调用!$M35</f>
        <v>17873238.378608044</v>
      </c>
      <c r="AR34" s="105">
        <f>求节点(节奏总纲!G$4:G$163,AK$4:AK$163,$AN34)*其他调用!K35*其他调用!$M35</f>
        <v>3965564.4519891255</v>
      </c>
      <c r="AS34" s="105">
        <f>求节点(节奏总纲!H$4:H$163,AL$4:AL$163,$AN34)*其他调用!L35*其他调用!$M35</f>
        <v>1149481.9480755506</v>
      </c>
      <c r="AT34" s="17">
        <f t="shared" si="0"/>
        <v>444059937.74577206</v>
      </c>
      <c r="AU34" s="84"/>
      <c r="AV34" s="66"/>
      <c r="AX34" s="85"/>
      <c r="AY34" s="17">
        <v>31</v>
      </c>
      <c r="AZ34" s="85">
        <f>其他调用!R35*6*(其他调用!AH$2*$AZ$1*MIN(其他调用!$AJ35/其他调用!AH35,1)+$E$4*0%*攻城基础信息!AC35)</f>
        <v>11158.556861291923</v>
      </c>
      <c r="BA34" s="85">
        <f>其他调用!S35*6*(其他调用!AI$2*$AZ$1*MIN(其他调用!$AJ35/其他调用!AI35,1)+$E$4*0%*攻城基础信息!AD35)</f>
        <v>33921.256613718302</v>
      </c>
      <c r="BB34" s="85">
        <f>其他调用!T35*6*(其他调用!AJ$2*$AZ$1*MIN(其他调用!$AJ35/其他调用!AJ35,1)+$E$4*0%*攻城基础信息!AE35)</f>
        <v>103314.60774348243</v>
      </c>
      <c r="BC34" s="85">
        <f>其他调用!U35*6*(其他调用!AK$2*$AZ$1*MIN(其他调用!$AJ35/其他调用!AK35,1)+$E$4*0%*攻城基础信息!AF35)</f>
        <v>63228.642117446398</v>
      </c>
      <c r="BD34" s="85">
        <f>其他调用!V35*6*(其他调用!AL$2*$AZ$1*MIN(其他调用!$AJ35/其他调用!AL35,1)+$E$4*0%*攻城基础信息!AG35)</f>
        <v>32508.232832535046</v>
      </c>
      <c r="BE34" s="17"/>
      <c r="BF34" s="17">
        <v>31</v>
      </c>
      <c r="BG34" s="105">
        <f>求节点(节奏总纲!D$4:D$163,AZ$4:AZ$163,$AN34)</f>
        <v>14828.756164149567</v>
      </c>
      <c r="BH34" s="105">
        <f>求节点(节奏总纲!E$4:E$163,BA$4:BA$163,$AN34)</f>
        <v>46090.946461400534</v>
      </c>
      <c r="BI34" s="105">
        <f>求节点(节奏总纲!F$4:F$163,BB$4:BB$163,$AN34)</f>
        <v>144541.90506131403</v>
      </c>
      <c r="BJ34" s="105">
        <f>求节点(节奏总纲!G$4:G$163,BC$4:BC$163,$AN34)</f>
        <v>104238.28625326505</v>
      </c>
      <c r="BK34" s="105">
        <f>求节点(节奏总纲!H$4:H$163,BD$4:BD$163,$AN34)</f>
        <v>55478.140478849891</v>
      </c>
      <c r="BL34" s="34">
        <f>BG34*其他调用!H35*其他调用!$M35</f>
        <v>694903.38481684856</v>
      </c>
      <c r="BM34" s="34">
        <f>BH34*其他调用!I35*其他调用!$M35</f>
        <v>1691925.666389541</v>
      </c>
      <c r="BN34" s="34">
        <f>BI34*其他调用!J35*其他调用!$M35</f>
        <v>471751.83621978154</v>
      </c>
      <c r="BO34" s="34">
        <f>BJ34*其他调用!K35*其他调用!$M35</f>
        <v>53132.611024358201</v>
      </c>
      <c r="BP34" s="34">
        <f>BK34*其他调用!L35*其他调用!$M35</f>
        <v>7034.4820115009034</v>
      </c>
      <c r="BQ34" s="17">
        <f t="shared" si="1"/>
        <v>2918747.98046203</v>
      </c>
      <c r="BR34" s="67">
        <f>[1]服务器生态!$R33</f>
        <v>7.4922917070072315E-2</v>
      </c>
      <c r="BS34" s="66">
        <f>SUMPRODUCT((BG$4:BG34)*($BR$4:$BR34)*(其他调用!BY$5:BY35))</f>
        <v>23842.711436139794</v>
      </c>
      <c r="BT34" s="66">
        <f>SUMPRODUCT((BH$4:BH34)*($BR$4:$BR34)*(其他调用!BZ$5:BZ35))</f>
        <v>74796.895274642739</v>
      </c>
      <c r="BU34" s="66">
        <f>SUMPRODUCT((BI$4:BI34)*($BR$4:$BR34)*(其他调用!CA$5:CA35))</f>
        <v>237482.80591038853</v>
      </c>
      <c r="BV34" s="66">
        <f>SUMPRODUCT((BJ$4:BJ34)*($BR$4:$BR34)*(其他调用!CB$5:CB35))</f>
        <v>159475.12138315587</v>
      </c>
      <c r="BW34" s="66">
        <f>SUMPRODUCT((BK$4:BK34)*($BR$4:$BR34)*(其他调用!CC$5:CC35))</f>
        <v>89964.259172086429</v>
      </c>
      <c r="BX34" s="85">
        <f>SUMPRODUCT((BG$4:BG34)*($BR$4:$BR34))*'[1]功能-战损相关'!$D$2-BS34</f>
        <v>44279.321238545366</v>
      </c>
      <c r="BY34" s="85">
        <f>SUMPRODUCT((BH$4:BH34)*($BR$4:$BR34))*'[1]功能-战损相关'!$D$2-BT34</f>
        <v>138908.51979576508</v>
      </c>
      <c r="BZ34" s="85">
        <f>SUMPRODUCT((BI$4:BI34)*($BR$4:$BR34))*'[1]功能-战损相关'!$D$2-BU34</f>
        <v>441039.49669072177</v>
      </c>
      <c r="CA34" s="85">
        <f>SUMPRODUCT((BJ$4:BJ34)*($BR$4:$BR34))*'[1]功能-战损相关'!$D$2-BV34</f>
        <v>296168.08256871812</v>
      </c>
      <c r="CB34" s="85">
        <f>SUMPRODUCT((BK$4:BK34)*($BR$4:$BR34))*'[1]功能-战损相关'!$D$2-BW34</f>
        <v>167076.48131958905</v>
      </c>
      <c r="CC34" s="34"/>
      <c r="CD34" s="34">
        <v>31</v>
      </c>
      <c r="CE34" s="65">
        <v>1</v>
      </c>
      <c r="CF34" s="105">
        <f>求节点(节奏总纲!R$4:R$363,BS$4:BS$363,$CD34)*$CE34</f>
        <v>13745.24872012434</v>
      </c>
      <c r="CG34" s="105">
        <f>求节点(节奏总纲!S$4:S$363,BT$4:BT$363,$CD34)*$CE34</f>
        <v>39583.553687313266</v>
      </c>
      <c r="CH34" s="105">
        <f>求节点(节奏总纲!T$4:T$363,BU$4:BU$363,$CD34)*$CE34</f>
        <v>109982.84831147274</v>
      </c>
      <c r="CI34" s="105">
        <f>求节点(节奏总纲!U$4:U$363,BV$4:BV$363,$CD34)*$CE34</f>
        <v>54744.693523054011</v>
      </c>
      <c r="CJ34" s="105">
        <f>求节点(节奏总纲!V$4:V$363,BW$4:BW$363,$CD34)*$CE34</f>
        <v>16403.917083839158</v>
      </c>
      <c r="CK34" s="105">
        <f>求节点(节奏总纲!R$4:R$363,BX$4:BX$363,$CD34)*$CE34</f>
        <v>25526.890480230926</v>
      </c>
      <c r="CL34" s="105">
        <f>求节点(节奏总纲!S$4:S$363,BY$4:BY$363,$CD34)*$CE34</f>
        <v>73512.313990724651</v>
      </c>
      <c r="CM34" s="105">
        <f>求节点(节奏总纲!T$4:T$363,BZ$4:BZ$363,$CD34)*$CE34</f>
        <v>204253.86114987798</v>
      </c>
      <c r="CN34" s="105">
        <f>求节点(节奏总纲!U$4:U$363,CA$4:CA$363,$CD34)*$CE34</f>
        <v>101668.7165428146</v>
      </c>
      <c r="CO34" s="105">
        <f>求节点(节奏总纲!V$4:V$363,CB$4:CB$363,$CD34)*$CE34</f>
        <v>30464.417441415579</v>
      </c>
      <c r="CP34" s="34"/>
      <c r="CQ34" s="34"/>
      <c r="CR34" s="34"/>
      <c r="CS34" s="34"/>
      <c r="CT34" s="34"/>
    </row>
    <row r="35" spans="2:98" x14ac:dyDescent="0.2">
      <c r="B35" s="1"/>
      <c r="C35" s="110"/>
      <c r="D35" s="110" t="s">
        <v>447</v>
      </c>
      <c r="E35" s="110">
        <v>0.3</v>
      </c>
      <c r="P35" s="107">
        <f>J17</f>
        <v>0.3</v>
      </c>
      <c r="Q35" s="110">
        <f>C17</f>
        <v>1</v>
      </c>
      <c r="R35" s="110">
        <f>E17</f>
        <v>10</v>
      </c>
      <c r="S35" s="44">
        <f>ROUND(INDEX(其他调用!$AM$5:$AM$364,$R35,1)/INDEX(其他调用!AH$5:AH$364,$R35,1)*$P35,-1)</f>
        <v>30</v>
      </c>
      <c r="T35" s="44">
        <f>ROUND(INDEX(其他调用!$AM$5:$AM$364,$R35,1)/INDEX(其他调用!AI$5:AI$364,$R35,1)*$P35,-1)</f>
        <v>20</v>
      </c>
      <c r="U35" s="44">
        <f>ROUND(INDEX(其他调用!$AM$5:$AM$364,$R35,1)/INDEX(其他调用!AJ$5:AJ$364,$R35,1)*$P35,-1)</f>
        <v>20</v>
      </c>
      <c r="V35" s="44">
        <f>ROUND(INDEX(其他调用!$AM$5:$AM$364,$R35,1)/INDEX(其他调用!AK$5:AK$364,$R35,1)*$P35,-1)</f>
        <v>10</v>
      </c>
      <c r="W35" s="44">
        <f>ROUND(INDEX(其他调用!$AM$5:$AM$364,$R35,1)/INDEX(其他调用!AL$5:AL$364,$R35,1)*$P35,-1)</f>
        <v>0</v>
      </c>
      <c r="Z35" s="49"/>
      <c r="AA35" s="13">
        <v>32</v>
      </c>
      <c r="AB35" s="58">
        <f>攻城基础信息!X36*$E$12</f>
        <v>53455.814049920293</v>
      </c>
      <c r="AC35" s="58">
        <f>攻城基础信息!Y36*$E$12</f>
        <v>75089.222322918708</v>
      </c>
      <c r="AD35" s="58">
        <f>攻城基础信息!Z36*$E$12</f>
        <v>60467.925612670952</v>
      </c>
      <c r="AE35" s="58">
        <f>攻城基础信息!AA36*$E$12</f>
        <v>79205.284051839408</v>
      </c>
      <c r="AF35" s="58">
        <f>攻城基础信息!AB36*$E$12</f>
        <v>62247.967964890173</v>
      </c>
      <c r="AH35" s="58">
        <f>$E$4*AB35*攻城基础信息!AC36</f>
        <v>2031320.933896974</v>
      </c>
      <c r="AI35" s="58">
        <f>$E$4*AC35*攻城基础信息!AD36</f>
        <v>2853390.4482709151</v>
      </c>
      <c r="AJ35" s="58">
        <f>$E$4*AD35*攻城基础信息!AE36</f>
        <v>2297781.1732814997</v>
      </c>
      <c r="AK35" s="58">
        <f>$E$4*AE35*攻城基础信息!AF36</f>
        <v>3009800.7939699017</v>
      </c>
      <c r="AL35" s="58">
        <f>$E$4*AF35*攻城基础信息!AG36</f>
        <v>2365422.7826658301</v>
      </c>
      <c r="AM35" s="30"/>
      <c r="AN35" s="13">
        <v>32</v>
      </c>
      <c r="AO35" s="105">
        <f>求节点(节奏总纲!D$4:D$163,AH$4:AH$163,$AN35)*其他调用!H36*其他调用!$M36</f>
        <v>209723186.82829764</v>
      </c>
      <c r="AP35" s="105">
        <f>求节点(节奏总纲!E$4:E$163,AI$4:AI$163,$AN35)*其他调用!I36*其他调用!$M36</f>
        <v>220915430.28729379</v>
      </c>
      <c r="AQ35" s="105">
        <f>求节点(节奏总纲!F$4:F$163,AJ$4:AJ$163,$AN35)*其他调用!J36*其他调用!$M36</f>
        <v>18314728.955187351</v>
      </c>
      <c r="AR35" s="105">
        <f>求节点(节奏总纲!G$4:G$163,AK$4:AK$163,$AN35)*其他调用!K36*其他调用!$M36</f>
        <v>4062329.5791236144</v>
      </c>
      <c r="AS35" s="105">
        <f>求节点(节奏总纲!H$4:H$163,AL$4:AL$163,$AN35)*其他调用!L36*其他调用!$M36</f>
        <v>1181144.3642351476</v>
      </c>
      <c r="AT35" s="17">
        <f t="shared" si="0"/>
        <v>454196820.01413751</v>
      </c>
      <c r="AU35" s="84"/>
      <c r="AV35" s="66"/>
      <c r="AX35" s="85"/>
      <c r="AY35" s="17">
        <v>32</v>
      </c>
      <c r="AZ35" s="85">
        <f>其他调用!R36*6*(其他调用!AH$2*$AZ$1*MIN(其他调用!$AJ36/其他调用!AH36,1)+$E$4*0%*攻城基础信息!AC36)</f>
        <v>11350.989060627668</v>
      </c>
      <c r="BA35" s="85">
        <f>其他调用!S36*6*(其他调用!AI$2*$AZ$1*MIN(其他调用!$AJ36/其他调用!AI36,1)+$E$4*0%*攻城基础信息!AD36)</f>
        <v>34527.331190841993</v>
      </c>
      <c r="BB35" s="85">
        <f>其他调用!T36*6*(其他调用!AJ$2*$AZ$1*MIN(其他调用!$AJ36/其他调用!AJ36,1)+$E$4*0%*攻城基础信息!AE36)</f>
        <v>105071.14968024926</v>
      </c>
      <c r="BC35" s="85">
        <f>其他调用!U36*6*(其他调用!AK$2*$AZ$1*MIN(其他调用!$AJ36/其他调用!AK36,1)+$E$4*0%*攻城基础信息!AF36)</f>
        <v>64425.532720175768</v>
      </c>
      <c r="BD35" s="85">
        <f>其他调用!V36*6*(其他调用!AL$2*$AZ$1*MIN(其他调用!$AJ36/其他调用!AL36,1)+$E$4*0%*攻城基础信息!AG36)</f>
        <v>33083.984565260995</v>
      </c>
      <c r="BE35" s="17"/>
      <c r="BF35" s="17">
        <v>32</v>
      </c>
      <c r="BG35" s="105">
        <f>求节点(节奏总纲!D$4:D$163,AZ$4:AZ$163,$AN35)</f>
        <v>14914.788012195313</v>
      </c>
      <c r="BH35" s="105">
        <f>求节点(节奏总纲!E$4:E$163,BA$4:BA$163,$AN35)</f>
        <v>46337.646862045913</v>
      </c>
      <c r="BI35" s="105">
        <f>求节点(节奏总纲!F$4:F$163,BB$4:BB$163,$AN35)</f>
        <v>145336.086095843</v>
      </c>
      <c r="BJ35" s="105">
        <f>求节点(节奏总纲!G$4:G$163,BC$4:BC$163,$AN35)</f>
        <v>104850.19734440844</v>
      </c>
      <c r="BK35" s="105">
        <f>求节点(节奏总纲!H$4:H$163,BD$4:BD$163,$AN35)</f>
        <v>55761.940282850926</v>
      </c>
      <c r="BL35" s="34">
        <f>BG35*其他调用!H36*其他调用!$M36</f>
        <v>700477.8741707945</v>
      </c>
      <c r="BM35" s="34">
        <f>BH35*其他调用!I36*其他调用!$M36</f>
        <v>1712245.4224850645</v>
      </c>
      <c r="BN35" s="34">
        <f>BI35*其他调用!J36*其他调用!$M36</f>
        <v>476654.92052878713</v>
      </c>
      <c r="BO35" s="34">
        <f>BJ35*其他调用!K36*其他调用!$M36</f>
        <v>53847.451055410696</v>
      </c>
      <c r="BP35" s="34">
        <f>BK35*其他调用!L36*其他调用!$M36</f>
        <v>7147.2060049467136</v>
      </c>
      <c r="BQ35" s="17">
        <f t="shared" si="1"/>
        <v>2950372.8742450033</v>
      </c>
      <c r="BR35" s="67">
        <f>[1]服务器生态!$R34</f>
        <v>7.0735644421383484E-2</v>
      </c>
      <c r="BS35" s="66">
        <f>SUMPRODUCT((BG$4:BG35)*($BR$4:$BR35)*(其他调用!BY$5:BY36))</f>
        <v>24027.337685893712</v>
      </c>
      <c r="BT35" s="66">
        <f>SUMPRODUCT((BH$4:BH35)*($BR$4:$BR35)*(其他调用!BZ$5:BZ36))</f>
        <v>75370.496854200275</v>
      </c>
      <c r="BU35" s="66">
        <f>SUMPRODUCT((BI$4:BI35)*($BR$4:$BR35)*(其他调用!CA$5:CA36))</f>
        <v>239281.88320923099</v>
      </c>
      <c r="BV35" s="66">
        <f>SUMPRODUCT((BJ$4:BJ35)*($BR$4:$BR35)*(其他调用!CB$5:CB36))</f>
        <v>160773.03448160741</v>
      </c>
      <c r="BW35" s="66">
        <f>SUMPRODUCT((BK$4:BK35)*($BR$4:$BR35)*(其他调用!CC$5:CC36))</f>
        <v>90654.52160860291</v>
      </c>
      <c r="BX35" s="85">
        <f>SUMPRODUCT((BG$4:BG35)*($BR$4:$BR35))*'[1]功能-战损相关'!$D$2-BS35</f>
        <v>44622.198559516939</v>
      </c>
      <c r="BY35" s="85">
        <f>SUMPRODUCT((BH$4:BH35)*($BR$4:$BR35))*'[1]功能-战损相关'!$D$2-BT35</f>
        <v>139973.77987208619</v>
      </c>
      <c r="BZ35" s="85">
        <f>SUMPRODUCT((BI$4:BI35)*($BR$4:$BR35))*'[1]功能-战损相关'!$D$2-BU35</f>
        <v>444380.64024571492</v>
      </c>
      <c r="CA35" s="85">
        <f>SUMPRODUCT((BJ$4:BJ35)*($BR$4:$BR35))*'[1]功能-战损相关'!$D$2-BV35</f>
        <v>298578.4926086996</v>
      </c>
      <c r="CB35" s="85">
        <f>SUMPRODUCT((BK$4:BK35)*($BR$4:$BR35))*'[1]功能-战损相关'!$D$2-BW35</f>
        <v>168358.39727311966</v>
      </c>
      <c r="CC35" s="34"/>
      <c r="CD35" s="34">
        <v>32</v>
      </c>
      <c r="CE35" s="65">
        <v>1</v>
      </c>
      <c r="CF35" s="105">
        <f>求节点(节奏总纲!R$4:R$363,BS$4:BS$363,$CD35)*$CE35</f>
        <v>14442.955069650445</v>
      </c>
      <c r="CG35" s="105">
        <f>求节点(节奏总纲!S$4:S$363,BT$4:BT$363,$CD35)*$CE35</f>
        <v>41699.891563781312</v>
      </c>
      <c r="CH35" s="105">
        <f>求节点(节奏总纲!T$4:T$363,BU$4:BU$363,$CD35)*$CE35</f>
        <v>116846.21362429406</v>
      </c>
      <c r="CI35" s="105">
        <f>求节点(节奏总纲!U$4:U$363,BV$4:BV$363,$CD35)*$CE35</f>
        <v>59256.544128814756</v>
      </c>
      <c r="CJ35" s="105">
        <f>求节点(节奏总纲!V$4:V$363,BW$4:BW$363,$CD35)*$CE35</f>
        <v>18178.539161157772</v>
      </c>
      <c r="CK35" s="105">
        <f>求节点(节奏总纲!R$4:R$363,BX$4:BX$363,$CD35)*$CE35</f>
        <v>26822.630843636547</v>
      </c>
      <c r="CL35" s="105">
        <f>求节点(节奏总纲!S$4:S$363,BY$4:BY$363,$CD35)*$CE35</f>
        <v>77442.655761308153</v>
      </c>
      <c r="CM35" s="105">
        <f>求节点(节奏总纲!T$4:T$363,BZ$4:BZ$363,$CD35)*$CE35</f>
        <v>217000.11101654614</v>
      </c>
      <c r="CN35" s="105">
        <f>求节点(节奏总纲!U$4:U$363,CA$4:CA$363,$CD35)*$CE35</f>
        <v>110047.86766779883</v>
      </c>
      <c r="CO35" s="105">
        <f>求节点(节奏总纲!V$4:V$363,CB$4:CB$363,$CD35)*$CE35</f>
        <v>33760.144156435861</v>
      </c>
      <c r="CP35" s="34"/>
      <c r="CQ35" s="34"/>
      <c r="CR35" s="34"/>
      <c r="CS35" s="34"/>
      <c r="CT35" s="34"/>
    </row>
    <row r="36" spans="2:98" x14ac:dyDescent="0.2">
      <c r="B36" s="1"/>
      <c r="C36" s="110"/>
      <c r="D36" s="110" t="s">
        <v>450</v>
      </c>
      <c r="E36" s="110"/>
      <c r="P36" s="107">
        <f t="shared" ref="P36:P41" si="10">J18</f>
        <v>0.35</v>
      </c>
      <c r="Q36" s="110">
        <f t="shared" ref="Q36:Q41" si="11">C18</f>
        <v>2</v>
      </c>
      <c r="R36" s="110">
        <f t="shared" ref="R36:R41" si="12">E18</f>
        <v>22.5</v>
      </c>
      <c r="S36" s="44">
        <f>ROUND(INDEX(其他调用!$AM$5:$AM$364,$R36,1)/INDEX(其他调用!AH$5:AH$364,$R36,1)*$P36,-1)</f>
        <v>40</v>
      </c>
      <c r="T36" s="44">
        <f>ROUND(INDEX(其他调用!$AM$5:$AM$364,$R36,1)/INDEX(其他调用!AI$5:AI$364,$R36,1)*$P36,-1)</f>
        <v>30</v>
      </c>
      <c r="U36" s="44">
        <f>ROUND(INDEX(其他调用!$AM$5:$AM$364,$R36,1)/INDEX(其他调用!AJ$5:AJ$364,$R36,1)*$P36,-1)</f>
        <v>20</v>
      </c>
      <c r="V36" s="44">
        <f>ROUND(INDEX(其他调用!$AM$5:$AM$364,$R36,1)/INDEX(其他调用!AK$5:AK$364,$R36,1)*$P36,-1)</f>
        <v>10</v>
      </c>
      <c r="W36" s="44">
        <f>ROUND(INDEX(其他调用!$AM$5:$AM$364,$R36,1)/INDEX(其他调用!AL$5:AL$364,$R36,1)*$P36,-1)</f>
        <v>10</v>
      </c>
      <c r="Z36" s="49"/>
      <c r="AA36" s="13">
        <v>33</v>
      </c>
      <c r="AB36" s="58">
        <f>攻城基础信息!X37*$E$12</f>
        <v>54843.498263256508</v>
      </c>
      <c r="AC36" s="58">
        <f>攻城基础信息!Y37*$E$12</f>
        <v>76441.692627073746</v>
      </c>
      <c r="AD36" s="58">
        <f>攻城基础信息!Z37*$E$12</f>
        <v>62189.813568022502</v>
      </c>
      <c r="AE36" s="58">
        <f>攻城基础信息!AA37*$E$12</f>
        <v>80803.933265817293</v>
      </c>
      <c r="AF36" s="58">
        <f>攻城基础信息!AB37*$E$12</f>
        <v>63407.932505038683</v>
      </c>
      <c r="AH36" s="58">
        <f>$E$4*AB36*攻城基础信息!AC37</f>
        <v>2120615.2661792547</v>
      </c>
      <c r="AI36" s="58">
        <f>$E$4*AC36*攻城基础信息!AD37</f>
        <v>2955745.4482468558</v>
      </c>
      <c r="AJ36" s="58">
        <f>$E$4*AD36*攻城基础信息!AE37</f>
        <v>2404672.7912968737</v>
      </c>
      <c r="AK36" s="58">
        <f>$E$4*AE36*攻城基础信息!AF37</f>
        <v>3124418.7529449402</v>
      </c>
      <c r="AL36" s="58">
        <f>$E$4*AF36*攻城基础信息!AG37</f>
        <v>2451773.3901948328</v>
      </c>
      <c r="AM36" s="30"/>
      <c r="AN36" s="13">
        <v>33</v>
      </c>
      <c r="AO36" s="105">
        <f>求节点(节奏总纲!D$4:D$163,AH$4:AH$163,$AN36)*其他调用!H37*其他调用!$M37</f>
        <v>213947741.00848296</v>
      </c>
      <c r="AP36" s="105">
        <f>求节点(节奏总纲!E$4:E$163,AI$4:AI$163,$AN36)*其他调用!I37*其他调用!$M37</f>
        <v>226200218.07460439</v>
      </c>
      <c r="AQ36" s="105">
        <f>求节点(节奏总纲!F$4:F$163,AJ$4:AJ$163,$AN36)*其他调用!J37*其他调用!$M37</f>
        <v>18748133.106332164</v>
      </c>
      <c r="AR36" s="105">
        <f>求节点(节奏总纲!G$4:G$163,AK$4:AK$163,$AN36)*其他调用!K37*其他调用!$M37</f>
        <v>4158482.3747091438</v>
      </c>
      <c r="AS36" s="105">
        <f>求节点(节奏总纲!H$4:H$163,AL$4:AL$163,$AN36)*其他调用!L37*其他调用!$M37</f>
        <v>1214633.5805301762</v>
      </c>
      <c r="AT36" s="17">
        <f t="shared" si="0"/>
        <v>464269208.1446588</v>
      </c>
      <c r="AU36" s="84"/>
      <c r="AV36" s="66"/>
      <c r="AX36" s="85"/>
      <c r="AY36" s="17">
        <v>33</v>
      </c>
      <c r="AZ36" s="85">
        <f>其他调用!R37*6*(其他调用!AH$2*$AZ$1*MIN(其他调用!$AJ37/其他调用!AH37,1)+$E$4*0%*攻城基础信息!AC37)</f>
        <v>11552.489193424582</v>
      </c>
      <c r="BA36" s="85">
        <f>其他调用!S37*6*(其他调用!AI$2*$AZ$1*MIN(其他调用!$AJ37/其他调用!AI37,1)+$E$4*0%*攻城基础信息!AD37)</f>
        <v>35091.781886748438</v>
      </c>
      <c r="BB36" s="85">
        <f>其他调用!T37*6*(其他调用!AJ$2*$AZ$1*MIN(其他调用!$AJ37/其他调用!AJ37,1)+$E$4*0%*攻城基础信息!AE37)</f>
        <v>106848.50502341971</v>
      </c>
      <c r="BC36" s="85">
        <f>其他调用!U37*6*(其他调用!AK$2*$AZ$1*MIN(其他调用!$AJ37/其他调用!AK37,1)+$E$4*0%*攻城基础信息!AF37)</f>
        <v>65612.959714526951</v>
      </c>
      <c r="BD36" s="85">
        <f>其他调用!V37*6*(其他调用!AL$2*$AZ$1*MIN(其他调用!$AJ37/其他调用!AL37,1)+$E$4*0%*攻城基础信息!AG37)</f>
        <v>33579.602975772556</v>
      </c>
      <c r="BE36" s="17"/>
      <c r="BF36" s="17">
        <v>33</v>
      </c>
      <c r="BG36" s="105">
        <f>求节点(节奏总纲!D$4:D$163,AZ$4:AZ$163,$AN36)</f>
        <v>15000.819860241059</v>
      </c>
      <c r="BH36" s="105">
        <f>求节点(节奏总纲!E$4:E$163,BA$4:BA$163,$AN36)</f>
        <v>46581.804988551725</v>
      </c>
      <c r="BI36" s="105">
        <f>求节点(节奏总纲!F$4:F$163,BB$4:BB$163,$AN36)</f>
        <v>146085.56904807105</v>
      </c>
      <c r="BJ36" s="105">
        <f>求节点(节奏总纲!G$4:G$163,BC$4:BC$163,$AN36)</f>
        <v>105454.04335285982</v>
      </c>
      <c r="BK36" s="105">
        <f>求节点(节奏总纲!H$4:H$163,BD$4:BD$163,$AN36)</f>
        <v>56046.720775901951</v>
      </c>
      <c r="BL36" s="34">
        <f>BG36*其他调用!H37*其他调用!$M37</f>
        <v>705875.30626568501</v>
      </c>
      <c r="BM36" s="34">
        <f>BH36*其他调用!I37*其他调用!$M37</f>
        <v>1732175.8299902147</v>
      </c>
      <c r="BN36" s="34">
        <f>BI36*其他调用!J37*其他调用!$M37</f>
        <v>481313.76742486091</v>
      </c>
      <c r="BO36" s="34">
        <f>BJ36*其他调用!K37*其他调用!$M37</f>
        <v>54550.171390105199</v>
      </c>
      <c r="BP36" s="34">
        <f>BK36*其他调用!L37*其他调用!$M37</f>
        <v>7259.3506244013024</v>
      </c>
      <c r="BQ36" s="17">
        <f t="shared" si="1"/>
        <v>2981174.4256952666</v>
      </c>
      <c r="BR36" s="67">
        <f>[1]服务器生态!$R35</f>
        <v>6.6548371772694653E-2</v>
      </c>
      <c r="BS36" s="66">
        <f>SUMPRODUCT((BG$4:BG36)*($BR$4:$BR36)*(其他调用!BY$5:BY37))</f>
        <v>24202.036709860757</v>
      </c>
      <c r="BT36" s="66">
        <f>SUMPRODUCT((BH$4:BH36)*($BR$4:$BR36)*(其他调用!BZ$5:BZ37))</f>
        <v>75912.986927539008</v>
      </c>
      <c r="BU36" s="66">
        <f>SUMPRODUCT((BI$4:BI36)*($BR$4:$BR36)*(其他调用!CA$5:CA37))</f>
        <v>240983.19064216741</v>
      </c>
      <c r="BV36" s="66">
        <f>SUMPRODUCT((BJ$4:BJ36)*($BR$4:$BR36)*(其他调用!CB$5:CB37))</f>
        <v>162001.1485859539</v>
      </c>
      <c r="BW36" s="66">
        <f>SUMPRODUCT((BK$4:BK36)*($BR$4:$BR36)*(其他调用!CC$5:CC37))</f>
        <v>91307.239760499055</v>
      </c>
      <c r="BX36" s="85">
        <f>SUMPRODUCT((BG$4:BG36)*($BR$4:$BR36))*'[1]功能-战损相关'!$D$2-BS36</f>
        <v>44946.639604027165</v>
      </c>
      <c r="BY36" s="85">
        <f>SUMPRODUCT((BH$4:BH36)*($BR$4:$BR36))*'[1]功能-战损相关'!$D$2-BT36</f>
        <v>140981.2614368581</v>
      </c>
      <c r="BZ36" s="85">
        <f>SUMPRODUCT((BI$4:BI36)*($BR$4:$BR36))*'[1]功能-战损相关'!$D$2-BU36</f>
        <v>447540.21119259688</v>
      </c>
      <c r="CA36" s="85">
        <f>SUMPRODUCT((BJ$4:BJ36)*($BR$4:$BR36))*'[1]功能-战损相关'!$D$2-BV36</f>
        <v>300859.27594534308</v>
      </c>
      <c r="CB36" s="85">
        <f>SUMPRODUCT((BK$4:BK36)*($BR$4:$BR36))*'[1]功能-战损相关'!$D$2-BW36</f>
        <v>169570.58812664106</v>
      </c>
      <c r="CC36" s="34"/>
      <c r="CD36" s="34">
        <v>33</v>
      </c>
      <c r="CE36" s="65">
        <v>1</v>
      </c>
      <c r="CF36" s="105">
        <f>求节点(节奏总纲!R$4:R$363,BS$4:BS$363,$CD36)*$CE36</f>
        <v>15134.644814193058</v>
      </c>
      <c r="CG36" s="105">
        <f>求节点(节奏总纲!S$4:S$363,BT$4:BT$363,$CD36)*$CE36</f>
        <v>43825.494248964911</v>
      </c>
      <c r="CH36" s="105">
        <f>求节点(节奏总纲!T$4:T$363,BU$4:BU$363,$CD36)*$CE36</f>
        <v>123437.35048939435</v>
      </c>
      <c r="CI36" s="105">
        <f>求节点(节奏总纲!U$4:U$363,BV$4:BV$363,$CD36)*$CE36</f>
        <v>63768.394734575508</v>
      </c>
      <c r="CJ36" s="105">
        <f>求节点(节奏总纲!V$4:V$363,BW$4:BW$363,$CD36)*$CE36</f>
        <v>19953.161238476387</v>
      </c>
      <c r="CK36" s="105">
        <f>求节点(节奏总纲!R$4:R$363,BX$4:BX$363,$CD36)*$CE36</f>
        <v>28107.197512072828</v>
      </c>
      <c r="CL36" s="105">
        <f>求节点(节奏总纲!S$4:S$363,BY$4:BY$363,$CD36)*$CE36</f>
        <v>81390.203605220551</v>
      </c>
      <c r="CM36" s="105">
        <f>求节点(节奏总纲!T$4:T$363,BZ$4:BZ$363,$CD36)*$CE36</f>
        <v>229240.79376601812</v>
      </c>
      <c r="CN36" s="105">
        <f>求节点(节奏总纲!U$4:U$363,CA$4:CA$363,$CD36)*$CE36</f>
        <v>118427.01879278307</v>
      </c>
      <c r="CO36" s="105">
        <f>求节点(节奏总纲!V$4:V$363,CB$4:CB$363,$CD36)*$CE36</f>
        <v>37055.870871456144</v>
      </c>
      <c r="CP36" s="34"/>
      <c r="CQ36" s="34"/>
      <c r="CR36" s="34"/>
      <c r="CS36" s="34"/>
      <c r="CT36" s="34"/>
    </row>
    <row r="37" spans="2:98" x14ac:dyDescent="0.2">
      <c r="B37" s="1"/>
      <c r="C37" s="110"/>
      <c r="D37" s="110" t="s">
        <v>325</v>
      </c>
      <c r="E37" s="110"/>
      <c r="P37" s="107">
        <f t="shared" si="10"/>
        <v>0.4</v>
      </c>
      <c r="Q37" s="110">
        <f t="shared" si="11"/>
        <v>3</v>
      </c>
      <c r="R37" s="110">
        <f t="shared" si="12"/>
        <v>45</v>
      </c>
      <c r="S37" s="44">
        <f>ROUND(INDEX(其他调用!$AM$5:$AM$364,$R37,1)/INDEX(其他调用!AH$5:AH$364,$R37,1)*$P37,-1)</f>
        <v>60</v>
      </c>
      <c r="T37" s="44">
        <f>ROUND(INDEX(其他调用!$AM$5:$AM$364,$R37,1)/INDEX(其他调用!AI$5:AI$364,$R37,1)*$P37,-1)</f>
        <v>40</v>
      </c>
      <c r="U37" s="44">
        <f>ROUND(INDEX(其他调用!$AM$5:$AM$364,$R37,1)/INDEX(其他调用!AJ$5:AJ$364,$R37,1)*$P37,-1)</f>
        <v>30</v>
      </c>
      <c r="V37" s="44">
        <f>ROUND(INDEX(其他调用!$AM$5:$AM$364,$R37,1)/INDEX(其他调用!AK$5:AK$364,$R37,1)*$P37,-1)</f>
        <v>20</v>
      </c>
      <c r="W37" s="44">
        <f>ROUND(INDEX(其他调用!$AM$5:$AM$364,$R37,1)/INDEX(其他调用!AL$5:AL$364,$R37,1)*$P37,-1)</f>
        <v>10</v>
      </c>
      <c r="Z37" s="49"/>
      <c r="AA37" s="13">
        <v>34</v>
      </c>
      <c r="AB37" s="58">
        <f>攻城基础信息!X38*$E$12</f>
        <v>56366.968962271872</v>
      </c>
      <c r="AC37" s="58">
        <f>攻城基础信息!Y38*$E$12</f>
        <v>77826.698572267735</v>
      </c>
      <c r="AD37" s="58">
        <f>攻城基础信息!Z38*$E$12</f>
        <v>63950.585643504273</v>
      </c>
      <c r="AE37" s="58">
        <f>攻城基础信息!AA38*$E$12</f>
        <v>82384.52080969057</v>
      </c>
      <c r="AF37" s="58">
        <f>攻城基础信息!AB38*$E$12</f>
        <v>64709.970417861972</v>
      </c>
      <c r="AH37" s="58">
        <f>$E$4*AB37*攻城基础信息!AC38</f>
        <v>2217100.7791826972</v>
      </c>
      <c r="AI37" s="58">
        <f>$E$4*AC37*攻城基础信息!AD38</f>
        <v>3061183.4771758686</v>
      </c>
      <c r="AJ37" s="58">
        <f>$E$4*AD37*攻城基础信息!AE38</f>
        <v>2515389.7019778383</v>
      </c>
      <c r="AK37" s="58">
        <f>$E$4*AE37*攻城基础信息!AF38</f>
        <v>3240457.8185145007</v>
      </c>
      <c r="AL37" s="58">
        <f>$E$4*AF37*攻城基础信息!AG38</f>
        <v>2545258.836435908</v>
      </c>
      <c r="AM37" s="30"/>
      <c r="AN37" s="13">
        <v>34</v>
      </c>
      <c r="AO37" s="105">
        <f>求节点(节奏总纲!D$4:D$163,AH$4:AH$163,$AN37)*其他调用!H38*其他调用!$M38</f>
        <v>218064187.69348013</v>
      </c>
      <c r="AP37" s="105">
        <f>求节点(节奏总纲!E$4:E$163,AI$4:AI$163,$AN37)*其他调用!I38*其他调用!$M38</f>
        <v>231364764.33257124</v>
      </c>
      <c r="AQ37" s="105">
        <f>求节点(节奏总纲!F$4:F$163,AJ$4:AJ$163,$AN37)*其他调用!J38*其他调用!$M38</f>
        <v>19179536.223935161</v>
      </c>
      <c r="AR37" s="105">
        <f>求节点(节奏总纲!G$4:G$163,AK$4:AK$163,$AN37)*其他调用!K38*其他调用!$M38</f>
        <v>4252048.6663456168</v>
      </c>
      <c r="AS37" s="105">
        <f>求节点(节奏总纲!H$4:H$163,AL$4:AL$163,$AN37)*其他调用!L38*其他调用!$M38</f>
        <v>1248371.1682095286</v>
      </c>
      <c r="AT37" s="17">
        <f t="shared" si="0"/>
        <v>474108908.08454174</v>
      </c>
      <c r="AU37" s="84"/>
      <c r="AV37" s="66"/>
      <c r="AX37" s="85"/>
      <c r="AY37" s="17">
        <v>34</v>
      </c>
      <c r="AZ37" s="85">
        <f>其他调用!R38*6*(其他调用!AH$2*$AZ$1*MIN(其他调用!$AJ38/其他调用!AH38,1)+$E$4*0%*攻城基础信息!AC38)</f>
        <v>11741.887291365807</v>
      </c>
      <c r="BA37" s="85">
        <f>其他调用!S38*6*(其他调用!AI$2*$AZ$1*MIN(其他调用!$AJ38/其他调用!AI38,1)+$E$4*0%*攻城基础信息!AD38)</f>
        <v>35696.638916232194</v>
      </c>
      <c r="BB37" s="85">
        <f>其他调用!T38*6*(其他调用!AJ$2*$AZ$1*MIN(其他调用!$AJ38/其他调用!AJ38,1)+$E$4*0%*攻城基础信息!AE38)</f>
        <v>108608.922306872</v>
      </c>
      <c r="BC37" s="85">
        <f>其他调用!U38*6*(其他调用!AK$2*$AZ$1*MIN(其他调用!$AJ38/其他调用!AK38,1)+$E$4*0%*攻城基础信息!AF38)</f>
        <v>66794.922302245817</v>
      </c>
      <c r="BD37" s="85">
        <f>其他调用!V38*6*(其他调用!AL$2*$AZ$1*MIN(其他调用!$AJ38/其他调用!AL38,1)+$E$4*0%*攻城基础信息!AG38)</f>
        <v>34095.898110830633</v>
      </c>
      <c r="BE37" s="17"/>
      <c r="BF37" s="17">
        <v>34</v>
      </c>
      <c r="BG37" s="105">
        <f>求节点(节奏总纲!D$4:D$163,AZ$4:AZ$163,$AN37)</f>
        <v>15079.62669071307</v>
      </c>
      <c r="BH37" s="105">
        <f>求节点(节奏总纲!E$4:E$163,BA$4:BA$163,$AN37)</f>
        <v>46820.948706807736</v>
      </c>
      <c r="BI37" s="105">
        <f>求节点(节奏总纲!F$4:F$163,BB$4:BB$163,$AN37)</f>
        <v>146829.73286174072</v>
      </c>
      <c r="BJ37" s="105">
        <f>求节点(节奏总纲!G$4:G$163,BC$4:BC$163,$AN37)</f>
        <v>106023.41708803263</v>
      </c>
      <c r="BK37" s="105">
        <f>求节点(节奏总纲!H$4:H$163,BD$4:BD$163,$AN37)</f>
        <v>56331.501268952983</v>
      </c>
      <c r="BL37" s="34">
        <f>BG37*其他调用!H38*其他调用!$M38</f>
        <v>710792.25775306567</v>
      </c>
      <c r="BM37" s="34">
        <f>BH37*其他调用!I38*其他调用!$M38</f>
        <v>1751709.8639636766</v>
      </c>
      <c r="BN37" s="34">
        <f>BI37*其他调用!J38*其他调用!$M38</f>
        <v>485881.43896471296</v>
      </c>
      <c r="BO37" s="34">
        <f>BJ37*其他调用!K38*其他调用!$M38</f>
        <v>55229.627290937089</v>
      </c>
      <c r="BP37" s="34">
        <f>BK37*其他调用!L38*其他调用!$M38</f>
        <v>7371.1399710344058</v>
      </c>
      <c r="BQ37" s="17">
        <f t="shared" si="1"/>
        <v>3010984.327943427</v>
      </c>
      <c r="BR37" s="67">
        <f>[1]服务器生态!$R36</f>
        <v>6.236109912400583E-2</v>
      </c>
      <c r="BS37" s="66">
        <f>SUMPRODUCT((BG$4:BG37)*($BR$4:$BR37)*(其他调用!BY$5:BY38))</f>
        <v>24366.603576452955</v>
      </c>
      <c r="BT37" s="66">
        <f>SUMPRODUCT((BH$4:BH37)*($BR$4:$BR37)*(其他调用!BZ$5:BZ38))</f>
        <v>76423.952946631427</v>
      </c>
      <c r="BU37" s="66">
        <f>SUMPRODUCT((BI$4:BI37)*($BR$4:$BR37)*(其他调用!CA$5:CA38))</f>
        <v>242585.57175910231</v>
      </c>
      <c r="BV37" s="66">
        <f>SUMPRODUCT((BJ$4:BJ37)*($BR$4:$BR37)*(其他调用!CB$5:CB38))</f>
        <v>163158.20252989011</v>
      </c>
      <c r="BW37" s="66">
        <f>SUMPRODUCT((BK$4:BK37)*($BR$4:$BR37)*(其他调用!CC$5:CC38))</f>
        <v>91921.996269025578</v>
      </c>
      <c r="BX37" s="85">
        <f>SUMPRODUCT((BG$4:BG37)*($BR$4:$BR37))*'[1]功能-战损相关'!$D$2-BS37</f>
        <v>45252.263784841241</v>
      </c>
      <c r="BY37" s="85">
        <f>SUMPRODUCT((BH$4:BH37)*($BR$4:$BR37))*'[1]功能-战损相关'!$D$2-BT37</f>
        <v>141930.1983294583</v>
      </c>
      <c r="BZ37" s="85">
        <f>SUMPRODUCT((BI$4:BI37)*($BR$4:$BR37))*'[1]功能-战损相关'!$D$2-BU37</f>
        <v>450516.06183833315</v>
      </c>
      <c r="CA37" s="85">
        <f>SUMPRODUCT((BJ$4:BJ37)*($BR$4:$BR37))*'[1]功能-战损相关'!$D$2-BV37</f>
        <v>303008.09041265311</v>
      </c>
      <c r="CB37" s="85">
        <f>SUMPRODUCT((BK$4:BK37)*($BR$4:$BR37))*'[1]功能-战损相关'!$D$2-BW37</f>
        <v>170712.27878533318</v>
      </c>
      <c r="CC37" s="34"/>
      <c r="CD37" s="34">
        <v>34</v>
      </c>
      <c r="CE37" s="65">
        <v>1</v>
      </c>
      <c r="CF37" s="105">
        <f>求节点(节奏总纲!R$4:R$363,BS$4:BS$363,$CD37)*$CE37</f>
        <v>15802.890475282758</v>
      </c>
      <c r="CG37" s="105">
        <f>求节点(节奏总纲!S$4:S$363,BT$4:BT$363,$CD37)*$CE37</f>
        <v>45967.129015049875</v>
      </c>
      <c r="CH37" s="105">
        <f>求节点(节奏总纲!T$4:T$363,BU$4:BU$363,$CD37)*$CE37</f>
        <v>129959.49895145262</v>
      </c>
      <c r="CI37" s="105">
        <f>求节点(节奏总纲!U$4:U$363,BV$4:BV$363,$CD37)*$CE37</f>
        <v>68224.431655921639</v>
      </c>
      <c r="CJ37" s="105">
        <f>求节点(节奏总纲!V$4:V$363,BW$4:BW$363,$CD37)*$CE37</f>
        <v>21727.783315795001</v>
      </c>
      <c r="CK37" s="105">
        <f>求节点(节奏总纲!R$4:R$363,BX$4:BX$363,$CD37)*$CE37</f>
        <v>29348.225168382269</v>
      </c>
      <c r="CL37" s="105">
        <f>求节点(节奏总纲!S$4:S$363,BY$4:BY$363,$CD37)*$CE37</f>
        <v>85367.525313664053</v>
      </c>
      <c r="CM37" s="105">
        <f>求节点(节奏总纲!T$4:T$363,BZ$4:BZ$363,$CD37)*$CE37</f>
        <v>241353.3551955549</v>
      </c>
      <c r="CN37" s="105">
        <f>求节点(节奏总纲!U$4:U$363,CA$4:CA$363,$CD37)*$CE37</f>
        <v>126702.51593242589</v>
      </c>
      <c r="CO37" s="105">
        <f>求节点(节奏总纲!V$4:V$363,CB$4:CB$363,$CD37)*$CE37</f>
        <v>40351.597586476426</v>
      </c>
      <c r="CP37" s="34"/>
      <c r="CQ37" s="34"/>
      <c r="CR37" s="34"/>
      <c r="CS37" s="34"/>
      <c r="CT37" s="34"/>
    </row>
    <row r="38" spans="2:98" x14ac:dyDescent="0.2">
      <c r="B38" s="1"/>
      <c r="C38" s="110"/>
      <c r="D38" s="110"/>
      <c r="E38" s="110"/>
      <c r="P38" s="107">
        <f t="shared" si="10"/>
        <v>0.45</v>
      </c>
      <c r="Q38" s="110">
        <f t="shared" si="11"/>
        <v>4</v>
      </c>
      <c r="R38" s="110">
        <f t="shared" si="12"/>
        <v>75</v>
      </c>
      <c r="S38" s="44">
        <f>ROUND(INDEX(其他调用!$AM$5:$AM$364,$R38,1)/INDEX(其他调用!AH$5:AH$364,$R38,1)*$P38,-1)</f>
        <v>70</v>
      </c>
      <c r="T38" s="44">
        <f>ROUND(INDEX(其他调用!$AM$5:$AM$364,$R38,1)/INDEX(其他调用!AI$5:AI$364,$R38,1)*$P38,-1)</f>
        <v>60</v>
      </c>
      <c r="U38" s="44">
        <f>ROUND(INDEX(其他调用!$AM$5:$AM$364,$R38,1)/INDEX(其他调用!AJ$5:AJ$364,$R38,1)*$P38,-1)</f>
        <v>40</v>
      </c>
      <c r="V38" s="44">
        <f>ROUND(INDEX(其他调用!$AM$5:$AM$364,$R38,1)/INDEX(其他调用!AK$5:AK$364,$R38,1)*$P38,-1)</f>
        <v>20</v>
      </c>
      <c r="W38" s="44">
        <f>ROUND(INDEX(其他调用!$AM$5:$AM$364,$R38,1)/INDEX(其他调用!AL$5:AL$364,$R38,1)*$P38,-1)</f>
        <v>10</v>
      </c>
      <c r="Z38" s="49"/>
      <c r="AA38" s="13">
        <v>35</v>
      </c>
      <c r="AB38" s="58">
        <f>攻城基础信息!X39*$E$12</f>
        <v>58223.156303805961</v>
      </c>
      <c r="AC38" s="58">
        <f>攻城基础信息!Y39*$E$12</f>
        <v>79320.543565526343</v>
      </c>
      <c r="AD38" s="58">
        <f>攻城基础信息!Z39*$E$12</f>
        <v>65058.864893215818</v>
      </c>
      <c r="AE38" s="58">
        <f>攻城基础信息!AA39*$E$12</f>
        <v>83758.09688016212</v>
      </c>
      <c r="AF38" s="58">
        <f>攻城基础信息!AB39*$E$12</f>
        <v>66091.378191667594</v>
      </c>
      <c r="AH38" s="58">
        <f>$E$4*AB38*攻城基础信息!AC39</f>
        <v>2328926.2521522422</v>
      </c>
      <c r="AI38" s="58">
        <f>$E$4*AC38*攻城基础信息!AD39</f>
        <v>3172821.7426210591</v>
      </c>
      <c r="AJ38" s="58">
        <f>$E$4*AD38*攻城基础信息!AE39</f>
        <v>2602354.5957286367</v>
      </c>
      <c r="AK38" s="58">
        <f>$E$4*AE38*攻城基础信息!AF39</f>
        <v>3350323.87520649</v>
      </c>
      <c r="AL38" s="58">
        <f>$E$4*AF38*攻城基础信息!AG39</f>
        <v>2643655.1276667081</v>
      </c>
      <c r="AM38" s="30"/>
      <c r="AN38" s="13">
        <v>35</v>
      </c>
      <c r="AO38" s="105">
        <f>求节点(节奏总纲!D$4:D$163,AH$4:AH$163,$AN38)*其他调用!H39*其他调用!$M39</f>
        <v>222158375.81256115</v>
      </c>
      <c r="AP38" s="105">
        <f>求节点(节奏总纲!E$4:E$163,AI$4:AI$163,$AN38)*其他调用!I39*其他调用!$M39</f>
        <v>236484164.41249672</v>
      </c>
      <c r="AQ38" s="105">
        <f>求节点(节奏总纲!F$4:F$163,AJ$4:AJ$163,$AN38)*其他调用!J39*其他调用!$M39</f>
        <v>19602868.338817071</v>
      </c>
      <c r="AR38" s="105">
        <f>求节点(节奏总纲!G$4:G$163,AK$4:AK$163,$AN38)*其他调用!K39*其他调用!$M39</f>
        <v>4346617.2085953411</v>
      </c>
      <c r="AS38" s="105">
        <f>求节点(节奏总纲!H$4:H$163,AL$4:AL$163,$AN38)*其他调用!L39*其他调用!$M39</f>
        <v>1284073.251171499</v>
      </c>
      <c r="AT38" s="17">
        <f t="shared" si="0"/>
        <v>483876099.02364171</v>
      </c>
      <c r="AU38" s="84"/>
      <c r="AV38" s="66"/>
      <c r="AX38" s="85"/>
      <c r="AY38" s="17">
        <v>35</v>
      </c>
      <c r="AZ38" s="85">
        <f>其他调用!R39*6*(其他调用!AH$2*$AZ$1*MIN(其他调用!$AJ39/其他调用!AH39,1)+$E$4*0%*攻城基础信息!AC39)</f>
        <v>11940.572738841885</v>
      </c>
      <c r="BA38" s="85">
        <f>其他调用!S39*6*(其他调用!AI$2*$AZ$1*MIN(其他调用!$AJ39/其他调用!AI39,1)+$E$4*0%*攻城基础信息!AD39)</f>
        <v>36275.347567222503</v>
      </c>
      <c r="BB38" s="85">
        <f>其他调用!T39*6*(其他调用!AJ$2*$AZ$1*MIN(其他调用!$AJ39/其他调用!AJ39,1)+$E$4*0%*攻城基础信息!AE39)</f>
        <v>110459.35450738261</v>
      </c>
      <c r="BC38" s="85">
        <f>其他调用!U39*6*(其他调用!AK$2*$AZ$1*MIN(其他调用!$AJ39/其他调用!AK39,1)+$E$4*0%*攻城基础信息!AF39)</f>
        <v>67917.944502684288</v>
      </c>
      <c r="BD38" s="85">
        <f>其他调用!V39*6*(其他调用!AL$2*$AZ$1*MIN(其他调用!$AJ39/其他调用!AL39,1)+$E$4*0%*攻城基础信息!AG39)</f>
        <v>34517.897242110659</v>
      </c>
      <c r="BE38" s="17"/>
      <c r="BF38" s="17">
        <v>35</v>
      </c>
      <c r="BG38" s="105">
        <f>求节点(节奏总纲!D$4:D$163,AZ$4:AZ$163,$AN38)</f>
        <v>15155.384772950525</v>
      </c>
      <c r="BH38" s="105">
        <f>求节点(节奏总纲!E$4:E$163,BA$4:BA$163,$AN38)</f>
        <v>47056.338876373433</v>
      </c>
      <c r="BI38" s="105">
        <f>求节点(节奏总纲!F$4:F$163,BB$4:BB$163,$AN38)</f>
        <v>147531.47184629636</v>
      </c>
      <c r="BJ38" s="105">
        <f>求节点(节奏总纲!G$4:G$163,BC$4:BC$163,$AN38)</f>
        <v>106592.79082320545</v>
      </c>
      <c r="BK38" s="105">
        <f>求节点(节奏总纲!H$4:H$163,BD$4:BD$163,$AN38)</f>
        <v>56606.356544699134</v>
      </c>
      <c r="BL38" s="34">
        <f>BG38*其他调用!H39*其他调用!$M39</f>
        <v>715567.34597216081</v>
      </c>
      <c r="BM38" s="34">
        <f>BH38*其他调用!I39*其他调用!$M39</f>
        <v>1771242.4066898567</v>
      </c>
      <c r="BN38" s="34">
        <f>BI38*其他调用!J39*其他调用!$M39</f>
        <v>490331.95319657371</v>
      </c>
      <c r="BO38" s="34">
        <f>BJ38*其他调用!K39*其他调用!$M39</f>
        <v>55914.566275483157</v>
      </c>
      <c r="BP38" s="34">
        <f>BK38*其他调用!L39*其他调用!$M39</f>
        <v>7482.7298957873145</v>
      </c>
      <c r="BQ38" s="17">
        <f t="shared" si="1"/>
        <v>3040539.0020298613</v>
      </c>
      <c r="BR38" s="67">
        <f>[1]服务器生态!$R37</f>
        <v>5.8173826475317006E-2</v>
      </c>
      <c r="BS38" s="66">
        <f>SUMPRODUCT((BG$4:BG38)*($BR$4:$BR38)*(其他调用!BY$5:BY39))</f>
        <v>24520.891753143904</v>
      </c>
      <c r="BT38" s="66">
        <f>SUMPRODUCT((BH$4:BH38)*($BR$4:$BR38)*(其他调用!BZ$5:BZ39))</f>
        <v>76903.006222794051</v>
      </c>
      <c r="BU38" s="66">
        <f>SUMPRODUCT((BI$4:BI38)*($BR$4:$BR38)*(其他调用!CA$5:CA39))</f>
        <v>244087.50405159837</v>
      </c>
      <c r="BV38" s="66">
        <f>SUMPRODUCT((BJ$4:BJ38)*($BR$4:$BR38)*(其他调用!CB$5:CB39))</f>
        <v>164243.36187034217</v>
      </c>
      <c r="BW38" s="66">
        <f>SUMPRODUCT((BK$4:BK38)*($BR$4:$BR38)*(其他调用!CC$5:CC39))</f>
        <v>92498.272732556041</v>
      </c>
      <c r="BX38" s="85">
        <f>SUMPRODUCT((BG$4:BG38)*($BR$4:$BR38))*'[1]功能-战损相关'!$D$2-BS38</f>
        <v>45538.798970124422</v>
      </c>
      <c r="BY38" s="85">
        <f>SUMPRODUCT((BH$4:BH38)*($BR$4:$BR38))*'[1]功能-战损相关'!$D$2-BT38</f>
        <v>142819.86869947461</v>
      </c>
      <c r="BZ38" s="85">
        <f>SUMPRODUCT((BI$4:BI38)*($BR$4:$BR38))*'[1]功能-战损相关'!$D$2-BU38</f>
        <v>453305.36466725438</v>
      </c>
      <c r="CA38" s="85">
        <f>SUMPRODUCT((BJ$4:BJ38)*($BR$4:$BR38))*'[1]功能-战损相关'!$D$2-BV38</f>
        <v>305023.38633063552</v>
      </c>
      <c r="CB38" s="85">
        <f>SUMPRODUCT((BK$4:BK38)*($BR$4:$BR38))*'[1]功能-战损相关'!$D$2-BW38</f>
        <v>171782.50650331832</v>
      </c>
      <c r="CC38" s="34"/>
      <c r="CD38" s="34">
        <v>35</v>
      </c>
      <c r="CE38" s="65">
        <v>1</v>
      </c>
      <c r="CF38" s="105">
        <f>求节点(节奏总纲!R$4:R$363,BS$4:BS$363,$CD38)*$CE38</f>
        <v>16439.205403152893</v>
      </c>
      <c r="CG38" s="105">
        <f>求节点(节奏总纲!S$4:S$363,BT$4:BT$363,$CD38)*$CE38</f>
        <v>48122.128886387472</v>
      </c>
      <c r="CH38" s="105">
        <f>求节点(节奏总纲!T$4:T$363,BU$4:BU$363,$CD38)*$CE38</f>
        <v>136676.49728323685</v>
      </c>
      <c r="CI38" s="105">
        <f>求节点(节奏总纲!U$4:U$363,BV$4:BV$363,$CD38)*$CE38</f>
        <v>72566.04324500286</v>
      </c>
      <c r="CJ38" s="105">
        <f>求节点(节奏总纲!V$4:V$363,BW$4:BW$363,$CD38)*$CE38</f>
        <v>23688.313225430033</v>
      </c>
      <c r="CK38" s="105">
        <f>求节点(节奏总纲!R$4:R$363,BX$4:BX$363,$CD38)*$CE38</f>
        <v>30529.952891569657</v>
      </c>
      <c r="CL38" s="105">
        <f>求节点(节奏总纲!S$4:S$363,BY$4:BY$363,$CD38)*$CE38</f>
        <v>89369.667931862452</v>
      </c>
      <c r="CM38" s="105">
        <f>求节点(节奏总纲!T$4:T$363,BZ$4:BZ$363,$CD38)*$CE38</f>
        <v>253827.78066886848</v>
      </c>
      <c r="CN38" s="105">
        <f>求节点(节奏总纲!U$4:U$363,CA$4:CA$363,$CD38)*$CE38</f>
        <v>134765.50888357672</v>
      </c>
      <c r="CO38" s="105">
        <f>求节点(节奏总纲!V$4:V$363,CB$4:CB$363,$CD38)*$CE38</f>
        <v>43992.581704370052</v>
      </c>
      <c r="CP38" s="34"/>
      <c r="CQ38" s="34"/>
      <c r="CR38" s="34"/>
      <c r="CS38" s="34"/>
      <c r="CT38" s="34"/>
    </row>
    <row r="39" spans="2:98" x14ac:dyDescent="0.2">
      <c r="E39" s="110"/>
      <c r="P39" s="107">
        <f t="shared" si="10"/>
        <v>0.5</v>
      </c>
      <c r="Q39" s="110">
        <f t="shared" si="11"/>
        <v>5</v>
      </c>
      <c r="R39" s="110">
        <f t="shared" si="12"/>
        <v>120</v>
      </c>
      <c r="S39" s="44">
        <f>ROUND(INDEX(其他调用!$AM$5:$AM$364,$R39,1)/INDEX(其他调用!AH$5:AH$364,$R39,1)*$P39,-1)</f>
        <v>90</v>
      </c>
      <c r="T39" s="44">
        <f>ROUND(INDEX(其他调用!$AM$5:$AM$364,$R39,1)/INDEX(其他调用!AI$5:AI$364,$R39,1)*$P39,-1)</f>
        <v>70</v>
      </c>
      <c r="U39" s="44">
        <f>ROUND(INDEX(其他调用!$AM$5:$AM$364,$R39,1)/INDEX(其他调用!AJ$5:AJ$364,$R39,1)*$P39,-1)</f>
        <v>40</v>
      </c>
      <c r="V39" s="44">
        <f>ROUND(INDEX(其他调用!$AM$5:$AM$364,$R39,1)/INDEX(其他调用!AK$5:AK$364,$R39,1)*$P39,-1)</f>
        <v>20</v>
      </c>
      <c r="W39" s="44">
        <f>ROUND(INDEX(其他调用!$AM$5:$AM$364,$R39,1)/INDEX(其他调用!AL$5:AL$364,$R39,1)*$P39,-1)</f>
        <v>10</v>
      </c>
      <c r="Z39" s="49"/>
      <c r="AA39" s="13">
        <v>36</v>
      </c>
      <c r="AB39" s="58">
        <f>攻城基础信息!X40*$E$12</f>
        <v>60545.349631306308</v>
      </c>
      <c r="AC39" s="58">
        <f>攻城基础信息!Y40*$E$12</f>
        <v>80992.540607630144</v>
      </c>
      <c r="AD39" s="58">
        <f>攻城基础信息!Z40*$E$12</f>
        <v>66187.073601864409</v>
      </c>
      <c r="AE39" s="58">
        <f>攻城基础信息!AA40*$E$12</f>
        <v>85151.848443748197</v>
      </c>
      <c r="AF39" s="58">
        <f>攻城基础信息!AB40*$E$12</f>
        <v>67478.156575866233</v>
      </c>
      <c r="AH39" s="58">
        <f>$E$4*AB39*攻城基础信息!AC40</f>
        <v>2462177.5516731269</v>
      </c>
      <c r="AI39" s="58">
        <f>$E$4*AC39*攻城基础信息!AD40</f>
        <v>3293696.6513769641</v>
      </c>
      <c r="AJ39" s="58">
        <f>$E$4*AD39*攻城基础信息!AE40</f>
        <v>2691607.6598091563</v>
      </c>
      <c r="AK39" s="58">
        <f>$E$4*AE39*攻城基础信息!AF40</f>
        <v>3462841.8367124316</v>
      </c>
      <c r="AL39" s="58">
        <f>$E$4*AF39*攻城基础信息!AG40</f>
        <v>2744111.7007518974</v>
      </c>
      <c r="AM39" s="30"/>
      <c r="AN39" s="13">
        <v>36</v>
      </c>
      <c r="AO39" s="105">
        <f>求节点(节奏总纲!D$4:D$163,AH$4:AH$163,$AN39)*其他调用!H40*其他调用!$M40</f>
        <v>226230460.11366466</v>
      </c>
      <c r="AP39" s="105">
        <f>求节点(节奏总纲!E$4:E$163,AI$4:AI$163,$AN39)*其他调用!I40*其他调用!$M40</f>
        <v>241652034.7198036</v>
      </c>
      <c r="AQ39" s="105">
        <f>求节点(节奏总纲!F$4:F$163,AJ$4:AJ$163,$AN39)*其他调用!J40*其他调用!$M40</f>
        <v>20029247.129674274</v>
      </c>
      <c r="AR39" s="105">
        <f>求节点(节奏总纲!G$4:G$163,AK$4:AK$163,$AN39)*其他调用!K40*其他调用!$M40</f>
        <v>4440188.3764570253</v>
      </c>
      <c r="AS39" s="105">
        <f>求节点(节奏总纲!H$4:H$163,AL$4:AL$163,$AN39)*其他调用!L40*其他调用!$M40</f>
        <v>1320396.1947434186</v>
      </c>
      <c r="AT39" s="17">
        <f t="shared" si="0"/>
        <v>493672326.53434294</v>
      </c>
      <c r="AU39" s="84"/>
      <c r="AV39" s="66"/>
      <c r="AX39" s="85"/>
      <c r="AY39" s="17">
        <v>36</v>
      </c>
      <c r="AZ39" s="85">
        <f>其他调用!R40*6*(其他调用!AH$2*$AZ$1*MIN(其他调用!$AJ40/其他调用!AH40,1)+$E$4*0%*攻城基础信息!AC40)</f>
        <v>12131.467416840649</v>
      </c>
      <c r="BA39" s="85">
        <f>其他调用!S40*6*(其他调用!AI$2*$AZ$1*MIN(其他调用!$AJ40/其他调用!AI40,1)+$E$4*0%*攻城基础信息!AD40)</f>
        <v>36876.721933868284</v>
      </c>
      <c r="BB39" s="85">
        <f>其他调用!T40*6*(其他调用!AJ$2*$AZ$1*MIN(其他调用!$AJ40/其他调用!AJ40,1)+$E$4*0%*攻城基础信息!AE40)</f>
        <v>112165.33117687852</v>
      </c>
      <c r="BC39" s="85">
        <f>其他调用!U40*6*(其他调用!AK$2*$AZ$1*MIN(其他调用!$AJ40/其他调用!AK40,1)+$E$4*0%*攻城基础信息!AF40)</f>
        <v>69067.39569744897</v>
      </c>
      <c r="BD39" s="85">
        <f>其他调用!V40*6*(其他调用!AL$2*$AZ$1*MIN(其他调用!$AJ40/其他调用!AL40,1)+$E$4*0%*攻城基础信息!AG40)</f>
        <v>34923.180150868327</v>
      </c>
      <c r="BE39" s="17"/>
      <c r="BF39" s="17">
        <v>36</v>
      </c>
      <c r="BG39" s="105">
        <f>求节点(节奏总纲!D$4:D$163,AZ$4:AZ$163,$AN39)</f>
        <v>15230.696129075506</v>
      </c>
      <c r="BH39" s="105">
        <f>求节点(节奏总纲!E$4:E$163,BA$4:BA$163,$AN39)</f>
        <v>47290.828666126661</v>
      </c>
      <c r="BI39" s="105">
        <f>求节点(节奏总纲!F$4:F$163,BB$4:BB$163,$AN39)</f>
        <v>148233.21083085204</v>
      </c>
      <c r="BJ39" s="105">
        <f>求节点(节奏总纲!G$4:G$163,BC$4:BC$163,$AN39)</f>
        <v>107123.86968597303</v>
      </c>
      <c r="BK39" s="105">
        <f>求节点(节奏总纲!H$4:H$163,BD$4:BD$163,$AN39)</f>
        <v>56880.578779921998</v>
      </c>
      <c r="BL39" s="34">
        <f>BG39*其他调用!H40*其他调用!$M40</f>
        <v>720322.74647339527</v>
      </c>
      <c r="BM39" s="34">
        <f>BH39*其他调用!I40*其他调用!$M40</f>
        <v>1790879.4060450501</v>
      </c>
      <c r="BN39" s="34">
        <f>BI39*其他调用!J40*其他调用!$M40</f>
        <v>494805.1230481799</v>
      </c>
      <c r="BO39" s="34">
        <f>BJ39*其他调用!K40*其他调用!$M40</f>
        <v>56584.781907514036</v>
      </c>
      <c r="BP39" s="34">
        <f>BK39*其他调用!L40*其他调用!$M40</f>
        <v>7595.3265877112817</v>
      </c>
      <c r="BQ39" s="17">
        <f t="shared" si="1"/>
        <v>3070187.3840618511</v>
      </c>
      <c r="BR39" s="67">
        <f>[1]服务器生态!$R38</f>
        <v>5.3986553826628175E-2</v>
      </c>
      <c r="BS39" s="66">
        <f>SUMPRODUCT((BG$4:BG39)*($BR$4:$BR39)*(其他调用!BY$5:BY40))</f>
        <v>24664.785992512039</v>
      </c>
      <c r="BT39" s="66">
        <f>SUMPRODUCT((BH$4:BH39)*($BR$4:$BR39)*(其他调用!BZ$5:BZ40))</f>
        <v>77349.793274569747</v>
      </c>
      <c r="BU39" s="66">
        <f>SUMPRODUCT((BI$4:BI39)*($BR$4:$BR39)*(其他调用!CA$5:CA40))</f>
        <v>245487.95908929576</v>
      </c>
      <c r="BV39" s="66">
        <f>SUMPRODUCT((BJ$4:BJ39)*($BR$4:$BR39)*(其他调用!CB$5:CB40))</f>
        <v>165255.43036780291</v>
      </c>
      <c r="BW39" s="66">
        <f>SUMPRODUCT((BK$4:BK39)*($BR$4:$BR39)*(其他调用!CC$5:CC40))</f>
        <v>93035.660357454646</v>
      </c>
      <c r="BX39" s="85">
        <f>SUMPRODUCT((BG$4:BG39)*($BR$4:$BR39))*'[1]功能-战损相关'!$D$2-BS39</f>
        <v>45806.03112895097</v>
      </c>
      <c r="BY39" s="85">
        <f>SUMPRODUCT((BH$4:BH39)*($BR$4:$BR39))*'[1]功能-战损相关'!$D$2-BT39</f>
        <v>143649.61608134379</v>
      </c>
      <c r="BZ39" s="85">
        <f>SUMPRODUCT((BI$4:BI39)*($BR$4:$BR39))*'[1]功能-战损相关'!$D$2-BU39</f>
        <v>455906.20973726379</v>
      </c>
      <c r="CA39" s="85">
        <f>SUMPRODUCT((BJ$4:BJ39)*($BR$4:$BR39))*'[1]功能-战损相关'!$D$2-BV39</f>
        <v>306902.94211163401</v>
      </c>
      <c r="CB39" s="85">
        <f>SUMPRODUCT((BK$4:BK39)*($BR$4:$BR39))*'[1]功能-战损相关'!$D$2-BW39</f>
        <v>172780.51209241574</v>
      </c>
      <c r="CC39" s="34"/>
      <c r="CD39" s="34">
        <v>36</v>
      </c>
      <c r="CE39" s="65">
        <v>1</v>
      </c>
      <c r="CF39" s="105">
        <f>求节点(节奏总纲!R$4:R$363,BS$4:BS$363,$CD39)*$CE39</f>
        <v>17025.916367538353</v>
      </c>
      <c r="CG39" s="105">
        <f>求节点(节奏总纲!S$4:S$363,BT$4:BT$363,$CD39)*$CE39</f>
        <v>50197.45739922129</v>
      </c>
      <c r="CH39" s="105">
        <f>求节点(节奏总纲!T$4:T$363,BU$4:BU$363,$CD39)*$CE39</f>
        <v>143428.33878014656</v>
      </c>
      <c r="CI39" s="105">
        <f>求节点(节奏总纲!U$4:U$363,BV$4:BV$363,$CD39)*$CE39</f>
        <v>76907.654834084067</v>
      </c>
      <c r="CJ39" s="105">
        <f>求节点(节奏总纲!V$4:V$363,BW$4:BW$363,$CD39)*$CE39</f>
        <v>25848.587078814311</v>
      </c>
      <c r="CK39" s="105">
        <f>求节点(节奏总纲!R$4:R$363,BX$4:BX$363,$CD39)*$CE39</f>
        <v>31619.558968285517</v>
      </c>
      <c r="CL39" s="105">
        <f>求节点(节奏总纲!S$4:S$363,BY$4:BY$363,$CD39)*$CE39</f>
        <v>93223.849455696691</v>
      </c>
      <c r="CM39" s="105">
        <f>求节点(节奏总纲!T$4:T$363,BZ$4:BZ$363,$CD39)*$CE39</f>
        <v>266366.91487741505</v>
      </c>
      <c r="CN39" s="105">
        <f>求节点(节奏总纲!U$4:U$363,CA$4:CA$363,$CD39)*$CE39</f>
        <v>142828.50183472756</v>
      </c>
      <c r="CO39" s="105">
        <f>求节点(节奏总纲!V$4:V$363,CB$4:CB$363,$CD39)*$CE39</f>
        <v>48004.518860655146</v>
      </c>
      <c r="CP39" s="34"/>
      <c r="CQ39" s="34"/>
      <c r="CR39" s="34"/>
      <c r="CS39" s="34"/>
      <c r="CT39" s="34"/>
    </row>
    <row r="40" spans="2:98" x14ac:dyDescent="0.2">
      <c r="E40" s="110"/>
      <c r="P40" s="107">
        <f t="shared" si="10"/>
        <v>0.55000000000000004</v>
      </c>
      <c r="Q40" s="110">
        <f t="shared" si="11"/>
        <v>6</v>
      </c>
      <c r="R40" s="110">
        <f t="shared" si="12"/>
        <v>180</v>
      </c>
      <c r="S40" s="44">
        <f>ROUND(INDEX(其他调用!$AM$5:$AM$364,$R40,1)/INDEX(其他调用!AH$5:AH$364,$R40,1)*$P40,-1)</f>
        <v>90</v>
      </c>
      <c r="T40" s="44">
        <f>ROUND(INDEX(其他调用!$AM$5:$AM$364,$R40,1)/INDEX(其他调用!AI$5:AI$364,$R40,1)*$P40,-1)</f>
        <v>70</v>
      </c>
      <c r="U40" s="44">
        <f>ROUND(INDEX(其他调用!$AM$5:$AM$364,$R40,1)/INDEX(其他调用!AJ$5:AJ$364,$R40,1)*$P40,-1)</f>
        <v>50</v>
      </c>
      <c r="V40" s="44">
        <f>ROUND(INDEX(其他调用!$AM$5:$AM$364,$R40,1)/INDEX(其他调用!AK$5:AK$364,$R40,1)*$P40,-1)</f>
        <v>20</v>
      </c>
      <c r="W40" s="44">
        <f>ROUND(INDEX(其他调用!$AM$5:$AM$364,$R40,1)/INDEX(其他调用!AL$5:AL$364,$R40,1)*$P40,-1)</f>
        <v>10</v>
      </c>
      <c r="Z40" s="49"/>
      <c r="AA40" s="13">
        <v>37</v>
      </c>
      <c r="AB40" s="58">
        <f>攻城基础信息!X41*$E$12</f>
        <v>62702.447556128987</v>
      </c>
      <c r="AC40" s="58">
        <f>攻城基础信息!Y41*$E$12</f>
        <v>82711.140483004274</v>
      </c>
      <c r="AD40" s="58">
        <f>攻城基础信息!Z41*$E$12</f>
        <v>67335.784320684426</v>
      </c>
      <c r="AE40" s="58">
        <f>攻城基础信息!AA41*$E$12</f>
        <v>86556.034263916168</v>
      </c>
      <c r="AF40" s="58">
        <f>攻城基础信息!AB41*$E$12</f>
        <v>68879.963798138226</v>
      </c>
      <c r="AH40" s="58">
        <f>$E$4*AB40*攻城基础信息!AC41</f>
        <v>2591701.1656533349</v>
      </c>
      <c r="AI40" s="58">
        <f>$E$4*AC40*攻城基础信息!AD41</f>
        <v>3418727.1399641815</v>
      </c>
      <c r="AJ40" s="58">
        <f>$E$4*AD40*攻城基础信息!AE41</f>
        <v>2783212.4185882937</v>
      </c>
      <c r="AK40" s="58">
        <f>$E$4*AE40*攻城基础信息!AF41</f>
        <v>3577649.4162418735</v>
      </c>
      <c r="AL40" s="58">
        <f>$E$4*AF40*攻城基础信息!AG41</f>
        <v>2847038.5036563836</v>
      </c>
      <c r="AM40" s="30"/>
      <c r="AN40" s="13">
        <v>37</v>
      </c>
      <c r="AO40" s="105">
        <f>求节点(节奏总纲!D$4:D$163,AH$4:AH$163,$AN40)*其他调用!H41*其他调用!$M41</f>
        <v>230213049.0653508</v>
      </c>
      <c r="AP40" s="105">
        <f>求节点(节奏总纲!E$4:E$163,AI$4:AI$163,$AN40)*其他调用!I41*其他调用!$M41</f>
        <v>246856953.38438049</v>
      </c>
      <c r="AQ40" s="105">
        <f>求节点(节奏总纲!F$4:F$163,AJ$4:AJ$163,$AN40)*其他调用!J41*其他调用!$M41</f>
        <v>20451545.731506005</v>
      </c>
      <c r="AR40" s="105">
        <f>求节点(节奏总纲!G$4:G$163,AK$4:AK$163,$AN40)*其他调用!K41*其他调用!$M41</f>
        <v>4534141.3961714841</v>
      </c>
      <c r="AS40" s="105">
        <f>求节点(节奏总纲!H$4:H$163,AL$4:AL$163,$AN40)*其他调用!L41*其他调用!$M41</f>
        <v>1356870.7902620146</v>
      </c>
      <c r="AT40" s="17">
        <f t="shared" si="0"/>
        <v>503412560.36767083</v>
      </c>
      <c r="AU40" s="84"/>
      <c r="AV40" s="66"/>
      <c r="AX40" s="85"/>
      <c r="AY40" s="17">
        <v>37</v>
      </c>
      <c r="AZ40" s="85">
        <f>其他调用!R41*6*(其他调用!AH$2*$AZ$1*MIN(其他调用!$AJ41/其他调用!AH41,1)+$E$4*0%*攻城基础信息!AC41)</f>
        <v>12327.062231015916</v>
      </c>
      <c r="BA40" s="85">
        <f>其他调用!S41*6*(其他调用!AI$2*$AZ$1*MIN(其他调用!$AJ41/其他调用!AI41,1)+$E$4*0%*攻城基础信息!AD41)</f>
        <v>37450.308222980289</v>
      </c>
      <c r="BB40" s="85">
        <f>其他调用!T41*6*(其他调用!AJ$2*$AZ$1*MIN(其他调用!$AJ41/其他调用!AJ41,1)+$E$4*0%*攻城基础信息!AE41)</f>
        <v>113952.41890635423</v>
      </c>
      <c r="BC40" s="85">
        <f>其他调用!U41*6*(其他调用!AK$2*$AZ$1*MIN(其他调用!$AJ41/其他调用!AK41,1)+$E$4*0%*攻城基础信息!AF41)</f>
        <v>70273.854156565401</v>
      </c>
      <c r="BD40" s="85">
        <f>其他调用!V41*6*(其他调用!AL$2*$AZ$1*MIN(其他调用!$AJ41/其他调用!AL41,1)+$E$4*0%*攻城基础信息!AG41)</f>
        <v>35325.857109403769</v>
      </c>
      <c r="BE40" s="17"/>
      <c r="BF40" s="17">
        <v>37</v>
      </c>
      <c r="BG40" s="105">
        <f>求节点(节奏总纲!D$4:D$163,AZ$4:AZ$163,$AN40)</f>
        <v>15304.605582171973</v>
      </c>
      <c r="BH40" s="105">
        <f>求节点(节奏总纲!E$4:E$163,BA$4:BA$163,$AN40)</f>
        <v>47509.052806690408</v>
      </c>
      <c r="BI40" s="105">
        <f>求节点(节奏总纲!F$4:F$163,BB$4:BB$163,$AN40)</f>
        <v>148916.39425466929</v>
      </c>
      <c r="BJ40" s="105">
        <f>求节点(节奏总纲!G$4:G$163,BC$4:BC$163,$AN40)</f>
        <v>107643.52705766176</v>
      </c>
      <c r="BK40" s="105">
        <f>求节点(节奏总纲!H$4:H$163,BD$4:BD$163,$AN40)</f>
        <v>57141.184594721621</v>
      </c>
      <c r="BL40" s="34">
        <f>BG40*其他调用!H41*其他调用!$M41</f>
        <v>725012.94764828787</v>
      </c>
      <c r="BM40" s="34">
        <f>BH40*其他调用!I41*其他调用!$M41</f>
        <v>1810035.3118400923</v>
      </c>
      <c r="BN40" s="34">
        <f>BI40*其他调用!J41*其他调用!$M41</f>
        <v>499238.77563474973</v>
      </c>
      <c r="BO40" s="34">
        <f>BJ40*其他调用!K41*其他调用!$M41</f>
        <v>57254.167939213905</v>
      </c>
      <c r="BP40" s="34">
        <f>BK40*其他调用!L41*其他调用!$M41</f>
        <v>7707.1814661606741</v>
      </c>
      <c r="BQ40" s="17">
        <f t="shared" si="1"/>
        <v>3099248.3845285047</v>
      </c>
      <c r="BR40" s="67">
        <f>[1]服务器生态!$R39</f>
        <v>4.9799281177939345E-2</v>
      </c>
      <c r="BS40" s="66">
        <f>SUMPRODUCT((BG$4:BG40)*($BR$4:$BR40)*(其他调用!BY$5:BY41))</f>
        <v>24798.163704935247</v>
      </c>
      <c r="BT40" s="66">
        <f>SUMPRODUCT((BH$4:BH40)*($BR$4:$BR40)*(其他调用!BZ$5:BZ41))</f>
        <v>77763.828693432893</v>
      </c>
      <c r="BU40" s="66">
        <f>SUMPRODUCT((BI$4:BI40)*($BR$4:$BR40)*(其他调用!CA$5:CA41))</f>
        <v>246785.74673245708</v>
      </c>
      <c r="BV40" s="66">
        <f>SUMPRODUCT((BJ$4:BJ40)*($BR$4:$BR40)*(其他调用!CB$5:CB41))</f>
        <v>166193.5301652156</v>
      </c>
      <c r="BW40" s="66">
        <f>SUMPRODUCT((BK$4:BK40)*($BR$4:$BR40)*(其他调用!CC$5:CC41))</f>
        <v>93533.638593187439</v>
      </c>
      <c r="BX40" s="85">
        <f>SUMPRODUCT((BG$4:BG40)*($BR$4:$BR40))*'[1]功能-战损相关'!$D$2-BS40</f>
        <v>46053.732594879795</v>
      </c>
      <c r="BY40" s="85">
        <f>SUMPRODUCT((BH$4:BH40)*($BR$4:$BR40))*'[1]功能-战损相关'!$D$2-BT40</f>
        <v>144418.53900208959</v>
      </c>
      <c r="BZ40" s="85">
        <f>SUMPRODUCT((BI$4:BI40)*($BR$4:$BR40))*'[1]功能-战损相关'!$D$2-BU40</f>
        <v>458316.38678884902</v>
      </c>
      <c r="CA40" s="85">
        <f>SUMPRODUCT((BJ$4:BJ40)*($BR$4:$BR40))*'[1]功能-战损相关'!$D$2-BV40</f>
        <v>308645.12744968612</v>
      </c>
      <c r="CB40" s="85">
        <f>SUMPRODUCT((BK$4:BK40)*($BR$4:$BR40))*'[1]功能-战损相关'!$D$2-BW40</f>
        <v>173705.32881591946</v>
      </c>
      <c r="CC40" s="34"/>
      <c r="CD40" s="34">
        <v>37</v>
      </c>
      <c r="CE40" s="65">
        <v>1</v>
      </c>
      <c r="CF40" s="105">
        <f>求节点(节奏总纲!R$4:R$363,BS$4:BS$363,$CD40)*$CE40</f>
        <v>17539.388311540784</v>
      </c>
      <c r="CG40" s="105">
        <f>求节点(节奏总纲!S$4:S$363,BT$4:BT$363,$CD40)*$CE40</f>
        <v>52128.44520224641</v>
      </c>
      <c r="CH40" s="105">
        <f>求节点(节奏总纲!T$4:T$363,BU$4:BU$363,$CD40)*$CE40</f>
        <v>150025.55578653366</v>
      </c>
      <c r="CI40" s="105">
        <f>求节点(节奏总纲!U$4:U$363,BV$4:BV$363,$CD40)*$CE40</f>
        <v>80944.606829701486</v>
      </c>
      <c r="CJ40" s="105">
        <f>求节点(节奏总纲!V$4:V$363,BW$4:BW$363,$CD40)*$CE40</f>
        <v>28008.86093219859</v>
      </c>
      <c r="CK40" s="105">
        <f>求节点(节奏总纲!R$4:R$363,BX$4:BX$363,$CD40)*$CE40</f>
        <v>32573.149721432888</v>
      </c>
      <c r="CL40" s="105">
        <f>求节点(节奏总纲!S$4:S$363,BY$4:BY$363,$CD40)*$CE40</f>
        <v>96809.969661314768</v>
      </c>
      <c r="CM40" s="105">
        <f>求节点(节奏总纲!T$4:T$363,BZ$4:BZ$363,$CD40)*$CE40</f>
        <v>278618.88931784831</v>
      </c>
      <c r="CN40" s="105">
        <f>求节点(节奏总纲!U$4:U$363,CA$4:CA$363,$CD40)*$CE40</f>
        <v>150325.69839801703</v>
      </c>
      <c r="CO40" s="105">
        <f>求节点(节奏总纲!V$4:V$363,CB$4:CB$363,$CD40)*$CE40</f>
        <v>52016.456016940232</v>
      </c>
      <c r="CP40" s="34"/>
      <c r="CQ40" s="34"/>
      <c r="CR40" s="34"/>
      <c r="CS40" s="34"/>
      <c r="CT40" s="34"/>
    </row>
    <row r="41" spans="2:98" x14ac:dyDescent="0.2">
      <c r="E41" s="127"/>
      <c r="P41" s="107">
        <f t="shared" si="10"/>
        <v>0.6</v>
      </c>
      <c r="Q41" s="110">
        <f t="shared" si="11"/>
        <v>7</v>
      </c>
      <c r="R41" s="110">
        <f t="shared" si="12"/>
        <v>285</v>
      </c>
      <c r="S41" s="44">
        <f>ROUND(INDEX(其他调用!$AM$5:$AM$364,$R41,1)/INDEX(其他调用!AH$5:AH$364,$R41,1)*$P41,-1)</f>
        <v>100</v>
      </c>
      <c r="T41" s="44">
        <f>ROUND(INDEX(其他调用!$AM$5:$AM$364,$R41,1)/INDEX(其他调用!AI$5:AI$364,$R41,1)*$P41,-1)</f>
        <v>80</v>
      </c>
      <c r="U41" s="44">
        <f>ROUND(INDEX(其他调用!$AM$5:$AM$364,$R41,1)/INDEX(其他调用!AJ$5:AJ$364,$R41,1)*$P41,-1)</f>
        <v>50</v>
      </c>
      <c r="V41" s="44">
        <f>ROUND(INDEX(其他调用!$AM$5:$AM$364,$R41,1)/INDEX(其他调用!AK$5:AK$364,$R41,1)*$P41,-1)</f>
        <v>30</v>
      </c>
      <c r="W41" s="44">
        <f>ROUND(INDEX(其他调用!$AM$5:$AM$364,$R41,1)/INDEX(其他调用!AL$5:AL$364,$R41,1)*$P41,-1)</f>
        <v>20</v>
      </c>
      <c r="Z41" s="49"/>
      <c r="AA41" s="13">
        <v>38</v>
      </c>
      <c r="AB41" s="58">
        <f>攻城基础信息!X42*$E$12</f>
        <v>64913.955290274665</v>
      </c>
      <c r="AC41" s="58">
        <f>攻城基础信息!Y42*$E$12</f>
        <v>84467.560076351248</v>
      </c>
      <c r="AD41" s="58">
        <f>攻城基础信息!Z42*$E$12</f>
        <v>68579.690587714736</v>
      </c>
      <c r="AE41" s="58">
        <f>攻城基础信息!AA42*$E$12</f>
        <v>87973.689540161009</v>
      </c>
      <c r="AF41" s="58">
        <f>攻城基础信息!AB42*$E$12</f>
        <v>70262.295232295961</v>
      </c>
      <c r="AH41" s="58">
        <f>$E$4*AB41*攻城基础信息!AC42</f>
        <v>2726386.12219154</v>
      </c>
      <c r="AI41" s="58">
        <f>$E$4*AC41*攻城基础信息!AD42</f>
        <v>3547637.5232067574</v>
      </c>
      <c r="AJ41" s="58">
        <f>$E$4*AD41*攻城基础信息!AE42</f>
        <v>2880347.0046840226</v>
      </c>
      <c r="AK41" s="58">
        <f>$E$4*AE41*攻城基础信息!AF42</f>
        <v>3694894.960686767</v>
      </c>
      <c r="AL41" s="58">
        <f>$E$4*AF41*攻城基础信息!AG42</f>
        <v>2951016.3997564344</v>
      </c>
      <c r="AM41" s="30"/>
      <c r="AN41" s="13">
        <v>38</v>
      </c>
      <c r="AO41" s="105">
        <f>求节点(节奏总纲!D$4:D$163,AH$4:AH$163,$AN41)*其他调用!H42*其他调用!$M42</f>
        <v>234204098.14818713</v>
      </c>
      <c r="AP41" s="105">
        <f>求节点(节奏总纲!E$4:E$163,AI$4:AI$163,$AN41)*其他调用!I42*其他调用!$M42</f>
        <v>252111252.41714472</v>
      </c>
      <c r="AQ41" s="105">
        <f>求节点(节奏总纲!F$4:F$163,AJ$4:AJ$163,$AN41)*其他调用!J42*其他调用!$M42</f>
        <v>20873530.139683027</v>
      </c>
      <c r="AR41" s="105">
        <f>求节点(节奏总纲!G$4:G$163,AK$4:AK$163,$AN41)*其他调用!K42*其他调用!$M42</f>
        <v>4628685.2088106358</v>
      </c>
      <c r="AS41" s="105">
        <f>求节点(节奏总纲!H$4:H$163,AL$4:AL$163,$AN41)*其他调用!L42*其他调用!$M42</f>
        <v>1393489.1882467919</v>
      </c>
      <c r="AT41" s="17">
        <f t="shared" si="0"/>
        <v>513211055.10207224</v>
      </c>
      <c r="AU41" s="84"/>
      <c r="AV41" s="66"/>
      <c r="AX41" s="85"/>
      <c r="AY41" s="17">
        <v>38</v>
      </c>
      <c r="AZ41" s="85">
        <f>其他调用!R42*6*(其他调用!AH$2*$AZ$1*MIN(其他调用!$AJ42/其他调用!AH42,1)+$E$4*0%*攻城基础信息!AC42)</f>
        <v>12520.167247929068</v>
      </c>
      <c r="BA41" s="85">
        <f>其他调用!S42*6*(其他调用!AI$2*$AZ$1*MIN(其他调用!$AJ42/其他调用!AI42,1)+$E$4*0%*攻城基础信息!AD42)</f>
        <v>38032.696807153625</v>
      </c>
      <c r="BB41" s="85">
        <f>其他调用!T42*6*(其他调用!AJ$2*$AZ$1*MIN(其他调用!$AJ42/其他调用!AJ42,1)+$E$4*0%*攻城基础信息!AE42)</f>
        <v>115636.22710445139</v>
      </c>
      <c r="BC41" s="85">
        <f>其他调用!U42*6*(其他调用!AK$2*$AZ$1*MIN(其他调用!$AJ42/其他调用!AK42,1)+$E$4*0%*攻城基础信息!AF42)</f>
        <v>71567.435588206659</v>
      </c>
      <c r="BD41" s="85">
        <f>其他调用!V42*6*(其他调用!AL$2*$AZ$1*MIN(其他调用!$AJ42/其他调用!AL42,1)+$E$4*0%*攻城基础信息!AG42)</f>
        <v>35681.739340549153</v>
      </c>
      <c r="BE41" s="17"/>
      <c r="BF41" s="17">
        <v>38</v>
      </c>
      <c r="BG41" s="105">
        <f>求节点(节奏总纲!D$4:D$163,AZ$4:AZ$163,$AN41)</f>
        <v>15378.51503526844</v>
      </c>
      <c r="BH41" s="105">
        <f>求节点(节奏总纲!E$4:E$163,BA$4:BA$163,$AN41)</f>
        <v>47727.276947254155</v>
      </c>
      <c r="BI41" s="105">
        <f>求节点(节奏总纲!F$4:F$163,BB$4:BB$163,$AN41)</f>
        <v>149591.00473293397</v>
      </c>
      <c r="BJ41" s="105">
        <f>求节点(节奏总纲!G$4:G$163,BC$4:BC$163,$AN41)</f>
        <v>108155.30282735822</v>
      </c>
      <c r="BK41" s="105">
        <f>求节点(节奏总纲!H$4:H$163,BD$4:BD$163,$AN41)</f>
        <v>57388.184877878819</v>
      </c>
      <c r="BL41" s="34">
        <f>BG41*其他调用!H42*其他调用!$M42</f>
        <v>729703.98659712693</v>
      </c>
      <c r="BM41" s="34">
        <f>BH41*其他调用!I42*其他调用!$M42</f>
        <v>1829322.8100973922</v>
      </c>
      <c r="BN41" s="34">
        <f>BI41*其他调用!J42*其他调用!$M42</f>
        <v>503665.75036210968</v>
      </c>
      <c r="BO41" s="34">
        <f>BJ41*其他调用!K42*其他调用!$M42</f>
        <v>57924.514248084881</v>
      </c>
      <c r="BP41" s="34">
        <f>BK41*其他调用!L42*其他调用!$M42</f>
        <v>7818.2458341337142</v>
      </c>
      <c r="BQ41" s="17">
        <f t="shared" si="1"/>
        <v>3128435.3071388472</v>
      </c>
      <c r="BR41" s="67">
        <f>[1]服务器生态!$R40</f>
        <v>4.7144401972964413E-2</v>
      </c>
      <c r="BS41" s="66">
        <f>SUMPRODUCT((BG$4:BG41)*($BR$4:$BR41)*(其他调用!BY$5:BY42))</f>
        <v>24925.04061148499</v>
      </c>
      <c r="BT41" s="66">
        <f>SUMPRODUCT((BH$4:BH41)*($BR$4:$BR41)*(其他调用!BZ$5:BZ42))</f>
        <v>78157.591631091258</v>
      </c>
      <c r="BU41" s="66">
        <f>SUMPRODUCT((BI$4:BI41)*($BR$4:$BR41)*(其他调用!CA$5:CA42))</f>
        <v>248019.91296272416</v>
      </c>
      <c r="BV41" s="66">
        <f>SUMPRODUCT((BJ$4:BJ41)*($BR$4:$BR41)*(其他调用!CB$5:CB42))</f>
        <v>167085.84065281574</v>
      </c>
      <c r="BW41" s="66">
        <f>SUMPRODUCT((BK$4:BK41)*($BR$4:$BR41)*(其他调用!CC$5:CC42))</f>
        <v>94007.106633054209</v>
      </c>
      <c r="BX41" s="85">
        <f>SUMPRODUCT((BG$4:BG41)*($BR$4:$BR41))*'[1]功能-战损相关'!$D$2-BS41</f>
        <v>46289.361135615036</v>
      </c>
      <c r="BY41" s="85">
        <f>SUMPRODUCT((BH$4:BH41)*($BR$4:$BR41))*'[1]功能-战损相关'!$D$2-BT41</f>
        <v>145149.8130291694</v>
      </c>
      <c r="BZ41" s="85">
        <f>SUMPRODUCT((BI$4:BI41)*($BR$4:$BR41))*'[1]功能-战损相关'!$D$2-BU41</f>
        <v>460608.40978791652</v>
      </c>
      <c r="CA41" s="85">
        <f>SUMPRODUCT((BJ$4:BJ41)*($BR$4:$BR41))*'[1]功能-战损相关'!$D$2-BV41</f>
        <v>310302.27549808635</v>
      </c>
      <c r="CB41" s="85">
        <f>SUMPRODUCT((BK$4:BK41)*($BR$4:$BR41))*'[1]功能-战损相关'!$D$2-BW41</f>
        <v>174584.62660424347</v>
      </c>
      <c r="CC41" s="34"/>
      <c r="CD41" s="34">
        <v>38</v>
      </c>
      <c r="CE41" s="65">
        <v>1</v>
      </c>
      <c r="CF41" s="105">
        <f>求节点(节奏总纲!R$4:R$363,BS$4:BS$363,$CD41)*$CE41</f>
        <v>18071.558512131993</v>
      </c>
      <c r="CG41" s="105">
        <f>求节点(节奏总纲!S$4:S$363,BT$4:BT$363,$CD41)*$CE41</f>
        <v>53874.451513630585</v>
      </c>
      <c r="CH41" s="105">
        <f>求节点(节奏总纲!T$4:T$363,BU$4:BU$363,$CD41)*$CE41</f>
        <v>156393.57731485879</v>
      </c>
      <c r="CI41" s="105">
        <f>求节点(节奏总纲!U$4:U$363,BV$4:BV$363,$CD41)*$CE41</f>
        <v>84959.673859190341</v>
      </c>
      <c r="CJ41" s="105">
        <f>求节点(节奏总纲!V$4:V$363,BW$4:BW$363,$CD41)*$CE41</f>
        <v>30169.134785582872</v>
      </c>
      <c r="CK41" s="105">
        <f>求节点(节奏总纲!R$4:R$363,BX$4:BX$363,$CD41)*$CE41</f>
        <v>33561.465808245121</v>
      </c>
      <c r="CL41" s="105">
        <f>求节点(节奏总纲!S$4:S$363,BY$4:BY$363,$CD41)*$CE41</f>
        <v>100052.55281102825</v>
      </c>
      <c r="CM41" s="105">
        <f>求节点(节奏总纲!T$4:T$363,BZ$4:BZ$363,$CD41)*$CE41</f>
        <v>290445.21501330927</v>
      </c>
      <c r="CN41" s="105">
        <f>求节点(节奏总纲!U$4:U$363,CA$4:CA$363,$CD41)*$CE41</f>
        <v>157782.25145278205</v>
      </c>
      <c r="CO41" s="105">
        <f>求节点(节奏总纲!V$4:V$363,CB$4:CB$363,$CD41)*$CE41</f>
        <v>56028.393173225326</v>
      </c>
      <c r="CP41" s="34"/>
      <c r="CQ41" s="34"/>
      <c r="CR41" s="34"/>
      <c r="CS41" s="34"/>
      <c r="CT41" s="34"/>
    </row>
    <row r="42" spans="2:98" x14ac:dyDescent="0.2">
      <c r="E42" s="127"/>
      <c r="Z42" s="49"/>
      <c r="AA42" s="13">
        <v>39</v>
      </c>
      <c r="AB42" s="58">
        <f>攻城基础信息!X43*$E$12</f>
        <v>67182.190273741435</v>
      </c>
      <c r="AC42" s="58">
        <f>攻城基础信息!Y43*$E$12</f>
        <v>85956.11852285701</v>
      </c>
      <c r="AD42" s="58">
        <f>攻城基础信息!Z43*$E$12</f>
        <v>69913.827784743597</v>
      </c>
      <c r="AE42" s="58">
        <f>攻城基础信息!AA43*$E$12</f>
        <v>89446.38686623695</v>
      </c>
      <c r="AF42" s="58">
        <f>攻城基础信息!AB43*$E$12</f>
        <v>71889.482910911844</v>
      </c>
      <c r="AH42" s="58">
        <f>$E$4*AB42*攻城基础信息!AC43</f>
        <v>2866440.1183463046</v>
      </c>
      <c r="AI42" s="58">
        <f>$E$4*AC42*攻城基础信息!AD43</f>
        <v>3667461.0569752371</v>
      </c>
      <c r="AJ42" s="58">
        <f>$E$4*AD42*攻城基础信息!AE43</f>
        <v>2982989.9854823975</v>
      </c>
      <c r="AK42" s="58">
        <f>$E$4*AE42*攻城基础信息!AF43</f>
        <v>3816379.1729594478</v>
      </c>
      <c r="AL42" s="58">
        <f>$E$4*AF42*攻城基础信息!AG43</f>
        <v>3067284.6041989089</v>
      </c>
      <c r="AM42" s="30"/>
      <c r="AN42" s="13">
        <v>39</v>
      </c>
      <c r="AO42" s="105">
        <f>求节点(节奏总纲!D$4:D$163,AH$4:AH$163,$AN42)*其他调用!H43*其他调用!$M43</f>
        <v>238190404.32478797</v>
      </c>
      <c r="AP42" s="105">
        <f>求节点(节奏总纲!E$4:E$163,AI$4:AI$163,$AN42)*其他调用!I43*其他调用!$M43</f>
        <v>257338266.74603266</v>
      </c>
      <c r="AQ42" s="105">
        <f>求节点(节奏总纲!F$4:F$163,AJ$4:AJ$163,$AN42)*其他调用!J43*其他调用!$M43</f>
        <v>21293691.081302896</v>
      </c>
      <c r="AR42" s="105">
        <f>求节点(节奏总纲!G$4:G$163,AK$4:AK$163,$AN42)*其他调用!K43*其他调用!$M43</f>
        <v>4721254.7150261831</v>
      </c>
      <c r="AS42" s="105">
        <f>求节点(节奏总纲!H$4:H$163,AL$4:AL$163,$AN42)*其他调用!L43*其他调用!$M43</f>
        <v>1430389.8487663236</v>
      </c>
      <c r="AT42" s="17">
        <f t="shared" si="0"/>
        <v>522974006.71591604</v>
      </c>
      <c r="AU42" s="84"/>
      <c r="AV42" s="66"/>
      <c r="AX42" s="85"/>
      <c r="AY42" s="17">
        <v>39</v>
      </c>
      <c r="AZ42" s="85">
        <f>其他调用!R43*6*(其他调用!AH$2*$AZ$1*MIN(其他调用!$AJ43/其他调用!AH43,1)+$E$4*0%*攻城基础信息!AC43)</f>
        <v>12712.819148421437</v>
      </c>
      <c r="BA42" s="85">
        <f>其他调用!S43*6*(其他调用!AI$2*$AZ$1*MIN(其他调用!$AJ43/其他调用!AI43,1)+$E$4*0%*攻城基础信息!AD43)</f>
        <v>38607.374975089806</v>
      </c>
      <c r="BB42" s="85">
        <f>其他调用!T43*6*(其他调用!AJ$2*$AZ$1*MIN(其他调用!$AJ43/其他调用!AJ43,1)+$E$4*0%*攻城基础信息!AE43)</f>
        <v>117358.21839671818</v>
      </c>
      <c r="BC42" s="85">
        <f>其他调用!U43*6*(其他调用!AK$2*$AZ$1*MIN(其他调用!$AJ43/其他调用!AK43,1)+$E$4*0%*攻城基础信息!AF43)</f>
        <v>72942.521871110759</v>
      </c>
      <c r="BD42" s="85">
        <f>其他调用!V43*6*(其他调用!AL$2*$AZ$1*MIN(其他调用!$AJ43/其他调用!AL43,1)+$E$4*0%*攻城基础信息!AG43)</f>
        <v>36126.094306581537</v>
      </c>
      <c r="BE42" s="17"/>
      <c r="BF42" s="17">
        <v>39</v>
      </c>
      <c r="BG42" s="105">
        <f>求节点(节奏总纲!D$4:D$163,AZ$4:AZ$163,$AN42)</f>
        <v>15448.321300680211</v>
      </c>
      <c r="BH42" s="105">
        <f>求节点(节奏总纲!E$4:E$163,BA$4:BA$163,$AN42)</f>
        <v>47939.677949951925</v>
      </c>
      <c r="BI42" s="105">
        <f>求节点(节奏总纲!F$4:F$163,BB$4:BB$163,$AN42)</f>
        <v>150261.84294815653</v>
      </c>
      <c r="BJ42" s="105">
        <f>求节点(节奏总纲!G$4:G$163,BC$4:BC$163,$AN42)</f>
        <v>108623.62663989572</v>
      </c>
      <c r="BK42" s="105">
        <f>求节点(节奏总纲!H$4:H$163,BD$4:BD$163,$AN42)</f>
        <v>57635.185161036025</v>
      </c>
      <c r="BL42" s="34">
        <f>BG42*其他调用!H43*其他调用!$M43</f>
        <v>734077.42162926903</v>
      </c>
      <c r="BM42" s="34">
        <f>BH42*其他调用!I43*其他调用!$M43</f>
        <v>1848207.4163106498</v>
      </c>
      <c r="BN42" s="34">
        <f>BI42*其他调用!J43*其他调用!$M43</f>
        <v>508016.62659738323</v>
      </c>
      <c r="BO42" s="34">
        <f>BJ42*其他调用!K43*其他调用!$M43</f>
        <v>58566.736002319369</v>
      </c>
      <c r="BP42" s="34">
        <f>BK42*其他调用!L43*其他调用!$M43</f>
        <v>7929.0095336757931</v>
      </c>
      <c r="BQ42" s="17">
        <f t="shared" si="1"/>
        <v>3156797.2100732974</v>
      </c>
      <c r="BR42" s="67">
        <f>[1]服务器生态!$R41</f>
        <v>4.6021916211703359E-2</v>
      </c>
      <c r="BS42" s="66">
        <f>SUMPRODUCT((BG$4:BG42)*($BR$4:$BR42)*(其他调用!BY$5:BY43))</f>
        <v>25049.458847474481</v>
      </c>
      <c r="BT42" s="66">
        <f>SUMPRODUCT((BH$4:BH42)*($BR$4:$BR42)*(其他调用!BZ$5:BZ43))</f>
        <v>78543.689903411287</v>
      </c>
      <c r="BU42" s="66">
        <f>SUMPRODUCT((BI$4:BI42)*($BR$4:$BR42)*(其他调用!CA$5:CA43))</f>
        <v>249230.09710327</v>
      </c>
      <c r="BV42" s="66">
        <f>SUMPRODUCT((BJ$4:BJ42)*($BR$4:$BR42)*(其他调用!CB$5:CB43))</f>
        <v>167960.67745548644</v>
      </c>
      <c r="BW42" s="66">
        <f>SUMPRODUCT((BK$4:BK42)*($BR$4:$BR42)*(其他调用!CC$5:CC43))</f>
        <v>94471.290923961467</v>
      </c>
      <c r="BX42" s="85">
        <f>SUMPRODUCT((BG$4:BG42)*($BR$4:$BR42))*'[1]功能-战损相关'!$D$2-BS42</f>
        <v>46520.423573881228</v>
      </c>
      <c r="BY42" s="85">
        <f>SUMPRODUCT((BH$4:BH42)*($BR$4:$BR42))*'[1]功能-战损相关'!$D$2-BT42</f>
        <v>145866.85267776373</v>
      </c>
      <c r="BZ42" s="85">
        <f>SUMPRODUCT((BI$4:BI42)*($BR$4:$BR42))*'[1]功能-战损相关'!$D$2-BU42</f>
        <v>462855.89462035883</v>
      </c>
      <c r="CA42" s="85">
        <f>SUMPRODUCT((BJ$4:BJ42)*($BR$4:$BR42))*'[1]功能-战损相关'!$D$2-BV42</f>
        <v>311926.97241733194</v>
      </c>
      <c r="CB42" s="85">
        <f>SUMPRODUCT((BK$4:BK42)*($BR$4:$BR42))*'[1]功能-战损相关'!$D$2-BW42</f>
        <v>175446.68314449981</v>
      </c>
      <c r="CC42" s="34"/>
      <c r="CD42" s="34">
        <v>39</v>
      </c>
      <c r="CE42" s="65">
        <v>1</v>
      </c>
      <c r="CF42" s="105">
        <f>求节点(节奏总纲!R$4:R$363,BS$4:BS$363,$CD42)*$CE42</f>
        <v>18612.164656960198</v>
      </c>
      <c r="CG42" s="105">
        <f>求节点(节奏总纲!S$4:S$363,BT$4:BT$363,$CD42)*$CE42</f>
        <v>55444.420191459394</v>
      </c>
      <c r="CH42" s="105">
        <f>求节点(节奏总纲!T$4:T$363,BU$4:BU$363,$CD42)*$CE42</f>
        <v>162515.4376324763</v>
      </c>
      <c r="CI42" s="105">
        <f>求节点(节奏总纲!U$4:U$363,BV$4:BV$363,$CD42)*$CE42</f>
        <v>89233.628698742046</v>
      </c>
      <c r="CJ42" s="105">
        <f>求节点(节奏总纲!V$4:V$363,BW$4:BW$363,$CD42)*$CE42</f>
        <v>32497.436687313915</v>
      </c>
      <c r="CK42" s="105">
        <f>求节点(节奏总纲!R$4:R$363,BX$4:BX$363,$CD42)*$CE42</f>
        <v>34565.448648640362</v>
      </c>
      <c r="CL42" s="105">
        <f>求节点(节奏总纲!S$4:S$363,BY$4:BY$363,$CD42)*$CE42</f>
        <v>102968.20892699604</v>
      </c>
      <c r="CM42" s="105">
        <f>求节点(节奏总纲!T$4:T$363,BZ$4:BZ$363,$CD42)*$CE42</f>
        <v>301814.3841745989</v>
      </c>
      <c r="CN42" s="105">
        <f>求节点(节奏总纲!U$4:U$363,CA$4:CA$363,$CD42)*$CE42</f>
        <v>165719.59615480664</v>
      </c>
      <c r="CO42" s="105">
        <f>求节点(节奏总纲!V$4:V$363,CB$4:CB$363,$CD42)*$CE42</f>
        <v>60352.382419297268</v>
      </c>
      <c r="CP42" s="34"/>
      <c r="CQ42" s="34"/>
      <c r="CR42" s="34"/>
      <c r="CS42" s="34"/>
      <c r="CT42" s="34"/>
    </row>
    <row r="43" spans="2:98" x14ac:dyDescent="0.2">
      <c r="E43" s="127"/>
      <c r="Z43" s="49"/>
      <c r="AA43" s="13">
        <v>40</v>
      </c>
      <c r="AB43" s="58">
        <f>攻城基础信息!X44*$E$12</f>
        <v>69509.492957946102</v>
      </c>
      <c r="AC43" s="58">
        <f>攻城基础信息!Y44*$E$12</f>
        <v>87474.863469212331</v>
      </c>
      <c r="AD43" s="58">
        <f>攻城基础信息!Z44*$E$12</f>
        <v>71283.152688336137</v>
      </c>
      <c r="AE43" s="58">
        <f>攻城基础信息!AA44*$E$12</f>
        <v>91067.522327320054</v>
      </c>
      <c r="AF43" s="58">
        <f>攻城基础信息!AB44*$E$12</f>
        <v>73654.558917983508</v>
      </c>
      <c r="AH43" s="58">
        <f>$E$4*AB43*攻城基础信息!AC44</f>
        <v>3012078.0281776679</v>
      </c>
      <c r="AI43" s="58">
        <f>$E$4*AC43*攻城基础信息!AD44</f>
        <v>3790577.4169992055</v>
      </c>
      <c r="AJ43" s="58">
        <f>$E$4*AD43*攻城基础信息!AE44</f>
        <v>3088936.6164945695</v>
      </c>
      <c r="AK43" s="58">
        <f>$E$4*AE43*攻城基础信息!AF44</f>
        <v>3946259.3008505404</v>
      </c>
      <c r="AL43" s="58">
        <f>$E$4*AF43*攻城基础信息!AG44</f>
        <v>3191697.5531126224</v>
      </c>
      <c r="AM43" s="30"/>
      <c r="AN43" s="13">
        <v>40</v>
      </c>
      <c r="AO43" s="105">
        <f>求节点(节奏总纲!D$4:D$163,AH$4:AH$163,$AN43)*其他调用!H44*其他调用!$M44</f>
        <v>242150030.66227877</v>
      </c>
      <c r="AP43" s="105">
        <f>求节点(节奏总纲!E$4:E$163,AI$4:AI$163,$AN43)*其他调用!I44*其他调用!$M44</f>
        <v>262518684.59561136</v>
      </c>
      <c r="AQ43" s="105">
        <f>求节点(节奏总纲!F$4:F$163,AJ$4:AJ$163,$AN43)*其他调用!J44*其他调用!$M44</f>
        <v>21699158.305694837</v>
      </c>
      <c r="AR43" s="105">
        <f>求节点(节奏总纲!G$4:G$163,AK$4:AK$163,$AN43)*其他调用!K44*其他调用!$M44</f>
        <v>4813726.7662866004</v>
      </c>
      <c r="AS43" s="105">
        <f>求节点(节奏总纲!H$4:H$163,AL$4:AL$163,$AN43)*其他调用!L44*其他调用!$M44</f>
        <v>1467597.7486097838</v>
      </c>
      <c r="AT43" s="17">
        <f t="shared" si="0"/>
        <v>532649198.07848132</v>
      </c>
      <c r="AU43" s="84"/>
      <c r="AV43" s="66"/>
      <c r="AX43" s="85"/>
      <c r="AY43" s="17">
        <v>40</v>
      </c>
      <c r="AZ43" s="85">
        <f>其他调用!R44*6*(其他调用!AH$2*$AZ$1*MIN(其他调用!$AJ44/其他调用!AH44,1)+$E$4*0%*攻城基础信息!AC44)</f>
        <v>12908.338920831797</v>
      </c>
      <c r="BA43" s="85">
        <f>其他调用!S44*6*(其他调用!AI$2*$AZ$1*MIN(其他调用!$AJ44/其他调用!AI44,1)+$E$4*0%*攻城基础信息!AD44)</f>
        <v>39174.039190513649</v>
      </c>
      <c r="BB43" s="85">
        <f>其他调用!T44*6*(其他调用!AJ$2*$AZ$1*MIN(其他调用!$AJ44/其他调用!AJ44,1)+$E$4*0%*攻城基础信息!AE44)</f>
        <v>119098.97655450791</v>
      </c>
      <c r="BC43" s="85">
        <f>其他调用!U44*6*(其他调用!AK$2*$AZ$1*MIN(其他调用!$AJ44/其他调用!AK44,1)+$E$4*0%*攻城基础信息!AF44)</f>
        <v>74409.028665798804</v>
      </c>
      <c r="BD43" s="85">
        <f>其他调用!V44*6*(其他调用!AL$2*$AZ$1*MIN(其他调用!$AJ44/其他调用!AL44,1)+$E$4*0%*攻城基础信息!AG44)</f>
        <v>36546.436809601437</v>
      </c>
      <c r="BE43" s="17"/>
      <c r="BF43" s="17">
        <v>40</v>
      </c>
      <c r="BG43" s="105">
        <f>求节点(节奏总纲!D$4:D$163,AZ$4:AZ$163,$AN43)</f>
        <v>15515.43040237461</v>
      </c>
      <c r="BH43" s="105">
        <f>求节点(节奏总纲!E$4:E$163,BA$4:BA$163,$AN43)</f>
        <v>48145.441277338214</v>
      </c>
      <c r="BI43" s="105">
        <f>求节点(节奏总纲!F$4:F$163,BB$4:BB$163,$AN43)</f>
        <v>150892.85560632724</v>
      </c>
      <c r="BJ43" s="105">
        <f>求节点(节奏总纲!G$4:G$163,BC$4:BC$163,$AN43)</f>
        <v>109091.95045243322</v>
      </c>
      <c r="BK43" s="105">
        <f>求节点(节奏总纲!H$4:H$163,BD$4:BD$163,$AN43)</f>
        <v>57897.490599202283</v>
      </c>
      <c r="BL43" s="34">
        <f>BG43*其他调用!H44*其他调用!$M44</f>
        <v>738164.53735671961</v>
      </c>
      <c r="BM43" s="34">
        <f>BH43*其他调用!I44*其他调用!$M44</f>
        <v>1866562.5069263943</v>
      </c>
      <c r="BN43" s="34">
        <f>BI43*其他调用!J44*其他调用!$M44</f>
        <v>512144.2118998238</v>
      </c>
      <c r="BO43" s="34">
        <f>BJ43*其他调用!K44*其他调用!$M44</f>
        <v>59201.036695636081</v>
      </c>
      <c r="BP43" s="34">
        <f>BK43*其他调用!L44*其他调用!$M44</f>
        <v>8041.1935406696693</v>
      </c>
      <c r="BQ43" s="17">
        <f t="shared" si="1"/>
        <v>3184113.4864192433</v>
      </c>
      <c r="BR43" s="67">
        <f>[1]服务器生态!$R42</f>
        <v>4.4899430450442299E-2</v>
      </c>
      <c r="BS43" s="66">
        <f>SUMPRODUCT((BG$4:BG43)*($BR$4:$BR43)*(其他调用!BY$5:BY44))</f>
        <v>25171.36979542</v>
      </c>
      <c r="BT43" s="66">
        <f>SUMPRODUCT((BH$4:BH43)*($BR$4:$BR43)*(其他调用!BZ$5:BZ44))</f>
        <v>78921.987909535383</v>
      </c>
      <c r="BU43" s="66">
        <f>SUMPRODUCT((BI$4:BI43)*($BR$4:$BR43)*(其他调用!CA$5:CA44))</f>
        <v>250415.72267652885</v>
      </c>
      <c r="BV43" s="66">
        <f>SUMPRODUCT((BJ$4:BJ43)*($BR$4:$BR43)*(其他调用!CB$5:CB44))</f>
        <v>168817.85658284381</v>
      </c>
      <c r="BW43" s="66">
        <f>SUMPRODUCT((BK$4:BK43)*($BR$4:$BR43)*(其他调用!CC$5:CC44))</f>
        <v>94926.214685633924</v>
      </c>
      <c r="BX43" s="85">
        <f>SUMPRODUCT((BG$4:BG43)*($BR$4:$BR43))*'[1]功能-战损相关'!$D$2-BS43</f>
        <v>46746.82962006575</v>
      </c>
      <c r="BY43" s="85">
        <f>SUMPRODUCT((BH$4:BH43)*($BR$4:$BR43))*'[1]功能-战损相关'!$D$2-BT43</f>
        <v>146569.40611770848</v>
      </c>
      <c r="BZ43" s="85">
        <f>SUMPRODUCT((BI$4:BI43)*($BR$4:$BR43))*'[1]功能-战损相关'!$D$2-BU43</f>
        <v>465057.77068498242</v>
      </c>
      <c r="CA43" s="85">
        <f>SUMPRODUCT((BJ$4:BJ43)*($BR$4:$BR43))*'[1]功能-战损相关'!$D$2-BV43</f>
        <v>313518.87651099561</v>
      </c>
      <c r="CB43" s="85">
        <f>SUMPRODUCT((BK$4:BK43)*($BR$4:$BR43))*'[1]功能-战损相关'!$D$2-BW43</f>
        <v>176291.54155903435</v>
      </c>
      <c r="CC43" s="34"/>
      <c r="CD43" s="34">
        <v>40</v>
      </c>
      <c r="CE43" s="65">
        <v>1</v>
      </c>
      <c r="CF43" s="105">
        <f>求节点(节奏总纲!R$4:R$363,BS$4:BS$363,$CD43)*$CE43</f>
        <v>19156.47854936443</v>
      </c>
      <c r="CG43" s="105">
        <f>求节点(节奏总纲!S$4:S$363,BT$4:BT$363,$CD43)*$CE43</f>
        <v>57051.072833389066</v>
      </c>
      <c r="CH43" s="105">
        <f>求节点(节奏总纲!T$4:T$363,BU$4:BU$363,$CD43)*$CE43</f>
        <v>168336.49953200569</v>
      </c>
      <c r="CI43" s="105">
        <f>求节点(节奏总纲!U$4:U$363,BV$4:BV$363,$CD43)*$CE43</f>
        <v>93571.944043355717</v>
      </c>
      <c r="CJ43" s="105">
        <f>求节点(节奏总纲!V$4:V$363,BW$4:BW$363,$CD43)*$CE43</f>
        <v>34953.204586462198</v>
      </c>
      <c r="CK43" s="105">
        <f>求节点(节奏总纲!R$4:R$363,BX$4:BX$363,$CD43)*$CE43</f>
        <v>35576.317305962511</v>
      </c>
      <c r="CL43" s="105">
        <f>求节点(节奏总纲!S$4:S$363,BY$4:BY$363,$CD43)*$CE43</f>
        <v>105951.99240486542</v>
      </c>
      <c r="CM43" s="105">
        <f>求节点(节奏总纲!T$4:T$363,BZ$4:BZ$363,$CD43)*$CE43</f>
        <v>312624.92770229635</v>
      </c>
      <c r="CN43" s="105">
        <f>求节点(节奏总纲!U$4:U$363,CA$4:CA$363,$CD43)*$CE43</f>
        <v>173776.46750908918</v>
      </c>
      <c r="CO43" s="105">
        <f>求节点(节奏总纲!V$4:V$363,CB$4:CB$363,$CD43)*$CE43</f>
        <v>64913.094232001225</v>
      </c>
      <c r="CP43" s="34"/>
      <c r="CQ43" s="34"/>
      <c r="CR43" s="34"/>
      <c r="CS43" s="34"/>
      <c r="CT43" s="34"/>
    </row>
    <row r="44" spans="2:98" x14ac:dyDescent="0.2">
      <c r="E44" s="127"/>
      <c r="Z44" s="49"/>
      <c r="AA44" s="13">
        <v>41</v>
      </c>
      <c r="AB44" s="58">
        <f>攻城基础信息!X45*$E$12</f>
        <v>70900.595199184449</v>
      </c>
      <c r="AC44" s="58">
        <f>攻城基础信息!Y45*$E$12</f>
        <v>89057.096332484041</v>
      </c>
      <c r="AD44" s="58">
        <f>攻城基础信息!Z45*$E$12</f>
        <v>72659.761277925893</v>
      </c>
      <c r="AE44" s="58">
        <f>攻城基础信息!AA45*$E$12</f>
        <v>92733.296752313574</v>
      </c>
      <c r="AF44" s="58">
        <f>攻城基础信息!AB45*$E$12</f>
        <v>75482.53969798451</v>
      </c>
      <c r="AH44" s="58">
        <f>$E$4*AB44*攻城基础信息!AC45</f>
        <v>3119626.1887641191</v>
      </c>
      <c r="AI44" s="58">
        <f>$E$4*AC44*攻城基础信息!AD45</f>
        <v>3918512.238629302</v>
      </c>
      <c r="AJ44" s="58">
        <f>$E$4*AD44*攻城基础信息!AE45</f>
        <v>3197029.4962287429</v>
      </c>
      <c r="AK44" s="58">
        <f>$E$4*AE44*攻城基础信息!AF45</f>
        <v>4080265.0571018015</v>
      </c>
      <c r="AL44" s="58">
        <f>$E$4*AF44*攻城基础信息!AG45</f>
        <v>3321231.7467113221</v>
      </c>
      <c r="AM44" s="30"/>
      <c r="AN44" s="13">
        <v>41</v>
      </c>
      <c r="AO44" s="105">
        <f>求节点(节奏总纲!D$4:D$163,AH$4:AH$163,$AN44)*其他调用!H45*其他调用!$M45</f>
        <v>246115370.07413068</v>
      </c>
      <c r="AP44" s="105">
        <f>求节点(节奏总纲!E$4:E$163,AI$4:AI$163,$AN44)*其他调用!I45*其他调用!$M45</f>
        <v>267744877.51909328</v>
      </c>
      <c r="AQ44" s="105">
        <f>求节点(节奏总纲!F$4:F$163,AJ$4:AJ$163,$AN44)*其他调用!J45*其他调用!$M45</f>
        <v>22107229.267238244</v>
      </c>
      <c r="AR44" s="105">
        <f>求节点(节奏总纲!G$4:G$163,AK$4:AK$163,$AN44)*其他调用!K45*其他调用!$M45</f>
        <v>4906587.2801932245</v>
      </c>
      <c r="AS44" s="105">
        <f>求节点(节奏总纲!H$4:H$163,AL$4:AL$163,$AN44)*其他调用!L45*其他调用!$M45</f>
        <v>1505326.8726409478</v>
      </c>
      <c r="AT44" s="17">
        <f t="shared" si="0"/>
        <v>542379391.01329637</v>
      </c>
      <c r="AU44" s="84"/>
      <c r="AV44" s="66"/>
      <c r="AX44" s="85"/>
      <c r="AY44" s="17">
        <v>41</v>
      </c>
      <c r="AZ44" s="85">
        <f>其他调用!R45*6*(其他调用!AH$2*$AZ$1*MIN(其他调用!$AJ45/其他调用!AH45,1)+$E$4*0%*攻城基础信息!AC45)</f>
        <v>13098.183758262123</v>
      </c>
      <c r="BA44" s="85">
        <f>其他调用!S45*6*(其他调用!AI$2*$AZ$1*MIN(其他调用!$AJ45/其他调用!AI45,1)+$E$4*0%*攻城基础信息!AD45)</f>
        <v>39767.318754375112</v>
      </c>
      <c r="BB44" s="85">
        <f>其他调用!T45*6*(其他调用!AJ$2*$AZ$1*MIN(其他调用!$AJ45/其他调用!AJ45,1)+$E$4*0%*攻城基础信息!AE45)</f>
        <v>120853.58020312146</v>
      </c>
      <c r="BC44" s="85">
        <f>其他调用!U45*6*(其他调用!AK$2*$AZ$1*MIN(其他调用!$AJ45/其他调用!AK45,1)+$E$4*0%*攻城基础信息!AF45)</f>
        <v>75965.469049177977</v>
      </c>
      <c r="BD44" s="85">
        <f>其他调用!V45*6*(其他调用!AL$2*$AZ$1*MIN(其他调用!$AJ45/其他调用!AL45,1)+$E$4*0%*攻城基础信息!AG45)</f>
        <v>37051.996702054523</v>
      </c>
      <c r="BE44" s="17"/>
      <c r="BF44" s="17">
        <v>41</v>
      </c>
      <c r="BG44" s="105">
        <f>求节点(节奏总纲!D$4:D$163,AZ$4:AZ$163,$AN44)</f>
        <v>15582.539504069009</v>
      </c>
      <c r="BH44" s="105">
        <f>求节点(节奏总纲!E$4:E$163,BA$4:BA$163,$AN44)</f>
        <v>48351.204604724509</v>
      </c>
      <c r="BI44" s="105">
        <f>求节点(节奏总纲!F$4:F$163,BB$4:BB$163,$AN44)</f>
        <v>151523.86826449799</v>
      </c>
      <c r="BJ44" s="105">
        <f>求节点(节奏总纲!G$4:G$163,BC$4:BC$163,$AN44)</f>
        <v>109520.06160400092</v>
      </c>
      <c r="BK44" s="105">
        <f>求节点(节奏总纲!H$4:H$163,BD$4:BD$163,$AN44)</f>
        <v>58162.013047153945</v>
      </c>
      <c r="BL44" s="34">
        <f>BG44*其他调用!H45*其他调用!$M45</f>
        <v>742249.7212235583</v>
      </c>
      <c r="BM44" s="34">
        <f>BH44*其他调用!I45*其他调用!$M45</f>
        <v>1885035.265711525</v>
      </c>
      <c r="BN44" s="34">
        <f>BI44*其他调用!J45*其他调用!$M45</f>
        <v>516290.67894553044</v>
      </c>
      <c r="BO44" s="34">
        <f>BJ44*其他调用!K45*其他调用!$M45</f>
        <v>59817.892384253682</v>
      </c>
      <c r="BP44" s="34">
        <f>BK44*其他调用!L45*其他调用!$M45</f>
        <v>8154.7044248914963</v>
      </c>
      <c r="BQ44" s="17">
        <f t="shared" si="1"/>
        <v>3211548.2626897595</v>
      </c>
      <c r="BR44" s="67">
        <f>[1]服务器生态!$R43</f>
        <v>4.3776944689181238E-2</v>
      </c>
      <c r="BS44" s="66">
        <f>SUMPRODUCT((BG$4:BG44)*($BR$4:$BR44)*(其他调用!BY$5:BY45))</f>
        <v>25290.747090167657</v>
      </c>
      <c r="BT44" s="66">
        <f>SUMPRODUCT((BH$4:BH44)*($BR$4:$BR44)*(其他调用!BZ$5:BZ45))</f>
        <v>79292.404811221742</v>
      </c>
      <c r="BU44" s="66">
        <f>SUMPRODUCT((BI$4:BI44)*($BR$4:$BR44)*(其他调用!CA$5:CA45))</f>
        <v>251576.54177654735</v>
      </c>
      <c r="BV44" s="66">
        <f>SUMPRODUCT((BJ$4:BJ44)*($BR$4:$BR44)*(其他调用!CB$5:CB45))</f>
        <v>169656.88597670279</v>
      </c>
      <c r="BW44" s="66">
        <f>SUMPRODUCT((BK$4:BK44)*($BR$4:$BR44)*(其他调用!CC$5:CC45))</f>
        <v>95371.791850564841</v>
      </c>
      <c r="BX44" s="85">
        <f>SUMPRODUCT((BG$4:BG44)*($BR$4:$BR44))*'[1]功能-战损相关'!$D$2-BS44</f>
        <v>46968.530310311398</v>
      </c>
      <c r="BY44" s="85">
        <f>SUMPRODUCT((BH$4:BH44)*($BR$4:$BR44))*'[1]功能-战损相关'!$D$2-BT44</f>
        <v>147257.32322084025</v>
      </c>
      <c r="BZ44" s="85">
        <f>SUMPRODUCT((BI$4:BI44)*($BR$4:$BR44))*'[1]功能-战损相关'!$D$2-BU44</f>
        <v>467213.57758501684</v>
      </c>
      <c r="CA44" s="85">
        <f>SUMPRODUCT((BJ$4:BJ44)*($BR$4:$BR44))*'[1]功能-战损相关'!$D$2-BV44</f>
        <v>315077.07395673369</v>
      </c>
      <c r="CB44" s="85">
        <f>SUMPRODUCT((BK$4:BK44)*($BR$4:$BR44))*'[1]功能-战损相关'!$D$2-BW44</f>
        <v>177119.04200819181</v>
      </c>
      <c r="CC44" s="34"/>
      <c r="CD44" s="34">
        <v>41</v>
      </c>
      <c r="CE44" s="65">
        <v>1</v>
      </c>
      <c r="CF44" s="105">
        <f>求节点(节奏总纲!R$4:R$363,BS$4:BS$363,$CD44)*$CE44</f>
        <v>19702.008837055237</v>
      </c>
      <c r="CG44" s="105">
        <f>求节点(节奏总纲!S$4:S$363,BT$4:BT$363,$CD44)*$CE44</f>
        <v>58738.307061117077</v>
      </c>
      <c r="CH44" s="105">
        <f>求节点(节奏总纲!T$4:T$363,BU$4:BU$363,$CD44)*$CE44</f>
        <v>173631.02390446031</v>
      </c>
      <c r="CI44" s="105">
        <f>求节点(节奏总纲!U$4:U$363,BV$4:BV$363,$CD44)*$CE44</f>
        <v>98115.136709841638</v>
      </c>
      <c r="CJ44" s="105">
        <f>求节点(节奏总纲!V$4:V$363,BW$4:BW$363,$CD44)*$CE44</f>
        <v>37408.972485610488</v>
      </c>
      <c r="CK44" s="105">
        <f>求节点(节奏总纲!R$4:R$363,BX$4:BX$363,$CD44)*$CE44</f>
        <v>36589.444983102585</v>
      </c>
      <c r="CL44" s="105">
        <f>求节点(节奏总纲!S$4:S$363,BY$4:BY$363,$CD44)*$CE44</f>
        <v>109085.42739921744</v>
      </c>
      <c r="CM44" s="105">
        <f>求节点(节奏总纲!T$4:T$363,BZ$4:BZ$363,$CD44)*$CE44</f>
        <v>322457.61582256923</v>
      </c>
      <c r="CN44" s="105">
        <f>求节点(节奏总纲!U$4:U$363,CA$4:CA$363,$CD44)*$CE44</f>
        <v>182213.82531827732</v>
      </c>
      <c r="CO44" s="105">
        <f>求节点(节奏总纲!V$4:V$363,CB$4:CB$363,$CD44)*$CE44</f>
        <v>69473.806044705183</v>
      </c>
      <c r="CP44" s="34"/>
      <c r="CQ44" s="34"/>
      <c r="CR44" s="34"/>
      <c r="CS44" s="34"/>
      <c r="CT44" s="34"/>
    </row>
    <row r="45" spans="2:98" x14ac:dyDescent="0.2">
      <c r="E45" s="127"/>
      <c r="Q45" s="1"/>
      <c r="R45" s="110"/>
      <c r="S45" s="141" t="s">
        <v>115</v>
      </c>
      <c r="T45" s="141"/>
      <c r="U45" s="141"/>
      <c r="V45" s="141"/>
      <c r="W45" s="141"/>
      <c r="Z45" s="49"/>
      <c r="AA45" s="13">
        <v>42</v>
      </c>
      <c r="AB45" s="58">
        <f>攻城基础信息!X46*$E$12</f>
        <v>72428.761258506551</v>
      </c>
      <c r="AC45" s="58">
        <f>攻城基础信息!Y46*$E$12</f>
        <v>90688.218580597648</v>
      </c>
      <c r="AD45" s="58">
        <f>攻城基础信息!Z46*$E$12</f>
        <v>73845.985980467492</v>
      </c>
      <c r="AE45" s="58">
        <f>攻城基础信息!AA46*$E$12</f>
        <v>94468.263589542927</v>
      </c>
      <c r="AF45" s="58">
        <f>攻城基础信息!AB46*$E$12</f>
        <v>77211.636295101882</v>
      </c>
      <c r="AH45" s="58">
        <f>$E$4*AB45*攻城基础信息!AC46</f>
        <v>3235151.3362132958</v>
      </c>
      <c r="AI45" s="58">
        <f>$E$4*AC45*攻城基础信息!AD46</f>
        <v>4050740.4299333659</v>
      </c>
      <c r="AJ45" s="58">
        <f>$E$4*AD45*攻城基础信息!AE46</f>
        <v>3298454.040460885</v>
      </c>
      <c r="AK45" s="58">
        <f>$E$4*AE45*攻城基础信息!AF46</f>
        <v>4219582.4403329222</v>
      </c>
      <c r="AL45" s="58">
        <f>$E$4*AF45*攻城基础信息!AG46</f>
        <v>3448786.421181221</v>
      </c>
      <c r="AM45" s="30"/>
      <c r="AN45" s="13">
        <v>42</v>
      </c>
      <c r="AO45" s="105">
        <f>求节点(节奏总纲!D$4:D$163,AH$4:AH$163,$AN45)*其他调用!H46*其他调用!$M46</f>
        <v>250123777.08539566</v>
      </c>
      <c r="AP45" s="105">
        <f>求节点(节奏总纲!E$4:E$163,AI$4:AI$163,$AN45)*其他调用!I46*其他调用!$M46</f>
        <v>272843060.92564958</v>
      </c>
      <c r="AQ45" s="105">
        <f>求节点(节奏总纲!F$4:F$163,AJ$4:AJ$163,$AN45)*其他调用!J46*其他调用!$M46</f>
        <v>22514457.254915997</v>
      </c>
      <c r="AR45" s="105">
        <f>求节点(节奏总纲!G$4:G$163,AK$4:AK$163,$AN45)*其他调用!K46*其他调用!$M46</f>
        <v>4999261.5426261388</v>
      </c>
      <c r="AS45" s="105">
        <f>求节点(节奏总纲!H$4:H$163,AL$4:AL$163,$AN45)*其他调用!L46*其他调用!$M46</f>
        <v>1543493.7884941709</v>
      </c>
      <c r="AT45" s="17">
        <f t="shared" si="0"/>
        <v>552024050.59708154</v>
      </c>
      <c r="AU45" s="84"/>
      <c r="AV45" s="66"/>
      <c r="AX45" s="85"/>
      <c r="AY45" s="17">
        <v>42</v>
      </c>
      <c r="AZ45" s="85">
        <f>其他调用!R46*6*(其他调用!AH$2*$AZ$1*MIN(其他调用!$AJ46/其他调用!AH46,1)+$E$4*0%*攻城基础信息!AC46)</f>
        <v>13296.264700016727</v>
      </c>
      <c r="BA45" s="85">
        <f>其他调用!S46*6*(其他调用!AI$2*$AZ$1*MIN(其他调用!$AJ46/其他调用!AI46,1)+$E$4*0%*攻城基础信息!AD46)</f>
        <v>40351.185338096722</v>
      </c>
      <c r="BB45" s="85">
        <f>其他调用!T46*6*(其他调用!AJ$2*$AZ$1*MIN(其他调用!$AJ46/其他调用!AJ46,1)+$E$4*0%*攻城基础信息!AE46)</f>
        <v>122670.16269965546</v>
      </c>
      <c r="BC45" s="85">
        <f>其他调用!U46*6*(其他调用!AK$2*$AZ$1*MIN(其他调用!$AJ46/其他调用!AK46,1)+$E$4*0%*攻城基础信息!AF46)</f>
        <v>77705.842305057726</v>
      </c>
      <c r="BD45" s="85">
        <f>其他调用!V46*6*(其他调用!AL$2*$AZ$1*MIN(其他调用!$AJ46/其他调用!AL46,1)+$E$4*0%*攻城基础信息!AG46)</f>
        <v>37608.938317940861</v>
      </c>
      <c r="BE45" s="17"/>
      <c r="BF45" s="17">
        <v>42</v>
      </c>
      <c r="BG45" s="105">
        <f>求节点(节奏总纲!D$4:D$163,AZ$4:AZ$163,$AN45)</f>
        <v>15646.862138717055</v>
      </c>
      <c r="BH45" s="105">
        <f>求节点(节奏总纲!E$4:E$163,BA$4:BA$163,$AN45)</f>
        <v>48547.430492403044</v>
      </c>
      <c r="BI45" s="105">
        <f>求节点(节奏总纲!F$4:F$163,BB$4:BB$163,$AN45)</f>
        <v>152149.25597952833</v>
      </c>
      <c r="BJ45" s="105">
        <f>求节点(节奏总纲!G$4:G$163,BC$4:BC$163,$AN45)</f>
        <v>109863.46782726068</v>
      </c>
      <c r="BK45" s="105">
        <f>求节点(节奏总纲!H$4:H$163,BD$4:BD$163,$AN45)</f>
        <v>58424.359502044026</v>
      </c>
      <c r="BL45" s="34">
        <f>BG45*其他调用!H46*其他调用!$M46</f>
        <v>746199.96107007435</v>
      </c>
      <c r="BM45" s="34">
        <f>BH45*其他调用!I46*其他调用!$M46</f>
        <v>1903252.1520436876</v>
      </c>
      <c r="BN45" s="34">
        <f>BI45*其他调用!J46*其他调用!$M46</f>
        <v>520436.81475575257</v>
      </c>
      <c r="BO45" s="34">
        <f>BJ45*其他调用!K46*其他调用!$M46</f>
        <v>60392.436443928214</v>
      </c>
      <c r="BP45" s="34">
        <f>BK45*其他调用!L46*其他调用!$M46</f>
        <v>8268.9336688545154</v>
      </c>
      <c r="BQ45" s="17">
        <f t="shared" si="1"/>
        <v>3238550.2979822974</v>
      </c>
      <c r="BR45" s="67">
        <f>[1]服务器生态!$R44</f>
        <v>4.2654458927920184E-2</v>
      </c>
      <c r="BS45" s="66">
        <f>SUMPRODUCT((BG$4:BG45)*($BR$4:$BR45)*(其他调用!BY$5:BY46))</f>
        <v>25407.543566895834</v>
      </c>
      <c r="BT45" s="66">
        <f>SUMPRODUCT((BH$4:BH45)*($BR$4:$BR45)*(其他调用!BZ$5:BZ46))</f>
        <v>79654.788577720741</v>
      </c>
      <c r="BU45" s="66">
        <f>SUMPRODUCT((BI$4:BI45)*($BR$4:$BR45)*(其他调用!CA$5:CA46))</f>
        <v>252712.26450981351</v>
      </c>
      <c r="BV45" s="66">
        <f>SUMPRODUCT((BJ$4:BJ45)*($BR$4:$BR45)*(其他调用!CB$5:CB46))</f>
        <v>170476.96516252324</v>
      </c>
      <c r="BW45" s="66">
        <f>SUMPRODUCT((BK$4:BK45)*($BR$4:$BR45)*(其他调用!CC$5:CC46))</f>
        <v>95807.902253049586</v>
      </c>
      <c r="BX45" s="85">
        <f>SUMPRODUCT((BG$4:BG45)*($BR$4:$BR45))*'[1]功能-战损相关'!$D$2-BS45</f>
        <v>47185.438052806581</v>
      </c>
      <c r="BY45" s="85">
        <f>SUMPRODUCT((BH$4:BH45)*($BR$4:$BR45))*'[1]功能-战损相关'!$D$2-BT45</f>
        <v>147930.32164433837</v>
      </c>
      <c r="BZ45" s="85">
        <f>SUMPRODUCT((BI$4:BI45)*($BR$4:$BR45))*'[1]功能-战损相关'!$D$2-BU45</f>
        <v>469322.7769467968</v>
      </c>
      <c r="CA45" s="85">
        <f>SUMPRODUCT((BJ$4:BJ45)*($BR$4:$BR45))*'[1]功能-战损相关'!$D$2-BV45</f>
        <v>316600.07815897162</v>
      </c>
      <c r="CB45" s="85">
        <f>SUMPRODUCT((BK$4:BK45)*($BR$4:$BR45))*'[1]功能-战损相关'!$D$2-BW45</f>
        <v>177928.96132709202</v>
      </c>
      <c r="CC45" s="34"/>
      <c r="CD45" s="34">
        <v>42</v>
      </c>
      <c r="CE45" s="65">
        <v>1</v>
      </c>
      <c r="CF45" s="105">
        <f>求节点(节奏总纲!R$4:R$363,BS$4:BS$363,$CD45)*$CE45</f>
        <v>20236.186527192265</v>
      </c>
      <c r="CG45" s="105">
        <f>求节点(节奏总纲!S$4:S$363,BT$4:BT$363,$CD45)*$CE45</f>
        <v>60487.693673004207</v>
      </c>
      <c r="CH45" s="105">
        <f>求节点(节奏总纲!T$4:T$363,BU$4:BU$363,$CD45)*$CE45</f>
        <v>178834.90096400285</v>
      </c>
      <c r="CI45" s="105">
        <f>求节点(节奏总纲!U$4:U$363,BV$4:BV$363,$CD45)*$CE45</f>
        <v>102513.59634769108</v>
      </c>
      <c r="CJ45" s="105">
        <f>求节点(节奏总纲!V$4:V$363,BW$4:BW$363,$CD45)*$CE45</f>
        <v>39788.944735290184</v>
      </c>
      <c r="CK45" s="105">
        <f>求节点(节奏总纲!R$4:R$363,BX$4:BX$363,$CD45)*$CE45</f>
        <v>37581.48926478564</v>
      </c>
      <c r="CL45" s="105">
        <f>求节点(节奏总纲!S$4:S$363,BY$4:BY$363,$CD45)*$CE45</f>
        <v>112334.28824986497</v>
      </c>
      <c r="CM45" s="105">
        <f>求节点(节奏总纲!T$4:T$363,BZ$4:BZ$363,$CD45)*$CE45</f>
        <v>332121.95893314824</v>
      </c>
      <c r="CN45" s="105">
        <f>求节点(节奏总纲!U$4:U$363,CA$4:CA$363,$CD45)*$CE45</f>
        <v>190382.39321714058</v>
      </c>
      <c r="CO45" s="105">
        <f>求节点(节奏总纲!V$4:V$363,CB$4:CB$363,$CD45)*$CE45</f>
        <v>73893.754508396058</v>
      </c>
      <c r="CP45" s="34"/>
      <c r="CQ45" s="34"/>
      <c r="CR45" s="34"/>
      <c r="CS45" s="34"/>
      <c r="CT45" s="34"/>
    </row>
    <row r="46" spans="2:98" x14ac:dyDescent="0.2">
      <c r="E46" s="127"/>
      <c r="Q46" s="110" t="str">
        <f>Q34</f>
        <v>进度阶段</v>
      </c>
      <c r="R46" s="110" t="str">
        <f>R34</f>
        <v>天数</v>
      </c>
      <c r="S46" s="108" t="s">
        <v>23</v>
      </c>
      <c r="T46" s="108" t="s">
        <v>30</v>
      </c>
      <c r="U46" s="108" t="s">
        <v>35</v>
      </c>
      <c r="V46" s="108" t="s">
        <v>36</v>
      </c>
      <c r="W46" s="108" t="s">
        <v>31</v>
      </c>
      <c r="Z46" s="49"/>
      <c r="AA46" s="13">
        <v>43</v>
      </c>
      <c r="AB46" s="58">
        <f>攻城基础信息!X47*$E$12</f>
        <v>74132.987556520791</v>
      </c>
      <c r="AC46" s="58">
        <f>攻城基础信息!Y47*$E$12</f>
        <v>92348.146505478973</v>
      </c>
      <c r="AD46" s="58">
        <f>攻城基础信息!Z47*$E$12</f>
        <v>75048.026489496115</v>
      </c>
      <c r="AE46" s="58">
        <f>攻城基础信息!AA47*$E$12</f>
        <v>96279.592313768429</v>
      </c>
      <c r="AF46" s="58">
        <f>攻城基础信息!AB47*$E$12</f>
        <v>78702.155817930412</v>
      </c>
      <c r="AH46" s="58">
        <f>$E$4*AB46*攻城基础信息!AC47</f>
        <v>3360695.4358956125</v>
      </c>
      <c r="AI46" s="58">
        <f>$E$4*AC46*攻城基础信息!AD47</f>
        <v>4186449.3082483844</v>
      </c>
      <c r="AJ46" s="58">
        <f>$E$4*AD46*攻城基础信息!AE47</f>
        <v>3402177.2008571606</v>
      </c>
      <c r="AK46" s="58">
        <f>$E$4*AE46*攻城基础信息!AF47</f>
        <v>4364674.8515575062</v>
      </c>
      <c r="AL46" s="58">
        <f>$E$4*AF46*攻城基础信息!AG47</f>
        <v>3567831.0637461822</v>
      </c>
      <c r="AM46" s="30"/>
      <c r="AN46" s="13">
        <v>43</v>
      </c>
      <c r="AO46" s="105">
        <f>求节点(节奏总纲!D$4:D$163,AH$4:AH$163,$AN46)*其他调用!H47*其他调用!$M47</f>
        <v>254148549.98579621</v>
      </c>
      <c r="AP46" s="105">
        <f>求节点(节奏总纲!E$4:E$163,AI$4:AI$163,$AN46)*其他调用!I47*其他调用!$M47</f>
        <v>277918975.33874565</v>
      </c>
      <c r="AQ46" s="105">
        <f>求节点(节奏总纲!F$4:F$163,AJ$4:AJ$163,$AN46)*其他调用!J47*其他调用!$M47</f>
        <v>22914993.025610656</v>
      </c>
      <c r="AR46" s="105">
        <f>求节点(节奏总纲!G$4:G$163,AK$4:AK$163,$AN46)*其他调用!K47*其他调用!$M47</f>
        <v>5092822.1750436816</v>
      </c>
      <c r="AS46" s="105">
        <f>求节点(节奏总纲!H$4:H$163,AL$4:AL$163,$AN46)*其他调用!L47*其他调用!$M47</f>
        <v>1581545.3854521536</v>
      </c>
      <c r="AT46" s="17">
        <f t="shared" si="0"/>
        <v>561656885.91064835</v>
      </c>
      <c r="AU46" s="84"/>
      <c r="AV46" s="66"/>
      <c r="AX46" s="85"/>
      <c r="AY46" s="17">
        <v>43</v>
      </c>
      <c r="AZ46" s="85">
        <f>其他调用!R47*6*(其他调用!AH$2*$AZ$1*MIN(其他调用!$AJ47/其他调用!AH47,1)+$E$4*0%*攻城基础信息!AC47)</f>
        <v>13483.427847988554</v>
      </c>
      <c r="BA46" s="85">
        <f>其他调用!S47*6*(其他调用!AI$2*$AZ$1*MIN(其他调用!$AJ47/其他调用!AI47,1)+$E$4*0%*攻城基础信息!AD47)</f>
        <v>40949.123681142875</v>
      </c>
      <c r="BB46" s="85">
        <f>其他调用!T47*6*(其他调用!AJ$2*$AZ$1*MIN(其他调用!$AJ47/其他调用!AJ47,1)+$E$4*0%*攻城基础信息!AE47)</f>
        <v>124396.40735794754</v>
      </c>
      <c r="BC46" s="85">
        <f>其他调用!U47*6*(其他调用!AK$2*$AZ$1*MIN(其他调用!$AJ47/其他调用!AK47,1)+$E$4*0%*攻城基础信息!AF47)</f>
        <v>79376.081822011707</v>
      </c>
      <c r="BD46" s="85">
        <f>其他调用!V47*6*(其他调用!AL$2*$AZ$1*MIN(其他调用!$AJ47/其他调用!AL47,1)+$E$4*0%*攻城基础信息!AG47)</f>
        <v>38382.606196081993</v>
      </c>
      <c r="BE46" s="17"/>
      <c r="BF46" s="17">
        <v>43</v>
      </c>
      <c r="BG46" s="105">
        <f>求节点(节奏总纲!D$4:D$163,AZ$4:AZ$163,$AN46)</f>
        <v>15710.379260595575</v>
      </c>
      <c r="BH46" s="105">
        <f>求节点(节奏总纲!E$4:E$163,BA$4:BA$163,$AN46)</f>
        <v>48740.033357646847</v>
      </c>
      <c r="BI46" s="105">
        <f>求节点(节奏总纲!F$4:F$163,BB$4:BB$163,$AN46)</f>
        <v>152759.57964722635</v>
      </c>
      <c r="BJ46" s="105">
        <f>求节点(节奏总纲!G$4:G$163,BC$4:BC$163,$AN46)</f>
        <v>110206.87405052045</v>
      </c>
      <c r="BK46" s="105">
        <f>求节点(节奏总纲!H$4:H$163,BD$4:BD$163,$AN46)</f>
        <v>58667.76002195372</v>
      </c>
      <c r="BL46" s="34">
        <f>BG46*其他调用!H47*其他调用!$M47</f>
        <v>750109.24605402874</v>
      </c>
      <c r="BM46" s="34">
        <f>BH46*其他调用!I47*其他调用!$M47</f>
        <v>1921440.4456741533</v>
      </c>
      <c r="BN46" s="34">
        <f>BI46*其他调用!J47*其他调用!$M47</f>
        <v>524550.01084177406</v>
      </c>
      <c r="BO46" s="34">
        <f>BJ46*其他调用!K47*其他调用!$M47</f>
        <v>60970.647445680115</v>
      </c>
      <c r="BP46" s="34">
        <f>BK46*其他调用!L47*其他调用!$M47</f>
        <v>8381.4812251186995</v>
      </c>
      <c r="BQ46" s="17">
        <f t="shared" si="1"/>
        <v>3265451.8312407546</v>
      </c>
      <c r="BR46" s="67">
        <f>[1]服务器生态!$R45</f>
        <v>4.1531973166659124E-2</v>
      </c>
      <c r="BS46" s="66">
        <f>SUMPRODUCT((BG$4:BG46)*($BR$4:$BR46)*(其他调用!BY$5:BY47))</f>
        <v>25521.728100626427</v>
      </c>
      <c r="BT46" s="66">
        <f>SUMPRODUCT((BH$4:BH46)*($BR$4:$BR46)*(其他调用!BZ$5:BZ47))</f>
        <v>80009.035785292319</v>
      </c>
      <c r="BU46" s="66">
        <f>SUMPRODUCT((BI$4:BI46)*($BR$4:$BR46)*(其他调用!CA$5:CA47))</f>
        <v>253822.53569331378</v>
      </c>
      <c r="BV46" s="66">
        <f>SUMPRODUCT((BJ$4:BJ46)*($BR$4:$BR46)*(其他调用!CB$5:CB47))</f>
        <v>171277.95922629657</v>
      </c>
      <c r="BW46" s="66">
        <f>SUMPRODUCT((BK$4:BK46)*($BR$4:$BR46)*(其他调用!CC$5:CC47))</f>
        <v>96234.305124171049</v>
      </c>
      <c r="BX46" s="85">
        <f>SUMPRODUCT((BG$4:BG46)*($BR$4:$BR46))*'[1]功能-战损相关'!$D$2-BS46</f>
        <v>47397.495044020543</v>
      </c>
      <c r="BY46" s="85">
        <f>SUMPRODUCT((BH$4:BH46)*($BR$4:$BR46))*'[1]功能-战损相关'!$D$2-BT46</f>
        <v>148588.20931554271</v>
      </c>
      <c r="BZ46" s="85">
        <f>SUMPRODUCT((BI$4:BI46)*($BR$4:$BR46))*'[1]功能-战损相关'!$D$2-BU46</f>
        <v>471384.70914472581</v>
      </c>
      <c r="CA46" s="85">
        <f>SUMPRODUCT((BJ$4:BJ46)*($BR$4:$BR46))*'[1]功能-战损相关'!$D$2-BV46</f>
        <v>318087.63856312213</v>
      </c>
      <c r="CB46" s="85">
        <f>SUMPRODUCT((BK$4:BK46)*($BR$4:$BR46))*'[1]功能-战损相关'!$D$2-BW46</f>
        <v>178720.85237346045</v>
      </c>
      <c r="CC46" s="34"/>
      <c r="CD46" s="34">
        <v>43</v>
      </c>
      <c r="CE46" s="65">
        <v>1</v>
      </c>
      <c r="CF46" s="105">
        <f>求节点(节奏总纲!R$4:R$363,BS$4:BS$363,$CD46)*$CE46</f>
        <v>20747.65857486592</v>
      </c>
      <c r="CG46" s="105">
        <f>求节点(节奏总纲!S$4:S$363,BT$4:BT$363,$CD46)*$CE46</f>
        <v>62181.10951727783</v>
      </c>
      <c r="CH46" s="105">
        <f>求节点(节奏总纲!T$4:T$363,BU$4:BU$363,$CD46)*$CE46</f>
        <v>184081.18247812142</v>
      </c>
      <c r="CI46" s="105">
        <f>求节点(节奏总纲!U$4:U$363,BV$4:BV$363,$CD46)*$CE46</f>
        <v>106734.97315823594</v>
      </c>
      <c r="CJ46" s="105">
        <f>求节点(节奏总纲!V$4:V$363,BW$4:BW$363,$CD46)*$CE46</f>
        <v>42126.418610034234</v>
      </c>
      <c r="CK46" s="105">
        <f>求节点(节奏总纲!R$4:R$363,BX$4:BX$363,$CD46)*$CE46</f>
        <v>38531.365924751</v>
      </c>
      <c r="CL46" s="105">
        <f>求节点(节奏总纲!S$4:S$363,BY$4:BY$363,$CD46)*$CE46</f>
        <v>115479.20338923027</v>
      </c>
      <c r="CM46" s="105">
        <f>求节点(节奏总纲!T$4:T$363,BZ$4:BZ$363,$CD46)*$CE46</f>
        <v>341865.05317365413</v>
      </c>
      <c r="CN46" s="105">
        <f>求节点(节奏总纲!U$4:U$363,CA$4:CA$363,$CD46)*$CE46</f>
        <v>198222.09300815247</v>
      </c>
      <c r="CO46" s="105">
        <f>求节点(节奏总纲!V$4:V$363,CB$4:CB$363,$CD46)*$CE46</f>
        <v>78234.777418635029</v>
      </c>
      <c r="CP46" s="34"/>
      <c r="CQ46" s="34"/>
      <c r="CR46" s="34"/>
      <c r="CS46" s="34"/>
      <c r="CT46" s="34"/>
    </row>
    <row r="47" spans="2:98" x14ac:dyDescent="0.2">
      <c r="E47" s="127"/>
      <c r="Q47" s="110">
        <f t="shared" ref="Q47:R53" si="13">Q35</f>
        <v>1</v>
      </c>
      <c r="R47" s="110">
        <f t="shared" si="13"/>
        <v>10</v>
      </c>
      <c r="S47" s="52">
        <f>求节点(节奏总纲!D$4:D$113,节奏总纲!$C$4:$C$113,$R47)</f>
        <v>34.585942742481357</v>
      </c>
      <c r="T47" s="52">
        <f>求节点(节奏总纲!E$4:E$113,节奏总纲!$C$4:$C$113,$R47)</f>
        <v>36.36169634498642</v>
      </c>
      <c r="U47" s="52">
        <f>求节点(节奏总纲!F$4:F$113,节奏总纲!$C$4:$C$113,$R47)</f>
        <v>38.977035507933373</v>
      </c>
      <c r="V47" s="52">
        <f>求节点(节奏总纲!G$4:G$113,节奏总纲!$C$4:$C$113,$R47)</f>
        <v>42.970748198558951</v>
      </c>
      <c r="W47" s="52">
        <f>求节点(节奏总纲!H$4:H$113,节奏总纲!$C$4:$C$113,$R47)</f>
        <v>51.212821897464167</v>
      </c>
      <c r="Z47" s="49"/>
      <c r="AA47" s="13">
        <v>44</v>
      </c>
      <c r="AB47" s="58">
        <f>攻城基础信息!X48*$E$12</f>
        <v>75884.283348121244</v>
      </c>
      <c r="AC47" s="58">
        <f>攻城基础信息!Y48*$E$12</f>
        <v>94080.521036029153</v>
      </c>
      <c r="AD47" s="58">
        <f>攻城基础信息!Z48*$E$12</f>
        <v>76378.541271061826</v>
      </c>
      <c r="AE47" s="58">
        <f>攻城基础信息!AA48*$E$12</f>
        <v>98141.643598672919</v>
      </c>
      <c r="AF47" s="58">
        <f>攻城基础信息!AB48*$E$12</f>
        <v>80418.716153244968</v>
      </c>
      <c r="AH47" s="58">
        <f>$E$4*AB47*攻城基础信息!AC48</f>
        <v>3490677.0340135801</v>
      </c>
      <c r="AI47" s="58">
        <f>$E$4*AC47*攻城基础信息!AD48</f>
        <v>4327703.9676573453</v>
      </c>
      <c r="AJ47" s="58">
        <f>$E$4*AD47*攻城基础信息!AE48</f>
        <v>3513412.8984688469</v>
      </c>
      <c r="AK47" s="58">
        <f>$E$4*AE47*攻城基础信息!AF48</f>
        <v>4514515.6055389587</v>
      </c>
      <c r="AL47" s="58">
        <f>$E$4*AF47*攻城基础信息!AG48</f>
        <v>3699260.9430492716</v>
      </c>
      <c r="AM47" s="30"/>
      <c r="AN47" s="13">
        <v>44</v>
      </c>
      <c r="AO47" s="105">
        <f>求节点(节奏总纲!D$4:D$163,AH$4:AH$163,$AN47)*其他调用!H48*其他调用!$M48</f>
        <v>258178715.59182593</v>
      </c>
      <c r="AP47" s="105">
        <f>求节点(节奏总纲!E$4:E$163,AI$4:AI$163,$AN47)*其他调用!I48*其他调用!$M48</f>
        <v>283038494.99558318</v>
      </c>
      <c r="AQ47" s="105">
        <f>求节点(节奏总纲!F$4:F$163,AJ$4:AJ$163,$AN47)*其他调用!J48*其他调用!$M48</f>
        <v>23318046.428251401</v>
      </c>
      <c r="AR47" s="105">
        <f>求节点(节奏总纲!G$4:G$163,AK$4:AK$163,$AN47)*其他调用!K48*其他调用!$M48</f>
        <v>5186882.8833844606</v>
      </c>
      <c r="AS47" s="105">
        <f>求节点(节奏总纲!H$4:H$163,AL$4:AL$163,$AN47)*其他调用!L48*其他调用!$M48</f>
        <v>1620098.6366638904</v>
      </c>
      <c r="AT47" s="17">
        <f t="shared" si="0"/>
        <v>571342238.5357089</v>
      </c>
      <c r="AU47" s="84"/>
      <c r="AV47" s="66"/>
      <c r="AX47" s="85"/>
      <c r="AY47" s="17">
        <v>44</v>
      </c>
      <c r="AZ47" s="85">
        <f>其他调用!R48*6*(其他调用!AH$2*$AZ$1*MIN(其他调用!$AJ48/其他调用!AH48,1)+$E$4*0%*攻城基础信息!AC48)</f>
        <v>13679.71793539733</v>
      </c>
      <c r="BA47" s="85">
        <f>其他调用!S48*6*(其他调用!AI$2*$AZ$1*MIN(其他调用!$AJ48/其他调用!AI48,1)+$E$4*0%*攻城基础信息!AD48)</f>
        <v>41510.186539632603</v>
      </c>
      <c r="BB47" s="85">
        <f>其他调用!T48*6*(其他调用!AJ$2*$AZ$1*MIN(其他调用!$AJ48/其他调用!AJ48,1)+$E$4*0%*攻城基础信息!AE48)</f>
        <v>126170.13452029106</v>
      </c>
      <c r="BC47" s="85">
        <f>其他调用!U48*6*(其他调用!AK$2*$AZ$1*MIN(其他调用!$AJ48/其他调用!AK48,1)+$E$4*0%*攻城基础信息!AF48)</f>
        <v>81054.301177305679</v>
      </c>
      <c r="BD47" s="85">
        <f>其他调用!V48*6*(其他调用!AL$2*$AZ$1*MIN(其他调用!$AJ48/其他调用!AL48,1)+$E$4*0%*攻城基础信息!AG48)</f>
        <v>39131.140767624755</v>
      </c>
      <c r="BE47" s="17"/>
      <c r="BF47" s="17">
        <v>44</v>
      </c>
      <c r="BG47" s="105">
        <f>求节点(节奏总纲!D$4:D$163,AZ$4:AZ$163,$AN47)</f>
        <v>15773.896382474095</v>
      </c>
      <c r="BH47" s="105">
        <f>求节点(节奏总纲!E$4:E$163,BA$4:BA$163,$AN47)</f>
        <v>48932.636222890644</v>
      </c>
      <c r="BI47" s="105">
        <f>求节点(节奏总纲!F$4:F$163,BB$4:BB$163,$AN47)</f>
        <v>153369.90331492436</v>
      </c>
      <c r="BJ47" s="105">
        <f>求节点(节奏总纲!G$4:G$163,BC$4:BC$163,$AN47)</f>
        <v>110544.41463265863</v>
      </c>
      <c r="BK47" s="105">
        <f>求节点(节奏总纲!H$4:H$163,BD$4:BD$163,$AN47)</f>
        <v>58911.160541863414</v>
      </c>
      <c r="BL47" s="34">
        <f>BG47*其他调用!H48*其他调用!$M48</f>
        <v>754015.82686712197</v>
      </c>
      <c r="BM47" s="34">
        <f>BH47*其他调用!I48*其他调用!$M48</f>
        <v>1939741.7364616457</v>
      </c>
      <c r="BN47" s="34">
        <f>BI47*其他调用!J48*其他调用!$M48</f>
        <v>528681.62188755197</v>
      </c>
      <c r="BO47" s="34">
        <f>BJ47*其他调用!K48*其他调用!$M48</f>
        <v>61549.271162931218</v>
      </c>
      <c r="BP47" s="34">
        <f>BK47*其他调用!L48*其他调用!$M48</f>
        <v>8495.0075402494331</v>
      </c>
      <c r="BQ47" s="17">
        <f t="shared" si="1"/>
        <v>3292483.4639195004</v>
      </c>
      <c r="BR47" s="67">
        <f>[1]服务器生态!$R46</f>
        <v>4.040948740539807E-2</v>
      </c>
      <c r="BS47" s="66">
        <f>SUMPRODUCT((BG$4:BG47)*($BR$4:$BR47)*(其他调用!BY$5:BY48))</f>
        <v>25633.275737386713</v>
      </c>
      <c r="BT47" s="66">
        <f>SUMPRODUCT((BH$4:BH47)*($BR$4:$BR47)*(其他调用!BZ$5:BZ48))</f>
        <v>80355.070766045639</v>
      </c>
      <c r="BU47" s="66">
        <f>SUMPRODUCT((BI$4:BI47)*($BR$4:$BR47)*(其他调用!CA$5:CA48))</f>
        <v>254907.11554917879</v>
      </c>
      <c r="BV47" s="66">
        <f>SUMPRODUCT((BJ$4:BJ47)*($BR$4:$BR47)*(其他调用!CB$5:CB48))</f>
        <v>172059.69177419279</v>
      </c>
      <c r="BW47" s="66">
        <f>SUMPRODUCT((BK$4:BK47)*($BR$4:$BR47)*(其他调用!CC$5:CC48))</f>
        <v>96650.904839162962</v>
      </c>
      <c r="BX47" s="85">
        <f>SUMPRODUCT((BG$4:BG47)*($BR$4:$BR47))*'[1]功能-战损相关'!$D$2-BS47</f>
        <v>47604.654940861081</v>
      </c>
      <c r="BY47" s="85">
        <f>SUMPRODUCT((BH$4:BH47)*($BR$4:$BR47))*'[1]功能-战损相关'!$D$2-BT47</f>
        <v>149230.84570837033</v>
      </c>
      <c r="BZ47" s="85">
        <f>SUMPRODUCT((BI$4:BI47)*($BR$4:$BR47))*'[1]功能-战损相关'!$D$2-BU47</f>
        <v>473398.92887704656</v>
      </c>
      <c r="CA47" s="85">
        <f>SUMPRODUCT((BJ$4:BJ47)*($BR$4:$BR47))*'[1]功能-战损相关'!$D$2-BV47</f>
        <v>319539.42758064368</v>
      </c>
      <c r="CB47" s="85">
        <f>SUMPRODUCT((BK$4:BK47)*($BR$4:$BR47))*'[1]功能-战损相关'!$D$2-BW47</f>
        <v>179494.53755844547</v>
      </c>
      <c r="CC47" s="34"/>
      <c r="CD47" s="34">
        <v>44</v>
      </c>
      <c r="CE47" s="65">
        <v>1</v>
      </c>
      <c r="CF47" s="105">
        <f>求节点(节奏总纲!R$4:R$363,BS$4:BS$363,$CD47)*$CE47</f>
        <v>21225.066616189022</v>
      </c>
      <c r="CG47" s="105">
        <f>求节点(节奏总纲!S$4:S$363,BT$4:BT$363,$CD47)*$CE47</f>
        <v>63823.624148023999</v>
      </c>
      <c r="CH47" s="105">
        <f>求节点(节奏总纲!T$4:T$363,BU$4:BU$363,$CD47)*$CE47</f>
        <v>189304.02210016304</v>
      </c>
      <c r="CI47" s="105">
        <f>求节点(节奏总纲!U$4:U$363,BV$4:BV$363,$CD47)*$CE47</f>
        <v>110600.14277349811</v>
      </c>
      <c r="CJ47" s="105">
        <f>求节点(节奏总纲!V$4:V$363,BW$4:BW$363,$CD47)*$CE47</f>
        <v>44444.129104638065</v>
      </c>
      <c r="CK47" s="105">
        <f>求节点(节奏总纲!R$4:R$363,BX$4:BX$363,$CD47)*$CE47</f>
        <v>39417.980858636765</v>
      </c>
      <c r="CL47" s="105">
        <f>求节点(节奏总纲!S$4:S$363,BY$4:BY$363,$CD47)*$CE47</f>
        <v>118529.58770347315</v>
      </c>
      <c r="CM47" s="105">
        <f>求节点(节奏总纲!T$4:T$363,BZ$4:BZ$363,$CD47)*$CE47</f>
        <v>351564.61247173144</v>
      </c>
      <c r="CN47" s="105">
        <f>求节点(节奏总纲!U$4:U$363,CA$4:CA$363,$CD47)*$CE47</f>
        <v>205400.26515078219</v>
      </c>
      <c r="CO47" s="105">
        <f>求节点(节奏总纲!V$4:V$363,CB$4:CB$363,$CD47)*$CE47</f>
        <v>82539.096908613574</v>
      </c>
      <c r="CP47" s="34"/>
      <c r="CQ47" s="34"/>
      <c r="CR47" s="34"/>
      <c r="CS47" s="34"/>
      <c r="CT47" s="34"/>
    </row>
    <row r="48" spans="2:98" x14ac:dyDescent="0.2">
      <c r="E48" s="127"/>
      <c r="Q48" s="110">
        <f t="shared" si="13"/>
        <v>2</v>
      </c>
      <c r="R48" s="110">
        <f t="shared" si="13"/>
        <v>22.5</v>
      </c>
      <c r="S48" s="52">
        <f>求节点(节奏总纲!D$4:D$113,节奏总纲!$C$4:$C$113,$R48)</f>
        <v>45.537288901845052</v>
      </c>
      <c r="T48" s="52">
        <f>求节点(节奏总纲!E$4:E$113,节奏总纲!$C$4:$C$113,$R48)</f>
        <v>47.422510868612136</v>
      </c>
      <c r="U48" s="52">
        <f>求节点(节奏总纲!F$4:F$113,节奏总纲!$C$4:$C$113,$R48)</f>
        <v>50.186688058514349</v>
      </c>
      <c r="V48" s="52">
        <f>求节点(节奏总纲!G$4:G$113,节奏总纲!$C$4:$C$113,$R48)</f>
        <v>54.485280935404617</v>
      </c>
      <c r="W48" s="52">
        <f>求节点(节奏总纲!H$4:H$113,节奏总纲!$C$4:$C$113,$R48)</f>
        <v>62.873049578751882</v>
      </c>
      <c r="Z48" s="49"/>
      <c r="AA48" s="13">
        <v>45</v>
      </c>
      <c r="AB48" s="58">
        <f>攻城基础信息!X49*$E$12</f>
        <v>79059.262567991405</v>
      </c>
      <c r="AC48" s="58">
        <f>攻城基础信息!Y49*$E$12</f>
        <v>98409.700580839723</v>
      </c>
      <c r="AD48" s="58">
        <f>攻城基础信息!Z49*$E$12</f>
        <v>79797.027510402651</v>
      </c>
      <c r="AE48" s="58">
        <f>攻城基础信息!AA49*$E$12</f>
        <v>103193.18849239353</v>
      </c>
      <c r="AF48" s="58">
        <f>攻城基础信息!AB49*$E$12</f>
        <v>84669.61196424668</v>
      </c>
      <c r="AH48" s="58">
        <f>$E$4*AB48*攻城基础信息!AC49</f>
        <v>3689432.253172935</v>
      </c>
      <c r="AI48" s="58">
        <f>$E$4*AC48*攻城基础信息!AD49</f>
        <v>4592452.6937725237</v>
      </c>
      <c r="AJ48" s="58">
        <f>$E$4*AD48*攻城基础信息!AE49</f>
        <v>3723861.2838187935</v>
      </c>
      <c r="AK48" s="58">
        <f>$E$4*AE48*攻城基础信息!AF49</f>
        <v>4815682.1296450356</v>
      </c>
      <c r="AL48" s="58">
        <f>$E$4*AF48*攻城基础信息!AG49</f>
        <v>3951248.5583315147</v>
      </c>
      <c r="AM48" s="30"/>
      <c r="AN48" s="13">
        <v>45</v>
      </c>
      <c r="AO48" s="105">
        <f>求节点(节奏总纲!D$4:D$163,AH$4:AH$163,$AN48)*其他调用!H49*其他调用!$M49</f>
        <v>262015289.46729165</v>
      </c>
      <c r="AP48" s="105">
        <f>求节点(节奏总纲!E$4:E$163,AI$4:AI$163,$AN48)*其他调用!I49*其他调用!$M49</f>
        <v>288143575.47266179</v>
      </c>
      <c r="AQ48" s="105">
        <f>求节点(节奏总纲!F$4:F$163,AJ$4:AJ$163,$AN48)*其他调用!J49*其他调用!$M49</f>
        <v>23718838.11492021</v>
      </c>
      <c r="AR48" s="105">
        <f>求节点(节奏总纲!G$4:G$163,AK$4:AK$163,$AN48)*其他调用!K49*其他调用!$M49</f>
        <v>5280829.7055364829</v>
      </c>
      <c r="AS48" s="105">
        <f>求节点(节奏总纲!H$4:H$163,AL$4:AL$163,$AN48)*其他调用!L49*其他调用!$M49</f>
        <v>1658775.9516045568</v>
      </c>
      <c r="AT48" s="17">
        <f t="shared" si="0"/>
        <v>580817308.71201479</v>
      </c>
      <c r="AU48" s="84"/>
      <c r="AV48" s="66"/>
      <c r="AX48" s="85"/>
      <c r="AY48" s="17">
        <v>45</v>
      </c>
      <c r="AZ48" s="85">
        <f>其他调用!R49*6*(其他调用!AH$2*$AZ$1*MIN(其他调用!$AJ49/其他调用!AH49,1)+$E$4*0%*攻城基础信息!AC49)</f>
        <v>13868.767343557422</v>
      </c>
      <c r="BA48" s="85">
        <f>其他调用!S49*6*(其他调用!AI$2*$AZ$1*MIN(其他调用!$AJ49/其他调用!AI49,1)+$E$4*0%*攻城基础信息!AD49)</f>
        <v>42099.128404431962</v>
      </c>
      <c r="BB48" s="85">
        <f>其他调用!T49*6*(其他调用!AJ$2*$AZ$1*MIN(其他调用!$AJ49/其他调用!AJ49,1)+$E$4*0%*攻城基础信息!AE49)</f>
        <v>127850.29341166957</v>
      </c>
      <c r="BC48" s="85">
        <f>其他调用!U49*6*(其他调用!AK$2*$AZ$1*MIN(其他调用!$AJ49/其他调用!AK49,1)+$E$4*0%*攻城基础信息!AF49)</f>
        <v>82772.563990644485</v>
      </c>
      <c r="BD48" s="85">
        <f>其他调用!V49*6*(其他调用!AL$2*$AZ$1*MIN(其他调用!$AJ49/其他调用!AL49,1)+$E$4*0%*攻城基础信息!AG49)</f>
        <v>39904.520613956833</v>
      </c>
      <c r="BE48" s="17"/>
      <c r="BF48" s="17">
        <v>45</v>
      </c>
      <c r="BG48" s="105">
        <f>求节点(节奏总纲!D$4:D$163,AZ$4:AZ$163,$AN48)</f>
        <v>15834.356636142327</v>
      </c>
      <c r="BH48" s="105">
        <f>求节点(节奏总纲!E$4:E$163,BA$4:BA$163,$AN48)</f>
        <v>49114.45689262938</v>
      </c>
      <c r="BI48" s="105">
        <f>求节点(节奏总纲!F$4:F$163,BB$4:BB$163,$AN48)</f>
        <v>153961.59376161062</v>
      </c>
      <c r="BJ48" s="105">
        <f>求节点(节奏总纲!G$4:G$163,BC$4:BC$163,$AN48)</f>
        <v>110866.97099241095</v>
      </c>
      <c r="BK48" s="105">
        <f>求节点(节奏总纲!H$4:H$163,BD$4:BD$163,$AN48)</f>
        <v>59154.914527903034</v>
      </c>
      <c r="BL48" s="34">
        <f>BG48*其他调用!H49*其他调用!$M49</f>
        <v>757773.29454953643</v>
      </c>
      <c r="BM48" s="34">
        <f>BH48*其他调用!I49*其他调用!$M49</f>
        <v>1957726.5823188936</v>
      </c>
      <c r="BN48" s="34">
        <f>BI48*其他调用!J49*其他调用!$M49</f>
        <v>532767.19629417302</v>
      </c>
      <c r="BO48" s="34">
        <f>BJ48*其他调用!K49*其他调用!$M49</f>
        <v>62123.147176974693</v>
      </c>
      <c r="BP48" s="34">
        <f>BK48*其他调用!L49*其他调用!$M49</f>
        <v>8609.5681580518194</v>
      </c>
      <c r="BQ48" s="17">
        <f t="shared" si="1"/>
        <v>3318999.78849763</v>
      </c>
      <c r="BR48" s="67">
        <f>[1]服务器生态!$R47</f>
        <v>3.928700164413701E-2</v>
      </c>
      <c r="BS48" s="66">
        <f>SUMPRODUCT((BG$4:BG48)*($BR$4:$BR48)*(其他调用!BY$5:BY49))</f>
        <v>25742.140506546359</v>
      </c>
      <c r="BT48" s="66">
        <f>SUMPRODUCT((BH$4:BH48)*($BR$4:$BR48)*(其他调用!BZ$5:BZ49))</f>
        <v>80692.743722066676</v>
      </c>
      <c r="BU48" s="66">
        <f>SUMPRODUCT((BI$4:BI48)*($BR$4:$BR48)*(其他调用!CA$5:CA49))</f>
        <v>255965.63619194689</v>
      </c>
      <c r="BV48" s="66">
        <f>SUMPRODUCT((BJ$4:BJ48)*($BR$4:$BR48)*(其他调用!CB$5:CB49))</f>
        <v>172821.92717673318</v>
      </c>
      <c r="BW48" s="66">
        <f>SUMPRODUCT((BK$4:BK48)*($BR$4:$BR48)*(其他调用!CC$5:CC49))</f>
        <v>97057.608203418349</v>
      </c>
      <c r="BX48" s="85">
        <f>SUMPRODUCT((BG$4:BG48)*($BR$4:$BR48))*'[1]功能-战损相关'!$D$2-BS48</f>
        <v>47806.83236930042</v>
      </c>
      <c r="BY48" s="85">
        <f>SUMPRODUCT((BH$4:BH48)*($BR$4:$BR48))*'[1]功能-战损相关'!$D$2-BT48</f>
        <v>149857.9526266951</v>
      </c>
      <c r="BZ48" s="85">
        <f>SUMPRODUCT((BI$4:BI48)*($BR$4:$BR48))*'[1]功能-战损相关'!$D$2-BU48</f>
        <v>475364.75292790157</v>
      </c>
      <c r="CA48" s="85">
        <f>SUMPRODUCT((BJ$4:BJ48)*($BR$4:$BR48))*'[1]功能-战损相关'!$D$2-BV48</f>
        <v>320955.00761393295</v>
      </c>
      <c r="CB48" s="85">
        <f>SUMPRODUCT((BK$4:BK48)*($BR$4:$BR48))*'[1]功能-战损相关'!$D$2-BW48</f>
        <v>180249.8438063483</v>
      </c>
      <c r="CC48" s="34"/>
      <c r="CD48" s="34">
        <v>45</v>
      </c>
      <c r="CE48" s="65">
        <v>1</v>
      </c>
      <c r="CF48" s="105">
        <f>求节点(节奏总纲!R$4:R$363,BS$4:BS$363,$CD48)*$CE48</f>
        <v>21663.3382528</v>
      </c>
      <c r="CG48" s="105">
        <f>求节点(节奏总纲!S$4:S$363,BT$4:BT$363,$CD48)*$CE48</f>
        <v>65392.111801068429</v>
      </c>
      <c r="CH48" s="105">
        <f>求节点(节奏总纲!T$4:T$363,BU$4:BU$363,$CD48)*$CE48</f>
        <v>194506.84111702984</v>
      </c>
      <c r="CI48" s="105">
        <f>求节点(节奏总纲!U$4:U$363,BV$4:BV$363,$CD48)*$CE48</f>
        <v>114083.68624421785</v>
      </c>
      <c r="CJ48" s="105">
        <f>求节点(节奏总纲!V$4:V$363,BW$4:BW$363,$CD48)*$CE48</f>
        <v>46629.254395389464</v>
      </c>
      <c r="CK48" s="105">
        <f>求节点(节奏总纲!R$4:R$363,BX$4:BX$363,$CD48)*$CE48</f>
        <v>40231.913898057159</v>
      </c>
      <c r="CL48" s="105">
        <f>求节点(节奏总纲!S$4:S$363,BY$4:BY$363,$CD48)*$CE48</f>
        <v>121442.49334484141</v>
      </c>
      <c r="CM48" s="105">
        <f>求节点(节奏总纲!T$4:T$363,BZ$4:BZ$363,$CD48)*$CE48</f>
        <v>361226.99064591265</v>
      </c>
      <c r="CN48" s="105">
        <f>求节点(节奏总纲!U$4:U$363,CA$4:CA$363,$CD48)*$CE48</f>
        <v>211869.70302497601</v>
      </c>
      <c r="CO48" s="105">
        <f>求节点(节奏总纲!V$4:V$363,CB$4:CB$363,$CD48)*$CE48</f>
        <v>86597.186734294737</v>
      </c>
      <c r="CP48" s="34"/>
      <c r="CQ48" s="34"/>
      <c r="CR48" s="34"/>
      <c r="CS48" s="34"/>
      <c r="CT48" s="34"/>
    </row>
    <row r="49" spans="5:98" x14ac:dyDescent="0.2">
      <c r="E49" s="127"/>
      <c r="Q49" s="110">
        <f t="shared" si="13"/>
        <v>3</v>
      </c>
      <c r="R49" s="110">
        <f t="shared" si="13"/>
        <v>45</v>
      </c>
      <c r="S49" s="52">
        <f>求节点(节奏总纲!D$4:D$113,节奏总纲!$C$4:$C$113,$R49)</f>
        <v>55.229416240679981</v>
      </c>
      <c r="T49" s="52">
        <f>求节点(节奏总纲!E$4:E$113,节奏总纲!$C$4:$C$113,$R49)</f>
        <v>57.218966664386244</v>
      </c>
      <c r="U49" s="52">
        <f>求节点(节奏总纲!F$4:F$113,节奏总纲!$C$4:$C$113,$R49)</f>
        <v>60.086674688654931</v>
      </c>
      <c r="V49" s="52">
        <f>求节点(节奏总纲!G$4:G$113,节奏总纲!$C$4:$C$113,$R49)</f>
        <v>64.399012521055653</v>
      </c>
      <c r="W49" s="52">
        <f>求节点(节奏总纲!H$4:H$113,节奏总纲!$C$4:$C$113,$R49)</f>
        <v>73.037155126421851</v>
      </c>
      <c r="Z49" s="49"/>
      <c r="AA49" s="13">
        <v>46</v>
      </c>
      <c r="AB49" s="58">
        <f>攻城基础信息!X50*$E$12</f>
        <v>80390.128098330504</v>
      </c>
      <c r="AC49" s="58">
        <f>攻城基础信息!Y50*$E$12</f>
        <v>100413.99999306109</v>
      </c>
      <c r="AD49" s="58">
        <f>攻城基础信息!Z50*$E$12</f>
        <v>81489.053324695051</v>
      </c>
      <c r="AE49" s="58">
        <f>攻城基础信息!AA50*$E$12</f>
        <v>105205.95833043462</v>
      </c>
      <c r="AF49" s="58">
        <f>攻城基础信息!AB50*$E$12</f>
        <v>86479.396114523479</v>
      </c>
      <c r="AH49" s="58">
        <f>$E$4*AB49*攻城基础信息!AC50</f>
        <v>3805132.7299876469</v>
      </c>
      <c r="AI49" s="58">
        <f>$E$4*AC49*攻城基础信息!AD50</f>
        <v>4752929.3330048947</v>
      </c>
      <c r="AJ49" s="58">
        <f>$E$4*AD49*攻城基础信息!AE50</f>
        <v>3857148.5240355683</v>
      </c>
      <c r="AK49" s="58">
        <f>$E$4*AE49*攻城基础信息!AF50</f>
        <v>4979748.6943072416</v>
      </c>
      <c r="AL49" s="58">
        <f>$E$4*AF49*攻城基础信息!AG50</f>
        <v>4093358.0827541142</v>
      </c>
      <c r="AM49" s="30"/>
      <c r="AN49" s="13">
        <v>46</v>
      </c>
      <c r="AO49" s="105">
        <f>求节点(节奏总纲!D$4:D$163,AH$4:AH$163,$AN49)*其他调用!H50*其他调用!$M50</f>
        <v>265737849.98698726</v>
      </c>
      <c r="AP49" s="105">
        <f>求节点(节奏总纲!E$4:E$163,AI$4:AI$163,$AN49)*其他调用!I50*其他调用!$M50</f>
        <v>293209786.6114732</v>
      </c>
      <c r="AQ49" s="105">
        <f>求节点(节奏总纲!F$4:F$163,AJ$4:AJ$163,$AN49)*其他调用!J50*其他调用!$M50</f>
        <v>24105340.247484852</v>
      </c>
      <c r="AR49" s="105">
        <f>求节点(节奏总纲!G$4:G$163,AK$4:AK$163,$AN49)*其他调用!K50*其他调用!$M50</f>
        <v>5374633.2790054269</v>
      </c>
      <c r="AS49" s="105">
        <f>求节点(节奏总纲!H$4:H$163,AL$4:AL$163,$AN49)*其他调用!L50*其他调用!$M50</f>
        <v>1694876.1030055447</v>
      </c>
      <c r="AT49" s="17">
        <f t="shared" si="0"/>
        <v>590122486.22795618</v>
      </c>
      <c r="AU49" s="84"/>
      <c r="AV49" s="66"/>
      <c r="AX49" s="85"/>
      <c r="AY49" s="17">
        <v>46</v>
      </c>
      <c r="AZ49" s="85">
        <f>其他调用!R50*6*(其他调用!AH$2*$AZ$1*MIN(其他调用!$AJ50/其他调用!AH50,1)+$E$4*0%*攻城基础信息!AC50)</f>
        <v>14062.307678079978</v>
      </c>
      <c r="BA49" s="85">
        <f>其他调用!S50*6*(其他调用!AI$2*$AZ$1*MIN(其他调用!$AJ50/其他调用!AI50,1)+$E$4*0%*攻城基础信息!AD50)</f>
        <v>42666.399706836353</v>
      </c>
      <c r="BB49" s="85">
        <f>其他调用!T50*6*(其他调用!AJ$2*$AZ$1*MIN(其他调用!$AJ50/其他调用!AJ50,1)+$E$4*0%*攻城基础信息!AE50)</f>
        <v>129604.05091938445</v>
      </c>
      <c r="BC49" s="85">
        <f>其他调用!U50*6*(其他调用!AK$2*$AZ$1*MIN(其他调用!$AJ50/其他调用!AK50,1)+$E$4*0%*攻城基础信息!AF50)</f>
        <v>84469.531136551188</v>
      </c>
      <c r="BD49" s="85">
        <f>其他调用!V50*6*(其他调用!AL$2*$AZ$1*MIN(其他调用!$AJ50/其他调用!AL50,1)+$E$4*0%*攻城基础信息!AG50)</f>
        <v>40705.401866719767</v>
      </c>
      <c r="BE49" s="17"/>
      <c r="BF49" s="17">
        <v>46</v>
      </c>
      <c r="BG49" s="105">
        <f>求节点(节奏总纲!D$4:D$163,AZ$4:AZ$163,$AN49)</f>
        <v>15893.771493299124</v>
      </c>
      <c r="BH49" s="105">
        <f>求节点(节奏总纲!E$4:E$163,BA$4:BA$163,$AN49)</f>
        <v>49291.425962858222</v>
      </c>
      <c r="BI49" s="105">
        <f>求节点(节奏总纲!F$4:F$163,BB$4:BB$163,$AN49)</f>
        <v>154505.98246465268</v>
      </c>
      <c r="BJ49" s="105">
        <f>求节点(节奏总纲!G$4:G$163,BC$4:BC$163,$AN49)</f>
        <v>111189.52735216326</v>
      </c>
      <c r="BK49" s="105">
        <f>求节点(节奏总纲!H$4:H$163,BD$4:BD$163,$AN49)</f>
        <v>59401.204887002386</v>
      </c>
      <c r="BL49" s="34">
        <f>BG49*其他调用!H50*其他调用!$M50</f>
        <v>761332.47140308598</v>
      </c>
      <c r="BM49" s="34">
        <f>BH49*其他调用!I50*其他调用!$M50</f>
        <v>1975249.8859760107</v>
      </c>
      <c r="BN49" s="34">
        <f>BI49*其他调用!J50*其他调用!$M50</f>
        <v>536604.27940156078</v>
      </c>
      <c r="BO49" s="34">
        <f>BJ49*其他调用!K50*其他调用!$M50</f>
        <v>62688.642412489593</v>
      </c>
      <c r="BP49" s="34">
        <f>BK49*其他调用!L50*其他调用!$M50</f>
        <v>8723.8285236305346</v>
      </c>
      <c r="BQ49" s="17">
        <f t="shared" si="1"/>
        <v>3344599.1077167778</v>
      </c>
      <c r="BR49" s="67">
        <f>[1]服务器生态!$R48</f>
        <v>3.8164515882875956E-2</v>
      </c>
      <c r="BS49" s="66">
        <f>SUMPRODUCT((BG$4:BG49)*($BR$4:$BR49)*(其他调用!BY$5:BY50))</f>
        <v>25848.291673100452</v>
      </c>
      <c r="BT49" s="66">
        <f>SUMPRODUCT((BH$4:BH49)*($BR$4:$BR49)*(其他调用!BZ$5:BZ50))</f>
        <v>81021.950818650264</v>
      </c>
      <c r="BU49" s="66">
        <f>SUMPRODUCT((BI$4:BI49)*($BR$4:$BR49)*(其他调用!CA$5:CA50))</f>
        <v>256997.54924575691</v>
      </c>
      <c r="BV49" s="66">
        <f>SUMPRODUCT((BJ$4:BJ49)*($BR$4:$BR49)*(其他调用!CB$5:CB50))</f>
        <v>173564.53871119538</v>
      </c>
      <c r="BW49" s="66">
        <f>SUMPRODUCT((BK$4:BK49)*($BR$4:$BR49)*(其他调用!CC$5:CC50))</f>
        <v>97454.336393208447</v>
      </c>
      <c r="BX49" s="85">
        <f>SUMPRODUCT((BG$4:BG49)*($BR$4:$BR49))*'[1]功能-战损相关'!$D$2-BS49</f>
        <v>48003.970250043742</v>
      </c>
      <c r="BY49" s="85">
        <f>SUMPRODUCT((BH$4:BH49)*($BR$4:$BR49))*'[1]功能-战损相关'!$D$2-BT49</f>
        <v>150469.33723463607</v>
      </c>
      <c r="BZ49" s="85">
        <f>SUMPRODUCT((BI$4:BI49)*($BR$4:$BR49))*'[1]功能-战损相关'!$D$2-BU49</f>
        <v>477281.1628849773</v>
      </c>
      <c r="CA49" s="85">
        <f>SUMPRODUCT((BJ$4:BJ49)*($BR$4:$BR49))*'[1]功能-战损相关'!$D$2-BV49</f>
        <v>322334.14332079131</v>
      </c>
      <c r="CB49" s="85">
        <f>SUMPRODUCT((BK$4:BK49)*($BR$4:$BR49))*'[1]功能-战损相关'!$D$2-BW49</f>
        <v>180986.62473024419</v>
      </c>
      <c r="CC49" s="34"/>
      <c r="CD49" s="34">
        <v>46</v>
      </c>
      <c r="CE49" s="65">
        <v>1</v>
      </c>
      <c r="CF49" s="105">
        <f>求节点(节奏总纲!R$4:R$363,BS$4:BS$363,$CD49)*$CE49</f>
        <v>22095.64215195243</v>
      </c>
      <c r="CG49" s="105">
        <f>求节点(节奏总纲!S$4:S$363,BT$4:BT$363,$CD49)*$CE49</f>
        <v>66846.083368236781</v>
      </c>
      <c r="CH49" s="105">
        <f>求节点(节奏总纲!T$4:T$363,BU$4:BU$363,$CD49)*$CE49</f>
        <v>199634.66109210072</v>
      </c>
      <c r="CI49" s="105">
        <f>求节点(节奏总纲!U$4:U$363,BV$4:BV$363,$CD49)*$CE49</f>
        <v>117463.0971618341</v>
      </c>
      <c r="CJ49" s="105">
        <f>求节点(节奏总纲!V$4:V$363,BW$4:BW$363,$CD49)*$CE49</f>
        <v>48814.37968614087</v>
      </c>
      <c r="CK49" s="105">
        <f>求节点(节奏总纲!R$4:R$363,BX$4:BX$363,$CD49)*$CE49</f>
        <v>41034.763996483096</v>
      </c>
      <c r="CL49" s="105">
        <f>求节点(节奏总纲!S$4:S$363,BY$4:BY$363,$CD49)*$CE49</f>
        <v>124142.72625529689</v>
      </c>
      <c r="CM49" s="105">
        <f>求节点(节奏总纲!T$4:T$363,BZ$4:BZ$363,$CD49)*$CE49</f>
        <v>370750.08488533</v>
      </c>
      <c r="CN49" s="105">
        <f>求节点(节奏总纲!U$4:U$363,CA$4:CA$363,$CD49)*$CE49</f>
        <v>218145.75187197758</v>
      </c>
      <c r="CO49" s="105">
        <f>求节点(节奏总纲!V$4:V$363,CB$4:CB$363,$CD49)*$CE49</f>
        <v>90655.2765599759</v>
      </c>
      <c r="CP49" s="34"/>
      <c r="CQ49" s="34"/>
      <c r="CR49" s="34"/>
      <c r="CS49" s="34"/>
      <c r="CT49" s="34"/>
    </row>
    <row r="50" spans="5:98" x14ac:dyDescent="0.2">
      <c r="Q50" s="110">
        <f t="shared" si="13"/>
        <v>4</v>
      </c>
      <c r="R50" s="110">
        <f t="shared" si="13"/>
        <v>75</v>
      </c>
      <c r="S50" s="52">
        <f>求节点(节奏总纲!D$4:D$113,节奏总纲!$C$4:$C$113,$R50)</f>
        <v>62.470630686057078</v>
      </c>
      <c r="T50" s="52">
        <f>求节点(节奏总纲!E$4:E$113,节奏总纲!$C$4:$C$113,$R50)</f>
        <v>64.495279642868965</v>
      </c>
      <c r="U50" s="52">
        <f>求节点(节奏总纲!F$4:F$113,节奏总纲!$C$4:$C$113,$R50)</f>
        <v>67.344310856946692</v>
      </c>
      <c r="V50" s="52">
        <f>求节点(节奏总纲!G$4:G$113,节奏总纲!$C$4:$C$113,$R50)</f>
        <v>71.882008108111634</v>
      </c>
      <c r="W50" s="52">
        <f>求节点(节奏总纲!H$4:H$113,节奏总纲!$C$4:$C$113,$R50)</f>
        <v>80.437605572866573</v>
      </c>
      <c r="Z50" s="49"/>
      <c r="AA50" s="13">
        <v>47</v>
      </c>
      <c r="AB50" s="58">
        <f>攻城基础信息!X51*$E$12</f>
        <v>81756.302400672226</v>
      </c>
      <c r="AC50" s="58">
        <f>攻城基础信息!Y51*$E$12</f>
        <v>102355.82388437538</v>
      </c>
      <c r="AD50" s="58">
        <f>攻城基础信息!Z51*$E$12</f>
        <v>83392.878315318201</v>
      </c>
      <c r="AE50" s="58">
        <f>攻城基础信息!AA51*$E$12</f>
        <v>107215.68540098834</v>
      </c>
      <c r="AF50" s="58">
        <f>攻城基础信息!AB51*$E$12</f>
        <v>88319.116760002158</v>
      </c>
      <c r="AH50" s="58">
        <f>$E$4*AB50*攻城基础信息!AC51</f>
        <v>3924302.5152322697</v>
      </c>
      <c r="AI50" s="58">
        <f>$E$4*AC50*攻城基础信息!AD51</f>
        <v>4913079.5464500217</v>
      </c>
      <c r="AJ50" s="58">
        <f>$E$4*AD50*攻城基础信息!AE51</f>
        <v>4002858.1591352765</v>
      </c>
      <c r="AK50" s="58">
        <f>$E$4*AE50*攻城基础信息!AF51</f>
        <v>5146352.8992474442</v>
      </c>
      <c r="AL50" s="58">
        <f>$E$4*AF50*攻城基础信息!AG51</f>
        <v>4239317.6044801064</v>
      </c>
      <c r="AM50" s="30"/>
      <c r="AN50" s="13">
        <v>47</v>
      </c>
      <c r="AO50" s="105">
        <f>求节点(节奏总纲!D$4:D$163,AH$4:AH$163,$AN50)*其他调用!H51*其他调用!$M51</f>
        <v>269429561.10092902</v>
      </c>
      <c r="AP50" s="105">
        <f>求节点(节奏总纲!E$4:E$163,AI$4:AI$163,$AN50)*其他调用!I51*其他调用!$M51</f>
        <v>298279793.63764966</v>
      </c>
      <c r="AQ50" s="105">
        <f>求节点(节奏总纲!F$4:F$163,AJ$4:AJ$163,$AN50)*其他调用!J51*其他调用!$M51</f>
        <v>24491022.00556865</v>
      </c>
      <c r="AR50" s="105">
        <f>求节点(节奏总纲!G$4:G$163,AK$4:AK$163,$AN50)*其他调用!K51*其他调用!$M51</f>
        <v>5468379.2354982663</v>
      </c>
      <c r="AS50" s="105">
        <f>求节点(节奏总纲!H$4:H$163,AL$4:AL$163,$AN50)*其他调用!L51*其他调用!$M51</f>
        <v>1731197.3357241482</v>
      </c>
      <c r="AT50" s="17">
        <f t="shared" si="0"/>
        <v>599399953.31536973</v>
      </c>
      <c r="AU50" s="84"/>
      <c r="AV50" s="66"/>
      <c r="AX50" s="85"/>
      <c r="AY50" s="17">
        <v>47</v>
      </c>
      <c r="AZ50" s="85">
        <f>其他调用!R51*6*(其他调用!AH$2*$AZ$1*MIN(其他调用!$AJ51/其他调用!AH51,1)+$E$4*0%*攻城基础信息!AC51)</f>
        <v>14254.372580854695</v>
      </c>
      <c r="BA50" s="85">
        <f>其他调用!S51*6*(其他调用!AI$2*$AZ$1*MIN(其他调用!$AJ51/其他调用!AI51,1)+$E$4*0%*攻城基础信息!AD51)</f>
        <v>43244.510714804448</v>
      </c>
      <c r="BB50" s="85">
        <f>其他调用!T51*6*(其他调用!AJ$2*$AZ$1*MIN(其他调用!$AJ51/其他调用!AJ51,1)+$E$4*0%*攻城基础信息!AE51)</f>
        <v>131296.753001198</v>
      </c>
      <c r="BC50" s="85">
        <f>其他调用!U51*6*(其他调用!AK$2*$AZ$1*MIN(其他调用!$AJ51/其他调用!AK51,1)+$E$4*0%*攻城基础信息!AF51)</f>
        <v>86193.308024246682</v>
      </c>
      <c r="BD50" s="85">
        <f>其他调用!V51*6*(其他调用!AL$2*$AZ$1*MIN(其他调用!$AJ51/其他调用!AL51,1)+$E$4*0%*攻城基础信息!AG51)</f>
        <v>41504.549433502929</v>
      </c>
      <c r="BE50" s="17"/>
      <c r="BF50" s="17">
        <v>47</v>
      </c>
      <c r="BG50" s="105">
        <f>求节点(节奏总纲!D$4:D$163,AZ$4:AZ$163,$AN50)</f>
        <v>15953.186350455919</v>
      </c>
      <c r="BH50" s="105">
        <f>求节点(节奏总纲!E$4:E$163,BA$4:BA$163,$AN50)</f>
        <v>49468.395033087065</v>
      </c>
      <c r="BI50" s="105">
        <f>求节点(节奏总纲!F$4:F$163,BB$4:BB$163,$AN50)</f>
        <v>155050.37116769477</v>
      </c>
      <c r="BJ50" s="105">
        <f>求节点(节奏总纲!G$4:G$163,BC$4:BC$163,$AN50)</f>
        <v>111510.06406134363</v>
      </c>
      <c r="BK50" s="105">
        <f>求节点(节奏总纲!H$4:H$163,BD$4:BD$163,$AN50)</f>
        <v>59647.495246101738</v>
      </c>
      <c r="BL50" s="34">
        <f>BG50*其他调用!H51*其他调用!$M51</f>
        <v>764790.87875776936</v>
      </c>
      <c r="BM50" s="34">
        <f>BH50*其他调用!I51*其他调用!$M51</f>
        <v>1992623.6854217693</v>
      </c>
      <c r="BN50" s="34">
        <f>BI50*其他调用!J51*其他调用!$M51</f>
        <v>540388.85940105584</v>
      </c>
      <c r="BO50" s="34">
        <f>BJ50*其他调用!K51*其他调用!$M51</f>
        <v>63248.40692012533</v>
      </c>
      <c r="BP50" s="34">
        <f>BK50*其他调用!L51*其他调用!$M51</f>
        <v>8837.9354657228578</v>
      </c>
      <c r="BQ50" s="17">
        <f t="shared" si="1"/>
        <v>3369889.7659664424</v>
      </c>
      <c r="BR50" s="67">
        <f>[1]服务器生态!$R49</f>
        <v>3.7042030121614895E-2</v>
      </c>
      <c r="BS50" s="66">
        <f>SUMPRODUCT((BG$4:BG50)*($BR$4:$BR50)*(其他调用!BY$5:BY51))</f>
        <v>25951.705894733084</v>
      </c>
      <c r="BT50" s="66">
        <f>SUMPRODUCT((BH$4:BH50)*($BR$4:$BR50)*(其他调用!BZ$5:BZ51))</f>
        <v>81342.622529954882</v>
      </c>
      <c r="BU50" s="66">
        <f>SUMPRODUCT((BI$4:BI50)*($BR$4:$BR50)*(其他调用!CA$5:CA51))</f>
        <v>258002.64083661014</v>
      </c>
      <c r="BV50" s="66">
        <f>SUMPRODUCT((BJ$4:BJ50)*($BR$4:$BR50)*(其他调用!CB$5:CB51))</f>
        <v>174287.3865627645</v>
      </c>
      <c r="BW50" s="66">
        <f>SUMPRODUCT((BK$4:BK50)*($BR$4:$BR50)*(其他调用!CC$5:CC51))</f>
        <v>97840.992648435815</v>
      </c>
      <c r="BX50" s="85">
        <f>SUMPRODUCT((BG$4:BG50)*($BR$4:$BR50))*'[1]功能-战损相关'!$D$2-BS50</f>
        <v>48196.025233075779</v>
      </c>
      <c r="BY50" s="85">
        <f>SUMPRODUCT((BH$4:BH50)*($BR$4:$BR50))*'[1]功能-战损相关'!$D$2-BT50</f>
        <v>151064.87041277322</v>
      </c>
      <c r="BZ50" s="85">
        <f>SUMPRODUCT((BI$4:BI50)*($BR$4:$BR50))*'[1]功能-战损相关'!$D$2-BU50</f>
        <v>479147.76155370474</v>
      </c>
      <c r="CA50" s="85">
        <f>SUMPRODUCT((BJ$4:BJ50)*($BR$4:$BR50))*'[1]功能-战损相关'!$D$2-BV50</f>
        <v>323676.57504513394</v>
      </c>
      <c r="CB50" s="85">
        <f>SUMPRODUCT((BK$4:BK50)*($BR$4:$BR50))*'[1]功能-战损相关'!$D$2-BW50</f>
        <v>181704.70063280931</v>
      </c>
      <c r="CC50" s="34"/>
      <c r="CD50" s="34">
        <v>47</v>
      </c>
      <c r="CE50" s="65">
        <v>1</v>
      </c>
      <c r="CF50" s="105">
        <f>求节点(节奏总纲!R$4:R$363,BS$4:BS$363,$CD50)*$CE50</f>
        <v>22533.087967411015</v>
      </c>
      <c r="CG50" s="105">
        <f>求节点(节奏总纲!S$4:S$363,BT$4:BT$363,$CD50)*$CE50</f>
        <v>68179.805088543231</v>
      </c>
      <c r="CH50" s="105">
        <f>求节点(节奏总纲!T$4:T$363,BU$4:BU$363,$CD50)*$CE50</f>
        <v>204620.31479377739</v>
      </c>
      <c r="CI50" s="105">
        <f>求节点(节奏总纲!U$4:U$363,BV$4:BV$363,$CD50)*$CE50</f>
        <v>120890.33064956864</v>
      </c>
      <c r="CJ50" s="105">
        <f>求节点(节奏总纲!V$4:V$363,BW$4:BW$363,$CD50)*$CE50</f>
        <v>51059.755485496273</v>
      </c>
      <c r="CK50" s="105">
        <f>求节点(节奏总纲!R$4:R$363,BX$4:BX$363,$CD50)*$CE50</f>
        <v>41847.163368049034</v>
      </c>
      <c r="CL50" s="105">
        <f>求节点(节奏总纲!S$4:S$363,BY$4:BY$363,$CD50)*$CE50</f>
        <v>126619.63802158032</v>
      </c>
      <c r="CM50" s="105">
        <f>求节点(节奏总纲!T$4:T$363,BZ$4:BZ$363,$CD50)*$CE50</f>
        <v>380009.15604558657</v>
      </c>
      <c r="CN50" s="105">
        <f>求节点(节奏总纲!U$4:U$363,CA$4:CA$363,$CD50)*$CE50</f>
        <v>224510.61406348457</v>
      </c>
      <c r="CO50" s="105">
        <f>求节点(节奏总纲!V$4:V$363,CB$4:CB$363,$CD50)*$CE50</f>
        <v>94825.260187350214</v>
      </c>
      <c r="CP50" s="34"/>
      <c r="CQ50" s="34"/>
      <c r="CR50" s="34"/>
      <c r="CS50" s="34"/>
      <c r="CT50" s="34"/>
    </row>
    <row r="51" spans="5:98" x14ac:dyDescent="0.2">
      <c r="Q51" s="110">
        <f t="shared" si="13"/>
        <v>5</v>
      </c>
      <c r="R51" s="110">
        <f t="shared" si="13"/>
        <v>120</v>
      </c>
      <c r="S51" s="52">
        <f>求节点(节奏总纲!D$4:D$113,节奏总纲!$C$4:$C$113,$R51)</f>
        <v>69.18336653741882</v>
      </c>
      <c r="T51" s="52">
        <f>求节点(节奏总纲!E$4:E$113,节奏总纲!$C$4:$C$113,$R51)</f>
        <v>71.230067506391322</v>
      </c>
      <c r="U51" s="52">
        <f>求节点(节奏总纲!F$4:F$113,节奏总纲!$C$4:$C$113,$R51)</f>
        <v>74.149428238300118</v>
      </c>
      <c r="V51" s="52">
        <f>求节点(节奏总纲!G$4:G$113,节奏总纲!$C$4:$C$113,$R51)</f>
        <v>78.608065926757661</v>
      </c>
      <c r="W51" s="52">
        <f>求节点(节奏总纲!H$4:H$113,节奏总纲!$C$4:$C$113,$R51)</f>
        <v>87.571414295961461</v>
      </c>
      <c r="Z51" s="49"/>
      <c r="AA51" s="13">
        <v>48</v>
      </c>
      <c r="AB51" s="58">
        <f>攻城基础信息!X52*$E$12</f>
        <v>83411.901864638101</v>
      </c>
      <c r="AC51" s="58">
        <f>攻城基础信息!Y52*$E$12</f>
        <v>104406.10814788209</v>
      </c>
      <c r="AD51" s="58">
        <f>攻城基础信息!Z52*$E$12</f>
        <v>85470.011357871015</v>
      </c>
      <c r="AE51" s="58">
        <f>攻城基础信息!AA52*$E$12</f>
        <v>109253.60182533634</v>
      </c>
      <c r="AF51" s="58">
        <f>攻城基础信息!AB52*$E$12</f>
        <v>90181.148874404011</v>
      </c>
      <c r="AH51" s="58">
        <f>$E$4*AB51*攻城基础信息!AC52</f>
        <v>4059379.2240790566</v>
      </c>
      <c r="AI51" s="58">
        <f>$E$4*AC51*攻城基础信息!AD52</f>
        <v>5081097.2631969312</v>
      </c>
      <c r="AJ51" s="58">
        <f>$E$4*AD51*攻城基础信息!AE52</f>
        <v>4159540.5527497251</v>
      </c>
      <c r="AK51" s="58">
        <f>$E$4*AE51*攻城基础信息!AF52</f>
        <v>5317008.6221663719</v>
      </c>
      <c r="AL51" s="58">
        <f>$E$4*AF51*攻城基础信息!AG52</f>
        <v>4388815.9118876653</v>
      </c>
      <c r="AM51" s="30"/>
      <c r="AN51" s="13">
        <v>48</v>
      </c>
      <c r="AO51" s="105">
        <f>求节点(节奏总纲!D$4:D$163,AH$4:AH$163,$AN51)*其他调用!H52*其他调用!$M52</f>
        <v>272934711.94254261</v>
      </c>
      <c r="AP51" s="105">
        <f>求节点(节奏总纲!E$4:E$163,AI$4:AI$163,$AN51)*其他调用!I52*其他调用!$M52</f>
        <v>303057298.10703993</v>
      </c>
      <c r="AQ51" s="105">
        <f>求节点(节奏总纲!F$4:F$163,AJ$4:AJ$163,$AN51)*其他调用!J52*其他调用!$M52</f>
        <v>24877865.147646263</v>
      </c>
      <c r="AR51" s="105">
        <f>求节点(节奏总纲!G$4:G$163,AK$4:AK$163,$AN51)*其他调用!K52*其他调用!$M52</f>
        <v>5560032.213312679</v>
      </c>
      <c r="AS51" s="105">
        <f>求节点(节奏总纲!H$4:H$163,AL$4:AL$163,$AN51)*其他调用!L52*其他调用!$M52</f>
        <v>1767952.9705167236</v>
      </c>
      <c r="AT51" s="17">
        <f t="shared" si="0"/>
        <v>608197860.3810581</v>
      </c>
      <c r="AU51" s="84"/>
      <c r="AV51" s="66"/>
      <c r="AX51" s="85"/>
      <c r="AY51" s="17">
        <v>48</v>
      </c>
      <c r="AZ51" s="85">
        <f>其他调用!R52*6*(其他调用!AH$2*$AZ$1*MIN(其他调用!$AJ52/其他调用!AH52,1)+$E$4*0%*攻城基础信息!AC52)</f>
        <v>14445.278694633183</v>
      </c>
      <c r="BA51" s="85">
        <f>其他调用!S52*6*(其他调用!AI$2*$AZ$1*MIN(其他调用!$AJ52/其他调用!AI52,1)+$E$4*0%*攻城基础信息!AD52)</f>
        <v>43817.416112621067</v>
      </c>
      <c r="BB51" s="85">
        <f>其他调用!T52*6*(其他调用!AJ$2*$AZ$1*MIN(其他调用!$AJ52/其他调用!AJ52,1)+$E$4*0%*攻城基础信息!AE52)</f>
        <v>133034.28364275084</v>
      </c>
      <c r="BC51" s="85">
        <f>其他调用!U52*6*(其他调用!AK$2*$AZ$1*MIN(其他调用!$AJ52/其他调用!AK52,1)+$E$4*0%*攻城基础信息!AF52)</f>
        <v>87785.857726793896</v>
      </c>
      <c r="BD51" s="85">
        <f>其他调用!V52*6*(其他调用!AL$2*$AZ$1*MIN(其他调用!$AJ52/其他调用!AL52,1)+$E$4*0%*攻城基础信息!AG52)</f>
        <v>42298.036208371297</v>
      </c>
      <c r="BE51" s="17"/>
      <c r="BF51" s="17">
        <v>48</v>
      </c>
      <c r="BG51" s="105">
        <f>求节点(节奏总纲!D$4:D$163,AZ$4:AZ$163,$AN51)</f>
        <v>16010.209864337676</v>
      </c>
      <c r="BH51" s="105">
        <f>求节点(节奏总纲!E$4:E$163,BA$4:BA$163,$AN51)</f>
        <v>49642.213324460165</v>
      </c>
      <c r="BI51" s="105">
        <f>求节点(节奏总纲!F$4:F$163,BB$4:BB$163,$AN51)</f>
        <v>155594.43616077901</v>
      </c>
      <c r="BJ51" s="105">
        <f>求节点(节奏总纲!G$4:G$163,BC$4:BC$163,$AN51)</f>
        <v>111803.8016470905</v>
      </c>
      <c r="BK51" s="105">
        <f>求节点(节奏总纲!H$4:H$163,BD$4:BD$163,$AN51)</f>
        <v>59893.78560520109</v>
      </c>
      <c r="BL51" s="34">
        <f>BG51*其他调用!H52*其他调用!$M52</f>
        <v>768130.14392092626</v>
      </c>
      <c r="BM51" s="34">
        <f>BH51*其他调用!I52*其他调用!$M52</f>
        <v>2009969.8922763837</v>
      </c>
      <c r="BN51" s="34">
        <f>BI51*其他调用!J52*其他调用!$M52</f>
        <v>544187.64209100383</v>
      </c>
      <c r="BO51" s="34">
        <f>BJ51*其他调用!K52*其他调用!$M52</f>
        <v>63796.198257573524</v>
      </c>
      <c r="BP51" s="34">
        <f>BK51*其他调用!L52*其他调用!$M52</f>
        <v>8952.9886401991735</v>
      </c>
      <c r="BQ51" s="17">
        <f t="shared" si="1"/>
        <v>3395036.8651860859</v>
      </c>
      <c r="BR51" s="67">
        <f>[1]服务器生态!$R50</f>
        <v>3.5919544360353842E-2</v>
      </c>
      <c r="BS51" s="66">
        <f>SUMPRODUCT((BG$4:BG51)*($BR$4:$BR51)*(其他调用!BY$5:BY52))</f>
        <v>26052.344797335198</v>
      </c>
      <c r="BT51" s="66">
        <f>SUMPRODUCT((BH$4:BH51)*($BR$4:$BR51)*(其他调用!BZ$5:BZ52))</f>
        <v>81654.669524594356</v>
      </c>
      <c r="BU51" s="66">
        <f>SUMPRODUCT((BI$4:BI51)*($BR$4:$BR51)*(其他调用!CA$5:CA52))</f>
        <v>258980.69505569286</v>
      </c>
      <c r="BV51" s="66">
        <f>SUMPRODUCT((BJ$4:BJ51)*($BR$4:$BR51)*(其他调用!CB$5:CB52))</f>
        <v>174990.17634502531</v>
      </c>
      <c r="BW51" s="66">
        <f>SUMPRODUCT((BK$4:BK51)*($BR$4:$BR51)*(其他调用!CC$5:CC52))</f>
        <v>98217.480209003028</v>
      </c>
      <c r="BX51" s="85">
        <f>SUMPRODUCT((BG$4:BG51)*($BR$4:$BR51))*'[1]功能-战损相关'!$D$2-BS51</f>
        <v>48382.926052193987</v>
      </c>
      <c r="BY51" s="85">
        <f>SUMPRODUCT((BH$4:BH51)*($BR$4:$BR51))*'[1]功能-战损相关'!$D$2-BT51</f>
        <v>151644.3862599608</v>
      </c>
      <c r="BZ51" s="85">
        <f>SUMPRODUCT((BI$4:BI51)*($BR$4:$BR51))*'[1]功能-战损相关'!$D$2-BU51</f>
        <v>480964.14796057268</v>
      </c>
      <c r="CA51" s="85">
        <f>SUMPRODUCT((BJ$4:BJ51)*($BR$4:$BR51))*'[1]功能-战损相关'!$D$2-BV51</f>
        <v>324981.75606933259</v>
      </c>
      <c r="CB51" s="85">
        <f>SUMPRODUCT((BK$4:BK51)*($BR$4:$BR51))*'[1]功能-战损相关'!$D$2-BW51</f>
        <v>182403.89181671984</v>
      </c>
      <c r="CC51" s="34"/>
      <c r="CD51" s="34">
        <v>48</v>
      </c>
      <c r="CE51" s="65">
        <v>1</v>
      </c>
      <c r="CF51" s="105">
        <f>求节点(节奏总纲!R$4:R$363,BS$4:BS$363,$CD51)*$CE51</f>
        <v>22976.637245949263</v>
      </c>
      <c r="CG51" s="105">
        <f>求节点(节奏总纲!S$4:S$363,BT$4:BT$363,$CD51)*$CE51</f>
        <v>69510.026411913772</v>
      </c>
      <c r="CH51" s="105">
        <f>求节点(节奏总纲!T$4:T$363,BU$4:BU$363,$CD51)*$CE51</f>
        <v>209390.45198705714</v>
      </c>
      <c r="CI51" s="105">
        <f>求节点(节奏总纲!U$4:U$363,BV$4:BV$363,$CD51)*$CE51</f>
        <v>124315.21612514117</v>
      </c>
      <c r="CJ51" s="105">
        <f>求节点(节奏总纲!V$4:V$363,BW$4:BW$363,$CD51)*$CE51</f>
        <v>53311.32277249766</v>
      </c>
      <c r="CK51" s="105">
        <f>求节点(节奏总纲!R$4:R$363,BX$4:BX$363,$CD51)*$CE51</f>
        <v>42670.897742477217</v>
      </c>
      <c r="CL51" s="105">
        <f>求节点(节奏总纲!S$4:S$363,BY$4:BY$363,$CD51)*$CE51</f>
        <v>129090.04905069705</v>
      </c>
      <c r="CM51" s="105">
        <f>求节点(节奏总纲!T$4:T$363,BZ$4:BZ$363,$CD51)*$CE51</f>
        <v>388867.98226167762</v>
      </c>
      <c r="CN51" s="105">
        <f>求节点(节奏总纲!U$4:U$363,CA$4:CA$363,$CD51)*$CE51</f>
        <v>230871.11566097641</v>
      </c>
      <c r="CO51" s="105">
        <f>求节点(节奏总纲!V$4:V$363,CB$4:CB$363,$CD51)*$CE51</f>
        <v>99006.742291781382</v>
      </c>
      <c r="CP51" s="34"/>
      <c r="CQ51" s="34"/>
      <c r="CR51" s="34"/>
      <c r="CS51" s="34"/>
      <c r="CT51" s="34"/>
    </row>
    <row r="52" spans="5:98" x14ac:dyDescent="0.2">
      <c r="Q52" s="110">
        <f t="shared" si="13"/>
        <v>6</v>
      </c>
      <c r="R52" s="110">
        <f t="shared" si="13"/>
        <v>180</v>
      </c>
      <c r="S52" s="52">
        <f>求节点(节奏总纲!D$4:D$113,节奏总纲!$C$4:$C$113,$R52)</f>
        <v>74.998404927577795</v>
      </c>
      <c r="T52" s="52">
        <f>求节点(节奏总纲!E$4:E$113,节奏总纲!$C$4:$C$113,$R52)</f>
        <v>77.06778397927944</v>
      </c>
      <c r="U52" s="52">
        <f>求节点(节奏总纲!F$4:F$113,节奏总纲!$C$4:$C$113,$R52)</f>
        <v>79.97103607409106</v>
      </c>
      <c r="V52" s="52">
        <f>求节点(节奏总纲!G$4:G$113,节奏总纲!$C$4:$C$113,$R52)</f>
        <v>84.557504671530296</v>
      </c>
      <c r="W52" s="52">
        <f>求节点(节奏总纲!H$4:H$113,节奏总纲!$C$4:$C$113,$R52)</f>
        <v>94.027056817114342</v>
      </c>
      <c r="Z52" s="49"/>
      <c r="AA52" s="13">
        <v>49</v>
      </c>
      <c r="AB52" s="58">
        <f>攻城基础信息!X53*$E$12</f>
        <v>85378.494549626193</v>
      </c>
      <c r="AC52" s="58">
        <f>攻城基础信息!Y53*$E$12</f>
        <v>106499.05607706374</v>
      </c>
      <c r="AD52" s="58">
        <f>攻城基础信息!Z53*$E$12</f>
        <v>87600.343257366883</v>
      </c>
      <c r="AE52" s="58">
        <f>攻城基础信息!AA53*$E$12</f>
        <v>111313.50980099727</v>
      </c>
      <c r="AF52" s="58">
        <f>攻城基础信息!AB53*$E$12</f>
        <v>92064.144026252776</v>
      </c>
      <c r="AH52" s="58">
        <f>$E$4*AB52*攻城基础信息!AC53</f>
        <v>4212005.7311148951</v>
      </c>
      <c r="AI52" s="58">
        <f>$E$4*AC52*攻城基础信息!AD53</f>
        <v>5253953.4331351472</v>
      </c>
      <c r="AJ52" s="58">
        <f>$E$4*AD52*攻城基础信息!AE53</f>
        <v>4321616.9340301026</v>
      </c>
      <c r="AK52" s="58">
        <f>$E$4*AE52*攻城基础信息!AF53</f>
        <v>5491466.4835158689</v>
      </c>
      <c r="AL52" s="58">
        <f>$E$4*AF52*攻城基础信息!AG53</f>
        <v>4541831.1052951394</v>
      </c>
      <c r="AM52" s="30"/>
      <c r="AN52" s="13">
        <v>49</v>
      </c>
      <c r="AO52" s="105">
        <f>求节点(节奏总纲!D$4:D$163,AH$4:AH$163,$AN52)*其他调用!H53*其他调用!$M53</f>
        <v>276250511.00401348</v>
      </c>
      <c r="AP52" s="105">
        <f>求节点(节奏总纲!E$4:E$163,AI$4:AI$163,$AN52)*其他调用!I53*其他调用!$M53</f>
        <v>307586894.3953951</v>
      </c>
      <c r="AQ52" s="105">
        <f>求节点(节奏总纲!F$4:F$163,AJ$4:AJ$163,$AN52)*其他调用!J53*其他调用!$M53</f>
        <v>25220759.371728353</v>
      </c>
      <c r="AR52" s="105">
        <f>求节点(节奏总纲!G$4:G$163,AK$4:AK$163,$AN52)*其他调用!K53*其他调用!$M53</f>
        <v>5652487.9855825054</v>
      </c>
      <c r="AS52" s="105">
        <f>求节点(节奏总纲!H$4:H$163,AL$4:AL$163,$AN52)*其他调用!L53*其他调用!$M53</f>
        <v>1801714.1725007517</v>
      </c>
      <c r="AT52" s="17">
        <f t="shared" si="0"/>
        <v>616512366.92922008</v>
      </c>
      <c r="AU52" s="84"/>
      <c r="AV52" s="66"/>
      <c r="AX52" s="85"/>
      <c r="AY52" s="17">
        <v>49</v>
      </c>
      <c r="AZ52" s="85">
        <f>其他调用!R53*6*(其他调用!AH$2*$AZ$1*MIN(其他调用!$AJ53/其他调用!AH53,1)+$E$4*0%*攻城基础信息!AC53)</f>
        <v>14640.376687763899</v>
      </c>
      <c r="BA52" s="85">
        <f>其他调用!S53*6*(其他调用!AI$2*$AZ$1*MIN(其他调用!$AJ53/其他调用!AI53,1)+$E$4*0%*攻城基础信息!AD53)</f>
        <v>44388.545739473404</v>
      </c>
      <c r="BB52" s="85">
        <f>其他调用!T53*6*(其他调用!AJ$2*$AZ$1*MIN(其他调用!$AJ53/其他调用!AJ53,1)+$E$4*0%*攻城基础信息!AE53)</f>
        <v>134730.90878108784</v>
      </c>
      <c r="BC52" s="85">
        <f>其他调用!U53*6*(其他调用!AK$2*$AZ$1*MIN(其他调用!$AJ53/其他调用!AK53,1)+$E$4*0%*攻城基础信息!AF53)</f>
        <v>89287.159899394261</v>
      </c>
      <c r="BD52" s="85">
        <f>其他调用!V53*6*(其他调用!AL$2*$AZ$1*MIN(其他调用!$AJ53/其他调用!AL53,1)+$E$4*0%*攻城基础信息!AG53)</f>
        <v>43085.206287494017</v>
      </c>
      <c r="BE52" s="17"/>
      <c r="BF52" s="17">
        <v>49</v>
      </c>
      <c r="BG52" s="105">
        <f>求节点(节奏总纲!D$4:D$163,AZ$4:AZ$163,$AN52)</f>
        <v>16064.813841955511</v>
      </c>
      <c r="BH52" s="105">
        <f>求节点(节奏总纲!E$4:E$163,BA$4:BA$163,$AN52)</f>
        <v>49813.347664945264</v>
      </c>
      <c r="BI52" s="105">
        <f>求节点(节奏总纲!F$4:F$163,BB$4:BB$163,$AN52)</f>
        <v>156124.19890465683</v>
      </c>
      <c r="BJ52" s="105">
        <f>求节点(节奏总纲!G$4:G$163,BC$4:BC$163,$AN52)</f>
        <v>112097.53923283736</v>
      </c>
      <c r="BK52" s="105">
        <f>求节点(节奏总纲!H$4:H$163,BD$4:BD$163,$AN52)</f>
        <v>60118.131750600769</v>
      </c>
      <c r="BL52" s="34">
        <f>BG52*其他调用!H53*其他调用!$M53</f>
        <v>771348.54599955631</v>
      </c>
      <c r="BM52" s="34">
        <f>BH52*其他调用!I53*其他调用!$M53</f>
        <v>2027305.8132312943</v>
      </c>
      <c r="BN52" s="34">
        <f>BI52*其他调用!J53*其他调用!$M53</f>
        <v>547951.57625056687</v>
      </c>
      <c r="BO52" s="34">
        <f>BJ52*其他调用!K53*其他调用!$M53</f>
        <v>64347.134746560681</v>
      </c>
      <c r="BP52" s="34">
        <f>BK52*其他调用!L53*其他调用!$M53</f>
        <v>9065.6826409231835</v>
      </c>
      <c r="BQ52" s="17">
        <f t="shared" si="1"/>
        <v>3420018.7528689019</v>
      </c>
      <c r="BR52" s="67">
        <f>[1]服务器生态!$R51</f>
        <v>3.4797058599092781E-2</v>
      </c>
      <c r="BS52" s="66">
        <f>SUMPRODUCT((BG$4:BG52)*($BR$4:$BR52)*(其他调用!BY$5:BY53))</f>
        <v>26150.171244347555</v>
      </c>
      <c r="BT52" s="66">
        <f>SUMPRODUCT((BH$4:BH52)*($BR$4:$BR52)*(其他调用!BZ$5:BZ53))</f>
        <v>81958.007170694327</v>
      </c>
      <c r="BU52" s="66">
        <f>SUMPRODUCT((BI$4:BI52)*($BR$4:$BR52)*(其他调用!CA$5:CA53))</f>
        <v>259931.41106284666</v>
      </c>
      <c r="BV52" s="66">
        <f>SUMPRODUCT((BJ$4:BJ52)*($BR$4:$BR52)*(其他调用!CB$5:CB53))</f>
        <v>175672.79265728765</v>
      </c>
      <c r="BW52" s="66">
        <f>SUMPRODUCT((BK$4:BK52)*($BR$4:$BR52)*(其他调用!CC$5:CC53))</f>
        <v>98583.568685846913</v>
      </c>
      <c r="BX52" s="85">
        <f>SUMPRODUCT((BG$4:BG52)*($BR$4:$BR52))*'[1]功能-战损相关'!$D$2-BS52</f>
        <v>48564.603739502651</v>
      </c>
      <c r="BY52" s="85">
        <f>SUMPRODUCT((BH$4:BH52)*($BR$4:$BR52))*'[1]功能-战损相关'!$D$2-BT52</f>
        <v>152207.72760271787</v>
      </c>
      <c r="BZ52" s="85">
        <f>SUMPRODUCT((BI$4:BI52)*($BR$4:$BR52))*'[1]功能-战损相关'!$D$2-BU52</f>
        <v>482729.76340242976</v>
      </c>
      <c r="CA52" s="85">
        <f>SUMPRODUCT((BJ$4:BJ52)*($BR$4:$BR52))*'[1]功能-战损相关'!$D$2-BV52</f>
        <v>326249.47207781987</v>
      </c>
      <c r="CB52" s="85">
        <f>SUMPRODUCT((BK$4:BK52)*($BR$4:$BR52))*'[1]功能-战损相关'!$D$2-BW52</f>
        <v>183083.77041657275</v>
      </c>
      <c r="CC52" s="34"/>
      <c r="CD52" s="34">
        <v>49</v>
      </c>
      <c r="CE52" s="65">
        <v>1</v>
      </c>
      <c r="CF52" s="105">
        <f>求节点(节奏总纲!R$4:R$363,BS$4:BS$363,$CD52)*$CE52</f>
        <v>23415.444447748643</v>
      </c>
      <c r="CG52" s="105">
        <f>求节点(节奏总纲!S$4:S$363,BT$4:BT$363,$CD52)*$CE52</f>
        <v>70863.265461898656</v>
      </c>
      <c r="CH52" s="105">
        <f>求节点(节奏总纲!T$4:T$363,BU$4:BU$363,$CD52)*$CE52</f>
        <v>213694.06803921028</v>
      </c>
      <c r="CI52" s="105">
        <f>求节点(节奏总纲!U$4:U$363,BV$4:BV$363,$CD52)*$CE52</f>
        <v>127780.88564958634</v>
      </c>
      <c r="CJ52" s="105">
        <f>求节点(节奏总纲!V$4:V$363,BW$4:BW$363,$CD52)*$CE52</f>
        <v>55718.424664810445</v>
      </c>
      <c r="CK52" s="105">
        <f>求节点(节奏总纲!R$4:R$363,BX$4:BX$363,$CD52)*$CE52</f>
        <v>43485.825402961796</v>
      </c>
      <c r="CL52" s="105">
        <f>求节点(节奏总纲!S$4:S$363,BY$4:BY$363,$CD52)*$CE52</f>
        <v>131603.20728638326</v>
      </c>
      <c r="CM52" s="105">
        <f>求节点(节奏总纲!T$4:T$363,BZ$4:BZ$363,$CD52)*$CE52</f>
        <v>396860.41207281913</v>
      </c>
      <c r="CN52" s="105">
        <f>求节点(节奏总纲!U$4:U$363,CA$4:CA$363,$CD52)*$CE52</f>
        <v>237307.35906351745</v>
      </c>
      <c r="CO52" s="105">
        <f>求节点(节奏总纲!V$4:V$363,CB$4:CB$363,$CD52)*$CE52</f>
        <v>103477.07437750511</v>
      </c>
      <c r="CP52" s="34"/>
      <c r="CQ52" s="34"/>
      <c r="CR52" s="34"/>
      <c r="CS52" s="34"/>
      <c r="CT52" s="34"/>
    </row>
    <row r="53" spans="5:98" x14ac:dyDescent="0.2">
      <c r="Q53" s="110">
        <f t="shared" si="13"/>
        <v>7</v>
      </c>
      <c r="R53" s="110">
        <f t="shared" si="13"/>
        <v>285</v>
      </c>
      <c r="S53" s="52">
        <f>求节点(节奏总纲!D$4:D$113,节奏总纲!$C$4:$C$113,$R53)</f>
        <v>81.590368553155727</v>
      </c>
      <c r="T53" s="52">
        <f>求节点(节奏总纲!E$4:E$113,节奏总纲!$C$4:$C$113,$R53)</f>
        <v>83.68257888790734</v>
      </c>
      <c r="U53" s="52">
        <f>求节点(节奏总纲!F$4:F$113,节奏总纲!$C$4:$C$113,$R53)</f>
        <v>86.632993678010848</v>
      </c>
      <c r="V53" s="52">
        <f>求节点(节奏总纲!G$4:G$113,节奏总纲!$C$4:$C$113,$R53)</f>
        <v>91.653386402768689</v>
      </c>
      <c r="W53" s="52">
        <f>求节点(节奏总纲!H$4:H$113,节奏总纲!$C$4:$C$113,$R53)</f>
        <v>100.54826785432043</v>
      </c>
      <c r="Z53" s="49"/>
      <c r="AA53" s="13">
        <v>50</v>
      </c>
      <c r="AB53" s="58">
        <f>攻城基础信息!X54*$E$12</f>
        <v>87685.928456397014</v>
      </c>
      <c r="AC53" s="58">
        <f>攻城基础信息!Y54*$E$12</f>
        <v>108737.98466464439</v>
      </c>
      <c r="AD53" s="58">
        <f>攻城基础信息!Z54*$E$12</f>
        <v>89380.616476985044</v>
      </c>
      <c r="AE53" s="58">
        <f>攻城基础信息!AA54*$E$12</f>
        <v>113411.19480964837</v>
      </c>
      <c r="AF53" s="58">
        <f>攻城基础信息!AB54*$E$12</f>
        <v>94100.658714644145</v>
      </c>
      <c r="AH53" s="58">
        <f>$E$4*AB53*攻城基础信息!AC54</f>
        <v>4384296.4228198528</v>
      </c>
      <c r="AI53" s="58">
        <f>$E$4*AC53*攻城基础信息!AD54</f>
        <v>5436899.2332322225</v>
      </c>
      <c r="AJ53" s="58">
        <f>$E$4*AD53*攻城基础信息!AE54</f>
        <v>4469030.8238492543</v>
      </c>
      <c r="AK53" s="58">
        <f>$E$4*AE53*攻城基础信息!AF54</f>
        <v>5670559.7404824216</v>
      </c>
      <c r="AL53" s="58">
        <f>$E$4*AF53*攻城基础信息!AG54</f>
        <v>4705032.9357322101</v>
      </c>
      <c r="AM53" s="30"/>
      <c r="AN53" s="13">
        <v>50</v>
      </c>
      <c r="AO53" s="105">
        <f>求节点(节奏总纲!D$4:D$163,AH$4:AH$163,$AN53)*其他调用!H54*其他调用!$M54</f>
        <v>279567867.57640964</v>
      </c>
      <c r="AP53" s="105">
        <f>求节点(节奏总纲!E$4:E$163,AI$4:AI$163,$AN53)*其他调用!I54*其他调用!$M54</f>
        <v>312151000.06105834</v>
      </c>
      <c r="AQ53" s="105">
        <f>求节点(节奏总纲!F$4:F$163,AJ$4:AJ$163,$AN53)*其他调用!J54*其他调用!$M54</f>
        <v>25565533.04912797</v>
      </c>
      <c r="AR53" s="105">
        <f>求节点(节奏总纲!G$4:G$163,AK$4:AK$163,$AN53)*其他调用!K54*其他调用!$M54</f>
        <v>5745749.7014026903</v>
      </c>
      <c r="AS53" s="105">
        <f>求节点(节奏总纲!H$4:H$163,AL$4:AL$163,$AN53)*其他调用!L54*其他调用!$M54</f>
        <v>1835146.8229323453</v>
      </c>
      <c r="AT53" s="17">
        <f t="shared" si="0"/>
        <v>624865297.21093094</v>
      </c>
      <c r="AU53" s="84"/>
      <c r="AV53" s="66"/>
      <c r="AX53" s="85"/>
      <c r="AY53" s="17">
        <v>50</v>
      </c>
      <c r="AZ53" s="85">
        <f>其他调用!R54*6*(其他调用!AH$2*$AZ$1*MIN(其他调用!$AJ54/其他调用!AH54,1)+$E$4*0%*攻城基础信息!AC54)</f>
        <v>14828.756164149567</v>
      </c>
      <c r="BA53" s="85">
        <f>其他调用!S54*6*(其他调用!AI$2*$AZ$1*MIN(其他调用!$AJ54/其他调用!AI54,1)+$E$4*0%*攻城基础信息!AD54)</f>
        <v>44976.956841091116</v>
      </c>
      <c r="BB53" s="85">
        <f>其他调用!T54*6*(其他调用!AJ$2*$AZ$1*MIN(其他调用!$AJ54/其他调用!AJ54,1)+$E$4*0%*攻城基础信息!AE54)</f>
        <v>136411.37747027658</v>
      </c>
      <c r="BC53" s="85">
        <f>其他调用!U54*6*(其他调用!AK$2*$AZ$1*MIN(其他调用!$AJ54/其他调用!AK54,1)+$E$4*0%*攻城基础信息!AF54)</f>
        <v>90794.244478512788</v>
      </c>
      <c r="BD53" s="85">
        <f>其他调用!V54*6*(其他调用!AL$2*$AZ$1*MIN(其他调用!$AJ54/其他调用!AL54,1)+$E$4*0%*攻城基础信息!AG54)</f>
        <v>43899.801934164716</v>
      </c>
      <c r="BE53" s="17"/>
      <c r="BF53" s="17">
        <v>50</v>
      </c>
      <c r="BG53" s="105">
        <f>求节点(节奏总纲!D$4:D$163,AZ$4:AZ$163,$AN53)</f>
        <v>16119.417819573344</v>
      </c>
      <c r="BH53" s="105">
        <f>求节点(节奏总纲!E$4:E$163,BA$4:BA$163,$AN53)</f>
        <v>49984.482005430364</v>
      </c>
      <c r="BI53" s="105">
        <f>求节点(节奏总纲!F$4:F$163,BB$4:BB$163,$AN53)</f>
        <v>156653.96164853466</v>
      </c>
      <c r="BJ53" s="105">
        <f>求节点(节奏总纲!G$4:G$163,BC$4:BC$163,$AN53)</f>
        <v>112391.27681858423</v>
      </c>
      <c r="BK53" s="105">
        <f>求节点(节奏总纲!H$4:H$163,BD$4:BD$163,$AN53)</f>
        <v>60337.994349628767</v>
      </c>
      <c r="BL53" s="34">
        <f>BG53*其他调用!H54*其他调用!$M54</f>
        <v>774561.98503023898</v>
      </c>
      <c r="BM53" s="34">
        <f>BH53*其他调用!I54*其他调用!$M54</f>
        <v>2044739.8329659351</v>
      </c>
      <c r="BN53" s="34">
        <f>BI53*其他调用!J54*其他调用!$M54</f>
        <v>551730.52954601683</v>
      </c>
      <c r="BO53" s="34">
        <f>BJ53*其他调用!K54*其他调用!$M54</f>
        <v>64901.225366181025</v>
      </c>
      <c r="BP53" s="34">
        <f>BK53*其他调用!L54*其他调用!$M54</f>
        <v>9178.5902949942229</v>
      </c>
      <c r="BQ53" s="17">
        <f t="shared" si="1"/>
        <v>3445112.1632033666</v>
      </c>
      <c r="BR53" s="67">
        <f>[1]服务器生态!$R52</f>
        <v>3.3674572837831721E-2</v>
      </c>
      <c r="BS53" s="66">
        <f>SUMPRODUCT((BG$4:BG53)*($BR$4:$BR53)*(其他调用!BY$5:BY54))</f>
        <v>26245.163783504573</v>
      </c>
      <c r="BT53" s="66">
        <f>SUMPRODUCT((BH$4:BH53)*($BR$4:$BR53)*(其他调用!BZ$5:BZ54))</f>
        <v>82252.568234703635</v>
      </c>
      <c r="BU53" s="66">
        <f>SUMPRODUCT((BI$4:BI53)*($BR$4:$BR53)*(其他调用!CA$5:CA54))</f>
        <v>260854.58073017365</v>
      </c>
      <c r="BV53" s="66">
        <f>SUMPRODUCT((BJ$4:BJ53)*($BR$4:$BR53)*(其他调用!CB$5:CB54))</f>
        <v>176335.1200988614</v>
      </c>
      <c r="BW53" s="66">
        <f>SUMPRODUCT((BK$4:BK53)*($BR$4:$BR53)*(其他调用!CC$5:CC54))</f>
        <v>98939.143518329583</v>
      </c>
      <c r="BX53" s="85">
        <f>SUMPRODUCT((BG$4:BG53)*($BR$4:$BR53))*'[1]功能-战损相关'!$D$2-BS53</f>
        <v>48741.018455079975</v>
      </c>
      <c r="BY53" s="85">
        <f>SUMPRODUCT((BH$4:BH53)*($BR$4:$BR53))*'[1]功能-战损相关'!$D$2-BT53</f>
        <v>152754.76957873517</v>
      </c>
      <c r="BZ53" s="85">
        <f>SUMPRODUCT((BI$4:BI53)*($BR$4:$BR53))*'[1]功能-战损相关'!$D$2-BU53</f>
        <v>484444.22135603707</v>
      </c>
      <c r="CA53" s="85">
        <f>SUMPRODUCT((BJ$4:BJ53)*($BR$4:$BR53))*'[1]功能-战损相关'!$D$2-BV53</f>
        <v>327479.50875502825</v>
      </c>
      <c r="CB53" s="85">
        <f>SUMPRODUCT((BK$4:BK53)*($BR$4:$BR53))*'[1]功能-战损相关'!$D$2-BW53</f>
        <v>183744.12367689773</v>
      </c>
      <c r="CC53" s="34"/>
      <c r="CD53" s="34">
        <v>50</v>
      </c>
      <c r="CE53" s="65">
        <v>1</v>
      </c>
      <c r="CF53" s="105">
        <f>求节点(节奏总纲!R$4:R$363,BS$4:BS$363,$CD53)*$CE53</f>
        <v>23842.711436139794</v>
      </c>
      <c r="CG53" s="105">
        <f>求节点(节奏总纲!S$4:S$363,BT$4:BT$363,$CD53)*$CE53</f>
        <v>72226.246401164623</v>
      </c>
      <c r="CH53" s="105">
        <f>求节点(节奏总纲!T$4:T$363,BU$4:BU$363,$CD53)*$CE53</f>
        <v>217716.91266825833</v>
      </c>
      <c r="CI53" s="105">
        <f>求节点(节奏总纲!U$4:U$363,BV$4:BV$363,$CD53)*$CE53</f>
        <v>131346.32901428733</v>
      </c>
      <c r="CJ53" s="105">
        <f>求节点(节奏总纲!V$4:V$363,BW$4:BW$363,$CD53)*$CE53</f>
        <v>58096.167053000376</v>
      </c>
      <c r="CK53" s="105">
        <f>求节点(节奏总纲!R$4:R$363,BX$4:BX$363,$CD53)*$CE53</f>
        <v>44279.321238545366</v>
      </c>
      <c r="CL53" s="105">
        <f>求节点(节奏总纲!S$4:S$363,BY$4:BY$363,$CD53)*$CE53</f>
        <v>134134.45760216287</v>
      </c>
      <c r="CM53" s="105">
        <f>求节点(节奏总纲!T$4:T$363,BZ$4:BZ$363,$CD53)*$CE53</f>
        <v>404331.4092410513</v>
      </c>
      <c r="CN53" s="105">
        <f>求节点(节奏总纲!U$4:U$363,CA$4:CA$363,$CD53)*$CE53</f>
        <v>243928.89674081936</v>
      </c>
      <c r="CO53" s="105">
        <f>求节点(节奏总纲!V$4:V$363,CB$4:CB$363,$CD53)*$CE53</f>
        <v>107892.88166985783</v>
      </c>
      <c r="CP53" s="34"/>
      <c r="CQ53" s="34"/>
      <c r="CR53" s="34"/>
      <c r="CS53" s="34"/>
      <c r="CT53" s="34"/>
    </row>
    <row r="54" spans="5:98" x14ac:dyDescent="0.2">
      <c r="Z54" s="49"/>
      <c r="AA54" s="13">
        <v>51</v>
      </c>
      <c r="AB54" s="58">
        <f>攻城基础信息!X55*$E$12</f>
        <v>90212.715951937105</v>
      </c>
      <c r="AC54" s="58">
        <f>攻城基础信息!Y55*$E$12</f>
        <v>111492.48089842765</v>
      </c>
      <c r="AD54" s="58">
        <f>攻城基础信息!Z55*$E$12</f>
        <v>92111.219518835234</v>
      </c>
      <c r="AE54" s="58">
        <f>攻城基础信息!AA55*$E$12</f>
        <v>115934.93196216703</v>
      </c>
      <c r="AF54" s="58">
        <f>攻城基础信息!AB55*$E$12</f>
        <v>97039.978328915866</v>
      </c>
      <c r="AH54" s="58">
        <f>$E$4*AB54*攻城基础信息!AC55</f>
        <v>4570777.6082314821</v>
      </c>
      <c r="AI54" s="58">
        <f>$E$4*AC54*攻城基础信息!AD55</f>
        <v>5648952.3655203367</v>
      </c>
      <c r="AJ54" s="58">
        <f>$E$4*AD54*攻城基础信息!AE55</f>
        <v>4666968.4556209873</v>
      </c>
      <c r="AK54" s="58">
        <f>$E$4*AE54*攻城基础信息!AF55</f>
        <v>5874036.5527497986</v>
      </c>
      <c r="AL54" s="58">
        <f>$E$4*AF54*攻城基础信息!AG55</f>
        <v>4916692.2353317402</v>
      </c>
      <c r="AM54" s="30"/>
      <c r="AN54" s="13">
        <v>51</v>
      </c>
      <c r="AO54" s="105">
        <f>求节点(节奏总纲!D$4:D$163,AH$4:AH$163,$AN54)*其他调用!H55*其他调用!$M55</f>
        <v>282885137.64540106</v>
      </c>
      <c r="AP54" s="105">
        <f>求节点(节奏总纲!E$4:E$163,AI$4:AI$163,$AN54)*其他调用!I55*其他调用!$M55</f>
        <v>316751947.59195882</v>
      </c>
      <c r="AQ54" s="105">
        <f>求节点(节奏总纲!F$4:F$163,AJ$4:AJ$163,$AN54)*其他调用!J55*其他调用!$M55</f>
        <v>25912189.040814437</v>
      </c>
      <c r="AR54" s="105">
        <f>求节点(节奏总纲!G$4:G$163,AK$4:AK$163,$AN54)*其他调用!K55*其他调用!$M55</f>
        <v>5914927.2858007709</v>
      </c>
      <c r="AS54" s="105">
        <f>求节点(节奏总纲!H$4:H$163,AL$4:AL$163,$AN54)*其他调用!L55*其他调用!$M55</f>
        <v>1868947.5672428133</v>
      </c>
      <c r="AT54" s="17">
        <f t="shared" si="0"/>
        <v>633333149.13121796</v>
      </c>
      <c r="AU54" s="84"/>
      <c r="AV54" s="66"/>
      <c r="AX54" s="85"/>
      <c r="AY54" s="17">
        <v>51</v>
      </c>
      <c r="AZ54" s="85">
        <f>其他调用!R55*6*(其他调用!AH$2*$AZ$1*MIN(其他调用!$AJ55/其他调用!AH55,1)+$E$4*0%*攻城基础信息!AC55)</f>
        <v>15026.349880074027</v>
      </c>
      <c r="BA54" s="85">
        <f>其他调用!S55*6*(其他调用!AI$2*$AZ$1*MIN(其他调用!$AJ55/其他调用!AI55,1)+$E$4*0%*攻城基础信息!AD55)</f>
        <v>45520.203255921682</v>
      </c>
      <c r="BB54" s="85">
        <f>其他调用!T55*6*(其他调用!AJ$2*$AZ$1*MIN(其他调用!$AJ55/其他调用!AJ55,1)+$E$4*0%*攻城基础信息!AE55)</f>
        <v>138134.85776580163</v>
      </c>
      <c r="BC54" s="85">
        <f>其他调用!U55*6*(其他调用!AK$2*$AZ$1*MIN(其他调用!$AJ55/其他调用!AK55,1)+$E$4*0%*攻城基础信息!AF55)</f>
        <v>92328.053111940215</v>
      </c>
      <c r="BD54" s="85">
        <f>其他调用!V55*6*(其他调用!AL$2*$AZ$1*MIN(其他调用!$AJ55/其他调用!AL55,1)+$E$4*0%*攻城基础信息!AG55)</f>
        <v>44677.235678573365</v>
      </c>
      <c r="BE54" s="17"/>
      <c r="BF54" s="17">
        <v>51</v>
      </c>
      <c r="BG54" s="105">
        <f>求节点(节奏总纲!D$4:D$163,AZ$4:AZ$163,$AN54)</f>
        <v>16173.989604782639</v>
      </c>
      <c r="BH54" s="105">
        <f>求节点(节奏总纲!E$4:E$163,BA$4:BA$163,$AN54)</f>
        <v>50154.8996359257</v>
      </c>
      <c r="BI54" s="105">
        <f>求节点(节奏总纲!F$4:F$163,BB$4:BB$163,$AN54)</f>
        <v>157183.72439241249</v>
      </c>
      <c r="BJ54" s="105">
        <f>求节点(节奏总纲!G$4:G$163,BC$4:BC$163,$AN54)</f>
        <v>112698.82154326941</v>
      </c>
      <c r="BK54" s="105">
        <f>求节点(节奏总纲!H$4:H$163,BD$4:BD$163,$AN54)</f>
        <v>60557.856948656765</v>
      </c>
      <c r="BL54" s="34">
        <f>BG54*其他调用!H55*其他调用!$M55</f>
        <v>777768.82116379123</v>
      </c>
      <c r="BM54" s="34">
        <f>BH54*其他调用!I55*其他调用!$M55</f>
        <v>2062242.7553209728</v>
      </c>
      <c r="BN54" s="34">
        <f>BI54*其他调用!J55*其他调用!$M55</f>
        <v>555524.52277078433</v>
      </c>
      <c r="BO54" s="34">
        <f>BJ54*其他调用!K55*其他调用!$M55</f>
        <v>65466.499632423918</v>
      </c>
      <c r="BP54" s="34">
        <f>BK54*其他调用!L55*其他调用!$M55</f>
        <v>9292.3851404863635</v>
      </c>
      <c r="BQ54" s="17">
        <f t="shared" si="1"/>
        <v>3470294.9840284586</v>
      </c>
      <c r="BR54" s="67">
        <f>[1]服务器生态!$R53</f>
        <v>3.2552087076570667E-2</v>
      </c>
      <c r="BS54" s="66">
        <f>SUMPRODUCT((BG$4:BG54)*($BR$4:$BR54)*(其他调用!BY$5:BY55))</f>
        <v>26337.300779152898</v>
      </c>
      <c r="BT54" s="66">
        <f>SUMPRODUCT((BH$4:BH54)*($BR$4:$BR54)*(其他调用!BZ$5:BZ55))</f>
        <v>82538.281400250067</v>
      </c>
      <c r="BU54" s="66">
        <f>SUMPRODUCT((BI$4:BI54)*($BR$4:$BR54)*(其他调用!CA$5:CA55))</f>
        <v>261749.99592977591</v>
      </c>
      <c r="BV54" s="66">
        <f>SUMPRODUCT((BJ$4:BJ54)*($BR$4:$BR54)*(其他调用!CB$5:CB55))</f>
        <v>176977.12192301449</v>
      </c>
      <c r="BW54" s="66">
        <f>SUMPRODUCT((BK$4:BK54)*($BR$4:$BR54)*(其他调用!CC$5:CC55))</f>
        <v>99284.118329028148</v>
      </c>
      <c r="BX54" s="85">
        <f>SUMPRODUCT((BG$4:BG54)*($BR$4:$BR54))*'[1]功能-战损相关'!$D$2-BS54</f>
        <v>48912.130018426862</v>
      </c>
      <c r="BY54" s="85">
        <f>SUMPRODUCT((BH$4:BH54)*($BR$4:$BR54))*'[1]功能-战损相关'!$D$2-BT54</f>
        <v>153285.37974332139</v>
      </c>
      <c r="BZ54" s="85">
        <f>SUMPRODUCT((BI$4:BI54)*($BR$4:$BR54))*'[1]功能-战损相关'!$D$2-BU54</f>
        <v>486107.1352981556</v>
      </c>
      <c r="CA54" s="85">
        <f>SUMPRODUCT((BJ$4:BJ54)*($BR$4:$BR54))*'[1]功能-战损相关'!$D$2-BV54</f>
        <v>328671.7978570268</v>
      </c>
      <c r="CB54" s="85">
        <f>SUMPRODUCT((BK$4:BK54)*($BR$4:$BR54))*'[1]功能-战损相关'!$D$2-BW54</f>
        <v>184384.79118248081</v>
      </c>
      <c r="CC54" s="34"/>
      <c r="CD54" s="34">
        <v>51</v>
      </c>
      <c r="CE54" s="65">
        <v>1</v>
      </c>
      <c r="CF54" s="105">
        <f>求节点(节奏总纲!R$4:R$363,BS$4:BS$363,$CD54)*$CE54</f>
        <v>24253.285599968105</v>
      </c>
      <c r="CG54" s="105">
        <f>求节点(节奏总纲!S$4:S$363,BT$4:BT$363,$CD54)*$CE54</f>
        <v>73516.023453147151</v>
      </c>
      <c r="CH54" s="105">
        <f>求节点(节奏总纲!T$4:T$363,BU$4:BU$363,$CD54)*$CE54</f>
        <v>221797.729748957</v>
      </c>
      <c r="CI54" s="105">
        <f>求节点(节奏总纲!U$4:U$363,BV$4:BV$363,$CD54)*$CE54</f>
        <v>134908.7706741252</v>
      </c>
      <c r="CJ54" s="105">
        <f>求节点(节奏总纲!V$4:V$363,BW$4:BW$363,$CD54)*$CE54</f>
        <v>60376.498728427039</v>
      </c>
      <c r="CK54" s="105">
        <f>求节点(节奏总纲!R$4:R$363,BX$4:BX$363,$CD54)*$CE54</f>
        <v>45041.816114226523</v>
      </c>
      <c r="CL54" s="105">
        <f>求节点(节奏总纲!S$4:S$363,BY$4:BY$363,$CD54)*$CE54</f>
        <v>136529.75784155898</v>
      </c>
      <c r="CM54" s="105">
        <f>求节点(节奏总纲!T$4:T$363,BZ$4:BZ$363,$CD54)*$CE54</f>
        <v>411910.06953377731</v>
      </c>
      <c r="CN54" s="105">
        <f>求节点(节奏总纲!U$4:U$363,CA$4:CA$363,$CD54)*$CE54</f>
        <v>250544.85982337545</v>
      </c>
      <c r="CO54" s="105">
        <f>求节点(节奏总纲!V$4:V$363,CB$4:CB$363,$CD54)*$CE54</f>
        <v>112127.78335279305</v>
      </c>
      <c r="CP54" s="34"/>
      <c r="CQ54" s="34"/>
      <c r="CR54" s="34"/>
      <c r="CS54" s="34"/>
      <c r="CT54" s="34"/>
    </row>
    <row r="55" spans="5:98" x14ac:dyDescent="0.2">
      <c r="Z55" s="49"/>
      <c r="AA55" s="13">
        <v>52</v>
      </c>
      <c r="AB55" s="58">
        <f>攻城基础信息!X56*$E$12</f>
        <v>92825.964727145387</v>
      </c>
      <c r="AC55" s="58">
        <f>攻城基础信息!Y56*$E$12</f>
        <v>114594.8113950371</v>
      </c>
      <c r="AD55" s="58">
        <f>攻城基础信息!Z56*$E$12</f>
        <v>95048.75372274511</v>
      </c>
      <c r="AE55" s="58">
        <f>攻城基础信息!AA56*$E$12</f>
        <v>118926.00155155749</v>
      </c>
      <c r="AF55" s="58">
        <f>攻城基础信息!AB56*$E$12</f>
        <v>100143.45129238209</v>
      </c>
      <c r="AH55" s="58">
        <f>$E$4*AB55*攻城基础信息!AC56</f>
        <v>4765066.1893267985</v>
      </c>
      <c r="AI55" s="58">
        <f>$E$4*AC55*攻城基础信息!AD56</f>
        <v>5882533.6516119074</v>
      </c>
      <c r="AJ55" s="58">
        <f>$E$4*AD55*攻城基础信息!AE56</f>
        <v>4879169.3577675847</v>
      </c>
      <c r="AK55" s="58">
        <f>$E$4*AE55*攻城基础信息!AF56</f>
        <v>6104868.0796466209</v>
      </c>
      <c r="AL55" s="58">
        <f>$E$4*AF55*攻城基础信息!AG56</f>
        <v>5140697.1663422827</v>
      </c>
      <c r="AM55" s="30"/>
      <c r="AN55" s="13">
        <v>52</v>
      </c>
      <c r="AO55" s="105">
        <f>求节点(节奏总纲!D$4:D$163,AH$4:AH$163,$AN55)*其他调用!H56*其他调用!$M56</f>
        <v>286108322.57877076</v>
      </c>
      <c r="AP55" s="105">
        <f>求节点(节奏总纲!E$4:E$163,AI$4:AI$163,$AN55)*其他调用!I56*其他调用!$M56</f>
        <v>321422783.66703629</v>
      </c>
      <c r="AQ55" s="105">
        <f>求节点(节奏总纲!F$4:F$163,AJ$4:AJ$163,$AN55)*其他调用!J56*其他调用!$M56</f>
        <v>26256967.774674647</v>
      </c>
      <c r="AR55" s="105">
        <f>求节点(节奏总纲!G$4:G$163,AK$4:AK$163,$AN55)*其他调用!K56*其他调用!$M56</f>
        <v>6100529.3687818367</v>
      </c>
      <c r="AS55" s="105">
        <f>求节点(节奏总纲!H$4:H$163,AL$4:AL$163,$AN55)*其他调用!L56*其他调用!$M56</f>
        <v>1902667.8726534988</v>
      </c>
      <c r="AT55" s="17">
        <f t="shared" si="0"/>
        <v>641791271.261917</v>
      </c>
      <c r="AU55" s="84"/>
      <c r="AV55" s="66"/>
      <c r="AX55" s="85"/>
      <c r="AY55" s="17">
        <v>52</v>
      </c>
      <c r="AZ55" s="85">
        <f>其他调用!R56*6*(其他调用!AH$2*$AZ$1*MIN(其他调用!$AJ56/其他调用!AH56,1)+$E$4*0%*攻城基础信息!AC56)</f>
        <v>15212.835714606776</v>
      </c>
      <c r="BA55" s="85">
        <f>其他调用!S56*6*(其他调用!AI$2*$AZ$1*MIN(其他调用!$AJ56/其他调用!AI56,1)+$E$4*0%*攻城基础信息!AD56)</f>
        <v>46113.303516535743</v>
      </c>
      <c r="BB55" s="85">
        <f>其他调用!T56*6*(其他调用!AJ$2*$AZ$1*MIN(其他调用!$AJ56/其他调用!AJ56,1)+$E$4*0%*攻城基础信息!AE56)</f>
        <v>139870.14450759356</v>
      </c>
      <c r="BC55" s="85">
        <f>其他调用!U56*6*(其他调用!AK$2*$AZ$1*MIN(其他调用!$AJ56/其他调用!AK56,1)+$E$4*0%*攻城基础信息!AF56)</f>
        <v>93863.517244644027</v>
      </c>
      <c r="BD55" s="85">
        <f>其他调用!V56*6*(其他调用!AL$2*$AZ$1*MIN(其他调用!$AJ56/其他调用!AL56,1)+$E$4*0%*攻城基础信息!AG56)</f>
        <v>45484.408556838025</v>
      </c>
      <c r="BE55" s="17"/>
      <c r="BF55" s="17">
        <v>52</v>
      </c>
      <c r="BG55" s="105">
        <f>求节点(节奏总纲!D$4:D$163,AZ$4:AZ$163,$AN55)</f>
        <v>16226.562084092327</v>
      </c>
      <c r="BH55" s="105">
        <f>求节点(节奏总纲!E$4:E$163,BA$4:BA$163,$AN55)</f>
        <v>50314.016081365626</v>
      </c>
      <c r="BI55" s="105">
        <f>求节点(节奏总纲!F$4:F$163,BB$4:BB$163,$AN55)</f>
        <v>157684.07145820736</v>
      </c>
      <c r="BJ55" s="105">
        <f>求节点(节奏总纲!G$4:G$163,BC$4:BC$163,$AN55)</f>
        <v>113009.05633511295</v>
      </c>
      <c r="BK55" s="105">
        <f>求节点(节奏总纲!H$4:H$163,BD$4:BD$163,$AN55)</f>
        <v>60775.147346783779</v>
      </c>
      <c r="BL55" s="34">
        <f>BG55*其他调用!H56*其他调用!$M56</f>
        <v>780874.29535060318</v>
      </c>
      <c r="BM55" s="34">
        <f>BH55*其他调用!I56*其他调用!$M56</f>
        <v>2079376.9657710111</v>
      </c>
      <c r="BN55" s="34">
        <f>BI55*其他调用!J56*其他调用!$M56</f>
        <v>559229.25351340219</v>
      </c>
      <c r="BO55" s="34">
        <f>BJ55*其他调用!K56*其他调用!$M56</f>
        <v>66036.613196344973</v>
      </c>
      <c r="BP55" s="34">
        <f>BK55*其他调用!L56*其他调用!$M56</f>
        <v>9406.6723892387199</v>
      </c>
      <c r="BQ55" s="17">
        <f t="shared" si="1"/>
        <v>3494923.8002206003</v>
      </c>
      <c r="BR55" s="67">
        <f>[1]服务器生态!$R54</f>
        <v>3.1429601315309613E-2</v>
      </c>
      <c r="BS55" s="66">
        <f>SUMPRODUCT((BG$4:BG55)*($BR$4:$BR55)*(其他调用!BY$5:BY56))</f>
        <v>26426.549795131599</v>
      </c>
      <c r="BT55" s="66">
        <f>SUMPRODUCT((BH$4:BH55)*($BR$4:$BR55)*(其他调用!BZ$5:BZ56))</f>
        <v>82815.017556801715</v>
      </c>
      <c r="BU55" s="66">
        <f>SUMPRODUCT((BI$4:BI55)*($BR$4:$BR55)*(其他调用!CA$5:CA56))</f>
        <v>262617.28674222447</v>
      </c>
      <c r="BV55" s="66">
        <f>SUMPRODUCT((BJ$4:BJ55)*($BR$4:$BR55)*(其他调用!CB$5:CB56))</f>
        <v>177598.69210050008</v>
      </c>
      <c r="BW55" s="66">
        <f>SUMPRODUCT((BK$4:BK55)*($BR$4:$BR55)*(其他调用!CC$5:CC56))</f>
        <v>99618.392592951161</v>
      </c>
      <c r="BX55" s="85">
        <f>SUMPRODUCT((BG$4:BG55)*($BR$4:$BR55))*'[1]功能-战损相关'!$D$2-BS55</f>
        <v>49077.878190958734</v>
      </c>
      <c r="BY55" s="85">
        <f>SUMPRODUCT((BH$4:BH55)*($BR$4:$BR55))*'[1]功能-战损相关'!$D$2-BT55</f>
        <v>153799.31831977447</v>
      </c>
      <c r="BZ55" s="85">
        <f>SUMPRODUCT((BI$4:BI55)*($BR$4:$BR55))*'[1]功能-战损相关'!$D$2-BU55</f>
        <v>487717.81823556009</v>
      </c>
      <c r="CA55" s="85">
        <f>SUMPRODUCT((BJ$4:BJ55)*($BR$4:$BR55))*'[1]功能-战损相关'!$D$2-BV55</f>
        <v>329826.14247235726</v>
      </c>
      <c r="CB55" s="85">
        <f>SUMPRODUCT((BK$4:BK55)*($BR$4:$BR55))*'[1]功能-战损相关'!$D$2-BW55</f>
        <v>185005.58624405207</v>
      </c>
      <c r="CC55" s="34"/>
      <c r="CD55" s="34">
        <v>52</v>
      </c>
      <c r="CE55" s="65">
        <v>1</v>
      </c>
      <c r="CF55" s="105">
        <f>求节点(节奏总纲!R$4:R$363,BS$4:BS$363,$CD55)*$CE55</f>
        <v>24631.80850828089</v>
      </c>
      <c r="CG55" s="105">
        <f>求节点(节奏总纲!S$4:S$363,BT$4:BT$363,$CD55)*$CE55</f>
        <v>74847.272574884424</v>
      </c>
      <c r="CH55" s="105">
        <f>求节点(节奏总纲!T$4:T$363,BU$4:BU$363,$CD55)*$CE55</f>
        <v>226194.13985642476</v>
      </c>
      <c r="CI55" s="105">
        <f>求节点(节奏总纲!U$4:U$363,BV$4:BV$363,$CD55)*$CE55</f>
        <v>138408.15678268645</v>
      </c>
      <c r="CJ55" s="105">
        <f>求节点(节奏总纲!V$4:V$363,BW$4:BW$363,$CD55)*$CE55</f>
        <v>62538.46577945145</v>
      </c>
      <c r="CK55" s="105">
        <f>求节点(节奏总纲!R$4:R$363,BX$4:BX$363,$CD55)*$CE55</f>
        <v>45744.787229664544</v>
      </c>
      <c r="CL55" s="105">
        <f>求节点(节奏总纲!S$4:S$363,BY$4:BY$363,$CD55)*$CE55</f>
        <v>139002.07763907107</v>
      </c>
      <c r="CM55" s="105">
        <f>求节点(节奏总纲!T$4:T$363,BZ$4:BZ$363,$CD55)*$CE55</f>
        <v>420074.8311619318</v>
      </c>
      <c r="CN55" s="105">
        <f>求节点(节奏总纲!U$4:U$363,CA$4:CA$363,$CD55)*$CE55</f>
        <v>257043.71973927485</v>
      </c>
      <c r="CO55" s="105">
        <f>求节点(节奏总纲!V$4:V$363,CB$4:CB$363,$CD55)*$CE55</f>
        <v>116142.86501898125</v>
      </c>
      <c r="CP55" s="34"/>
      <c r="CQ55" s="34"/>
      <c r="CR55" s="34"/>
      <c r="CS55" s="34"/>
      <c r="CT55" s="34"/>
    </row>
    <row r="56" spans="5:98" x14ac:dyDescent="0.2">
      <c r="Z56" s="49"/>
      <c r="AA56" s="13">
        <v>53</v>
      </c>
      <c r="AB56" s="58">
        <f>攻城基础信息!X57*$E$12</f>
        <v>95501.348992556232</v>
      </c>
      <c r="AC56" s="58">
        <f>攻城基础信息!Y57*$E$12</f>
        <v>117840.70438725158</v>
      </c>
      <c r="AD56" s="58">
        <f>攻城基础信息!Z57*$E$12</f>
        <v>98074.218219134287</v>
      </c>
      <c r="AE56" s="58">
        <f>攻城基础信息!AA57*$E$12</f>
        <v>121942.23176626621</v>
      </c>
      <c r="AF56" s="58">
        <f>攻城基础信息!AB57*$E$12</f>
        <v>103039.30536768427</v>
      </c>
      <c r="AH56" s="58">
        <f>$E$4*AB56*攻城基础信息!AC57</f>
        <v>4966070.1476129256</v>
      </c>
      <c r="AI56" s="58">
        <f>$E$4*AC56*攻城基础信息!AD57</f>
        <v>6127716.6281370837</v>
      </c>
      <c r="AJ56" s="58">
        <f>$E$4*AD56*攻城基础信息!AE57</f>
        <v>5099859.3473949842</v>
      </c>
      <c r="AK56" s="58">
        <f>$E$4*AE56*攻城基础信息!AF57</f>
        <v>6340996.0518458458</v>
      </c>
      <c r="AL56" s="58">
        <f>$E$4*AF56*攻城基础信息!AG57</f>
        <v>5358043.8791195843</v>
      </c>
      <c r="AM56" s="30"/>
      <c r="AN56" s="13">
        <v>53</v>
      </c>
      <c r="AO56" s="105">
        <f>求节点(节奏总纲!D$4:D$163,AH$4:AH$163,$AN56)*其他调用!H57*其他调用!$M57</f>
        <v>289332597.90734279</v>
      </c>
      <c r="AP56" s="105">
        <f>求节点(节奏总纲!E$4:E$163,AI$4:AI$163,$AN56)*其他调用!I57*其他调用!$M57</f>
        <v>326128859.5680669</v>
      </c>
      <c r="AQ56" s="105">
        <f>求节点(节奏总纲!F$4:F$163,AJ$4:AJ$163,$AN56)*其他调用!J57*其他调用!$M57</f>
        <v>26599700.708227079</v>
      </c>
      <c r="AR56" s="105">
        <f>求节点(节奏总纲!G$4:G$163,AK$4:AK$163,$AN56)*其他调用!K57*其他调用!$M57</f>
        <v>6288017.3023277856</v>
      </c>
      <c r="AS56" s="105">
        <f>求节点(节奏总纲!H$4:H$163,AL$4:AL$163,$AN56)*其他调用!L57*其他调用!$M57</f>
        <v>1935348.1525023587</v>
      </c>
      <c r="AT56" s="17">
        <f t="shared" si="0"/>
        <v>650284523.63846695</v>
      </c>
      <c r="AU56" s="84"/>
      <c r="AV56" s="66"/>
      <c r="AX56" s="85"/>
      <c r="AY56" s="17">
        <v>53</v>
      </c>
      <c r="AZ56" s="85">
        <f>其他调用!R57*6*(其他调用!AH$2*$AZ$1*MIN(其他调用!$AJ57/其他调用!AH57,1)+$E$4*0%*攻城基础信息!AC57)</f>
        <v>15407.829093245216</v>
      </c>
      <c r="BA56" s="85">
        <f>其他调用!S57*6*(其他调用!AI$2*$AZ$1*MIN(其他调用!$AJ57/其他调用!AI57,1)+$E$4*0%*攻城基础信息!AD57)</f>
        <v>46686.328701685343</v>
      </c>
      <c r="BB56" s="85">
        <f>其他调用!T57*6*(其他调用!AJ$2*$AZ$1*MIN(其他调用!$AJ57/其他调用!AJ57,1)+$E$4*0%*攻城基础信息!AE57)</f>
        <v>141704.49204484117</v>
      </c>
      <c r="BC56" s="85">
        <f>其他调用!U57*6*(其他调用!AK$2*$AZ$1*MIN(其他调用!$AJ57/其他调用!AK57,1)+$E$4*0%*攻城基础信息!AF57)</f>
        <v>95321.922889337991</v>
      </c>
      <c r="BD56" s="85">
        <f>其他调用!V57*6*(其他调用!AL$2*$AZ$1*MIN(其他调用!$AJ57/其他调用!AL57,1)+$E$4*0%*攻城基础信息!AG57)</f>
        <v>46285.139189090092</v>
      </c>
      <c r="BE56" s="17"/>
      <c r="BF56" s="17">
        <v>53</v>
      </c>
      <c r="BG56" s="105">
        <f>求节点(节奏总纲!D$4:D$163,AZ$4:AZ$163,$AN56)</f>
        <v>16279.134563402016</v>
      </c>
      <c r="BH56" s="105">
        <f>求节点(节奏总纲!E$4:E$163,BA$4:BA$163,$AN56)</f>
        <v>50473.132526805544</v>
      </c>
      <c r="BI56" s="105">
        <f>求节点(节奏总纲!F$4:F$163,BB$4:BB$163,$AN56)</f>
        <v>158153.97223116175</v>
      </c>
      <c r="BJ56" s="105">
        <f>求节点(节奏总纲!G$4:G$163,BC$4:BC$163,$AN56)</f>
        <v>113319.29112695649</v>
      </c>
      <c r="BK56" s="105">
        <f>求节点(节奏总纲!H$4:H$163,BD$4:BD$163,$AN56)</f>
        <v>60984.487153382855</v>
      </c>
      <c r="BL56" s="34">
        <f>BG56*其他调用!H57*其他调用!$M57</f>
        <v>783974.38883328752</v>
      </c>
      <c r="BM56" s="34">
        <f>BH56*其他调用!I57*其他调用!$M57</f>
        <v>2096605.0214243501</v>
      </c>
      <c r="BN56" s="34">
        <f>BI56*其他调用!J57*其他调用!$M57</f>
        <v>562839.98996255524</v>
      </c>
      <c r="BO56" s="34">
        <f>BJ56*其他调用!K57*其他调用!$M57</f>
        <v>66610.02214092722</v>
      </c>
      <c r="BP56" s="34">
        <f>BK56*其他调用!L57*其他调用!$M57</f>
        <v>9520.605408847794</v>
      </c>
      <c r="BQ56" s="17">
        <f t="shared" si="1"/>
        <v>3519550.0277699679</v>
      </c>
      <c r="BR56" s="67">
        <f>[1]服务器生态!$R55</f>
        <v>3.0307115554048553E-2</v>
      </c>
      <c r="BS56" s="66">
        <f>SUMPRODUCT((BG$4:BG56)*($BR$4:$BR56)*(其他调用!BY$5:BY57))</f>
        <v>26512.890177289861</v>
      </c>
      <c r="BT56" s="66">
        <f>SUMPRODUCT((BH$4:BH56)*($BR$4:$BR56)*(其他调用!BZ$5:BZ57))</f>
        <v>83082.714192278043</v>
      </c>
      <c r="BU56" s="66">
        <f>SUMPRODUCT((BI$4:BI56)*($BR$4:$BR56)*(其他调用!CA$5:CA57))</f>
        <v>263456.09511677927</v>
      </c>
      <c r="BV56" s="66">
        <f>SUMPRODUCT((BJ$4:BJ56)*($BR$4:$BR56)*(其他调用!CB$5:CB57))</f>
        <v>178199.70874937039</v>
      </c>
      <c r="BW56" s="66">
        <f>SUMPRODUCT((BK$4:BK56)*($BR$4:$BR56)*(其他调用!CC$5:CC57))</f>
        <v>99941.83877530451</v>
      </c>
      <c r="BX56" s="85">
        <f>SUMPRODUCT((BG$4:BG56)*($BR$4:$BR56))*'[1]功能-战损相关'!$D$2-BS56</f>
        <v>49238.224614966945</v>
      </c>
      <c r="BY56" s="85">
        <f>SUMPRODUCT((BH$4:BH56)*($BR$4:$BR56))*'[1]功能-战损相关'!$D$2-BT56</f>
        <v>154296.46921423048</v>
      </c>
      <c r="BZ56" s="85">
        <f>SUMPRODUCT((BI$4:BI56)*($BR$4:$BR56))*'[1]功能-战损相关'!$D$2-BU56</f>
        <v>489275.60521687608</v>
      </c>
      <c r="CA56" s="85">
        <f>SUMPRODUCT((BJ$4:BJ56)*($BR$4:$BR56))*'[1]功能-战损相关'!$D$2-BV56</f>
        <v>330942.31624883064</v>
      </c>
      <c r="CB56" s="85">
        <f>SUMPRODUCT((BK$4:BK56)*($BR$4:$BR56))*'[1]功能-战损相关'!$D$2-BW56</f>
        <v>185606.27201127971</v>
      </c>
      <c r="CC56" s="34"/>
      <c r="CD56" s="34">
        <v>53</v>
      </c>
      <c r="CE56" s="65">
        <v>1</v>
      </c>
      <c r="CF56" s="105">
        <f>求节点(节奏总纲!R$4:R$363,BS$4:BS$363,$CD56)*$CE56</f>
        <v>24976.465419961693</v>
      </c>
      <c r="CG56" s="105">
        <f>求节点(节奏总纲!S$4:S$363,BT$4:BT$363,$CD56)*$CE56</f>
        <v>76140.645388350487</v>
      </c>
      <c r="CH56" s="105">
        <f>求节点(节奏总纲!T$4:T$363,BU$4:BU$363,$CD56)*$CE56</f>
        <v>230602.03744606185</v>
      </c>
      <c r="CI56" s="105">
        <f>求节点(节奏总纲!U$4:U$363,BV$4:BV$363,$CD56)*$CE56</f>
        <v>141590.35688820799</v>
      </c>
      <c r="CJ56" s="105">
        <f>求节点(节奏总纲!V$4:V$363,BW$4:BW$363,$CD56)*$CE56</f>
        <v>64500.479402869503</v>
      </c>
      <c r="CK56" s="105">
        <f>求节点(节奏总纲!R$4:R$363,BX$4:BX$363,$CD56)*$CE56</f>
        <v>46384.864351357479</v>
      </c>
      <c r="CL56" s="105">
        <f>求节点(节奏总纲!S$4:S$363,BY$4:BY$363,$CD56)*$CE56</f>
        <v>141404.05572122225</v>
      </c>
      <c r="CM56" s="105">
        <f>求节点(节奏总纲!T$4:T$363,BZ$4:BZ$363,$CD56)*$CE56</f>
        <v>428260.92668554361</v>
      </c>
      <c r="CN56" s="105">
        <f>求节点(节奏总纲!U$4:U$363,CA$4:CA$363,$CD56)*$CE56</f>
        <v>262953.51993524336</v>
      </c>
      <c r="CO56" s="105">
        <f>求节点(节奏总纲!V$4:V$363,CB$4:CB$363,$CD56)*$CE56</f>
        <v>119786.60460532905</v>
      </c>
      <c r="CP56" s="34"/>
      <c r="CQ56" s="34"/>
      <c r="CR56" s="34"/>
      <c r="CS56" s="34"/>
      <c r="CT56" s="34"/>
    </row>
    <row r="57" spans="5:98" x14ac:dyDescent="0.2">
      <c r="Z57" s="49"/>
      <c r="AA57" s="13">
        <v>54</v>
      </c>
      <c r="AB57" s="58">
        <f>攻城基础信息!X58*$E$12</f>
        <v>98433.397555764852</v>
      </c>
      <c r="AC57" s="58">
        <f>攻城基础信息!Y58*$E$12</f>
        <v>121063.84134027285</v>
      </c>
      <c r="AD57" s="58">
        <f>攻城基础信息!Z58*$E$12</f>
        <v>100980.44990733659</v>
      </c>
      <c r="AE57" s="58">
        <f>攻城基础信息!AA58*$E$12</f>
        <v>124628.5457740342</v>
      </c>
      <c r="AF57" s="58">
        <f>攻城基础信息!AB58*$E$12</f>
        <v>105504.62057181589</v>
      </c>
      <c r="AH57" s="58">
        <f>$E$4*AB57*攻城基础信息!AC58</f>
        <v>5184158.9379369505</v>
      </c>
      <c r="AI57" s="58">
        <f>$E$4*AC57*攻城基础信息!AD58</f>
        <v>6376028.9772543721</v>
      </c>
      <c r="AJ57" s="58">
        <f>$E$4*AD57*攻城基础信息!AE58</f>
        <v>5318303.6951197293</v>
      </c>
      <c r="AK57" s="58">
        <f>$E$4*AE57*攻城基础信息!AF58</f>
        <v>6563770.0774324704</v>
      </c>
      <c r="AL57" s="58">
        <f>$E$4*AF57*攻城基础信息!AG58</f>
        <v>5556576.6834489722</v>
      </c>
      <c r="AM57" s="30"/>
      <c r="AN57" s="13">
        <v>54</v>
      </c>
      <c r="AO57" s="105">
        <f>求节点(节奏总纲!D$4:D$163,AH$4:AH$163,$AN57)*其他调用!H58*其他调用!$M58</f>
        <v>292480073.16491514</v>
      </c>
      <c r="AP57" s="105">
        <f>求节点(节奏总纲!E$4:E$163,AI$4:AI$163,$AN57)*其他调用!I58*其他调用!$M58</f>
        <v>330782321.37033129</v>
      </c>
      <c r="AQ57" s="105">
        <f>求节点(节奏总纲!F$4:F$163,AJ$4:AJ$163,$AN57)*其他调用!J58*其他调用!$M58</f>
        <v>26937107.454265058</v>
      </c>
      <c r="AR57" s="105">
        <f>求节点(节奏总纲!G$4:G$163,AK$4:AK$163,$AN57)*其他调用!K58*其他调用!$M58</f>
        <v>6439645.0496477317</v>
      </c>
      <c r="AS57" s="105">
        <f>求节点(节奏总纲!H$4:H$163,AL$4:AL$163,$AN57)*其他调用!L58*其他调用!$M58</f>
        <v>1967846.491651162</v>
      </c>
      <c r="AT57" s="17">
        <f t="shared" si="0"/>
        <v>658606993.53081036</v>
      </c>
      <c r="AU57" s="84"/>
      <c r="AV57" s="66"/>
      <c r="AX57" s="85"/>
      <c r="AY57" s="17">
        <v>54</v>
      </c>
      <c r="AZ57" s="85">
        <f>其他调用!R58*6*(其他调用!AH$2*$AZ$1*MIN(其他调用!$AJ58/其他调用!AH58,1)+$E$4*0%*攻城基础信息!AC58)</f>
        <v>15597.588931164159</v>
      </c>
      <c r="BA57" s="85">
        <f>其他调用!S58*6*(其他调用!AI$2*$AZ$1*MIN(其他调用!$AJ58/其他调用!AI58,1)+$E$4*0%*攻城基础信息!AD58)</f>
        <v>47279.382535473262</v>
      </c>
      <c r="BB57" s="85">
        <f>其他调用!T58*6*(其他调用!AJ$2*$AZ$1*MIN(其他调用!$AJ58/其他调用!AJ58,1)+$E$4*0%*攻城基础信息!AE58)</f>
        <v>143357.23724425139</v>
      </c>
      <c r="BC57" s="85">
        <f>其他调用!U58*6*(其他调用!AK$2*$AZ$1*MIN(其他调用!$AJ58/其他调用!AK58,1)+$E$4*0%*攻城基础信息!AF58)</f>
        <v>96789.525377235375</v>
      </c>
      <c r="BD57" s="85">
        <f>其他调用!V58*6*(其他调用!AL$2*$AZ$1*MIN(其他调用!$AJ58/其他调用!AL58,1)+$E$4*0%*攻城基础信息!AG58)</f>
        <v>47062.069722877764</v>
      </c>
      <c r="BE57" s="17"/>
      <c r="BF57" s="17">
        <v>54</v>
      </c>
      <c r="BG57" s="105">
        <f>求节点(节奏总纲!D$4:D$163,AZ$4:AZ$163,$AN57)</f>
        <v>16331.707042711705</v>
      </c>
      <c r="BH57" s="105">
        <f>求节点(节奏总纲!E$4:E$163,BA$4:BA$163,$AN57)</f>
        <v>50632.24897224547</v>
      </c>
      <c r="BI57" s="105">
        <f>求节点(节奏总纲!F$4:F$163,BB$4:BB$163,$AN57)</f>
        <v>158623.87300411612</v>
      </c>
      <c r="BJ57" s="105">
        <f>求节点(节奏总纲!G$4:G$163,BC$4:BC$163,$AN57)</f>
        <v>113616.17503534198</v>
      </c>
      <c r="BK57" s="105">
        <f>求节点(节奏总纲!H$4:H$163,BD$4:BD$163,$AN57)</f>
        <v>61193.82695998194</v>
      </c>
      <c r="BL57" s="34">
        <f>BG57*其他调用!H58*其他调用!$M58</f>
        <v>786859.74759046</v>
      </c>
      <c r="BM57" s="34">
        <f>BH57*其他调用!I58*其他调用!$M58</f>
        <v>2113365.1259991485</v>
      </c>
      <c r="BN57" s="34">
        <f>BI57*其他调用!J58*其他调用!$M58</f>
        <v>566313.74362272781</v>
      </c>
      <c r="BO57" s="34">
        <f>BJ57*其他调用!K58*其他调用!$M58</f>
        <v>67160.980366653719</v>
      </c>
      <c r="BP57" s="34">
        <f>BK57*其他调用!L58*其他调用!$M58</f>
        <v>9632.845503251172</v>
      </c>
      <c r="BQ57" s="17">
        <f t="shared" si="1"/>
        <v>3543332.4430822409</v>
      </c>
      <c r="BR57" s="67">
        <f>[1]服务器生态!$R56</f>
        <v>2.9184629792787492E-2</v>
      </c>
      <c r="BS57" s="66">
        <f>SUMPRODUCT((BG$4:BG57)*($BR$4:$BR57)*(其他调用!BY$5:BY58))</f>
        <v>26596.301271476877</v>
      </c>
      <c r="BT57" s="66">
        <f>SUMPRODUCT((BH$4:BH57)*($BR$4:$BR57)*(其他调用!BZ$5:BZ58))</f>
        <v>83341.308794598503</v>
      </c>
      <c r="BU57" s="66">
        <f>SUMPRODUCT((BI$4:BI57)*($BR$4:$BR57)*(其他调用!CA$5:CA58))</f>
        <v>264266.23644351587</v>
      </c>
      <c r="BV57" s="66">
        <f>SUMPRODUCT((BJ$4:BJ57)*($BR$4:$BR57)*(其他调用!CB$5:CB58))</f>
        <v>178779.9818005742</v>
      </c>
      <c r="BW57" s="66">
        <f>SUMPRODUCT((BK$4:BK57)*($BR$4:$BR57)*(其他调用!CC$5:CC58))</f>
        <v>100254.37463275493</v>
      </c>
      <c r="BX57" s="85">
        <f>SUMPRODUCT((BG$4:BG57)*($BR$4:$BR57))*'[1]功能-战损相关'!$D$2-BS57</f>
        <v>49393.130932742824</v>
      </c>
      <c r="BY57" s="85">
        <f>SUMPRODUCT((BH$4:BH57)*($BR$4:$BR57))*'[1]功能-战损相关'!$D$2-BT57</f>
        <v>154776.71633282563</v>
      </c>
      <c r="BZ57" s="85">
        <f>SUMPRODUCT((BI$4:BI57)*($BR$4:$BR57))*'[1]功能-战损相关'!$D$2-BU57</f>
        <v>490780.15339510108</v>
      </c>
      <c r="CA57" s="85">
        <f>SUMPRODUCT((BJ$4:BJ57)*($BR$4:$BR57))*'[1]功能-战损相关'!$D$2-BV57</f>
        <v>332019.96620106639</v>
      </c>
      <c r="CB57" s="85">
        <f>SUMPRODUCT((BK$4:BK57)*($BR$4:$BR57))*'[1]功能-战损相关'!$D$2-BW57</f>
        <v>186186.69574654475</v>
      </c>
      <c r="CC57" s="34"/>
      <c r="CD57" s="34">
        <v>54</v>
      </c>
      <c r="CE57" s="65">
        <v>1</v>
      </c>
      <c r="CF57" s="105">
        <f>求节点(节奏总纲!R$4:R$363,BS$4:BS$363,$CD57)*$CE57</f>
        <v>25318.374284831072</v>
      </c>
      <c r="CG57" s="105">
        <f>求节点(节奏总纲!S$4:S$363,BT$4:BT$363,$CD57)*$CE57</f>
        <v>77326.923694220881</v>
      </c>
      <c r="CH57" s="105">
        <f>求节点(节奏总纲!T$4:T$363,BU$4:BU$363,$CD57)*$CE57</f>
        <v>234727.35442564025</v>
      </c>
      <c r="CI57" s="105">
        <f>求节点(节奏总纲!U$4:U$363,BV$4:BV$363,$CD57)*$CE57</f>
        <v>144456.72958987745</v>
      </c>
      <c r="CJ57" s="105">
        <f>求节点(节奏总纲!V$4:V$363,BW$4:BW$363,$CD57)*$CE57</f>
        <v>66256.42791873125</v>
      </c>
      <c r="CK57" s="105">
        <f>求节点(节奏总纲!R$4:R$363,BX$4:BX$363,$CD57)*$CE57</f>
        <v>47019.837957543452</v>
      </c>
      <c r="CL57" s="105">
        <f>求节点(节奏总纲!S$4:S$363,BY$4:BY$363,$CD57)*$CE57</f>
        <v>143607.14400355302</v>
      </c>
      <c r="CM57" s="105">
        <f>求节点(节奏总纲!T$4:T$363,BZ$4:BZ$363,$CD57)*$CE57</f>
        <v>435922.22964761779</v>
      </c>
      <c r="CN57" s="105">
        <f>求节点(节奏总纲!U$4:U$363,CA$4:CA$363,$CD57)*$CE57</f>
        <v>268276.78352405806</v>
      </c>
      <c r="CO57" s="105">
        <f>求节点(节奏总纲!V$4:V$363,CB$4:CB$363,$CD57)*$CE57</f>
        <v>123047.6518490723</v>
      </c>
      <c r="CP57" s="34"/>
      <c r="CQ57" s="34"/>
      <c r="CR57" s="34"/>
      <c r="CS57" s="34"/>
      <c r="CT57" s="34"/>
    </row>
    <row r="58" spans="5:98" x14ac:dyDescent="0.2">
      <c r="Z58" s="49"/>
      <c r="AA58" s="13">
        <v>55</v>
      </c>
      <c r="AB58" s="58">
        <f>攻城基础信息!X59*$E$12</f>
        <v>101643.23465418449</v>
      </c>
      <c r="AC58" s="58">
        <f>攻城基础信息!Y59*$E$12</f>
        <v>124311.28853076611</v>
      </c>
      <c r="AD58" s="58">
        <f>攻城基础信息!Z59*$E$12</f>
        <v>103994.71458710034</v>
      </c>
      <c r="AE58" s="58">
        <f>攻城基础信息!AA59*$E$12</f>
        <v>127105.0388820098</v>
      </c>
      <c r="AF58" s="58">
        <f>攻城基础信息!AB59*$E$12</f>
        <v>107753.36253140413</v>
      </c>
      <c r="AH58" s="58">
        <f>$E$4*AB58*攻城基础信息!AC59</f>
        <v>5420972.514889841</v>
      </c>
      <c r="AI58" s="58">
        <f>$E$4*AC58*攻城基础信息!AD59</f>
        <v>6629935.3883075276</v>
      </c>
      <c r="AJ58" s="58">
        <f>$E$4*AD58*攻城基础信息!AE59</f>
        <v>5546384.7779786866</v>
      </c>
      <c r="AK58" s="58">
        <f>$E$4*AE58*攻城基础信息!AF59</f>
        <v>6778935.4070405243</v>
      </c>
      <c r="AL58" s="58">
        <f>$E$4*AF58*攻城基础信息!AG59</f>
        <v>5746846.0016748887</v>
      </c>
      <c r="AM58" s="30"/>
      <c r="AN58" s="13">
        <v>55</v>
      </c>
      <c r="AO58" s="105">
        <f>求节点(节奏总纲!D$4:D$163,AH$4:AH$163,$AN58)*其他调用!H59*其他调用!$M59</f>
        <v>295597178.70251626</v>
      </c>
      <c r="AP58" s="105">
        <f>求节点(节奏总纲!E$4:E$163,AI$4:AI$163,$AN58)*其他调用!I59*其他调用!$M59</f>
        <v>335414356.80093998</v>
      </c>
      <c r="AQ58" s="105">
        <f>求节点(节奏总纲!F$4:F$163,AJ$4:AJ$163,$AN58)*其他调用!J59*其他调用!$M59</f>
        <v>27276210.916523859</v>
      </c>
      <c r="AR58" s="105">
        <f>求节点(节奏总纲!G$4:G$163,AK$4:AK$163,$AN58)*其他调用!K59*其他调用!$M59</f>
        <v>6532056.1800921606</v>
      </c>
      <c r="AS58" s="105">
        <f>求节点(节奏总纲!H$4:H$163,AL$4:AL$163,$AN58)*其他调用!L59*其他调用!$M59</f>
        <v>2000673.0383564066</v>
      </c>
      <c r="AT58" s="17">
        <f t="shared" si="0"/>
        <v>666820475.63842869</v>
      </c>
      <c r="AU58" s="84"/>
      <c r="AV58" s="66"/>
      <c r="AX58" s="85"/>
      <c r="AY58" s="17">
        <v>55</v>
      </c>
      <c r="AZ58" s="85">
        <f>其他调用!R59*6*(其他调用!AH$2*$AZ$1*MIN(其他调用!$AJ59/其他调用!AH59,1)+$E$4*0%*攻城基础信息!AC59)</f>
        <v>15790.082704452945</v>
      </c>
      <c r="BA58" s="85">
        <f>其他调用!S59*6*(其他调用!AI$2*$AZ$1*MIN(其他调用!$AJ59/其他调用!AI59,1)+$E$4*0%*攻城基础信息!AD59)</f>
        <v>47843.521446674888</v>
      </c>
      <c r="BB58" s="85">
        <f>其他调用!T59*6*(其他调用!AJ$2*$AZ$1*MIN(其他调用!$AJ59/其他调用!AJ59,1)+$E$4*0%*攻城基础信息!AE59)</f>
        <v>145067.92582259706</v>
      </c>
      <c r="BC58" s="85">
        <f>其他调用!U59*6*(其他调用!AK$2*$AZ$1*MIN(其他调用!$AJ59/其他调用!AK59,1)+$E$4*0%*攻城基础信息!AF59)</f>
        <v>98171.072370286303</v>
      </c>
      <c r="BD58" s="85">
        <f>其他调用!V59*6*(其他调用!AL$2*$AZ$1*MIN(其他调用!$AJ59/其他调用!AL59,1)+$E$4*0%*攻城基础信息!AG59)</f>
        <v>47846.550209685673</v>
      </c>
      <c r="BE58" s="17"/>
      <c r="BF58" s="17">
        <v>55</v>
      </c>
      <c r="BG58" s="105">
        <f>求节点(节奏总纲!D$4:D$163,AZ$4:AZ$163,$AN58)</f>
        <v>16382.680227881192</v>
      </c>
      <c r="BH58" s="105">
        <f>求节点(节奏总纲!E$4:E$163,BA$4:BA$163,$AN58)</f>
        <v>50789.555612968041</v>
      </c>
      <c r="BI58" s="105">
        <f>求节点(节奏总纲!F$4:F$163,BB$4:BB$163,$AN58)</f>
        <v>159093.77377707051</v>
      </c>
      <c r="BJ58" s="105">
        <f>求节点(节奏总纲!G$4:G$163,BC$4:BC$163,$AN58)</f>
        <v>113890.72237844359</v>
      </c>
      <c r="BK58" s="105">
        <f>求节点(节奏总纲!H$4:H$163,BD$4:BD$163,$AN58)</f>
        <v>61403.166766581024</v>
      </c>
      <c r="BL58" s="34">
        <f>BG58*其他调用!H59*其他调用!$M59</f>
        <v>789661.98837987694</v>
      </c>
      <c r="BM58" s="34">
        <f>BH58*其他调用!I59*其他调用!$M59</f>
        <v>2130137.5735008176</v>
      </c>
      <c r="BN58" s="34">
        <f>BI58*其他调用!J59*其他调用!$M59</f>
        <v>569800.05372163048</v>
      </c>
      <c r="BO58" s="34">
        <f>BJ58*其他调用!K59*其他调用!$M59</f>
        <v>67701.678267002484</v>
      </c>
      <c r="BP58" s="34">
        <f>BK58*其他调用!L59*其他调用!$M59</f>
        <v>9745.9106291917378</v>
      </c>
      <c r="BQ58" s="17">
        <f t="shared" si="1"/>
        <v>3567047.2044985197</v>
      </c>
      <c r="BR58" s="67">
        <f>[1]服务器生态!$R57</f>
        <v>2.8062144031526435E-2</v>
      </c>
      <c r="BS58" s="66">
        <f>SUMPRODUCT((BG$4:BG58)*($BR$4:$BR58)*(其他调用!BY$5:BY59))</f>
        <v>26676.754569607896</v>
      </c>
      <c r="BT58" s="66">
        <f>SUMPRODUCT((BH$4:BH58)*($BR$4:$BR58)*(其他调用!BZ$5:BZ59))</f>
        <v>83590.729963957463</v>
      </c>
      <c r="BU58" s="66">
        <f>SUMPRODUCT((BI$4:BI58)*($BR$4:$BR58)*(其他调用!CA$5:CA59))</f>
        <v>265047.52611250983</v>
      </c>
      <c r="BV58" s="66">
        <f>SUMPRODUCT((BJ$4:BJ58)*($BR$4:$BR58)*(其他调用!CB$5:CB59))</f>
        <v>179339.28492524094</v>
      </c>
      <c r="BW58" s="66">
        <f>SUMPRODUCT((BK$4:BK58)*($BR$4:$BR58)*(其他调用!CC$5:CC59))</f>
        <v>100555.91792196917</v>
      </c>
      <c r="BX58" s="85">
        <f>SUMPRODUCT((BG$4:BG58)*($BR$4:$BR58))*'[1]功能-战损相关'!$D$2-BS58</f>
        <v>49542.544200700424</v>
      </c>
      <c r="BY58" s="85">
        <f>SUMPRODUCT((BH$4:BH58)*($BR$4:$BR58))*'[1]功能-战损相关'!$D$2-BT58</f>
        <v>155239.92707592086</v>
      </c>
      <c r="BZ58" s="85">
        <f>SUMPRODUCT((BI$4:BI58)*($BR$4:$BR58))*'[1]功能-战损相关'!$D$2-BU58</f>
        <v>492231.11992323276</v>
      </c>
      <c r="CA58" s="85">
        <f>SUMPRODUCT((BJ$4:BJ58)*($BR$4:$BR58))*'[1]功能-战损相关'!$D$2-BV58</f>
        <v>333058.67200401891</v>
      </c>
      <c r="CB58" s="85">
        <f>SUMPRODUCT((BK$4:BK58)*($BR$4:$BR58))*'[1]功能-战损相关'!$D$2-BW58</f>
        <v>186746.70471222835</v>
      </c>
      <c r="CC58" s="34"/>
      <c r="CD58" s="34">
        <v>55</v>
      </c>
      <c r="CE58" s="65">
        <v>1</v>
      </c>
      <c r="CF58" s="105">
        <f>求节点(节奏总纲!R$4:R$363,BS$4:BS$363,$CD58)*$CE58</f>
        <v>25662.475283806845</v>
      </c>
      <c r="CG58" s="105">
        <f>求节点(节奏总纲!S$4:S$363,BT$4:BT$363,$CD58)*$CE58</f>
        <v>78368.930768521313</v>
      </c>
      <c r="CH58" s="105">
        <f>求节点(节奏总纲!T$4:T$363,BU$4:BU$363,$CD58)*$CE58</f>
        <v>238667.98094105322</v>
      </c>
      <c r="CI58" s="105">
        <f>求节点(节奏总纲!U$4:U$363,BV$4:BV$363,$CD58)*$CE58</f>
        <v>147285.64464220032</v>
      </c>
      <c r="CJ58" s="105">
        <f>求节点(节奏总纲!V$4:V$363,BW$4:BW$363,$CD58)*$CE58</f>
        <v>68054.956356392839</v>
      </c>
      <c r="CK58" s="105">
        <f>求节点(节奏总纲!R$4:R$363,BX$4:BX$363,$CD58)*$CE58</f>
        <v>47658.882669927043</v>
      </c>
      <c r="CL58" s="105">
        <f>求节点(节奏总纲!S$4:S$363,BY$4:BY$363,$CD58)*$CE58</f>
        <v>145542.29999868237</v>
      </c>
      <c r="CM58" s="105">
        <f>求节点(节奏总纲!T$4:T$363,BZ$4:BZ$363,$CD58)*$CE58</f>
        <v>443240.53603338479</v>
      </c>
      <c r="CN58" s="105">
        <f>求节点(节奏总纲!U$4:U$363,CA$4:CA$363,$CD58)*$CE58</f>
        <v>273530.48290694348</v>
      </c>
      <c r="CO58" s="105">
        <f>求节点(节奏总纲!V$4:V$363,CB$4:CB$363,$CD58)*$CE58</f>
        <v>126387.7760904438</v>
      </c>
      <c r="CP58" s="34"/>
      <c r="CQ58" s="34"/>
      <c r="CR58" s="34"/>
      <c r="CS58" s="34"/>
      <c r="CT58" s="34"/>
    </row>
    <row r="59" spans="5:98" x14ac:dyDescent="0.2">
      <c r="Z59" s="49"/>
      <c r="AA59" s="13">
        <v>56</v>
      </c>
      <c r="AB59" s="58">
        <f>攻城基础信息!X60*$E$12</f>
        <v>104753.18947960663</v>
      </c>
      <c r="AC59" s="58">
        <f>攻城基础信息!Y60*$E$12</f>
        <v>127670.15183883444</v>
      </c>
      <c r="AD59" s="58">
        <f>攻城基础信息!Z60*$E$12</f>
        <v>107120.82514049766</v>
      </c>
      <c r="AE59" s="58">
        <f>攻城基础信息!AA60*$E$12</f>
        <v>129638.35221924577</v>
      </c>
      <c r="AF59" s="58">
        <f>攻城基础信息!AB60*$E$12</f>
        <v>110038.48167486035</v>
      </c>
      <c r="AH59" s="58">
        <f>$E$4*AB59*攻城基础信息!AC60</f>
        <v>5656672.2318987595</v>
      </c>
      <c r="AI59" s="58">
        <f>$E$4*AC59*攻城基础信息!AD60</f>
        <v>6894188.1992970612</v>
      </c>
      <c r="AJ59" s="58">
        <f>$E$4*AD59*攻城基础信息!AE60</f>
        <v>5784524.5575868757</v>
      </c>
      <c r="AK59" s="58">
        <f>$E$4*AE59*攻城基础信息!AF60</f>
        <v>7000471.0198392728</v>
      </c>
      <c r="AL59" s="58">
        <f>$E$4*AF59*攻城基础信息!AG60</f>
        <v>5942078.01044246</v>
      </c>
      <c r="AM59" s="30"/>
      <c r="AN59" s="13">
        <v>56</v>
      </c>
      <c r="AO59" s="105">
        <f>求节点(节奏总纲!D$4:D$163,AH$4:AH$163,$AN59)*其他调用!H60*其他调用!$M60</f>
        <v>298638453.43981731</v>
      </c>
      <c r="AP59" s="105">
        <f>求节点(节奏总纲!E$4:E$163,AI$4:AI$163,$AN59)*其他调用!I60*其他调用!$M60</f>
        <v>340000245.8393169</v>
      </c>
      <c r="AQ59" s="105">
        <f>求节点(节奏总纲!F$4:F$163,AJ$4:AJ$163,$AN59)*其他调用!J60*其他调用!$M60</f>
        <v>27609473.033080351</v>
      </c>
      <c r="AR59" s="105">
        <f>求节点(节奏总纲!G$4:G$163,AK$4:AK$163,$AN59)*其他调用!K60*其他调用!$M60</f>
        <v>6625197.9001516029</v>
      </c>
      <c r="AS59" s="105">
        <f>求节点(节奏总纲!H$4:H$163,AL$4:AL$163,$AN59)*其他调用!L60*其他调用!$M60</f>
        <v>2034089.0691519133</v>
      </c>
      <c r="AT59" s="17">
        <f t="shared" si="0"/>
        <v>674907459.2815181</v>
      </c>
      <c r="AU59" s="84"/>
      <c r="AV59" s="66"/>
      <c r="AX59" s="85"/>
      <c r="AY59" s="17">
        <v>56</v>
      </c>
      <c r="AZ59" s="85">
        <f>其他调用!R60*6*(其他调用!AH$2*$AZ$1*MIN(其他调用!$AJ60/其他调用!AH60,1)+$E$4*0%*攻城基础信息!AC60)</f>
        <v>15983.067872190657</v>
      </c>
      <c r="BA59" s="85">
        <f>其他调用!S60*6*(其他调用!AI$2*$AZ$1*MIN(其他调用!$AJ60/其他调用!AI60,1)+$E$4*0%*攻城基础信息!AD60)</f>
        <v>48407.850423336073</v>
      </c>
      <c r="BB59" s="85">
        <f>其他调用!T60*6*(其他调用!AJ$2*$AZ$1*MIN(其他调用!$AJ60/其他调用!AJ60,1)+$E$4*0%*攻城基础信息!AE60)</f>
        <v>146751.55236957298</v>
      </c>
      <c r="BC59" s="85">
        <f>其他调用!U60*6*(其他调用!AK$2*$AZ$1*MIN(其他调用!$AJ60/其他调用!AK60,1)+$E$4*0%*攻城基础信息!AF60)</f>
        <v>99624.871249490956</v>
      </c>
      <c r="BD59" s="85">
        <f>其他调用!V60*6*(其他调用!AL$2*$AZ$1*MIN(其他调用!$AJ60/其他调用!AL60,1)+$E$4*0%*攻城基础信息!AG60)</f>
        <v>48617.080204448139</v>
      </c>
      <c r="BE59" s="17"/>
      <c r="BF59" s="17">
        <v>56</v>
      </c>
      <c r="BG59" s="105">
        <f>求节点(节奏总纲!D$4:D$163,AZ$4:AZ$163,$AN59)</f>
        <v>16429.636497184147</v>
      </c>
      <c r="BH59" s="105">
        <f>求节点(节奏总纲!E$4:E$163,BA$4:BA$163,$AN59)</f>
        <v>50944.263277123311</v>
      </c>
      <c r="BI59" s="105">
        <f>求节点(节奏总纲!F$4:F$163,BB$4:BB$163,$AN59)</f>
        <v>159555.7463687225</v>
      </c>
      <c r="BJ59" s="105">
        <f>求节点(节奏总纲!G$4:G$163,BC$4:BC$163,$AN59)</f>
        <v>114165.26972154522</v>
      </c>
      <c r="BK59" s="105">
        <f>求节点(节奏总纲!H$4:H$163,BD$4:BD$163,$AN59)</f>
        <v>61604.293227586342</v>
      </c>
      <c r="BL59" s="34">
        <f>BG59*其他调用!H60*其他调用!$M60</f>
        <v>792264.35050405026</v>
      </c>
      <c r="BM59" s="34">
        <f>BH59*其他调用!I60*其他调用!$M60</f>
        <v>2146888.2428059164</v>
      </c>
      <c r="BN59" s="34">
        <f>BI59*其他调用!J60*其他调用!$M60</f>
        <v>573270.45165421348</v>
      </c>
      <c r="BO59" s="34">
        <f>BJ59*其他调用!K60*其他调用!$M60</f>
        <v>68245.25305408267</v>
      </c>
      <c r="BP59" s="34">
        <f>BK59*其他调用!L60*其他调用!$M60</f>
        <v>9858.4892820213845</v>
      </c>
      <c r="BQ59" s="17">
        <f t="shared" si="1"/>
        <v>3590526.7873002845</v>
      </c>
      <c r="BR59" s="67">
        <f>[1]服务器生态!$R58</f>
        <v>2.6939658270265378E-2</v>
      </c>
      <c r="BS59" s="66">
        <f>SUMPRODUCT((BG$4:BG59)*($BR$4:$BR59)*(其他调用!BY$5:BY60))</f>
        <v>26754.211108337189</v>
      </c>
      <c r="BT59" s="66">
        <f>SUMPRODUCT((BH$4:BH59)*($BR$4:$BR59)*(其他调用!BZ$5:BZ60))</f>
        <v>83830.903646572784</v>
      </c>
      <c r="BU59" s="66">
        <f>SUMPRODUCT((BI$4:BI59)*($BR$4:$BR59)*(其他调用!CA$5:CA60))</f>
        <v>265799.7421369002</v>
      </c>
      <c r="BV59" s="66">
        <f>SUMPRODUCT((BJ$4:BJ59)*($BR$4:$BR59)*(其他调用!CB$5:CB60))</f>
        <v>179877.51026195139</v>
      </c>
      <c r="BW59" s="66">
        <f>SUMPRODUCT((BK$4:BK59)*($BR$4:$BR59)*(其他调用!CC$5:CC60))</f>
        <v>100846.34767828735</v>
      </c>
      <c r="BX59" s="85">
        <f>SUMPRODUCT((BG$4:BG59)*($BR$4:$BR59))*'[1]功能-战损相关'!$D$2-BS59</f>
        <v>49686.392058340542</v>
      </c>
      <c r="BY59" s="85">
        <f>SUMPRODUCT((BH$4:BH59)*($BR$4:$BR59))*'[1]功能-战损相关'!$D$2-BT59</f>
        <v>155685.96391506359</v>
      </c>
      <c r="BZ59" s="85">
        <f>SUMPRODUCT((BI$4:BI59)*($BR$4:$BR59))*'[1]功能-战损相关'!$D$2-BU59</f>
        <v>493628.09253995761</v>
      </c>
      <c r="CA59" s="85">
        <f>SUMPRODUCT((BJ$4:BJ59)*($BR$4:$BR59))*'[1]功能-战损相关'!$D$2-BV59</f>
        <v>334058.23334362393</v>
      </c>
      <c r="CB59" s="85">
        <f>SUMPRODUCT((BK$4:BK59)*($BR$4:$BR59))*'[1]功能-战损相关'!$D$2-BW59</f>
        <v>187286.07425967639</v>
      </c>
      <c r="CC59" s="34"/>
      <c r="CD59" s="34">
        <v>56</v>
      </c>
      <c r="CE59" s="65">
        <v>1</v>
      </c>
      <c r="CF59" s="105">
        <f>求节点(节奏总纲!R$4:R$363,BS$4:BS$363,$CD59)*$CE59</f>
        <v>26004.06305862921</v>
      </c>
      <c r="CG59" s="105">
        <f>求节点(节奏总纲!S$4:S$363,BT$4:BT$363,$CD59)*$CE59</f>
        <v>79399.656326109151</v>
      </c>
      <c r="CH59" s="105">
        <f>求节点(节奏总纲!T$4:T$363,BU$4:BU$363,$CD59)*$CE59</f>
        <v>242418.98098848161</v>
      </c>
      <c r="CI59" s="105">
        <f>求节点(节奏总纲!U$4:U$363,BV$4:BV$363,$CD59)*$CE59</f>
        <v>150153.19601536737</v>
      </c>
      <c r="CJ59" s="105">
        <f>求节点(节奏总纲!V$4:V$363,BW$4:BW$363,$CD59)*$CE59</f>
        <v>69919.875856695391</v>
      </c>
      <c r="CK59" s="105">
        <f>求节点(节奏总纲!R$4:R$363,BX$4:BX$363,$CD59)*$CE59</f>
        <v>48293.259966025726</v>
      </c>
      <c r="CL59" s="105">
        <f>求节点(节奏总纲!S$4:S$363,BY$4:BY$363,$CD59)*$CE59</f>
        <v>147456.50460563114</v>
      </c>
      <c r="CM59" s="105">
        <f>求节点(节奏总纲!T$4:T$363,BZ$4:BZ$363,$CD59)*$CE59</f>
        <v>450206.67897860898</v>
      </c>
      <c r="CN59" s="105">
        <f>求节点(节奏总纲!U$4:U$363,CA$4:CA$363,$CD59)*$CE59</f>
        <v>278855.93545711081</v>
      </c>
      <c r="CO59" s="105">
        <f>求节点(节奏总纲!V$4:V$363,CB$4:CB$363,$CD59)*$CE59</f>
        <v>129851.19801957712</v>
      </c>
      <c r="CP59" s="34"/>
      <c r="CQ59" s="34"/>
      <c r="CR59" s="34"/>
      <c r="CS59" s="34"/>
      <c r="CT59" s="34"/>
    </row>
    <row r="60" spans="5:98" x14ac:dyDescent="0.2">
      <c r="Z60" s="49"/>
      <c r="AA60" s="13">
        <v>57</v>
      </c>
      <c r="AB60" s="58">
        <f>攻城基础信息!X61*$E$12</f>
        <v>107592.22625421052</v>
      </c>
      <c r="AC60" s="58">
        <f>攻城基础信息!Y61*$E$12</f>
        <v>131122.55670519537</v>
      </c>
      <c r="AD60" s="58">
        <f>攻城基础信息!Z61*$E$12</f>
        <v>110353.21384198655</v>
      </c>
      <c r="AE60" s="58">
        <f>攻城基础信息!AA61*$E$12</f>
        <v>132248.7152543673</v>
      </c>
      <c r="AF60" s="58">
        <f>攻城基础信息!AB61*$E$12</f>
        <v>112363.5314107071</v>
      </c>
      <c r="AH60" s="58">
        <f>$E$4*AB60*攻城基础信息!AC61</f>
        <v>5881708.3685635095</v>
      </c>
      <c r="AI60" s="58">
        <f>$E$4*AC60*攻城基础信息!AD61</f>
        <v>7168033.0998840146</v>
      </c>
      <c r="AJ60" s="58">
        <f>$E$4*AD60*攻城基础信息!AE61</f>
        <v>6032642.3566952664</v>
      </c>
      <c r="AK60" s="58">
        <f>$E$4*AE60*攻城基础信息!AF61</f>
        <v>7229596.4339054143</v>
      </c>
      <c r="AL60" s="58">
        <f>$E$4*AF60*攻城基础信息!AG61</f>
        <v>6142539.7171186563</v>
      </c>
      <c r="AM60" s="30"/>
      <c r="AN60" s="13">
        <v>57</v>
      </c>
      <c r="AO60" s="105">
        <f>求节点(节奏总纲!D$4:D$163,AH$4:AH$163,$AN60)*其他调用!H61*其他调用!$M61</f>
        <v>301679052.26147753</v>
      </c>
      <c r="AP60" s="105">
        <f>求节点(节奏总纲!E$4:E$163,AI$4:AI$163,$AN60)*其他调用!I61*其他调用!$M61</f>
        <v>344618492.61106914</v>
      </c>
      <c r="AQ60" s="105">
        <f>求节点(节奏总纲!F$4:F$163,AJ$4:AJ$163,$AN60)*其他调用!J61*其他调用!$M61</f>
        <v>27941449.105638929</v>
      </c>
      <c r="AR60" s="105">
        <f>求节点(节奏总纲!G$4:G$163,AK$4:AK$163,$AN60)*其他调用!K61*其他调用!$M61</f>
        <v>6719072.825312403</v>
      </c>
      <c r="AS60" s="105">
        <f>求节点(节奏总纲!H$4:H$163,AL$4:AL$163,$AN60)*其他调用!L61*其他调用!$M61</f>
        <v>2068359.504978653</v>
      </c>
      <c r="AT60" s="17">
        <f t="shared" si="0"/>
        <v>683026426.30847669</v>
      </c>
      <c r="AU60" s="84"/>
      <c r="AV60" s="66"/>
      <c r="AX60" s="85"/>
      <c r="AY60" s="17">
        <v>57</v>
      </c>
      <c r="AZ60" s="85">
        <f>其他调用!R61*6*(其他调用!AH$2*$AZ$1*MIN(其他调用!$AJ61/其他调用!AH61,1)+$E$4*0%*攻城基础信息!AC61)</f>
        <v>16173.156507986556</v>
      </c>
      <c r="BA60" s="85">
        <f>其他调用!S61*6*(其他调用!AI$2*$AZ$1*MIN(其他调用!$AJ61/其他调用!AI61,1)+$E$4*0%*攻城基础信息!AD61)</f>
        <v>48992.406225358121</v>
      </c>
      <c r="BB60" s="85">
        <f>其他调用!T61*6*(其他调用!AJ$2*$AZ$1*MIN(其他调用!$AJ61/其他调用!AJ61,1)+$E$4*0%*攻城基础信息!AE61)</f>
        <v>148454.9690818298</v>
      </c>
      <c r="BC60" s="85">
        <f>其他调用!U61*6*(其他调用!AK$2*$AZ$1*MIN(其他调用!$AJ61/其他调用!AK61,1)+$E$4*0%*攻城基础信息!AF61)</f>
        <v>101083.64341116638</v>
      </c>
      <c r="BD60" s="85">
        <f>其他调用!V61*6*(其他调用!AL$2*$AZ$1*MIN(其他调用!$AJ61/其他调用!AL61,1)+$E$4*0%*攻城基础信息!AG61)</f>
        <v>49339.216357319267</v>
      </c>
      <c r="BE60" s="17"/>
      <c r="BF60" s="17">
        <v>57</v>
      </c>
      <c r="BG60" s="105">
        <f>求节点(节奏总纲!D$4:D$163,AZ$4:AZ$163,$AN60)</f>
        <v>16476.592766487098</v>
      </c>
      <c r="BH60" s="105">
        <f>求节点(节奏总纲!E$4:E$163,BA$4:BA$163,$AN60)</f>
        <v>51098.970941278589</v>
      </c>
      <c r="BI60" s="105">
        <f>求节点(节奏总纲!F$4:F$163,BB$4:BB$163,$AN60)</f>
        <v>160014.63764291172</v>
      </c>
      <c r="BJ60" s="105">
        <f>求节点(节奏总纲!G$4:G$163,BC$4:BC$163,$AN60)</f>
        <v>114439.81706464684</v>
      </c>
      <c r="BK60" s="105">
        <f>求节点(节奏总纲!H$4:H$163,BD$4:BD$163,$AN60)</f>
        <v>61789.146270145546</v>
      </c>
      <c r="BL60" s="34">
        <f>BG60*其他调用!H61*其他调用!$M61</f>
        <v>794860.2970841038</v>
      </c>
      <c r="BM60" s="34">
        <f>BH60*其他调用!I61*其他调用!$M61</f>
        <v>2163725.8373253932</v>
      </c>
      <c r="BN60" s="34">
        <f>BI60*其他调用!J61*其他调用!$M61</f>
        <v>576742.15273941145</v>
      </c>
      <c r="BO60" s="34">
        <f>BJ60*其他调用!K61*其他调用!$M61</f>
        <v>68791.712321089391</v>
      </c>
      <c r="BP60" s="34">
        <f>BK60*其他调用!L61*其他调用!$M61</f>
        <v>9969.2515228766279</v>
      </c>
      <c r="BQ60" s="17">
        <f t="shared" si="1"/>
        <v>3614089.2509928751</v>
      </c>
      <c r="BR60" s="67">
        <f>[1]服务器生态!$R59</f>
        <v>2.5817172509004321E-2</v>
      </c>
      <c r="BS60" s="66">
        <f>SUMPRODUCT((BG$4:BG60)*($BR$4:$BR60)*(其他调用!BY$5:BY61))</f>
        <v>26828.652439954465</v>
      </c>
      <c r="BT60" s="66">
        <f>SUMPRODUCT((BH$4:BH60)*($BR$4:$BR60)*(其他调用!BZ$5:BZ61))</f>
        <v>84061.769062441919</v>
      </c>
      <c r="BU60" s="66">
        <f>SUMPRODUCT((BI$4:BI60)*($BR$4:$BR60)*(其他调用!CA$5:CA61))</f>
        <v>266522.68910009897</v>
      </c>
      <c r="BV60" s="66">
        <f>SUMPRODUCT((BJ$4:BJ60)*($BR$4:$BR60)*(其他调用!CB$5:CB61))</f>
        <v>180394.54994928636</v>
      </c>
      <c r="BW60" s="66">
        <f>SUMPRODUCT((BK$4:BK60)*($BR$4:$BR60)*(其他调用!CC$5:CC61))</f>
        <v>101125.51136176442</v>
      </c>
      <c r="BX60" s="85">
        <f>SUMPRODUCT((BG$4:BG60)*($BR$4:$BR60))*'[1]功能-战损相关'!$D$2-BS60</f>
        <v>49824.640245629773</v>
      </c>
      <c r="BY60" s="85">
        <f>SUMPRODUCT((BH$4:BH60)*($BR$4:$BR60))*'[1]功能-战损相关'!$D$2-BT60</f>
        <v>156114.71397310626</v>
      </c>
      <c r="BZ60" s="85">
        <f>SUMPRODUCT((BI$4:BI60)*($BR$4:$BR60))*'[1]功能-战损相关'!$D$2-BU60</f>
        <v>494970.70832875528</v>
      </c>
      <c r="CA60" s="85">
        <f>SUMPRODUCT((BJ$4:BJ60)*($BR$4:$BR60))*'[1]功能-战损相关'!$D$2-BV60</f>
        <v>335018.4499058174</v>
      </c>
      <c r="CB60" s="85">
        <f>SUMPRODUCT((BK$4:BK60)*($BR$4:$BR60))*'[1]功能-战损相关'!$D$2-BW60</f>
        <v>187804.52110041954</v>
      </c>
      <c r="CC60" s="34"/>
      <c r="CD60" s="34">
        <v>57</v>
      </c>
      <c r="CE60" s="65">
        <v>1</v>
      </c>
      <c r="CF60" s="105">
        <f>求节点(节奏总纲!R$4:R$363,BS$4:BS$363,$CD60)*$CE60</f>
        <v>26335.937046712563</v>
      </c>
      <c r="CG60" s="105">
        <f>求节点(节奏总纲!S$4:S$363,BT$4:BT$363,$CD60)*$CE60</f>
        <v>80462.558133354236</v>
      </c>
      <c r="CH60" s="105">
        <f>求节点(节奏总纲!T$4:T$363,BU$4:BU$363,$CD60)*$CE60</f>
        <v>245917.30068661811</v>
      </c>
      <c r="CI60" s="105">
        <f>求节点(节奏总纲!U$4:U$363,BV$4:BV$363,$CD60)*$CE60</f>
        <v>153096.18255163604</v>
      </c>
      <c r="CJ60" s="105">
        <f>求节点(节奏总纲!V$4:V$363,BW$4:BW$363,$CD60)*$CE60</f>
        <v>71836.761221650973</v>
      </c>
      <c r="CK60" s="105">
        <f>求节点(节奏总纲!R$4:R$363,BX$4:BX$363,$CD60)*$CE60</f>
        <v>48909.59737246624</v>
      </c>
      <c r="CL60" s="105">
        <f>求节点(节奏总纲!S$4:S$363,BY$4:BY$363,$CD60)*$CE60</f>
        <v>149430.46510480056</v>
      </c>
      <c r="CM60" s="105">
        <f>求节点(节奏总纲!T$4:T$363,BZ$4:BZ$363,$CD60)*$CE60</f>
        <v>456703.55841800524</v>
      </c>
      <c r="CN60" s="105">
        <f>求节点(节奏总纲!U$4:U$363,CA$4:CA$363,$CD60)*$CE60</f>
        <v>284321.48188160977</v>
      </c>
      <c r="CO60" s="105">
        <f>求节点(节奏总纲!V$4:V$363,CB$4:CB$363,$CD60)*$CE60</f>
        <v>133411.12798306605</v>
      </c>
      <c r="CP60" s="34"/>
      <c r="CQ60" s="34"/>
      <c r="CR60" s="34"/>
      <c r="CS60" s="34"/>
      <c r="CT60" s="34"/>
    </row>
    <row r="61" spans="5:98" x14ac:dyDescent="0.2">
      <c r="Z61" s="49"/>
      <c r="AA61" s="13">
        <v>58</v>
      </c>
      <c r="AB61" s="58">
        <f>攻城基础信息!X62*$E$12</f>
        <v>110518.89171772701</v>
      </c>
      <c r="AC61" s="58">
        <f>攻城基础信息!Y62*$E$12</f>
        <v>134558.18314759986</v>
      </c>
      <c r="AD61" s="58">
        <f>攻城基础信息!Z62*$E$12</f>
        <v>113675.82336259962</v>
      </c>
      <c r="AE61" s="58">
        <f>攻城基础信息!AA62*$E$12</f>
        <v>134885.46138494959</v>
      </c>
      <c r="AF61" s="58">
        <f>攻城基础信息!AB62*$E$12</f>
        <v>114731.49981756657</v>
      </c>
      <c r="AH61" s="58">
        <f>$E$4*AB61*攻城基础信息!AC62</f>
        <v>6115378.6750475625</v>
      </c>
      <c r="AI61" s="58">
        <f>$E$4*AC61*攻城基础信息!AD62</f>
        <v>7445552.8008338604</v>
      </c>
      <c r="AJ61" s="58">
        <f>$E$4*AD61*攻城基础信息!AE62</f>
        <v>6290062.2260638466</v>
      </c>
      <c r="AK61" s="58">
        <f>$E$4*AE61*攻城基础信息!AF62</f>
        <v>7463662.1966338791</v>
      </c>
      <c r="AL61" s="58">
        <f>$E$4*AF61*攻城基础信息!AG62</f>
        <v>6348476.3232386848</v>
      </c>
      <c r="AM61" s="30"/>
      <c r="AN61" s="13">
        <v>58</v>
      </c>
      <c r="AO61" s="105">
        <f>求节点(节奏总纲!D$4:D$163,AH$4:AH$163,$AN61)*其他调用!H62*其他调用!$M62</f>
        <v>304718883.23401183</v>
      </c>
      <c r="AP61" s="105">
        <f>求节点(节奏总纲!E$4:E$163,AI$4:AI$163,$AN61)*其他调用!I62*其他调用!$M62</f>
        <v>349269199.05710262</v>
      </c>
      <c r="AQ61" s="105">
        <f>求节点(节奏总纲!F$4:F$163,AJ$4:AJ$163,$AN61)*其他调用!J62*其他调用!$M62</f>
        <v>28275062.931994565</v>
      </c>
      <c r="AR61" s="105">
        <f>求节点(节奏总纲!G$4:G$163,AK$4:AK$163,$AN61)*其他调用!K62*其他调用!$M62</f>
        <v>6813029.4659885056</v>
      </c>
      <c r="AS61" s="105">
        <f>求节点(节奏总纲!H$4:H$163,AL$4:AL$163,$AN61)*其他调用!L62*其他调用!$M62</f>
        <v>2102975.201890904</v>
      </c>
      <c r="AT61" s="17">
        <f t="shared" si="0"/>
        <v>691179149.89098847</v>
      </c>
      <c r="AU61" s="84"/>
      <c r="AV61" s="66"/>
      <c r="AX61" s="85"/>
      <c r="AY61" s="17">
        <v>58</v>
      </c>
      <c r="AZ61" s="85">
        <f>其他调用!R62*6*(其他调用!AH$2*$AZ$1*MIN(其他调用!$AJ62/其他调用!AH62,1)+$E$4*0%*攻城基础信息!AC62)</f>
        <v>16369.308775201918</v>
      </c>
      <c r="BA61" s="85">
        <f>其他调用!S62*6*(其他调用!AI$2*$AZ$1*MIN(其他调用!$AJ62/其他调用!AI62,1)+$E$4*0%*攻城基础信息!AD62)</f>
        <v>49549.800053379207</v>
      </c>
      <c r="BB61" s="85">
        <f>其他调用!T62*6*(其他调用!AJ$2*$AZ$1*MIN(其他调用!$AJ62/其他调用!AJ62,1)+$E$4*0%*攻城基础信息!AE62)</f>
        <v>150207.2451328442</v>
      </c>
      <c r="BC61" s="85">
        <f>其他调用!U62*6*(其他调用!AK$2*$AZ$1*MIN(其他调用!$AJ62/其他调用!AK62,1)+$E$4*0%*攻城基础信息!AF62)</f>
        <v>102574.3743956542</v>
      </c>
      <c r="BD61" s="85">
        <f>其他调用!V62*6*(其他调用!AL$2*$AZ$1*MIN(其他调用!$AJ62/其他调用!AL62,1)+$E$4*0%*攻城基础信息!AG62)</f>
        <v>50022.8222712395</v>
      </c>
      <c r="BE61" s="17"/>
      <c r="BF61" s="17">
        <v>58</v>
      </c>
      <c r="BG61" s="105">
        <f>求节点(节奏总纲!D$4:D$163,AZ$4:AZ$163,$AN61)</f>
        <v>16523.549035790053</v>
      </c>
      <c r="BH61" s="105">
        <f>求节点(节奏总纲!E$4:E$163,BA$4:BA$163,$AN61)</f>
        <v>51253.678605433859</v>
      </c>
      <c r="BI61" s="105">
        <f>求节点(节奏总纲!F$4:F$163,BB$4:BB$163,$AN61)</f>
        <v>160473.52891710095</v>
      </c>
      <c r="BJ61" s="105">
        <f>求节点(节奏总纲!G$4:G$163,BC$4:BC$163,$AN61)</f>
        <v>114698.81525610489</v>
      </c>
      <c r="BK61" s="105">
        <f>求节点(节奏总纲!H$4:H$163,BD$4:BD$163,$AN61)</f>
        <v>61973.999312704742</v>
      </c>
      <c r="BL61" s="34">
        <f>BG61*其他调用!H62*其他调用!$M62</f>
        <v>797449.75670147268</v>
      </c>
      <c r="BM61" s="34">
        <f>BH61*其他调用!I62*其他调用!$M62</f>
        <v>2180650.5804687697</v>
      </c>
      <c r="BN61" s="34">
        <f>BI61*其他调用!J62*其他调用!$M62</f>
        <v>580226.20912246511</v>
      </c>
      <c r="BO61" s="34">
        <f>BJ61*其他调用!K62*其他调用!$M62</f>
        <v>69331.66471000915</v>
      </c>
      <c r="BP61" s="34">
        <f>BK61*其他调用!L62*其他调用!$M62</f>
        <v>10080.782803860673</v>
      </c>
      <c r="BQ61" s="17">
        <f t="shared" si="1"/>
        <v>3637738.9938065768</v>
      </c>
      <c r="BR61" s="67">
        <f>[1]服务器生态!$R60</f>
        <v>2.4694686747743264E-2</v>
      </c>
      <c r="BS61" s="66">
        <f>SUMPRODUCT((BG$4:BG61)*($BR$4:$BR61)*(其他调用!BY$5:BY62))</f>
        <v>26900.060116749431</v>
      </c>
      <c r="BT61" s="66">
        <f>SUMPRODUCT((BH$4:BH61)*($BR$4:$BR61)*(其他调用!BZ$5:BZ62))</f>
        <v>84283.265431562293</v>
      </c>
      <c r="BU61" s="66">
        <f>SUMPRODUCT((BI$4:BI61)*($BR$4:$BR61)*(其他调用!CA$5:CA62))</f>
        <v>267216.18671748368</v>
      </c>
      <c r="BV61" s="66">
        <f>SUMPRODUCT((BJ$4:BJ61)*($BR$4:$BR61)*(其他调用!CB$5:CB62))</f>
        <v>180890.22892907655</v>
      </c>
      <c r="BW61" s="66">
        <f>SUMPRODUCT((BK$4:BK61)*($BR$4:$BR61)*(其他调用!CC$5:CC62))</f>
        <v>101393.33634918254</v>
      </c>
      <c r="BX61" s="85">
        <f>SUMPRODUCT((BG$4:BG61)*($BR$4:$BR61))*'[1]功能-战损相关'!$D$2-BS61</f>
        <v>49957.254502534706</v>
      </c>
      <c r="BY61" s="85">
        <f>SUMPRODUCT((BH$4:BH61)*($BR$4:$BR61))*'[1]功能-战损相关'!$D$2-BT61</f>
        <v>156526.06437290125</v>
      </c>
      <c r="BZ61" s="85">
        <f>SUMPRODUCT((BI$4:BI61)*($BR$4:$BR61))*'[1]功能-战损相关'!$D$2-BU61</f>
        <v>496258.63247532689</v>
      </c>
      <c r="CA61" s="85">
        <f>SUMPRODUCT((BJ$4:BJ61)*($BR$4:$BR61))*'[1]功能-战损相关'!$D$2-BV61</f>
        <v>335938.9965825706</v>
      </c>
      <c r="CB61" s="85">
        <f>SUMPRODUCT((BK$4:BK61)*($BR$4:$BR61))*'[1]功能-战损相关'!$D$2-BW61</f>
        <v>188301.91036276746</v>
      </c>
      <c r="CC61" s="34"/>
      <c r="CD61" s="34">
        <v>58</v>
      </c>
      <c r="CE61" s="65">
        <v>1</v>
      </c>
      <c r="CF61" s="105">
        <f>求节点(节奏总纲!R$4:R$363,BS$4:BS$363,$CD61)*$CE61</f>
        <v>26654.963038279562</v>
      </c>
      <c r="CG61" s="105">
        <f>求节点(节奏总纲!S$4:S$363,BT$4:BT$363,$CD61)*$CE61</f>
        <v>81493.926276428014</v>
      </c>
      <c r="CH61" s="105">
        <f>求节点(节奏总纲!T$4:T$363,BU$4:BU$363,$CD61)*$CE61</f>
        <v>249132.81701884887</v>
      </c>
      <c r="CI61" s="105">
        <f>求节点(节奏总纲!U$4:U$363,BV$4:BV$363,$CD61)*$CE61</f>
        <v>156056.8034215724</v>
      </c>
      <c r="CJ61" s="105">
        <f>求节点(节奏总纲!V$4:V$363,BW$4:BW$363,$CD61)*$CE61</f>
        <v>73760.894054956414</v>
      </c>
      <c r="CK61" s="105">
        <f>求节点(节奏总纲!R$4:R$363,BX$4:BX$363,$CD61)*$CE61</f>
        <v>49502.07421394781</v>
      </c>
      <c r="CL61" s="105">
        <f>求节点(节奏总纲!S$4:S$363,BY$4:BY$363,$CD61)*$CE61</f>
        <v>151345.86308479475</v>
      </c>
      <c r="CM61" s="105">
        <f>求节点(节奏总纲!T$4:T$363,BZ$4:BZ$363,$CD61)*$CE61</f>
        <v>462675.23160643387</v>
      </c>
      <c r="CN61" s="105">
        <f>求节点(节奏总纲!U$4:U$363,CA$4:CA$363,$CD61)*$CE61</f>
        <v>289819.77778292017</v>
      </c>
      <c r="CO61" s="105">
        <f>求节点(节奏总纲!V$4:V$363,CB$4:CB$363,$CD61)*$CE61</f>
        <v>136984.51753063328</v>
      </c>
      <c r="CP61" s="34"/>
      <c r="CQ61" s="34"/>
      <c r="CR61" s="34"/>
      <c r="CS61" s="34"/>
      <c r="CT61" s="34"/>
    </row>
    <row r="62" spans="5:98" x14ac:dyDescent="0.2">
      <c r="Z62" s="49"/>
      <c r="AA62" s="13">
        <v>59</v>
      </c>
      <c r="AB62" s="58">
        <f>攻城基础信息!X63*$E$12</f>
        <v>113519.43510705387</v>
      </c>
      <c r="AC62" s="58">
        <f>攻城基础信息!Y63*$E$12</f>
        <v>137485.44556291282</v>
      </c>
      <c r="AD62" s="58">
        <f>攻城基础信息!Z63*$E$12</f>
        <v>117094.27188823788</v>
      </c>
      <c r="AE62" s="58">
        <f>攻城基础信息!AA63*$E$12</f>
        <v>138013.66595335721</v>
      </c>
      <c r="AF62" s="58">
        <f>攻城基础信息!AB63*$E$12</f>
        <v>116973.20319146811</v>
      </c>
      <c r="AH62" s="58">
        <f>$E$4*AB62*攻城基础信息!AC63</f>
        <v>6357088.3659950169</v>
      </c>
      <c r="AI62" s="58">
        <f>$E$4*AC62*攻城基础信息!AD63</f>
        <v>7699184.9515231187</v>
      </c>
      <c r="AJ62" s="58">
        <f>$E$4*AD62*攻城基础信息!AE63</f>
        <v>6557279.2257413222</v>
      </c>
      <c r="AK62" s="58">
        <f>$E$4*AE62*攻城基础信息!AF63</f>
        <v>7728765.2933880044</v>
      </c>
      <c r="AL62" s="58">
        <f>$E$4*AF62*攻城基础信息!AG63</f>
        <v>6550499.3787222151</v>
      </c>
      <c r="AM62" s="30"/>
      <c r="AN62" s="13">
        <v>59</v>
      </c>
      <c r="AO62" s="105">
        <f>求节点(节奏总纲!D$4:D$163,AH$4:AH$163,$AN62)*其他调用!H63*其他调用!$M63</f>
        <v>307757367.01089698</v>
      </c>
      <c r="AP62" s="105">
        <f>求节点(节奏总纲!E$4:E$163,AI$4:AI$163,$AN62)*其他调用!I63*其他调用!$M63</f>
        <v>353908278.75898963</v>
      </c>
      <c r="AQ62" s="105">
        <f>求节点(节奏总纲!F$4:F$163,AJ$4:AJ$163,$AN62)*其他调用!J63*其他调用!$M63</f>
        <v>28610316.920477066</v>
      </c>
      <c r="AR62" s="105">
        <f>求节点(节奏总纲!G$4:G$163,AK$4:AK$163,$AN62)*其他调用!K63*其他调用!$M63</f>
        <v>6907254.8778063552</v>
      </c>
      <c r="AS62" s="105">
        <f>求节点(节奏总纲!H$4:H$163,AL$4:AL$163,$AN62)*其他调用!L63*其他调用!$M63</f>
        <v>2137937.6534126615</v>
      </c>
      <c r="AT62" s="17">
        <f t="shared" si="0"/>
        <v>699321155.22158265</v>
      </c>
      <c r="AU62" s="84"/>
      <c r="AV62" s="66"/>
      <c r="AX62" s="85"/>
      <c r="AY62" s="17">
        <v>59</v>
      </c>
      <c r="AZ62" s="85">
        <f>其他调用!R63*6*(其他调用!AH$2*$AZ$1*MIN(其他调用!$AJ63/其他调用!AH63,1)+$E$4*0%*攻城基础信息!AC63)</f>
        <v>16557.081045740928</v>
      </c>
      <c r="BA62" s="85">
        <f>其他调用!S63*6*(其他调用!AI$2*$AZ$1*MIN(其他调用!$AJ63/其他调用!AI63,1)+$E$4*0%*攻城基础信息!AD63)</f>
        <v>50145.410424582631</v>
      </c>
      <c r="BB62" s="85">
        <f>其他调用!T63*6*(其他调用!AJ$2*$AZ$1*MIN(其他调用!$AJ63/其他调用!AJ63,1)+$E$4*0%*攻城基础信息!AE63)</f>
        <v>151983.32057864184</v>
      </c>
      <c r="BC62" s="85">
        <f>其他调用!U63*6*(其他调用!AK$2*$AZ$1*MIN(其他调用!$AJ63/其他调用!AK63,1)+$E$4*0%*攻城基础信息!AF63)</f>
        <v>103998.21291278882</v>
      </c>
      <c r="BD62" s="85">
        <f>其他调用!V63*6*(其他调用!AL$2*$AZ$1*MIN(其他调用!$AJ63/其他调用!AL63,1)+$E$4*0%*攻城基础信息!AG63)</f>
        <v>50730.826722011334</v>
      </c>
      <c r="BE62" s="17"/>
      <c r="BF62" s="17">
        <v>59</v>
      </c>
      <c r="BG62" s="105">
        <f>求节点(节奏总纲!D$4:D$163,AZ$4:AZ$163,$AN62)</f>
        <v>16570.218047825339</v>
      </c>
      <c r="BH62" s="105">
        <f>求节点(节奏总纲!E$4:E$163,BA$4:BA$163,$AN62)</f>
        <v>51401.854658291842</v>
      </c>
      <c r="BI62" s="105">
        <f>求节点(节奏总纲!F$4:F$163,BB$4:BB$163,$AN62)</f>
        <v>160932.42019129018</v>
      </c>
      <c r="BJ62" s="105">
        <f>求节点(节奏总纲!G$4:G$163,BC$4:BC$163,$AN62)</f>
        <v>114946.88232603129</v>
      </c>
      <c r="BK62" s="105">
        <f>求节点(节奏总纲!H$4:H$163,BD$4:BD$163,$AN62)</f>
        <v>62158.852355263945</v>
      </c>
      <c r="BL62" s="34">
        <f>BG62*其他调用!H63*其他调用!$M63</f>
        <v>800018.78900655301</v>
      </c>
      <c r="BM62" s="34">
        <f>BH62*其他调用!I63*其他调用!$M63</f>
        <v>2197383.4750838657</v>
      </c>
      <c r="BN62" s="34">
        <f>BI62*其他调用!J63*其他调用!$M63</f>
        <v>583722.63709966827</v>
      </c>
      <c r="BO62" s="34">
        <f>BJ62*其他调用!K63*其他调用!$M63</f>
        <v>69867.768066956414</v>
      </c>
      <c r="BP62" s="34">
        <f>BK62*其他调用!L63*其他调用!$M63</f>
        <v>10193.085660100964</v>
      </c>
      <c r="BQ62" s="17">
        <f t="shared" si="1"/>
        <v>3661185.7549171443</v>
      </c>
      <c r="BR62" s="67">
        <f>[1]服务器生态!$R61</f>
        <v>2.3572200986482206E-2</v>
      </c>
      <c r="BS62" s="66">
        <f>SUMPRODUCT((BG$4:BG62)*($BR$4:$BR62)*(其他调用!BY$5:BY63))</f>
        <v>26968.414506036737</v>
      </c>
      <c r="BT62" s="66">
        <f>SUMPRODUCT((BH$4:BH62)*($BR$4:$BR62)*(其他调用!BZ$5:BZ63))</f>
        <v>84495.305030151852</v>
      </c>
      <c r="BU62" s="66">
        <f>SUMPRODUCT((BI$4:BI62)*($BR$4:$BR62)*(其他调用!CA$5:CA63))</f>
        <v>267880.05470443197</v>
      </c>
      <c r="BV62" s="66">
        <f>SUMPRODUCT((BJ$4:BJ62)*($BR$4:$BR62)*(其他调用!CB$5:CB63))</f>
        <v>181364.40035634433</v>
      </c>
      <c r="BW62" s="66">
        <f>SUMPRODUCT((BK$4:BK62)*($BR$4:$BR62)*(其他调用!CC$5:CC63))</f>
        <v>101649.75001732384</v>
      </c>
      <c r="BX62" s="85">
        <f>SUMPRODUCT((BG$4:BG62)*($BR$4:$BR62))*'[1]功能-战损相关'!$D$2-BS62</f>
        <v>50084.19836835398</v>
      </c>
      <c r="BY62" s="85">
        <f>SUMPRODUCT((BH$4:BH62)*($BR$4:$BR62))*'[1]功能-战损相关'!$D$2-BT62</f>
        <v>156919.8521988533</v>
      </c>
      <c r="BZ62" s="85">
        <f>SUMPRODUCT((BI$4:BI62)*($BR$4:$BR62))*'[1]功能-战损相关'!$D$2-BU62</f>
        <v>497491.53016537364</v>
      </c>
      <c r="CA62" s="85">
        <f>SUMPRODUCT((BJ$4:BJ62)*($BR$4:$BR62))*'[1]功能-战损相关'!$D$2-BV62</f>
        <v>336819.6006617822</v>
      </c>
      <c r="CB62" s="85">
        <f>SUMPRODUCT((BK$4:BK62)*($BR$4:$BR62))*'[1]功能-战损相关'!$D$2-BW62</f>
        <v>188778.10717502987</v>
      </c>
      <c r="CC62" s="34"/>
      <c r="CD62" s="34">
        <v>59</v>
      </c>
      <c r="CE62" s="65">
        <v>1</v>
      </c>
      <c r="CF62" s="105">
        <f>求节点(节奏总纲!R$4:R$363,BS$4:BS$363,$CD62)*$CE62</f>
        <v>26949.825533263403</v>
      </c>
      <c r="CG62" s="105">
        <f>求节点(节奏总纲!S$4:S$363,BT$4:BT$363,$CD62)*$CE62</f>
        <v>82521.985448100851</v>
      </c>
      <c r="CH62" s="105">
        <f>求节点(节奏总纲!T$4:T$363,BU$4:BU$363,$CD62)*$CE62</f>
        <v>252416.82994100754</v>
      </c>
      <c r="CI62" s="105">
        <f>求节点(节奏总纲!U$4:U$363,BV$4:BV$363,$CD62)*$CE62</f>
        <v>158964.4283113931</v>
      </c>
      <c r="CJ62" s="105">
        <f>求节点(节奏总纲!V$4:V$363,BW$4:BW$363,$CD62)*$CE62</f>
        <v>75703.822880337437</v>
      </c>
      <c r="CK62" s="105">
        <f>求节点(节奏总纲!R$4:R$363,BX$4:BX$363,$CD62)*$CE62</f>
        <v>50049.675990346361</v>
      </c>
      <c r="CL62" s="105">
        <f>求节点(节奏总纲!S$4:S$363,BY$4:BY$363,$CD62)*$CE62</f>
        <v>153255.11583218715</v>
      </c>
      <c r="CM62" s="105">
        <f>求节点(节奏总纲!T$4:T$363,BZ$4:BZ$363,$CD62)*$CE62</f>
        <v>468774.11274758575</v>
      </c>
      <c r="CN62" s="105">
        <f>求节点(节奏总纲!U$4:U$363,CA$4:CA$363,$CD62)*$CE62</f>
        <v>295219.65257830155</v>
      </c>
      <c r="CO62" s="105">
        <f>求节点(节奏总纲!V$4:V$363,CB$4:CB$363,$CD62)*$CE62</f>
        <v>140592.81392062662</v>
      </c>
      <c r="CP62" s="34"/>
      <c r="CQ62" s="34"/>
      <c r="CR62" s="34"/>
      <c r="CS62" s="34"/>
      <c r="CT62" s="34"/>
    </row>
    <row r="63" spans="5:98" x14ac:dyDescent="0.2">
      <c r="Z63" s="49"/>
      <c r="AA63" s="13">
        <v>60</v>
      </c>
      <c r="AB63" s="58">
        <f>攻城基础信息!X64*$E$12</f>
        <v>116752.85387582677</v>
      </c>
      <c r="AC63" s="58">
        <f>攻城基础信息!Y64*$E$12</f>
        <v>140619.07437505136</v>
      </c>
      <c r="AD63" s="58">
        <f>攻城基础信息!Z64*$E$12</f>
        <v>120529.12699124977</v>
      </c>
      <c r="AE63" s="58">
        <f>攻城基础信息!AA64*$E$12</f>
        <v>141451.17462060507</v>
      </c>
      <c r="AF63" s="58">
        <f>攻城基础信息!AB64*$E$12</f>
        <v>119133.35688369413</v>
      </c>
      <c r="AH63" s="58">
        <f>$E$4*AB63*攻城基础信息!AC64</f>
        <v>6615995.0529635167</v>
      </c>
      <c r="AI63" s="58">
        <f>$E$4*AC63*攻城基础信息!AD64</f>
        <v>7968414.214586244</v>
      </c>
      <c r="AJ63" s="58">
        <f>$E$4*AD63*攻城基础信息!AE64</f>
        <v>6829983.8628374869</v>
      </c>
      <c r="AK63" s="58">
        <f>$E$4*AE63*攻城基础信息!AF64</f>
        <v>8015566.5618342878</v>
      </c>
      <c r="AL63" s="58">
        <f>$E$4*AF63*攻城基础信息!AG64</f>
        <v>6750890.2234093351</v>
      </c>
      <c r="AM63" s="30"/>
      <c r="AN63" s="13">
        <v>60</v>
      </c>
      <c r="AO63" s="105">
        <f>求节点(节奏总纲!D$4:D$163,AH$4:AH$163,$AN63)*其他调用!H64*其他调用!$M64</f>
        <v>310793680.73400742</v>
      </c>
      <c r="AP63" s="105">
        <f>求节点(节奏总纲!E$4:E$163,AI$4:AI$163,$AN63)*其他调用!I64*其他调用!$M64</f>
        <v>358513882.87722808</v>
      </c>
      <c r="AQ63" s="105">
        <f>求节点(节奏总纲!F$4:F$163,AJ$4:AJ$163,$AN63)*其他调用!J64*其他调用!$M64</f>
        <v>28938359.116328929</v>
      </c>
      <c r="AR63" s="105">
        <f>求节点(节奏总纲!G$4:G$163,AK$4:AK$163,$AN63)*其他调用!K64*其他调用!$M64</f>
        <v>7002208.9153950037</v>
      </c>
      <c r="AS63" s="105">
        <f>求节点(节奏总纲!H$4:H$163,AL$4:AL$163,$AN63)*其他调用!L64*其他调用!$M64</f>
        <v>2172836.8076918852</v>
      </c>
      <c r="AT63" s="17">
        <f t="shared" si="0"/>
        <v>707420968.45065141</v>
      </c>
      <c r="AU63" s="84"/>
      <c r="AV63" s="66"/>
      <c r="AX63" s="85"/>
      <c r="AY63" s="17">
        <v>60</v>
      </c>
      <c r="AZ63" s="85">
        <f>其他调用!R64*6*(其他调用!AH$2*$AZ$1*MIN(其他调用!$AJ64/其他调用!AH64,1)+$E$4*0%*攻城基础信息!AC64)</f>
        <v>16754.023974552641</v>
      </c>
      <c r="BA63" s="85">
        <f>其他调用!S64*6*(其他调用!AI$2*$AZ$1*MIN(其他调用!$AJ64/其他调用!AI64,1)+$E$4*0%*攻城基础信息!AD64)</f>
        <v>50726.048116832302</v>
      </c>
      <c r="BB63" s="85">
        <f>其他调用!T64*6*(其他调用!AJ$2*$AZ$1*MIN(其他调用!$AJ64/其他调用!AJ64,1)+$E$4*0%*攻城基础信息!AE64)</f>
        <v>153807.74951413093</v>
      </c>
      <c r="BC63" s="85">
        <f>其他调用!U64*6*(其他调用!AK$2*$AZ$1*MIN(其他调用!$AJ64/其他调用!AK64,1)+$E$4*0%*攻城基础信息!AF64)</f>
        <v>105346.09009267106</v>
      </c>
      <c r="BD63" s="85">
        <f>其他调用!V64*6*(其他调用!AL$2*$AZ$1*MIN(其他调用!$AJ64/其他调用!AL64,1)+$E$4*0%*攻城基础信息!AG64)</f>
        <v>51389.801427343773</v>
      </c>
      <c r="BE63" s="17"/>
      <c r="BF63" s="17">
        <v>60</v>
      </c>
      <c r="BG63" s="105">
        <f>求节点(节奏总纲!D$4:D$163,AZ$4:AZ$163,$AN63)</f>
        <v>16616.169529507166</v>
      </c>
      <c r="BH63" s="105">
        <f>求节点(节奏总纲!E$4:E$163,BA$4:BA$163,$AN63)</f>
        <v>51540.362626941263</v>
      </c>
      <c r="BI63" s="105">
        <f>求节点(节奏总纲!F$4:F$163,BB$4:BB$163,$AN63)</f>
        <v>161357.94267080899</v>
      </c>
      <c r="BJ63" s="105">
        <f>求节点(节奏总纲!G$4:G$163,BC$4:BC$163,$AN63)</f>
        <v>115194.94939595769</v>
      </c>
      <c r="BK63" s="105">
        <f>求节点(节奏总纲!H$4:H$163,BD$4:BD$163,$AN63)</f>
        <v>62339.333531010889</v>
      </c>
      <c r="BL63" s="34">
        <f>BG63*其他调用!H64*其他调用!$M64</f>
        <v>802546.52473042952</v>
      </c>
      <c r="BM63" s="34">
        <f>BH63*其他调用!I64*其他调用!$M64</f>
        <v>2213786.0404208321</v>
      </c>
      <c r="BN63" s="34">
        <f>BI63*其他调用!J64*其他调用!$M64</f>
        <v>587110.03871272958</v>
      </c>
      <c r="BO63" s="34">
        <f>BJ63*其他调用!K64*其他调用!$M64</f>
        <v>70406.600135052257</v>
      </c>
      <c r="BP63" s="34">
        <f>BK63*其他调用!L64*其他调用!$M64</f>
        <v>10305.439904678471</v>
      </c>
      <c r="BQ63" s="17">
        <f t="shared" si="1"/>
        <v>3684154.6439037221</v>
      </c>
      <c r="BR63" s="67">
        <f>[1]服务器生态!$R62</f>
        <v>2.2449715225221149E-2</v>
      </c>
      <c r="BS63" s="66">
        <f>SUMPRODUCT((BG$4:BG63)*($BR$4:$BR63)*(其他调用!BY$5:BY64))</f>
        <v>27033.694453999236</v>
      </c>
      <c r="BT63" s="66">
        <f>SUMPRODUCT((BH$4:BH63)*($BR$4:$BR63)*(其他调用!BZ$5:BZ64))</f>
        <v>84697.791661278257</v>
      </c>
      <c r="BU63" s="66">
        <f>SUMPRODUCT((BI$4:BI63)*($BR$4:$BR63)*(其他调用!CA$5:CA64))</f>
        <v>268513.98168033222</v>
      </c>
      <c r="BV63" s="66">
        <f>SUMPRODUCT((BJ$4:BJ63)*($BR$4:$BR63)*(其他调用!CB$5:CB64))</f>
        <v>181816.96677297587</v>
      </c>
      <c r="BW63" s="66">
        <f>SUMPRODUCT((BK$4:BK63)*($BR$4:$BR63)*(其他调用!CC$5:CC64))</f>
        <v>101894.66256721655</v>
      </c>
      <c r="BX63" s="85">
        <f>SUMPRODUCT((BG$4:BG63)*($BR$4:$BR63))*'[1]功能-战损相关'!$D$2-BS63</f>
        <v>50205.432557427193</v>
      </c>
      <c r="BY63" s="85">
        <f>SUMPRODUCT((BH$4:BH63)*($BR$4:$BR63))*'[1]功能-战损相关'!$D$2-BT63</f>
        <v>157295.89879951664</v>
      </c>
      <c r="BZ63" s="85">
        <f>SUMPRODUCT((BI$4:BI63)*($BR$4:$BR63))*'[1]功能-战损相关'!$D$2-BU63</f>
        <v>498668.82312061696</v>
      </c>
      <c r="CA63" s="85">
        <f>SUMPRODUCT((BJ$4:BJ63)*($BR$4:$BR63))*'[1]功能-战损相关'!$D$2-BV63</f>
        <v>337660.08114981221</v>
      </c>
      <c r="CB63" s="85">
        <f>SUMPRODUCT((BK$4:BK63)*($BR$4:$BR63))*'[1]功能-战损相关'!$D$2-BW63</f>
        <v>189232.94476768776</v>
      </c>
      <c r="CC63" s="34"/>
      <c r="CD63" s="34">
        <v>60</v>
      </c>
      <c r="CE63" s="65">
        <v>1</v>
      </c>
      <c r="CF63" s="105">
        <f>求节点(节奏总纲!R$4:R$363,BS$4:BS$363,$CD63)*$CE63</f>
        <v>27210.907120344273</v>
      </c>
      <c r="CG63" s="105">
        <f>求节点(节奏总纲!S$4:S$363,BT$4:BT$363,$CD63)*$CE63</f>
        <v>83493.942734538345</v>
      </c>
      <c r="CH63" s="105">
        <f>求节点(节奏总纲!T$4:T$363,BU$4:BU$363,$CD63)*$CE63</f>
        <v>255684.77719623939</v>
      </c>
      <c r="CI63" s="105">
        <f>求节点(节奏总纲!U$4:U$363,BV$4:BV$363,$CD63)*$CE63</f>
        <v>161785.48408892492</v>
      </c>
      <c r="CJ63" s="105">
        <f>求节点(节奏总纲!V$4:V$363,BW$4:BW$363,$CD63)*$CE63</f>
        <v>77663.232173544864</v>
      </c>
      <c r="CK63" s="105">
        <f>求节点(节奏总纲!R$4:R$363,BX$4:BX$363,$CD63)*$CE63</f>
        <v>50534.541794925128</v>
      </c>
      <c r="CL63" s="105">
        <f>求节点(节奏总纲!S$4:S$363,BY$4:BY$363,$CD63)*$CE63</f>
        <v>155060.1793641425</v>
      </c>
      <c r="CM63" s="105">
        <f>求节点(节奏总纲!T$4:T$363,BZ$4:BZ$363,$CD63)*$CE63</f>
        <v>474843.15765015909</v>
      </c>
      <c r="CN63" s="105">
        <f>求节点(节奏总纲!U$4:U$363,CA$4:CA$363,$CD63)*$CE63</f>
        <v>300458.75616514642</v>
      </c>
      <c r="CO63" s="105">
        <f>求节点(节奏总纲!V$4:V$363,CB$4:CB$363,$CD63)*$CE63</f>
        <v>144231.71689372614</v>
      </c>
      <c r="CP63" s="34"/>
      <c r="CQ63" s="34"/>
      <c r="CR63" s="34"/>
      <c r="CS63" s="34"/>
      <c r="CT63" s="34"/>
    </row>
    <row r="64" spans="5:98" x14ac:dyDescent="0.2">
      <c r="Z64" s="49"/>
      <c r="AA64" s="13">
        <v>61</v>
      </c>
      <c r="AB64" s="58">
        <f>攻城基础信息!X65*$E$12</f>
        <v>120173.46547997312</v>
      </c>
      <c r="AC64" s="58">
        <f>攻城基础信息!Y65*$E$12</f>
        <v>143918.02412215734</v>
      </c>
      <c r="AD64" s="58">
        <f>攻城基础信息!Z65*$E$12</f>
        <v>124037.44057471634</v>
      </c>
      <c r="AE64" s="58">
        <f>攻城基础信息!AA65*$E$12</f>
        <v>145021.58326526158</v>
      </c>
      <c r="AF64" s="58">
        <f>攻城基础信息!AB65*$E$12</f>
        <v>121709.99727135718</v>
      </c>
      <c r="AH64" s="58">
        <f>$E$4*AB64*攻城基础信息!AC65</f>
        <v>6889945.3541851258</v>
      </c>
      <c r="AI64" s="58">
        <f>$E$4*AC64*攻城基础信息!AD65</f>
        <v>8251300.0496703545</v>
      </c>
      <c r="AJ64" s="58">
        <f>$E$4*AD64*攻城基础信息!AE65</f>
        <v>7111479.9262837367</v>
      </c>
      <c r="AK64" s="58">
        <f>$E$4*AE64*攻城基础信息!AF65</f>
        <v>8314570.7738749972</v>
      </c>
      <c r="AL64" s="58">
        <f>$E$4*AF64*攻城基础信息!AG65</f>
        <v>6978039.8435578113</v>
      </c>
      <c r="AM64" s="30"/>
      <c r="AN64" s="13">
        <v>61</v>
      </c>
      <c r="AO64" s="105">
        <f>求节点(节奏总纲!D$4:D$163,AH$4:AH$163,$AN64)*其他调用!H65*其他调用!$M65</f>
        <v>313967999.31665081</v>
      </c>
      <c r="AP64" s="105">
        <f>求节点(节奏总纲!E$4:E$163,AI$4:AI$163,$AN64)*其他调用!I65*其他调用!$M65</f>
        <v>362979285.03921443</v>
      </c>
      <c r="AQ64" s="105">
        <f>求节点(节奏总纲!F$4:F$163,AJ$4:AJ$163,$AN64)*其他调用!J65*其他调用!$M65</f>
        <v>29258387.515336949</v>
      </c>
      <c r="AR64" s="105">
        <f>求节点(节奏总纲!G$4:G$163,AK$4:AK$163,$AN64)*其他调用!K65*其他调用!$M65</f>
        <v>7094141.4802060751</v>
      </c>
      <c r="AS64" s="105">
        <f>求节点(节奏总纲!H$4:H$163,AL$4:AL$163,$AN64)*其他调用!L65*其他调用!$M65</f>
        <v>2206380.8130357303</v>
      </c>
      <c r="AT64" s="17">
        <f t="shared" si="0"/>
        <v>715506194.16444409</v>
      </c>
      <c r="AU64" s="84"/>
      <c r="AV64" s="66"/>
      <c r="AX64" s="85"/>
      <c r="AY64" s="17">
        <v>61</v>
      </c>
      <c r="AZ64" s="85">
        <f>其他调用!R65*6*(其他调用!AH$2*$AZ$1*MIN(其他调用!$AJ65/其他调用!AH65,1)+$E$4*0%*攻城基础信息!AC65)</f>
        <v>16949.846497454997</v>
      </c>
      <c r="BA64" s="85">
        <f>其他调用!S65*6*(其他调用!AI$2*$AZ$1*MIN(其他调用!$AJ65/其他调用!AI65,1)+$E$4*0%*攻城基础信息!AD65)</f>
        <v>51346.009151043429</v>
      </c>
      <c r="BB64" s="85">
        <f>其他调用!T65*6*(其他调用!AJ$2*$AZ$1*MIN(其他调用!$AJ65/其他调用!AJ65,1)+$E$4*0%*攻城基础信息!AE65)</f>
        <v>155582.7111536492</v>
      </c>
      <c r="BC64" s="85">
        <f>其他调用!U65*6*(其他调用!AK$2*$AZ$1*MIN(其他调用!$AJ65/其他调用!AK65,1)+$E$4*0%*攻城基础信息!AF65)</f>
        <v>106723.59477951034</v>
      </c>
      <c r="BD64" s="85">
        <f>其他调用!V65*6*(其他调用!AL$2*$AZ$1*MIN(其他调用!$AJ65/其他调用!AL65,1)+$E$4*0%*攻城基础信息!AG65)</f>
        <v>51954.566047954271</v>
      </c>
      <c r="BE64" s="17"/>
      <c r="BF64" s="17">
        <v>61</v>
      </c>
      <c r="BG64" s="105">
        <f>求节点(节奏总纲!D$4:D$163,AZ$4:AZ$163,$AN64)</f>
        <v>16662.121011188992</v>
      </c>
      <c r="BH64" s="105">
        <f>求节点(节奏总纲!E$4:E$163,BA$4:BA$163,$AN64)</f>
        <v>51678.870595590677</v>
      </c>
      <c r="BI64" s="105">
        <f>求节点(节奏总纲!F$4:F$163,BB$4:BB$163,$AN64)</f>
        <v>161764.26252622966</v>
      </c>
      <c r="BJ64" s="105">
        <f>求节点(节奏总纲!G$4:G$163,BC$4:BC$163,$AN64)</f>
        <v>115443.01646588409</v>
      </c>
      <c r="BK64" s="105">
        <f>求节点(节奏总纲!H$4:H$163,BD$4:BD$163,$AN64)</f>
        <v>62514.771270996091</v>
      </c>
      <c r="BL64" s="34">
        <f>BG64*其他调用!H65*其他调用!$M65</f>
        <v>805424.22835387196</v>
      </c>
      <c r="BM64" s="34">
        <f>BH64*其他调用!I65*其他调用!$M65</f>
        <v>2229213.9705593023</v>
      </c>
      <c r="BN64" s="34">
        <f>BI64*其他调用!J65*其他调用!$M65</f>
        <v>590348.36243657523</v>
      </c>
      <c r="BO64" s="34">
        <f>BJ64*其他调用!K65*其他调用!$M65</f>
        <v>70910.657414516871</v>
      </c>
      <c r="BP64" s="34">
        <f>BK64*其他调用!L65*其他调用!$M65</f>
        <v>10411.963042545054</v>
      </c>
      <c r="BQ64" s="17">
        <f t="shared" si="1"/>
        <v>3706309.1818068116</v>
      </c>
      <c r="BR64" s="67">
        <f>[1]服务器生态!$R63</f>
        <v>2.1327229463960092E-2</v>
      </c>
      <c r="BS64" s="66">
        <f>SUMPRODUCT((BG$4:BG64)*($BR$4:$BR64)*(其他调用!BY$5:BY65))</f>
        <v>27095.881907677569</v>
      </c>
      <c r="BT64" s="66">
        <f>SUMPRODUCT((BH$4:BH64)*($BR$4:$BR64)*(其他调用!BZ$5:BZ65))</f>
        <v>84890.670909313587</v>
      </c>
      <c r="BU64" s="66">
        <f>SUMPRODUCT((BI$4:BI64)*($BR$4:$BR64)*(其他调用!CA$5:CA65))</f>
        <v>269117.72880087612</v>
      </c>
      <c r="BV64" s="66">
        <f>SUMPRODUCT((BJ$4:BJ64)*($BR$4:$BR64)*(其他调用!CB$5:CB65))</f>
        <v>182247.83072085731</v>
      </c>
      <c r="BW64" s="66">
        <f>SUMPRODUCT((BK$4:BK64)*($BR$4:$BR64)*(其他调用!CC$5:CC65))</f>
        <v>102127.98426977867</v>
      </c>
      <c r="BX64" s="85">
        <f>SUMPRODUCT((BG$4:BG64)*($BR$4:$BR64))*'[1]功能-战损相关'!$D$2-BS64</f>
        <v>50320.923542829813</v>
      </c>
      <c r="BY64" s="85">
        <f>SUMPRODUCT((BH$4:BH64)*($BR$4:$BR64))*'[1]功能-战损相关'!$D$2-BT64</f>
        <v>157654.10311729653</v>
      </c>
      <c r="BZ64" s="85">
        <f>SUMPRODUCT((BI$4:BI64)*($BR$4:$BR64))*'[1]功能-战损相关'!$D$2-BU64</f>
        <v>499790.06777305569</v>
      </c>
      <c r="CA64" s="85">
        <f>SUMPRODUCT((BJ$4:BJ64)*($BR$4:$BR64))*'[1]功能-战损相关'!$D$2-BV64</f>
        <v>338460.25705302058</v>
      </c>
      <c r="CB64" s="85">
        <f>SUMPRODUCT((BK$4:BK64)*($BR$4:$BR64))*'[1]功能-战损相关'!$D$2-BW64</f>
        <v>189666.25650101743</v>
      </c>
      <c r="CC64" s="34"/>
      <c r="CD64" s="34">
        <v>61</v>
      </c>
      <c r="CE64" s="65">
        <v>1</v>
      </c>
      <c r="CF64" s="105">
        <f>求节点(节奏总纲!R$4:R$363,BS$4:BS$363,$CD64)*$CE64</f>
        <v>32165.191616140008</v>
      </c>
      <c r="CG64" s="105">
        <f>求节点(节奏总纲!S$4:S$363,BT$4:BT$363,$CD64)*$CE64</f>
        <v>84412.74878374832</v>
      </c>
      <c r="CH64" s="105">
        <f>求节点(节奏总纲!T$4:T$363,BU$4:BU$363,$CD64)*$CE64</f>
        <v>258960.67132133502</v>
      </c>
      <c r="CI64" s="105">
        <f>求节点(节奏总纲!U$4:U$363,BV$4:BV$363,$CD64)*$CE64</f>
        <v>164490.21090503878</v>
      </c>
      <c r="CJ64" s="105">
        <f>求节点(节奏总纲!V$4:V$363,BW$4:BW$363,$CD64)*$CE64</f>
        <v>79491.246842287423</v>
      </c>
      <c r="CK64" s="105">
        <f>求节点(节奏总纲!R$4:R$363,BX$4:BX$363,$CD64)*$CE64</f>
        <v>59735.355858545779</v>
      </c>
      <c r="CL64" s="105">
        <f>求节点(节奏总纲!S$4:S$363,BY$4:BY$363,$CD64)*$CE64</f>
        <v>156766.53345553245</v>
      </c>
      <c r="CM64" s="105">
        <f>求节点(节奏总纲!T$4:T$363,BZ$4:BZ$363,$CD64)*$CE64</f>
        <v>480926.9610253367</v>
      </c>
      <c r="CN64" s="105">
        <f>求节点(节奏总纲!U$4:U$363,CA$4:CA$363,$CD64)*$CE64</f>
        <v>305481.82025221497</v>
      </c>
      <c r="CO64" s="105">
        <f>求节点(节奏总纲!V$4:V$363,CB$4:CB$363,$CD64)*$CE64</f>
        <v>147626.60127853372</v>
      </c>
      <c r="CP64" s="34"/>
      <c r="CQ64" s="34"/>
      <c r="CR64" s="34"/>
      <c r="CS64" s="34"/>
      <c r="CT64" s="34"/>
    </row>
    <row r="65" spans="26:98" x14ac:dyDescent="0.2">
      <c r="Z65" s="49"/>
      <c r="AA65" s="13">
        <v>62</v>
      </c>
      <c r="AB65" s="58">
        <f>攻城基础信息!X66*$E$12</f>
        <v>123232.30567992807</v>
      </c>
      <c r="AC65" s="58">
        <f>攻城基础信息!Y66*$E$12</f>
        <v>147244.16107129009</v>
      </c>
      <c r="AD65" s="58">
        <f>攻城基础信息!Z66*$E$12</f>
        <v>127048.89534752992</v>
      </c>
      <c r="AE65" s="58">
        <f>攻城基础信息!AA66*$E$12</f>
        <v>148708.28709360061</v>
      </c>
      <c r="AF65" s="58">
        <f>攻城基础信息!AB66*$E$12</f>
        <v>124386.7877454476</v>
      </c>
      <c r="AH65" s="58">
        <f>$E$4*AB65*攻城基础信息!AC66</f>
        <v>7147473.7294358276</v>
      </c>
      <c r="AI65" s="58">
        <f>$E$4*AC65*攻城基础信息!AD66</f>
        <v>8540161.342134824</v>
      </c>
      <c r="AJ65" s="58">
        <f>$E$4*AD65*攻城基础信息!AE66</f>
        <v>7368835.9301567357</v>
      </c>
      <c r="AK65" s="58">
        <f>$E$4*AE65*攻城基础信息!AF66</f>
        <v>8625080.6514288355</v>
      </c>
      <c r="AL65" s="58">
        <f>$E$4*AF65*攻城基础信息!AG66</f>
        <v>7214433.6892359601</v>
      </c>
      <c r="AM65" s="30"/>
      <c r="AN65" s="13">
        <v>62</v>
      </c>
      <c r="AO65" s="105">
        <f>求节点(节奏总纲!D$4:D$163,AH$4:AH$163,$AN65)*其他调用!H66*其他调用!$M66</f>
        <v>317101624.43702906</v>
      </c>
      <c r="AP65" s="105">
        <f>求节点(节奏总纲!E$4:E$163,AI$4:AI$163,$AN65)*其他调用!I66*其他调用!$M66</f>
        <v>367423226.55316031</v>
      </c>
      <c r="AQ65" s="105">
        <f>求节点(节奏总纲!F$4:F$163,AJ$4:AJ$163,$AN65)*其他调用!J66*其他调用!$M66</f>
        <v>29575885.630179372</v>
      </c>
      <c r="AR65" s="105">
        <f>求节点(节奏总纲!G$4:G$163,AK$4:AK$163,$AN65)*其他调用!K66*其他调用!$M66</f>
        <v>7185106.6435695216</v>
      </c>
      <c r="AS65" s="105">
        <f>求节点(节奏总纲!H$4:H$163,AL$4:AL$163,$AN65)*其他调用!L66*其他调用!$M66</f>
        <v>2239933.9280018308</v>
      </c>
      <c r="AT65" s="17">
        <f t="shared" si="0"/>
        <v>723525777.19194007</v>
      </c>
      <c r="AU65" s="84"/>
      <c r="AV65" s="66"/>
      <c r="AX65" s="85"/>
      <c r="AY65" s="17">
        <v>62</v>
      </c>
      <c r="AZ65" s="85">
        <f>其他调用!R66*6*(其他调用!AH$2*$AZ$1*MIN(其他调用!$AJ66/其他调用!AH66,1)+$E$4*0%*攻城基础信息!AC66)</f>
        <v>17153.984086430322</v>
      </c>
      <c r="BA65" s="85">
        <f>其他调用!S66*6*(其他调用!AI$2*$AZ$1*MIN(其他调用!$AJ66/其他调用!AI66,1)+$E$4*0%*攻城基础信息!AD66)</f>
        <v>51934.136300273691</v>
      </c>
      <c r="BB65" s="85">
        <f>其他调用!T66*6*(其他调用!AJ$2*$AZ$1*MIN(其他调用!$AJ66/其他调用!AJ66,1)+$E$4*0%*攻城基础信息!AE66)</f>
        <v>157453.16609951417</v>
      </c>
      <c r="BC65" s="85">
        <f>其他调用!U66*6*(其他调用!AK$2*$AZ$1*MIN(其他调用!$AJ66/其他调用!AK66,1)+$E$4*0%*攻城基础信息!AF66)</f>
        <v>108083.39778210218</v>
      </c>
      <c r="BD65" s="85">
        <f>其他调用!V66*6*(其他调用!AL$2*$AZ$1*MIN(其他调用!$AJ66/其他调用!AL66,1)+$E$4*0%*攻城基础信息!AG66)</f>
        <v>52525.529158180689</v>
      </c>
      <c r="BE65" s="17"/>
      <c r="BF65" s="17">
        <v>62</v>
      </c>
      <c r="BG65" s="105">
        <f>求节点(节奏总纲!D$4:D$163,AZ$4:AZ$163,$AN65)</f>
        <v>16708.072492870815</v>
      </c>
      <c r="BH65" s="105">
        <f>求节点(节奏总纲!E$4:E$163,BA$4:BA$163,$AN65)</f>
        <v>51817.378564240091</v>
      </c>
      <c r="BI65" s="105">
        <f>求节点(节奏总纲!F$4:F$163,BB$4:BB$163,$AN65)</f>
        <v>162170.58238165034</v>
      </c>
      <c r="BJ65" s="105">
        <f>求节点(节奏总纲!G$4:G$163,BC$4:BC$163,$AN65)</f>
        <v>115678.80683040875</v>
      </c>
      <c r="BK65" s="105">
        <f>求节点(节奏总纲!H$4:H$163,BD$4:BD$163,$AN65)</f>
        <v>62690.209010981293</v>
      </c>
      <c r="BL65" s="34">
        <f>BG65*其他调用!H66*其他调用!$M66</f>
        <v>808189.68281542114</v>
      </c>
      <c r="BM65" s="34">
        <f>BH65*其他调用!I66*其他调用!$M66</f>
        <v>2244409.1790841911</v>
      </c>
      <c r="BN65" s="34">
        <f>BI65*其他调用!J66*其他调用!$M66</f>
        <v>593516.81248692505</v>
      </c>
      <c r="BO65" s="34">
        <f>BJ65*其他调用!K66*其他调用!$M66</f>
        <v>71399.884729191064</v>
      </c>
      <c r="BP65" s="34">
        <f>BK65*其他调用!L66*其他调用!$M66</f>
        <v>10517.758272829056</v>
      </c>
      <c r="BQ65" s="17">
        <f t="shared" si="1"/>
        <v>3728033.3173885578</v>
      </c>
      <c r="BR65" s="67">
        <f>[1]服务器生态!$R64</f>
        <v>2.0204743702699032E-2</v>
      </c>
      <c r="BS65" s="66">
        <f>SUMPRODUCT((BG$4:BG65)*($BR$4:$BR65)*(其他调用!BY$5:BY66))</f>
        <v>27154.958814112368</v>
      </c>
      <c r="BT65" s="66">
        <f>SUMPRODUCT((BH$4:BH65)*($BR$4:$BR65)*(其他调用!BZ$5:BZ66))</f>
        <v>85073.88835862992</v>
      </c>
      <c r="BU65" s="66">
        <f>SUMPRODUCT((BI$4:BI65)*($BR$4:$BR65)*(其他调用!CA$5:CA66))</f>
        <v>269691.13643517537</v>
      </c>
      <c r="BV65" s="66">
        <f>SUMPRODUCT((BJ$4:BJ65)*($BR$4:$BR65)*(其他调用!CB$5:CB66))</f>
        <v>182656.85133352975</v>
      </c>
      <c r="BW65" s="66">
        <f>SUMPRODUCT((BK$4:BK65)*($BR$4:$BR65)*(其他调用!CC$5:CC66))</f>
        <v>102349.64620078239</v>
      </c>
      <c r="BX65" s="85">
        <f>SUMPRODUCT((BG$4:BG65)*($BR$4:$BR65))*'[1]功能-战损相关'!$D$2-BS65</f>
        <v>50430.637797637304</v>
      </c>
      <c r="BY65" s="85">
        <f>SUMPRODUCT((BH$4:BH65)*($BR$4:$BR65))*'[1]功能-战损相关'!$D$2-BT65</f>
        <v>157994.36409459831</v>
      </c>
      <c r="BZ65" s="85">
        <f>SUMPRODUCT((BI$4:BI65)*($BR$4:$BR65))*'[1]功能-战损相关'!$D$2-BU65</f>
        <v>500854.96766532579</v>
      </c>
      <c r="CA65" s="85">
        <f>SUMPRODUCT((BJ$4:BJ65)*($BR$4:$BR65))*'[1]功能-战损相关'!$D$2-BV65</f>
        <v>339219.86676226935</v>
      </c>
      <c r="CB65" s="85">
        <f>SUMPRODUCT((BK$4:BK65)*($BR$4:$BR65))*'[1]功能-战损相关'!$D$2-BW65</f>
        <v>190077.91437288147</v>
      </c>
      <c r="CC65" s="34"/>
      <c r="CD65" s="34">
        <v>62</v>
      </c>
      <c r="CE65" s="65">
        <v>1</v>
      </c>
      <c r="CF65" s="105">
        <f>求节点(节奏总纲!R$4:R$363,BS$4:BS$363,$CD65)*$CE65</f>
        <v>46004.97955904308</v>
      </c>
      <c r="CG65" s="105">
        <f>求节点(节奏总纲!S$4:S$363,BT$4:BT$363,$CD65)*$CE65</f>
        <v>85222.057718792523</v>
      </c>
      <c r="CH65" s="105">
        <f>求节点(节奏总纲!T$4:T$363,BU$4:BU$363,$CD65)*$CE65</f>
        <v>262205.37919824419</v>
      </c>
      <c r="CI65" s="105">
        <f>求节点(节奏总纲!U$4:U$363,BV$4:BV$363,$CD65)*$CE65</f>
        <v>166957.74256874598</v>
      </c>
      <c r="CJ65" s="105">
        <f>求节点(节奏总纲!V$4:V$363,BW$4:BW$363,$CD65)*$CE65</f>
        <v>81222.619496150786</v>
      </c>
      <c r="CK65" s="105">
        <f>求节点(节奏总纲!R$4:R$363,BX$4:BX$363,$CD65)*$CE65</f>
        <v>85437.819181080064</v>
      </c>
      <c r="CL65" s="105">
        <f>求节点(节奏总纲!S$4:S$363,BY$4:BY$363,$CD65)*$CE65</f>
        <v>158269.53576347174</v>
      </c>
      <c r="CM65" s="105">
        <f>求节点(节奏总纲!T$4:T$363,BZ$4:BZ$363,$CD65)*$CE65</f>
        <v>486952.84708245384</v>
      </c>
      <c r="CN65" s="105">
        <f>求节点(节奏总纲!U$4:U$363,CA$4:CA$363,$CD65)*$CE65</f>
        <v>310064.37905624253</v>
      </c>
      <c r="CO65" s="105">
        <f>求节点(节奏总纲!V$4:V$363,CB$4:CB$363,$CD65)*$CE65</f>
        <v>150842.00763570849</v>
      </c>
      <c r="CP65" s="34"/>
      <c r="CQ65" s="34"/>
      <c r="CR65" s="34"/>
      <c r="CS65" s="34"/>
      <c r="CT65" s="34"/>
    </row>
    <row r="66" spans="26:98" x14ac:dyDescent="0.2">
      <c r="Z66" s="49"/>
      <c r="AA66" s="13">
        <v>63</v>
      </c>
      <c r="AB66" s="58">
        <f>攻城基础信息!X67*$E$12</f>
        <v>126001.86387201902</v>
      </c>
      <c r="AC66" s="58">
        <f>攻城基础信息!Y67*$E$12</f>
        <v>150677.02552551148</v>
      </c>
      <c r="AD66" s="58">
        <f>攻城基础信息!Z67*$E$12</f>
        <v>130151.96932894108</v>
      </c>
      <c r="AE66" s="58">
        <f>攻城基础信息!AA67*$E$12</f>
        <v>152517.40273925927</v>
      </c>
      <c r="AF66" s="58">
        <f>攻城基础信息!AB67*$E$12</f>
        <v>126769.7036845375</v>
      </c>
      <c r="AH66" s="58">
        <f>$E$4*AB66*攻城基础信息!AC67</f>
        <v>7392109.3471584488</v>
      </c>
      <c r="AI66" s="58">
        <f>$E$4*AC66*攻城基础信息!AD67</f>
        <v>8839718.8308300059</v>
      </c>
      <c r="AJ66" s="58">
        <f>$E$4*AD66*攻城基础信息!AE67</f>
        <v>7635582.2006312096</v>
      </c>
      <c r="AK66" s="58">
        <f>$E$4*AE66*攻城基础信息!AF67</f>
        <v>8947687.627369877</v>
      </c>
      <c r="AL66" s="58">
        <f>$E$4*AF66*攻城基础信息!AG67</f>
        <v>7437155.9494928652</v>
      </c>
      <c r="AM66" s="30"/>
      <c r="AN66" s="13">
        <v>63</v>
      </c>
      <c r="AO66" s="105">
        <f>求节点(节奏总纲!D$4:D$163,AH$4:AH$163,$AN66)*其他调用!H67*其他调用!$M67</f>
        <v>320207903.56327093</v>
      </c>
      <c r="AP66" s="105">
        <f>求节点(节奏总纲!E$4:E$163,AI$4:AI$163,$AN66)*其他调用!I67*其他调用!$M67</f>
        <v>371838571.25927061</v>
      </c>
      <c r="AQ66" s="105">
        <f>求节点(节奏总纲!F$4:F$163,AJ$4:AJ$163,$AN66)*其他调用!J67*其他调用!$M67</f>
        <v>29892097.360333845</v>
      </c>
      <c r="AR66" s="105">
        <f>求节点(节奏总纲!G$4:G$163,AK$4:AK$163,$AN66)*其他调用!K67*其他调用!$M67</f>
        <v>7275294.2980061285</v>
      </c>
      <c r="AS66" s="105">
        <f>求节点(节奏总纲!H$4:H$163,AL$4:AL$163,$AN66)*其他调用!L67*其他调用!$M67</f>
        <v>2273588.0170805412</v>
      </c>
      <c r="AT66" s="17">
        <f t="shared" si="0"/>
        <v>731487454.497962</v>
      </c>
      <c r="AU66" s="84"/>
      <c r="AV66" s="66"/>
      <c r="AX66" s="85"/>
      <c r="AY66" s="17">
        <v>63</v>
      </c>
      <c r="AZ66" s="85">
        <f>其他调用!R67*6*(其他调用!AH$2*$AZ$1*MIN(其他调用!$AJ67/其他调用!AH67,1)+$E$4*0%*攻城基础信息!AC67)</f>
        <v>17352.176045755466</v>
      </c>
      <c r="BA66" s="85">
        <f>其他调用!S67*6*(其他调用!AI$2*$AZ$1*MIN(其他调用!$AJ67/其他调用!AI67,1)+$E$4*0%*攻城基础信息!AD67)</f>
        <v>52552.287068442376</v>
      </c>
      <c r="BB66" s="85">
        <f>其他调用!T67*6*(其他调用!AJ$2*$AZ$1*MIN(其他调用!$AJ67/其他调用!AJ67,1)+$E$4*0%*攻城基础信息!AE67)</f>
        <v>159225.28870689147</v>
      </c>
      <c r="BC66" s="85">
        <f>其他调用!U67*6*(其他调用!AK$2*$AZ$1*MIN(其他调用!$AJ67/其他调用!AK67,1)+$E$4*0%*攻城基础信息!AF67)</f>
        <v>109409.51449761898</v>
      </c>
      <c r="BD66" s="85">
        <f>其他调用!V67*6*(其他调用!AL$2*$AZ$1*MIN(其他调用!$AJ67/其他调用!AL67,1)+$E$4*0%*攻城基础信息!AG67)</f>
        <v>53069.897649098377</v>
      </c>
      <c r="BE66" s="17"/>
      <c r="BF66" s="17">
        <v>63</v>
      </c>
      <c r="BG66" s="105">
        <f>求节点(节奏总纲!D$4:D$163,AZ$4:AZ$163,$AN66)</f>
        <v>16754.023974552641</v>
      </c>
      <c r="BH66" s="105">
        <f>求节点(节奏总纲!E$4:E$163,BA$4:BA$163,$AN66)</f>
        <v>51955.114759645752</v>
      </c>
      <c r="BI66" s="105">
        <f>求节点(节奏总纲!F$4:F$163,BB$4:BB$163,$AN66)</f>
        <v>162576.90223707102</v>
      </c>
      <c r="BJ66" s="105">
        <f>求节点(节奏总纲!G$4:G$163,BC$4:BC$163,$AN66)</f>
        <v>115900.45507602811</v>
      </c>
      <c r="BK66" s="105">
        <f>求节点(节奏总纲!H$4:H$163,BD$4:BD$163,$AN66)</f>
        <v>62865.646750966494</v>
      </c>
      <c r="BL66" s="34">
        <f>BG66*其他调用!H67*其他调用!$M67</f>
        <v>810878.91544556513</v>
      </c>
      <c r="BM66" s="34">
        <f>BH66*其他调用!I67*其他调用!$M67</f>
        <v>2259435.7361294464</v>
      </c>
      <c r="BN66" s="34">
        <f>BI66*其他调用!J67*其他调用!$M67</f>
        <v>596641.48486490094</v>
      </c>
      <c r="BO66" s="34">
        <f>BJ66*其他调用!K67*其他调用!$M67</f>
        <v>71876.119425860146</v>
      </c>
      <c r="BP66" s="34">
        <f>BK66*其他调用!L67*其他调用!$M67</f>
        <v>10623.271991195988</v>
      </c>
      <c r="BQ66" s="17">
        <f t="shared" si="1"/>
        <v>3749455.5278569688</v>
      </c>
      <c r="BR66" s="67">
        <f>[1]服务器生态!$R65</f>
        <v>1.9082257941437978E-2</v>
      </c>
      <c r="BS66" s="66">
        <f>SUMPRODUCT((BG$4:BG66)*($BR$4:$BR66)*(其他调用!BY$5:BY67))</f>
        <v>27210.907120344273</v>
      </c>
      <c r="BT66" s="66">
        <f>SUMPRODUCT((BH$4:BH66)*($BR$4:$BR66)*(其他调用!BZ$5:BZ67))</f>
        <v>85247.38701634352</v>
      </c>
      <c r="BU66" s="66">
        <f>SUMPRODUCT((BI$4:BI66)*($BR$4:$BR66)*(其他调用!CA$5:CA67))</f>
        <v>270234.0449523417</v>
      </c>
      <c r="BV66" s="66">
        <f>SUMPRODUCT((BJ$4:BJ66)*($BR$4:$BR66)*(其他调用!CB$5:CB67))</f>
        <v>183043.88874990563</v>
      </c>
      <c r="BW66" s="66">
        <f>SUMPRODUCT((BK$4:BK66)*($BR$4:$BR66)*(其他调用!CC$5:CC67))</f>
        <v>102559.57943599991</v>
      </c>
      <c r="BX66" s="85">
        <f>SUMPRODUCT((BG$4:BG66)*($BR$4:$BR66))*'[1]功能-战损相关'!$D$2-BS66</f>
        <v>50534.541794925128</v>
      </c>
      <c r="BY66" s="85">
        <f>SUMPRODUCT((BH$4:BH66)*($BR$4:$BR66))*'[1]功能-战损相关'!$D$2-BT66</f>
        <v>158316.57588749501</v>
      </c>
      <c r="BZ66" s="85">
        <f>SUMPRODUCT((BI$4:BI66)*($BR$4:$BR66))*'[1]功能-战损相关'!$D$2-BU66</f>
        <v>501863.22634006338</v>
      </c>
      <c r="CA66" s="85">
        <f>SUMPRODUCT((BJ$4:BJ66)*($BR$4:$BR66))*'[1]功能-战损相关'!$D$2-BV66</f>
        <v>339938.65053553885</v>
      </c>
      <c r="CB66" s="85">
        <f>SUMPRODUCT((BK$4:BK66)*($BR$4:$BR66))*'[1]功能-战损相关'!$D$2-BW66</f>
        <v>190467.79038114258</v>
      </c>
      <c r="CC66" s="34"/>
      <c r="CD66" s="34">
        <v>63</v>
      </c>
      <c r="CE66" s="65">
        <v>1</v>
      </c>
      <c r="CF66" s="105">
        <f>求节点(节奏总纲!R$4:R$363,BS$4:BS$363,$CD66)*$CE66</f>
        <v>69718.920782712637</v>
      </c>
      <c r="CG66" s="105">
        <f>求节点(节奏总纲!S$4:S$363,BT$4:BT$363,$CD66)*$CE66</f>
        <v>99894.592686254255</v>
      </c>
      <c r="CH66" s="105">
        <f>求节点(节奏总纲!T$4:T$363,BU$4:BU$363,$CD66)*$CE66</f>
        <v>265270.39494022349</v>
      </c>
      <c r="CI66" s="105">
        <f>求节点(节奏总纲!U$4:U$363,BV$4:BV$363,$CD66)*$CE66</f>
        <v>169399.66254719032</v>
      </c>
      <c r="CJ66" s="105">
        <f>求节点(节奏总纲!V$4:V$363,BW$4:BW$363,$CD66)*$CE66</f>
        <v>82845.246481304959</v>
      </c>
      <c r="CK66" s="105">
        <f>求节点(节奏总纲!R$4:R$363,BX$4:BX$363,$CD66)*$CE66</f>
        <v>129477.99573932354</v>
      </c>
      <c r="CL66" s="105">
        <f>求节点(节奏总纲!S$4:S$363,BY$4:BY$363,$CD66)*$CE66</f>
        <v>185518.52927447204</v>
      </c>
      <c r="CM66" s="105">
        <f>求节点(节奏总纲!T$4:T$363,BZ$4:BZ$363,$CD66)*$CE66</f>
        <v>492645.01917470089</v>
      </c>
      <c r="CN66" s="105">
        <f>求节点(节奏总纲!U$4:U$363,CA$4:CA$363,$CD66)*$CE66</f>
        <v>314599.37330192485</v>
      </c>
      <c r="CO66" s="105">
        <f>求节点(节奏总纲!V$4:V$363,CB$4:CB$363,$CD66)*$CE66</f>
        <v>153855.45775099483</v>
      </c>
      <c r="CP66" s="34"/>
      <c r="CQ66" s="34"/>
      <c r="CR66" s="34"/>
      <c r="CS66" s="34"/>
      <c r="CT66" s="34"/>
    </row>
    <row r="67" spans="26:98" x14ac:dyDescent="0.2">
      <c r="Z67" s="49"/>
      <c r="AA67" s="13">
        <v>64</v>
      </c>
      <c r="AB67" s="58">
        <f>攻城基础信息!X68*$E$12</f>
        <v>128799.99938424262</v>
      </c>
      <c r="AC67" s="58">
        <f>攻城基础信息!Y68*$E$12</f>
        <v>153865.95114802607</v>
      </c>
      <c r="AD67" s="58">
        <f>攻城基础信息!Z68*$E$12</f>
        <v>133359.1009052103</v>
      </c>
      <c r="AE67" s="58">
        <f>攻城基础信息!AA68*$E$12</f>
        <v>156493.31185680698</v>
      </c>
      <c r="AF67" s="58">
        <f>攻城基础信息!AB68*$E$12</f>
        <v>129052.37219392334</v>
      </c>
      <c r="AH67" s="58">
        <f>$E$4*AB67*攻城基础信息!AC68</f>
        <v>7642133.296798395</v>
      </c>
      <c r="AI67" s="58">
        <f>$E$4*AC67*攻城基础信息!AD68</f>
        <v>9129379.7681162115</v>
      </c>
      <c r="AJ67" s="58">
        <f>$E$4*AD67*攻城基础信息!AE68</f>
        <v>7912639.9870424764</v>
      </c>
      <c r="AK67" s="58">
        <f>$E$4*AE67*攻城基础信息!AF68</f>
        <v>9285269.8368372135</v>
      </c>
      <c r="AL67" s="58">
        <f>$E$4*AF67*攻城基础信息!AG68</f>
        <v>7657107.4168394506</v>
      </c>
      <c r="AM67" s="30"/>
      <c r="AN67" s="13">
        <v>64</v>
      </c>
      <c r="AO67" s="105">
        <f>求节点(节奏总纲!D$4:D$163,AH$4:AH$163,$AN67)*其他调用!H68*其他调用!$M68</f>
        <v>323277805.10178804</v>
      </c>
      <c r="AP67" s="105">
        <f>求节点(节奏总纲!E$4:E$163,AI$4:AI$163,$AN67)*其他调用!I68*其他调用!$M68</f>
        <v>376159376.74034464</v>
      </c>
      <c r="AQ67" s="105">
        <f>求节点(节奏总纲!F$4:F$163,AJ$4:AJ$163,$AN67)*其他调用!J68*其他调用!$M68</f>
        <v>30209517.640127834</v>
      </c>
      <c r="AR67" s="105">
        <f>求节点(节奏总纲!G$4:G$163,AK$4:AK$163,$AN67)*其他调用!K68*其他调用!$M68</f>
        <v>7366093.5051310686</v>
      </c>
      <c r="AS67" s="105">
        <f>求节点(节奏总纲!H$4:H$163,AL$4:AL$163,$AN67)*其他调用!L68*其他调用!$M68</f>
        <v>2308013.9366662474</v>
      </c>
      <c r="AT67" s="17">
        <f t="shared" si="0"/>
        <v>739320806.92405784</v>
      </c>
      <c r="AU67" s="84"/>
      <c r="AV67" s="66"/>
      <c r="AX67" s="85"/>
      <c r="AY67" s="17">
        <v>64</v>
      </c>
      <c r="AZ67" s="85">
        <f>其他调用!R68*6*(其他调用!AH$2*$AZ$1*MIN(其他调用!$AJ68/其他调用!AH68,1)+$E$4*0%*攻城基础信息!AC68)</f>
        <v>17554.978349051064</v>
      </c>
      <c r="BA67" s="85">
        <f>其他调用!S68*6*(其他调用!AI$2*$AZ$1*MIN(其他调用!$AJ68/其他调用!AI68,1)+$E$4*0%*攻城基础信息!AD68)</f>
        <v>53148.37708637552</v>
      </c>
      <c r="BB67" s="85">
        <f>其他调用!T68*6*(其他调用!AJ$2*$AZ$1*MIN(其他调用!$AJ68/其他调用!AJ68,1)+$E$4*0%*攻城基础信息!AE68)</f>
        <v>161100.03820211417</v>
      </c>
      <c r="BC67" s="85">
        <f>其他调用!U68*6*(其他调用!AK$2*$AZ$1*MIN(其他调用!$AJ68/其他调用!AK68,1)+$E$4*0%*攻城基础信息!AF68)</f>
        <v>110453.67064063621</v>
      </c>
      <c r="BD67" s="85">
        <f>其他调用!V68*6*(其他调用!AL$2*$AZ$1*MIN(其他调用!$AJ68/其他调用!AL68,1)+$E$4*0%*攻城基础信息!AG68)</f>
        <v>53584.587117757328</v>
      </c>
      <c r="BE67" s="17"/>
      <c r="BF67" s="17">
        <v>64</v>
      </c>
      <c r="BG67" s="105">
        <f>求节点(节奏总纲!D$4:D$163,AZ$4:AZ$163,$AN67)</f>
        <v>16796.654311897761</v>
      </c>
      <c r="BH67" s="105">
        <f>求节点(节奏总纲!E$4:E$163,BA$4:BA$163,$AN67)</f>
        <v>52088.707988019094</v>
      </c>
      <c r="BI67" s="105">
        <f>求节点(节奏总纲!F$4:F$163,BB$4:BB$163,$AN67)</f>
        <v>162981.38586050668</v>
      </c>
      <c r="BJ67" s="105">
        <f>求节点(节奏总纲!G$4:G$163,BC$4:BC$163,$AN67)</f>
        <v>116122.10332164746</v>
      </c>
      <c r="BK67" s="105">
        <f>求节点(节奏总纲!H$4:H$163,BD$4:BD$163,$AN67)</f>
        <v>63047.646163806632</v>
      </c>
      <c r="BL67" s="34">
        <f>BG67*其他调用!H68*其他调用!$M68</f>
        <v>813403.75592346187</v>
      </c>
      <c r="BM67" s="34">
        <f>BH67*其他调用!I68*其他调用!$M68</f>
        <v>2274347.4313986944</v>
      </c>
      <c r="BN67" s="34">
        <f>BI67*其他调用!J68*其他调用!$M68</f>
        <v>599768.92726891942</v>
      </c>
      <c r="BO67" s="34">
        <f>BJ67*其他调用!K68*其他调用!$M68</f>
        <v>72354.455268619684</v>
      </c>
      <c r="BP67" s="34">
        <f>BK67*其他调用!L68*其他调用!$M68</f>
        <v>10730.562910028644</v>
      </c>
      <c r="BQ67" s="17">
        <f t="shared" si="1"/>
        <v>3770605.1327697244</v>
      </c>
      <c r="BR67" s="67">
        <f>[1]服务器生态!$R66</f>
        <v>0.14069839322353317</v>
      </c>
      <c r="BS67" s="66">
        <f>SUMPRODUCT((BG$4:BG67)*($BR$4:$BR67)*(其他调用!BY$5:BY68))</f>
        <v>27624.478018156922</v>
      </c>
      <c r="BT67" s="66">
        <f>SUMPRODUCT((BH$4:BH67)*($BR$4:$BR67)*(其他调用!BZ$5:BZ68))</f>
        <v>86529.926582169239</v>
      </c>
      <c r="BU67" s="66">
        <f>SUMPRODUCT((BI$4:BI67)*($BR$4:$BR67)*(其他调用!CA$5:CA68))</f>
        <v>274247.00829762733</v>
      </c>
      <c r="BV67" s="66">
        <f>SUMPRODUCT((BJ$4:BJ67)*($BR$4:$BR67)*(其他调用!CB$5:CB68))</f>
        <v>185903.07258704689</v>
      </c>
      <c r="BW67" s="66">
        <f>SUMPRODUCT((BK$4:BK67)*($BR$4:$BR67)*(其他调用!CC$5:CC68))</f>
        <v>104111.95237556027</v>
      </c>
      <c r="BX67" s="85">
        <f>SUMPRODUCT((BG$4:BG67)*($BR$4:$BR67))*'[1]功能-战损相关'!$D$2-BS67</f>
        <v>51302.602033720046</v>
      </c>
      <c r="BY67" s="85">
        <f>SUMPRODUCT((BH$4:BH67)*($BR$4:$BR67))*'[1]功能-战损相关'!$D$2-BT67</f>
        <v>160698.43508117134</v>
      </c>
      <c r="BZ67" s="85">
        <f>SUMPRODUCT((BI$4:BI67)*($BR$4:$BR67))*'[1]功能-战损相关'!$D$2-BU67</f>
        <v>509315.87255273678</v>
      </c>
      <c r="CA67" s="85">
        <f>SUMPRODUCT((BJ$4:BJ67)*($BR$4:$BR67))*'[1]功能-战损相关'!$D$2-BV67</f>
        <v>345248.56337594404</v>
      </c>
      <c r="CB67" s="85">
        <f>SUMPRODUCT((BK$4:BK67)*($BR$4:$BR67))*'[1]功能-战损相关'!$D$2-BW67</f>
        <v>193350.76869746894</v>
      </c>
      <c r="CC67" s="34"/>
      <c r="CD67" s="34">
        <v>64</v>
      </c>
      <c r="CE67" s="65">
        <v>1</v>
      </c>
      <c r="CF67" s="105">
        <f>求节点(节奏总纲!R$4:R$363,BS$4:BS$363,$CD67)*$CE67</f>
        <v>85379.023032848578</v>
      </c>
      <c r="CG67" s="105">
        <f>求节点(节奏总纲!S$4:S$363,BT$4:BT$363,$CD67)*$CE67</f>
        <v>142146.29345658293</v>
      </c>
      <c r="CH67" s="105">
        <f>求节点(节奏总纲!T$4:T$363,BU$4:BU$363,$CD67)*$CE67</f>
        <v>268123.87897295924</v>
      </c>
      <c r="CI67" s="105">
        <f>求节点(节奏总纲!U$4:U$363,BV$4:BV$363,$CD67)*$CE67</f>
        <v>171848.29600138951</v>
      </c>
      <c r="CJ67" s="105">
        <f>求节点(节奏总纲!V$4:V$363,BW$4:BW$363,$CD67)*$CE67</f>
        <v>84437.904610344311</v>
      </c>
      <c r="CK67" s="105">
        <f>求节点(节奏总纲!R$4:R$363,BX$4:BX$363,$CD67)*$CE67</f>
        <v>158561.04277529026</v>
      </c>
      <c r="CL67" s="105">
        <f>求节点(节奏总纲!S$4:S$363,BY$4:BY$363,$CD67)*$CE67</f>
        <v>263985.97356222529</v>
      </c>
      <c r="CM67" s="105">
        <f>求节点(节奏总纲!T$4:T$363,BZ$4:BZ$363,$CD67)*$CE67</f>
        <v>497944.34666406712</v>
      </c>
      <c r="CN67" s="105">
        <f>求节点(节奏总纲!U$4:U$363,CA$4:CA$363,$CD67)*$CE67</f>
        <v>319146.83543115191</v>
      </c>
      <c r="CO67" s="105">
        <f>求节点(节奏总纲!V$4:V$363,CB$4:CB$363,$CD67)*$CE67</f>
        <v>156813.25141921078</v>
      </c>
      <c r="CP67" s="34"/>
      <c r="CQ67" s="34"/>
      <c r="CR67" s="34"/>
      <c r="CS67" s="34"/>
      <c r="CT67" s="34"/>
    </row>
    <row r="68" spans="26:98" x14ac:dyDescent="0.2">
      <c r="Z68" s="49"/>
      <c r="AA68" s="13">
        <v>65</v>
      </c>
      <c r="AB68" s="58">
        <f>攻城基础信息!X69*$E$12</f>
        <v>131628.84343784812</v>
      </c>
      <c r="AC68" s="58">
        <f>攻城基础信息!Y69*$E$12</f>
        <v>156428.70906635886</v>
      </c>
      <c r="AD68" s="58">
        <f>攻城基础信息!Z69*$E$12</f>
        <v>136609.10527602979</v>
      </c>
      <c r="AE68" s="58">
        <f>攻城基础信息!AA69*$E$12</f>
        <v>160563.38279725777</v>
      </c>
      <c r="AF68" s="58">
        <f>攻城基础信息!AB69*$E$12</f>
        <v>131320.40099369679</v>
      </c>
      <c r="AH68" s="58">
        <f>$E$4*AB68*攻城基础信息!AC69</f>
        <v>7897730.606270886</v>
      </c>
      <c r="AI68" s="58">
        <f>$E$4*AC68*攻城基础信息!AD69</f>
        <v>9385722.5439815298</v>
      </c>
      <c r="AJ68" s="58">
        <f>$E$4*AD68*攻城基础信息!AE69</f>
        <v>8196546.3165617865</v>
      </c>
      <c r="AK68" s="58">
        <f>$E$4*AE68*攻城基础信息!AF69</f>
        <v>9633802.9678354636</v>
      </c>
      <c r="AL68" s="58">
        <f>$E$4*AF68*攻城基础信息!AG69</f>
        <v>7879224.0596218063</v>
      </c>
      <c r="AM68" s="30"/>
      <c r="AN68" s="13">
        <v>65</v>
      </c>
      <c r="AO68" s="105">
        <f>求节点(节奏总纲!D$4:D$163,AH$4:AH$163,$AN68)*其他调用!H69*其他调用!$M69</f>
        <v>326348530.97157687</v>
      </c>
      <c r="AP68" s="105">
        <f>求节点(节奏总纲!E$4:E$163,AI$4:AI$163,$AN68)*其他调用!I69*其他调用!$M69</f>
        <v>380505805.18273705</v>
      </c>
      <c r="AQ68" s="105">
        <f>求节点(节奏总纲!F$4:F$163,AJ$4:AJ$163,$AN68)*其他调用!J69*其他调用!$M69</f>
        <v>30527692.225338142</v>
      </c>
      <c r="AR68" s="105">
        <f>求节点(节奏总纲!G$4:G$163,AK$4:AK$163,$AN68)*其他调用!K69*其他调用!$M69</f>
        <v>7457506.1412290838</v>
      </c>
      <c r="AS68" s="105">
        <f>求节点(节奏总纲!H$4:H$163,AL$4:AL$163,$AN68)*其他调用!L69*其他调用!$M69</f>
        <v>2343636.5351079991</v>
      </c>
      <c r="AT68" s="17">
        <f t="shared" si="0"/>
        <v>747183171.05598903</v>
      </c>
      <c r="AU68" s="84"/>
      <c r="AV68" s="66"/>
      <c r="AX68" s="85"/>
      <c r="AY68" s="17">
        <v>65</v>
      </c>
      <c r="AZ68" s="85">
        <f>其他调用!R69*6*(其他调用!AH$2*$AZ$1*MIN(其他调用!$AJ69/其他调用!AH69,1)+$E$4*0%*攻城基础信息!AC69)</f>
        <v>17754.557478433853</v>
      </c>
      <c r="BA68" s="85">
        <f>其他调用!S69*6*(其他调用!AI$2*$AZ$1*MIN(其他调用!$AJ69/其他调用!AI69,1)+$E$4*0%*攻城基础信息!AD69)</f>
        <v>53757.164356511043</v>
      </c>
      <c r="BB68" s="85">
        <f>其他调用!T69*6*(其他调用!AJ$2*$AZ$1*MIN(其他调用!$AJ69/其他调用!AJ69,1)+$E$4*0%*攻城基础信息!AE69)</f>
        <v>162902.97040418957</v>
      </c>
      <c r="BC68" s="85">
        <f>其他调用!U69*6*(其他调用!AK$2*$AZ$1*MIN(其他调用!$AJ69/其他调用!AK69,1)+$E$4*0%*攻城基础信息!AF69)</f>
        <v>111489.4786164894</v>
      </c>
      <c r="BD68" s="85">
        <f>其他调用!V69*6*(其他调用!AL$2*$AZ$1*MIN(其他调用!$AJ69/其他调用!AL69,1)+$E$4*0%*攻城基础信息!AG69)</f>
        <v>54083.396411380163</v>
      </c>
      <c r="BE68" s="17"/>
      <c r="BF68" s="17">
        <v>65</v>
      </c>
      <c r="BG68" s="105">
        <f>求节点(节奏总纲!D$4:D$163,AZ$4:AZ$163,$AN68)</f>
        <v>16839.284649242876</v>
      </c>
      <c r="BH68" s="105">
        <f>求节点(节奏总纲!E$4:E$163,BA$4:BA$163,$AN68)</f>
        <v>52222.301216392436</v>
      </c>
      <c r="BI68" s="105">
        <f>求节点(节奏总纲!F$4:F$163,BB$4:BB$163,$AN68)</f>
        <v>163378.40874622553</v>
      </c>
      <c r="BJ68" s="105">
        <f>求节点(节奏总纲!G$4:G$163,BC$4:BC$163,$AN68)</f>
        <v>116343.75156726682</v>
      </c>
      <c r="BK68" s="105">
        <f>求节点(节奏总纲!H$4:H$163,BD$4:BD$163,$AN68)</f>
        <v>63241.934133816627</v>
      </c>
      <c r="BL68" s="34">
        <f>BG68*其他调用!H69*其他调用!$M69</f>
        <v>815924.80543317192</v>
      </c>
      <c r="BM68" s="34">
        <f>BH68*其他调用!I69*其他调用!$M69</f>
        <v>2289323.8510857285</v>
      </c>
      <c r="BN68" s="34">
        <f>BI68*其他调用!J69*其他调用!$M69</f>
        <v>602878.33931540279</v>
      </c>
      <c r="BO68" s="34">
        <f>BJ68*其他调用!K69*其他调用!$M69</f>
        <v>72834.896855087587</v>
      </c>
      <c r="BP68" s="34">
        <f>BK68*其他调用!L69*其他调用!$M69</f>
        <v>10840.638643820841</v>
      </c>
      <c r="BQ68" s="17">
        <f t="shared" si="1"/>
        <v>3791802.5313332113</v>
      </c>
      <c r="BR68" s="67">
        <f>[1]服务器生态!$R67</f>
        <v>0.26231452850562836</v>
      </c>
      <c r="BS68" s="66">
        <f>SUMPRODUCT((BG$4:BG68)*($BR$4:$BR68)*(其他调用!BY$5:BY69))</f>
        <v>28397.486095456108</v>
      </c>
      <c r="BT68" s="66">
        <f>SUMPRODUCT((BH$4:BH68)*($BR$4:$BR68)*(其他调用!BZ$5:BZ69))</f>
        <v>88927.1935383542</v>
      </c>
      <c r="BU68" s="66">
        <f>SUMPRODUCT((BI$4:BI68)*($BR$4:$BR68)*(其他调用!CA$5:CA69))</f>
        <v>281746.90109282389</v>
      </c>
      <c r="BV68" s="66">
        <f>SUMPRODUCT((BJ$4:BJ68)*($BR$4:$BR68)*(其他调用!CB$5:CB69))</f>
        <v>191243.83744601201</v>
      </c>
      <c r="BW68" s="66">
        <f>SUMPRODUCT((BK$4:BK68)*($BR$4:$BR68)*(其他调用!CC$5:CC69))</f>
        <v>107015.07604902709</v>
      </c>
      <c r="BX68" s="85">
        <f>SUMPRODUCT((BG$4:BG68)*($BR$4:$BR68))*'[1]功能-战损相关'!$D$2-BS68</f>
        <v>52738.188462989965</v>
      </c>
      <c r="BY68" s="85">
        <f>SUMPRODUCT((BH$4:BH68)*($BR$4:$BR68))*'[1]功能-战损相关'!$D$2-BT68</f>
        <v>165150.50228551478</v>
      </c>
      <c r="BZ68" s="85">
        <f>SUMPRODUCT((BI$4:BI68)*($BR$4:$BR68))*'[1]功能-战损相关'!$D$2-BU68</f>
        <v>523244.24488667323</v>
      </c>
      <c r="CA68" s="85">
        <f>SUMPRODUCT((BJ$4:BJ68)*($BR$4:$BR68))*'[1]功能-战损相关'!$D$2-BV68</f>
        <v>355167.12668545073</v>
      </c>
      <c r="CB68" s="85">
        <f>SUMPRODUCT((BK$4:BK68)*($BR$4:$BR68))*'[1]功能-战损相关'!$D$2-BW68</f>
        <v>198742.28409105015</v>
      </c>
      <c r="CC68" s="34"/>
      <c r="CD68" s="34">
        <v>65</v>
      </c>
      <c r="CE68" s="65">
        <v>1</v>
      </c>
      <c r="CF68" s="105">
        <f>求节点(节奏总纲!R$4:R$363,BS$4:BS$363,$CD68)*$CE68</f>
        <v>91456.641613811007</v>
      </c>
      <c r="CG68" s="105">
        <f>求节点(节奏总纲!S$4:S$363,BT$4:BT$363,$CD68)*$CE68</f>
        <v>215059.41874996634</v>
      </c>
      <c r="CH68" s="105">
        <f>求节点(节奏总纲!T$4:T$363,BU$4:BU$363,$CD68)*$CE68</f>
        <v>273488.81271442364</v>
      </c>
      <c r="CI68" s="105">
        <f>求节点(节奏总纲!U$4:U$363,BV$4:BV$363,$CD68)*$CE68</f>
        <v>174237.04780115592</v>
      </c>
      <c r="CJ68" s="105">
        <f>求节点(节奏总纲!V$4:V$363,BW$4:BW$363,$CD68)*$CE68</f>
        <v>85958.448736850973</v>
      </c>
      <c r="CK68" s="105">
        <f>求节点(节奏总纲!R$4:R$363,BX$4:BX$363,$CD68)*$CE68</f>
        <v>169848.04871136337</v>
      </c>
      <c r="CL68" s="105">
        <f>求节点(节奏总纲!S$4:S$363,BY$4:BY$363,$CD68)*$CE68</f>
        <v>399396.06339279446</v>
      </c>
      <c r="CM68" s="105">
        <f>求节点(节奏总纲!T$4:T$363,BZ$4:BZ$363,$CD68)*$CE68</f>
        <v>507907.79504107271</v>
      </c>
      <c r="CN68" s="105">
        <f>求节点(节奏总纲!U$4:U$363,CA$4:CA$363,$CD68)*$CE68</f>
        <v>323583.08877357515</v>
      </c>
      <c r="CO68" s="105">
        <f>求节点(节奏总纲!V$4:V$363,CB$4:CB$363,$CD68)*$CE68</f>
        <v>159637.11908272316</v>
      </c>
      <c r="CP68" s="34"/>
      <c r="CQ68" s="34"/>
      <c r="CR68" s="34"/>
      <c r="CS68" s="34"/>
      <c r="CT68" s="34"/>
    </row>
    <row r="69" spans="26:98" x14ac:dyDescent="0.2">
      <c r="Z69" s="49"/>
      <c r="AA69" s="13">
        <v>66</v>
      </c>
      <c r="AB69" s="58">
        <f>攻城基础信息!X70*$E$12</f>
        <v>133973.48841360802</v>
      </c>
      <c r="AC69" s="58">
        <f>攻城基础信息!Y70*$E$12</f>
        <v>158975.10973757764</v>
      </c>
      <c r="AD69" s="58">
        <f>攻城基础信息!Z70*$E$12</f>
        <v>140036.52300650862</v>
      </c>
      <c r="AE69" s="58">
        <f>攻城基础信息!AA70*$E$12</f>
        <v>164289.14206544799</v>
      </c>
      <c r="AF69" s="58">
        <f>攻城基础信息!AB70*$E$12</f>
        <v>133584.71752395277</v>
      </c>
      <c r="AH69" s="58">
        <f>$E$4*AB69*攻城基础信息!AC70</f>
        <v>8127724.9637588859</v>
      </c>
      <c r="AI69" s="58">
        <f>$E$4*AC69*攻城基础信息!AD70</f>
        <v>9644489.9907463752</v>
      </c>
      <c r="AJ69" s="58">
        <f>$E$4*AD69*攻城基础信息!AE70</f>
        <v>8495549.0623948537</v>
      </c>
      <c r="AK69" s="58">
        <f>$E$4*AE69*攻城基础信息!AF70</f>
        <v>9966874.6186371762</v>
      </c>
      <c r="AL69" s="58">
        <f>$E$4*AF69*攻城基础信息!AG70</f>
        <v>8104139.5297864657</v>
      </c>
      <c r="AM69" s="30"/>
      <c r="AN69" s="13">
        <v>66</v>
      </c>
      <c r="AO69" s="105">
        <f>求节点(节奏总纲!D$4:D$163,AH$4:AH$163,$AN69)*其他调用!H70*其他调用!$M70</f>
        <v>329420016.00010514</v>
      </c>
      <c r="AP69" s="105">
        <f>求节点(节奏总纲!E$4:E$163,AI$4:AI$163,$AN69)*其他调用!I70*其他调用!$M70</f>
        <v>384877923.66506225</v>
      </c>
      <c r="AQ69" s="105">
        <f>求节点(节奏总纲!F$4:F$163,AJ$4:AJ$163,$AN69)*其他调用!J70*其他调用!$M70</f>
        <v>30847222.417509556</v>
      </c>
      <c r="AR69" s="105">
        <f>求节点(节奏总纲!G$4:G$163,AK$4:AK$163,$AN69)*其他调用!K70*其他调用!$M70</f>
        <v>7549346.8278062278</v>
      </c>
      <c r="AS69" s="105">
        <f>求节点(节奏总纲!H$4:H$163,AL$4:AL$163,$AN69)*其他调用!L70*其他调用!$M70</f>
        <v>2379582.1896320367</v>
      </c>
      <c r="AT69" s="17">
        <f t="shared" ref="AT69:AT103" si="14">SUM(AO69:AS69)</f>
        <v>755074091.10011518</v>
      </c>
      <c r="AU69" s="84"/>
      <c r="AV69" s="66"/>
      <c r="AX69" s="85"/>
      <c r="AY69" s="17">
        <v>66</v>
      </c>
      <c r="AZ69" s="85">
        <f>其他调用!R70*6*(其他调用!AH$2*$AZ$1*MIN(其他调用!$AJ70/其他调用!AH70,1)+$E$4*0%*攻城基础信息!AC70)</f>
        <v>17956.050144751378</v>
      </c>
      <c r="BA69" s="85">
        <f>其他调用!S70*6*(其他调用!AI$2*$AZ$1*MIN(其他调用!$AJ70/其他调用!AI70,1)+$E$4*0%*攻城基础信息!AD70)</f>
        <v>54359.962081752492</v>
      </c>
      <c r="BB69" s="85">
        <f>其他调用!T70*6*(其他调用!AJ$2*$AZ$1*MIN(其他调用!$AJ70/其他调用!AJ70,1)+$E$4*0%*攻城基础信息!AE70)</f>
        <v>164764.24917139491</v>
      </c>
      <c r="BC69" s="85">
        <f>其他调用!U70*6*(其他调用!AK$2*$AZ$1*MIN(其他调用!$AJ70/其他调用!AK70,1)+$E$4*0%*攻城基础信息!AF70)</f>
        <v>112439.17425212312</v>
      </c>
      <c r="BD69" s="85">
        <f>其他调用!V70*6*(其他调用!AL$2*$AZ$1*MIN(其他调用!$AJ70/其他调用!AL70,1)+$E$4*0%*攻城基础信息!AG70)</f>
        <v>54597.168793093348</v>
      </c>
      <c r="BE69" s="17"/>
      <c r="BF69" s="17">
        <v>66</v>
      </c>
      <c r="BG69" s="105">
        <f>求节点(节奏总纲!D$4:D$163,AZ$4:AZ$163,$AN69)</f>
        <v>16881.914986587995</v>
      </c>
      <c r="BH69" s="105">
        <f>求节点(节奏总纲!E$4:E$163,BA$4:BA$163,$AN69)</f>
        <v>52355.894444765778</v>
      </c>
      <c r="BI69" s="105">
        <f>求节点(节奏总纲!F$4:F$163,BB$4:BB$163,$AN69)</f>
        <v>163775.43163194438</v>
      </c>
      <c r="BJ69" s="105">
        <f>求节点(节奏总纲!G$4:G$163,BC$4:BC$163,$AN69)</f>
        <v>116565.00093295444</v>
      </c>
      <c r="BK69" s="105">
        <f>求节点(节奏总纲!H$4:H$163,BD$4:BD$163,$AN69)</f>
        <v>63436.222103826614</v>
      </c>
      <c r="BL69" s="34">
        <f>BG69*其他调用!H70*其他调用!$M70</f>
        <v>818442.01738869271</v>
      </c>
      <c r="BM69" s="34">
        <f>BH69*其他调用!I70*其他调用!$M70</f>
        <v>2304365.1336103794</v>
      </c>
      <c r="BN69" s="34">
        <f>BI69*其他调用!J70*其他调用!$M70</f>
        <v>605997.11099451955</v>
      </c>
      <c r="BO69" s="34">
        <f>BJ69*其他调用!K70*其他调用!$M70</f>
        <v>73317.197894890851</v>
      </c>
      <c r="BP69" s="34">
        <f>BK69*其他调用!L70*其他调用!$M70</f>
        <v>10951.424806307574</v>
      </c>
      <c r="BQ69" s="17">
        <f t="shared" ref="BQ69:BQ102" si="15">SUM(BL69:BP69)</f>
        <v>3813072.88469479</v>
      </c>
      <c r="BR69" s="67">
        <f>[1]服务器生态!$R68</f>
        <v>0.3839306637877235</v>
      </c>
      <c r="BS69" s="66">
        <f>SUMPRODUCT((BG$4:BG69)*($BR$4:$BR69)*(其他调用!BY$5:BY70))</f>
        <v>29531.745940147623</v>
      </c>
      <c r="BT69" s="66">
        <f>SUMPRODUCT((BH$4:BH69)*($BR$4:$BR69)*(其他调用!BZ$5:BZ70))</f>
        <v>92444.874367145516</v>
      </c>
      <c r="BU69" s="66">
        <f>SUMPRODUCT((BI$4:BI69)*($BR$4:$BR69)*(其他调用!CA$5:CA70))</f>
        <v>292750.62287407421</v>
      </c>
      <c r="BV69" s="66">
        <f>SUMPRODUCT((BJ$4:BJ69)*($BR$4:$BR69)*(其他调用!CB$5:CB70))</f>
        <v>199075.59112796801</v>
      </c>
      <c r="BW69" s="66">
        <f>SUMPRODUCT((BK$4:BK69)*($BR$4:$BR69)*(其他调用!CC$5:CC70))</f>
        <v>111277.22044961592</v>
      </c>
      <c r="BX69" s="85">
        <f>SUMPRODUCT((BG$4:BG69)*($BR$4:$BR69))*'[1]功能-战损相关'!$D$2-BS69</f>
        <v>54844.671031702776</v>
      </c>
      <c r="BY69" s="85">
        <f>SUMPRODUCT((BH$4:BH69)*($BR$4:$BR69))*'[1]功能-战损相关'!$D$2-BT69</f>
        <v>171683.33811041294</v>
      </c>
      <c r="BZ69" s="85">
        <f>SUMPRODUCT((BI$4:BI69)*($BR$4:$BR69))*'[1]功能-战损相关'!$D$2-BU69</f>
        <v>543679.72819470963</v>
      </c>
      <c r="CA69" s="85">
        <f>SUMPRODUCT((BJ$4:BJ69)*($BR$4:$BR69))*'[1]功能-战损相关'!$D$2-BV69</f>
        <v>369711.81209479761</v>
      </c>
      <c r="CB69" s="85">
        <f>SUMPRODUCT((BK$4:BK69)*($BR$4:$BR69))*'[1]功能-战损相关'!$D$2-BW69</f>
        <v>206657.69512071513</v>
      </c>
      <c r="CC69" s="34"/>
      <c r="CD69" s="34">
        <v>66</v>
      </c>
      <c r="CE69" s="65">
        <v>1</v>
      </c>
      <c r="CF69" s="105">
        <f>求节点(节奏总纲!R$4:R$363,BS$4:BS$363,$CD69)*$CE69</f>
        <v>94896.824276519299</v>
      </c>
      <c r="CG69" s="105">
        <f>求节点(节奏总纲!S$4:S$363,BT$4:BT$363,$CD69)*$CE69</f>
        <v>265037.9603342989</v>
      </c>
      <c r="CH69" s="105">
        <f>求节点(节奏总纲!T$4:T$363,BU$4:BU$363,$CD69)*$CE69</f>
        <v>336070.67223765253</v>
      </c>
      <c r="CI69" s="105">
        <f>求节点(节奏总纲!U$4:U$363,BV$4:BV$363,$CD69)*$CE69</f>
        <v>176445.95931450467</v>
      </c>
      <c r="CJ69" s="105">
        <f>求节点(节奏总纲!V$4:V$363,BW$4:BW$363,$CD69)*$CE69</f>
        <v>87552.758034105413</v>
      </c>
      <c r="CK69" s="105">
        <f>求节点(节奏总纲!R$4:R$363,BX$4:BX$363,$CD69)*$CE69</f>
        <v>176236.95937067879</v>
      </c>
      <c r="CL69" s="105">
        <f>求节点(节奏总纲!S$4:S$363,BY$4:BY$363,$CD69)*$CE69</f>
        <v>492213.35490655486</v>
      </c>
      <c r="CM69" s="105">
        <f>求节点(节奏总纲!T$4:T$363,BZ$4:BZ$363,$CD69)*$CE69</f>
        <v>624131.24844135495</v>
      </c>
      <c r="CN69" s="105">
        <f>求节点(节奏总纲!U$4:U$363,CA$4:CA$363,$CD69)*$CE69</f>
        <v>327685.35301265144</v>
      </c>
      <c r="CO69" s="105">
        <f>求节点(节奏总纲!V$4:V$363,CB$4:CB$363,$CD69)*$CE69</f>
        <v>162597.97920619571</v>
      </c>
      <c r="CP69" s="34"/>
      <c r="CQ69" s="34"/>
      <c r="CR69" s="34"/>
      <c r="CS69" s="34"/>
      <c r="CT69" s="34"/>
    </row>
    <row r="70" spans="26:98" x14ac:dyDescent="0.2">
      <c r="Z70" s="49"/>
      <c r="AA70" s="13">
        <v>67</v>
      </c>
      <c r="AB70" s="58">
        <f>攻城基础信息!X71*$E$12</f>
        <v>143169.23083198315</v>
      </c>
      <c r="AC70" s="58">
        <f>攻城基础信息!Y71*$E$12</f>
        <v>169789.76539558562</v>
      </c>
      <c r="AD70" s="58">
        <f>攻城基础信息!Z71*$E$12</f>
        <v>150728.5147041801</v>
      </c>
      <c r="AE70" s="58">
        <f>攻城基础信息!AA71*$E$12</f>
        <v>177041.79937173356</v>
      </c>
      <c r="AF70" s="58">
        <f>攻城基础信息!AB71*$E$12</f>
        <v>144917.20023925783</v>
      </c>
      <c r="AH70" s="58">
        <f>$E$4*AB70*攻城基础信息!AC71</f>
        <v>8781046.1576949637</v>
      </c>
      <c r="AI70" s="58">
        <f>$E$4*AC70*攻城基础信息!AD71</f>
        <v>10413772.277595917</v>
      </c>
      <c r="AJ70" s="58">
        <f>$E$4*AD70*攻城基础信息!AE71</f>
        <v>9244682.2351897098</v>
      </c>
      <c r="AK70" s="58">
        <f>$E$4*AE70*攻城基础信息!AF71</f>
        <v>10858563.694799656</v>
      </c>
      <c r="AL70" s="58">
        <f>$E$4*AF70*攻城基础信息!AG71</f>
        <v>8888254.9480078127</v>
      </c>
      <c r="AM70" s="30"/>
      <c r="AN70" s="13">
        <v>67</v>
      </c>
      <c r="AO70" s="105">
        <f>求节点(节奏总纲!D$4:D$163,AH$4:AH$163,$AN70)*其他调用!H71*其他调用!$M71</f>
        <v>332492195.01484042</v>
      </c>
      <c r="AP70" s="105">
        <f>求节点(节奏总纲!E$4:E$163,AI$4:AI$163,$AN70)*其他调用!I71*其他调用!$M71</f>
        <v>389275799.26593429</v>
      </c>
      <c r="AQ70" s="105">
        <f>求节点(节奏总纲!F$4:F$163,AJ$4:AJ$163,$AN70)*其他调用!J71*其他调用!$M71</f>
        <v>31168109.791810855</v>
      </c>
      <c r="AR70" s="105">
        <f>求节点(节奏总纲!G$4:G$163,AK$4:AK$163,$AN70)*其他调用!K71*其他调用!$M71</f>
        <v>7639458.9724187115</v>
      </c>
      <c r="AS70" s="105">
        <f>求节点(节奏总纲!H$4:H$163,AL$4:AL$163,$AN70)*其他调用!L71*其他调用!$M71</f>
        <v>2415852.1511657289</v>
      </c>
      <c r="AT70" s="17">
        <f t="shared" si="14"/>
        <v>762991415.19616997</v>
      </c>
      <c r="AU70" s="84"/>
      <c r="AV70" s="66"/>
      <c r="AX70" s="85"/>
      <c r="AY70" s="17">
        <v>67</v>
      </c>
      <c r="AZ70" s="85">
        <f>其他调用!R71*6*(其他调用!AH$2*$AZ$1*MIN(其他调用!$AJ71/其他调用!AH71,1)+$E$4*0%*攻城基础信息!AC71)</f>
        <v>18157.026011774142</v>
      </c>
      <c r="BA70" s="85">
        <f>其他调用!S71*6*(其他调用!AI$2*$AZ$1*MIN(其他调用!$AJ71/其他调用!AI71,1)+$E$4*0%*攻城基础信息!AD71)</f>
        <v>54970.952988145735</v>
      </c>
      <c r="BB70" s="85">
        <f>其他调用!T71*6*(其他调用!AJ$2*$AZ$1*MIN(其他调用!$AJ71/其他调用!AJ71,1)+$E$4*0%*攻城基础信息!AE71)</f>
        <v>166500.15030344823</v>
      </c>
      <c r="BC70" s="85">
        <f>其他调用!U71*6*(其他调用!AK$2*$AZ$1*MIN(其他调用!$AJ71/其他调用!AK71,1)+$E$4*0%*攻城基础信息!AF71)</f>
        <v>113513.46526732304</v>
      </c>
      <c r="BD70" s="85">
        <f>其他调用!V71*6*(其他调用!AL$2*$AZ$1*MIN(其他调用!$AJ71/其他调用!AL71,1)+$E$4*0%*攻城基础信息!AG71)</f>
        <v>55137.497872592918</v>
      </c>
      <c r="BE70" s="17"/>
      <c r="BF70" s="17">
        <v>67</v>
      </c>
      <c r="BG70" s="105">
        <f>求节点(节奏总纲!D$4:D$163,AZ$4:AZ$163,$AN70)</f>
        <v>16924.545323933111</v>
      </c>
      <c r="BH70" s="105">
        <f>求节点(节奏总纲!E$4:E$163,BA$4:BA$163,$AN70)</f>
        <v>52489.48767313912</v>
      </c>
      <c r="BI70" s="105">
        <f>求节点(节奏总纲!F$4:F$163,BB$4:BB$163,$AN70)</f>
        <v>164172.45451766319</v>
      </c>
      <c r="BJ70" s="105">
        <f>求节点(节奏总纲!G$4:G$163,BC$4:BC$163,$AN70)</f>
        <v>116781.28067343589</v>
      </c>
      <c r="BK70" s="105">
        <f>求节点(节奏总纲!H$4:H$163,BD$4:BD$163,$AN70)</f>
        <v>63630.510073836609</v>
      </c>
      <c r="BL70" s="34">
        <f>BG70*其他调用!H71*其他调用!$M71</f>
        <v>820955.34520402004</v>
      </c>
      <c r="BM70" s="34">
        <f>BH70*其他调用!I71*其他调用!$M71</f>
        <v>2319471.4173924783</v>
      </c>
      <c r="BN70" s="34">
        <f>BI70*其他调用!J71*其他调用!$M71</f>
        <v>609125.25211162481</v>
      </c>
      <c r="BO70" s="34">
        <f>BJ70*其他调用!K71*其他调用!$M71</f>
        <v>73798.471022694546</v>
      </c>
      <c r="BP70" s="34">
        <f>BK70*其他调用!L71*其他调用!$M71</f>
        <v>11062.923577551264</v>
      </c>
      <c r="BQ70" s="17">
        <f t="shared" si="15"/>
        <v>3834413.4093083688</v>
      </c>
      <c r="BR70" s="67">
        <f>[1]服务器生态!$R69</f>
        <v>0.5055467990698187</v>
      </c>
      <c r="BS70" s="66">
        <f>SUMPRODUCT((BG$4:BG70)*($BR$4:$BR70)*(其他调用!BY$5:BY71))</f>
        <v>31029.07214013725</v>
      </c>
      <c r="BT70" s="66">
        <f>SUMPRODUCT((BH$4:BH70)*($BR$4:$BR70)*(其他调用!BZ$5:BZ71))</f>
        <v>97088.655550790296</v>
      </c>
      <c r="BU70" s="66">
        <f>SUMPRODUCT((BI$4:BI70)*($BR$4:$BR70)*(其他调用!CA$5:CA71))</f>
        <v>307275.07317752123</v>
      </c>
      <c r="BV70" s="66">
        <f>SUMPRODUCT((BJ$4:BJ70)*($BR$4:$BR70)*(其他调用!CB$5:CB71))</f>
        <v>209407.31158922068</v>
      </c>
      <c r="BW70" s="66">
        <f>SUMPRODUCT((BK$4:BK70)*($BR$4:$BR70)*(其他调用!CC$5:CC71))</f>
        <v>116906.65557054232</v>
      </c>
      <c r="BX70" s="85">
        <f>SUMPRODUCT((BG$4:BG70)*($BR$4:$BR70))*'[1]功能-战损相关'!$D$2-BS70</f>
        <v>57625.419688826376</v>
      </c>
      <c r="BY70" s="85">
        <f>SUMPRODUCT((BH$4:BH70)*($BR$4:$BR70))*'[1]功能-战损相关'!$D$2-BT70</f>
        <v>180307.50316575327</v>
      </c>
      <c r="BZ70" s="85">
        <f>SUMPRODUCT((BI$4:BI70)*($BR$4:$BR70))*'[1]功能-战损相关'!$D$2-BU70</f>
        <v>570653.70732968254</v>
      </c>
      <c r="CA70" s="85">
        <f>SUMPRODUCT((BJ$4:BJ70)*($BR$4:$BR70))*'[1]功能-战损相关'!$D$2-BV70</f>
        <v>388899.29295140982</v>
      </c>
      <c r="CB70" s="85">
        <f>SUMPRODUCT((BK$4:BK70)*($BR$4:$BR70))*'[1]功能-战损相关'!$D$2-BW70</f>
        <v>217112.36034529272</v>
      </c>
      <c r="CC70" s="34"/>
      <c r="CD70" s="34">
        <v>67</v>
      </c>
      <c r="CE70" s="65">
        <v>1</v>
      </c>
      <c r="CF70" s="105">
        <f>求节点(节奏总纲!R$4:R$363,BS$4:BS$363,$CD70)*$CE70</f>
        <v>97100.53809717673</v>
      </c>
      <c r="CG70" s="105">
        <f>求节点(节奏总纲!S$4:S$363,BT$4:BT$363,$CD70)*$CE70</f>
        <v>284235.28161611478</v>
      </c>
      <c r="CH70" s="105">
        <f>求节点(节奏总纲!T$4:T$363,BU$4:BU$363,$CD70)*$CE70</f>
        <v>481077.1138845823</v>
      </c>
      <c r="CI70" s="105">
        <f>求节点(节奏总纲!U$4:U$363,BV$4:BV$363,$CD70)*$CE70</f>
        <v>178574.91042760998</v>
      </c>
      <c r="CJ70" s="105">
        <f>求节点(节奏总纲!V$4:V$363,BW$4:BW$363,$CD70)*$CE70</f>
        <v>89090.059564000534</v>
      </c>
      <c r="CK70" s="105">
        <f>求节点(节奏总纲!R$4:R$363,BX$4:BX$363,$CD70)*$CE70</f>
        <v>180329.57075189977</v>
      </c>
      <c r="CL70" s="105">
        <f>求节点(节奏总纲!S$4:S$363,BY$4:BY$363,$CD70)*$CE70</f>
        <v>527865.52300135593</v>
      </c>
      <c r="CM70" s="105">
        <f>求节点(节奏总纲!T$4:T$363,BZ$4:BZ$363,$CD70)*$CE70</f>
        <v>893428.92578565294</v>
      </c>
      <c r="CN70" s="105">
        <f>求节点(节奏总纲!U$4:U$363,CA$4:CA$363,$CD70)*$CE70</f>
        <v>331639.11936556135</v>
      </c>
      <c r="CO70" s="105">
        <f>求节点(节奏总纲!V$4:V$363,CB$4:CB$363,$CD70)*$CE70</f>
        <v>165452.9677617152</v>
      </c>
      <c r="CP70" s="34"/>
      <c r="CQ70" s="34"/>
      <c r="CR70" s="34"/>
      <c r="CS70" s="34"/>
      <c r="CT70" s="34"/>
    </row>
    <row r="71" spans="26:98" x14ac:dyDescent="0.2">
      <c r="Z71" s="49"/>
      <c r="AA71" s="13">
        <v>68</v>
      </c>
      <c r="AB71" s="58">
        <f>攻城基础信息!X72*$E$12</f>
        <v>145606.8489538226</v>
      </c>
      <c r="AC71" s="58">
        <f>攻城基础信息!Y72*$E$12</f>
        <v>172450.36581277751</v>
      </c>
      <c r="AD71" s="58">
        <f>攻城基础信息!Z72*$E$12</f>
        <v>153410.53582093751</v>
      </c>
      <c r="AE71" s="58">
        <f>攻城基础信息!AA72*$E$12</f>
        <v>180914.27118502886</v>
      </c>
      <c r="AF71" s="58">
        <f>攻城基础信息!AB72*$E$12</f>
        <v>148263.0544139886</v>
      </c>
      <c r="AH71" s="58">
        <f>$E$4*AB71*攻城基础信息!AC72</f>
        <v>9027624.6351369992</v>
      </c>
      <c r="AI71" s="58">
        <f>$E$4*AC71*攻城基础信息!AD72</f>
        <v>10691922.680392204</v>
      </c>
      <c r="AJ71" s="58">
        <f>$E$4*AD71*攻城基础信息!AE72</f>
        <v>9511453.2208981235</v>
      </c>
      <c r="AK71" s="58">
        <f>$E$4*AE71*攻城基础信息!AF72</f>
        <v>11216684.813471787</v>
      </c>
      <c r="AL71" s="58">
        <f>$E$4*AF71*攻城基础信息!AG72</f>
        <v>9192309.3736672904</v>
      </c>
      <c r="AM71" s="30"/>
      <c r="AN71" s="13">
        <v>68</v>
      </c>
      <c r="AO71" s="105">
        <f>求节点(节奏总纲!D$4:D$163,AH$4:AH$163,$AN71)*其他调用!H72*其他调用!$M72</f>
        <v>335420403.7547279</v>
      </c>
      <c r="AP71" s="105">
        <f>求节点(节奏总纲!E$4:E$163,AI$4:AI$163,$AN71)*其他调用!I72*其他调用!$M72</f>
        <v>393558837.27486873</v>
      </c>
      <c r="AQ71" s="105">
        <f>求节点(节奏总纲!F$4:F$163,AJ$4:AJ$163,$AN71)*其他调用!J72*其他调用!$M72</f>
        <v>31490355.923410781</v>
      </c>
      <c r="AR71" s="105">
        <f>求节点(节奏总纲!G$4:G$163,AK$4:AK$163,$AN71)*其他调用!K72*其他调用!$M72</f>
        <v>7730166.4265323207</v>
      </c>
      <c r="AS71" s="105">
        <f>求节点(节奏总纲!H$4:H$163,AL$4:AL$163,$AN71)*其他调用!L72*其他调用!$M72</f>
        <v>2452447.6706364453</v>
      </c>
      <c r="AT71" s="17">
        <f t="shared" si="14"/>
        <v>770652211.05017602</v>
      </c>
      <c r="AU71" s="84"/>
      <c r="AV71" s="66"/>
      <c r="AX71" s="85"/>
      <c r="AY71" s="17">
        <v>68</v>
      </c>
      <c r="AZ71" s="85">
        <f>其他调用!R72*6*(其他调用!AH$2*$AZ$1*MIN(其他调用!$AJ72/其他调用!AH72,1)+$E$4*0%*攻城基础信息!AC72)</f>
        <v>18357.233814941552</v>
      </c>
      <c r="BA71" s="85">
        <f>其他调用!S72*6*(其他调用!AI$2*$AZ$1*MIN(其他调用!$AJ72/其他调用!AI72,1)+$E$4*0%*攻城基础信息!AD72)</f>
        <v>55565.027871469021</v>
      </c>
      <c r="BB71" s="85">
        <f>其他调用!T72*6*(其他调用!AJ$2*$AZ$1*MIN(其他调用!$AJ72/其他调用!AJ72,1)+$E$4*0%*攻城基础信息!AE72)</f>
        <v>168245.72065816866</v>
      </c>
      <c r="BC71" s="85">
        <f>其他调用!U72*6*(其他调用!AK$2*$AZ$1*MIN(其他调用!$AJ72/其他调用!AK72,1)+$E$4*0%*攻城基础信息!AF72)</f>
        <v>114553.15087936154</v>
      </c>
      <c r="BD71" s="85">
        <f>其他调用!V72*6*(其他调用!AL$2*$AZ$1*MIN(其他调用!$AJ72/其他调用!AL72,1)+$E$4*0%*攻城基础信息!AG72)</f>
        <v>55721.840683759488</v>
      </c>
      <c r="BE71" s="17"/>
      <c r="BF71" s="17">
        <v>68</v>
      </c>
      <c r="BG71" s="105">
        <f>求节点(节奏总纲!D$4:D$163,AZ$4:AZ$163,$AN71)</f>
        <v>16966.70173771145</v>
      </c>
      <c r="BH71" s="105">
        <f>求节点(节奏总纲!E$4:E$163,BA$4:BA$163,$AN71)</f>
        <v>52616.362210515195</v>
      </c>
      <c r="BI71" s="105">
        <f>求节点(节奏总纲!F$4:F$163,BB$4:BB$163,$AN71)</f>
        <v>164569.47740338204</v>
      </c>
      <c r="BJ71" s="105">
        <f>求节点(节奏总纲!G$4:G$163,BC$4:BC$163,$AN71)</f>
        <v>116997.56041391732</v>
      </c>
      <c r="BK71" s="105">
        <f>求节点(节奏总纲!H$4:H$163,BD$4:BD$163,$AN71)</f>
        <v>63824.798043846604</v>
      </c>
      <c r="BL71" s="34">
        <f>BG71*其他调用!H72*其他调用!$M72</f>
        <v>823441.7414499002</v>
      </c>
      <c r="BM71" s="34">
        <f>BH71*其他调用!I72*其他调用!$M72</f>
        <v>2334344.7635905477</v>
      </c>
      <c r="BN71" s="34">
        <f>BI71*其他调用!J72*其他调用!$M72</f>
        <v>612262.77247207379</v>
      </c>
      <c r="BO71" s="34">
        <f>BJ71*其他调用!K72*其他调用!$M72</f>
        <v>74281.831868540699</v>
      </c>
      <c r="BP71" s="34">
        <f>BK71*其他调用!L72*其他调用!$M72</f>
        <v>11175.137137614325</v>
      </c>
      <c r="BQ71" s="17">
        <f t="shared" si="15"/>
        <v>3855506.2465186766</v>
      </c>
      <c r="BR71" s="67">
        <f>[1]服务器生态!$R70</f>
        <v>0.62716293435191395</v>
      </c>
      <c r="BS71" s="66">
        <f>SUMPRODUCT((BG$4:BG71)*($BR$4:$BR71)*(其他调用!BY$5:BY72))</f>
        <v>32891.227268554198</v>
      </c>
      <c r="BT71" s="66">
        <f>SUMPRODUCT((BH$4:BH71)*($BR$4:$BR71)*(其他调用!BZ$5:BZ72))</f>
        <v>102863.48617159252</v>
      </c>
      <c r="BU71" s="66">
        <f>SUMPRODUCT((BI$4:BI71)*($BR$4:$BR71)*(其他调用!CA$5:CA72))</f>
        <v>325337.15153930779</v>
      </c>
      <c r="BV71" s="66">
        <f>SUMPRODUCT((BJ$4:BJ71)*($BR$4:$BR71)*(其他调用!CB$5:CB72))</f>
        <v>222248.20491693204</v>
      </c>
      <c r="BW71" s="66">
        <f>SUMPRODUCT((BK$4:BK71)*($BR$4:$BR71)*(其他调用!CC$5:CC72))</f>
        <v>123911.65140502182</v>
      </c>
      <c r="BX71" s="85">
        <f>SUMPRODUCT((BG$4:BG71)*($BR$4:$BR71))*'[1]功能-战损相关'!$D$2-BS71</f>
        <v>61083.707784457845</v>
      </c>
      <c r="BY71" s="85">
        <f>SUMPRODUCT((BH$4:BH71)*($BR$4:$BR71))*'[1]功能-战损相关'!$D$2-BT71</f>
        <v>191032.18860438597</v>
      </c>
      <c r="BZ71" s="85">
        <f>SUMPRODUCT((BI$4:BI71)*($BR$4:$BR71))*'[1]功能-战损相关'!$D$2-BU71</f>
        <v>604197.56714442908</v>
      </c>
      <c r="CA71" s="85">
        <f>SUMPRODUCT((BJ$4:BJ71)*($BR$4:$BR71))*'[1]功能-战损相关'!$D$2-BV71</f>
        <v>412746.66627430229</v>
      </c>
      <c r="CB71" s="85">
        <f>SUMPRODUCT((BK$4:BK71)*($BR$4:$BR71))*'[1]功能-战损相关'!$D$2-BW71</f>
        <v>230121.63832361175</v>
      </c>
      <c r="CC71" s="34"/>
      <c r="CD71" s="34">
        <v>68</v>
      </c>
      <c r="CE71" s="65">
        <v>1</v>
      </c>
      <c r="CF71" s="105">
        <f>求节点(节奏总纲!R$4:R$363,BS$4:BS$363,$CD71)*$CE71</f>
        <v>98768.605239564931</v>
      </c>
      <c r="CG71" s="105">
        <f>求节点(节奏总纲!S$4:S$363,BT$4:BT$363,$CD71)*$CE71</f>
        <v>294788.92613954871</v>
      </c>
      <c r="CH71" s="105">
        <f>求节点(节奏总纲!T$4:T$363,BU$4:BU$363,$CD71)*$CE71</f>
        <v>701893.2745564417</v>
      </c>
      <c r="CI71" s="105">
        <f>求节点(节奏总纲!U$4:U$363,BV$4:BV$363,$CD71)*$CE71</f>
        <v>180609.43938372529</v>
      </c>
      <c r="CJ71" s="105">
        <f>求节点(节奏总纲!V$4:V$363,BW$4:BW$363,$CD71)*$CE71</f>
        <v>90562.71024392423</v>
      </c>
      <c r="CK71" s="105">
        <f>求节点(节奏总纲!R$4:R$363,BX$4:BX$363,$CD71)*$CE71</f>
        <v>183427.40973062071</v>
      </c>
      <c r="CL71" s="105">
        <f>求节点(节奏总纲!S$4:S$363,BY$4:BY$363,$CD71)*$CE71</f>
        <v>547465.14854487614</v>
      </c>
      <c r="CM71" s="105">
        <f>求节点(节奏总纲!T$4:T$363,BZ$4:BZ$363,$CD71)*$CE71</f>
        <v>1303516.0813191058</v>
      </c>
      <c r="CN71" s="105">
        <f>求节点(节奏总纲!U$4:U$363,CA$4:CA$363,$CD71)*$CE71</f>
        <v>335417.5302840611</v>
      </c>
      <c r="CO71" s="105">
        <f>求节点(节奏总纲!V$4:V$363,CB$4:CB$363,$CD71)*$CE71</f>
        <v>168187.8904530021</v>
      </c>
      <c r="CP71" s="34"/>
      <c r="CQ71" s="34"/>
      <c r="CR71" s="34"/>
      <c r="CS71" s="34"/>
      <c r="CT71" s="34"/>
    </row>
    <row r="72" spans="26:98" x14ac:dyDescent="0.2">
      <c r="Z72" s="49"/>
      <c r="AA72" s="13">
        <v>69</v>
      </c>
      <c r="AB72" s="58">
        <f>攻城基础信息!X73*$E$12</f>
        <v>148061.24255456109</v>
      </c>
      <c r="AC72" s="58">
        <f>攻城基础信息!Y73*$E$12</f>
        <v>175087.85230205103</v>
      </c>
      <c r="AD72" s="58">
        <f>攻城基础信息!Z73*$E$12</f>
        <v>156346.22660950679</v>
      </c>
      <c r="AE72" s="58">
        <f>攻城基础信息!AA73*$E$12</f>
        <v>185089.55233299112</v>
      </c>
      <c r="AF72" s="58">
        <f>攻城基础信息!AB73*$E$12</f>
        <v>152393.76305451212</v>
      </c>
      <c r="AH72" s="58">
        <f>$E$4*AB72*攻城基础信息!AC73</f>
        <v>9278504.5334191602</v>
      </c>
      <c r="AI72" s="58">
        <f>$E$4*AC72*攻城基础信息!AD73</f>
        <v>10972172.077595195</v>
      </c>
      <c r="AJ72" s="58">
        <f>$E$4*AD72*攻城基础信息!AE73</f>
        <v>9797696.8675290886</v>
      </c>
      <c r="AK72" s="58">
        <f>$E$4*AE72*攻城基础信息!AF73</f>
        <v>11598945.279534107</v>
      </c>
      <c r="AL72" s="58">
        <f>$E$4*AF72*攻城基础信息!AG73</f>
        <v>9550009.1514160894</v>
      </c>
      <c r="AM72" s="30"/>
      <c r="AN72" s="13">
        <v>69</v>
      </c>
      <c r="AO72" s="105">
        <f>求节点(节奏总纲!D$4:D$163,AH$4:AH$163,$AN72)*其他调用!H73*其他调用!$M73</f>
        <v>338137791.99524355</v>
      </c>
      <c r="AP72" s="105">
        <f>求节点(节奏总纲!E$4:E$163,AI$4:AI$163,$AN72)*其他调用!I73*其他调用!$M73</f>
        <v>397741373.79412287</v>
      </c>
      <c r="AQ72" s="105">
        <f>求节点(节奏总纲!F$4:F$163,AJ$4:AJ$163,$AN72)*其他调用!J73*其他调用!$M73</f>
        <v>31989210.626906142</v>
      </c>
      <c r="AR72" s="105">
        <f>求节点(节奏总纲!G$4:G$163,AK$4:AK$163,$AN72)*其他调用!K73*其他调用!$M73</f>
        <v>7821470.9833176443</v>
      </c>
      <c r="AS72" s="105">
        <f>求节点(节奏总纲!H$4:H$163,AL$4:AL$163,$AN72)*其他调用!L73*其他调用!$M73</f>
        <v>2489309.7136514322</v>
      </c>
      <c r="AT72" s="17">
        <f t="shared" si="14"/>
        <v>778179157.11324167</v>
      </c>
      <c r="AU72" s="84"/>
      <c r="AV72" s="66"/>
      <c r="AX72" s="85"/>
      <c r="AY72" s="17">
        <v>69</v>
      </c>
      <c r="AZ72" s="85">
        <f>其他调用!R73*6*(其他调用!AH$2*$AZ$1*MIN(其他调用!$AJ73/其他调用!AH73,1)+$E$4*0%*攻城基础信息!AC73)</f>
        <v>18559.610647259622</v>
      </c>
      <c r="BA72" s="85">
        <f>其他调用!S73*6*(其他调用!AI$2*$AZ$1*MIN(其他调用!$AJ73/其他调用!AI73,1)+$E$4*0%*攻城基础信息!AD73)</f>
        <v>56151.07795251075</v>
      </c>
      <c r="BB72" s="85">
        <f>其他调用!T73*6*(其他调用!AJ$2*$AZ$1*MIN(其他调用!$AJ73/其他调用!AJ73,1)+$E$4*0%*攻城基础信息!AE73)</f>
        <v>170038.84358338654</v>
      </c>
      <c r="BC72" s="85">
        <f>其他调用!U73*6*(其他调用!AK$2*$AZ$1*MIN(其他调用!$AJ73/其他调用!AK73,1)+$E$4*0%*攻城基础信息!AF73)</f>
        <v>115575.80791635183</v>
      </c>
      <c r="BD72" s="85">
        <f>其他调用!V73*6*(其他调用!AL$2*$AZ$1*MIN(其他调用!$AJ73/其他调用!AL73,1)+$E$4*0%*攻城基础信息!AG73)</f>
        <v>56348.57582758557</v>
      </c>
      <c r="BE72" s="17"/>
      <c r="BF72" s="17">
        <v>69</v>
      </c>
      <c r="BG72" s="105">
        <f>求节点(节奏总纲!D$4:D$163,AZ$4:AZ$163,$AN72)</f>
        <v>17008.166206828093</v>
      </c>
      <c r="BH72" s="105">
        <f>求节点(节奏总纲!E$4:E$163,BA$4:BA$163,$AN72)</f>
        <v>52737.27676926658</v>
      </c>
      <c r="BI72" s="105">
        <f>求节点(节奏总纲!F$4:F$163,BB$4:BB$163,$AN72)</f>
        <v>164948.39195468076</v>
      </c>
      <c r="BJ72" s="105">
        <f>求节点(节奏总纲!G$4:G$163,BC$4:BC$163,$AN72)</f>
        <v>117213.84015439877</v>
      </c>
      <c r="BK72" s="105">
        <f>求节点(节奏总纲!H$4:H$163,BD$4:BD$163,$AN72)</f>
        <v>64017.973092361884</v>
      </c>
      <c r="BL72" s="34">
        <f>BG72*其他调用!H73*其他调用!$M73</f>
        <v>825890.53628863452</v>
      </c>
      <c r="BM72" s="34">
        <f>BH72*其他调用!I73*其他调用!$M73</f>
        <v>2349015.5482000709</v>
      </c>
      <c r="BN72" s="34">
        <f>BI72*其他调用!J73*其他调用!$M73</f>
        <v>615342.12850338256</v>
      </c>
      <c r="BO72" s="34">
        <f>BJ72*其他调用!K73*其他调用!$M73</f>
        <v>74767.284918689082</v>
      </c>
      <c r="BP72" s="34">
        <f>BK72*其他调用!L73*其他调用!$M73</f>
        <v>11287.871432374619</v>
      </c>
      <c r="BQ72" s="17">
        <f t="shared" si="15"/>
        <v>3876303.3693431518</v>
      </c>
      <c r="BR72" s="67">
        <f>[1]服务器生态!$R71</f>
        <v>0.74877906963400909</v>
      </c>
      <c r="BS72" s="66">
        <f>SUMPRODUCT((BG$4:BG72)*($BR$4:$BR72)*(其他调用!BY$5:BY73))</f>
        <v>35119.915070546827</v>
      </c>
      <c r="BT72" s="66">
        <f>SUMPRODUCT((BH$4:BH72)*($BR$4:$BR72)*(其他调用!BZ$5:BZ73))</f>
        <v>109773.98575259899</v>
      </c>
      <c r="BU72" s="66">
        <f>SUMPRODUCT((BI$4:BI72)*($BR$4:$BR72)*(其他调用!CA$5:CA73))</f>
        <v>346951.38464576186</v>
      </c>
      <c r="BV72" s="66">
        <f>SUMPRODUCT((BJ$4:BJ72)*($BR$4:$BR72)*(其他调用!CB$5:CB73))</f>
        <v>237607.47719826407</v>
      </c>
      <c r="BW72" s="66">
        <f>SUMPRODUCT((BK$4:BK72)*($BR$4:$BR72)*(其他调用!CC$5:CC73))</f>
        <v>132300.33211311372</v>
      </c>
      <c r="BX72" s="85">
        <f>SUMPRODUCT((BG$4:BG72)*($BR$4:$BR72))*'[1]功能-战损相关'!$D$2-BS72</f>
        <v>65222.699416729876</v>
      </c>
      <c r="BY72" s="85">
        <f>SUMPRODUCT((BH$4:BH72)*($BR$4:$BR72))*'[1]功能-战损相关'!$D$2-BT72</f>
        <v>203865.97354054081</v>
      </c>
      <c r="BZ72" s="85">
        <f>SUMPRODUCT((BI$4:BI72)*($BR$4:$BR72))*'[1]功能-战损相关'!$D$2-BU72</f>
        <v>644338.28577070078</v>
      </c>
      <c r="CA72" s="85">
        <f>SUMPRODUCT((BJ$4:BJ72)*($BR$4:$BR72))*'[1]功能-战损相关'!$D$2-BV72</f>
        <v>441271.02908249036</v>
      </c>
      <c r="CB72" s="85">
        <f>SUMPRODUCT((BK$4:BK72)*($BR$4:$BR72))*'[1]功能-战损相关'!$D$2-BW72</f>
        <v>245700.61678149673</v>
      </c>
      <c r="CC72" s="34"/>
      <c r="CD72" s="34">
        <v>69</v>
      </c>
      <c r="CE72" s="65">
        <v>1</v>
      </c>
      <c r="CF72" s="105">
        <f>求节点(节奏总纲!R$4:R$363,BS$4:BS$363,$CD72)*$CE72</f>
        <v>99943.812476821462</v>
      </c>
      <c r="CG72" s="105">
        <f>求节点(节奏总纲!S$4:S$363,BT$4:BT$363,$CD72)*$CE72</f>
        <v>301438.91284799326</v>
      </c>
      <c r="CH72" s="105">
        <f>求节点(节奏总纲!T$4:T$363,BU$4:BU$363,$CD72)*$CE72</f>
        <v>840587.22507088643</v>
      </c>
      <c r="CI72" s="105">
        <f>求节点(节奏总纲!U$4:U$363,BV$4:BV$363,$CD72)*$CE72</f>
        <v>182473.17081805333</v>
      </c>
      <c r="CJ72" s="105">
        <f>求节点(节奏总纲!V$4:V$363,BW$4:BW$363,$CD72)*$CE72</f>
        <v>91960.05363099715</v>
      </c>
      <c r="CK72" s="105">
        <f>求节点(节奏总纲!R$4:R$363,BX$4:BX$363,$CD72)*$CE72</f>
        <v>185609.93745695433</v>
      </c>
      <c r="CL72" s="105">
        <f>求节点(节奏总纲!S$4:S$363,BY$4:BY$363,$CD72)*$CE72</f>
        <v>559815.12386055873</v>
      </c>
      <c r="CM72" s="105">
        <f>求节点(节奏总纲!T$4:T$363,BZ$4:BZ$363,$CD72)*$CE72</f>
        <v>1561090.5608459318</v>
      </c>
      <c r="CN72" s="105">
        <f>求节点(节奏总纲!U$4:U$363,CA$4:CA$363,$CD72)*$CE72</f>
        <v>338878.74580495601</v>
      </c>
      <c r="CO72" s="105">
        <f>求节点(节奏总纲!V$4:V$363,CB$4:CB$363,$CD72)*$CE72</f>
        <v>170782.9567432804</v>
      </c>
      <c r="CP72" s="34"/>
      <c r="CQ72" s="34"/>
      <c r="CR72" s="34"/>
      <c r="CS72" s="34"/>
      <c r="CT72" s="34"/>
    </row>
    <row r="73" spans="26:98" x14ac:dyDescent="0.2">
      <c r="Z73" s="49"/>
      <c r="AA73" s="13">
        <v>70</v>
      </c>
      <c r="AB73" s="58">
        <f>攻城基础信息!X74*$E$12</f>
        <v>150519.88221907581</v>
      </c>
      <c r="AC73" s="58">
        <f>攻城基础信息!Y74*$E$12</f>
        <v>177921.11595991915</v>
      </c>
      <c r="AD73" s="58">
        <f>攻城基础信息!Z74*$E$12</f>
        <v>159225.43081130064</v>
      </c>
      <c r="AE73" s="58">
        <f>攻城基础信息!AA74*$E$12</f>
        <v>189411.73091526306</v>
      </c>
      <c r="AF73" s="58">
        <f>攻城基础信息!AB74*$E$12</f>
        <v>157507.21311127249</v>
      </c>
      <c r="AH73" s="58">
        <f>$E$4*AB73*攻城基础信息!AC74</f>
        <v>9532925.8738747984</v>
      </c>
      <c r="AI73" s="58">
        <f>$E$4*AC73*攻城基础信息!AD74</f>
        <v>11268337.34412821</v>
      </c>
      <c r="AJ73" s="58">
        <f>$E$4*AD73*攻城基础信息!AE74</f>
        <v>10084277.284715705</v>
      </c>
      <c r="AK73" s="58">
        <f>$E$4*AE73*攻城基础信息!AF74</f>
        <v>11996076.291299989</v>
      </c>
      <c r="AL73" s="58">
        <f>$E$4*AF73*攻城基础信息!AG74</f>
        <v>9975456.8303805888</v>
      </c>
      <c r="AM73" s="30"/>
      <c r="AN73" s="13">
        <v>70</v>
      </c>
      <c r="AO73" s="105">
        <f>求节点(节奏总纲!D$4:D$163,AH$4:AH$163,$AN73)*其他调用!H74*其他调用!$M74</f>
        <v>340855309.00103211</v>
      </c>
      <c r="AP73" s="105">
        <f>求节点(节奏总纲!E$4:E$163,AI$4:AI$163,$AN73)*其他调用!I74*其他调用!$M74</f>
        <v>401947751.83178151</v>
      </c>
      <c r="AQ73" s="105">
        <f>求节点(节奏总纲!F$4:F$163,AJ$4:AJ$163,$AN73)*其他调用!J74*其他调用!$M74</f>
        <v>32659604.804863092</v>
      </c>
      <c r="AR73" s="105">
        <f>求节点(节奏总纲!G$4:G$163,AK$4:AK$163,$AN73)*其他调用!K74*其他调用!$M74</f>
        <v>7913374.4359452697</v>
      </c>
      <c r="AS73" s="105">
        <f>求节点(节奏总纲!H$4:H$163,AL$4:AL$163,$AN73)*其他调用!L74*其他调用!$M74</f>
        <v>2526490.5287230741</v>
      </c>
      <c r="AT73" s="17">
        <f t="shared" si="14"/>
        <v>785902530.60234511</v>
      </c>
      <c r="AU73" s="84"/>
      <c r="AV73" s="66"/>
      <c r="AX73" s="85"/>
      <c r="AY73" s="17">
        <v>70</v>
      </c>
      <c r="AZ73" s="85">
        <f>其他调用!R74*6*(其他调用!AH$2*$AZ$1*MIN(其他调用!$AJ74/其他调用!AH74,1)+$E$4*0%*攻城基础信息!AC74)</f>
        <v>18758.557542404589</v>
      </c>
      <c r="BA73" s="85">
        <f>其他调用!S74*6*(其他调用!AI$2*$AZ$1*MIN(其他调用!$AJ74/其他调用!AI74,1)+$E$4*0%*攻城基础信息!AD74)</f>
        <v>56760.48500646092</v>
      </c>
      <c r="BB73" s="85">
        <f>其他调用!T74*6*(其他调用!AJ$2*$AZ$1*MIN(其他调用!$AJ74/其他调用!AJ74,1)+$E$4*0%*攻城基础信息!AE74)</f>
        <v>171882.02535907374</v>
      </c>
      <c r="BC73" s="85">
        <f>其他调用!U74*6*(其他调用!AK$2*$AZ$1*MIN(其他调用!$AJ74/其他调用!AK74,1)+$E$4*0%*攻城基础信息!AF74)</f>
        <v>116548.93134823667</v>
      </c>
      <c r="BD73" s="85">
        <f>其他调用!V74*6*(其他调用!AL$2*$AZ$1*MIN(其他调用!$AJ74/其他调用!AL74,1)+$E$4*0%*攻城基础信息!AG74)</f>
        <v>57017.635053086386</v>
      </c>
      <c r="BE73" s="17"/>
      <c r="BF73" s="17">
        <v>70</v>
      </c>
      <c r="BG73" s="105">
        <f>求节点(节奏总纲!D$4:D$163,AZ$4:AZ$163,$AN73)</f>
        <v>17049.630675944736</v>
      </c>
      <c r="BH73" s="105">
        <f>求节点(节奏总纲!E$4:E$163,BA$4:BA$163,$AN73)</f>
        <v>52858.191328017965</v>
      </c>
      <c r="BI73" s="105">
        <f>求节点(节奏总纲!F$4:F$163,BB$4:BB$163,$AN73)</f>
        <v>165309.86782702041</v>
      </c>
      <c r="BJ73" s="105">
        <f>求节点(节奏总纲!G$4:G$163,BC$4:BC$163,$AN73)</f>
        <v>117430.1198948802</v>
      </c>
      <c r="BK73" s="105">
        <f>求节点(节奏总纲!H$4:H$163,BD$4:BD$163,$AN73)</f>
        <v>64210.993373731981</v>
      </c>
      <c r="BL73" s="34">
        <f>BG73*其他调用!H74*其他调用!$M74</f>
        <v>828335.24842181941</v>
      </c>
      <c r="BM73" s="34">
        <f>BH73*其他调用!I74*其他调用!$M74</f>
        <v>2363747.2635263954</v>
      </c>
      <c r="BN73" s="34">
        <f>BI73*其他调用!J74*其他调用!$M74</f>
        <v>618365.28461577615</v>
      </c>
      <c r="BO73" s="34">
        <f>BJ73*其他调用!K74*其他调用!$M74</f>
        <v>75254.834659399494</v>
      </c>
      <c r="BP73" s="34">
        <f>BK73*其他调用!L74*其他调用!$M74</f>
        <v>11401.294643658994</v>
      </c>
      <c r="BQ73" s="17">
        <f t="shared" si="15"/>
        <v>3897103.9258670495</v>
      </c>
      <c r="BR73" s="67">
        <f>[1]服务器生态!$R72</f>
        <v>0.87039520491610434</v>
      </c>
      <c r="BS73" s="66">
        <f>SUMPRODUCT((BG$4:BG73)*($BR$4:$BR73)*(其他调用!BY$5:BY74))</f>
        <v>37716.900508085069</v>
      </c>
      <c r="BT73" s="66">
        <f>SUMPRODUCT((BH$4:BH73)*($BR$4:$BR73)*(其他调用!BZ$5:BZ74))</f>
        <v>117825.30110027685</v>
      </c>
      <c r="BU73" s="66">
        <f>SUMPRODUCT((BI$4:BI73)*($BR$4:$BR73)*(其他调用!CA$5:CA74))</f>
        <v>372131.24499510374</v>
      </c>
      <c r="BV73" s="66">
        <f>SUMPRODUCT((BJ$4:BJ73)*($BR$4:$BR73)*(其他调用!CB$5:CB74))</f>
        <v>255494.33452037879</v>
      </c>
      <c r="BW73" s="66">
        <f>SUMPRODUCT((BK$4:BK73)*($BR$4:$BR73)*(其他调用!CC$5:CC74))</f>
        <v>142080.89674180804</v>
      </c>
      <c r="BX73" s="85">
        <f>SUMPRODUCT((BG$4:BG73)*($BR$4:$BR73))*'[1]功能-战损相关'!$D$2-BS73</f>
        <v>70045.672372158035</v>
      </c>
      <c r="BY73" s="85">
        <f>SUMPRODUCT((BH$4:BH73)*($BR$4:$BR73))*'[1]功能-战损相关'!$D$2-BT73</f>
        <v>218818.41632908539</v>
      </c>
      <c r="BZ73" s="85">
        <f>SUMPRODUCT((BI$4:BI73)*($BR$4:$BR73))*'[1]功能-战损相关'!$D$2-BU73</f>
        <v>691100.88356233574</v>
      </c>
      <c r="CA73" s="85">
        <f>SUMPRODUCT((BJ$4:BJ73)*($BR$4:$BR73))*'[1]功能-战损相关'!$D$2-BV73</f>
        <v>474489.4783949891</v>
      </c>
      <c r="CB73" s="85">
        <f>SUMPRODUCT((BK$4:BK73)*($BR$4:$BR73))*'[1]功能-战损相关'!$D$2-BW73</f>
        <v>263864.52252050047</v>
      </c>
      <c r="CC73" s="34"/>
      <c r="CD73" s="34">
        <v>70</v>
      </c>
      <c r="CE73" s="65">
        <v>1</v>
      </c>
      <c r="CF73" s="105">
        <f>求节点(节奏总纲!R$4:R$363,BS$4:BS$363,$CD73)*$CE73</f>
        <v>100941.03736115013</v>
      </c>
      <c r="CG73" s="105">
        <f>求节点(节奏总纲!S$4:S$363,BT$4:BT$363,$CD73)*$CE73</f>
        <v>306714.7710624332</v>
      </c>
      <c r="CH73" s="105">
        <f>求节点(节奏总纲!T$4:T$363,BU$4:BU$363,$CD73)*$CE73</f>
        <v>896524.4835034149</v>
      </c>
      <c r="CI73" s="105">
        <f>求节点(节奏总纲!U$4:U$363,BV$4:BV$363,$CD73)*$CE73</f>
        <v>198527.96920846487</v>
      </c>
      <c r="CJ73" s="105">
        <f>求节点(节奏总纲!V$4:V$363,BW$4:BW$363,$CD73)*$CE73</f>
        <v>93293.734101652197</v>
      </c>
      <c r="CK73" s="105">
        <f>求节点(节奏总纲!R$4:R$363,BX$4:BX$363,$CD73)*$CE73</f>
        <v>187461.92652785045</v>
      </c>
      <c r="CL73" s="105">
        <f>求节点(节奏总纲!S$4:S$363,BY$4:BY$363,$CD73)*$CE73</f>
        <v>569613.14625880413</v>
      </c>
      <c r="CM73" s="105">
        <f>求节点(节奏总纲!T$4:T$363,BZ$4:BZ$363,$CD73)*$CE73</f>
        <v>1664974.0407920557</v>
      </c>
      <c r="CN73" s="105">
        <f>求节点(节奏总纲!U$4:U$363,CA$4:CA$363,$CD73)*$CE73</f>
        <v>368694.7999585775</v>
      </c>
      <c r="CO73" s="105">
        <f>求节点(节奏总纲!V$4:V$363,CB$4:CB$363,$CD73)*$CE73</f>
        <v>173259.79190306831</v>
      </c>
      <c r="CP73" s="34"/>
      <c r="CQ73" s="34"/>
      <c r="CR73" s="34"/>
      <c r="CS73" s="34"/>
      <c r="CT73" s="34"/>
    </row>
    <row r="74" spans="26:98" x14ac:dyDescent="0.2">
      <c r="Z74" s="49"/>
      <c r="AA74" s="13">
        <v>71</v>
      </c>
      <c r="AB74" s="58">
        <f>攻城基础信息!X75*$E$12</f>
        <v>153185.47318709269</v>
      </c>
      <c r="AC74" s="58">
        <f>攻城基础信息!Y75*$E$12</f>
        <v>181001.3505902215</v>
      </c>
      <c r="AD74" s="58">
        <f>攻城基础信息!Z75*$E$12</f>
        <v>162112.3110790982</v>
      </c>
      <c r="AE74" s="58">
        <f>攻城基础信息!AA75*$E$12</f>
        <v>193769.982078136</v>
      </c>
      <c r="AF74" s="58">
        <f>攻城基础信息!AB75*$E$12</f>
        <v>162792.39477197651</v>
      </c>
      <c r="AH74" s="58">
        <f>$E$4*AB74*攻城基础信息!AC75</f>
        <v>9803870.2839739285</v>
      </c>
      <c r="AI74" s="58">
        <f>$E$4*AC74*攻城基础信息!AD75</f>
        <v>11584086.437774172</v>
      </c>
      <c r="AJ74" s="58">
        <f>$E$4*AD74*攻城基础信息!AE75</f>
        <v>10375187.909062281</v>
      </c>
      <c r="AK74" s="58">
        <f>$E$4*AE74*攻城基础信息!AF75</f>
        <v>12401278.853000699</v>
      </c>
      <c r="AL74" s="58">
        <f>$E$4*AF74*攻城基础信息!AG75</f>
        <v>10418713.265406493</v>
      </c>
      <c r="AM74" s="30"/>
      <c r="AN74" s="13">
        <v>71</v>
      </c>
      <c r="AO74" s="105">
        <f>求节点(节奏总纲!D$4:D$163,AH$4:AH$163,$AN74)*其他调用!H75*其他调用!$M75</f>
        <v>343549161.45645475</v>
      </c>
      <c r="AP74" s="105">
        <f>求节点(节奏总纲!E$4:E$163,AI$4:AI$163,$AN74)*其他调用!I75*其他调用!$M75</f>
        <v>406149970.96253562</v>
      </c>
      <c r="AQ74" s="105">
        <f>求节点(节奏总纲!F$4:F$163,AJ$4:AJ$163,$AN74)*其他调用!J75*其他调用!$M75</f>
        <v>33330929.90013637</v>
      </c>
      <c r="AR74" s="105">
        <f>求节点(节奏总纲!G$4:G$163,AK$4:AK$163,$AN74)*其他调用!K75*其他调用!$M75</f>
        <v>8002945.1748498362</v>
      </c>
      <c r="AS74" s="105">
        <f>求节点(节奏总纲!H$4:H$163,AL$4:AL$163,$AN74)*其他调用!L75*其他调用!$M75</f>
        <v>2563822.550264616</v>
      </c>
      <c r="AT74" s="17">
        <f t="shared" si="14"/>
        <v>793596830.04424119</v>
      </c>
      <c r="AU74" s="84"/>
      <c r="AV74" s="66"/>
      <c r="AX74" s="85"/>
      <c r="AY74" s="17">
        <v>71</v>
      </c>
      <c r="AZ74" s="85">
        <f>其他调用!R75*6*(其他调用!AH$2*$AZ$1*MIN(其他调用!$AJ75/其他调用!AH75,1)+$E$4*0%*攻城基础信息!AC75)</f>
        <v>18962.335117014722</v>
      </c>
      <c r="BA74" s="85">
        <f>其他调用!S75*6*(其他调用!AI$2*$AZ$1*MIN(其他调用!$AJ75/其他调用!AI75,1)+$E$4*0%*攻城基础信息!AD75)</f>
        <v>57363.413048814204</v>
      </c>
      <c r="BB74" s="85">
        <f>其他调用!T75*6*(其他调用!AJ$2*$AZ$1*MIN(其他调用!$AJ75/其他调用!AJ75,1)+$E$4*0%*攻城基础信息!AE75)</f>
        <v>173683.39513086932</v>
      </c>
      <c r="BC74" s="85">
        <f>其他调用!U75*6*(其他调用!AK$2*$AZ$1*MIN(其他调用!$AJ75/其他调用!AK75,1)+$E$4*0%*攻城基础信息!AF75)</f>
        <v>117562.69097583814</v>
      </c>
      <c r="BD74" s="85">
        <f>其他调用!V75*6*(其他调用!AL$2*$AZ$1*MIN(其他调用!$AJ75/其他调用!AL75,1)+$E$4*0%*攻城基础信息!AG75)</f>
        <v>57666.437123974356</v>
      </c>
      <c r="BE74" s="17"/>
      <c r="BF74" s="17">
        <v>71</v>
      </c>
      <c r="BG74" s="105">
        <f>求节点(节奏总纲!D$4:D$163,AZ$4:AZ$163,$AN74)</f>
        <v>17091.095145061376</v>
      </c>
      <c r="BH74" s="105">
        <f>求节点(节奏总纲!E$4:E$163,BA$4:BA$163,$AN74)</f>
        <v>52979.10588676935</v>
      </c>
      <c r="BI74" s="105">
        <f>求节点(节奏总纲!F$4:F$163,BB$4:BB$163,$AN74)</f>
        <v>165671.34369936009</v>
      </c>
      <c r="BJ74" s="105">
        <f>求节点(节奏总纲!G$4:G$163,BC$4:BC$163,$AN74)</f>
        <v>117649.37506425181</v>
      </c>
      <c r="BK74" s="105">
        <f>求节点(节奏总纲!H$4:H$163,BD$4:BD$163,$AN74)</f>
        <v>64404.013655102077</v>
      </c>
      <c r="BL74" s="34">
        <f>BG74*其他调用!H75*其他调用!$M75</f>
        <v>830718.43737589393</v>
      </c>
      <c r="BM74" s="34">
        <f>BH74*其他调用!I75*其他调用!$M75</f>
        <v>2378375.7105134339</v>
      </c>
      <c r="BN74" s="34">
        <f>BI74*其他调用!J75*其他调用!$M75</f>
        <v>621354.19845928089</v>
      </c>
      <c r="BO74" s="34">
        <f>BJ74*其他调用!K75*其他调用!$M75</f>
        <v>75741.168219964951</v>
      </c>
      <c r="BP74" s="34">
        <f>BK74*其他调用!L75*其他调用!$M75</f>
        <v>11514.640477671217</v>
      </c>
      <c r="BQ74" s="17">
        <f t="shared" si="15"/>
        <v>3917704.1550462451</v>
      </c>
      <c r="BR74" s="67">
        <f>[1]服务器生态!$R73</f>
        <v>0.99201134019819948</v>
      </c>
      <c r="BS74" s="66">
        <f>SUMPRODUCT((BG$4:BG74)*($BR$4:$BR74)*(其他调用!BY$5:BY75))</f>
        <v>40683.948543138846</v>
      </c>
      <c r="BT74" s="66">
        <f>SUMPRODUCT((BH$4:BH74)*($BR$4:$BR74)*(其他调用!BZ$5:BZ75))</f>
        <v>127022.57902109322</v>
      </c>
      <c r="BU74" s="66">
        <f>SUMPRODUCT((BI$4:BI74)*($BR$4:$BR74)*(其他调用!CA$5:CA75))</f>
        <v>400892.11904184055</v>
      </c>
      <c r="BV74" s="66">
        <f>SUMPRODUCT((BJ$4:BJ74)*($BR$4:$BR74)*(其他调用!CB$5:CB75))</f>
        <v>275918.49951079837</v>
      </c>
      <c r="BW74" s="66">
        <f>SUMPRODUCT((BK$4:BK74)*($BR$4:$BR74)*(其他调用!CC$5:CC75))</f>
        <v>153261.5613243327</v>
      </c>
      <c r="BX74" s="85">
        <f>SUMPRODUCT((BG$4:BG74)*($BR$4:$BR74))*'[1]功能-战损相关'!$D$2-BS74</f>
        <v>75555.904437257908</v>
      </c>
      <c r="BY74" s="85">
        <f>SUMPRODUCT((BH$4:BH74)*($BR$4:$BR74))*'[1]功能-战损相关'!$D$2-BT74</f>
        <v>235899.07532488724</v>
      </c>
      <c r="BZ74" s="85">
        <f>SUMPRODUCT((BI$4:BI74)*($BR$4:$BR74))*'[1]功能-战损相关'!$D$2-BU74</f>
        <v>744513.93536341819</v>
      </c>
      <c r="CA74" s="85">
        <f>SUMPRODUCT((BJ$4:BJ74)*($BR$4:$BR74))*'[1]功能-战损相关'!$D$2-BV74</f>
        <v>512420.07052005408</v>
      </c>
      <c r="CB74" s="85">
        <f>SUMPRODUCT((BK$4:BK74)*($BR$4:$BR74))*'[1]功能-战损相关'!$D$2-BW74</f>
        <v>284628.61388804624</v>
      </c>
      <c r="CC74" s="34"/>
      <c r="CD74" s="34">
        <v>71</v>
      </c>
      <c r="CE74" s="65">
        <v>1</v>
      </c>
      <c r="CF74" s="105">
        <f>求节点(节奏总纲!R$4:R$363,BS$4:BS$363,$CD74)*$CE74</f>
        <v>101721.31837463721</v>
      </c>
      <c r="CG74" s="105">
        <f>求节点(节奏总纲!S$4:S$363,BT$4:BT$363,$CD74)*$CE74</f>
        <v>310439.96326274879</v>
      </c>
      <c r="CH74" s="105">
        <f>求节点(节奏总纲!T$4:T$363,BU$4:BU$363,$CD74)*$CE74</f>
        <v>927899.65945589775</v>
      </c>
      <c r="CI74" s="105">
        <f>求节点(节奏总纲!U$4:U$363,BV$4:BV$363,$CD74)*$CE74</f>
        <v>268299.18003946898</v>
      </c>
      <c r="CJ74" s="105">
        <f>求节点(节奏总纲!V$4:V$363,BW$4:BW$363,$CD74)*$CE74</f>
        <v>94531.58271900237</v>
      </c>
      <c r="CK74" s="105">
        <f>求节点(节奏总纲!R$4:R$363,BX$4:BX$363,$CD74)*$CE74</f>
        <v>188911.01983861224</v>
      </c>
      <c r="CL74" s="105">
        <f>求节点(节奏总纲!S$4:S$363,BY$4:BY$363,$CD74)*$CE74</f>
        <v>576531.36034510424</v>
      </c>
      <c r="CM74" s="105">
        <f>求节点(节奏总纲!T$4:T$363,BZ$4:BZ$363,$CD74)*$CE74</f>
        <v>1723242.2247038097</v>
      </c>
      <c r="CN74" s="105">
        <f>求节点(节奏总纲!U$4:U$363,CA$4:CA$363,$CD74)*$CE74</f>
        <v>498269.90578758524</v>
      </c>
      <c r="CO74" s="105">
        <f>求节点(节奏总纲!V$4:V$363,CB$4:CB$363,$CD74)*$CE74</f>
        <v>175558.65362100434</v>
      </c>
      <c r="CP74" s="34"/>
      <c r="CQ74" s="34"/>
      <c r="CR74" s="34"/>
      <c r="CS74" s="34"/>
      <c r="CT74" s="34"/>
    </row>
    <row r="75" spans="26:98" x14ac:dyDescent="0.2">
      <c r="Z75" s="49"/>
      <c r="AA75" s="13">
        <v>72</v>
      </c>
      <c r="AB75" s="58">
        <f>攻城基础信息!X76*$E$12</f>
        <v>156060.26535346478</v>
      </c>
      <c r="AC75" s="58">
        <f>攻城基础信息!Y76*$E$12</f>
        <v>184074.29817595705</v>
      </c>
      <c r="AD75" s="58">
        <f>攻城基础信息!Z76*$E$12</f>
        <v>164912.87691634317</v>
      </c>
      <c r="AE75" s="58">
        <f>攻城基础信息!AA76*$E$12</f>
        <v>197686.80981266851</v>
      </c>
      <c r="AF75" s="58">
        <f>攻城基础信息!AB76*$E$12</f>
        <v>168380.77753519188</v>
      </c>
      <c r="AH75" s="58">
        <f>$E$4*AB75*攻城基础信息!AC76</f>
        <v>10091897.159524051</v>
      </c>
      <c r="AI75" s="58">
        <f>$E$4*AC75*攻城基础信息!AD76</f>
        <v>11903471.282045217</v>
      </c>
      <c r="AJ75" s="58">
        <f>$E$4*AD75*攻城基础信息!AE76</f>
        <v>10664366.040590188</v>
      </c>
      <c r="AK75" s="58">
        <f>$E$4*AE75*攻城基础信息!AF76</f>
        <v>12783747.034552557</v>
      </c>
      <c r="AL75" s="58">
        <f>$E$4*AF75*攻城基础信息!AG76</f>
        <v>10888623.613942403</v>
      </c>
      <c r="AM75" s="30"/>
      <c r="AN75" s="13">
        <v>72</v>
      </c>
      <c r="AO75" s="105">
        <f>求节点(节奏总纲!D$4:D$163,AH$4:AH$163,$AN75)*其他调用!H76*其他调用!$M76</f>
        <v>346200320.49324834</v>
      </c>
      <c r="AP75" s="105">
        <f>求节点(节奏总纲!E$4:E$163,AI$4:AI$163,$AN75)*其他调用!I76*其他调用!$M76</f>
        <v>410325392.16548371</v>
      </c>
      <c r="AQ75" s="105">
        <f>求节点(节奏总纲!F$4:F$163,AJ$4:AJ$163,$AN75)*其他调用!J76*其他调用!$M76</f>
        <v>34001241.536138907</v>
      </c>
      <c r="AR75" s="105">
        <f>求节点(节奏总纲!G$4:G$163,AK$4:AK$163,$AN75)*其他调用!K76*其他调用!$M76</f>
        <v>8088307.7423426388</v>
      </c>
      <c r="AS75" s="105">
        <f>求节点(节奏总纲!H$4:H$163,AL$4:AL$163,$AN75)*其他调用!L76*其他调用!$M76</f>
        <v>2601160.8712823479</v>
      </c>
      <c r="AT75" s="17">
        <f t="shared" si="14"/>
        <v>801216422.80849588</v>
      </c>
      <c r="AU75" s="84"/>
      <c r="AV75" s="66"/>
      <c r="AX75" s="85"/>
      <c r="AY75" s="17">
        <v>72</v>
      </c>
      <c r="AZ75" s="85">
        <f>其他调用!R76*6*(其他调用!AH$2*$AZ$1*MIN(其他调用!$AJ76/其他调用!AH76,1)+$E$4*0%*攻城基础信息!AC76)</f>
        <v>19160.044290791087</v>
      </c>
      <c r="BA75" s="85">
        <f>其他调用!S76*6*(其他调用!AI$2*$AZ$1*MIN(其他调用!$AJ76/其他调用!AI76,1)+$E$4*0%*攻城基础信息!AD76)</f>
        <v>57975.055032199038</v>
      </c>
      <c r="BB75" s="85">
        <f>其他调用!T76*6*(其他调用!AJ$2*$AZ$1*MIN(其他调用!$AJ76/其他调用!AJ76,1)+$E$4*0%*攻城基础信息!AE76)</f>
        <v>175442.51500557442</v>
      </c>
      <c r="BC75" s="85">
        <f>其他调用!U76*6*(其他调用!AK$2*$AZ$1*MIN(其他调用!$AJ76/其他调用!AK76,1)+$E$4*0%*攻城基础信息!AF76)</f>
        <v>118676.68725570792</v>
      </c>
      <c r="BD75" s="85">
        <f>其他调用!V76*6*(其他调用!AL$2*$AZ$1*MIN(其他调用!$AJ76/其他调用!AL76,1)+$E$4*0%*攻城基础信息!AG76)</f>
        <v>58399.284241799905</v>
      </c>
      <c r="BE75" s="17"/>
      <c r="BF75" s="17">
        <v>72</v>
      </c>
      <c r="BG75" s="105">
        <f>求节点(节奏总纲!D$4:D$163,AZ$4:AZ$163,$AN75)</f>
        <v>17132.559614178019</v>
      </c>
      <c r="BH75" s="105">
        <f>求节点(节奏总纲!E$4:E$163,BA$4:BA$163,$AN75)</f>
        <v>53100.020445520735</v>
      </c>
      <c r="BI75" s="105">
        <f>求节点(节奏总纲!F$4:F$163,BB$4:BB$163,$AN75)</f>
        <v>166032.81957169977</v>
      </c>
      <c r="BJ75" s="105">
        <f>求节点(节奏总纲!G$4:G$163,BC$4:BC$163,$AN75)</f>
        <v>117873.34247996123</v>
      </c>
      <c r="BK75" s="105">
        <f>求节点(节奏总纲!H$4:H$163,BD$4:BD$163,$AN75)</f>
        <v>64597.033936472173</v>
      </c>
      <c r="BL75" s="34">
        <f>BG75*其他调用!H76*其他调用!$M76</f>
        <v>832995.26013772073</v>
      </c>
      <c r="BM75" s="34">
        <f>BH75*其他调用!I76*其他调用!$M76</f>
        <v>2392770.705390627</v>
      </c>
      <c r="BN75" s="34">
        <f>BI75*其他调用!J76*其他调用!$M76</f>
        <v>624275.05429773254</v>
      </c>
      <c r="BO75" s="34">
        <f>BJ75*其他调用!K76*其他调用!$M76</f>
        <v>76223.284233814324</v>
      </c>
      <c r="BP75" s="34">
        <f>BK75*其他调用!L76*其他调用!$M76</f>
        <v>11627.269039099878</v>
      </c>
      <c r="BQ75" s="17">
        <f t="shared" si="15"/>
        <v>3937891.5730989943</v>
      </c>
      <c r="BR75" s="67">
        <f>[1]服务器生态!$R74</f>
        <v>1.1136274754802946</v>
      </c>
      <c r="BS75" s="66">
        <f>SUMPRODUCT((BG$4:BG75)*($BR$4:$BR75)*(其他调用!BY$5:BY76))</f>
        <v>44022.824137678072</v>
      </c>
      <c r="BT75" s="66">
        <f>SUMPRODUCT((BH$4:BH75)*($BR$4:$BR75)*(其他调用!BZ$5:BZ76))</f>
        <v>137370.96632151524</v>
      </c>
      <c r="BU75" s="66">
        <f>SUMPRODUCT((BI$4:BI75)*($BR$4:$BR75)*(其他调用!CA$5:CA76))</f>
        <v>433249.39324047929</v>
      </c>
      <c r="BV75" s="66">
        <f>SUMPRODUCT((BJ$4:BJ75)*($BR$4:$BR75)*(其他调用!CB$5:CB76))</f>
        <v>298890.22325296549</v>
      </c>
      <c r="BW75" s="66">
        <f>SUMPRODUCT((BK$4:BK75)*($BR$4:$BR75)*(其他调用!CC$5:CC76))</f>
        <v>165850.54189391568</v>
      </c>
      <c r="BX75" s="85">
        <f>SUMPRODUCT((BG$4:BG75)*($BR$4:$BR75))*'[1]功能-战损相关'!$D$2-BS75</f>
        <v>81756.673398545041</v>
      </c>
      <c r="BY75" s="85">
        <f>SUMPRODUCT((BH$4:BH75)*($BR$4:$BR75))*'[1]功能-战损相关'!$D$2-BT75</f>
        <v>255117.50888281383</v>
      </c>
      <c r="BZ75" s="85">
        <f>SUMPRODUCT((BI$4:BI75)*($BR$4:$BR75))*'[1]功能-战损相关'!$D$2-BU75</f>
        <v>804606.01601803303</v>
      </c>
      <c r="CA75" s="85">
        <f>SUMPRODUCT((BJ$4:BJ75)*($BR$4:$BR75))*'[1]功能-战损相关'!$D$2-BV75</f>
        <v>555081.84318407869</v>
      </c>
      <c r="CB75" s="85">
        <f>SUMPRODUCT((BK$4:BK75)*($BR$4:$BR75))*'[1]功能-战损相关'!$D$2-BW75</f>
        <v>308008.1492315575</v>
      </c>
      <c r="CC75" s="34"/>
      <c r="CD75" s="34">
        <v>72</v>
      </c>
      <c r="CE75" s="65">
        <v>1</v>
      </c>
      <c r="CF75" s="105">
        <f>求节点(节奏总纲!R$4:R$363,BS$4:BS$363,$CD75)*$CE75</f>
        <v>117125.66444407246</v>
      </c>
      <c r="CG75" s="105">
        <f>求节点(节奏总纲!S$4:S$363,BT$4:BT$363,$CD75)*$CE75</f>
        <v>313559.26029635203</v>
      </c>
      <c r="CH75" s="105">
        <f>求节点(节奏总纲!T$4:T$363,BU$4:BU$363,$CD75)*$CE75</f>
        <v>948116.10279212438</v>
      </c>
      <c r="CI75" s="105">
        <f>求节点(节奏总纲!U$4:U$363,BV$4:BV$363,$CD75)*$CE75</f>
        <v>403314.36294939963</v>
      </c>
      <c r="CJ75" s="105">
        <f>求节点(节奏总纲!V$4:V$363,BW$4:BW$363,$CD75)*$CE75</f>
        <v>95765.837395024806</v>
      </c>
      <c r="CK75" s="105">
        <f>求节点(节奏总纲!R$4:R$363,BX$4:BX$363,$CD75)*$CE75</f>
        <v>217519.09111042062</v>
      </c>
      <c r="CL75" s="105">
        <f>求节点(节奏总纲!S$4:S$363,BY$4:BY$363,$CD75)*$CE75</f>
        <v>582324.34055036795</v>
      </c>
      <c r="CM75" s="105">
        <f>求节点(节奏总纲!T$4:T$363,BZ$4:BZ$363,$CD75)*$CE75</f>
        <v>1760787.048042516</v>
      </c>
      <c r="CN75" s="105">
        <f>求节点(节奏总纲!U$4:U$363,CA$4:CA$363,$CD75)*$CE75</f>
        <v>749012.38833459932</v>
      </c>
      <c r="CO75" s="105">
        <f>求节点(节奏总纲!V$4:V$363,CB$4:CB$363,$CD75)*$CE75</f>
        <v>177850.84087647457</v>
      </c>
      <c r="CP75" s="34"/>
      <c r="CQ75" s="34"/>
      <c r="CR75" s="34"/>
      <c r="CS75" s="34"/>
      <c r="CT75" s="34"/>
    </row>
    <row r="76" spans="26:98" x14ac:dyDescent="0.2">
      <c r="Z76" s="49"/>
      <c r="AA76" s="13">
        <v>73</v>
      </c>
      <c r="AB76" s="58">
        <f>攻城基础信息!X77*$E$12</f>
        <v>158949.14234062674</v>
      </c>
      <c r="AC76" s="58">
        <f>攻城基础信息!Y77*$E$12</f>
        <v>187287.03379306471</v>
      </c>
      <c r="AD76" s="58">
        <f>攻城基础信息!Z77*$E$12</f>
        <v>167298.28012330853</v>
      </c>
      <c r="AE76" s="58">
        <f>攻城基础信息!AA77*$E$12</f>
        <v>201179.45081713985</v>
      </c>
      <c r="AF76" s="58">
        <f>攻城基础信息!AB77*$E$12</f>
        <v>174178.14753031818</v>
      </c>
      <c r="AH76" s="58">
        <f>$E$4*AB76*攻城基础信息!AC77</f>
        <v>10384677.299587609</v>
      </c>
      <c r="AI76" s="58">
        <f>$E$4*AC76*攻城基础信息!AD77</f>
        <v>12236086.207813557</v>
      </c>
      <c r="AJ76" s="58">
        <f>$E$4*AD76*攻城基础信息!AE77</f>
        <v>10930154.301389486</v>
      </c>
      <c r="AK76" s="58">
        <f>$E$4*AE76*攻城基础信息!AF77</f>
        <v>13143724.120053131</v>
      </c>
      <c r="AL76" s="58">
        <f>$E$4*AF76*攻城基础信息!AG77</f>
        <v>11379638.971980784</v>
      </c>
      <c r="AM76" s="30"/>
      <c r="AN76" s="13">
        <v>73</v>
      </c>
      <c r="AO76" s="105">
        <f>求节点(节奏总纲!D$4:D$163,AH$4:AH$163,$AN76)*其他调用!H77*其他调用!$M77</f>
        <v>348710915.43828326</v>
      </c>
      <c r="AP76" s="105">
        <f>求节点(节奏总纲!E$4:E$163,AI$4:AI$163,$AN76)*其他调用!I77*其他调用!$M77</f>
        <v>414254116.99702483</v>
      </c>
      <c r="AQ76" s="105">
        <f>求节点(节奏总纲!F$4:F$163,AJ$4:AJ$163,$AN76)*其他调用!J77*其他调用!$M77</f>
        <v>34674563.353511222</v>
      </c>
      <c r="AR76" s="105">
        <f>求节点(节奏总纲!G$4:G$163,AK$4:AK$163,$AN76)*其他调用!K77*其他调用!$M77</f>
        <v>8174190.6540616872</v>
      </c>
      <c r="AS76" s="105">
        <f>求节点(节奏总纲!H$4:H$163,AL$4:AL$163,$AN76)*其他调用!L77*其他调用!$M77</f>
        <v>2637480.3063368113</v>
      </c>
      <c r="AT76" s="17">
        <f t="shared" si="14"/>
        <v>808451266.74921775</v>
      </c>
      <c r="AU76" s="84"/>
      <c r="AV76" s="66"/>
      <c r="AX76" s="85"/>
      <c r="AY76" s="17">
        <v>73</v>
      </c>
      <c r="AZ76" s="85">
        <f>其他调用!R77*6*(其他调用!AH$2*$AZ$1*MIN(其他调用!$AJ77/其他调用!AH77,1)+$E$4*0%*攻城基础信息!AC77)</f>
        <v>19365.218688645498</v>
      </c>
      <c r="BA76" s="85">
        <f>其他调用!S77*6*(其他调用!AI$2*$AZ$1*MIN(其他调用!$AJ77/其他调用!AI77,1)+$E$4*0%*攻城基础信息!AD77)</f>
        <v>58554.844536207653</v>
      </c>
      <c r="BB76" s="85">
        <f>其他调用!T77*6*(其他调用!AJ$2*$AZ$1*MIN(其他调用!$AJ77/其他调用!AJ77,1)+$E$4*0%*攻城基础信息!AE77)</f>
        <v>177235.90936974663</v>
      </c>
      <c r="BC76" s="85">
        <f>其他调用!U77*6*(其他调用!AK$2*$AZ$1*MIN(其他调用!$AJ77/其他调用!AK77,1)+$E$4*0%*攻城基础信息!AF77)</f>
        <v>119818.84125353323</v>
      </c>
      <c r="BD76" s="85">
        <f>其他调用!V77*6*(其他调用!AL$2*$AZ$1*MIN(其他调用!$AJ77/其他调用!AL77,1)+$E$4*0%*攻城基础信息!AG77)</f>
        <v>59124.789910457213</v>
      </c>
      <c r="BE76" s="17"/>
      <c r="BF76" s="17">
        <v>73</v>
      </c>
      <c r="BG76" s="105">
        <f>求节点(节奏总纲!D$4:D$163,AZ$4:AZ$163,$AN76)</f>
        <v>17172.137474830655</v>
      </c>
      <c r="BH76" s="105">
        <f>求节点(节奏总纲!E$4:E$163,BA$4:BA$163,$AN76)</f>
        <v>53217.965385870346</v>
      </c>
      <c r="BI76" s="105">
        <f>求节点(节奏总纲!F$4:F$163,BB$4:BB$163,$AN76)</f>
        <v>166394.29544403945</v>
      </c>
      <c r="BJ76" s="105">
        <f>求节点(节奏总纲!G$4:G$163,BC$4:BC$163,$AN76)</f>
        <v>118097.30989567065</v>
      </c>
      <c r="BK76" s="105">
        <f>求节点(节奏总纲!H$4:H$163,BD$4:BD$163,$AN76)</f>
        <v>64786.834687922419</v>
      </c>
      <c r="BL76" s="34">
        <f>BG76*其他调用!H77*其他调用!$M77</f>
        <v>835175.88025747868</v>
      </c>
      <c r="BM76" s="34">
        <f>BH76*其他调用!I77*其他调用!$M77</f>
        <v>2407089.0018818821</v>
      </c>
      <c r="BN76" s="34">
        <f>BI76*其他调用!J77*其他调用!$M77</f>
        <v>627203.97585416178</v>
      </c>
      <c r="BO76" s="34">
        <f>BJ76*其他调用!K77*其他调用!$M77</f>
        <v>76707.429976213636</v>
      </c>
      <c r="BP76" s="34">
        <f>BK76*其他调用!L77*其他调用!$M77</f>
        <v>11740.002299019765</v>
      </c>
      <c r="BQ76" s="17">
        <f t="shared" si="15"/>
        <v>3957916.2902687555</v>
      </c>
      <c r="BR76" s="67">
        <f>[1]服务器生态!$R75</f>
        <v>1.2352436107623899</v>
      </c>
      <c r="BS76" s="66">
        <f>SUMPRODUCT((BG$4:BG76)*($BR$4:$BR76)*(其他调用!BY$5:BY77))</f>
        <v>47734.884429988713</v>
      </c>
      <c r="BT76" s="66">
        <f>SUMPRODUCT((BH$4:BH76)*($BR$4:$BR76)*(其他调用!BZ$5:BZ77))</f>
        <v>148874.96787263255</v>
      </c>
      <c r="BU76" s="66">
        <f>SUMPRODUCT((BI$4:BI76)*($BR$4:$BR76)*(其他调用!CA$5:CA77))</f>
        <v>469218.45404552715</v>
      </c>
      <c r="BV76" s="66">
        <f>SUMPRODUCT((BJ$4:BJ76)*($BR$4:$BR76)*(其他调用!CB$5:CB77))</f>
        <v>324419.0390649148</v>
      </c>
      <c r="BW76" s="66">
        <f>SUMPRODUCT((BK$4:BK76)*($BR$4:$BR76)*(其他调用!CC$5:CC77))</f>
        <v>179855.35852562636</v>
      </c>
      <c r="BX76" s="85">
        <f>SUMPRODUCT((BG$4:BG76)*($BR$4:$BR76))*'[1]功能-战损相关'!$D$2-BS76</f>
        <v>88650.499655693391</v>
      </c>
      <c r="BY76" s="85">
        <f>SUMPRODUCT((BH$4:BH76)*($BR$4:$BR76))*'[1]功能-战损相关'!$D$2-BT76</f>
        <v>276482.08319203171</v>
      </c>
      <c r="BZ76" s="85">
        <f>SUMPRODUCT((BI$4:BI76)*($BR$4:$BR76))*'[1]功能-战损相关'!$D$2-BU76</f>
        <v>871405.70037026471</v>
      </c>
      <c r="CA76" s="85">
        <f>SUMPRODUCT((BJ$4:BJ76)*($BR$4:$BR76))*'[1]功能-战损相关'!$D$2-BV76</f>
        <v>602492.50112055591</v>
      </c>
      <c r="CB76" s="85">
        <f>SUMPRODUCT((BK$4:BK76)*($BR$4:$BR76))*'[1]功能-战损相关'!$D$2-BW76</f>
        <v>334017.0944047345</v>
      </c>
      <c r="CC76" s="34"/>
      <c r="CD76" s="34">
        <v>73</v>
      </c>
      <c r="CE76" s="65">
        <v>1</v>
      </c>
      <c r="CF76" s="105">
        <f>求节点(节奏总纲!R$4:R$363,BS$4:BS$363,$CD76)*$CE76</f>
        <v>162959.93951761696</v>
      </c>
      <c r="CG76" s="105">
        <f>求节点(节奏总纲!S$4:S$363,BT$4:BT$363,$CD76)*$CE76</f>
        <v>315938.77026270999</v>
      </c>
      <c r="CH76" s="105">
        <f>求节点(节奏总纲!T$4:T$363,BU$4:BU$363,$CD76)*$CE76</f>
        <v>963553.08927778469</v>
      </c>
      <c r="CI76" s="105">
        <f>求节点(节奏总纲!U$4:U$363,BV$4:BV$363,$CD76)*$CE76</f>
        <v>550165.22803891369</v>
      </c>
      <c r="CJ76" s="105">
        <f>求节点(节奏总纲!V$4:V$363,BW$4:BW$363,$CD76)*$CE76</f>
        <v>97012.039397709086</v>
      </c>
      <c r="CK76" s="105">
        <f>求节点(节奏总纲!R$4:R$363,BX$4:BX$363,$CD76)*$CE76</f>
        <v>302639.88767557457</v>
      </c>
      <c r="CL76" s="105">
        <f>求节点(节奏总纲!S$4:S$363,BY$4:BY$363,$CD76)*$CE76</f>
        <v>586743.43048788968</v>
      </c>
      <c r="CM76" s="105">
        <f>求节点(节奏总纲!T$4:T$363,BZ$4:BZ$363,$CD76)*$CE76</f>
        <v>1789455.737230171</v>
      </c>
      <c r="CN76" s="105">
        <f>求节点(节奏总纲!U$4:U$363,CA$4:CA$363,$CD76)*$CE76</f>
        <v>1021735.4235008402</v>
      </c>
      <c r="CO76" s="105">
        <f>求节点(节奏总纲!V$4:V$363,CB$4:CB$363,$CD76)*$CE76</f>
        <v>180165.21602431682</v>
      </c>
      <c r="CP76" s="34"/>
      <c r="CQ76" s="34"/>
      <c r="CR76" s="34"/>
      <c r="CS76" s="34"/>
      <c r="CT76" s="34"/>
    </row>
    <row r="77" spans="26:98" x14ac:dyDescent="0.2">
      <c r="Z77" s="49"/>
      <c r="AA77" s="13">
        <v>74</v>
      </c>
      <c r="AB77" s="58">
        <f>攻城基础信息!X78*$E$12</f>
        <v>161861.29956055011</v>
      </c>
      <c r="AC77" s="58">
        <f>攻城基础信息!Y78*$E$12</f>
        <v>190603.2543963778</v>
      </c>
      <c r="AD77" s="58">
        <f>攻城基础信息!Z78*$E$12</f>
        <v>169728.00271284007</v>
      </c>
      <c r="AE77" s="58">
        <f>攻城基础信息!AA78*$E$12</f>
        <v>204481.02091871487</v>
      </c>
      <c r="AF77" s="58">
        <f>攻城基础信息!AB78*$E$12</f>
        <v>179569.54888295862</v>
      </c>
      <c r="AH77" s="58">
        <f>$E$4*AB77*攻城基础信息!AC78</f>
        <v>10682845.770996302</v>
      </c>
      <c r="AI77" s="58">
        <f>$E$4*AC77*攻城基础信息!AD78</f>
        <v>12579814.79016093</v>
      </c>
      <c r="AJ77" s="58">
        <f>$E$4*AD77*攻城基础信息!AE78</f>
        <v>11202048.179047439</v>
      </c>
      <c r="AK77" s="58">
        <f>$E$4*AE77*攻城基础信息!AF78</f>
        <v>13495747.380635174</v>
      </c>
      <c r="AL77" s="58">
        <f>$E$4*AF77*攻城基础信息!AG78</f>
        <v>11851590.226275263</v>
      </c>
      <c r="AM77" s="30"/>
      <c r="AN77" s="13">
        <v>74</v>
      </c>
      <c r="AO77" s="105">
        <f>求节点(节奏总纲!D$4:D$163,AH$4:AH$163,$AN77)*其他调用!H78*其他调用!$M78</f>
        <v>351071108.94117731</v>
      </c>
      <c r="AP77" s="105">
        <f>求节点(节奏总纲!E$4:E$163,AI$4:AI$163,$AN77)*其他调用!I78*其他调用!$M78</f>
        <v>418023375.79944569</v>
      </c>
      <c r="AQ77" s="105">
        <f>求节点(节奏总纲!F$4:F$163,AJ$4:AJ$163,$AN77)*其他调用!J78*其他调用!$M78</f>
        <v>35077818.522342913</v>
      </c>
      <c r="AR77" s="105">
        <f>求节点(节奏总纲!G$4:G$163,AK$4:AK$163,$AN77)*其他调用!K78*其他调用!$M78</f>
        <v>8260595.3663257472</v>
      </c>
      <c r="AS77" s="105">
        <f>求节点(节奏总纲!H$4:H$163,AL$4:AL$163,$AN77)*其他调用!L78*其他调用!$M78</f>
        <v>2669410.4769928302</v>
      </c>
      <c r="AT77" s="17">
        <f t="shared" si="14"/>
        <v>815102309.1062845</v>
      </c>
      <c r="AU77" s="84"/>
      <c r="AV77" s="66"/>
      <c r="AX77" s="85"/>
      <c r="AY77" s="17">
        <v>74</v>
      </c>
      <c r="AZ77" s="85">
        <f>其他调用!R78*6*(其他调用!AH$2*$AZ$1*MIN(其他调用!$AJ78/其他调用!AH78,1)+$E$4*0%*攻城基础信息!AC78)</f>
        <v>19561.712604311288</v>
      </c>
      <c r="BA77" s="85">
        <f>其他调用!S78*6*(其他调用!AI$2*$AZ$1*MIN(其他调用!$AJ78/其他调用!AI78,1)+$E$4*0%*攻城基础信息!AD78)</f>
        <v>59169.673332457547</v>
      </c>
      <c r="BB77" s="85">
        <f>其他调用!T78*6*(其他调用!AJ$2*$AZ$1*MIN(其他调用!$AJ78/其他调用!AJ78,1)+$E$4*0%*攻城基础信息!AE78)</f>
        <v>179044.59652181968</v>
      </c>
      <c r="BC77" s="85">
        <f>其他调用!U78*6*(其他调用!AK$2*$AZ$1*MIN(其他调用!$AJ78/其他调用!AK78,1)+$E$4*0%*攻城基础信息!AF78)</f>
        <v>120960.28317062368</v>
      </c>
      <c r="BD77" s="85">
        <f>其他调用!V78*6*(其他调用!AL$2*$AZ$1*MIN(其他调用!$AJ78/其他调用!AL78,1)+$E$4*0%*攻城基础信息!AG78)</f>
        <v>59935.569481055121</v>
      </c>
      <c r="BE77" s="17"/>
      <c r="BF77" s="17">
        <v>74</v>
      </c>
      <c r="BG77" s="105">
        <f>求节点(节奏总纲!D$4:D$163,AZ$4:AZ$163,$AN77)</f>
        <v>17209.698389524583</v>
      </c>
      <c r="BH77" s="105">
        <f>求节点(节奏总纲!E$4:E$163,BA$4:BA$163,$AN77)</f>
        <v>53333.931206990885</v>
      </c>
      <c r="BI77" s="105">
        <f>求节点(节奏总纲!F$4:F$163,BB$4:BB$163,$AN77)</f>
        <v>166749.11127607021</v>
      </c>
      <c r="BJ77" s="105">
        <f>求节点(节奏总纲!G$4:G$163,BC$4:BC$163,$AN77)</f>
        <v>118321.27731138006</v>
      </c>
      <c r="BK77" s="105">
        <f>求节点(节奏总纲!H$4:H$163,BD$4:BD$163,$AN77)</f>
        <v>64965.417615391838</v>
      </c>
      <c r="BL77" s="34">
        <f>BG77*其他调用!H78*其他调用!$M78</f>
        <v>837253.8328297392</v>
      </c>
      <c r="BM77" s="34">
        <f>BH77*其他调用!I78*其他调用!$M78</f>
        <v>2421374.173267372</v>
      </c>
      <c r="BN77" s="34">
        <f>BI77*其他调用!J78*其他调用!$M78</f>
        <v>630115.80414914852</v>
      </c>
      <c r="BO77" s="34">
        <f>BJ77*其他调用!K78*其他调用!$M78</f>
        <v>77193.609688910976</v>
      </c>
      <c r="BP77" s="34">
        <f>BK77*其他调用!L78*其他调用!$M78</f>
        <v>11851.371392999265</v>
      </c>
      <c r="BQ77" s="17">
        <f t="shared" si="15"/>
        <v>3977788.7913281699</v>
      </c>
      <c r="BR77" s="67">
        <f>[1]服务器生态!$R76</f>
        <v>1.3568597460444851</v>
      </c>
      <c r="BS77" s="66">
        <f>SUMPRODUCT((BG$4:BG77)*($BR$4:$BR77)*(其他调用!BY$5:BY78))</f>
        <v>51821.335152593405</v>
      </c>
      <c r="BT77" s="66">
        <f>SUMPRODUCT((BH$4:BH77)*($BR$4:$BR77)*(其他调用!BZ$5:BZ78))</f>
        <v>161539.13413442011</v>
      </c>
      <c r="BU77" s="66">
        <f>SUMPRODUCT((BI$4:BI77)*($BR$4:$BR77)*(其他调用!CA$5:CA78))</f>
        <v>508813.10648188577</v>
      </c>
      <c r="BV77" s="66">
        <f>SUMPRODUCT((BJ$4:BJ77)*($BR$4:$BR77)*(其他调用!CB$5:CB78))</f>
        <v>352514.48026468098</v>
      </c>
      <c r="BW77" s="66">
        <f>SUMPRODUCT((BK$4:BK77)*($BR$4:$BR77)*(其他调用!CC$5:CC78))</f>
        <v>195281.42653390291</v>
      </c>
      <c r="BX77" s="85">
        <f>SUMPRODUCT((BG$4:BG77)*($BR$4:$BR77))*'[1]功能-战损相关'!$D$2-BS77</f>
        <v>96239.622426244954</v>
      </c>
      <c r="BY77" s="85">
        <f>SUMPRODUCT((BH$4:BH77)*($BR$4:$BR77))*'[1]功能-战损相关'!$D$2-BT77</f>
        <v>300001.24910678004</v>
      </c>
      <c r="BZ77" s="85">
        <f>SUMPRODUCT((BI$4:BI77)*($BR$4:$BR77))*'[1]功能-战损相关'!$D$2-BU77</f>
        <v>944938.62632350228</v>
      </c>
      <c r="CA77" s="85">
        <f>SUMPRODUCT((BJ$4:BJ77)*($BR$4:$BR77))*'[1]功能-战损相关'!$D$2-BV77</f>
        <v>654669.7490629789</v>
      </c>
      <c r="CB77" s="85">
        <f>SUMPRODUCT((BK$4:BK77)*($BR$4:$BR77))*'[1]功能-战损相关'!$D$2-BW77</f>
        <v>362665.50642010523</v>
      </c>
      <c r="CC77" s="34"/>
      <c r="CD77" s="34">
        <v>74</v>
      </c>
      <c r="CE77" s="65">
        <v>1</v>
      </c>
      <c r="CF77" s="105">
        <f>求节点(节奏总纲!R$4:R$363,BS$4:BS$363,$CD77)*$CE77</f>
        <v>175692.44344398941</v>
      </c>
      <c r="CG77" s="105">
        <f>求节点(节奏总纲!S$4:S$363,BT$4:BT$363,$CD77)*$CE77</f>
        <v>354825.40273032576</v>
      </c>
      <c r="CH77" s="105">
        <f>求节点(节奏总纲!T$4:T$363,BU$4:BU$363,$CD77)*$CE77</f>
        <v>974966.04602634977</v>
      </c>
      <c r="CI77" s="105">
        <f>求节点(节奏总纲!U$4:U$363,BV$4:BV$363,$CD77)*$CE77</f>
        <v>610650.55976951844</v>
      </c>
      <c r="CJ77" s="105">
        <f>求节点(节奏总纲!V$4:V$363,BW$4:BW$363,$CD77)*$CE77</f>
        <v>98284.124263177</v>
      </c>
      <c r="CK77" s="105">
        <f>求节点(节奏总纲!R$4:R$363,BX$4:BX$363,$CD77)*$CE77</f>
        <v>326285.96639598045</v>
      </c>
      <c r="CL77" s="105">
        <f>求节点(节奏总纲!S$4:S$363,BY$4:BY$363,$CD77)*$CE77</f>
        <v>658961.46221346187</v>
      </c>
      <c r="CM77" s="105">
        <f>求节点(节奏总纲!T$4:T$363,BZ$4:BZ$363,$CD77)*$CE77</f>
        <v>1810651.2283346492</v>
      </c>
      <c r="CN77" s="105">
        <f>求节点(节奏总纲!U$4:U$363,CA$4:CA$363,$CD77)*$CE77</f>
        <v>1134065.3252862487</v>
      </c>
      <c r="CO77" s="105">
        <f>求节点(节奏总纲!V$4:V$363,CB$4:CB$363,$CD77)*$CE77</f>
        <v>182527.65934590009</v>
      </c>
      <c r="CP77" s="34"/>
      <c r="CQ77" s="34"/>
      <c r="CR77" s="34"/>
      <c r="CS77" s="34"/>
      <c r="CT77" s="34"/>
    </row>
    <row r="78" spans="26:98" x14ac:dyDescent="0.2">
      <c r="Z78" s="49"/>
      <c r="AA78" s="13">
        <v>75</v>
      </c>
      <c r="AB78" s="58">
        <f>攻城基础信息!X79*$E$12</f>
        <v>164789.76305424451</v>
      </c>
      <c r="AC78" s="58">
        <f>攻城基础信息!Y79*$E$12</f>
        <v>193879.94214442413</v>
      </c>
      <c r="AD78" s="58">
        <f>攻城基础信息!Z79*$E$12</f>
        <v>172665.55663140299</v>
      </c>
      <c r="AE78" s="58">
        <f>攻城基础信息!AA79*$E$12</f>
        <v>207446.32679380485</v>
      </c>
      <c r="AF78" s="58">
        <f>攻城基础信息!AB79*$E$12</f>
        <v>184011.3671965776</v>
      </c>
      <c r="AH78" s="58">
        <f>$E$4*AB78*攻城基础信息!AC79</f>
        <v>10985984.203616295</v>
      </c>
      <c r="AI78" s="58">
        <f>$E$4*AC78*攻城基础信息!AD79</f>
        <v>12925329.476294937</v>
      </c>
      <c r="AJ78" s="58">
        <f>$E$4*AD78*攻城基础信息!AE79</f>
        <v>11511037.108760195</v>
      </c>
      <c r="AK78" s="58">
        <f>$E$4*AE78*攻城基础信息!AF79</f>
        <v>13829755.119586984</v>
      </c>
      <c r="AL78" s="58">
        <f>$E$4*AF78*攻城基础信息!AG79</f>
        <v>12267424.479771834</v>
      </c>
      <c r="AM78" s="30"/>
      <c r="AN78" s="13">
        <v>75</v>
      </c>
      <c r="AO78" s="105">
        <f>求节点(节奏总纲!D$4:D$163,AH$4:AH$163,$AN78)*其他调用!H79*其他调用!$M79</f>
        <v>353430240.22177583</v>
      </c>
      <c r="AP78" s="105">
        <f>求节点(节奏总纲!E$4:E$163,AI$4:AI$163,$AN78)*其他调用!I79*其他调用!$M79</f>
        <v>421812106.5759564</v>
      </c>
      <c r="AQ78" s="105">
        <f>求节点(节奏总纲!F$4:F$163,AJ$4:AJ$163,$AN78)*其他调用!J79*其他调用!$M79</f>
        <v>35369357.502306953</v>
      </c>
      <c r="AR78" s="105">
        <f>求节点(节奏总纲!G$4:G$163,AK$4:AK$163,$AN78)*其他调用!K79*其他调用!$M79</f>
        <v>8347523.3354535736</v>
      </c>
      <c r="AS78" s="105">
        <f>求节点(节奏总纲!H$4:H$163,AL$4:AL$163,$AN78)*其他调用!L79*其他调用!$M79</f>
        <v>2701580.605582851</v>
      </c>
      <c r="AT78" s="17">
        <f t="shared" si="14"/>
        <v>821660808.24107563</v>
      </c>
      <c r="AU78" s="84"/>
      <c r="AV78" s="66"/>
      <c r="AX78" s="85"/>
      <c r="AY78" s="17">
        <v>75</v>
      </c>
      <c r="AZ78" s="85">
        <f>其他调用!R79*6*(其他调用!AH$2*$AZ$1*MIN(其他调用!$AJ79/其他调用!AH79,1)+$E$4*0%*攻城基础信息!AC79)</f>
        <v>19768.003160919547</v>
      </c>
      <c r="BA78" s="85">
        <f>其他调用!S79*6*(其他调用!AI$2*$AZ$1*MIN(其他调用!$AJ79/其他调用!AI79,1)+$E$4*0%*攻城基础信息!AD79)</f>
        <v>59763.19228746913</v>
      </c>
      <c r="BB78" s="85">
        <f>其他调用!T79*6*(其他调用!AJ$2*$AZ$1*MIN(其他调用!$AJ79/其他调用!AJ79,1)+$E$4*0%*攻城基础信息!AE79)</f>
        <v>180897.74074856369</v>
      </c>
      <c r="BC78" s="85">
        <f>其他调用!U79*6*(其他调用!AK$2*$AZ$1*MIN(其他调用!$AJ79/其他调用!AK79,1)+$E$4*0%*攻城基础信息!AF79)</f>
        <v>122104.36720582335</v>
      </c>
      <c r="BD78" s="85">
        <f>其他调用!V79*6*(其他调用!AL$2*$AZ$1*MIN(其他调用!$AJ79/其他调用!AL79,1)+$E$4*0%*攻城基础信息!AG79)</f>
        <v>60723.976135075231</v>
      </c>
      <c r="BE78" s="17"/>
      <c r="BF78" s="17">
        <v>75</v>
      </c>
      <c r="BG78" s="105">
        <f>求节点(节奏总纲!D$4:D$163,AZ$4:AZ$163,$AN78)</f>
        <v>17247.259304218511</v>
      </c>
      <c r="BH78" s="105">
        <f>求节点(节奏总纲!E$4:E$163,BA$4:BA$163,$AN78)</f>
        <v>53449.897028111416</v>
      </c>
      <c r="BI78" s="105">
        <f>求节点(节奏总纲!F$4:F$163,BB$4:BB$163,$AN78)</f>
        <v>167101.16912814276</v>
      </c>
      <c r="BJ78" s="105">
        <f>求节点(节奏总纲!G$4:G$163,BC$4:BC$163,$AN78)</f>
        <v>118545.24472708948</v>
      </c>
      <c r="BK78" s="105">
        <f>求节点(节奏总纲!H$4:H$163,BD$4:BD$163,$AN78)</f>
        <v>65144.000542861249</v>
      </c>
      <c r="BL78" s="34">
        <f>BG78*其他调用!H79*其他调用!$M79</f>
        <v>839327.14549223974</v>
      </c>
      <c r="BM78" s="34">
        <f>BH78*其他调用!I79*其他调用!$M79</f>
        <v>2435715.5114895725</v>
      </c>
      <c r="BN78" s="34">
        <f>BI78*其他调用!J79*其他调用!$M79</f>
        <v>633025.14061453205</v>
      </c>
      <c r="BO78" s="34">
        <f>BJ78*其他调用!K79*其他调用!$M79</f>
        <v>77681.827613654415</v>
      </c>
      <c r="BP78" s="34">
        <f>BK78*其他调用!L79*其他调用!$M79</f>
        <v>11963.397324724809</v>
      </c>
      <c r="BQ78" s="17">
        <f t="shared" si="15"/>
        <v>3997713.0225347234</v>
      </c>
      <c r="BR78" s="67">
        <f>[1]服务器生态!$R77</f>
        <v>1.4784758813265801</v>
      </c>
      <c r="BS78" s="66">
        <f>SUMPRODUCT((BG$4:BG78)*($BR$4:$BR78)*(其他调用!BY$5:BY79))</f>
        <v>56283.775110141098</v>
      </c>
      <c r="BT78" s="66">
        <f>SUMPRODUCT((BH$4:BH78)*($BR$4:$BR78)*(其他调用!BZ$5:BZ79))</f>
        <v>175368.40126712419</v>
      </c>
      <c r="BU78" s="66">
        <f>SUMPRODUCT((BI$4:BI78)*($BR$4:$BR78)*(其他调用!CA$5:CA79))</f>
        <v>552047.73993393651</v>
      </c>
      <c r="BV78" s="66">
        <f>SUMPRODUCT((BJ$4:BJ78)*($BR$4:$BR78)*(其他调用!CB$5:CB79))</f>
        <v>383186.08017029875</v>
      </c>
      <c r="BW78" s="66">
        <f>SUMPRODUCT((BK$4:BK78)*($BR$4:$BR78)*(其他调用!CC$5:CC79))</f>
        <v>212136.34741665845</v>
      </c>
      <c r="BX78" s="85">
        <f>SUMPRODUCT((BG$4:BG78)*($BR$4:$BR78))*'[1]功能-战损相关'!$D$2-BS78</f>
        <v>104527.01091883353</v>
      </c>
      <c r="BY78" s="85">
        <f>SUMPRODUCT((BH$4:BH78)*($BR$4:$BR78))*'[1]功能-战损相关'!$D$2-BT78</f>
        <v>325684.17378180195</v>
      </c>
      <c r="BZ78" s="85">
        <f>SUMPRODUCT((BI$4:BI78)*($BR$4:$BR78))*'[1]功能-战损相关'!$D$2-BU78</f>
        <v>1025231.5170201679</v>
      </c>
      <c r="CA78" s="85">
        <f>SUMPRODUCT((BJ$4:BJ78)*($BR$4:$BR78))*'[1]功能-战损相关'!$D$2-BV78</f>
        <v>711631.29174484056</v>
      </c>
      <c r="CB78" s="85">
        <f>SUMPRODUCT((BK$4:BK78)*($BR$4:$BR78))*'[1]功能-战损相关'!$D$2-BW78</f>
        <v>393967.50234522275</v>
      </c>
      <c r="CC78" s="34"/>
      <c r="CD78" s="34">
        <v>75</v>
      </c>
      <c r="CE78" s="65">
        <v>1</v>
      </c>
      <c r="CF78" s="105">
        <f>求节点(节奏总纲!R$4:R$363,BS$4:BS$363,$CD78)*$CE78</f>
        <v>180170.79874265566</v>
      </c>
      <c r="CG78" s="105">
        <f>求节点(节奏总纲!S$4:S$363,BT$4:BT$363,$CD78)*$CE78</f>
        <v>498897.07585399318</v>
      </c>
      <c r="CH78" s="105">
        <f>求节点(节奏总纲!T$4:T$363,BU$4:BU$363,$CD78)*$CE78</f>
        <v>984614.77762317949</v>
      </c>
      <c r="CI78" s="105">
        <f>求节点(节奏总纲!U$4:U$363,BV$4:BV$363,$CD78)*$CE78</f>
        <v>639762.41290057998</v>
      </c>
      <c r="CJ78" s="105">
        <f>求节点(节奏总纲!V$4:V$363,BW$4:BW$363,$CD78)*$CE78</f>
        <v>99541.890626928114</v>
      </c>
      <c r="CK78" s="105">
        <f>求节点(节奏总纲!R$4:R$363,BX$4:BX$363,$CD78)*$CE78</f>
        <v>334602.91195064667</v>
      </c>
      <c r="CL78" s="105">
        <f>求节点(节奏总纲!S$4:S$363,BY$4:BY$363,$CD78)*$CE78</f>
        <v>926523.14087170141</v>
      </c>
      <c r="CM78" s="105">
        <f>求节点(节奏总纲!T$4:T$363,BZ$4:BZ$363,$CD78)*$CE78</f>
        <v>1828570.3013001892</v>
      </c>
      <c r="CN78" s="105">
        <f>求节点(节奏总纲!U$4:U$363,CA$4:CA$363,$CD78)*$CE78</f>
        <v>1188130.1953867918</v>
      </c>
      <c r="CO78" s="105">
        <f>求节点(节奏总纲!V$4:V$363,CB$4:CB$363,$CD78)*$CE78</f>
        <v>184863.51116429499</v>
      </c>
      <c r="CP78" s="34"/>
      <c r="CQ78" s="34"/>
      <c r="CR78" s="34"/>
      <c r="CS78" s="34"/>
      <c r="CT78" s="34"/>
    </row>
    <row r="79" spans="26:98" x14ac:dyDescent="0.2">
      <c r="Z79" s="49"/>
      <c r="AA79" s="13">
        <v>76</v>
      </c>
      <c r="AB79" s="58">
        <f>攻城基础信息!X80*$E$12</f>
        <v>167839.83958903587</v>
      </c>
      <c r="AC79" s="58">
        <f>攻城基础信息!Y80*$E$12</f>
        <v>197103.21600514717</v>
      </c>
      <c r="AD79" s="58">
        <f>攻城基础信息!Z80*$E$12</f>
        <v>175856.4875198697</v>
      </c>
      <c r="AE79" s="58">
        <f>攻城基础信息!AA80*$E$12</f>
        <v>210458.70331594363</v>
      </c>
      <c r="AF79" s="58">
        <f>攻城基础信息!AB80*$E$12</f>
        <v>188230.75664962927</v>
      </c>
      <c r="AH79" s="58">
        <f>$E$4*AB79*攻城基础信息!AC80</f>
        <v>11301215.865661742</v>
      </c>
      <c r="AI79" s="58">
        <f>$E$4*AC79*攻城基础信息!AD80</f>
        <v>13271616.544346569</v>
      </c>
      <c r="AJ79" s="58">
        <f>$E$4*AD79*攻城基础信息!AE80</f>
        <v>11841003.493004553</v>
      </c>
      <c r="AK79" s="58">
        <f>$E$4*AE79*攻城基础信息!AF80</f>
        <v>14170886.023273529</v>
      </c>
      <c r="AL79" s="58">
        <f>$E$4*AF79*攻城基础信息!AG80</f>
        <v>12674204.281075031</v>
      </c>
      <c r="AM79" s="30"/>
      <c r="AN79" s="13">
        <v>76</v>
      </c>
      <c r="AO79" s="105">
        <f>求节点(节奏总纲!D$4:D$163,AH$4:AH$163,$AN79)*其他调用!H80*其他调用!$M80</f>
        <v>355788263.02089566</v>
      </c>
      <c r="AP79" s="105">
        <f>求节点(节奏总纲!E$4:E$163,AI$4:AI$163,$AN79)*其他调用!I80*其他调用!$M80</f>
        <v>425620355.521119</v>
      </c>
      <c r="AQ79" s="105">
        <f>求节点(节奏总纲!F$4:F$163,AJ$4:AJ$163,$AN79)*其他调用!J80*其他调用!$M80</f>
        <v>35661983.87558201</v>
      </c>
      <c r="AR79" s="105">
        <f>求节点(节奏总纲!G$4:G$163,AK$4:AK$163,$AN79)*其他调用!K80*其他调用!$M80</f>
        <v>8432300.7142987289</v>
      </c>
      <c r="AS79" s="105">
        <f>求节点(节奏总纲!H$4:H$163,AL$4:AL$163,$AN79)*其他调用!L80*其他调用!$M80</f>
        <v>2733991.4912198852</v>
      </c>
      <c r="AT79" s="17">
        <f t="shared" si="14"/>
        <v>828236894.62311518</v>
      </c>
      <c r="AU79" s="84"/>
      <c r="AV79" s="66"/>
      <c r="AX79" s="85"/>
      <c r="AY79" s="17">
        <v>76</v>
      </c>
      <c r="AZ79" s="85">
        <f>其他调用!R80*6*(其他调用!AH$2*$AZ$1*MIN(其他调用!$AJ80/其他调用!AH80,1)+$E$4*0%*攻城基础信息!AC80)</f>
        <v>19963.577288448287</v>
      </c>
      <c r="BA79" s="85">
        <f>其他调用!S80*6*(其他调用!AI$2*$AZ$1*MIN(其他调用!$AJ80/其他调用!AI80,1)+$E$4*0%*攻城基础信息!AD80)</f>
        <v>60381.420812188837</v>
      </c>
      <c r="BB79" s="85">
        <f>其他调用!T80*6*(其他调用!AJ$2*$AZ$1*MIN(其他调用!$AJ80/其他调用!AJ80,1)+$E$4*0%*攻城基础信息!AE80)</f>
        <v>182669.28165462002</v>
      </c>
      <c r="BC79" s="85">
        <f>其他调用!U80*6*(其他调用!AK$2*$AZ$1*MIN(其他调用!$AJ80/其他调用!AK80,1)+$E$4*0%*攻城基础信息!AF80)</f>
        <v>123257.36431677434</v>
      </c>
      <c r="BD79" s="85">
        <f>其他调用!V80*6*(其他调用!AL$2*$AZ$1*MIN(其他调用!$AJ80/其他调用!AL80,1)+$E$4*0%*攻城基础信息!AG80)</f>
        <v>61542.289856290583</v>
      </c>
      <c r="BE79" s="17"/>
      <c r="BF79" s="17">
        <v>76</v>
      </c>
      <c r="BG79" s="105">
        <f>求节点(节奏总纲!D$4:D$163,AZ$4:AZ$163,$AN79)</f>
        <v>17284.820218912439</v>
      </c>
      <c r="BH79" s="105">
        <f>求节点(节奏总纲!E$4:E$163,BA$4:BA$163,$AN79)</f>
        <v>53565.862849231955</v>
      </c>
      <c r="BI79" s="105">
        <f>求节点(节奏总纲!F$4:F$163,BB$4:BB$163,$AN79)</f>
        <v>167453.22698021532</v>
      </c>
      <c r="BJ79" s="105">
        <f>求节点(节奏总纲!G$4:G$163,BC$4:BC$163,$AN79)</f>
        <v>118764.58124131022</v>
      </c>
      <c r="BK79" s="105">
        <f>求节点(节奏总纲!H$4:H$163,BD$4:BD$163,$AN79)</f>
        <v>65322.583470330668</v>
      </c>
      <c r="BL79" s="34">
        <f>BG79*其他调用!H80*其他调用!$M80</f>
        <v>841395.7807680252</v>
      </c>
      <c r="BM79" s="34">
        <f>BH79*其他调用!I80*其他调用!$M80</f>
        <v>2450113.1262557358</v>
      </c>
      <c r="BN79" s="34">
        <f>BI79*其他调用!J80*其他调用!$M80</f>
        <v>635942.38907429413</v>
      </c>
      <c r="BO79" s="34">
        <f>BJ79*其他调用!K80*其他调用!$M80</f>
        <v>78169.040003305723</v>
      </c>
      <c r="BP79" s="34">
        <f>BK79*其他调用!L80*其他调用!$M80</f>
        <v>12076.081923789085</v>
      </c>
      <c r="BQ79" s="17">
        <f t="shared" si="15"/>
        <v>4017696.41802515</v>
      </c>
      <c r="BR79" s="67">
        <f>[1]服务器生态!$R78</f>
        <v>1.6000920166086754</v>
      </c>
      <c r="BS79" s="66">
        <f>SUMPRODUCT((BG$4:BG79)*($BR$4:$BR79)*(其他调用!BY$5:BY80))</f>
        <v>61123.80310728075</v>
      </c>
      <c r="BT79" s="66">
        <f>SUMPRODUCT((BH$4:BH79)*($BR$4:$BR79)*(其他调用!BZ$5:BZ80))</f>
        <v>190367.70543099116</v>
      </c>
      <c r="BU79" s="66">
        <f>SUMPRODUCT((BI$4:BI79)*($BR$4:$BR79)*(其他调用!CA$5:CA80))</f>
        <v>598937.33997205703</v>
      </c>
      <c r="BV79" s="66">
        <f>SUMPRODUCT((BJ$4:BJ79)*($BR$4:$BR79)*(其他调用!CB$5:CB80))</f>
        <v>416442.07537281502</v>
      </c>
      <c r="BW79" s="66">
        <f>SUMPRODUCT((BK$4:BK79)*($BR$4:$BR79)*(其他调用!CC$5:CC80))</f>
        <v>230427.72267180617</v>
      </c>
      <c r="BX79" s="85">
        <f>SUMPRODUCT((BG$4:BG79)*($BR$4:$BR79))*'[1]功能-战损相关'!$D$2-BS79</f>
        <v>113515.63434209288</v>
      </c>
      <c r="BY79" s="85">
        <f>SUMPRODUCT((BH$4:BH79)*($BR$4:$BR79))*'[1]功能-战损相关'!$D$2-BT79</f>
        <v>353540.02437184064</v>
      </c>
      <c r="BZ79" s="85">
        <f>SUMPRODUCT((BI$4:BI79)*($BR$4:$BR79))*'[1]功能-战损相关'!$D$2-BU79</f>
        <v>1112312.202805249</v>
      </c>
      <c r="CA79" s="85">
        <f>SUMPRODUCT((BJ$4:BJ79)*($BR$4:$BR79))*'[1]功能-战损相关'!$D$2-BV79</f>
        <v>773392.42569237074</v>
      </c>
      <c r="CB79" s="85">
        <f>SUMPRODUCT((BK$4:BK79)*($BR$4:$BR79))*'[1]功能-战损相关'!$D$2-BW79</f>
        <v>427937.19924763992</v>
      </c>
      <c r="CC79" s="34"/>
      <c r="CD79" s="34">
        <v>76</v>
      </c>
      <c r="CE79" s="65">
        <v>1</v>
      </c>
      <c r="CF79" s="105">
        <f>求节点(节奏总纲!R$4:R$363,BS$4:BS$363,$CD79)*$CE79</f>
        <v>182609.19114926053</v>
      </c>
      <c r="CG79" s="105">
        <f>求节点(节奏总纲!S$4:S$363,BT$4:BT$363,$CD79)*$CE79</f>
        <v>542940.51571320661</v>
      </c>
      <c r="CH79" s="105">
        <f>求节点(节奏总纲!T$4:T$363,BU$4:BU$363,$CD79)*$CE79</f>
        <v>991975.44474699022</v>
      </c>
      <c r="CI79" s="105">
        <f>求节点(节奏总纲!U$4:U$363,BV$4:BV$363,$CD79)*$CE79</f>
        <v>657245.29333975713</v>
      </c>
      <c r="CJ79" s="105">
        <f>求节点(节奏总纲!V$4:V$363,BW$4:BW$363,$CD79)*$CE79</f>
        <v>100748.29939012579</v>
      </c>
      <c r="CK79" s="105">
        <f>求节点(节奏总纲!R$4:R$363,BX$4:BX$363,$CD79)*$CE79</f>
        <v>339131.35499148432</v>
      </c>
      <c r="CL79" s="105">
        <f>求节点(节奏总纲!S$4:S$363,BY$4:BY$363,$CD79)*$CE79</f>
        <v>1008318.1006102412</v>
      </c>
      <c r="CM79" s="105">
        <f>求节点(节奏总纲!T$4:T$363,BZ$4:BZ$363,$CD79)*$CE79</f>
        <v>1842240.1116729816</v>
      </c>
      <c r="CN79" s="105">
        <f>求节点(节奏总纲!U$4:U$363,CA$4:CA$363,$CD79)*$CE79</f>
        <v>1220598.4019166925</v>
      </c>
      <c r="CO79" s="105">
        <f>求节点(节奏总纲!V$4:V$363,CB$4:CB$363,$CD79)*$CE79</f>
        <v>187103.98458166208</v>
      </c>
      <c r="CP79" s="34"/>
      <c r="CQ79" s="34"/>
      <c r="CR79" s="34"/>
      <c r="CS79" s="34"/>
      <c r="CT79" s="34"/>
    </row>
    <row r="80" spans="26:98" x14ac:dyDescent="0.2">
      <c r="Z80" s="49"/>
      <c r="AA80" s="13">
        <v>77</v>
      </c>
      <c r="AB80" s="58">
        <f>攻城基础信息!X81*$E$12</f>
        <v>170908.72724921745</v>
      </c>
      <c r="AC80" s="58">
        <f>攻城基础信息!Y81*$E$12</f>
        <v>200351.6110851054</v>
      </c>
      <c r="AD80" s="58">
        <f>攻城基础信息!Z81*$E$12</f>
        <v>179092.84657374254</v>
      </c>
      <c r="AE80" s="58">
        <f>攻城基础信息!AA81*$E$12</f>
        <v>213479.27862136305</v>
      </c>
      <c r="AF80" s="58">
        <f>攻城基础信息!AB81*$E$12</f>
        <v>192584.9423442985</v>
      </c>
      <c r="AH80" s="58">
        <f>$E$4*AB80*攻城基础信息!AC81</f>
        <v>11621793.45294678</v>
      </c>
      <c r="AI80" s="58">
        <f>$E$4*AC80*攻城基础信息!AD81</f>
        <v>13623909.553787161</v>
      </c>
      <c r="AJ80" s="58">
        <f>$E$4*AD80*攻城基础信息!AE81</f>
        <v>12178313.567014487</v>
      </c>
      <c r="AK80" s="58">
        <f>$E$4*AE80*攻城基础信息!AF81</f>
        <v>14516590.946252678</v>
      </c>
      <c r="AL80" s="58">
        <f>$E$4*AF80*攻城基础信息!AG81</f>
        <v>13095776.079412291</v>
      </c>
      <c r="AM80" s="30"/>
      <c r="AN80" s="13">
        <v>77</v>
      </c>
      <c r="AO80" s="105">
        <f>求节点(节奏总纲!D$4:D$163,AH$4:AH$163,$AN80)*其他调用!H81*其他调用!$M81</f>
        <v>358145131.07935339</v>
      </c>
      <c r="AP80" s="105">
        <f>求节点(节奏总纲!E$4:E$163,AI$4:AI$163,$AN80)*其他调用!I81*其他调用!$M81</f>
        <v>429448168.82949591</v>
      </c>
      <c r="AQ80" s="105">
        <f>求节点(节奏总纲!F$4:F$163,AJ$4:AJ$163,$AN80)*其他调用!J81*其他调用!$M81</f>
        <v>35955698.855429851</v>
      </c>
      <c r="AR80" s="105">
        <f>求节点(节奏总纲!G$4:G$163,AK$4:AK$163,$AN80)*其他调用!K81*其他调用!$M81</f>
        <v>8513763.3790904135</v>
      </c>
      <c r="AS80" s="105">
        <f>求节点(节奏总纲!H$4:H$163,AL$4:AL$163,$AN80)*其他调用!L81*其他调用!$M81</f>
        <v>2766643.9330169423</v>
      </c>
      <c r="AT80" s="17">
        <f t="shared" si="14"/>
        <v>834829406.07638645</v>
      </c>
      <c r="AU80" s="84"/>
      <c r="AV80" s="66"/>
      <c r="AX80" s="85"/>
      <c r="AY80" s="17">
        <v>77</v>
      </c>
      <c r="AZ80" s="85">
        <f>其他调用!R81*6*(其他调用!AH$2*$AZ$1*MIN(其他调用!$AJ81/其他调用!AH81,1)+$E$4*0%*攻城基础信息!AC81)</f>
        <v>20168.588707396229</v>
      </c>
      <c r="BA80" s="85">
        <f>其他调用!S81*6*(其他调用!AI$2*$AZ$1*MIN(其他调用!$AJ81/其他调用!AI81,1)+$E$4*0%*攻城基础信息!AD81)</f>
        <v>60972.072254240004</v>
      </c>
      <c r="BB80" s="85">
        <f>其他调用!T81*6*(其他调用!AJ$2*$AZ$1*MIN(其他调用!$AJ81/其他调用!AJ81,1)+$E$4*0%*攻城基础信息!AE81)</f>
        <v>184538.88715533284</v>
      </c>
      <c r="BC80" s="85">
        <f>其他调用!U81*6*(其他调用!AK$2*$AZ$1*MIN(其他调用!$AJ81/其他调用!AK81,1)+$E$4*0%*攻城基础信息!AF81)</f>
        <v>124319.23175117713</v>
      </c>
      <c r="BD80" s="85">
        <f>其他调用!V81*6*(其他调用!AL$2*$AZ$1*MIN(其他调用!$AJ81/其他调用!AL81,1)+$E$4*0%*攻城基础信息!AG81)</f>
        <v>62257.871418983057</v>
      </c>
      <c r="BE80" s="17"/>
      <c r="BF80" s="17">
        <v>77</v>
      </c>
      <c r="BG80" s="105">
        <f>求节点(节奏总纲!D$4:D$163,AZ$4:AZ$163,$AN80)</f>
        <v>17322.381133606366</v>
      </c>
      <c r="BH80" s="105">
        <f>求节点(节奏总纲!E$4:E$163,BA$4:BA$163,$AN80)</f>
        <v>53681.828670352486</v>
      </c>
      <c r="BI80" s="105">
        <f>求节点(节奏总纲!F$4:F$163,BB$4:BB$163,$AN80)</f>
        <v>167805.28483228787</v>
      </c>
      <c r="BJ80" s="105">
        <f>求节点(节奏总纲!G$4:G$163,BC$4:BC$163,$AN80)</f>
        <v>118977.33901309107</v>
      </c>
      <c r="BK80" s="105">
        <f>求节点(节奏总纲!H$4:H$163,BD$4:BD$163,$AN80)</f>
        <v>65501.166397800087</v>
      </c>
      <c r="BL80" s="34">
        <f>BG80*其他调用!H81*其他调用!$M81</f>
        <v>843459.70118013956</v>
      </c>
      <c r="BM80" s="34">
        <f>BH80*其他调用!I81*其他调用!$M81</f>
        <v>2464567.1272731121</v>
      </c>
      <c r="BN80" s="34">
        <f>BI80*其他调用!J81*其他调用!$M81</f>
        <v>638867.55746720603</v>
      </c>
      <c r="BO80" s="34">
        <f>BJ80*其他调用!K81*其他调用!$M81</f>
        <v>78653.923147399211</v>
      </c>
      <c r="BP80" s="34">
        <f>BK80*其他调用!L81*其他调用!$M81</f>
        <v>12189.427019784771</v>
      </c>
      <c r="BQ80" s="17">
        <f t="shared" si="15"/>
        <v>4037737.7360876412</v>
      </c>
      <c r="BR80" s="67">
        <f>[1]服务器生态!$R79</f>
        <v>1.6128011754017901</v>
      </c>
      <c r="BS80" s="66">
        <f>SUMPRODUCT((BG$4:BG80)*($BR$4:$BR80)*(其他调用!BY$5:BY81))</f>
        <v>66012.875521562426</v>
      </c>
      <c r="BT80" s="66">
        <f>SUMPRODUCT((BH$4:BH80)*($BR$4:$BR80)*(其他调用!BZ$5:BZ81))</f>
        <v>205518.87579701201</v>
      </c>
      <c r="BU80" s="66">
        <f>SUMPRODUCT((BI$4:BI80)*($BR$4:$BR80)*(其他调用!CA$5:CA81))</f>
        <v>646298.73807988258</v>
      </c>
      <c r="BV80" s="66">
        <f>SUMPRODUCT((BJ$4:BJ80)*($BR$4:$BR80)*(其他调用!CB$5:CB81))</f>
        <v>450022.26400895085</v>
      </c>
      <c r="BW80" s="66">
        <f>SUMPRODUCT((BK$4:BK80)*($BR$4:$BR80)*(其他调用!CC$5:CC81))</f>
        <v>248914.7853492042</v>
      </c>
      <c r="BX80" s="85">
        <f>SUMPRODUCT((BG$4:BG80)*($BR$4:$BR80))*'[1]功能-战损相关'!$D$2-BS80</f>
        <v>122595.34025433027</v>
      </c>
      <c r="BY80" s="85">
        <f>SUMPRODUCT((BH$4:BH80)*($BR$4:$BR80))*'[1]功能-战损相关'!$D$2-BT80</f>
        <v>381677.91219445074</v>
      </c>
      <c r="BZ80" s="85">
        <f>SUMPRODUCT((BI$4:BI80)*($BR$4:$BR80))*'[1]功能-战损相关'!$D$2-BU80</f>
        <v>1200269.0850054962</v>
      </c>
      <c r="CA80" s="85">
        <f>SUMPRODUCT((BJ$4:BJ80)*($BR$4:$BR80))*'[1]功能-战损相关'!$D$2-BV80</f>
        <v>835755.63315948006</v>
      </c>
      <c r="CB80" s="85">
        <f>SUMPRODUCT((BK$4:BK80)*($BR$4:$BR80))*'[1]功能-战损相关'!$D$2-BW80</f>
        <v>462270.315648522</v>
      </c>
      <c r="CC80" s="34"/>
      <c r="CD80" s="34">
        <v>77</v>
      </c>
      <c r="CE80" s="65">
        <v>1</v>
      </c>
      <c r="CF80" s="105">
        <f>求节点(节奏总纲!R$4:R$363,BS$4:BS$363,$CD80)*$CE80</f>
        <v>184229.8896540323</v>
      </c>
      <c r="CG80" s="105">
        <f>求节点(节奏总纲!S$4:S$363,BT$4:BT$363,$CD80)*$CE80</f>
        <v>557729.04603846802</v>
      </c>
      <c r="CH80" s="105">
        <f>求节点(节奏总纲!T$4:T$363,BU$4:BU$363,$CD80)*$CE80</f>
        <v>1158500.5921516542</v>
      </c>
      <c r="CI80" s="105">
        <f>求节点(节奏总纲!U$4:U$363,BV$4:BV$363,$CD80)*$CE80</f>
        <v>670419.54809012346</v>
      </c>
      <c r="CJ80" s="105">
        <f>求节点(节奏总纲!V$4:V$363,BW$4:BW$363,$CD80)*$CE80</f>
        <v>101784.67208006972</v>
      </c>
      <c r="CK80" s="105">
        <f>求节点(节奏总纲!R$4:R$363,BX$4:BX$363,$CD80)*$CE80</f>
        <v>342141.22364320321</v>
      </c>
      <c r="CL80" s="105">
        <f>求节点(节奏总纲!S$4:S$363,BY$4:BY$363,$CD80)*$CE80</f>
        <v>1035782.5140714409</v>
      </c>
      <c r="CM80" s="105">
        <f>求节点(节奏总纲!T$4:T$363,BZ$4:BZ$363,$CD80)*$CE80</f>
        <v>2151501.0997102153</v>
      </c>
      <c r="CN80" s="105">
        <f>求节点(节奏总纲!U$4:U$363,CA$4:CA$363,$CD80)*$CE80</f>
        <v>1245064.8750245164</v>
      </c>
      <c r="CO80" s="105">
        <f>求节点(节奏总纲!V$4:V$363,CB$4:CB$363,$CD80)*$CE80</f>
        <v>189028.67672012936</v>
      </c>
      <c r="CP80" s="34"/>
      <c r="CQ80" s="34"/>
      <c r="CR80" s="34"/>
      <c r="CS80" s="34"/>
      <c r="CT80" s="34"/>
    </row>
    <row r="81" spans="26:98" x14ac:dyDescent="0.2">
      <c r="Z81" s="49"/>
      <c r="AA81" s="13">
        <v>78</v>
      </c>
      <c r="AB81" s="58">
        <f>攻城基础信息!X82*$E$12</f>
        <v>173977.60177923611</v>
      </c>
      <c r="AC81" s="58">
        <f>攻城基础信息!Y82*$E$12</f>
        <v>203517.49000221019</v>
      </c>
      <c r="AD81" s="58">
        <f>攻城基础信息!Z82*$E$12</f>
        <v>182416.77703906404</v>
      </c>
      <c r="AE81" s="58">
        <f>攻城基础信息!AA82*$E$12</f>
        <v>216507.270195113</v>
      </c>
      <c r="AF81" s="58">
        <f>攻城基础信息!AB82*$E$12</f>
        <v>196921.99941496397</v>
      </c>
      <c r="AH81" s="58">
        <f>$E$4*AB81*攻城基础信息!AC82</f>
        <v>11946461.988840872</v>
      </c>
      <c r="AI81" s="58">
        <f>$E$4*AC81*攻城基础信息!AD82</f>
        <v>13974867.646818426</v>
      </c>
      <c r="AJ81" s="58">
        <f>$E$4*AD81*攻城基础信息!AE82</f>
        <v>12525952.023349058</v>
      </c>
      <c r="AK81" s="58">
        <f>$E$4*AE81*攻城基础信息!AF82</f>
        <v>14866832.55339775</v>
      </c>
      <c r="AL81" s="58">
        <f>$E$4*AF81*攻城基础信息!AG82</f>
        <v>13521977.293160852</v>
      </c>
      <c r="AM81" s="30"/>
      <c r="AN81" s="13">
        <v>78</v>
      </c>
      <c r="AO81" s="105">
        <f>求节点(节奏总纲!D$4:D$163,AH$4:AH$163,$AN81)*其他调用!H82*其他调用!$M82</f>
        <v>360479127.35572046</v>
      </c>
      <c r="AP81" s="105">
        <f>求节点(节奏总纲!E$4:E$163,AI$4:AI$163,$AN81)*其他调用!I82*其他调用!$M82</f>
        <v>433239840.49635899</v>
      </c>
      <c r="AQ81" s="105">
        <f>求节点(节奏总纲!F$4:F$163,AJ$4:AJ$163,$AN81)*其他调用!J82*其他调用!$M82</f>
        <v>36250503.655112311</v>
      </c>
      <c r="AR81" s="105">
        <f>求节点(节奏总纲!G$4:G$163,AK$4:AK$163,$AN81)*其他调用!K82*其他调用!$M82</f>
        <v>8595696.4841525983</v>
      </c>
      <c r="AS81" s="105">
        <f>求节点(节奏总纲!H$4:H$163,AL$4:AL$163,$AN81)*其他调用!L82*其他调用!$M82</f>
        <v>2799284.6428603828</v>
      </c>
      <c r="AT81" s="17">
        <f t="shared" si="14"/>
        <v>841364452.63420463</v>
      </c>
      <c r="AU81" s="84"/>
      <c r="AV81" s="66"/>
      <c r="AX81" s="85"/>
      <c r="AY81" s="17">
        <v>78</v>
      </c>
      <c r="AZ81" s="85">
        <f>其他调用!R82*6*(其他调用!AH$2*$AZ$1*MIN(其他调用!$AJ82/其他调用!AH82,1)+$E$4*0%*攻城基础信息!AC82)</f>
        <v>20365.649989379017</v>
      </c>
      <c r="BA81" s="85">
        <f>其他调用!S82*6*(其他调用!AI$2*$AZ$1*MIN(其他调用!$AJ82/其他调用!AI82,1)+$E$4*0%*攻城基础信息!AD82)</f>
        <v>61587.452049968182</v>
      </c>
      <c r="BB81" s="85">
        <f>其他调用!T82*6*(其他调用!AJ$2*$AZ$1*MIN(其他调用!$AJ82/其他调用!AJ82,1)+$E$4*0%*攻城基础信息!AE82)</f>
        <v>186323.94733535277</v>
      </c>
      <c r="BC81" s="85">
        <f>其他调用!U82*6*(其他调用!AK$2*$AZ$1*MIN(其他调用!$AJ82/其他调用!AK82,1)+$E$4*0%*攻城基础信息!AF82)</f>
        <v>125475.01250084491</v>
      </c>
      <c r="BD81" s="85">
        <f>其他调用!V82*6*(其他调用!AL$2*$AZ$1*MIN(其他调用!$AJ82/其他调用!AL82,1)+$E$4*0%*攻城基础信息!AG82)</f>
        <v>62980.01547191698</v>
      </c>
      <c r="BE81" s="17"/>
      <c r="BF81" s="17">
        <v>78</v>
      </c>
      <c r="BG81" s="105">
        <f>求节点(节奏总纲!D$4:D$163,AZ$4:AZ$163,$AN81)</f>
        <v>17359.590537414548</v>
      </c>
      <c r="BH81" s="105">
        <f>求节点(节奏总纲!E$4:E$163,BA$4:BA$163,$AN81)</f>
        <v>53794.199418570439</v>
      </c>
      <c r="BI81" s="105">
        <f>求节点(节奏总纲!F$4:F$163,BB$4:BB$163,$AN81)</f>
        <v>168157.34268436045</v>
      </c>
      <c r="BJ81" s="105">
        <f>求节点(节奏总纲!G$4:G$163,BC$4:BC$163,$AN81)</f>
        <v>119190.0967848719</v>
      </c>
      <c r="BK81" s="105">
        <f>求节点(节奏总纲!H$4:H$163,BD$4:BD$163,$AN81)</f>
        <v>65675.321356972097</v>
      </c>
      <c r="BL81" s="34">
        <f>BG81*其他调用!H82*其他调用!$M82</f>
        <v>845501.74885538255</v>
      </c>
      <c r="BM81" s="34">
        <f>BH81*其他调用!I82*其他调用!$M82</f>
        <v>2478911.9582606996</v>
      </c>
      <c r="BN81" s="34">
        <f>BI81*其他调用!J82*其他调用!$M82</f>
        <v>641800.65373203903</v>
      </c>
      <c r="BO81" s="34">
        <f>BJ81*其他调用!K82*其他调用!$M82</f>
        <v>79140.792076951999</v>
      </c>
      <c r="BP81" s="34">
        <f>BK81*其他调用!L82*其他调用!$M82</f>
        <v>12302.604974801705</v>
      </c>
      <c r="BQ81" s="17">
        <f t="shared" si="15"/>
        <v>4057657.7578998748</v>
      </c>
      <c r="BR81" s="67">
        <f>[1]服务器生态!$R80</f>
        <v>1.5166033577059239</v>
      </c>
      <c r="BS81" s="66">
        <f>SUMPRODUCT((BG$4:BG81)*($BR$4:$BR81)*(其他调用!BY$5:BY82))</f>
        <v>70620.207848614926</v>
      </c>
      <c r="BT81" s="66">
        <f>SUMPRODUCT((BH$4:BH81)*($BR$4:$BR81)*(其他调用!BZ$5:BZ82))</f>
        <v>219796.15690309057</v>
      </c>
      <c r="BU81" s="66">
        <f>SUMPRODUCT((BI$4:BI81)*($BR$4:$BR81)*(其他调用!CA$5:CA82))</f>
        <v>690928.63642403379</v>
      </c>
      <c r="BV81" s="66">
        <f>SUMPRODUCT((BJ$4:BJ81)*($BR$4:$BR81)*(其他调用!CB$5:CB82))</f>
        <v>481655.98168206622</v>
      </c>
      <c r="BW81" s="66">
        <f>SUMPRODUCT((BK$4:BK81)*($BR$4:$BR81)*(其他调用!CC$5:CC82))</f>
        <v>266345.38260467409</v>
      </c>
      <c r="BX81" s="85">
        <f>SUMPRODUCT((BG$4:BG81)*($BR$4:$BR81))*'[1]功能-战损相关'!$D$2-BS81</f>
        <v>131151.81457599922</v>
      </c>
      <c r="BY81" s="85">
        <f>SUMPRODUCT((BH$4:BH81)*($BR$4:$BR81))*'[1]功能-战损相关'!$D$2-BT81</f>
        <v>408192.86282002518</v>
      </c>
      <c r="BZ81" s="85">
        <f>SUMPRODUCT((BI$4:BI81)*($BR$4:$BR81))*'[1]功能-战损相关'!$D$2-BU81</f>
        <v>1283153.1819303483</v>
      </c>
      <c r="CA81" s="85">
        <f>SUMPRODUCT((BJ$4:BJ81)*($BR$4:$BR81))*'[1]功能-战损相关'!$D$2-BV81</f>
        <v>894503.9659809802</v>
      </c>
      <c r="CB81" s="85">
        <f>SUMPRODUCT((BK$4:BK81)*($BR$4:$BR81))*'[1]功能-战损相关'!$D$2-BW81</f>
        <v>494641.42483725189</v>
      </c>
      <c r="CC81" s="34"/>
      <c r="CD81" s="34">
        <v>78</v>
      </c>
      <c r="CE81" s="65">
        <v>1</v>
      </c>
      <c r="CF81" s="105">
        <f>求节点(节奏总纲!R$4:R$363,BS$4:BS$363,$CD81)*$CE81</f>
        <v>185301.51123778924</v>
      </c>
      <c r="CG81" s="105">
        <f>求节点(节奏总纲!S$4:S$363,BT$4:BT$363,$CD81)*$CE81</f>
        <v>565573.94606647803</v>
      </c>
      <c r="CH81" s="105">
        <f>求节点(节奏总纲!T$4:T$363,BU$4:BU$363,$CD81)*$CE81</f>
        <v>1594660.6594526845</v>
      </c>
      <c r="CI81" s="105">
        <f>求节点(节奏总纲!U$4:U$363,BV$4:BV$363,$CD81)*$CE81</f>
        <v>679331.92842262494</v>
      </c>
      <c r="CJ81" s="105">
        <f>求节点(节奏总纲!V$4:V$363,BW$4:BW$363,$CD81)*$CE81</f>
        <v>103600.26168609713</v>
      </c>
      <c r="CK81" s="105">
        <f>求节点(节奏总纲!R$4:R$363,BX$4:BX$363,$CD81)*$CE81</f>
        <v>344131.37801303773</v>
      </c>
      <c r="CL81" s="105">
        <f>求节点(节奏总纲!S$4:S$363,BY$4:BY$363,$CD81)*$CE81</f>
        <v>1050351.6141234601</v>
      </c>
      <c r="CM81" s="105">
        <f>求节点(节奏总纲!T$4:T$363,BZ$4:BZ$363,$CD81)*$CE81</f>
        <v>2961512.6532692723</v>
      </c>
      <c r="CN81" s="105">
        <f>求节点(节奏总纲!U$4:U$363,CA$4:CA$363,$CD81)*$CE81</f>
        <v>1261616.4384991617</v>
      </c>
      <c r="CO81" s="105">
        <f>求节点(节奏总纲!V$4:V$363,CB$4:CB$363,$CD81)*$CE81</f>
        <v>192400.48598846598</v>
      </c>
      <c r="CP81" s="34"/>
      <c r="CQ81" s="34"/>
      <c r="CR81" s="34"/>
      <c r="CS81" s="34"/>
      <c r="CT81" s="34"/>
    </row>
    <row r="82" spans="26:98" x14ac:dyDescent="0.2">
      <c r="Z82" s="49"/>
      <c r="AA82" s="13">
        <v>79</v>
      </c>
      <c r="AB82" s="58">
        <f>攻城基础信息!X83*$E$12</f>
        <v>176867.27518841895</v>
      </c>
      <c r="AC82" s="58">
        <f>攻城基础信息!Y83*$E$12</f>
        <v>206669.48205859002</v>
      </c>
      <c r="AD82" s="58">
        <f>攻城基础信息!Z83*$E$12</f>
        <v>186232.94978512271</v>
      </c>
      <c r="AE82" s="58">
        <f>攻城基础信息!AA83*$E$12</f>
        <v>220175.46733236313</v>
      </c>
      <c r="AF82" s="58">
        <f>攻城基础信息!AB83*$E$12</f>
        <v>202216.25476414865</v>
      </c>
      <c r="AH82" s="58">
        <f>$E$4*AB82*攻城基础信息!AC83</f>
        <v>12262797.746397039</v>
      </c>
      <c r="AI82" s="58">
        <f>$E$4*AC82*攻城基础信息!AD83</f>
        <v>14329084.089395566</v>
      </c>
      <c r="AJ82" s="58">
        <f>$E$4*AD82*攻城基础信息!AE83</f>
        <v>12912151.185101833</v>
      </c>
      <c r="AK82" s="58">
        <f>$E$4*AE82*攻城基础信息!AF83</f>
        <v>15265499.068377167</v>
      </c>
      <c r="AL82" s="58">
        <f>$E$4*AF82*攻城基础信息!AG83</f>
        <v>14020326.996980963</v>
      </c>
      <c r="AM82" s="30"/>
      <c r="AN82" s="13">
        <v>79</v>
      </c>
      <c r="AO82" s="105">
        <f>求节点(节奏总纲!D$4:D$163,AH$4:AH$163,$AN82)*其他调用!H83*其他调用!$M83</f>
        <v>362728701.04080361</v>
      </c>
      <c r="AP82" s="105">
        <f>求节点(节奏总纲!E$4:E$163,AI$4:AI$163,$AN82)*其他调用!I83*其他调用!$M83</f>
        <v>436946996.43867558</v>
      </c>
      <c r="AQ82" s="105">
        <f>求节点(节奏总纲!F$4:F$163,AJ$4:AJ$163,$AN82)*其他调用!J83*其他调用!$M83</f>
        <v>36537563.717994779</v>
      </c>
      <c r="AR82" s="105">
        <f>求节点(节奏总纲!G$4:G$163,AK$4:AK$163,$AN82)*其他调用!K83*其他调用!$M83</f>
        <v>8678101.2994617205</v>
      </c>
      <c r="AS82" s="105">
        <f>求节点(节奏总纲!H$4:H$163,AL$4:AL$163,$AN82)*其他调用!L83*其他调用!$M83</f>
        <v>2830633.4273889624</v>
      </c>
      <c r="AT82" s="17">
        <f t="shared" si="14"/>
        <v>847721995.92432463</v>
      </c>
      <c r="AU82" s="84"/>
      <c r="AV82" s="66"/>
      <c r="AX82" s="85"/>
      <c r="AY82" s="17">
        <v>79</v>
      </c>
      <c r="AZ82" s="85">
        <f>其他调用!R83*6*(其他调用!AH$2*$AZ$1*MIN(其他调用!$AJ83/其他调用!AH83,1)+$E$4*0%*攻城基础信息!AC83)</f>
        <v>20569.404921968649</v>
      </c>
      <c r="BA82" s="85">
        <f>其他调用!S83*6*(其他调用!AI$2*$AZ$1*MIN(其他调用!$AJ83/其他调用!AI83,1)+$E$4*0%*攻城基础信息!AD83)</f>
        <v>62184.286618491475</v>
      </c>
      <c r="BB82" s="85">
        <f>其他调用!T83*6*(其他调用!AJ$2*$AZ$1*MIN(其他调用!$AJ83/其他调用!AJ83,1)+$E$4*0%*攻城基础信息!AE83)</f>
        <v>188200.58114923543</v>
      </c>
      <c r="BC82" s="85">
        <f>其他调用!U83*6*(其他调用!AK$2*$AZ$1*MIN(其他调用!$AJ83/其他调用!AK83,1)+$E$4*0%*攻城基础信息!AF83)</f>
        <v>126684.60451319742</v>
      </c>
      <c r="BD82" s="85">
        <f>其他调用!V83*6*(其他调用!AL$2*$AZ$1*MIN(其他调用!$AJ83/其他调用!AL83,1)+$E$4*0%*攻城基础信息!AG83)</f>
        <v>63848.517901796498</v>
      </c>
      <c r="BE82" s="17"/>
      <c r="BF82" s="17">
        <v>79</v>
      </c>
      <c r="BG82" s="105">
        <f>求节点(节奏总纲!D$4:D$163,AZ$4:AZ$163,$AN82)</f>
        <v>17395.451340588126</v>
      </c>
      <c r="BH82" s="105">
        <f>求节点(节奏总纲!E$4:E$163,BA$4:BA$163,$AN82)</f>
        <v>53899.904245443053</v>
      </c>
      <c r="BI82" s="105">
        <f>求节点(节奏总纲!F$4:F$163,BB$4:BB$163,$AN82)</f>
        <v>168483.69103826588</v>
      </c>
      <c r="BJ82" s="105">
        <f>求节点(节奏总纲!G$4:G$163,BC$4:BC$163,$AN82)</f>
        <v>119402.85455665273</v>
      </c>
      <c r="BK82" s="105">
        <f>求节点(节奏总纲!H$4:H$163,BD$4:BD$163,$AN82)</f>
        <v>65822.957427844914</v>
      </c>
      <c r="BL82" s="34">
        <f>BG82*其他调用!H83*其他调用!$M83</f>
        <v>847473.29636489507</v>
      </c>
      <c r="BM82" s="34">
        <f>BH82*其他调用!I83*其他调用!$M83</f>
        <v>2493003.8495229362</v>
      </c>
      <c r="BN82" s="34">
        <f>BI82*其他调用!J83*其他调用!$M83</f>
        <v>644643.31749614212</v>
      </c>
      <c r="BO82" s="34">
        <f>BJ82*其他调用!K83*其他调用!$M83</f>
        <v>79629.650821411327</v>
      </c>
      <c r="BP82" s="34">
        <f>BK82*其他调用!L83*其他调用!$M83</f>
        <v>12411.435819753477</v>
      </c>
      <c r="BQ82" s="17">
        <f t="shared" si="15"/>
        <v>4077161.5500251385</v>
      </c>
      <c r="BR82" s="67">
        <f>[1]服务器生态!$R81</f>
        <v>1.3466515656924483</v>
      </c>
      <c r="BS82" s="66">
        <f>SUMPRODUCT((BG$4:BG82)*($BR$4:$BR82)*(其他调用!BY$5:BY83))</f>
        <v>74719.689910767644</v>
      </c>
      <c r="BT82" s="66">
        <f>SUMPRODUCT((BH$4:BH82)*($BR$4:$BR82)*(其他调用!BZ$5:BZ83))</f>
        <v>232498.42523058038</v>
      </c>
      <c r="BU82" s="66">
        <f>SUMPRODUCT((BI$4:BI82)*($BR$4:$BR82)*(其他调用!CA$5:CA83))</f>
        <v>730634.18103184039</v>
      </c>
      <c r="BV82" s="66">
        <f>SUMPRODUCT((BJ$4:BJ82)*($BR$4:$BR82)*(其他调用!CB$5:CB83))</f>
        <v>509794.93886351743</v>
      </c>
      <c r="BW82" s="66">
        <f>SUMPRODUCT((BK$4:BK82)*($BR$4:$BR82)*(其他调用!CC$5:CC83))</f>
        <v>281857.48562344915</v>
      </c>
      <c r="BX82" s="85">
        <f>SUMPRODUCT((BG$4:BG82)*($BR$4:$BR82))*'[1]功能-战损相关'!$D$2-BS82</f>
        <v>138765.13840571139</v>
      </c>
      <c r="BY82" s="85">
        <f>SUMPRODUCT((BH$4:BH82)*($BR$4:$BR82))*'[1]功能-战损相关'!$D$2-BT82</f>
        <v>431782.78971393476</v>
      </c>
      <c r="BZ82" s="85">
        <f>SUMPRODUCT((BI$4:BI82)*($BR$4:$BR82))*'[1]功能-战损相关'!$D$2-BU82</f>
        <v>1356892.0504877036</v>
      </c>
      <c r="CA82" s="85">
        <f>SUMPRODUCT((BJ$4:BJ82)*($BR$4:$BR82))*'[1]功能-战损相关'!$D$2-BV82</f>
        <v>946762.02931796107</v>
      </c>
      <c r="CB82" s="85">
        <f>SUMPRODUCT((BK$4:BK82)*($BR$4:$BR82))*'[1]功能-战损相关'!$D$2-BW82</f>
        <v>523449.61615783424</v>
      </c>
      <c r="CC82" s="34"/>
      <c r="CD82" s="34">
        <v>79</v>
      </c>
      <c r="CE82" s="65">
        <v>1</v>
      </c>
      <c r="CF82" s="105">
        <f>求节点(节奏总纲!R$4:R$363,BS$4:BS$363,$CD82)*$CE82</f>
        <v>186395.15082992948</v>
      </c>
      <c r="CG82" s="105">
        <f>求节点(节奏总纲!S$4:S$363,BT$4:BT$363,$CD82)*$CE82</f>
        <v>570767.25348401675</v>
      </c>
      <c r="CH82" s="105">
        <f>求节点(节奏总纲!T$4:T$363,BU$4:BU$363,$CD82)*$CE82</f>
        <v>1707836.6081116435</v>
      </c>
      <c r="CI82" s="105">
        <f>求节点(节奏总纲!U$4:U$363,BV$4:BV$363,$CD82)*$CE82</f>
        <v>686295.78094446729</v>
      </c>
      <c r="CJ82" s="105">
        <f>求节点(节奏总纲!V$4:V$363,BW$4:BW$363,$CD82)*$CE82</f>
        <v>124972.76221251508</v>
      </c>
      <c r="CK82" s="105">
        <f>求节点(节奏总纲!R$4:R$363,BX$4:BX$363,$CD82)*$CE82</f>
        <v>346162.42296986969</v>
      </c>
      <c r="CL82" s="105">
        <f>求节点(节奏总纲!S$4:S$363,BY$4:BY$363,$CD82)*$CE82</f>
        <v>1059996.3278988893</v>
      </c>
      <c r="CM82" s="105">
        <f>求节点(节奏总纲!T$4:T$363,BZ$4:BZ$363,$CD82)*$CE82</f>
        <v>3171696.5579216243</v>
      </c>
      <c r="CN82" s="105">
        <f>求节点(节奏总纲!U$4:U$363,CA$4:CA$363,$CD82)*$CE82</f>
        <v>1274549.3074682972</v>
      </c>
      <c r="CO82" s="105">
        <f>求节点(节奏总纲!V$4:V$363,CB$4:CB$363,$CD82)*$CE82</f>
        <v>232092.27268038495</v>
      </c>
      <c r="CP82" s="34"/>
      <c r="CQ82" s="34"/>
      <c r="CR82" s="34"/>
      <c r="CS82" s="34"/>
      <c r="CT82" s="34"/>
    </row>
    <row r="83" spans="26:98" x14ac:dyDescent="0.2">
      <c r="Z83" s="49"/>
      <c r="AA83" s="13">
        <v>80</v>
      </c>
      <c r="AB83" s="58">
        <f>攻城基础信息!X84*$E$12</f>
        <v>179778.34392301046</v>
      </c>
      <c r="AC83" s="58">
        <f>攻城基础信息!Y84*$E$12</f>
        <v>209806.64170846436</v>
      </c>
      <c r="AD83" s="58">
        <f>攻城基础信息!Z84*$E$12</f>
        <v>190041.09458418505</v>
      </c>
      <c r="AE83" s="58">
        <f>攻城基础信息!AA84*$E$12</f>
        <v>223810.88371850338</v>
      </c>
      <c r="AF83" s="58">
        <f>攻城基础信息!AB84*$E$12</f>
        <v>207677.97759791822</v>
      </c>
      <c r="AH83" s="58">
        <f>$E$4*AB83*攻城基础信息!AC84</f>
        <v>12584484.074610723</v>
      </c>
      <c r="AI83" s="58">
        <f>$E$4*AC83*攻城基础信息!AD84</f>
        <v>14686464.919592496</v>
      </c>
      <c r="AJ83" s="58">
        <f>$E$4*AD83*攻城基础信息!AE84</f>
        <v>13302876.620892946</v>
      </c>
      <c r="AK83" s="58">
        <f>$E$4*AE83*攻城基础信息!AF84</f>
        <v>15666761.860295225</v>
      </c>
      <c r="AL83" s="58">
        <f>$E$4*AF83*攻城基础信息!AG84</f>
        <v>14537458.431854267</v>
      </c>
      <c r="AM83" s="30"/>
      <c r="AN83" s="13">
        <v>80</v>
      </c>
      <c r="AO83" s="105">
        <f>求节点(节奏总纲!D$4:D$163,AH$4:AH$163,$AN83)*其他调用!H84*其他调用!$M84</f>
        <v>364976927.1324681</v>
      </c>
      <c r="AP83" s="105">
        <f>求节点(节奏总纲!E$4:E$163,AI$4:AI$163,$AN83)*其他调用!I84*其他调用!$M84</f>
        <v>440672671.27385527</v>
      </c>
      <c r="AQ83" s="105">
        <f>求节点(节奏总纲!F$4:F$163,AJ$4:AJ$163,$AN83)*其他调用!J84*其他调用!$M84</f>
        <v>36822703.370420635</v>
      </c>
      <c r="AR83" s="105">
        <f>求节点(节奏总纲!G$4:G$163,AK$4:AK$163,$AN83)*其他调用!K84*其他调用!$M84</f>
        <v>8760979.0949942023</v>
      </c>
      <c r="AS83" s="105">
        <f>求节点(节奏总纲!H$4:H$163,AL$4:AL$163,$AN83)*其他调用!L84*其他调用!$M84</f>
        <v>2862202.7144082957</v>
      </c>
      <c r="AT83" s="17">
        <f t="shared" si="14"/>
        <v>854095483.58614659</v>
      </c>
      <c r="AU83" s="84"/>
      <c r="AV83" s="66"/>
      <c r="AX83" s="85"/>
      <c r="AY83" s="17">
        <v>80</v>
      </c>
      <c r="AZ83" s="85">
        <f>其他调用!R84*6*(其他调用!AH$2*$AZ$1*MIN(其他调用!$AJ84/其他调用!AH84,1)+$E$4*0%*攻城基础信息!AC84)</f>
        <v>20767.939687135</v>
      </c>
      <c r="BA83" s="85">
        <f>其他调用!S84*6*(其他调用!AI$2*$AZ$1*MIN(其他调用!$AJ84/其他调用!AI84,1)+$E$4*0%*攻城基础信息!AD84)</f>
        <v>62800.776899019955</v>
      </c>
      <c r="BB83" s="85">
        <f>其他调用!T84*6*(其他调用!AJ$2*$AZ$1*MIN(其他调用!$AJ84/其他调用!AJ84,1)+$E$4*0%*攻城基础信息!AE84)</f>
        <v>189905.58645749078</v>
      </c>
      <c r="BC83" s="85">
        <f>其他调用!U84*6*(其他调用!AK$2*$AZ$1*MIN(其他调用!$AJ84/其他调用!AK84,1)+$E$4*0%*攻城基础信息!AF84)</f>
        <v>127928.78544365444</v>
      </c>
      <c r="BD83" s="85">
        <f>其他调用!V84*6*(其他调用!AL$2*$AZ$1*MIN(其他调用!$AJ84/其他调用!AL84,1)+$E$4*0%*攻城基础信息!AG84)</f>
        <v>64747.010695096738</v>
      </c>
      <c r="BE83" s="17"/>
      <c r="BF83" s="17">
        <v>80</v>
      </c>
      <c r="BG83" s="105">
        <f>求节点(节奏总纲!D$4:D$163,AZ$4:AZ$163,$AN83)</f>
        <v>17431.312143761705</v>
      </c>
      <c r="BH83" s="105">
        <f>求节点(节奏总纲!E$4:E$163,BA$4:BA$163,$AN83)</f>
        <v>54005.609072315674</v>
      </c>
      <c r="BI83" s="105">
        <f>求节点(节奏总纲!F$4:F$163,BB$4:BB$163,$AN83)</f>
        <v>168801.42230174105</v>
      </c>
      <c r="BJ83" s="105">
        <f>求节点(节奏总纲!G$4:G$163,BC$4:BC$163,$AN83)</f>
        <v>119615.61232843356</v>
      </c>
      <c r="BK83" s="105">
        <f>求节点(节奏总纲!H$4:H$163,BD$4:BD$163,$AN83)</f>
        <v>65970.593498717746</v>
      </c>
      <c r="BL83" s="34">
        <f>BG83*其他调用!H84*其他调用!$M84</f>
        <v>849439.973859263</v>
      </c>
      <c r="BM83" s="34">
        <f>BH83*其他调用!I84*其他调用!$M84</f>
        <v>2507148.9377770768</v>
      </c>
      <c r="BN83" s="34">
        <f>BI83*其他调用!J84*其他调用!$M84</f>
        <v>647460.38520873571</v>
      </c>
      <c r="BO83" s="34">
        <f>BJ83*其他调用!K84*其他调用!$M84</f>
        <v>80120.503410224352</v>
      </c>
      <c r="BP83" s="34">
        <f>BK83*其他调用!L84*其他调用!$M84</f>
        <v>12520.856094621051</v>
      </c>
      <c r="BQ83" s="17">
        <f t="shared" si="15"/>
        <v>4096690.6563499211</v>
      </c>
      <c r="BR83" s="67">
        <f>[1]服务器生态!$R82</f>
        <v>1.1029457993613625</v>
      </c>
      <c r="BS83" s="66">
        <f>SUMPRODUCT((BG$4:BG83)*($BR$4:$BR83)*(其他调用!BY$5:BY84))</f>
        <v>78084.203599373417</v>
      </c>
      <c r="BT83" s="66">
        <f>SUMPRODUCT((BH$4:BH83)*($BR$4:$BR83)*(其他调用!BZ$5:BZ84))</f>
        <v>242922.34567252631</v>
      </c>
      <c r="BU83" s="66">
        <f>SUMPRODUCT((BI$4:BI83)*($BR$4:$BR83)*(其他调用!CA$5:CA84))</f>
        <v>763215.47447127791</v>
      </c>
      <c r="BV83" s="66">
        <f>SUMPRODUCT((BJ$4:BJ83)*($BR$4:$BR83)*(其他调用!CB$5:CB84))</f>
        <v>532882.60786576197</v>
      </c>
      <c r="BW83" s="66">
        <f>SUMPRODUCT((BK$4:BK83)*($BR$4:$BR83)*(其他调用!CC$5:CC84))</f>
        <v>294590.83369508683</v>
      </c>
      <c r="BX83" s="85">
        <f>SUMPRODUCT((BG$4:BG83)*($BR$4:$BR83))*'[1]功能-战损相关'!$D$2-BS83</f>
        <v>145013.52097026497</v>
      </c>
      <c r="BY83" s="85">
        <f>SUMPRODUCT((BH$4:BH83)*($BR$4:$BR83))*'[1]功能-战损相关'!$D$2-BT83</f>
        <v>451141.49910612009</v>
      </c>
      <c r="BZ83" s="85">
        <f>SUMPRODUCT((BI$4:BI83)*($BR$4:$BR83))*'[1]功能-战损相关'!$D$2-BU83</f>
        <v>1417400.1668752301</v>
      </c>
      <c r="CA83" s="85">
        <f>SUMPRODUCT((BJ$4:BJ83)*($BR$4:$BR83))*'[1]功能-战损相关'!$D$2-BV83</f>
        <v>989639.12889355817</v>
      </c>
      <c r="CB83" s="85">
        <f>SUMPRODUCT((BK$4:BK83)*($BR$4:$BR83))*'[1]功能-战损相关'!$D$2-BW83</f>
        <v>547097.26257658983</v>
      </c>
      <c r="CC83" s="34"/>
      <c r="CD83" s="34">
        <v>80</v>
      </c>
      <c r="CE83" s="65">
        <v>1</v>
      </c>
      <c r="CF83" s="105">
        <f>求节点(节奏总纲!R$4:R$363,BS$4:BS$363,$CD83)*$CE83</f>
        <v>187578.17178408109</v>
      </c>
      <c r="CG83" s="105">
        <f>求节点(节奏总纲!S$4:S$363,BT$4:BT$363,$CD83)*$CE83</f>
        <v>574149.94413297216</v>
      </c>
      <c r="CH83" s="105">
        <f>求节点(节奏总纲!T$4:T$363,BU$4:BU$363,$CD83)*$CE83</f>
        <v>1747323.0091359464</v>
      </c>
      <c r="CI83" s="105">
        <f>求节点(节奏总纲!U$4:U$363,BV$4:BV$363,$CD83)*$CE83</f>
        <v>692050.40518516756</v>
      </c>
      <c r="CJ83" s="105">
        <f>求节点(节奏总纲!V$4:V$363,BW$4:BW$363,$CD83)*$CE83</f>
        <v>176939.16414811159</v>
      </c>
      <c r="CK83" s="105">
        <f>求节点(节奏总纲!R$4:R$363,BX$4:BX$363,$CD83)*$CE83</f>
        <v>348359.46188472287</v>
      </c>
      <c r="CL83" s="105">
        <f>求节点(节奏总纲!S$4:S$363,BY$4:BY$363,$CD83)*$CE83</f>
        <v>1066278.4676755199</v>
      </c>
      <c r="CM83" s="105">
        <f>求节点(节奏总纲!T$4:T$363,BZ$4:BZ$363,$CD83)*$CE83</f>
        <v>3245028.4455381879</v>
      </c>
      <c r="CN83" s="105">
        <f>求节点(节奏总纲!U$4:U$363,CA$4:CA$363,$CD83)*$CE83</f>
        <v>1285236.4667724543</v>
      </c>
      <c r="CO83" s="105">
        <f>求节点(节奏总纲!V$4:V$363,CB$4:CB$363,$CD83)*$CE83</f>
        <v>328601.30484649283</v>
      </c>
      <c r="CP83" s="34"/>
      <c r="CQ83" s="34"/>
      <c r="CR83" s="34"/>
      <c r="CS83" s="34"/>
      <c r="CT83" s="34"/>
    </row>
    <row r="84" spans="26:98" x14ac:dyDescent="0.2">
      <c r="Z84" s="49"/>
      <c r="AA84" s="13">
        <v>81</v>
      </c>
      <c r="AB84" s="58">
        <f>攻城基础信息!X85*$E$12</f>
        <v>183390.52595918893</v>
      </c>
      <c r="AC84" s="58">
        <f>攻城基础信息!Y85*$E$12</f>
        <v>213376.58287222654</v>
      </c>
      <c r="AD84" s="58">
        <f>攻城基础信息!Z85*$E$12</f>
        <v>194261.22971542456</v>
      </c>
      <c r="AE84" s="58">
        <f>攻城基础信息!AA85*$E$12</f>
        <v>189174.14341323529</v>
      </c>
      <c r="AF84" s="58">
        <f>攻城基础信息!AB85*$E$12</f>
        <v>213338.44513284313</v>
      </c>
      <c r="AH84" s="58">
        <f>$E$4*AB84*攻城基础信息!AC85</f>
        <v>12837336.817143217</v>
      </c>
      <c r="AI84" s="58">
        <f>$E$4*AC84*攻城基础信息!AD85</f>
        <v>14936360.801055849</v>
      </c>
      <c r="AJ84" s="58">
        <f>$E$4*AD84*攻城基础信息!AE85</f>
        <v>13598286.08007971</v>
      </c>
      <c r="AK84" s="58">
        <f>$E$4*AE84*攻城基础信息!AF85</f>
        <v>13242190.038926462</v>
      </c>
      <c r="AL84" s="58">
        <f>$E$4*AF84*攻城基础信息!AG85</f>
        <v>14933691.159299009</v>
      </c>
      <c r="AM84" s="30"/>
      <c r="AN84" s="13">
        <v>81</v>
      </c>
      <c r="AO84" s="105">
        <f>求节点(节奏总纲!D$4:D$163,AH$4:AH$163,$AN84)*其他调用!H85*其他调用!$M85</f>
        <v>367049666.81507236</v>
      </c>
      <c r="AP84" s="105">
        <f>求节点(节奏总纲!E$4:E$163,AI$4:AI$163,$AN84)*其他调用!I85*其他调用!$M85</f>
        <v>444206217.23373252</v>
      </c>
      <c r="AQ84" s="105">
        <f>求节点(节奏总纲!F$4:F$163,AJ$4:AJ$163,$AN84)*其他调用!J85*其他调用!$M85</f>
        <v>37091285.212610096</v>
      </c>
      <c r="AR84" s="105">
        <f>求节点(节奏总纲!G$4:G$163,AK$4:AK$163,$AN84)*其他调用!K85*其他调用!$M85</f>
        <v>8839911.1448184568</v>
      </c>
      <c r="AS84" s="105">
        <f>求节点(节奏总纲!H$4:H$163,AL$4:AL$163,$AN84)*其他调用!L85*其他调用!$M85</f>
        <v>2892621.2116595078</v>
      </c>
      <c r="AT84" s="17">
        <f t="shared" si="14"/>
        <v>860079701.61789298</v>
      </c>
      <c r="AU84" s="84"/>
      <c r="AV84" s="66"/>
      <c r="AX84" s="85"/>
      <c r="AY84" s="17">
        <v>81</v>
      </c>
      <c r="AZ84" s="85">
        <f>其他调用!R85*6*(其他调用!AH$2*$AZ$1*MIN(其他调用!$AJ85/其他调用!AH85,1)+$E$4*0%*攻城基础信息!AC85)</f>
        <v>20970.460127965896</v>
      </c>
      <c r="BA84" s="85">
        <f>其他调用!S85*6*(其他调用!AI$2*$AZ$1*MIN(其他调用!$AJ85/其他调用!AI85,1)+$E$4*0%*攻城基础信息!AD85)</f>
        <v>63379.205866273376</v>
      </c>
      <c r="BB84" s="85">
        <f>其他调用!T85*6*(其他调用!AJ$2*$AZ$1*MIN(其他调用!$AJ85/其他调用!AJ85,1)+$E$4*0%*攻城基础信息!AE85)</f>
        <v>191684.64210247155</v>
      </c>
      <c r="BC84" s="85">
        <f>其他调用!U85*6*(其他调用!AK$2*$AZ$1*MIN(其他调用!$AJ85/其他调用!AK85,1)+$E$4*0%*攻城基础信息!AF85)</f>
        <v>129134.99115741812</v>
      </c>
      <c r="BD84" s="85">
        <f>其他调用!V85*6*(其他调用!AL$2*$AZ$1*MIN(其他调用!$AJ85/其他调用!AL85,1)+$E$4*0%*攻城基础信息!AG85)</f>
        <v>65654.197148788342</v>
      </c>
      <c r="BE84" s="17"/>
      <c r="BF84" s="17">
        <v>81</v>
      </c>
      <c r="BG84" s="105">
        <f>求节点(节奏总纲!D$4:D$163,AZ$4:AZ$163,$AN84)</f>
        <v>17467.172946935283</v>
      </c>
      <c r="BH84" s="105">
        <f>求节点(节奏总纲!E$4:E$163,BA$4:BA$163,$AN84)</f>
        <v>54111.313899188295</v>
      </c>
      <c r="BI84" s="105">
        <f>求节点(节奏总纲!F$4:F$163,BB$4:BB$163,$AN84)</f>
        <v>169119.15356521626</v>
      </c>
      <c r="BJ84" s="105">
        <f>求节点(节奏总纲!G$4:G$163,BC$4:BC$163,$AN84)</f>
        <v>119827.48447981506</v>
      </c>
      <c r="BK84" s="105">
        <f>求节点(节奏总纲!H$4:H$163,BD$4:BD$163,$AN84)</f>
        <v>66118.229569590578</v>
      </c>
      <c r="BL84" s="34">
        <f>BG84*其他调用!H85*其他调用!$M85</f>
        <v>850998.11009060557</v>
      </c>
      <c r="BM84" s="34">
        <f>BH84*其他调用!I85*其他调用!$M85</f>
        <v>2520151.9940141374</v>
      </c>
      <c r="BN84" s="34">
        <f>BI84*其他调用!J85*其他调用!$M85</f>
        <v>649976.46337132796</v>
      </c>
      <c r="BO84" s="34">
        <f>BJ84*其他调用!K85*其他调用!$M85</f>
        <v>80574.540906898648</v>
      </c>
      <c r="BP84" s="34">
        <f>BK84*其他调用!L85*其他调用!$M85</f>
        <v>12624.879226935902</v>
      </c>
      <c r="BQ84" s="17">
        <f t="shared" si="15"/>
        <v>4114325.9876099057</v>
      </c>
      <c r="BR84" s="67">
        <f>[1]服务器生态!$R83</f>
        <v>0.85924003303027707</v>
      </c>
      <c r="BS84" s="66">
        <f>SUMPRODUCT((BG$4:BG84)*($BR$4:$BR84)*(其他调用!BY$5:BY85))</f>
        <v>80710.69009485071</v>
      </c>
      <c r="BT84" s="66">
        <f>SUMPRODUCT((BH$4:BH84)*($BR$4:$BR84)*(其他调用!BZ$5:BZ85))</f>
        <v>251058.90192238509</v>
      </c>
      <c r="BU84" s="66">
        <f>SUMPRODUCT((BI$4:BI84)*($BR$4:$BR84)*(其他调用!CA$5:CA85))</f>
        <v>788645.41521297791</v>
      </c>
      <c r="BV84" s="66">
        <f>SUMPRODUCT((BJ$4:BJ84)*($BR$4:$BR84)*(其他调用!CB$5:CB85))</f>
        <v>550900.70791717689</v>
      </c>
      <c r="BW84" s="66">
        <f>SUMPRODUCT((BK$4:BK84)*($BR$4:$BR84)*(其他调用!CC$5:CC85))</f>
        <v>304532.83390296053</v>
      </c>
      <c r="BX84" s="85">
        <f>SUMPRODUCT((BG$4:BG84)*($BR$4:$BR84))*'[1]功能-战损相关'!$D$2-BS84</f>
        <v>149891.28160472278</v>
      </c>
      <c r="BY84" s="85">
        <f>SUMPRODUCT((BH$4:BH84)*($BR$4:$BR84))*'[1]功能-战损相关'!$D$2-BT84</f>
        <v>466252.24642728642</v>
      </c>
      <c r="BZ84" s="85">
        <f>SUMPRODUCT((BI$4:BI84)*($BR$4:$BR84))*'[1]功能-战损相关'!$D$2-BU84</f>
        <v>1464627.1996812446</v>
      </c>
      <c r="CA84" s="85">
        <f>SUMPRODUCT((BJ$4:BJ84)*($BR$4:$BR84))*'[1]功能-战损相关'!$D$2-BV84</f>
        <v>1023101.314703329</v>
      </c>
      <c r="CB84" s="85">
        <f>SUMPRODUCT((BK$4:BK84)*($BR$4:$BR84))*'[1]功能-战损相关'!$D$2-BW84</f>
        <v>565560.9772483554</v>
      </c>
      <c r="CC84" s="34"/>
      <c r="CD84" s="34">
        <v>81</v>
      </c>
      <c r="CE84" s="65">
        <v>1</v>
      </c>
      <c r="CF84" s="105">
        <f>求节点(节奏总纲!R$4:R$363,BS$4:BS$363,$CD84)*$CE84</f>
        <v>188860.15369051162</v>
      </c>
      <c r="CG84" s="105">
        <f>求节点(节奏总纲!S$4:S$363,BT$4:BT$363,$CD84)*$CE84</f>
        <v>577373.3005743851</v>
      </c>
      <c r="CH84" s="105">
        <f>求节点(节奏总纲!T$4:T$363,BU$4:BU$363,$CD84)*$CE84</f>
        <v>1769482.141149635</v>
      </c>
      <c r="CI84" s="105">
        <f>求节点(节奏总纲!U$4:U$363,BV$4:BV$363,$CD84)*$CE84</f>
        <v>711068.50084349478</v>
      </c>
      <c r="CJ84" s="105">
        <f>求节点(节奏总纲!V$4:V$363,BW$4:BW$363,$CD84)*$CE84</f>
        <v>263969.25522309582</v>
      </c>
      <c r="CK84" s="105">
        <f>求节点(节奏总纲!R$4:R$363,BX$4:BX$363,$CD84)*$CE84</f>
        <v>350740.28542523657</v>
      </c>
      <c r="CL84" s="105">
        <f>求节点(节奏总纲!S$4:S$363,BY$4:BY$363,$CD84)*$CE84</f>
        <v>1072264.7010667156</v>
      </c>
      <c r="CM84" s="105">
        <f>求节点(节奏总纲!T$4:T$363,BZ$4:BZ$363,$CD84)*$CE84</f>
        <v>3286181.1192778936</v>
      </c>
      <c r="CN84" s="105">
        <f>求节点(节奏总纲!U$4:U$363,CA$4:CA$363,$CD84)*$CE84</f>
        <v>1320555.7872807768</v>
      </c>
      <c r="CO84" s="105">
        <f>求节点(节奏总纲!V$4:V$363,CB$4:CB$363,$CD84)*$CE84</f>
        <v>490228.61684289231</v>
      </c>
      <c r="CP84" s="34"/>
      <c r="CQ84" s="34"/>
      <c r="CR84" s="34"/>
      <c r="CS84" s="34"/>
      <c r="CT84" s="34"/>
    </row>
    <row r="85" spans="26:98" x14ac:dyDescent="0.2">
      <c r="Z85" s="49"/>
      <c r="AA85" s="13">
        <v>82</v>
      </c>
      <c r="AB85" s="58">
        <f>攻城基础信息!X86*$E$12</f>
        <v>187296.60235282441</v>
      </c>
      <c r="AC85" s="58">
        <f>攻城基础信息!Y86*$E$12</f>
        <v>213939.14048330227</v>
      </c>
      <c r="AD85" s="58">
        <f>攻城基础信息!Z86*$E$12</f>
        <v>198906.04654952869</v>
      </c>
      <c r="AE85" s="58">
        <f>攻城基础信息!AA86*$E$12</f>
        <v>151629.30328780314</v>
      </c>
      <c r="AF85" s="58">
        <f>攻城基础信息!AB86*$E$12</f>
        <v>218598.8724502594</v>
      </c>
      <c r="AH85" s="58">
        <f>$E$4*AB85*攻城基础信息!AC86</f>
        <v>13110762.164697701</v>
      </c>
      <c r="AI85" s="58">
        <f>$E$4*AC85*攻城基础信息!AD86</f>
        <v>14975739.833831148</v>
      </c>
      <c r="AJ85" s="58">
        <f>$E$4*AD85*攻城基础信息!AE86</f>
        <v>13923423.258467</v>
      </c>
      <c r="AK85" s="58">
        <f>$E$4*AE85*攻城基础信息!AF86</f>
        <v>10614051.230146214</v>
      </c>
      <c r="AL85" s="58">
        <f>$E$4*AF85*攻城基础信息!AG86</f>
        <v>15301921.071518149</v>
      </c>
      <c r="AM85" s="30"/>
      <c r="AN85" s="13">
        <v>82</v>
      </c>
      <c r="AO85" s="105">
        <f>求节点(节奏总纲!D$4:D$163,AH$4:AH$163,$AN85)*其他调用!H86*其他调用!$M86</f>
        <v>368565954.98041892</v>
      </c>
      <c r="AP85" s="105">
        <f>求节点(节奏总纲!E$4:E$163,AI$4:AI$163,$AN85)*其他调用!I86*其他调用!$M86</f>
        <v>447084128.15021694</v>
      </c>
      <c r="AQ85" s="105">
        <f>求节点(节奏总纲!F$4:F$163,AJ$4:AJ$163,$AN85)*其他调用!J86*其他调用!$M86</f>
        <v>37304669.94288975</v>
      </c>
      <c r="AR85" s="105">
        <f>求节点(节奏总纲!G$4:G$163,AK$4:AK$163,$AN85)*其他调用!K86*其他调用!$M86</f>
        <v>8901023.87965394</v>
      </c>
      <c r="AS85" s="105">
        <f>求节点(节奏总纲!H$4:H$163,AL$4:AL$163,$AN85)*其他调用!L86*其他调用!$M86</f>
        <v>2918852.6842645612</v>
      </c>
      <c r="AT85" s="17">
        <f t="shared" si="14"/>
        <v>864774629.63744414</v>
      </c>
      <c r="AU85" s="84"/>
      <c r="AV85" s="66"/>
      <c r="AX85" s="85"/>
      <c r="AY85" s="17">
        <v>82</v>
      </c>
      <c r="AZ85" s="85">
        <f>其他调用!R86*6*(其他调用!AH$2*$AZ$1*MIN(其他调用!$AJ86/其他调用!AH86,1)+$E$4*0%*攻城基础信息!AC86)</f>
        <v>21170.453115286156</v>
      </c>
      <c r="BA85" s="85">
        <f>其他调用!S86*6*(其他调用!AI$2*$AZ$1*MIN(其他调用!$AJ86/其他调用!AI86,1)+$E$4*0%*攻城基础信息!AD86)</f>
        <v>63980.792039813234</v>
      </c>
      <c r="BB85" s="85">
        <f>其他调用!T86*6*(其他调用!AJ$2*$AZ$1*MIN(其他调用!$AJ86/其他调用!AJ86,1)+$E$4*0%*攻城基础信息!AE86)</f>
        <v>193451.62023479556</v>
      </c>
      <c r="BC85" s="85">
        <f>其他调用!U86*6*(其他调用!AK$2*$AZ$1*MIN(其他调用!$AJ86/其他调用!AK86,1)+$E$4*0%*攻城基础信息!AF86)</f>
        <v>130216.66212493497</v>
      </c>
      <c r="BD85" s="85">
        <f>其他调用!V86*6*(其他调用!AL$2*$AZ$1*MIN(其他调用!$AJ86/其他调用!AL86,1)+$E$4*0%*攻城基础信息!AG86)</f>
        <v>66447.600506224204</v>
      </c>
      <c r="BE85" s="17"/>
      <c r="BF85" s="17">
        <v>82</v>
      </c>
      <c r="BG85" s="105">
        <f>求节点(节奏总纲!D$4:D$163,AZ$4:AZ$163,$AN85)</f>
        <v>17503.033750108862</v>
      </c>
      <c r="BH85" s="105">
        <f>求节点(节奏总纲!E$4:E$163,BA$4:BA$163,$AN85)</f>
        <v>54217.018726060909</v>
      </c>
      <c r="BI85" s="105">
        <f>求节点(节奏总纲!F$4:F$163,BB$4:BB$163,$AN85)</f>
        <v>169436.88482869146</v>
      </c>
      <c r="BJ85" s="105">
        <f>求节点(节奏总纲!G$4:G$163,BC$4:BC$163,$AN85)</f>
        <v>120020.4683346559</v>
      </c>
      <c r="BK85" s="105">
        <f>求节点(节奏总纲!H$4:H$163,BD$4:BD$163,$AN85)</f>
        <v>66265.865640463395</v>
      </c>
      <c r="BL85" s="34">
        <f>BG85*其他调用!H86*其他调用!$M86</f>
        <v>851272.4534620184</v>
      </c>
      <c r="BM85" s="34">
        <f>BH85*其他调用!I86*其他调用!$M86</f>
        <v>2529400.5742097832</v>
      </c>
      <c r="BN85" s="34">
        <f>BI85*其他调用!J86*其他调用!$M86</f>
        <v>651519.81701529562</v>
      </c>
      <c r="BO85" s="34">
        <f>BJ85*其他调用!K86*其他调用!$M86</f>
        <v>80896.00403417545</v>
      </c>
      <c r="BP85" s="34">
        <f>BK85*其他调用!L86*其他调用!$M86</f>
        <v>12710.323156766002</v>
      </c>
      <c r="BQ85" s="17">
        <f t="shared" si="15"/>
        <v>4125799.1718780394</v>
      </c>
      <c r="BR85" s="67">
        <f>[1]服务器生态!$R84</f>
        <v>0.68063540369644893</v>
      </c>
      <c r="BS85" s="66">
        <f>SUMPRODUCT((BG$4:BG85)*($BR$4:$BR85)*(其他调用!BY$5:BY86))</f>
        <v>82795.49737227385</v>
      </c>
      <c r="BT85" s="66">
        <f>SUMPRODUCT((BH$4:BH85)*($BR$4:$BR85)*(其他调用!BZ$5:BZ86))</f>
        <v>257516.75584725541</v>
      </c>
      <c r="BU85" s="66">
        <f>SUMPRODUCT((BI$4:BI85)*($BR$4:$BR85)*(其他调用!CA$5:CA86))</f>
        <v>808827.24515160581</v>
      </c>
      <c r="BV85" s="66">
        <f>SUMPRODUCT((BJ$4:BJ85)*($BR$4:$BR85)*(其他调用!CB$5:CB86))</f>
        <v>565196.48940261605</v>
      </c>
      <c r="BW85" s="66">
        <f>SUMPRODUCT((BK$4:BK85)*($BR$4:$BR85)*(其他调用!CC$5:CC86))</f>
        <v>312425.8403899715</v>
      </c>
      <c r="BX85" s="85">
        <f>SUMPRODUCT((BG$4:BG85)*($BR$4:$BR85))*'[1]功能-战损相关'!$D$2-BS85</f>
        <v>153763.06654850862</v>
      </c>
      <c r="BY85" s="85">
        <f>SUMPRODUCT((BH$4:BH85)*($BR$4:$BR85))*'[1]功能-战损相关'!$D$2-BT85</f>
        <v>478245.40371633129</v>
      </c>
      <c r="BZ85" s="85">
        <f>SUMPRODUCT((BI$4:BI85)*($BR$4:$BR85))*'[1]功能-战损相关'!$D$2-BU85</f>
        <v>1502107.7409958392</v>
      </c>
      <c r="CA85" s="85">
        <f>SUMPRODUCT((BJ$4:BJ85)*($BR$4:$BR85))*'[1]功能-战损相关'!$D$2-BV85</f>
        <v>1049650.6231762874</v>
      </c>
      <c r="CB85" s="85">
        <f>SUMPRODUCT((BK$4:BK85)*($BR$4:$BR85))*'[1]功能-战损相关'!$D$2-BW85</f>
        <v>580219.41786709009</v>
      </c>
      <c r="CC85" s="34"/>
      <c r="CD85" s="34">
        <v>82</v>
      </c>
      <c r="CE85" s="65">
        <v>1</v>
      </c>
      <c r="CF85" s="105">
        <f>求节点(节奏总纲!R$4:R$363,BS$4:BS$363,$CD85)*$CE85</f>
        <v>190245.28735809011</v>
      </c>
      <c r="CG85" s="105">
        <f>求节点(节奏总纲!S$4:S$363,BT$4:BT$363,$CD85)*$CE85</f>
        <v>580943.03837269044</v>
      </c>
      <c r="CH85" s="105">
        <f>求节点(节奏总纲!T$4:T$363,BU$4:BU$363,$CD85)*$CE85</f>
        <v>1785008.9484591354</v>
      </c>
      <c r="CI85" s="105">
        <f>求节点(节奏总纲!U$4:U$363,BV$4:BV$363,$CD85)*$CE85</f>
        <v>945780.95862500707</v>
      </c>
      <c r="CJ85" s="105">
        <f>求节点(节奏总纲!V$4:V$363,BW$4:BW$363,$CD85)*$CE85</f>
        <v>320905.24715828826</v>
      </c>
      <c r="CK85" s="105">
        <f>求节点(节奏总纲!R$4:R$363,BX$4:BX$363,$CD85)*$CE85</f>
        <v>353312.67652216827</v>
      </c>
      <c r="CL85" s="105">
        <f>求节点(节奏总纲!S$4:S$363,BY$4:BY$363,$CD85)*$CE85</f>
        <v>1078894.2141207117</v>
      </c>
      <c r="CM85" s="105">
        <f>求节点(节奏总纲!T$4:T$363,BZ$4:BZ$363,$CD85)*$CE85</f>
        <v>3315016.6185669675</v>
      </c>
      <c r="CN85" s="105">
        <f>求节点(节奏总纲!U$4:U$363,CA$4:CA$363,$CD85)*$CE85</f>
        <v>1756450.3517321558</v>
      </c>
      <c r="CO85" s="105">
        <f>求节点(节奏总纲!V$4:V$363,CB$4:CB$363,$CD85)*$CE85</f>
        <v>595966.88757967832</v>
      </c>
      <c r="CP85" s="34"/>
      <c r="CQ85" s="34"/>
      <c r="CR85" s="34"/>
      <c r="CS85" s="34"/>
      <c r="CT85" s="34"/>
    </row>
    <row r="86" spans="26:98" x14ac:dyDescent="0.2">
      <c r="Z86" s="49"/>
      <c r="AA86" s="13">
        <v>83</v>
      </c>
      <c r="AB86" s="58">
        <f>攻城基础信息!X87*$E$12</f>
        <v>191378.25696975685</v>
      </c>
      <c r="AC86" s="58">
        <f>攻城基础信息!Y87*$E$12</f>
        <v>180654.15699037499</v>
      </c>
      <c r="AD86" s="58">
        <f>攻城基础信息!Z87*$E$12</f>
        <v>203332.68939222739</v>
      </c>
      <c r="AE86" s="58">
        <f>攻城基础信息!AA87*$E$12</f>
        <v>152444.48149946742</v>
      </c>
      <c r="AF86" s="58">
        <f>攻城基础信息!AB87*$E$12</f>
        <v>223167.61621376558</v>
      </c>
      <c r="AH86" s="58">
        <f>$E$4*AB86*攻城基础信息!AC87</f>
        <v>13396477.987882972</v>
      </c>
      <c r="AI86" s="58">
        <f>$E$4*AC86*攻城基础信息!AD87</f>
        <v>12645790.989326242</v>
      </c>
      <c r="AJ86" s="58">
        <f>$E$4*AD86*攻城基础信息!AE87</f>
        <v>14233288.25745591</v>
      </c>
      <c r="AK86" s="58">
        <f>$E$4*AE86*攻城基础信息!AF87</f>
        <v>10671113.704962712</v>
      </c>
      <c r="AL86" s="58">
        <f>$E$4*AF86*攻城基础信息!AG87</f>
        <v>15621733.134963579</v>
      </c>
      <c r="AM86" s="30"/>
      <c r="AN86" s="13">
        <v>83</v>
      </c>
      <c r="AO86" s="105">
        <f>求节点(节奏总纲!D$4:D$163,AH$4:AH$163,$AN86)*其他调用!H87*其他调用!$M87</f>
        <v>370074802.91942036</v>
      </c>
      <c r="AP86" s="105">
        <f>求节点(节奏总纲!E$4:E$163,AI$4:AI$163,$AN86)*其他调用!I87*其他调用!$M87</f>
        <v>449969279.5481447</v>
      </c>
      <c r="AQ86" s="105">
        <f>求节点(节奏总纲!F$4:F$163,AJ$4:AJ$163,$AN86)*其他调用!J87*其他调用!$M87</f>
        <v>37518247.582955264</v>
      </c>
      <c r="AR86" s="105">
        <f>求节点(节奏总纲!G$4:G$163,AK$4:AK$163,$AN86)*其他调用!K87*其他调用!$M87</f>
        <v>8962326.7344950642</v>
      </c>
      <c r="AS86" s="105">
        <f>求节点(节奏总纲!H$4:H$163,AL$4:AL$163,$AN86)*其他调用!L87*其他调用!$M87</f>
        <v>2945202.559471793</v>
      </c>
      <c r="AT86" s="17">
        <f t="shared" si="14"/>
        <v>869469859.34448719</v>
      </c>
      <c r="AU86" s="84"/>
      <c r="AV86" s="66"/>
      <c r="AX86" s="85"/>
      <c r="AY86" s="17">
        <v>83</v>
      </c>
      <c r="AZ86" s="85">
        <f>其他调用!R87*6*(其他调用!AH$2*$AZ$1*MIN(其他调用!$AJ87/其他调用!AH87,1)+$E$4*0%*攻城基础信息!AC87)</f>
        <v>21371.760434807882</v>
      </c>
      <c r="BA86" s="85">
        <f>其他调用!S87*6*(其他调用!AI$2*$AZ$1*MIN(其他调用!$AJ87/其他调用!AI87,1)+$E$4*0%*攻城基础信息!AD87)</f>
        <v>64585.19369585684</v>
      </c>
      <c r="BB86" s="85">
        <f>其他调用!T87*6*(其他调用!AJ$2*$AZ$1*MIN(其他调用!$AJ87/其他调用!AJ87,1)+$E$4*0%*攻城基础信息!AE87)</f>
        <v>195307.30016618356</v>
      </c>
      <c r="BC86" s="85">
        <f>其他调用!U87*6*(其他调用!AK$2*$AZ$1*MIN(其他调用!$AJ87/其他调用!AK87,1)+$E$4*0%*攻城基础信息!AF87)</f>
        <v>130995.31850512643</v>
      </c>
      <c r="BD86" s="85">
        <f>其他调用!V87*6*(其他调用!AL$2*$AZ$1*MIN(其他调用!$AJ87/其他调用!AL87,1)+$E$4*0%*攻城基础信息!AG87)</f>
        <v>67144.116040361085</v>
      </c>
      <c r="BE86" s="17"/>
      <c r="BF86" s="17">
        <v>83</v>
      </c>
      <c r="BG86" s="105">
        <f>求节点(节奏总纲!D$4:D$163,AZ$4:AZ$163,$AN86)</f>
        <v>17538.89455328244</v>
      </c>
      <c r="BH86" s="105">
        <f>求节点(节奏总纲!E$4:E$163,BA$4:BA$163,$AN86)</f>
        <v>54322.72355293353</v>
      </c>
      <c r="BI86" s="105">
        <f>求节点(节奏总纲!F$4:F$163,BB$4:BB$163,$AN86)</f>
        <v>169754.61609216663</v>
      </c>
      <c r="BJ86" s="105">
        <f>求节点(节奏总纲!G$4:G$163,BC$4:BC$163,$AN86)</f>
        <v>120213.45218949675</v>
      </c>
      <c r="BK86" s="105">
        <f>求节点(节奏总纲!H$4:H$163,BD$4:BD$163,$AN86)</f>
        <v>66413.501711336226</v>
      </c>
      <c r="BL86" s="34">
        <f>BG86*其他调用!H87*其他调用!$M87</f>
        <v>851540.76183141628</v>
      </c>
      <c r="BM86" s="34">
        <f>BH86*其他调用!I87*其他调用!$M87</f>
        <v>2538666.021077795</v>
      </c>
      <c r="BN86" s="34">
        <f>BI86*其他调用!J87*其他调用!$M87</f>
        <v>653064.37910865084</v>
      </c>
      <c r="BO86" s="34">
        <f>BJ86*其他调用!K87*其他调用!$M87</f>
        <v>81218.083629078188</v>
      </c>
      <c r="BP86" s="34">
        <f>BK86*其他调用!L87*其他调用!$M87</f>
        <v>12796.022201726571</v>
      </c>
      <c r="BQ86" s="17">
        <f t="shared" si="15"/>
        <v>4137285.2678486672</v>
      </c>
      <c r="BR86" s="67">
        <f>[1]服务器生态!$R85</f>
        <v>0.59968247985850498</v>
      </c>
      <c r="BS86" s="66">
        <f>SUMPRODUCT((BG$4:BG86)*($BR$4:$BR86)*(其他调用!BY$5:BY87))</f>
        <v>84636.106733719469</v>
      </c>
      <c r="BT86" s="66">
        <f>SUMPRODUCT((BH$4:BH86)*($BR$4:$BR86)*(其他调用!BZ$5:BZ87))</f>
        <v>263217.62332251138</v>
      </c>
      <c r="BU86" s="66">
        <f>SUMPRODUCT((BI$4:BI86)*($BR$4:$BR86)*(其他调用!CA$5:CA87))</f>
        <v>826642.04725208215</v>
      </c>
      <c r="BV86" s="66">
        <f>SUMPRODUCT((BJ$4:BJ86)*($BR$4:$BR86)*(其他调用!CB$5:CB87))</f>
        <v>577812.22209885216</v>
      </c>
      <c r="BW86" s="66">
        <f>SUMPRODUCT((BK$4:BK86)*($BR$4:$BR86)*(其他调用!CC$5:CC87))</f>
        <v>319395.56773538119</v>
      </c>
      <c r="BX86" s="85">
        <f>SUMPRODUCT((BG$4:BG86)*($BR$4:$BR86))*'[1]功能-战损相关'!$D$2-BS86</f>
        <v>157181.34107690761</v>
      </c>
      <c r="BY86" s="85">
        <f>SUMPRODUCT((BH$4:BH86)*($BR$4:$BR86))*'[1]功能-战损相关'!$D$2-BT86</f>
        <v>488832.72902752092</v>
      </c>
      <c r="BZ86" s="85">
        <f>SUMPRODUCT((BI$4:BI86)*($BR$4:$BR86))*'[1]功能-战损相关'!$D$2-BU86</f>
        <v>1535192.3734681522</v>
      </c>
      <c r="CA86" s="85">
        <f>SUMPRODUCT((BJ$4:BJ86)*($BR$4:$BR86))*'[1]功能-战损相关'!$D$2-BV86</f>
        <v>1073079.8410407258</v>
      </c>
      <c r="CB86" s="85">
        <f>SUMPRODUCT((BK$4:BK86)*($BR$4:$BR86))*'[1]功能-战损相关'!$D$2-BW86</f>
        <v>593163.19722285098</v>
      </c>
      <c r="CC86" s="34"/>
      <c r="CD86" s="34">
        <v>83</v>
      </c>
      <c r="CE86" s="65">
        <v>1</v>
      </c>
      <c r="CF86" s="105">
        <f>求节点(节奏总纲!R$4:R$363,BS$4:BS$363,$CD86)*$CE86</f>
        <v>191745.26191355594</v>
      </c>
      <c r="CG86" s="105">
        <f>求节点(节奏总纲!S$4:S$363,BT$4:BT$363,$CD86)*$CE86</f>
        <v>584892.63214414602</v>
      </c>
      <c r="CH86" s="105">
        <f>求节点(节奏总纲!T$4:T$363,BU$4:BU$363,$CD86)*$CE86</f>
        <v>1795561.0975044367</v>
      </c>
      <c r="CI86" s="105">
        <f>求节点(节奏总纲!U$4:U$363,BV$4:BV$363,$CD86)*$CE86</f>
        <v>1162319.5829859956</v>
      </c>
      <c r="CJ86" s="105">
        <f>求节点(节奏总纲!V$4:V$363,BW$4:BW$363,$CD86)*$CE86</f>
        <v>344364.90662974189</v>
      </c>
      <c r="CK86" s="105">
        <f>求节点(节奏总纲!R$4:R$363,BX$4:BX$363,$CD86)*$CE86</f>
        <v>356098.34355374769</v>
      </c>
      <c r="CL86" s="105">
        <f>求节点(节奏总纲!S$4:S$363,BY$4:BY$363,$CD86)*$CE86</f>
        <v>1086229.173981986</v>
      </c>
      <c r="CM86" s="105">
        <f>求节点(节奏总纲!T$4:T$363,BZ$4:BZ$363,$CD86)*$CE86</f>
        <v>3334613.4667939553</v>
      </c>
      <c r="CN86" s="105">
        <f>求节点(节奏总纲!U$4:U$363,CA$4:CA$363,$CD86)*$CE86</f>
        <v>2158593.5112597048</v>
      </c>
      <c r="CO86" s="105">
        <f>求节点(节奏总纲!V$4:V$363,CB$4:CB$363,$CD86)*$CE86</f>
        <v>639534.82659809233</v>
      </c>
      <c r="CP86" s="34"/>
      <c r="CQ86" s="34"/>
      <c r="CR86" s="34"/>
      <c r="CS86" s="34"/>
      <c r="CT86" s="34"/>
    </row>
    <row r="87" spans="26:98" x14ac:dyDescent="0.2">
      <c r="Z87" s="49"/>
      <c r="AA87" s="13">
        <v>84</v>
      </c>
      <c r="AB87" s="58">
        <f>攻城基础信息!X88*$E$12</f>
        <v>195569.72600148106</v>
      </c>
      <c r="AC87" s="58">
        <f>攻城基础信息!Y88*$E$12</f>
        <v>146596.58920577625</v>
      </c>
      <c r="AD87" s="58">
        <f>攻城基础信息!Z88*$E$12</f>
        <v>207699.98346053384</v>
      </c>
      <c r="AE87" s="58">
        <f>攻城基础信息!AA88*$E$12</f>
        <v>154733.74510618905</v>
      </c>
      <c r="AF87" s="58">
        <f>攻城基础信息!AB88*$E$12</f>
        <v>227821.22975541625</v>
      </c>
      <c r="AH87" s="58">
        <f>$E$4*AB87*攻城基础信息!AC88</f>
        <v>13689880.820103666</v>
      </c>
      <c r="AI87" s="58">
        <f>$E$4*AC87*攻城基础信息!AD88</f>
        <v>10261761.244404331</v>
      </c>
      <c r="AJ87" s="58">
        <f>$E$4*AD87*攻城基础信息!AE88</f>
        <v>14538998.842237361</v>
      </c>
      <c r="AK87" s="58">
        <f>$E$4*AE87*攻城基础信息!AF88</f>
        <v>10831362.157433227</v>
      </c>
      <c r="AL87" s="58">
        <f>$E$4*AF87*攻城基础信息!AG88</f>
        <v>15947486.082879126</v>
      </c>
      <c r="AM87" s="30"/>
      <c r="AN87" s="13">
        <v>84</v>
      </c>
      <c r="AO87" s="105">
        <f>求节点(节奏总纲!D$4:D$163,AH$4:AH$163,$AN87)*其他调用!H88*其他调用!$M88</f>
        <v>371521651.82856739</v>
      </c>
      <c r="AP87" s="105">
        <f>求节点(节奏总纲!E$4:E$163,AI$4:AI$163,$AN87)*其他调用!I88*其他调用!$M88</f>
        <v>455299112.44202816</v>
      </c>
      <c r="AQ87" s="105">
        <f>求节点(节奏总纲!F$4:F$163,AJ$4:AJ$163,$AN87)*其他调用!J88*其他调用!$M88</f>
        <v>37730156.42219083</v>
      </c>
      <c r="AR87" s="105">
        <f>求节点(节奏总纲!G$4:G$163,AK$4:AK$163,$AN87)*其他调用!K88*其他调用!$M88</f>
        <v>9023819.7093418278</v>
      </c>
      <c r="AS87" s="105">
        <f>求节点(节奏总纲!H$4:H$163,AL$4:AL$163,$AN87)*其他调用!L88*其他调用!$M88</f>
        <v>2969455.4223231133</v>
      </c>
      <c r="AT87" s="17">
        <f t="shared" si="14"/>
        <v>876544195.82445133</v>
      </c>
      <c r="AU87" s="84"/>
      <c r="AV87" s="66"/>
      <c r="AX87" s="85"/>
      <c r="AY87" s="17">
        <v>84</v>
      </c>
      <c r="AZ87" s="85">
        <f>其他调用!R88*6*(其他调用!AH$2*$AZ$1*MIN(其他调用!$AJ88/其他调用!AH88,1)+$E$4*0%*攻城基础信息!AC88)</f>
        <v>21573.195118024079</v>
      </c>
      <c r="BA87" s="85">
        <f>其他调用!S88*6*(其他调用!AI$2*$AZ$1*MIN(其他调用!$AJ88/其他调用!AI88,1)+$E$4*0%*攻城基础信息!AD88)</f>
        <v>65192.561612706544</v>
      </c>
      <c r="BB87" s="85">
        <f>其他调用!T88*6*(其他调用!AJ$2*$AZ$1*MIN(其他调用!$AJ88/其他调用!AJ88,1)+$E$4*0%*攻城基础信息!AE88)</f>
        <v>197083.98628211682</v>
      </c>
      <c r="BC87" s="85">
        <f>其他调用!U88*6*(其他调用!AK$2*$AZ$1*MIN(其他调用!$AJ88/其他调用!AK88,1)+$E$4*0%*攻城基础信息!AF88)</f>
        <v>132025.5819818989</v>
      </c>
      <c r="BD87" s="85">
        <f>其他调用!V88*6*(其他调用!AL$2*$AZ$1*MIN(其他调用!$AJ88/其他调用!AL88,1)+$E$4*0%*攻城基础信息!AG88)</f>
        <v>67840.56348118285</v>
      </c>
      <c r="BE87" s="17"/>
      <c r="BF87" s="17">
        <v>84</v>
      </c>
      <c r="BG87" s="105">
        <f>求节点(节奏总纲!D$4:D$163,AZ$4:AZ$163,$AN87)</f>
        <v>17573.137678897816</v>
      </c>
      <c r="BH87" s="105">
        <f>求节点(节奏总纲!E$4:E$163,BA$4:BA$163,$AN87)</f>
        <v>54424.65954460681</v>
      </c>
      <c r="BI87" s="105">
        <f>求节点(节奏总纲!F$4:F$163,BB$4:BB$163,$AN87)</f>
        <v>170070.13132325065</v>
      </c>
      <c r="BJ87" s="105">
        <f>求节点(节奏总纲!G$4:G$163,BC$4:BC$163,$AN87)</f>
        <v>120406.43604433759</v>
      </c>
      <c r="BK87" s="105">
        <f>求节点(节奏总纲!H$4:H$163,BD$4:BD$163,$AN87)</f>
        <v>66537.432462646597</v>
      </c>
      <c r="BL87" s="34">
        <f>BG87*其他调用!H88*其他调用!$M88</f>
        <v>851724.63054245547</v>
      </c>
      <c r="BM87" s="34">
        <f>BH87*其他调用!I88*其他调用!$M88</f>
        <v>2547771.904806484</v>
      </c>
      <c r="BN87" s="34">
        <f>BI87*其他调用!J88*其他调用!$M88</f>
        <v>654601.62012076913</v>
      </c>
      <c r="BO87" s="34">
        <f>BJ87*其他调用!K88*其他调用!$M88</f>
        <v>81540.779691606818</v>
      </c>
      <c r="BP87" s="34">
        <f>BK87*其他调用!L88*其他调用!$M88</f>
        <v>12877.388529090769</v>
      </c>
      <c r="BQ87" s="17">
        <f t="shared" si="15"/>
        <v>4148516.3236904065</v>
      </c>
      <c r="BR87" s="67">
        <f>[1]服务器生态!$R86</f>
        <v>0.51872955602056092</v>
      </c>
      <c r="BS87" s="66">
        <f>SUMPRODUCT((BG$4:BG87)*($BR$4:$BR87)*(其他调用!BY$5:BY88))</f>
        <v>86231.355267280465</v>
      </c>
      <c r="BT87" s="66">
        <f>SUMPRODUCT((BH$4:BH87)*($BR$4:$BR87)*(其他调用!BZ$5:BZ88))</f>
        <v>268158.16723188659</v>
      </c>
      <c r="BU87" s="66">
        <f>SUMPRODUCT((BI$4:BI87)*($BR$4:$BR87)*(其他调用!CA$5:CA88))</f>
        <v>842080.61790197412</v>
      </c>
      <c r="BV87" s="66">
        <f>SUMPRODUCT((BJ$4:BJ87)*($BR$4:$BR87)*(其他调用!CB$5:CB88))</f>
        <v>588742.4380933292</v>
      </c>
      <c r="BW87" s="66">
        <f>SUMPRODUCT((BK$4:BK87)*($BR$4:$BR87)*(其他调用!CC$5:CC88))</f>
        <v>325435.68097539811</v>
      </c>
      <c r="BX87" s="85">
        <f>SUMPRODUCT((BG$4:BG87)*($BR$4:$BR87))*'[1]功能-战损相关'!$D$2-BS87</f>
        <v>160143.94549637806</v>
      </c>
      <c r="BY87" s="85">
        <f>SUMPRODUCT((BH$4:BH87)*($BR$4:$BR87))*'[1]功能-战损相关'!$D$2-BT87</f>
        <v>498008.02485921775</v>
      </c>
      <c r="BZ87" s="85">
        <f>SUMPRODUCT((BI$4:BI87)*($BR$4:$BR87))*'[1]功能-战损相关'!$D$2-BU87</f>
        <v>1563864.0046750947</v>
      </c>
      <c r="CA87" s="85">
        <f>SUMPRODUCT((BJ$4:BJ87)*($BR$4:$BR87))*'[1]功能-战损相关'!$D$2-BV87</f>
        <v>1093378.8136018976</v>
      </c>
      <c r="CB87" s="85">
        <f>SUMPRODUCT((BK$4:BK87)*($BR$4:$BR87))*'[1]功能-战损相关'!$D$2-BW87</f>
        <v>604380.55038288236</v>
      </c>
      <c r="CC87" s="34"/>
      <c r="CD87" s="34">
        <v>84</v>
      </c>
      <c r="CE87" s="65">
        <v>1</v>
      </c>
      <c r="CF87" s="105">
        <f>求节点(节奏总纲!R$4:R$363,BS$4:BS$363,$CD87)*$CE87</f>
        <v>193367.71905818605</v>
      </c>
      <c r="CG87" s="105">
        <f>求节点(节奏总纲!S$4:S$363,BT$4:BT$363,$CD87)*$CE87</f>
        <v>589164.53725048713</v>
      </c>
      <c r="CH87" s="105">
        <f>求节点(节奏总纲!T$4:T$363,BU$4:BU$363,$CD87)*$CE87</f>
        <v>1805863.1482597545</v>
      </c>
      <c r="CI87" s="105">
        <f>求节点(节奏总纲!U$4:U$363,BV$4:BV$363,$CD87)*$CE87</f>
        <v>1209495.4335535544</v>
      </c>
      <c r="CJ87" s="105">
        <f>求节点(节奏总纲!V$4:V$363,BW$4:BW$363,$CD87)*$CE87</f>
        <v>357723.85410983837</v>
      </c>
      <c r="CK87" s="105">
        <f>求节点(节奏总纲!R$4:R$363,BX$4:BX$363,$CD87)*$CE87</f>
        <v>359111.47825091798</v>
      </c>
      <c r="CL87" s="105">
        <f>求节点(节奏总纲!S$4:S$363,BY$4:BY$363,$CD87)*$CE87</f>
        <v>1094162.712036619</v>
      </c>
      <c r="CM87" s="105">
        <f>求节点(节奏总纲!T$4:T$363,BZ$4:BZ$363,$CD87)*$CE87</f>
        <v>3353745.8467681166</v>
      </c>
      <c r="CN87" s="105">
        <f>求节点(节奏总纲!U$4:U$363,CA$4:CA$363,$CD87)*$CE87</f>
        <v>2246205.8051708858</v>
      </c>
      <c r="CO87" s="105">
        <f>求节点(节奏总纲!V$4:V$363,CB$4:CB$363,$CD87)*$CE87</f>
        <v>664344.30048970017</v>
      </c>
      <c r="CP87" s="34"/>
      <c r="CQ87" s="34"/>
      <c r="CR87" s="34"/>
      <c r="CS87" s="34"/>
      <c r="CT87" s="34"/>
    </row>
    <row r="88" spans="26:98" x14ac:dyDescent="0.2">
      <c r="Z88" s="49"/>
      <c r="AA88" s="13">
        <v>85</v>
      </c>
      <c r="AB88" s="58">
        <f>攻城基础信息!X89*$E$12</f>
        <v>197595.32284192313</v>
      </c>
      <c r="AC88" s="58">
        <f>攻城基础信息!Y89*$E$12</f>
        <v>146218.32412026383</v>
      </c>
      <c r="AD88" s="58">
        <f>攻城基础信息!Z89*$E$12</f>
        <v>209845.73315805083</v>
      </c>
      <c r="AE88" s="58">
        <f>攻城基础信息!AA89*$E$12</f>
        <v>156037.28104838723</v>
      </c>
      <c r="AF88" s="58">
        <f>攻城基础信息!AB89*$E$12</f>
        <v>230881.47298624125</v>
      </c>
      <c r="AH88" s="58">
        <f>$E$4*AB88*攻城基础信息!AC89</f>
        <v>13831672.598934609</v>
      </c>
      <c r="AI88" s="58">
        <f>$E$4*AC88*攻城基础信息!AD89</f>
        <v>10235282.688418461</v>
      </c>
      <c r="AJ88" s="58">
        <f>$E$4*AD88*攻城基础信息!AE89</f>
        <v>14689201.32106355</v>
      </c>
      <c r="AK88" s="58">
        <f>$E$4*AE88*攻城基础信息!AF89</f>
        <v>10922609.673387101</v>
      </c>
      <c r="AL88" s="58">
        <f>$E$4*AF88*攻城基础信息!AG89</f>
        <v>16161703.109036876</v>
      </c>
      <c r="AM88" s="30"/>
      <c r="AN88" s="13">
        <v>85</v>
      </c>
      <c r="AO88" s="105">
        <f>求节点(节奏总纲!D$4:D$163,AH$4:AH$163,$AN88)*其他调用!H89*其他调用!$M89</f>
        <v>372916956.6379329</v>
      </c>
      <c r="AP88" s="105">
        <f>求节点(节奏总纲!E$4:E$163,AI$4:AI$163,$AN88)*其他调用!I89*其他调用!$M89</f>
        <v>461972467.15918285</v>
      </c>
      <c r="AQ88" s="105">
        <f>求节点(节奏总纲!F$4:F$163,AJ$4:AJ$163,$AN88)*其他调用!J89*其他调用!$M89</f>
        <v>37926454.804182097</v>
      </c>
      <c r="AR88" s="105">
        <f>求节点(节奏总纲!G$4:G$163,AK$4:AK$163,$AN88)*其他调用!K89*其他调用!$M89</f>
        <v>9085502.8041942269</v>
      </c>
      <c r="AS88" s="105">
        <f>求节点(节奏总纲!H$4:H$163,AL$4:AL$163,$AN88)*其他调用!L89*其他调用!$M89</f>
        <v>2993138.5785362874</v>
      </c>
      <c r="AT88" s="17">
        <f t="shared" si="14"/>
        <v>884894519.98402834</v>
      </c>
      <c r="AU88" s="84"/>
      <c r="AV88" s="66"/>
      <c r="AX88" s="85"/>
      <c r="AY88" s="17">
        <v>85</v>
      </c>
      <c r="AZ88" s="85">
        <f>其他调用!R89*6*(其他调用!AH$2*$AZ$1*MIN(其他调用!$AJ89/其他调用!AH89,1)+$E$4*0%*攻城基础信息!AC89)</f>
        <v>21773.310092303895</v>
      </c>
      <c r="BA88" s="85">
        <f>其他调用!S89*6*(其他调用!AI$2*$AZ$1*MIN(其他调用!$AJ89/其他调用!AI89,1)+$E$4*0%*攻城基础信息!AD89)</f>
        <v>65787.833410615058</v>
      </c>
      <c r="BB88" s="85">
        <f>其他调用!T89*6*(其他调用!AJ$2*$AZ$1*MIN(其他调用!$AJ89/其他调用!AJ89,1)+$E$4*0%*攻城基础信息!AE89)</f>
        <v>198869.7748514202</v>
      </c>
      <c r="BC88" s="85">
        <f>其他调用!U89*6*(其他调用!AK$2*$AZ$1*MIN(其他调用!$AJ89/其他调用!AK89,1)+$E$4*0%*攻城基础信息!AF89)</f>
        <v>133065.19348528708</v>
      </c>
      <c r="BD88" s="85">
        <f>其他调用!V89*6*(其他调用!AL$2*$AZ$1*MIN(其他调用!$AJ89/其他调用!AL89,1)+$E$4*0%*攻城基础信息!AG89)</f>
        <v>68581.415620911808</v>
      </c>
      <c r="BE88" s="17"/>
      <c r="BF88" s="17">
        <v>85</v>
      </c>
      <c r="BG88" s="105">
        <f>求节点(节奏总纲!D$4:D$163,AZ$4:AZ$163,$AN88)</f>
        <v>17606.065216419764</v>
      </c>
      <c r="BH88" s="105">
        <f>求节点(节奏总纲!E$4:E$163,BA$4:BA$163,$AN88)</f>
        <v>54524.545682816795</v>
      </c>
      <c r="BI88" s="105">
        <f>求节点(节奏总纲!F$4:F$163,BB$4:BB$163,$AN88)</f>
        <v>170366.84696000215</v>
      </c>
      <c r="BJ88" s="105">
        <f>求节点(节奏总纲!G$4:G$163,BC$4:BC$163,$AN88)</f>
        <v>120599.41989917844</v>
      </c>
      <c r="BK88" s="105">
        <f>求节点(节奏总纲!H$4:H$163,BD$4:BD$163,$AN88)</f>
        <v>66654.243765101914</v>
      </c>
      <c r="BL88" s="34">
        <f>BG88*其他调用!H89*其他调用!$M89</f>
        <v>851839.08403018117</v>
      </c>
      <c r="BM88" s="34">
        <f>BH88*其他调用!I89*其他调用!$M89</f>
        <v>2556797.9308707863</v>
      </c>
      <c r="BN88" s="34">
        <f>BI88*其他调用!J89*其他调用!$M89</f>
        <v>656067.66557817534</v>
      </c>
      <c r="BO88" s="34">
        <f>BJ88*其他调用!K89*其他调用!$M89</f>
        <v>81864.092221761341</v>
      </c>
      <c r="BP88" s="34">
        <f>BK88*其他调用!L89*其他调用!$M89</f>
        <v>12957.584987935812</v>
      </c>
      <c r="BQ88" s="17">
        <f t="shared" si="15"/>
        <v>4159526.3576888395</v>
      </c>
      <c r="BR88" s="67">
        <f>[1]服务器生态!$R87</f>
        <v>0.43777663218261686</v>
      </c>
      <c r="BS88" s="66">
        <f>SUMPRODUCT((BG$4:BG88)*($BR$4:$BR88)*(其他调用!BY$5:BY89))</f>
        <v>87580.171956156017</v>
      </c>
      <c r="BT88" s="66">
        <f>SUMPRODUCT((BH$4:BH88)*($BR$4:$BR88)*(其他调用!BZ$5:BZ89))</f>
        <v>272335.34232844098</v>
      </c>
      <c r="BU88" s="66">
        <f>SUMPRODUCT((BI$4:BI88)*($BR$4:$BR88)*(其他调用!CA$5:CA89))</f>
        <v>855132.57718907529</v>
      </c>
      <c r="BV88" s="66">
        <f>SUMPRODUCT((BJ$4:BJ88)*($BR$4:$BR88)*(其他调用!CB$5:CB89))</f>
        <v>597981.66947349114</v>
      </c>
      <c r="BW88" s="66">
        <f>SUMPRODUCT((BK$4:BK88)*($BR$4:$BR88)*(其他调用!CC$5:CC89))</f>
        <v>330542.12328772707</v>
      </c>
      <c r="BX88" s="85">
        <f>SUMPRODUCT((BG$4:BG88)*($BR$4:$BR88))*'[1]功能-战损相关'!$D$2-BS88</f>
        <v>162648.89077571838</v>
      </c>
      <c r="BY88" s="85">
        <f>SUMPRODUCT((BH$4:BH88)*($BR$4:$BR88))*'[1]功能-战损相关'!$D$2-BT88</f>
        <v>505765.63575281878</v>
      </c>
      <c r="BZ88" s="85">
        <f>SUMPRODUCT((BI$4:BI88)*($BR$4:$BR88))*'[1]功能-战损相关'!$D$2-BU88</f>
        <v>1588103.3576368541</v>
      </c>
      <c r="CA88" s="85">
        <f>SUMPRODUCT((BJ$4:BJ88)*($BR$4:$BR88))*'[1]功能-战损相关'!$D$2-BV88</f>
        <v>1110537.3861650552</v>
      </c>
      <c r="CB88" s="85">
        <f>SUMPRODUCT((BK$4:BK88)*($BR$4:$BR88))*'[1]功能-战损相关'!$D$2-BW88</f>
        <v>613863.94324863632</v>
      </c>
      <c r="CC88" s="34"/>
      <c r="CD88" s="34">
        <v>85</v>
      </c>
      <c r="CE88" s="65">
        <v>1</v>
      </c>
      <c r="CF88" s="105">
        <f>求节点(节奏总纲!R$4:R$363,BS$4:BS$363,$CD88)*$CE88</f>
        <v>195046.44960585318</v>
      </c>
      <c r="CG88" s="105">
        <f>求节点(节奏总纲!S$4:S$363,BT$4:BT$363,$CD88)*$CE88</f>
        <v>593642.50800911419</v>
      </c>
      <c r="CH88" s="105">
        <f>求节点(节奏总纲!T$4:T$363,BU$4:BU$363,$CD88)*$CE88</f>
        <v>1816868.8643103368</v>
      </c>
      <c r="CI88" s="105">
        <f>求节点(节奏总纲!U$4:U$363,BV$4:BV$363,$CD88)*$CE88</f>
        <v>1232893.9008021466</v>
      </c>
      <c r="CJ88" s="105">
        <f>求节点(节奏总纲!V$4:V$363,BW$4:BW$363,$CD88)*$CE88</f>
        <v>366077.68939943437</v>
      </c>
      <c r="CK88" s="105">
        <f>求节点(节奏总纲!R$4:R$363,BX$4:BX$363,$CD88)*$CE88</f>
        <v>362229.12069658563</v>
      </c>
      <c r="CL88" s="105">
        <f>求节点(节奏总纲!S$4:S$363,BY$4:BY$363,$CD88)*$CE88</f>
        <v>1102478.9434454979</v>
      </c>
      <c r="CM88" s="105">
        <f>求节点(节奏总纲!T$4:T$363,BZ$4:BZ$363,$CD88)*$CE88</f>
        <v>3374185.0337191983</v>
      </c>
      <c r="CN88" s="105">
        <f>求节点(节奏总纲!U$4:U$363,CA$4:CA$363,$CD88)*$CE88</f>
        <v>2289660.1014897008</v>
      </c>
      <c r="CO88" s="105">
        <f>求节点(节奏总纲!V$4:V$363,CB$4:CB$363,$CD88)*$CE88</f>
        <v>679858.56602752127</v>
      </c>
      <c r="CP88" s="34"/>
      <c r="CQ88" s="34"/>
      <c r="CR88" s="34"/>
      <c r="CS88" s="34"/>
      <c r="CT88" s="34"/>
    </row>
    <row r="89" spans="26:98" x14ac:dyDescent="0.2">
      <c r="Z89" s="49"/>
      <c r="AA89" s="13">
        <v>86</v>
      </c>
      <c r="AB89" s="58">
        <f>攻城基础信息!X90*$E$12</f>
        <v>199283.82387124878</v>
      </c>
      <c r="AC89" s="58">
        <f>攻城基础信息!Y90*$E$12</f>
        <v>147434.80095943125</v>
      </c>
      <c r="AD89" s="58">
        <f>攻城基础信息!Z90*$E$12</f>
        <v>211614.84244771861</v>
      </c>
      <c r="AE89" s="58">
        <f>攻城基础信息!AA90*$E$12</f>
        <v>157343.99466885897</v>
      </c>
      <c r="AF89" s="58">
        <f>攻城基础信息!AB90*$E$12</f>
        <v>232745.8707569697</v>
      </c>
      <c r="AH89" s="58">
        <f>$E$4*AB89*攻城基础信息!AC90</f>
        <v>13949867.670987405</v>
      </c>
      <c r="AI89" s="58">
        <f>$E$4*AC89*攻城基础信息!AD90</f>
        <v>10320436.06716018</v>
      </c>
      <c r="AJ89" s="58">
        <f>$E$4*AD89*攻城基础信息!AE90</f>
        <v>14813038.971340293</v>
      </c>
      <c r="AK89" s="58">
        <f>$E$4*AE89*攻城基础信息!AF90</f>
        <v>11014079.626820121</v>
      </c>
      <c r="AL89" s="58">
        <f>$E$4*AF89*攻城基础信息!AG90</f>
        <v>16292210.952987868</v>
      </c>
      <c r="AM89" s="30"/>
      <c r="AN89" s="13">
        <v>86</v>
      </c>
      <c r="AO89" s="105">
        <f>求节点(节奏总纲!D$4:D$163,AH$4:AH$163,$AN89)*其他调用!H90*其他调用!$M90</f>
        <v>374305164.72494316</v>
      </c>
      <c r="AP89" s="105">
        <f>求节点(节奏总纲!E$4:E$163,AI$4:AI$163,$AN89)*其他调用!I90*其他调用!$M90</f>
        <v>468665889.26206458</v>
      </c>
      <c r="AQ89" s="105">
        <f>求节点(节奏总纲!F$4:F$163,AJ$4:AJ$163,$AN89)*其他调用!J90*其他调用!$M90</f>
        <v>38122928.649877422</v>
      </c>
      <c r="AR89" s="105">
        <f>求节点(节奏总纲!G$4:G$163,AK$4:AK$163,$AN89)*其他调用!K90*其他调用!$M90</f>
        <v>9147376.0190522671</v>
      </c>
      <c r="AS89" s="105">
        <f>求节点(节奏总纲!H$4:H$163,AL$4:AL$163,$AN89)*其他调用!L90*其他调用!$M90</f>
        <v>3016914.4161609458</v>
      </c>
      <c r="AT89" s="17">
        <f t="shared" si="14"/>
        <v>893258273.07209837</v>
      </c>
      <c r="AU89" s="84"/>
      <c r="AV89" s="66"/>
      <c r="AX89" s="85"/>
      <c r="AY89" s="17">
        <v>86</v>
      </c>
      <c r="AZ89" s="85">
        <f>其他调用!R90*6*(其他调用!AH$2*$AZ$1*MIN(其他调用!$AJ90/其他调用!AH90,1)+$E$4*0%*攻城基础信息!AC90)</f>
        <v>21976.168953902776</v>
      </c>
      <c r="BA89" s="85">
        <f>其他调用!S90*6*(其他调用!AI$2*$AZ$1*MIN(其他调用!$AJ90/其他调用!AI90,1)+$E$4*0%*攻城基础信息!AD90)</f>
        <v>66384.673365220064</v>
      </c>
      <c r="BB89" s="85">
        <f>其他调用!T90*6*(其他调用!AJ$2*$AZ$1*MIN(其他调用!$AJ90/其他调用!AJ90,1)+$E$4*0%*攻城基础信息!AE90)</f>
        <v>200683.21437621192</v>
      </c>
      <c r="BC89" s="85">
        <f>其他调用!U90*6*(其他调用!AK$2*$AZ$1*MIN(其他调用!$AJ90/其他调用!AK90,1)+$E$4*0%*攻城基础信息!AF90)</f>
        <v>134162.23606723829</v>
      </c>
      <c r="BD89" s="85">
        <f>其他调用!V90*6*(其他调用!AL$2*$AZ$1*MIN(其他调用!$AJ90/其他调用!AL90,1)+$E$4*0%*攻城基础信息!AG90)</f>
        <v>69242.63185587051</v>
      </c>
      <c r="BE89" s="17"/>
      <c r="BF89" s="17">
        <v>86</v>
      </c>
      <c r="BG89" s="105">
        <f>求节点(节奏总纲!D$4:D$163,AZ$4:AZ$163,$AN89)</f>
        <v>17638.992753941711</v>
      </c>
      <c r="BH89" s="105">
        <f>求节点(节奏总纲!E$4:E$163,BA$4:BA$163,$AN89)</f>
        <v>54624.431821026781</v>
      </c>
      <c r="BI89" s="105">
        <f>求节点(节奏总纲!F$4:F$163,BB$4:BB$163,$AN89)</f>
        <v>170663.56259675368</v>
      </c>
      <c r="BJ89" s="105">
        <f>求节点(节奏总纲!G$4:G$163,BC$4:BC$163,$AN89)</f>
        <v>120792.40375401928</v>
      </c>
      <c r="BK89" s="105">
        <f>求节点(节奏总纲!H$4:H$163,BD$4:BD$163,$AN89)</f>
        <v>66771.055067557245</v>
      </c>
      <c r="BL89" s="34">
        <f>BG89*其他调用!H90*其他调用!$M90</f>
        <v>851947.99615414196</v>
      </c>
      <c r="BM89" s="34">
        <f>BH89*其他调用!I90*其他调用!$M90</f>
        <v>2565839.895154913</v>
      </c>
      <c r="BN89" s="34">
        <f>BI89*其他调用!J90*其他调用!$M90</f>
        <v>657534.83955477632</v>
      </c>
      <c r="BO89" s="34">
        <f>BJ89*其他调用!K90*其他调用!$M90</f>
        <v>82188.02121954177</v>
      </c>
      <c r="BP89" s="34">
        <f>BK89*其他调用!L90*其他调用!$M90</f>
        <v>13037.983296711496</v>
      </c>
      <c r="BQ89" s="17">
        <f t="shared" si="15"/>
        <v>4170548.7353800847</v>
      </c>
      <c r="BR89" s="67">
        <f>[1]服务器生态!$R88</f>
        <v>0.35682370834467286</v>
      </c>
      <c r="BS89" s="66">
        <f>SUMPRODUCT((BG$4:BG89)*($BR$4:$BR89)*(其他调用!BY$5:BY90))</f>
        <v>88681.623847193114</v>
      </c>
      <c r="BT89" s="66">
        <f>SUMPRODUCT((BH$4:BH89)*($BR$4:$BR89)*(其他调用!BZ$5:BZ90))</f>
        <v>275746.31848594587</v>
      </c>
      <c r="BU89" s="66">
        <f>SUMPRODUCT((BI$4:BI89)*($BR$4:$BR89)*(其他调用!CA$5:CA90))</f>
        <v>865789.51811396552</v>
      </c>
      <c r="BV89" s="66">
        <f>SUMPRODUCT((BJ$4:BJ89)*($BR$4:$BR89)*(其他调用!CB$5:CB90))</f>
        <v>605524.44832678197</v>
      </c>
      <c r="BW89" s="66">
        <f>SUMPRODUCT((BK$4:BK89)*($BR$4:$BR89)*(其他调用!CC$5:CC90))</f>
        <v>334711.5849966032</v>
      </c>
      <c r="BX89" s="85">
        <f>SUMPRODUCT((BG$4:BG89)*($BR$4:$BR89))*'[1]功能-战损相关'!$D$2-BS89</f>
        <v>164694.44428764441</v>
      </c>
      <c r="BY89" s="85">
        <f>SUMPRODUCT((BH$4:BH89)*($BR$4:$BR89))*'[1]功能-战损相关'!$D$2-BT89</f>
        <v>512100.30575961369</v>
      </c>
      <c r="BZ89" s="85">
        <f>SUMPRODUCT((BI$4:BI89)*($BR$4:$BR89))*'[1]功能-战损相关'!$D$2-BU89</f>
        <v>1607894.8193545071</v>
      </c>
      <c r="CA89" s="85">
        <f>SUMPRODUCT((BJ$4:BJ89)*($BR$4:$BR89))*'[1]功能-战损相关'!$D$2-BV89</f>
        <v>1124545.4040354523</v>
      </c>
      <c r="CB89" s="85">
        <f>SUMPRODUCT((BK$4:BK89)*($BR$4:$BR89))*'[1]功能-战损相关'!$D$2-BW89</f>
        <v>621607.22927940625</v>
      </c>
      <c r="CC89" s="34"/>
      <c r="CD89" s="34">
        <v>86</v>
      </c>
      <c r="CE89" s="65">
        <v>1</v>
      </c>
      <c r="CF89" s="105">
        <f>求节点(节奏总纲!R$4:R$363,BS$4:BS$363,$CD89)*$CE89</f>
        <v>195046.44960585318</v>
      </c>
      <c r="CG89" s="105">
        <f>求节点(节奏总纲!S$4:S$363,BT$4:BT$363,$CD89)*$CE89</f>
        <v>598556.85388970957</v>
      </c>
      <c r="CH89" s="105">
        <f>求节点(节奏总纲!T$4:T$363,BU$4:BU$363,$CD89)*$CE89</f>
        <v>1829096.9148405788</v>
      </c>
      <c r="CI89" s="105">
        <f>求节点(节奏总纲!U$4:U$363,BV$4:BV$363,$CD89)*$CE89</f>
        <v>1246365.8628215156</v>
      </c>
      <c r="CJ89" s="105">
        <f>求节点(节奏总纲!V$4:V$363,BW$4:BW$363,$CD89)*$CE89</f>
        <v>371821.55701946415</v>
      </c>
      <c r="CK89" s="105">
        <f>求节点(节奏总纲!R$4:R$363,BX$4:BX$363,$CD89)*$CE89</f>
        <v>362229.12069658563</v>
      </c>
      <c r="CL89" s="105">
        <f>求节点(节奏总纲!S$4:S$363,BY$4:BY$363,$CD89)*$CE89</f>
        <v>1111605.5857951753</v>
      </c>
      <c r="CM89" s="105">
        <f>求节点(节奏总纲!T$4:T$363,BZ$4:BZ$363,$CD89)*$CE89</f>
        <v>3396894.2704182197</v>
      </c>
      <c r="CN89" s="105">
        <f>求节点(节奏总纲!U$4:U$363,CA$4:CA$363,$CD89)*$CE89</f>
        <v>2314679.4595256713</v>
      </c>
      <c r="CO89" s="105">
        <f>求节点(节奏总纲!V$4:V$363,CB$4:CB$363,$CD89)*$CE89</f>
        <v>690525.74875043379</v>
      </c>
      <c r="CP89" s="34"/>
      <c r="CQ89" s="34"/>
      <c r="CR89" s="34"/>
      <c r="CS89" s="34"/>
      <c r="CT89" s="34"/>
    </row>
    <row r="90" spans="26:98" x14ac:dyDescent="0.2">
      <c r="Z90" s="49"/>
      <c r="AA90" s="13">
        <v>87</v>
      </c>
      <c r="AB90" s="58">
        <f>攻城基础信息!X91*$E$12</f>
        <v>200973.20254632534</v>
      </c>
      <c r="AC90" s="58">
        <f>攻城基础信息!Y91*$E$12</f>
        <v>148683.47301522491</v>
      </c>
      <c r="AD90" s="58">
        <f>攻城基础信息!Z91*$E$12</f>
        <v>213408.45019745757</v>
      </c>
      <c r="AE90" s="58">
        <f>攻城基础信息!AA91*$E$12</f>
        <v>158643.12281062434</v>
      </c>
      <c r="AF90" s="58">
        <f>攻城基础信息!AB91*$E$12</f>
        <v>234598.95129293483</v>
      </c>
      <c r="AH90" s="58">
        <f>$E$4*AB90*攻城基础信息!AC91</f>
        <v>14068124.178242764</v>
      </c>
      <c r="AI90" s="58">
        <f>$E$4*AC90*攻城基础信息!AD91</f>
        <v>10407843.111065738</v>
      </c>
      <c r="AJ90" s="58">
        <f>$E$4*AD90*攻城基础信息!AE91</f>
        <v>14938591.513822021</v>
      </c>
      <c r="AK90" s="58">
        <f>$E$4*AE90*攻城基础信息!AF91</f>
        <v>11105018.596743695</v>
      </c>
      <c r="AL90" s="58">
        <f>$E$4*AF90*攻城基础信息!AG91</f>
        <v>16421926.590505427</v>
      </c>
      <c r="AM90" s="30"/>
      <c r="AN90" s="13">
        <v>87</v>
      </c>
      <c r="AO90" s="105">
        <f>求节点(节奏总纲!D$4:D$163,AH$4:AH$163,$AN90)*其他调用!H91*其他调用!$M91</f>
        <v>375686276.08959818</v>
      </c>
      <c r="AP90" s="105">
        <f>求节点(节奏总纲!E$4:E$163,AI$4:AI$163,$AN90)*其他调用!I91*其他调用!$M91</f>
        <v>475379378.75067341</v>
      </c>
      <c r="AQ90" s="105">
        <f>求节点(节奏总纲!F$4:F$163,AJ$4:AJ$163,$AN90)*其他调用!J91*其他调用!$M91</f>
        <v>38319577.959276803</v>
      </c>
      <c r="AR90" s="105">
        <f>求节点(节奏总纲!G$4:G$163,AK$4:AK$163,$AN90)*其他调用!K91*其他调用!$M91</f>
        <v>9208830.0249229874</v>
      </c>
      <c r="AS90" s="105">
        <f>求节点(节奏总纲!H$4:H$163,AL$4:AL$163,$AN90)*其他调用!L91*其他调用!$M91</f>
        <v>3040782.9351970898</v>
      </c>
      <c r="AT90" s="17">
        <f t="shared" si="14"/>
        <v>901634845.75966847</v>
      </c>
      <c r="AU90" s="84"/>
      <c r="AV90" s="66"/>
      <c r="AX90" s="85"/>
      <c r="AY90" s="17">
        <v>87</v>
      </c>
      <c r="AZ90" s="85">
        <f>其他调用!R91*6*(其他调用!AH$2*$AZ$1*MIN(其他调用!$AJ91/其他调用!AH91,1)+$E$4*0%*攻城基础信息!AC91)</f>
        <v>22175.111791944695</v>
      </c>
      <c r="BA90" s="85">
        <f>其他调用!S91*6*(其他调用!AI$2*$AZ$1*MIN(其他调用!$AJ91/其他调用!AI91,1)+$E$4*0%*攻城基础信息!AD91)</f>
        <v>66998.622480202088</v>
      </c>
      <c r="BB90" s="85">
        <f>其他调用!T91*6*(其他调用!AJ$2*$AZ$1*MIN(其他调用!$AJ91/其他调用!AJ91,1)+$E$4*0%*攻城基础信息!AE91)</f>
        <v>202526.36901069546</v>
      </c>
      <c r="BC90" s="85">
        <f>其他调用!U91*6*(其他调用!AK$2*$AZ$1*MIN(其他调用!$AJ91/其他调用!AK91,1)+$E$4*0%*攻城基础信息!AF91)</f>
        <v>135135.64608325184</v>
      </c>
      <c r="BD90" s="85">
        <f>其他调用!V91*6*(其他调用!AL$2*$AZ$1*MIN(其他调用!$AJ91/其他调用!AL91,1)+$E$4*0%*攻城基础信息!AG91)</f>
        <v>69925.723220459098</v>
      </c>
      <c r="BE90" s="17"/>
      <c r="BF90" s="17">
        <v>87</v>
      </c>
      <c r="BG90" s="105">
        <f>求节点(节奏总纲!D$4:D$163,AZ$4:AZ$163,$AN90)</f>
        <v>17671.920291463659</v>
      </c>
      <c r="BH90" s="105">
        <f>求节点(节奏总纲!E$4:E$163,BA$4:BA$163,$AN90)</f>
        <v>54724.317959236767</v>
      </c>
      <c r="BI90" s="105">
        <f>求节点(节奏总纲!F$4:F$163,BB$4:BB$163,$AN90)</f>
        <v>170960.27823350517</v>
      </c>
      <c r="BJ90" s="105">
        <f>求节点(节奏总纲!G$4:G$163,BC$4:BC$163,$AN90)</f>
        <v>120983.74260744621</v>
      </c>
      <c r="BK90" s="105">
        <f>求节点(节奏总纲!H$4:H$163,BD$4:BD$163,$AN90)</f>
        <v>66887.866370012576</v>
      </c>
      <c r="BL90" s="34">
        <f>BG90*其他调用!H91*其他调用!$M91</f>
        <v>852051.36691433785</v>
      </c>
      <c r="BM90" s="34">
        <f>BH90*其他调用!I91*其他调用!$M91</f>
        <v>2574897.797658863</v>
      </c>
      <c r="BN90" s="34">
        <f>BI90*其他调用!J91*其他调用!$M91</f>
        <v>659003.14205057186</v>
      </c>
      <c r="BO90" s="34">
        <f>BJ90*其他调用!K91*其他调用!$M91</f>
        <v>82511.444786745808</v>
      </c>
      <c r="BP90" s="34">
        <f>BK90*其他调用!L91*其他调用!$M91</f>
        <v>13118.583455417825</v>
      </c>
      <c r="BQ90" s="17">
        <f t="shared" si="15"/>
        <v>4181582.3348659361</v>
      </c>
      <c r="BR90" s="67">
        <f>[1]服务器生态!$R89</f>
        <v>0.27587078450672881</v>
      </c>
      <c r="BS90" s="66">
        <f>SUMPRODUCT((BG$4:BG90)*($BR$4:$BR90)*(其他调用!BY$5:BY91))</f>
        <v>89534.777987238747</v>
      </c>
      <c r="BT90" s="66">
        <f>SUMPRODUCT((BH$4:BH90)*($BR$4:$BR90)*(其他调用!BZ$5:BZ91))</f>
        <v>278388.26557817269</v>
      </c>
      <c r="BU90" s="66">
        <f>SUMPRODUCT((BI$4:BI90)*($BR$4:$BR90)*(其他调用!CA$5:CA91))</f>
        <v>874043.03367722454</v>
      </c>
      <c r="BV90" s="66">
        <f>SUMPRODUCT((BJ$4:BJ90)*($BR$4:$BR90)*(其他调用!CB$5:CB91))</f>
        <v>611365.2273242753</v>
      </c>
      <c r="BW90" s="66">
        <f>SUMPRODUCT((BK$4:BK90)*($BR$4:$BR90)*(其他调用!CC$5:CC91))</f>
        <v>337940.75642626162</v>
      </c>
      <c r="BX90" s="85">
        <f>SUMPRODUCT((BG$4:BG90)*($BR$4:$BR90))*'[1]功能-战损相关'!$D$2-BS90</f>
        <v>166278.87340487199</v>
      </c>
      <c r="BY90" s="85">
        <f>SUMPRODUCT((BH$4:BH90)*($BR$4:$BR90))*'[1]功能-战损相关'!$D$2-BT90</f>
        <v>517006.77893089206</v>
      </c>
      <c r="BZ90" s="85">
        <f>SUMPRODUCT((BI$4:BI90)*($BR$4:$BR90))*'[1]功能-战损相关'!$D$2-BU90</f>
        <v>1623222.7768291309</v>
      </c>
      <c r="CA90" s="85">
        <f>SUMPRODUCT((BJ$4:BJ90)*($BR$4:$BR90))*'[1]功能-战损相关'!$D$2-BV90</f>
        <v>1135392.5650307972</v>
      </c>
      <c r="CB90" s="85">
        <f>SUMPRODUCT((BK$4:BK90)*($BR$4:$BR90))*'[1]功能-战损相关'!$D$2-BW90</f>
        <v>627604.2619344861</v>
      </c>
      <c r="CC90" s="34"/>
      <c r="CD90" s="34">
        <v>87</v>
      </c>
      <c r="CE90" s="65">
        <v>1</v>
      </c>
      <c r="CF90" s="105">
        <f>求节点(节奏总纲!R$4:R$363,BS$4:BS$363,$CD90)*$CE90</f>
        <v>195046.44960585318</v>
      </c>
      <c r="CG90" s="105">
        <f>求节点(节奏总纲!S$4:S$363,BT$4:BT$363,$CD90)*$CE90</f>
        <v>603970.02059796383</v>
      </c>
      <c r="CH90" s="105">
        <f>求节点(节奏总纲!T$4:T$363,BU$4:BU$363,$CD90)*$CE90</f>
        <v>1842670.2841285623</v>
      </c>
      <c r="CI90" s="105">
        <f>求节点(节奏总纲!U$4:U$363,BV$4:BV$363,$CD90)*$CE90</f>
        <v>1254576.6929506937</v>
      </c>
      <c r="CJ90" s="105">
        <f>求节点(节奏总纲!V$4:V$363,BW$4:BW$363,$CD90)*$CE90</f>
        <v>375923.31372631324</v>
      </c>
      <c r="CK90" s="105">
        <f>求节点(节奏总纲!R$4:R$363,BX$4:BX$363,$CD90)*$CE90</f>
        <v>362229.12069658563</v>
      </c>
      <c r="CL90" s="105">
        <f>求节点(节奏总纲!S$4:S$363,BY$4:BY$363,$CD90)*$CE90</f>
        <v>1121658.609681936</v>
      </c>
      <c r="CM90" s="105">
        <f>求节点(节奏总纲!T$4:T$363,BZ$4:BZ$363,$CD90)*$CE90</f>
        <v>3422101.9562387601</v>
      </c>
      <c r="CN90" s="105">
        <f>求节点(节奏总纲!U$4:U$363,CA$4:CA$363,$CD90)*$CE90</f>
        <v>2329928.1440512873</v>
      </c>
      <c r="CO90" s="105">
        <f>求节点(节奏总纲!V$4:V$363,CB$4:CB$363,$CD90)*$CE90</f>
        <v>698143.29692029604</v>
      </c>
      <c r="CP90" s="34"/>
      <c r="CQ90" s="34"/>
      <c r="CR90" s="34"/>
      <c r="CS90" s="34"/>
      <c r="CT90" s="34"/>
    </row>
    <row r="91" spans="26:98" x14ac:dyDescent="0.2">
      <c r="Z91" s="49"/>
      <c r="AA91" s="13">
        <v>88</v>
      </c>
      <c r="AB91" s="58">
        <f>攻城基础信息!X92*$E$12</f>
        <v>211850.94778218295</v>
      </c>
      <c r="AC91" s="58">
        <f>攻城基础信息!Y92*$E$12</f>
        <v>156823.27864153971</v>
      </c>
      <c r="AD91" s="58">
        <f>攻城基础信息!Z92*$E$12</f>
        <v>225274.18368178187</v>
      </c>
      <c r="AE91" s="58">
        <f>攻城基础信息!AA92*$E$12</f>
        <v>167681.39518355462</v>
      </c>
      <c r="AF91" s="58">
        <f>攻城基础信息!AB92*$E$12</f>
        <v>248298.92765503839</v>
      </c>
      <c r="AH91" s="58">
        <f>$E$4*AB91*攻城基础信息!AC92</f>
        <v>14829566.344752798</v>
      </c>
      <c r="AI91" s="58">
        <f>$E$4*AC91*攻城基础信息!AD92</f>
        <v>10977629.504907774</v>
      </c>
      <c r="AJ91" s="58">
        <f>$E$4*AD91*攻城基础信息!AE92</f>
        <v>15769192.857724721</v>
      </c>
      <c r="AK91" s="58">
        <f>$E$4*AE91*攻城基础信息!AF92</f>
        <v>11737697.662848815</v>
      </c>
      <c r="AL91" s="58">
        <f>$E$4*AF91*攻城基础信息!AG92</f>
        <v>17380924.935852677</v>
      </c>
      <c r="AM91" s="30"/>
      <c r="AN91" s="13">
        <v>88</v>
      </c>
      <c r="AO91" s="105">
        <f>求节点(节奏总纲!D$4:D$163,AH$4:AH$163,$AN91)*其他调用!H92*其他调用!$M92</f>
        <v>377060290.73189807</v>
      </c>
      <c r="AP91" s="105">
        <f>求节点(节奏总纲!E$4:E$163,AI$4:AI$163,$AN91)*其他调用!I92*其他调用!$M92</f>
        <v>482112935.62500936</v>
      </c>
      <c r="AQ91" s="105">
        <f>求节点(节奏总纲!F$4:F$163,AJ$4:AJ$163,$AN91)*其他调用!J92*其他调用!$M92</f>
        <v>38516402.732380249</v>
      </c>
      <c r="AR91" s="105">
        <f>求节点(节奏总纲!G$4:G$163,AK$4:AK$163,$AN91)*其他调用!K92*其他调用!$M92</f>
        <v>9266387.0245756023</v>
      </c>
      <c r="AS91" s="105">
        <f>求节点(节奏总纲!H$4:H$163,AL$4:AL$163,$AN91)*其他调用!L92*其他调用!$M92</f>
        <v>3064744.1356447185</v>
      </c>
      <c r="AT91" s="17">
        <f t="shared" si="14"/>
        <v>910020760.2495079</v>
      </c>
      <c r="AU91" s="84"/>
      <c r="AV91" s="66"/>
      <c r="AX91" s="85"/>
      <c r="AY91" s="17">
        <v>88</v>
      </c>
      <c r="AZ91" s="85">
        <f>其他调用!R92*6*(其他调用!AH$2*$AZ$1*MIN(其他调用!$AJ92/其他调用!AH92,1)+$E$4*0%*攻城基础信息!AC92)</f>
        <v>22379.37655412059</v>
      </c>
      <c r="BA91" s="85">
        <f>其他调用!S92*6*(其他调用!AI$2*$AZ$1*MIN(其他调用!$AJ92/其他调用!AI92,1)+$E$4*0%*攻城基础信息!AD92)</f>
        <v>67606.466556412764</v>
      </c>
      <c r="BB91" s="85">
        <f>其他调用!T92*6*(其他调用!AJ$2*$AZ$1*MIN(其他调用!$AJ92/其他调用!AJ92,1)+$E$4*0%*攻城基础信息!AE92)</f>
        <v>204317.14409585966</v>
      </c>
      <c r="BC91" s="85">
        <f>其他调用!U92*6*(其他调用!AK$2*$AZ$1*MIN(其他调用!$AJ92/其他调用!AK92,1)+$E$4*0%*攻城基础信息!AF92)</f>
        <v>136139.69082647408</v>
      </c>
      <c r="BD91" s="85">
        <f>其他调用!V92*6*(其他调用!AL$2*$AZ$1*MIN(其他调用!$AJ92/其他调用!AL92,1)+$E$4*0%*攻城基础信息!AG92)</f>
        <v>70626.575157416082</v>
      </c>
      <c r="BE91" s="17"/>
      <c r="BF91" s="17">
        <v>88</v>
      </c>
      <c r="BG91" s="105">
        <f>求节点(节奏总纲!D$4:D$163,AZ$4:AZ$163,$AN91)</f>
        <v>17704.847828985607</v>
      </c>
      <c r="BH91" s="105">
        <f>求节点(节奏总纲!E$4:E$163,BA$4:BA$163,$AN91)</f>
        <v>54824.204097446753</v>
      </c>
      <c r="BI91" s="105">
        <f>求节点(节奏总纲!F$4:F$163,BB$4:BB$163,$AN91)</f>
        <v>171256.9938702567</v>
      </c>
      <c r="BJ91" s="105">
        <f>求节点(节奏总纲!G$4:G$163,BC$4:BC$163,$AN91)</f>
        <v>121164.08094076272</v>
      </c>
      <c r="BK91" s="105">
        <f>求节点(节奏总纲!H$4:H$163,BD$4:BD$163,$AN91)</f>
        <v>67004.677672467908</v>
      </c>
      <c r="BL91" s="34">
        <f>BG91*其他调用!H92*其他调用!$M92</f>
        <v>852149.19631076884</v>
      </c>
      <c r="BM91" s="34">
        <f>BH91*其他调用!I92*其他调用!$M92</f>
        <v>2583971.6383826369</v>
      </c>
      <c r="BN91" s="34">
        <f>BI91*其他调用!J92*其他调用!$M92</f>
        <v>660472.57306556229</v>
      </c>
      <c r="BO91" s="34">
        <f>BJ91*其他调用!K92*其他调用!$M92</f>
        <v>82827.959593634936</v>
      </c>
      <c r="BP91" s="34">
        <f>BK91*其他调用!L92*其他调用!$M92</f>
        <v>13199.385464054796</v>
      </c>
      <c r="BQ91" s="17">
        <f t="shared" si="15"/>
        <v>4192620.752816658</v>
      </c>
      <c r="BR91" s="67">
        <f>[1]服务器生态!$R90</f>
        <v>0.2589056500568222</v>
      </c>
      <c r="BS91" s="66">
        <f>SUMPRODUCT((BG$4:BG91)*($BR$4:$BR91)*(其他调用!BY$5:BY92))</f>
        <v>90336.957886094853</v>
      </c>
      <c r="BT91" s="66">
        <f>SUMPRODUCT((BH$4:BH91)*($BR$4:$BR91)*(其他调用!BZ$5:BZ92))</f>
        <v>280872.26741329476</v>
      </c>
      <c r="BU91" s="66">
        <f>SUMPRODUCT((BI$4:BI91)*($BR$4:$BR91)*(其他调用!CA$5:CA92))</f>
        <v>881802.42925905681</v>
      </c>
      <c r="BV91" s="66">
        <f>SUMPRODUCT((BJ$4:BJ91)*($BR$4:$BR91)*(其他调用!CB$5:CB92))</f>
        <v>616854.98872368876</v>
      </c>
      <c r="BW91" s="66">
        <f>SUMPRODUCT((BK$4:BK91)*($BR$4:$BR91)*(其他调用!CC$5:CC92))</f>
        <v>340976.63711144828</v>
      </c>
      <c r="BX91" s="85">
        <f>SUMPRODUCT((BG$4:BG91)*($BR$4:$BR91))*'[1]功能-战损相关'!$D$2-BS91</f>
        <v>167768.63607417623</v>
      </c>
      <c r="BY91" s="85">
        <f>SUMPRODUCT((BH$4:BH91)*($BR$4:$BR91))*'[1]功能-战损相关'!$D$2-BT91</f>
        <v>521619.92519611865</v>
      </c>
      <c r="BZ91" s="85">
        <f>SUMPRODUCT((BI$4:BI91)*($BR$4:$BR91))*'[1]功能-战损相关'!$D$2-BU91</f>
        <v>1637633.0829096767</v>
      </c>
      <c r="CA91" s="85">
        <f>SUMPRODUCT((BJ$4:BJ91)*($BR$4:$BR91))*'[1]功能-战损相关'!$D$2-BV91</f>
        <v>1145587.8362011365</v>
      </c>
      <c r="CB91" s="85">
        <f>SUMPRODUCT((BK$4:BK91)*($BR$4:$BR91))*'[1]功能-战损相关'!$D$2-BW91</f>
        <v>633242.32606411842</v>
      </c>
      <c r="CC91" s="34"/>
      <c r="CD91" s="34">
        <v>88</v>
      </c>
      <c r="CE91" s="65">
        <v>1</v>
      </c>
      <c r="CF91" s="105">
        <f>求节点(节奏总纲!R$4:R$363,BS$4:BS$363,$CD91)*$CE91</f>
        <v>195046.44960585318</v>
      </c>
      <c r="CG91" s="105">
        <f>求节点(节奏总纲!S$4:S$363,BT$4:BT$363,$CD91)*$CE91</f>
        <v>604349.97075645672</v>
      </c>
      <c r="CH91" s="105">
        <f>求节点(节奏总纲!T$4:T$363,BU$4:BU$363,$CD91)*$CE91</f>
        <v>1856596.4722384815</v>
      </c>
      <c r="CI91" s="105">
        <f>求节点(节奏总纲!U$4:U$363,BV$4:BV$363,$CD91)*$CE91</f>
        <v>1260658.1449426915</v>
      </c>
      <c r="CJ91" s="105">
        <f>求节点(节奏总纲!V$4:V$363,BW$4:BW$363,$CD91)*$CE91</f>
        <v>379513.60512621113</v>
      </c>
      <c r="CK91" s="105">
        <f>求节点(节奏总纲!R$4:R$363,BX$4:BX$363,$CD91)*$CE91</f>
        <v>362229.12069658563</v>
      </c>
      <c r="CL91" s="105">
        <f>求节点(节奏总纲!S$4:S$363,BY$4:BY$363,$CD91)*$CE91</f>
        <v>1122364.231404851</v>
      </c>
      <c r="CM91" s="105">
        <f>求节点(节奏总纲!T$4:T$363,BZ$4:BZ$363,$CD91)*$CE91</f>
        <v>3447964.8770143227</v>
      </c>
      <c r="CN91" s="105">
        <f>求节点(节奏总纲!U$4:U$363,CA$4:CA$363,$CD91)*$CE91</f>
        <v>2341222.2691792846</v>
      </c>
      <c r="CO91" s="105">
        <f>求节点(节奏总纲!V$4:V$363,CB$4:CB$363,$CD91)*$CE91</f>
        <v>704810.98094867787</v>
      </c>
      <c r="CP91" s="34"/>
      <c r="CQ91" s="34"/>
      <c r="CR91" s="34"/>
      <c r="CS91" s="34"/>
      <c r="CT91" s="34"/>
    </row>
    <row r="92" spans="26:98" x14ac:dyDescent="0.2">
      <c r="Z92" s="49"/>
      <c r="AA92" s="13">
        <v>89</v>
      </c>
      <c r="AB92" s="58">
        <f>攻城基础信息!X93*$E$12</f>
        <v>213584.08203637679</v>
      </c>
      <c r="AC92" s="58">
        <f>攻城基础信息!Y93*$E$12</f>
        <v>158062.54734602972</v>
      </c>
      <c r="AD92" s="58">
        <f>攻城基础信息!Z93*$E$12</f>
        <v>226954.38890433084</v>
      </c>
      <c r="AE92" s="58">
        <f>攻城基础信息!AA93*$E$12</f>
        <v>168820.30634432455</v>
      </c>
      <c r="AF92" s="58">
        <f>攻城基础信息!AB93*$E$12</f>
        <v>249462.58179635432</v>
      </c>
      <c r="AH92" s="58">
        <f>$E$4*AB92*攻城基础信息!AC93</f>
        <v>14950885.742546367</v>
      </c>
      <c r="AI92" s="58">
        <f>$E$4*AC92*攻城基础信息!AD93</f>
        <v>11064378.314222073</v>
      </c>
      <c r="AJ92" s="58">
        <f>$E$4*AD92*攻城基础信息!AE93</f>
        <v>15886807.223303149</v>
      </c>
      <c r="AK92" s="58">
        <f>$E$4*AE92*攻城基础信息!AF93</f>
        <v>11817421.44410271</v>
      </c>
      <c r="AL92" s="58">
        <f>$E$4*AF92*攻城基础信息!AG93</f>
        <v>17462380.725744791</v>
      </c>
      <c r="AM92" s="30"/>
      <c r="AN92" s="13">
        <v>89</v>
      </c>
      <c r="AO92" s="105">
        <f>求节点(节奏总纲!D$4:D$163,AH$4:AH$163,$AN92)*其他调用!H93*其他调用!$M93</f>
        <v>378427208.65184259</v>
      </c>
      <c r="AP92" s="105">
        <f>求节点(节奏总纲!E$4:E$163,AI$4:AI$163,$AN92)*其他调用!I93*其他调用!$M93</f>
        <v>488866559.88507223</v>
      </c>
      <c r="AQ92" s="105">
        <f>求节点(节奏总纲!F$4:F$163,AJ$4:AJ$163,$AN92)*其他调用!J93*其他调用!$M93</f>
        <v>38713402.969187751</v>
      </c>
      <c r="AR92" s="105">
        <f>求节点(节奏总纲!G$4:G$163,AK$4:AK$163,$AN92)*其他调用!K93*其他调用!$M93</f>
        <v>9324112.204849666</v>
      </c>
      <c r="AS92" s="105">
        <f>求节点(节奏总纲!H$4:H$163,AL$4:AL$163,$AN92)*其他调用!L93*其他调用!$M93</f>
        <v>3088798.0175038334</v>
      </c>
      <c r="AT92" s="17">
        <f t="shared" si="14"/>
        <v>918420081.72845614</v>
      </c>
      <c r="AU92" s="84"/>
      <c r="AV92" s="66"/>
      <c r="AX92" s="85"/>
      <c r="AY92" s="17">
        <v>89</v>
      </c>
      <c r="AZ92" s="85">
        <f>其他调用!R93*6*(其他调用!AH$2*$AZ$1*MIN(其他调用!$AJ93/其他调用!AH93,1)+$E$4*0%*攻城基础信息!AC93)</f>
        <v>22577.166923024673</v>
      </c>
      <c r="BA92" s="85">
        <f>其他调用!S93*6*(其他调用!AI$2*$AZ$1*MIN(其他调用!$AJ93/其他调用!AI93,1)+$E$4*0%*攻城基础信息!AD93)</f>
        <v>68210.077461975059</v>
      </c>
      <c r="BB92" s="85">
        <f>其他调用!T93*6*(其他调用!AJ$2*$AZ$1*MIN(其他调用!$AJ93/其他调用!AJ93,1)+$E$4*0%*攻城基础信息!AE93)</f>
        <v>205955.82933201158</v>
      </c>
      <c r="BC92" s="85">
        <f>其他调用!U93*6*(其他调用!AK$2*$AZ$1*MIN(其他调用!$AJ93/其他调用!AK93,1)+$E$4*0%*攻城基础信息!AF93)</f>
        <v>137217.56147330254</v>
      </c>
      <c r="BD92" s="85">
        <f>其他调用!V93*6*(其他调用!AL$2*$AZ$1*MIN(其他调用!$AJ93/其他调用!AL93,1)+$E$4*0%*攻城基础信息!AG93)</f>
        <v>71344.487421522281</v>
      </c>
      <c r="BE92" s="17"/>
      <c r="BF92" s="17">
        <v>89</v>
      </c>
      <c r="BG92" s="105">
        <f>求节点(节奏总纲!D$4:D$163,AZ$4:AZ$163,$AN92)</f>
        <v>17737.775366507554</v>
      </c>
      <c r="BH92" s="105">
        <f>求节点(节奏总纲!E$4:E$163,BA$4:BA$163,$AN92)</f>
        <v>54924.090235656739</v>
      </c>
      <c r="BI92" s="105">
        <f>求节点(节奏总纲!F$4:F$163,BB$4:BB$163,$AN92)</f>
        <v>171553.7095070082</v>
      </c>
      <c r="BJ92" s="105">
        <f>求节点(节奏总纲!G$4:G$163,BC$4:BC$163,$AN92)</f>
        <v>121344.41927407924</v>
      </c>
      <c r="BK92" s="105">
        <f>求节点(节奏总纲!H$4:H$163,BD$4:BD$163,$AN92)</f>
        <v>67121.488974923239</v>
      </c>
      <c r="BL92" s="34">
        <f>BG92*其他调用!H93*其他调用!$M93</f>
        <v>852241.4843434348</v>
      </c>
      <c r="BM92" s="34">
        <f>BH92*其他调用!I93*其他调用!$M93</f>
        <v>2593061.4173262343</v>
      </c>
      <c r="BN92" s="34">
        <f>BI92*其他调用!J93*其他调用!$M93</f>
        <v>661943.13259974727</v>
      </c>
      <c r="BO92" s="34">
        <f>BJ92*其他调用!K93*其他调用!$M93</f>
        <v>83145.050473295982</v>
      </c>
      <c r="BP92" s="34">
        <f>BK92*其他调用!L93*其他调用!$M93</f>
        <v>13280.389322622412</v>
      </c>
      <c r="BQ92" s="17">
        <f t="shared" si="15"/>
        <v>4203671.4740653345</v>
      </c>
      <c r="BR92" s="67">
        <f>[1]服务器生态!$R91</f>
        <v>0.24194051560691562</v>
      </c>
      <c r="BS92" s="66">
        <f>SUMPRODUCT((BG$4:BG92)*($BR$4:$BR92)*(其他调用!BY$5:BY93))</f>
        <v>91087.968026726041</v>
      </c>
      <c r="BT92" s="66">
        <f>SUMPRODUCT((BH$4:BH92)*($BR$4:$BR92)*(其他调用!BZ$5:BZ93))</f>
        <v>283197.73088769446</v>
      </c>
      <c r="BU92" s="66">
        <f>SUMPRODUCT((BI$4:BI92)*($BR$4:$BR92)*(其他调用!CA$5:CA93))</f>
        <v>889065.94302222761</v>
      </c>
      <c r="BV92" s="66">
        <f>SUMPRODUCT((BJ$4:BJ92)*($BR$4:$BR92)*(其他调用!CB$5:CB93))</f>
        <v>621992.66171259747</v>
      </c>
      <c r="BW92" s="66">
        <f>SUMPRODUCT((BK$4:BK92)*($BR$4:$BR92)*(其他调用!CC$5:CC93))</f>
        <v>343818.53345035523</v>
      </c>
      <c r="BX92" s="85">
        <f>SUMPRODUCT((BG$4:BG92)*($BR$4:$BR92))*'[1]功能-战损相关'!$D$2-BS92</f>
        <v>169163.36919249129</v>
      </c>
      <c r="BY92" s="85">
        <f>SUMPRODUCT((BH$4:BH92)*($BR$4:$BR92))*'[1]功能-战损相关'!$D$2-BT92</f>
        <v>525938.64307714673</v>
      </c>
      <c r="BZ92" s="85">
        <f>SUMPRODUCT((BI$4:BI92)*($BR$4:$BR92))*'[1]功能-战损相关'!$D$2-BU92</f>
        <v>1651122.4656127079</v>
      </c>
      <c r="CA92" s="85">
        <f>SUMPRODUCT((BJ$4:BJ92)*($BR$4:$BR92))*'[1]功能-战损相关'!$D$2-BV92</f>
        <v>1155129.2288948242</v>
      </c>
      <c r="CB92" s="85">
        <f>SUMPRODUCT((BK$4:BK92)*($BR$4:$BR92))*'[1]功能-战损相关'!$D$2-BW92</f>
        <v>638520.13355065999</v>
      </c>
      <c r="CC92" s="34"/>
      <c r="CD92" s="34">
        <v>89</v>
      </c>
      <c r="CE92" s="65">
        <v>1</v>
      </c>
      <c r="CF92" s="105">
        <f>求节点(节奏总纲!R$4:R$363,BS$4:BS$363,$CD92)*$CE92</f>
        <v>195046.44960585318</v>
      </c>
      <c r="CG92" s="105">
        <f>求节点(节奏总纲!S$4:S$363,BT$4:BT$363,$CD92)*$CE92</f>
        <v>604349.97075645672</v>
      </c>
      <c r="CH92" s="105">
        <f>求节点(节奏总纲!T$4:T$363,BU$4:BU$363,$CD92)*$CE92</f>
        <v>1870108.610005358</v>
      </c>
      <c r="CI92" s="105">
        <f>求节点(节奏总纲!U$4:U$363,BV$4:BV$363,$CD92)*$CE92</f>
        <v>1267189.9752159801</v>
      </c>
      <c r="CJ92" s="105">
        <f>求节点(节奏总纲!V$4:V$363,BW$4:BW$363,$CD92)*$CE92</f>
        <v>382378.45648630708</v>
      </c>
      <c r="CK92" s="105">
        <f>求节点(节奏总纲!R$4:R$363,BX$4:BX$363,$CD92)*$CE92</f>
        <v>362229.12069658563</v>
      </c>
      <c r="CL92" s="105">
        <f>求节点(节奏总纲!S$4:S$363,BY$4:BY$363,$CD92)*$CE92</f>
        <v>1122364.231404851</v>
      </c>
      <c r="CM92" s="105">
        <f>求节点(节奏总纲!T$4:T$363,BZ$4:BZ$363,$CD92)*$CE92</f>
        <v>3473058.8471528064</v>
      </c>
      <c r="CN92" s="105">
        <f>求节点(节奏总纲!U$4:U$363,CA$4:CA$363,$CD92)*$CE92</f>
        <v>2353352.811115392</v>
      </c>
      <c r="CO92" s="105">
        <f>求节点(节奏总纲!V$4:V$363,CB$4:CB$363,$CD92)*$CE92</f>
        <v>710131.41918885591</v>
      </c>
      <c r="CP92" s="34"/>
      <c r="CQ92" s="34"/>
      <c r="CR92" s="34"/>
      <c r="CS92" s="34"/>
      <c r="CT92" s="34"/>
    </row>
    <row r="93" spans="26:98" x14ac:dyDescent="0.2">
      <c r="Z93" s="49"/>
      <c r="AA93" s="13">
        <v>90</v>
      </c>
      <c r="AB93" s="58">
        <f>攻城基础信息!X94*$E$12</f>
        <v>215271.29918752587</v>
      </c>
      <c r="AC93" s="58">
        <f>攻城基础信息!Y94*$E$12</f>
        <v>159247.06490720209</v>
      </c>
      <c r="AD93" s="58">
        <f>攻城基础信息!Z94*$E$12</f>
        <v>228580.6215885604</v>
      </c>
      <c r="AE93" s="58">
        <f>攻城基础信息!AA94*$E$12</f>
        <v>169932.78117249976</v>
      </c>
      <c r="AF93" s="58">
        <f>攻城基础信息!AB94*$E$12</f>
        <v>249462.58179635432</v>
      </c>
      <c r="AH93" s="58">
        <f>$E$4*AB93*攻城基础信息!AC94</f>
        <v>15068990.943126801</v>
      </c>
      <c r="AI93" s="58">
        <f>$E$4*AC93*攻城基础信息!AD94</f>
        <v>11147294.543504138</v>
      </c>
      <c r="AJ93" s="58">
        <f>$E$4*AD93*攻城基础信息!AE94</f>
        <v>16000643.511199217</v>
      </c>
      <c r="AK93" s="58">
        <f>$E$4*AE93*攻城基础信息!AF94</f>
        <v>11895294.682074975</v>
      </c>
      <c r="AL93" s="58">
        <f>$E$4*AF93*攻城基础信息!AG94</f>
        <v>17462380.725744791</v>
      </c>
      <c r="AM93" s="30"/>
      <c r="AN93" s="13">
        <v>90</v>
      </c>
      <c r="AO93" s="105">
        <f>求节点(节奏总纲!D$4:D$163,AH$4:AH$163,$AN93)*其他调用!H94*其他调用!$M94</f>
        <v>379627928.70276809</v>
      </c>
      <c r="AP93" s="105">
        <f>求节点(节奏总纲!E$4:E$163,AI$4:AI$163,$AN93)*其他调用!I94*其他调用!$M94</f>
        <v>493580553.46651638</v>
      </c>
      <c r="AQ93" s="105">
        <f>求节点(节奏总纲!F$4:F$163,AJ$4:AJ$163,$AN93)*其他调用!J94*其他调用!$M94</f>
        <v>38910578.669699304</v>
      </c>
      <c r="AR93" s="105">
        <f>求节点(节奏总纲!G$4:G$163,AK$4:AK$163,$AN93)*其他调用!K94*其他调用!$M94</f>
        <v>9382005.5657451805</v>
      </c>
      <c r="AS93" s="105">
        <f>求节点(节奏总纲!H$4:H$163,AL$4:AL$163,$AN93)*其他调用!L94*其他调用!$M94</f>
        <v>3112435.6857075091</v>
      </c>
      <c r="AT93" s="17">
        <f t="shared" si="14"/>
        <v>924613502.09043646</v>
      </c>
      <c r="AU93" s="84"/>
      <c r="AV93" s="66"/>
      <c r="AX93" s="85"/>
      <c r="AY93" s="17">
        <v>90</v>
      </c>
      <c r="AZ93" s="85">
        <f>其他调用!R94*6*(其他调用!AH$2*$AZ$1*MIN(其他调用!$AJ94/其他调用!AH94,1)+$E$4*0%*攻城基础信息!AC94)</f>
        <v>22782.81874205864</v>
      </c>
      <c r="BA93" s="85">
        <f>其他调用!S94*6*(其他调用!AI$2*$AZ$1*MIN(其他调用!$AJ94/其他调用!AI94,1)+$E$4*0%*攻城基础信息!AD94)</f>
        <v>68757.492889295754</v>
      </c>
      <c r="BB93" s="85">
        <f>其他调用!T94*6*(其他调用!AJ$2*$AZ$1*MIN(其他调用!$AJ94/其他调用!AJ94,1)+$E$4*0%*攻城基础信息!AE94)</f>
        <v>207687.21935328076</v>
      </c>
      <c r="BC93" s="85">
        <f>其他调用!U94*6*(其他调用!AK$2*$AZ$1*MIN(其他调用!$AJ94/其他调用!AK94,1)+$E$4*0%*攻城基础信息!AF94)</f>
        <v>138297.88298470006</v>
      </c>
      <c r="BD93" s="85">
        <f>其他调用!V94*6*(其他调用!AL$2*$AZ$1*MIN(其他调用!$AJ94/其他调用!AL94,1)+$E$4*0%*攻城基础信息!AG94)</f>
        <v>72137.719677613539</v>
      </c>
      <c r="BE93" s="17"/>
      <c r="BF93" s="17">
        <v>90</v>
      </c>
      <c r="BG93" s="105">
        <f>求节点(节奏总纲!D$4:D$163,AZ$4:AZ$163,$AN93)</f>
        <v>17769.766126772796</v>
      </c>
      <c r="BH93" s="105">
        <f>求节点(节奏总纲!E$4:E$163,BA$4:BA$163,$AN93)</f>
        <v>55020.518810973583</v>
      </c>
      <c r="BI93" s="105">
        <f>求节点(节奏总纲!F$4:F$163,BB$4:BB$163,$AN93)</f>
        <v>171850.4251437597</v>
      </c>
      <c r="BJ93" s="105">
        <f>求节点(节奏总纲!G$4:G$163,BC$4:BC$163,$AN93)</f>
        <v>121524.75760739575</v>
      </c>
      <c r="BK93" s="105">
        <f>求节点(节奏总纲!H$4:H$163,BD$4:BD$163,$AN93)</f>
        <v>67231.098530749994</v>
      </c>
      <c r="BL93" s="34">
        <f>BG93*其他调用!H94*其他调用!$M94</f>
        <v>852283.30078608799</v>
      </c>
      <c r="BM93" s="34">
        <f>BH93*其他调用!I94*其他调用!$M94</f>
        <v>2602003.6211066018</v>
      </c>
      <c r="BN93" s="34">
        <f>BI93*其他调用!J94*其他调用!$M94</f>
        <v>663414.82065312681</v>
      </c>
      <c r="BO93" s="34">
        <f>BJ93*其他调用!K94*其他调用!$M94</f>
        <v>83462.717425728988</v>
      </c>
      <c r="BP93" s="34">
        <f>BK93*其他调用!L94*其他调用!$M94</f>
        <v>13360.163900030637</v>
      </c>
      <c r="BQ93" s="17">
        <f t="shared" si="15"/>
        <v>4214524.623871576</v>
      </c>
      <c r="BR93" s="67">
        <f>[1]服务器生态!$R92</f>
        <v>0.22497538115700902</v>
      </c>
      <c r="BS93" s="66">
        <f>SUMPRODUCT((BG$4:BG93)*($BR$4:$BR93)*(其他调用!BY$5:BY94))</f>
        <v>91787.576010528326</v>
      </c>
      <c r="BT93" s="66">
        <f>SUMPRODUCT((BH$4:BH93)*($BR$4:$BR93)*(其他调用!BZ$5:BZ94))</f>
        <v>285363.92677111161</v>
      </c>
      <c r="BU93" s="66">
        <f>SUMPRODUCT((BI$4:BI93)*($BR$4:$BR93)*(其他调用!CA$5:CA94))</f>
        <v>895831.81312950212</v>
      </c>
      <c r="BV93" s="66">
        <f>SUMPRODUCT((BJ$4:BJ93)*($BR$4:$BR93)*(其他调用!CB$5:CB94))</f>
        <v>626777.17547857645</v>
      </c>
      <c r="BW93" s="66">
        <f>SUMPRODUCT((BK$4:BK93)*($BR$4:$BR93)*(其他调用!CC$5:CC94))</f>
        <v>346465.46830342821</v>
      </c>
      <c r="BX93" s="85">
        <f>SUMPRODUCT((BG$4:BG93)*($BR$4:$BR93))*'[1]功能-战损相关'!$D$2-BS93</f>
        <v>170462.6411624098</v>
      </c>
      <c r="BY93" s="85">
        <f>SUMPRODUCT((BH$4:BH93)*($BR$4:$BR93))*'[1]功能-战损相关'!$D$2-BT93</f>
        <v>529961.5782892073</v>
      </c>
      <c r="BZ93" s="85">
        <f>SUMPRODUCT((BI$4:BI93)*($BR$4:$BR93))*'[1]功能-战损相关'!$D$2-BU93</f>
        <v>1663687.6529547891</v>
      </c>
      <c r="CA93" s="85">
        <f>SUMPRODUCT((BJ$4:BJ93)*($BR$4:$BR93))*'[1]功能-战损相关'!$D$2-BV93</f>
        <v>1164014.7544602135</v>
      </c>
      <c r="CB93" s="85">
        <f>SUMPRODUCT((BK$4:BK93)*($BR$4:$BR93))*'[1]功能-战损相关'!$D$2-BW93</f>
        <v>643435.86970636691</v>
      </c>
      <c r="CC93" s="34"/>
      <c r="CD93" s="34">
        <v>90</v>
      </c>
      <c r="CE93" s="65">
        <v>1</v>
      </c>
      <c r="CF93" s="105">
        <f>求节点(节奏总纲!R$4:R$363,BS$4:BS$363,$CD93)*$CE93</f>
        <v>195046.44960585318</v>
      </c>
      <c r="CG93" s="105">
        <f>求节点(节奏总纲!S$4:S$363,BT$4:BT$363,$CD93)*$CE93</f>
        <v>604349.97075645672</v>
      </c>
      <c r="CH93" s="105">
        <f>求节点(节奏总纲!T$4:T$363,BU$4:BU$363,$CD93)*$CE93</f>
        <v>1884969.8628535667</v>
      </c>
      <c r="CI93" s="105">
        <f>求节点(节奏总纲!U$4:U$363,BV$4:BV$363,$CD93)*$CE93</f>
        <v>1273903.5977062017</v>
      </c>
      <c r="CJ93" s="105">
        <f>求节点(节奏总纲!V$4:V$363,BW$4:BW$363,$CD93)*$CE93</f>
        <v>385410.5865254688</v>
      </c>
      <c r="CK93" s="105">
        <f>求节点(节奏总纲!R$4:R$363,BX$4:BX$363,$CD93)*$CE93</f>
        <v>362229.12069658563</v>
      </c>
      <c r="CL93" s="105">
        <f>求节点(节奏总纲!S$4:S$363,BY$4:BY$363,$CD93)*$CE93</f>
        <v>1122364.231404851</v>
      </c>
      <c r="CM93" s="105">
        <f>求节点(节奏总纲!T$4:T$363,BZ$4:BZ$363,$CD93)*$CE93</f>
        <v>3500658.3167280508</v>
      </c>
      <c r="CN93" s="105">
        <f>求节点(节奏总纲!U$4:U$363,CA$4:CA$363,$CD93)*$CE93</f>
        <v>2365820.9671686599</v>
      </c>
      <c r="CO93" s="105">
        <f>求节点(节奏总纲!V$4:V$363,CB$4:CB$363,$CD93)*$CE93</f>
        <v>715762.51783301332</v>
      </c>
      <c r="CP93" s="34"/>
      <c r="CQ93" s="34"/>
      <c r="CR93" s="34"/>
      <c r="CS93" s="34"/>
      <c r="CT93" s="34"/>
    </row>
    <row r="94" spans="26:98" x14ac:dyDescent="0.2">
      <c r="Z94" s="49"/>
      <c r="AA94" s="13">
        <v>91</v>
      </c>
      <c r="AB94" s="58">
        <f>攻城基础信息!X95*$E$12</f>
        <v>216966.07581665105</v>
      </c>
      <c r="AC94" s="58">
        <f>攻城基础信息!Y95*$E$12</f>
        <v>160470.65803874444</v>
      </c>
      <c r="AD94" s="58">
        <f>攻城基础信息!Z95*$E$12</f>
        <v>230306.96539466261</v>
      </c>
      <c r="AE94" s="58">
        <f>攻城基础信息!AA95*$E$12</f>
        <v>169932.78117249976</v>
      </c>
      <c r="AF94" s="58">
        <f>攻城基础信息!AB95*$E$12</f>
        <v>249462.58179635432</v>
      </c>
      <c r="AH94" s="58">
        <f>$E$4*AB94*攻城基础信息!AC95</f>
        <v>15187625.307165565</v>
      </c>
      <c r="AI94" s="58">
        <f>$E$4*AC94*攻城基础信息!AD95</f>
        <v>11232946.062712105</v>
      </c>
      <c r="AJ94" s="58">
        <f>$E$4*AD94*攻城基础信息!AE95</f>
        <v>16121487.577626372</v>
      </c>
      <c r="AK94" s="58">
        <f>$E$4*AE94*攻城基础信息!AF95</f>
        <v>11895294.682074975</v>
      </c>
      <c r="AL94" s="58">
        <f>$E$4*AF94*攻城基础信息!AG95</f>
        <v>17462380.725744791</v>
      </c>
      <c r="AM94" s="30"/>
      <c r="AN94" s="13">
        <v>91</v>
      </c>
      <c r="AO94" s="105">
        <f>求节点(节奏总纲!D$4:D$163,AH$4:AH$163,$AN94)*其他调用!H95*其他调用!$M95</f>
        <v>381326018.21099102</v>
      </c>
      <c r="AP94" s="105">
        <f>求节点(节奏总纲!E$4:E$163,AI$4:AI$163,$AN94)*其他调用!I95*其他调用!$M95</f>
        <v>495648035.78815413</v>
      </c>
      <c r="AQ94" s="105">
        <f>求节点(节奏总纲!F$4:F$163,AJ$4:AJ$163,$AN94)*其他调用!J95*其他调用!$M95</f>
        <v>39084460.748338662</v>
      </c>
      <c r="AR94" s="105">
        <f>求节点(节奏总纲!G$4:G$163,AK$4:AK$163,$AN94)*其他调用!K95*其他调用!$M95</f>
        <v>9418164.3993566595</v>
      </c>
      <c r="AS94" s="105">
        <f>求节点(节奏总纲!H$4:H$163,AL$4:AL$163,$AN94)*其他调用!L95*其他调用!$M95</f>
        <v>3122462.8946903106</v>
      </c>
      <c r="AT94" s="17">
        <f t="shared" si="14"/>
        <v>928599142.04153073</v>
      </c>
      <c r="AU94" s="84"/>
      <c r="AV94" s="66"/>
      <c r="AX94" s="85"/>
      <c r="AY94" s="17">
        <v>91</v>
      </c>
      <c r="AZ94" s="85">
        <f>其他调用!R95*6*(其他调用!AH$2*$AZ$1*MIN(其他调用!$AJ95/其他调用!AH95,1)+$E$4*0%*攻城基础信息!AC95)</f>
        <v>22979.475790269524</v>
      </c>
      <c r="BA94" s="85">
        <f>其他调用!S95*6*(其他调用!AI$2*$AZ$1*MIN(其他调用!$AJ95/其他调用!AI95,1)+$E$4*0%*攻城基础信息!AD95)</f>
        <v>69376.879463555815</v>
      </c>
      <c r="BB94" s="85">
        <f>其他调用!T95*6*(其他调用!AJ$2*$AZ$1*MIN(其他调用!$AJ95/其他调用!AJ95,1)+$E$4*0%*攻城基础信息!AE95)</f>
        <v>209398.39076234971</v>
      </c>
      <c r="BC94" s="85">
        <f>其他调用!U95*6*(其他调用!AK$2*$AZ$1*MIN(其他调用!$AJ95/其他调用!AK95,1)+$E$4*0%*攻城基础信息!AF95)</f>
        <v>139535.96699494065</v>
      </c>
      <c r="BD94" s="85">
        <f>其他调用!V95*6*(其他调用!AL$2*$AZ$1*MIN(其他调用!$AJ95/其他调用!AL95,1)+$E$4*0%*攻城基础信息!AG95)</f>
        <v>73057.246266736911</v>
      </c>
      <c r="BE94" s="17"/>
      <c r="BF94" s="17">
        <v>91</v>
      </c>
      <c r="BG94" s="105">
        <f>求节点(节奏总纲!D$4:D$163,AZ$4:AZ$163,$AN94)</f>
        <v>17800.783168465008</v>
      </c>
      <c r="BH94" s="105">
        <f>求节点(节奏总纲!E$4:E$163,BA$4:BA$163,$AN94)</f>
        <v>55113.891547590727</v>
      </c>
      <c r="BI94" s="105">
        <f>求节点(节奏总纲!F$4:F$163,BB$4:BB$163,$AN94)</f>
        <v>172130.51134200531</v>
      </c>
      <c r="BJ94" s="105">
        <f>求节点(节奏总纲!G$4:G$163,BC$4:BC$163,$AN94)</f>
        <v>121705.09594071226</v>
      </c>
      <c r="BK94" s="105">
        <f>求节点(节奏总纲!H$4:H$163,BD$4:BD$163,$AN94)</f>
        <v>67338.977920283622</v>
      </c>
      <c r="BL94" s="34">
        <f>BG94*其他调用!H95*其他调用!$M95</f>
        <v>853770.95720685716</v>
      </c>
      <c r="BM94" s="34">
        <f>BH94*其他调用!I95*其他调用!$M95</f>
        <v>2606419.3591628917</v>
      </c>
      <c r="BN94" s="34">
        <f>BI94*其他调用!J95*其他调用!$M95</f>
        <v>664496.07101850177</v>
      </c>
      <c r="BO94" s="34">
        <f>BJ94*其他调用!K95*其他调用!$M95</f>
        <v>83586.57307169745</v>
      </c>
      <c r="BP94" s="34">
        <f>BK94*其他调用!L95*其他调用!$M95</f>
        <v>13381.60169231876</v>
      </c>
      <c r="BQ94" s="17">
        <f t="shared" si="15"/>
        <v>4221654.5621522665</v>
      </c>
      <c r="BR94" s="67">
        <f>[1]服务器生态!$R93</f>
        <v>0.20801024670710244</v>
      </c>
      <c r="BS94" s="66">
        <f>SUMPRODUCT((BG$4:BG94)*($BR$4:$BR94)*(其他调用!BY$5:BY95))</f>
        <v>92435.556437757434</v>
      </c>
      <c r="BT94" s="66">
        <f>SUMPRODUCT((BH$4:BH94)*($BR$4:$BR94)*(其他调用!BZ$5:BZ95))</f>
        <v>287370.1712522271</v>
      </c>
      <c r="BU94" s="66">
        <f>SUMPRODUCT((BI$4:BI94)*($BR$4:$BR94)*(其他调用!CA$5:CA95))</f>
        <v>902097.67240226443</v>
      </c>
      <c r="BV94" s="66">
        <f>SUMPRODUCT((BJ$4:BJ94)*($BR$4:$BR94)*(其他调用!CB$5:CB95))</f>
        <v>631207.45920920081</v>
      </c>
      <c r="BW94" s="66">
        <f>SUMPRODUCT((BK$4:BK94)*($BR$4:$BR94)*(其他调用!CC$5:CC95))</f>
        <v>348916.72785021359</v>
      </c>
      <c r="BX94" s="85">
        <f>SUMPRODUCT((BG$4:BG94)*($BR$4:$BR94))*'[1]功能-战损相关'!$D$2-BS94</f>
        <v>171666.03338440671</v>
      </c>
      <c r="BY94" s="85">
        <f>SUMPRODUCT((BH$4:BH94)*($BR$4:$BR94))*'[1]功能-战损相关'!$D$2-BT94</f>
        <v>533687.46089699329</v>
      </c>
      <c r="BZ94" s="85">
        <f>SUMPRODUCT((BI$4:BI94)*($BR$4:$BR94))*'[1]功能-战损相关'!$D$2-BU94</f>
        <v>1675324.2487470619</v>
      </c>
      <c r="CA94" s="85">
        <f>SUMPRODUCT((BJ$4:BJ94)*($BR$4:$BR94))*'[1]功能-战损相关'!$D$2-BV94</f>
        <v>1172242.4242456588</v>
      </c>
      <c r="CB94" s="85">
        <f>SUMPRODUCT((BK$4:BK94)*($BR$4:$BR94))*'[1]功能-战损相关'!$D$2-BW94</f>
        <v>647988.20886468259</v>
      </c>
      <c r="CC94" s="34"/>
      <c r="CD94" s="34">
        <v>91</v>
      </c>
      <c r="CE94" s="65">
        <v>1</v>
      </c>
      <c r="CF94" s="105">
        <f>求节点(节奏总纲!R$4:R$363,BS$4:BS$363,$CD94)*$CE94</f>
        <v>195046.44960585318</v>
      </c>
      <c r="CG94" s="105">
        <f>求节点(节奏总纲!S$4:S$363,BT$4:BT$363,$CD94)*$CE94</f>
        <v>604349.97075645672</v>
      </c>
      <c r="CH94" s="105">
        <f>求节点(节奏总纲!T$4:T$363,BU$4:BU$363,$CD94)*$CE94</f>
        <v>1889041.0216466179</v>
      </c>
      <c r="CI94" s="105">
        <f>求节点(节奏总纲!U$4:U$363,BV$4:BV$363,$CD94)*$CE94</f>
        <v>1282128.313840609</v>
      </c>
      <c r="CJ94" s="105">
        <f>求节点(节奏总纲!V$4:V$363,BW$4:BW$363,$CD94)*$CE94</f>
        <v>470435.06947935082</v>
      </c>
      <c r="CK94" s="105">
        <f>求节点(节奏总纲!R$4:R$363,BX$4:BX$363,$CD94)*$CE94</f>
        <v>362229.12069658563</v>
      </c>
      <c r="CL94" s="105">
        <f>求节点(节奏总纲!S$4:S$363,BY$4:BY$363,$CD94)*$CE94</f>
        <v>1122364.231404851</v>
      </c>
      <c r="CM94" s="105">
        <f>求节点(节奏总纲!T$4:T$363,BZ$4:BZ$363,$CD94)*$CE94</f>
        <v>3508219.0402008602</v>
      </c>
      <c r="CN94" s="105">
        <f>求节点(节奏总纲!U$4:U$363,CA$4:CA$363,$CD94)*$CE94</f>
        <v>2381095.4399897009</v>
      </c>
      <c r="CO94" s="105">
        <f>求节点(节奏总纲!V$4:V$363,CB$4:CB$363,$CD94)*$CE94</f>
        <v>873665.1290330803</v>
      </c>
      <c r="CP94" s="34"/>
      <c r="CQ94" s="34"/>
      <c r="CR94" s="34"/>
      <c r="CS94" s="34"/>
      <c r="CT94" s="34"/>
    </row>
    <row r="95" spans="26:98" x14ac:dyDescent="0.2">
      <c r="Z95" s="49"/>
      <c r="AA95" s="13">
        <v>92</v>
      </c>
      <c r="AB95" s="58">
        <f>攻城基础信息!X96*$E$12</f>
        <v>218646.65203631727</v>
      </c>
      <c r="AC95" s="58">
        <f>攻城基础信息!Y96*$E$12</f>
        <v>161643.6881504652</v>
      </c>
      <c r="AD95" s="58">
        <f>攻城基础信息!Z96*$E$12</f>
        <v>230306.96539466261</v>
      </c>
      <c r="AE95" s="58">
        <f>攻城基础信息!AA96*$E$12</f>
        <v>169932.78117249976</v>
      </c>
      <c r="AF95" s="58">
        <f>攻城基础信息!AB96*$E$12</f>
        <v>249462.58179635432</v>
      </c>
      <c r="AH95" s="58">
        <f>$E$4*AB95*攻城基础信息!AC96</f>
        <v>15305265.642542198</v>
      </c>
      <c r="AI95" s="58">
        <f>$E$4*AC95*攻城基础信息!AD96</f>
        <v>11315058.170532558</v>
      </c>
      <c r="AJ95" s="58">
        <f>$E$4*AD95*攻城基础信息!AE96</f>
        <v>16121487.577626372</v>
      </c>
      <c r="AK95" s="58">
        <f>$E$4*AE95*攻城基础信息!AF96</f>
        <v>11895294.682074975</v>
      </c>
      <c r="AL95" s="58">
        <f>$E$4*AF95*攻城基础信息!AG96</f>
        <v>17462380.725744791</v>
      </c>
      <c r="AM95" s="30"/>
      <c r="AN95" s="13">
        <v>92</v>
      </c>
      <c r="AO95" s="105">
        <f>求节点(节奏总纲!D$4:D$163,AH$4:AH$163,$AN95)*其他调用!H96*其他调用!$M96</f>
        <v>383024107.71921402</v>
      </c>
      <c r="AP95" s="105">
        <f>求节点(节奏总纲!E$4:E$163,AI$4:AI$163,$AN95)*其他调用!I96*其他调用!$M96</f>
        <v>497715518.10979193</v>
      </c>
      <c r="AQ95" s="105">
        <f>求节点(节奏总纲!F$4:F$163,AJ$4:AJ$163,$AN95)*其他调用!J96*其他调用!$M96</f>
        <v>39257840.592647381</v>
      </c>
      <c r="AR95" s="105">
        <f>求节点(节奏总纲!G$4:G$163,AK$4:AK$163,$AN95)*其他调用!K96*其他调用!$M96</f>
        <v>9454323.2329681423</v>
      </c>
      <c r="AS95" s="105">
        <f>求节点(节奏总纲!H$4:H$163,AL$4:AL$163,$AN95)*其他调用!L96*其他调用!$M96</f>
        <v>3132490.1036731121</v>
      </c>
      <c r="AT95" s="17">
        <f t="shared" si="14"/>
        <v>932584279.75829458</v>
      </c>
      <c r="AU95" s="84"/>
      <c r="AV95" s="66"/>
      <c r="AX95" s="85"/>
      <c r="AY95" s="17">
        <v>92</v>
      </c>
      <c r="AZ95" s="85">
        <f>其他调用!R96*6*(其他调用!AH$2*$AZ$1*MIN(其他调用!$AJ96/其他调用!AH96,1)+$E$4*0%*攻城基础信息!AC96)</f>
        <v>23185.941188010496</v>
      </c>
      <c r="BA95" s="85">
        <f>其他调用!S96*6*(其他调用!AI$2*$AZ$1*MIN(其他调用!$AJ96/其他调用!AI96,1)+$E$4*0%*攻城基础信息!AD96)</f>
        <v>69951.856805852367</v>
      </c>
      <c r="BB95" s="85">
        <f>其他调用!T96*6*(其他调用!AJ$2*$AZ$1*MIN(其他调用!$AJ96/其他调用!AJ96,1)+$E$4*0%*攻城基础信息!AE96)</f>
        <v>211223.56502548151</v>
      </c>
      <c r="BC95" s="85">
        <f>其他调用!U96*6*(其他调用!AK$2*$AZ$1*MIN(其他调用!$AJ96/其他调用!AK96,1)+$E$4*0%*攻城基础信息!AF96)</f>
        <v>140709.24947437717</v>
      </c>
      <c r="BD95" s="85">
        <f>其他调用!V96*6*(其他调用!AL$2*$AZ$1*MIN(其他调用!$AJ96/其他调用!AL96,1)+$E$4*0%*攻城基础信息!AG96)</f>
        <v>73992.457186777159</v>
      </c>
      <c r="BE95" s="17"/>
      <c r="BF95" s="17">
        <v>92</v>
      </c>
      <c r="BG95" s="105">
        <f>求节点(节奏总纲!D$4:D$163,AZ$4:AZ$163,$AN95)</f>
        <v>17831.800210157216</v>
      </c>
      <c r="BH95" s="105">
        <f>求节点(节奏总纲!E$4:E$163,BA$4:BA$163,$AN95)</f>
        <v>55207.264284207864</v>
      </c>
      <c r="BI95" s="105">
        <f>求节点(节奏总纲!F$4:F$163,BB$4:BB$163,$AN95)</f>
        <v>172408.61540796116</v>
      </c>
      <c r="BJ95" s="105">
        <f>求节点(节奏总纲!G$4:G$163,BC$4:BC$163,$AN95)</f>
        <v>121885.43427402877</v>
      </c>
      <c r="BK95" s="105">
        <f>求节点(节奏总纲!H$4:H$163,BD$4:BD$163,$AN95)</f>
        <v>67446.857309817249</v>
      </c>
      <c r="BL95" s="34">
        <f>BG95*其他调用!H96*其他调用!$M96</f>
        <v>855258.61362762609</v>
      </c>
      <c r="BM95" s="34">
        <f>BH95*其他调用!I96*其他调用!$M96</f>
        <v>2610835.0972191817</v>
      </c>
      <c r="BN95" s="34">
        <f>BI95*其他调用!J96*其他调用!$M96</f>
        <v>665569.66952071479</v>
      </c>
      <c r="BO95" s="34">
        <f>BJ95*其他调用!K96*其他调用!$M96</f>
        <v>83710.428717665884</v>
      </c>
      <c r="BP95" s="34">
        <f>BK95*其他调用!L96*其他调用!$M96</f>
        <v>13403.039484606881</v>
      </c>
      <c r="BQ95" s="17">
        <f t="shared" si="15"/>
        <v>4228776.8485697955</v>
      </c>
      <c r="BR95" s="67">
        <f>[1]服务器生态!$R94</f>
        <v>0.19104511225719584</v>
      </c>
      <c r="BS95" s="66">
        <f>SUMPRODUCT((BG$4:BG95)*($BR$4:$BR95)*(其他调用!BY$5:BY96))</f>
        <v>93031.725135514469</v>
      </c>
      <c r="BT95" s="66">
        <f>SUMPRODUCT((BH$4:BH95)*($BR$4:$BR95)*(其他调用!BZ$5:BZ96))</f>
        <v>289215.9099026802</v>
      </c>
      <c r="BU95" s="66">
        <f>SUMPRODUCT((BI$4:BI95)*($BR$4:$BR95)*(其他调用!CA$5:CA96))</f>
        <v>907861.79147709068</v>
      </c>
      <c r="BV95" s="66">
        <f>SUMPRODUCT((BJ$4:BJ95)*($BR$4:$BR95)*(其他调用!CB$5:CB96))</f>
        <v>635282.44209204556</v>
      </c>
      <c r="BW95" s="66">
        <f>SUMPRODUCT((BK$4:BK95)*($BR$4:$BR95)*(其他调用!CC$5:CC96))</f>
        <v>351171.67152478971</v>
      </c>
      <c r="BX95" s="85">
        <f>SUMPRODUCT((BG$4:BG95)*($BR$4:$BR95))*'[1]功能-战损相关'!$D$2-BS95</f>
        <v>172773.20382309839</v>
      </c>
      <c r="BY95" s="85">
        <f>SUMPRODUCT((BH$4:BH95)*($BR$4:$BR95))*'[1]功能-战损相关'!$D$2-BT95</f>
        <v>537115.26124783466</v>
      </c>
      <c r="BZ95" s="85">
        <f>SUMPRODUCT((BI$4:BI95)*($BR$4:$BR95))*'[1]功能-战损相关'!$D$2-BU95</f>
        <v>1686029.0413145968</v>
      </c>
      <c r="CA95" s="85">
        <f>SUMPRODUCT((BJ$4:BJ95)*($BR$4:$BR95))*'[1]功能-战损相关'!$D$2-BV95</f>
        <v>1179810.2495995136</v>
      </c>
      <c r="CB95" s="85">
        <f>SUMPRODUCT((BK$4:BK95)*($BR$4:$BR95))*'[1]功能-战损相关'!$D$2-BW95</f>
        <v>652175.96140318108</v>
      </c>
      <c r="CC95" s="34"/>
      <c r="CD95" s="34">
        <v>92</v>
      </c>
      <c r="CE95" s="65">
        <v>1</v>
      </c>
      <c r="CF95" s="105">
        <f>求节点(节奏总纲!R$4:R$363,BS$4:BS$363,$CD95)*$CE95</f>
        <v>195046.44960585318</v>
      </c>
      <c r="CG95" s="105">
        <f>求节点(节奏总纲!S$4:S$363,BT$4:BT$363,$CD95)*$CE95</f>
        <v>604349.97075645672</v>
      </c>
      <c r="CH95" s="105">
        <f>求节点(节奏总纲!T$4:T$363,BU$4:BU$363,$CD95)*$CE95</f>
        <v>1889041.0216466179</v>
      </c>
      <c r="CI95" s="105">
        <f>求节点(节奏总纲!U$4:U$363,BV$4:BV$363,$CD95)*$CE95</f>
        <v>1290998.9635230363</v>
      </c>
      <c r="CJ95" s="105">
        <f>求节点(节奏总纲!V$4:V$363,BW$4:BW$363,$CD95)*$CE95</f>
        <v>625878.96724634944</v>
      </c>
      <c r="CK95" s="105">
        <f>求节点(节奏总纲!R$4:R$363,BX$4:BX$363,$CD95)*$CE95</f>
        <v>362229.12069658563</v>
      </c>
      <c r="CL95" s="105">
        <f>求节点(节奏总纲!S$4:S$363,BY$4:BY$363,$CD95)*$CE95</f>
        <v>1122364.231404851</v>
      </c>
      <c r="CM95" s="105">
        <f>求节点(节奏总纲!T$4:T$363,BZ$4:BZ$363,$CD95)*$CE95</f>
        <v>3508219.0402008602</v>
      </c>
      <c r="CN95" s="105">
        <f>求节点(节奏总纲!U$4:U$363,CA$4:CA$363,$CD95)*$CE95</f>
        <v>2397569.5036856364</v>
      </c>
      <c r="CO95" s="105">
        <f>求节点(节奏总纲!V$4:V$363,CB$4:CB$363,$CD95)*$CE95</f>
        <v>1162346.6534575066</v>
      </c>
      <c r="CP95" s="34"/>
      <c r="CQ95" s="34"/>
      <c r="CR95" s="34"/>
      <c r="CS95" s="34"/>
      <c r="CT95" s="34"/>
    </row>
    <row r="96" spans="26:98" x14ac:dyDescent="0.2">
      <c r="Z96" s="49"/>
      <c r="AA96" s="13">
        <v>93</v>
      </c>
      <c r="AB96" s="58">
        <f>攻城基础信息!X97*$E$12</f>
        <v>220069.68628105751</v>
      </c>
      <c r="AC96" s="58">
        <f>攻城基础信息!Y97*$E$12</f>
        <v>161643.6881504652</v>
      </c>
      <c r="AD96" s="58">
        <f>攻城基础信息!Z97*$E$12</f>
        <v>230306.96539466261</v>
      </c>
      <c r="AE96" s="58">
        <f>攻城基础信息!AA97*$E$12</f>
        <v>169932.78117249976</v>
      </c>
      <c r="AF96" s="58">
        <f>攻城基础信息!AB97*$E$12</f>
        <v>249462.58179635432</v>
      </c>
      <c r="AH96" s="58">
        <f>$E$4*AB96*攻城基础信息!AC97</f>
        <v>15404878.039674016</v>
      </c>
      <c r="AI96" s="58">
        <f>$E$4*AC96*攻城基础信息!AD97</f>
        <v>11315058.170532558</v>
      </c>
      <c r="AJ96" s="58">
        <f>$E$4*AD96*攻城基础信息!AE97</f>
        <v>16121487.577626372</v>
      </c>
      <c r="AK96" s="58">
        <f>$E$4*AE96*攻城基础信息!AF97</f>
        <v>11895294.682074975</v>
      </c>
      <c r="AL96" s="58">
        <f>$E$4*AF96*攻城基础信息!AG97</f>
        <v>17462380.725744791</v>
      </c>
      <c r="AM96" s="30"/>
      <c r="AN96" s="13">
        <v>93</v>
      </c>
      <c r="AO96" s="105">
        <f>求节点(节奏总纲!D$4:D$163,AH$4:AH$163,$AN96)*其他调用!H97*其他调用!$M97</f>
        <v>384722197.22743696</v>
      </c>
      <c r="AP96" s="105">
        <f>求节点(节奏总纲!E$4:E$163,AI$4:AI$163,$AN96)*其他调用!I97*其他调用!$M97</f>
        <v>499783000.43142962</v>
      </c>
      <c r="AQ96" s="105">
        <f>求节点(节奏总纲!F$4:F$163,AJ$4:AJ$163,$AN96)*其他调用!J97*其他调用!$M97</f>
        <v>39431220.4369561</v>
      </c>
      <c r="AR96" s="105">
        <f>求节点(节奏总纲!G$4:G$163,AK$4:AK$163,$AN96)*其他调用!K97*其他调用!$M97</f>
        <v>9490482.0665796213</v>
      </c>
      <c r="AS96" s="105">
        <f>求节点(节奏总纲!H$4:H$163,AL$4:AL$163,$AN96)*其他调用!L97*其他调用!$M97</f>
        <v>3142517.3126559141</v>
      </c>
      <c r="AT96" s="17">
        <f t="shared" si="14"/>
        <v>936569417.4750582</v>
      </c>
      <c r="AU96" s="84"/>
      <c r="AV96" s="66"/>
      <c r="AX96" s="85"/>
      <c r="AY96" s="17">
        <v>93</v>
      </c>
      <c r="AZ96" s="85">
        <f>其他调用!R97*6*(其他调用!AH$2*$AZ$1*MIN(其他调用!$AJ97/其他调用!AH97,1)+$E$4*0%*攻城基础信息!AC97)</f>
        <v>23382.037798657388</v>
      </c>
      <c r="BA96" s="85">
        <f>其他调用!S97*6*(其他调用!AI$2*$AZ$1*MIN(其他调用!$AJ97/其他调用!AI97,1)+$E$4*0%*攻城基础信息!AD97)</f>
        <v>70565.9358976816</v>
      </c>
      <c r="BB96" s="85">
        <f>其他调用!T97*6*(其他调用!AJ$2*$AZ$1*MIN(其他调用!$AJ97/其他调用!AJ97,1)+$E$4*0%*攻城基础信息!AE97)</f>
        <v>212976.83870560379</v>
      </c>
      <c r="BC96" s="85">
        <f>其他调用!U97*6*(其他调用!AK$2*$AZ$1*MIN(其他调用!$AJ97/其他调用!AK97,1)+$E$4*0%*攻城基础信息!AF97)</f>
        <v>141923.3161029912</v>
      </c>
      <c r="BD96" s="85">
        <f>其他调用!V97*6*(其他调用!AL$2*$AZ$1*MIN(其他调用!$AJ97/其他调用!AL97,1)+$E$4*0%*攻城基础信息!AG97)</f>
        <v>74908.561364683876</v>
      </c>
      <c r="BE96" s="17"/>
      <c r="BF96" s="17">
        <v>93</v>
      </c>
      <c r="BG96" s="105">
        <f>求节点(节奏总纲!D$4:D$163,AZ$4:AZ$163,$AN96)</f>
        <v>17862.817251849428</v>
      </c>
      <c r="BH96" s="105">
        <f>求节点(节奏总纲!E$4:E$163,BA$4:BA$163,$AN96)</f>
        <v>55300.637020825001</v>
      </c>
      <c r="BI96" s="105">
        <f>求节点(节奏总纲!F$4:F$163,BB$4:BB$163,$AN96)</f>
        <v>172686.71947391704</v>
      </c>
      <c r="BJ96" s="105">
        <f>求节点(节奏总纲!G$4:G$163,BC$4:BC$163,$AN96)</f>
        <v>122065.77260734528</v>
      </c>
      <c r="BK96" s="105">
        <f>求节点(节奏总纲!H$4:H$163,BD$4:BD$163,$AN96)</f>
        <v>67554.736699350891</v>
      </c>
      <c r="BL96" s="34">
        <f>BG96*其他调用!H97*其他调用!$M97</f>
        <v>856746.27004839515</v>
      </c>
      <c r="BM96" s="34">
        <f>BH96*其他调用!I97*其他调用!$M97</f>
        <v>2615250.8352754712</v>
      </c>
      <c r="BN96" s="34">
        <f>BI96*其他调用!J97*其他调用!$M97</f>
        <v>666643.26802292792</v>
      </c>
      <c r="BO96" s="34">
        <f>BJ96*其他调用!K97*其他调用!$M97</f>
        <v>83834.284363634331</v>
      </c>
      <c r="BP96" s="34">
        <f>BK96*其他调用!L97*其他调用!$M97</f>
        <v>13424.477276895008</v>
      </c>
      <c r="BQ96" s="17">
        <f t="shared" si="15"/>
        <v>4235899.1349873235</v>
      </c>
      <c r="BR96" s="67">
        <f>[1]服务器生态!$R95</f>
        <v>0.17407997780728923</v>
      </c>
      <c r="BS96" s="66">
        <f>SUMPRODUCT((BG$4:BG96)*($BR$4:$BR96)*(其他调用!BY$5:BY97))</f>
        <v>93575.897930900552</v>
      </c>
      <c r="BT96" s="66">
        <f>SUMPRODUCT((BH$4:BH96)*($BR$4:$BR96)*(其他调用!BZ$5:BZ97))</f>
        <v>290900.5882941102</v>
      </c>
      <c r="BU96" s="66">
        <f>SUMPRODUCT((BI$4:BI96)*($BR$4:$BR96)*(其他调用!CA$5:CA97))</f>
        <v>913122.51902847644</v>
      </c>
      <c r="BV96" s="66">
        <f>SUMPRODUCT((BJ$4:BJ96)*($BR$4:$BR96)*(其他调用!CB$5:CB97))</f>
        <v>639001.05331468594</v>
      </c>
      <c r="BW96" s="66">
        <f>SUMPRODUCT((BK$4:BK96)*($BR$4:$BR96)*(其他调用!CC$5:CC97))</f>
        <v>353229.65876123478</v>
      </c>
      <c r="BX96" s="85">
        <f>SUMPRODUCT((BG$4:BG96)*($BR$4:$BR96))*'[1]功能-战损相关'!$D$2-BS96</f>
        <v>173783.8104431011</v>
      </c>
      <c r="BY96" s="85">
        <f>SUMPRODUCT((BH$4:BH96)*($BR$4:$BR96))*'[1]功能-战损相关'!$D$2-BT96</f>
        <v>540243.94968906185</v>
      </c>
      <c r="BZ96" s="85">
        <f>SUMPRODUCT((BI$4:BI96)*($BR$4:$BR96))*'[1]功能-战损相关'!$D$2-BU96</f>
        <v>1695798.9639100274</v>
      </c>
      <c r="CA96" s="85">
        <f>SUMPRODUCT((BJ$4:BJ96)*($BR$4:$BR96))*'[1]功能-战损相关'!$D$2-BV96</f>
        <v>1186716.2418701313</v>
      </c>
      <c r="CB96" s="85">
        <f>SUMPRODUCT((BK$4:BK96)*($BR$4:$BR96))*'[1]功能-战损相关'!$D$2-BW96</f>
        <v>655997.93769943621</v>
      </c>
      <c r="CC96" s="34"/>
      <c r="CD96" s="34">
        <v>93</v>
      </c>
      <c r="CE96" s="65">
        <v>1</v>
      </c>
      <c r="CF96" s="105">
        <f>求节点(节奏总纲!R$4:R$363,BS$4:BS$363,$CD96)*$CE96</f>
        <v>195046.44960585318</v>
      </c>
      <c r="CG96" s="105">
        <f>求节点(节奏总纲!S$4:S$363,BT$4:BT$363,$CD96)*$CE96</f>
        <v>604349.97075645672</v>
      </c>
      <c r="CH96" s="105">
        <f>求节点(节奏总纲!T$4:T$363,BU$4:BU$363,$CD96)*$CE96</f>
        <v>1889041.0216466179</v>
      </c>
      <c r="CI96" s="105">
        <f>求节点(节奏总纲!U$4:U$363,BV$4:BV$363,$CD96)*$CE96</f>
        <v>1300419.4393455542</v>
      </c>
      <c r="CJ96" s="105">
        <f>求节点(节奏总纲!V$4:V$363,BW$4:BW$363,$CD96)*$CE96</f>
        <v>666825.5750625612</v>
      </c>
      <c r="CK96" s="105">
        <f>求节点(节奏总纲!R$4:R$363,BX$4:BX$363,$CD96)*$CE96</f>
        <v>362229.12069658563</v>
      </c>
      <c r="CL96" s="105">
        <f>求节点(节奏总纲!S$4:S$363,BY$4:BY$363,$CD96)*$CE96</f>
        <v>1122364.231404851</v>
      </c>
      <c r="CM96" s="105">
        <f>求节点(节奏总纲!T$4:T$363,BZ$4:BZ$363,$CD96)*$CE96</f>
        <v>3508219.0402008602</v>
      </c>
      <c r="CN96" s="105">
        <f>求节点(节奏总纲!U$4:U$363,CA$4:CA$363,$CD96)*$CE96</f>
        <v>2415064.6730703125</v>
      </c>
      <c r="CO96" s="105">
        <f>求节点(节奏总纲!V$4:V$363,CB$4:CB$363,$CD96)*$CE96</f>
        <v>1238390.353687614</v>
      </c>
      <c r="CP96" s="34"/>
      <c r="CQ96" s="34"/>
      <c r="CR96" s="34"/>
      <c r="CS96" s="34"/>
      <c r="CT96" s="34"/>
    </row>
    <row r="97" spans="26:98" x14ac:dyDescent="0.2">
      <c r="Z97" s="49"/>
      <c r="AA97" s="13">
        <v>94</v>
      </c>
      <c r="AB97" s="58">
        <f>攻城基础信息!X98*$E$12</f>
        <v>220069.68628105751</v>
      </c>
      <c r="AC97" s="58">
        <f>攻城基础信息!Y98*$E$12</f>
        <v>161643.6881504652</v>
      </c>
      <c r="AD97" s="58">
        <f>攻城基础信息!Z98*$E$12</f>
        <v>230306.96539466261</v>
      </c>
      <c r="AE97" s="58">
        <f>攻城基础信息!AA98*$E$12</f>
        <v>169932.78117249976</v>
      </c>
      <c r="AF97" s="58">
        <f>攻城基础信息!AB98*$E$12</f>
        <v>249462.58179635432</v>
      </c>
      <c r="AH97" s="58">
        <f>$E$4*AB97*攻城基础信息!AC98</f>
        <v>15404878.039674016</v>
      </c>
      <c r="AI97" s="58">
        <f>$E$4*AC97*攻城基础信息!AD98</f>
        <v>11315058.170532558</v>
      </c>
      <c r="AJ97" s="58">
        <f>$E$4*AD97*攻城基础信息!AE98</f>
        <v>16121487.577626372</v>
      </c>
      <c r="AK97" s="58">
        <f>$E$4*AE97*攻城基础信息!AF98</f>
        <v>11895294.682074975</v>
      </c>
      <c r="AL97" s="58">
        <f>$E$4*AF97*攻城基础信息!AG98</f>
        <v>17462380.725744791</v>
      </c>
      <c r="AM97" s="30"/>
      <c r="AN97" s="13">
        <v>94</v>
      </c>
      <c r="AO97" s="105">
        <f>求节点(节奏总纲!D$4:D$163,AH$4:AH$163,$AN97)*其他调用!H98*其他调用!$M98</f>
        <v>386420286.73565996</v>
      </c>
      <c r="AP97" s="105">
        <f>求节点(节奏总纲!E$4:E$163,AI$4:AI$163,$AN97)*其他调用!I98*其他调用!$M98</f>
        <v>501850482.75306737</v>
      </c>
      <c r="AQ97" s="105">
        <f>求节点(节奏总纲!F$4:F$163,AJ$4:AJ$163,$AN97)*其他调用!J98*其他调用!$M98</f>
        <v>39604600.281264804</v>
      </c>
      <c r="AR97" s="105">
        <f>求节点(节奏总纲!G$4:G$163,AK$4:AK$163,$AN97)*其他调用!K98*其他调用!$M98</f>
        <v>9525205.8440600839</v>
      </c>
      <c r="AS97" s="105">
        <f>求节点(节奏总纲!H$4:H$163,AL$4:AL$163,$AN97)*其他调用!L98*其他调用!$M98</f>
        <v>3152544.5216387152</v>
      </c>
      <c r="AT97" s="17">
        <f t="shared" si="14"/>
        <v>940553120.13569093</v>
      </c>
      <c r="AU97" s="84"/>
      <c r="AV97" s="66"/>
      <c r="AX97" s="85"/>
      <c r="AY97" s="17">
        <v>94</v>
      </c>
      <c r="AZ97" s="85">
        <f>其他调用!R98*6*(其他调用!AH$2*$AZ$1*MIN(其他调用!$AJ98/其他调用!AH98,1)+$E$4*0%*攻城基础信息!AC98)</f>
        <v>23587.308523368123</v>
      </c>
      <c r="BA97" s="85">
        <f>其他调用!S98*6*(其他调用!AI$2*$AZ$1*MIN(其他调用!$AJ98/其他调用!AI98,1)+$E$4*0%*攻城基础信息!AD98)</f>
        <v>71152.082468422552</v>
      </c>
      <c r="BB97" s="85">
        <f>其他调用!T98*6*(其他调用!AJ$2*$AZ$1*MIN(其他调用!$AJ98/其他调用!AJ98,1)+$E$4*0%*攻城基础信息!AE98)</f>
        <v>214779.80689006936</v>
      </c>
      <c r="BC97" s="85">
        <f>其他调用!U98*6*(其他调用!AK$2*$AZ$1*MIN(其他调用!$AJ98/其他调用!AK98,1)+$E$4*0%*攻城基础信息!AF98)</f>
        <v>143094.14181245197</v>
      </c>
      <c r="BD97" s="85">
        <f>其他调用!V98*6*(其他调用!AL$2*$AZ$1*MIN(其他调用!$AJ98/其他调用!AL98,1)+$E$4*0%*攻城基础信息!AG98)</f>
        <v>75846.091035205653</v>
      </c>
      <c r="BE97" s="17"/>
      <c r="BF97" s="17">
        <v>94</v>
      </c>
      <c r="BG97" s="105">
        <f>求节点(节奏总纲!D$4:D$163,AZ$4:AZ$163,$AN97)</f>
        <v>17893.834293541637</v>
      </c>
      <c r="BH97" s="105">
        <f>求节点(节奏总纲!E$4:E$163,BA$4:BA$163,$AN97)</f>
        <v>55394.009757442138</v>
      </c>
      <c r="BI97" s="105">
        <f>求节点(节奏总纲!F$4:F$163,BB$4:BB$163,$AN97)</f>
        <v>172964.82353987289</v>
      </c>
      <c r="BJ97" s="105">
        <f>求节点(节奏总纲!G$4:G$163,BC$4:BC$163,$AN97)</f>
        <v>122237.17005830471</v>
      </c>
      <c r="BK97" s="105">
        <f>求节点(节奏总纲!H$4:H$163,BD$4:BD$163,$AN97)</f>
        <v>67662.616088884519</v>
      </c>
      <c r="BL97" s="34">
        <f>BG97*其他调用!H98*其他调用!$M98</f>
        <v>858233.92646916397</v>
      </c>
      <c r="BM97" s="34">
        <f>BH97*其他调用!I98*其他调用!$M98</f>
        <v>2619666.5733317612</v>
      </c>
      <c r="BN97" s="34">
        <f>BI97*其他调用!J98*其他调用!$M98</f>
        <v>667716.86652514082</v>
      </c>
      <c r="BO97" s="34">
        <f>BJ97*其他调用!K98*其他调用!$M98</f>
        <v>83951.999447363458</v>
      </c>
      <c r="BP97" s="34">
        <f>BK97*其他调用!L98*其他调用!$M98</f>
        <v>13445.915069183129</v>
      </c>
      <c r="BQ97" s="17">
        <f t="shared" si="15"/>
        <v>4243015.2808426125</v>
      </c>
      <c r="BR97" s="67">
        <f>[1]服务器生态!$R96</f>
        <v>0.15711484335738263</v>
      </c>
      <c r="BS97" s="66">
        <f>SUMPRODUCT((BG$4:BG97)*($BR$4:$BR97)*(其他调用!BY$5:BY98))</f>
        <v>94067.890651016787</v>
      </c>
      <c r="BT97" s="66">
        <f>SUMPRODUCT((BH$4:BH97)*($BR$4:$BR97)*(其他调用!BZ$5:BZ98))</f>
        <v>292423.65199815633</v>
      </c>
      <c r="BU97" s="66">
        <f>SUMPRODUCT((BI$4:BI97)*($BR$4:$BR97)*(其他调用!CA$5:CA98))</f>
        <v>917878.20373091719</v>
      </c>
      <c r="BV97" s="66">
        <f>SUMPRODUCT((BJ$4:BJ97)*($BR$4:$BR97)*(其他调用!CB$5:CB98))</f>
        <v>642361.97623426397</v>
      </c>
      <c r="BW97" s="66">
        <f>SUMPRODUCT((BK$4:BK97)*($BR$4:$BR97)*(其他调用!CC$5:CC98))</f>
        <v>355090.04899362702</v>
      </c>
      <c r="BX97" s="85">
        <f>SUMPRODUCT((BG$4:BG97)*($BR$4:$BR97))*'[1]功能-战损相关'!$D$2-BS97</f>
        <v>174697.51120903128</v>
      </c>
      <c r="BY97" s="85">
        <f>SUMPRODUCT((BH$4:BH97)*($BR$4:$BR97))*'[1]功能-战损相关'!$D$2-BT97</f>
        <v>543072.4965680046</v>
      </c>
      <c r="BZ97" s="85">
        <f>SUMPRODUCT((BI$4:BI97)*($BR$4:$BR97))*'[1]功能-战损相关'!$D$2-BU97</f>
        <v>1704630.9497859888</v>
      </c>
      <c r="CA97" s="85">
        <f>SUMPRODUCT((BJ$4:BJ97)*($BR$4:$BR97))*'[1]功能-战损相关'!$D$2-BV97</f>
        <v>1192957.9558636334</v>
      </c>
      <c r="CB97" s="85">
        <f>SUMPRODUCT((BK$4:BK97)*($BR$4:$BR97))*'[1]功能-战损相关'!$D$2-BW97</f>
        <v>659452.94813102181</v>
      </c>
      <c r="CC97" s="34"/>
      <c r="CD97" s="34">
        <v>94</v>
      </c>
      <c r="CE97" s="65">
        <v>1</v>
      </c>
      <c r="CF97" s="105">
        <f>求节点(节奏总纲!R$4:R$363,BS$4:BS$363,$CD97)*$CE97</f>
        <v>195046.44960585318</v>
      </c>
      <c r="CG97" s="105">
        <f>求节点(节奏总纲!S$4:S$363,BT$4:BT$363,$CD97)*$CE97</f>
        <v>604349.97075645672</v>
      </c>
      <c r="CH97" s="105">
        <f>求节点(节奏总纲!T$4:T$363,BU$4:BU$363,$CD97)*$CE97</f>
        <v>1889041.0216466179</v>
      </c>
      <c r="CI97" s="105">
        <f>求节点(节奏总纲!U$4:U$363,BV$4:BV$363,$CD97)*$CE97</f>
        <v>1310500.7610916903</v>
      </c>
      <c r="CJ97" s="105">
        <f>求节点(节奏总纲!V$4:V$363,BW$4:BW$363,$CD97)*$CE97</f>
        <v>682663.44837325322</v>
      </c>
      <c r="CK97" s="105">
        <f>求节点(节奏总纲!R$4:R$363,BX$4:BX$363,$CD97)*$CE97</f>
        <v>362229.12069658563</v>
      </c>
      <c r="CL97" s="105">
        <f>求节点(节奏总纲!S$4:S$363,BY$4:BY$363,$CD97)*$CE97</f>
        <v>1122364.231404851</v>
      </c>
      <c r="CM97" s="105">
        <f>求节点(节奏总纲!T$4:T$363,BZ$4:BZ$363,$CD97)*$CE97</f>
        <v>3508219.0402008602</v>
      </c>
      <c r="CN97" s="105">
        <f>求节点(节奏总纲!U$4:U$363,CA$4:CA$363,$CD97)*$CE97</f>
        <v>2433787.1277417107</v>
      </c>
      <c r="CO97" s="105">
        <f>求节点(节奏总纲!V$4:V$363,CB$4:CB$363,$CD97)*$CE97</f>
        <v>1267803.5469788995</v>
      </c>
      <c r="CP97" s="34"/>
      <c r="CQ97" s="34"/>
      <c r="CR97" s="34"/>
      <c r="CS97" s="34"/>
      <c r="CT97" s="34"/>
    </row>
    <row r="98" spans="26:98" x14ac:dyDescent="0.2">
      <c r="Z98" s="49"/>
      <c r="AA98" s="13">
        <v>95</v>
      </c>
      <c r="AB98" s="58">
        <f>攻城基础信息!X99*$E$12</f>
        <v>220069.68628105751</v>
      </c>
      <c r="AC98" s="58">
        <f>攻城基础信息!Y99*$E$12</f>
        <v>161643.6881504652</v>
      </c>
      <c r="AD98" s="58">
        <f>攻城基础信息!Z99*$E$12</f>
        <v>230306.96539466261</v>
      </c>
      <c r="AE98" s="58">
        <f>攻城基础信息!AA99*$E$12</f>
        <v>169932.78117249976</v>
      </c>
      <c r="AF98" s="58">
        <f>攻城基础信息!AB99*$E$12</f>
        <v>249462.58179635432</v>
      </c>
      <c r="AH98" s="58">
        <f>$E$4*AB98*攻城基础信息!AC99</f>
        <v>15404878.039674016</v>
      </c>
      <c r="AI98" s="58">
        <f>$E$4*AC98*攻城基础信息!AD99</f>
        <v>11315058.170532558</v>
      </c>
      <c r="AJ98" s="58">
        <f>$E$4*AD98*攻城基础信息!AE99</f>
        <v>16121487.577626372</v>
      </c>
      <c r="AK98" s="58">
        <f>$E$4*AE98*攻城基础信息!AF99</f>
        <v>11895294.682074975</v>
      </c>
      <c r="AL98" s="58">
        <f>$E$4*AF98*攻城基础信息!AG99</f>
        <v>17462380.725744791</v>
      </c>
      <c r="AM98" s="30"/>
      <c r="AN98" s="13">
        <v>95</v>
      </c>
      <c r="AO98" s="105">
        <f>求节点(节奏总纲!D$4:D$163,AH$4:AH$163,$AN98)*其他调用!H99*其他调用!$M99</f>
        <v>388118376.24388289</v>
      </c>
      <c r="AP98" s="105">
        <f>求节点(节奏总纲!E$4:E$163,AI$4:AI$163,$AN98)*其他调用!I99*其他调用!$M99</f>
        <v>503917965.07470512</v>
      </c>
      <c r="AQ98" s="105">
        <f>求节点(节奏总纲!F$4:F$163,AJ$4:AJ$163,$AN98)*其他调用!J99*其他调用!$M99</f>
        <v>39777980.125573523</v>
      </c>
      <c r="AR98" s="105">
        <f>求节点(节奏总纲!G$4:G$163,AK$4:AK$163,$AN98)*其他调用!K99*其他调用!$M99</f>
        <v>9559538.8782372661</v>
      </c>
      <c r="AS98" s="105">
        <f>求节点(节奏总纲!H$4:H$163,AL$4:AL$163,$AN98)*其他调用!L99*其他调用!$M99</f>
        <v>3162571.7306215176</v>
      </c>
      <c r="AT98" s="17">
        <f t="shared" si="14"/>
        <v>944536432.05302036</v>
      </c>
      <c r="AU98" s="84"/>
      <c r="AV98" s="66"/>
      <c r="AX98" s="85"/>
      <c r="AY98" s="17">
        <v>95</v>
      </c>
      <c r="AZ98" s="85">
        <f>其他调用!R99*6*(其他调用!AH$2*$AZ$1*MIN(其他调用!$AJ99/其他调用!AH99,1)+$E$4*0%*攻城基础信息!AC99)</f>
        <v>23784.851610281054</v>
      </c>
      <c r="BA98" s="85">
        <f>其他调用!S99*6*(其他调用!AI$2*$AZ$1*MIN(其他调用!$AJ99/其他调用!AI99,1)+$E$4*0%*攻城基础信息!AD99)</f>
        <v>71767.30762234921</v>
      </c>
      <c r="BB98" s="85">
        <f>其他调用!T99*6*(其他调用!AJ$2*$AZ$1*MIN(其他调用!$AJ99/其他调用!AJ99,1)+$E$4*0%*攻城基础信息!AE99)</f>
        <v>216521.83815309007</v>
      </c>
      <c r="BC98" s="85">
        <f>其他调用!U99*6*(其他调用!AK$2*$AZ$1*MIN(其他调用!$AJ99/其他调用!AK99,1)+$E$4*0%*攻城基础信息!AF99)</f>
        <v>144509.06662113511</v>
      </c>
      <c r="BD98" s="85">
        <f>其他调用!V99*6*(其他调用!AL$2*$AZ$1*MIN(其他调用!$AJ99/其他调用!AL99,1)+$E$4*0%*攻城基础信息!AG99)</f>
        <v>76920.822233899235</v>
      </c>
      <c r="BE98" s="17"/>
      <c r="BF98" s="17">
        <v>95</v>
      </c>
      <c r="BG98" s="105">
        <f>求节点(节奏总纲!D$4:D$163,AZ$4:AZ$163,$AN98)</f>
        <v>17924.851335233849</v>
      </c>
      <c r="BH98" s="105">
        <f>求节点(节奏总纲!E$4:E$163,BA$4:BA$163,$AN98)</f>
        <v>55487.382494059275</v>
      </c>
      <c r="BI98" s="105">
        <f>求节点(节奏总纲!F$4:F$163,BB$4:BB$163,$AN98)</f>
        <v>173242.92760582877</v>
      </c>
      <c r="BJ98" s="105">
        <f>求节点(节奏总纲!G$4:G$163,BC$4:BC$163,$AN98)</f>
        <v>122406.13304706369</v>
      </c>
      <c r="BK98" s="105">
        <f>求节点(节奏总纲!H$4:H$163,BD$4:BD$163,$AN98)</f>
        <v>67770.495478418146</v>
      </c>
      <c r="BL98" s="34">
        <f>BG98*其他调用!H99*其他调用!$M99</f>
        <v>859721.58288993302</v>
      </c>
      <c r="BM98" s="34">
        <f>BH98*其他调用!I99*其他调用!$M99</f>
        <v>2624082.3113880511</v>
      </c>
      <c r="BN98" s="34">
        <f>BI98*其他调用!J99*其他调用!$M99</f>
        <v>668790.46502735396</v>
      </c>
      <c r="BO98" s="34">
        <f>BJ98*其他调用!K99*其他调用!$M99</f>
        <v>84068.042552191167</v>
      </c>
      <c r="BP98" s="34">
        <f>BK98*其他调用!L99*其他调用!$M99</f>
        <v>13467.352861471252</v>
      </c>
      <c r="BQ98" s="17">
        <f t="shared" si="15"/>
        <v>4250129.7547190003</v>
      </c>
      <c r="BR98" s="67">
        <f>[1]服务器生态!$R97</f>
        <v>0.14014970890747605</v>
      </c>
      <c r="BS98" s="66">
        <f>SUMPRODUCT((BG$4:BG98)*($BR$4:$BR98)*(其他调用!BY$5:BY99))</f>
        <v>94507.519122964281</v>
      </c>
      <c r="BT98" s="66">
        <f>SUMPRODUCT((BH$4:BH98)*($BR$4:$BR98)*(其他调用!BZ$5:BZ99))</f>
        <v>293784.54658645787</v>
      </c>
      <c r="BU98" s="66">
        <f>SUMPRODUCT((BI$4:BI98)*($BR$4:$BR98)*(其他调用!CA$5:CA99))</f>
        <v>922127.19425890851</v>
      </c>
      <c r="BV98" s="66">
        <f>SUMPRODUCT((BJ$4:BJ98)*($BR$4:$BR98)*(其他调用!CB$5:CB99))</f>
        <v>645364.13341939519</v>
      </c>
      <c r="BW98" s="66">
        <f>SUMPRODUCT((BK$4:BK98)*($BR$4:$BR98)*(其他调用!CC$5:CC99))</f>
        <v>356752.20165604475</v>
      </c>
      <c r="BX98" s="85">
        <f>SUMPRODUCT((BG$4:BG98)*($BR$4:$BR98))*'[1]功能-战损相关'!$D$2-BS98</f>
        <v>175513.96408550517</v>
      </c>
      <c r="BY98" s="85">
        <f>SUMPRODUCT((BH$4:BH98)*($BR$4:$BR98))*'[1]功能-战损相关'!$D$2-BT98</f>
        <v>545599.87223199313</v>
      </c>
      <c r="BZ98" s="85">
        <f>SUMPRODUCT((BI$4:BI98)*($BR$4:$BR98))*'[1]功能-战损相关'!$D$2-BU98</f>
        <v>1712521.9321951151</v>
      </c>
      <c r="CA98" s="85">
        <f>SUMPRODUCT((BJ$4:BJ98)*($BR$4:$BR98))*'[1]功能-战损相关'!$D$2-BV98</f>
        <v>1198533.3906360201</v>
      </c>
      <c r="CB98" s="85">
        <f>SUMPRODUCT((BK$4:BK98)*($BR$4:$BR98))*'[1]功能-战损相关'!$D$2-BW98</f>
        <v>662539.80307551194</v>
      </c>
      <c r="CC98" s="34"/>
      <c r="CD98" s="34">
        <v>95</v>
      </c>
      <c r="CE98" s="65">
        <v>1</v>
      </c>
      <c r="CF98" s="105">
        <f>求节点(节奏总纲!R$4:R$363,BS$4:BS$363,$CD98)*$CE98</f>
        <v>195046.44960585318</v>
      </c>
      <c r="CG98" s="105">
        <f>求节点(节奏总纲!S$4:S$363,BT$4:BT$363,$CD98)*$CE98</f>
        <v>604349.97075645672</v>
      </c>
      <c r="CH98" s="105">
        <f>求节点(节奏总纲!T$4:T$363,BU$4:BU$363,$CD98)*$CE98</f>
        <v>1889041.0216466179</v>
      </c>
      <c r="CI98" s="105">
        <f>求节点(节奏总纲!U$4:U$363,BV$4:BV$363,$CD98)*$CE98</f>
        <v>1321403.0631606262</v>
      </c>
      <c r="CJ98" s="105">
        <f>求节点(节奏总纲!V$4:V$363,BW$4:BW$363,$CD98)*$CE98</f>
        <v>692310.73461547226</v>
      </c>
      <c r="CK98" s="105">
        <f>求节点(节奏总纲!R$4:R$363,BX$4:BX$363,$CD98)*$CE98</f>
        <v>362229.12069658563</v>
      </c>
      <c r="CL98" s="105">
        <f>求节点(节奏总纲!S$4:S$363,BY$4:BY$363,$CD98)*$CE98</f>
        <v>1122364.231404851</v>
      </c>
      <c r="CM98" s="105">
        <f>求节点(节奏总纲!T$4:T$363,BZ$4:BZ$363,$CD98)*$CE98</f>
        <v>3508219.0402008602</v>
      </c>
      <c r="CN98" s="105">
        <f>求节点(节奏总纲!U$4:U$363,CA$4:CA$363,$CD98)*$CE98</f>
        <v>2454034.2601554492</v>
      </c>
      <c r="CO98" s="105">
        <f>求节点(节奏总纲!V$4:V$363,CB$4:CB$363,$CD98)*$CE98</f>
        <v>1285719.9357144495</v>
      </c>
      <c r="CP98" s="34"/>
      <c r="CQ98" s="34"/>
      <c r="CR98" s="34"/>
      <c r="CS98" s="34"/>
      <c r="CT98" s="34"/>
    </row>
    <row r="99" spans="26:98" x14ac:dyDescent="0.2">
      <c r="Z99" s="49"/>
      <c r="AA99" s="13">
        <v>96</v>
      </c>
      <c r="AB99" s="58">
        <f>攻城基础信息!X100*$E$12</f>
        <v>220069.68628105751</v>
      </c>
      <c r="AC99" s="58">
        <f>攻城基础信息!Y100*$E$12</f>
        <v>161643.6881504652</v>
      </c>
      <c r="AD99" s="58">
        <f>攻城基础信息!Z100*$E$12</f>
        <v>230306.96539466261</v>
      </c>
      <c r="AE99" s="58">
        <f>攻城基础信息!AA100*$E$12</f>
        <v>169932.78117249976</v>
      </c>
      <c r="AF99" s="58">
        <f>攻城基础信息!AB100*$E$12</f>
        <v>249462.58179635432</v>
      </c>
      <c r="AH99" s="58">
        <f>$E$4*AB99*攻城基础信息!AC100</f>
        <v>15404878.039674016</v>
      </c>
      <c r="AI99" s="58">
        <f>$E$4*AC99*攻城基础信息!AD100</f>
        <v>11315058.170532558</v>
      </c>
      <c r="AJ99" s="58">
        <f>$E$4*AD99*攻城基础信息!AE100</f>
        <v>16121487.577626372</v>
      </c>
      <c r="AK99" s="58">
        <f>$E$4*AE99*攻城基础信息!AF100</f>
        <v>11895294.682074975</v>
      </c>
      <c r="AL99" s="58">
        <f>$E$4*AF99*攻城基础信息!AG100</f>
        <v>17462380.725744791</v>
      </c>
      <c r="AM99" s="30"/>
      <c r="AN99" s="13">
        <v>96</v>
      </c>
      <c r="AO99" s="105">
        <f>求节点(节奏总纲!D$4:D$163,AH$4:AH$163,$AN99)*其他调用!H100*其他调用!$M100</f>
        <v>389816465.75210589</v>
      </c>
      <c r="AP99" s="105">
        <f>求节点(节奏总纲!E$4:E$163,AI$4:AI$163,$AN99)*其他调用!I100*其他调用!$M100</f>
        <v>505971398.1610291</v>
      </c>
      <c r="AQ99" s="105">
        <f>求节点(节奏总纲!F$4:F$163,AJ$4:AJ$163,$AN99)*其他调用!J100*其他调用!$M100</f>
        <v>39951359.969882242</v>
      </c>
      <c r="AR99" s="105">
        <f>求节点(节奏总纲!G$4:G$163,AK$4:AK$163,$AN99)*其他调用!K100*其他调用!$M100</f>
        <v>9593871.9124144465</v>
      </c>
      <c r="AS99" s="105">
        <f>求节点(节奏总纲!H$4:H$163,AL$4:AL$163,$AN99)*其他调用!L100*其他调用!$M100</f>
        <v>3171251.3674136139</v>
      </c>
      <c r="AT99" s="17">
        <f t="shared" si="14"/>
        <v>948504347.16284537</v>
      </c>
      <c r="AU99" s="84"/>
      <c r="AV99" s="66"/>
      <c r="AX99" s="85"/>
      <c r="AY99" s="17">
        <v>96</v>
      </c>
      <c r="AZ99" s="85">
        <f>其他调用!R100*6*(其他调用!AH$2*$AZ$1*MIN(其他调用!$AJ100/其他调用!AH100,1)+$E$4*0%*攻城基础信息!AC100)</f>
        <v>23988.947140674383</v>
      </c>
      <c r="BA99" s="85">
        <f>其他调用!S100*6*(其他调用!AI$2*$AZ$1*MIN(其他调用!$AJ100/其他调用!AI100,1)+$E$4*0%*攻城基础信息!AD100)</f>
        <v>72351.783476896293</v>
      </c>
      <c r="BB99" s="85">
        <f>其他调用!T100*6*(其他调用!AJ$2*$AZ$1*MIN(其他调用!$AJ100/其他调用!AJ100,1)+$E$4*0%*攻城基础信息!AE100)</f>
        <v>218283.64015095273</v>
      </c>
      <c r="BC99" s="85">
        <f>其他调用!U100*6*(其他调用!AK$2*$AZ$1*MIN(其他调用!$AJ100/其他调用!AK100,1)+$E$4*0%*攻城基础信息!AF100)</f>
        <v>145952.80555287327</v>
      </c>
      <c r="BD99" s="85">
        <f>其他调用!V100*6*(其他调用!AL$2*$AZ$1*MIN(其他调用!$AJ100/其他调用!AL100,1)+$E$4*0%*攻城基础信息!AG100)</f>
        <v>78006.253409459561</v>
      </c>
      <c r="BE99" s="17"/>
      <c r="BF99" s="17">
        <v>96</v>
      </c>
      <c r="BG99" s="105">
        <f>求节点(节奏总纲!D$4:D$163,AZ$4:AZ$163,$AN99)</f>
        <v>17955.868376926061</v>
      </c>
      <c r="BH99" s="105">
        <f>求节点(节奏总纲!E$4:E$163,BA$4:BA$163,$AN99)</f>
        <v>55579.805341709136</v>
      </c>
      <c r="BI99" s="105">
        <f>求节点(节奏总纲!F$4:F$163,BB$4:BB$163,$AN99)</f>
        <v>173521.03167178461</v>
      </c>
      <c r="BJ99" s="105">
        <f>求节点(节奏总纲!G$4:G$163,BC$4:BC$163,$AN99)</f>
        <v>122575.09603582267</v>
      </c>
      <c r="BK99" s="105">
        <f>求节点(节奏总纲!H$4:H$163,BD$4:BD$163,$AN99)</f>
        <v>67878.275646008144</v>
      </c>
      <c r="BL99" s="34">
        <f>BG99*其他调用!H100*其他调用!$M100</f>
        <v>861209.23931070208</v>
      </c>
      <c r="BM99" s="34">
        <f>BH99*其他调用!I100*其他调用!$M100</f>
        <v>2628453.1277571972</v>
      </c>
      <c r="BN99" s="34">
        <f>BI99*其他调用!J100*其他调用!$M100</f>
        <v>669864.06352956686</v>
      </c>
      <c r="BO99" s="34">
        <f>BJ99*其他调用!K100*其他调用!$M100</f>
        <v>84184.085657018892</v>
      </c>
      <c r="BP99" s="34">
        <f>BK99*其他调用!L100*其他调用!$M100</f>
        <v>13488.770936374738</v>
      </c>
      <c r="BQ99" s="17">
        <f t="shared" si="15"/>
        <v>4257199.2871908601</v>
      </c>
      <c r="BR99" s="67">
        <f>[1]服务器生态!$R98</f>
        <v>0.12318457445756945</v>
      </c>
      <c r="BS99" s="66">
        <f>SUMPRODUCT((BG$4:BG99)*($BR$4:$BR99)*(其他调用!BY$5:BY100))</f>
        <v>94894.599173844137</v>
      </c>
      <c r="BT99" s="66">
        <f>SUMPRODUCT((BH$4:BH99)*($BR$4:$BR99)*(其他调用!BZ$5:BZ100))</f>
        <v>294982.69715361216</v>
      </c>
      <c r="BU99" s="66">
        <f>SUMPRODUCT((BI$4:BI99)*($BR$4:$BR99)*(其他调用!CA$5:CA100))</f>
        <v>925867.83928694576</v>
      </c>
      <c r="BV99" s="66">
        <f>SUMPRODUCT((BJ$4:BJ99)*($BR$4:$BR99)*(其他调用!CB$5:CB100))</f>
        <v>648006.52160214214</v>
      </c>
      <c r="BW99" s="66">
        <f>SUMPRODUCT((BK$4:BK99)*($BR$4:$BR99)*(其他调用!CC$5:CC100))</f>
        <v>358215.47404360899</v>
      </c>
      <c r="BX99" s="85">
        <f>SUMPRODUCT((BG$4:BG99)*($BR$4:$BR99))*'[1]功能-战损相关'!$D$2-BS99</f>
        <v>176232.82703713921</v>
      </c>
      <c r="BY99" s="85">
        <f>SUMPRODUCT((BH$4:BH99)*($BR$4:$BR99))*'[1]功能-战损相关'!$D$2-BT99</f>
        <v>547825.00899956538</v>
      </c>
      <c r="BZ99" s="85">
        <f>SUMPRODUCT((BI$4:BI99)*($BR$4:$BR99))*'[1]功能-战损相关'!$D$2-BU99</f>
        <v>1719468.8443900417</v>
      </c>
      <c r="CA99" s="85">
        <f>SUMPRODUCT((BJ$4:BJ99)*($BR$4:$BR99))*'[1]功能-战损相关'!$D$2-BV99</f>
        <v>1203440.6829754075</v>
      </c>
      <c r="CB99" s="85">
        <f>SUMPRODUCT((BK$4:BK99)*($BR$4:$BR99))*'[1]功能-战损相关'!$D$2-BW99</f>
        <v>665257.30893813132</v>
      </c>
      <c r="CC99" s="34"/>
      <c r="CD99" s="34">
        <v>96</v>
      </c>
      <c r="CE99" s="65">
        <v>1</v>
      </c>
      <c r="CF99" s="105">
        <f>求节点(节奏总纲!R$4:R$363,BS$4:BS$363,$CD99)*$CE99</f>
        <v>195046.44960585318</v>
      </c>
      <c r="CG99" s="105">
        <f>求节点(节奏总纲!S$4:S$363,BT$4:BT$363,$CD99)*$CE99</f>
        <v>604349.97075645672</v>
      </c>
      <c r="CH99" s="105">
        <f>求节点(节奏总纲!T$4:T$363,BU$4:BU$363,$CD99)*$CE99</f>
        <v>1889041.0216466179</v>
      </c>
      <c r="CI99" s="105">
        <f>求节点(节奏总纲!U$4:U$363,BV$4:BV$363,$CD99)*$CE99</f>
        <v>1323616.2101475978</v>
      </c>
      <c r="CJ99" s="105">
        <f>求节点(节奏总纲!V$4:V$363,BW$4:BW$363,$CD99)*$CE99</f>
        <v>698635.3636514775</v>
      </c>
      <c r="CK99" s="105">
        <f>求节点(节奏总纲!R$4:R$363,BX$4:BX$363,$CD99)*$CE99</f>
        <v>362229.12069658563</v>
      </c>
      <c r="CL99" s="105">
        <f>求节点(节奏总纲!S$4:S$363,BY$4:BY$363,$CD99)*$CE99</f>
        <v>1122364.231404851</v>
      </c>
      <c r="CM99" s="105">
        <f>求节点(节奏总纲!T$4:T$363,BZ$4:BZ$363,$CD99)*$CE99</f>
        <v>3508219.0402008602</v>
      </c>
      <c r="CN99" s="105">
        <f>求节点(节奏总纲!U$4:U$363,CA$4:CA$363,$CD99)*$CE99</f>
        <v>2458144.3902741107</v>
      </c>
      <c r="CO99" s="105">
        <f>求节点(节奏总纲!V$4:V$363,CB$4:CB$363,$CD99)*$CE99</f>
        <v>1297465.6753527448</v>
      </c>
      <c r="CP99" s="34"/>
      <c r="CQ99" s="34"/>
      <c r="CR99" s="34"/>
      <c r="CS99" s="34"/>
      <c r="CT99" s="34"/>
    </row>
    <row r="100" spans="26:98" x14ac:dyDescent="0.2">
      <c r="Z100" s="49"/>
      <c r="AA100" s="13">
        <v>97</v>
      </c>
      <c r="AB100" s="58">
        <f>攻城基础信息!X101*$E$12</f>
        <v>220069.68628105751</v>
      </c>
      <c r="AC100" s="58">
        <f>攻城基础信息!Y101*$E$12</f>
        <v>161643.6881504652</v>
      </c>
      <c r="AD100" s="58">
        <f>攻城基础信息!Z101*$E$12</f>
        <v>230306.96539466261</v>
      </c>
      <c r="AE100" s="58">
        <f>攻城基础信息!AA101*$E$12</f>
        <v>169932.78117249976</v>
      </c>
      <c r="AF100" s="58">
        <f>攻城基础信息!AB101*$E$12</f>
        <v>249462.58179635432</v>
      </c>
      <c r="AH100" s="58">
        <f>$E$4*AB100*攻城基础信息!AC101</f>
        <v>15404878.039674016</v>
      </c>
      <c r="AI100" s="58">
        <f>$E$4*AC100*攻城基础信息!AD101</f>
        <v>11315058.170532558</v>
      </c>
      <c r="AJ100" s="58">
        <f>$E$4*AD100*攻城基础信息!AE101</f>
        <v>16121487.577626372</v>
      </c>
      <c r="AK100" s="58">
        <f>$E$4*AE100*攻城基础信息!AF101</f>
        <v>11895294.682074975</v>
      </c>
      <c r="AL100" s="58">
        <f>$E$4*AF100*攻城基础信息!AG101</f>
        <v>17462380.725744791</v>
      </c>
      <c r="AM100" s="30"/>
      <c r="AN100" s="13">
        <v>97</v>
      </c>
      <c r="AO100" s="105">
        <f>求节点(节奏总纲!D$4:D$163,AH$4:AH$163,$AN100)*其他调用!H101*其他调用!$M101</f>
        <v>394300608.62089324</v>
      </c>
      <c r="AP100" s="105">
        <f>求节点(节奏总纲!E$4:E$163,AI$4:AI$163,$AN100)*其他调用!I101*其他调用!$M101</f>
        <v>507955470.70411938</v>
      </c>
      <c r="AQ100" s="105">
        <f>求节点(节奏总纲!F$4:F$163,AJ$4:AJ$163,$AN100)*其他调用!J101*其他调用!$M101</f>
        <v>40121567.89955686</v>
      </c>
      <c r="AR100" s="105">
        <f>求节点(节奏总纲!G$4:G$163,AK$4:AK$163,$AN100)*其他调用!K101*其他调用!$M101</f>
        <v>9628204.9465916287</v>
      </c>
      <c r="AS100" s="105">
        <f>求节点(节奏总纲!H$4:H$163,AL$4:AL$163,$AN100)*其他调用!L101*其他调用!$M101</f>
        <v>3177433.8280888703</v>
      </c>
      <c r="AT100" s="17">
        <f t="shared" si="14"/>
        <v>955183285.99925005</v>
      </c>
      <c r="AU100" s="84"/>
      <c r="AV100" s="66"/>
      <c r="AX100" s="85"/>
      <c r="AY100" s="17">
        <v>97</v>
      </c>
      <c r="AZ100" s="85">
        <f>其他调用!R101*6*(其他调用!AH$2*$AZ$1*MIN(其他调用!$AJ101/其他调用!AH101,1)+$E$4*0%*攻城基础信息!AC101)</f>
        <v>24187.915277383661</v>
      </c>
      <c r="BA100" s="85">
        <f>其他调用!S101*6*(其他调用!AI$2*$AZ$1*MIN(其他调用!$AJ101/其他调用!AI101,1)+$E$4*0%*攻城基础信息!AD101)</f>
        <v>72950.88221498522</v>
      </c>
      <c r="BB100" s="85">
        <f>其他调用!T101*6*(其他调用!AJ$2*$AZ$1*MIN(其他调用!$AJ101/其他调用!AJ101,1)+$E$4*0%*攻城基础信息!AE101)</f>
        <v>220137.28482310669</v>
      </c>
      <c r="BC100" s="85">
        <f>其他调用!U101*6*(其他调用!AK$2*$AZ$1*MIN(其他调用!$AJ101/其他调用!AK101,1)+$E$4*0%*攻城基础信息!AF101)</f>
        <v>147472.03044114454</v>
      </c>
      <c r="BD100" s="85">
        <f>其他调用!V101*6*(其他调用!AL$2*$AZ$1*MIN(其他调用!$AJ101/其他调用!AL101,1)+$E$4*0%*攻城基础信息!AG101)</f>
        <v>79298.195402573358</v>
      </c>
      <c r="BE100" s="17"/>
      <c r="BF100" s="17">
        <v>97</v>
      </c>
      <c r="BG100" s="105">
        <f>求节点(节奏总纲!D$4:D$163,AZ$4:AZ$163,$AN100)</f>
        <v>17984.746680878499</v>
      </c>
      <c r="BH100" s="105">
        <f>求节点(节奏总纲!E$4:E$163,BA$4:BA$163,$AN100)</f>
        <v>55667.538623463741</v>
      </c>
      <c r="BI100" s="105">
        <f>求节点(节奏总纲!F$4:F$163,BB$4:BB$163,$AN100)</f>
        <v>173792.10003214589</v>
      </c>
      <c r="BJ100" s="105">
        <f>求节点(节奏总纲!G$4:G$163,BC$4:BC$163,$AN100)</f>
        <v>122744.05902458167</v>
      </c>
      <c r="BK100" s="105">
        <f>求节点(节奏总纲!H$4:H$163,BD$4:BD$163,$AN100)</f>
        <v>67985.871946144049</v>
      </c>
      <c r="BL100" s="34">
        <f>BG100*其他调用!H101*其他调用!$M101</f>
        <v>862594.31641515566</v>
      </c>
      <c r="BM100" s="34">
        <f>BH100*其他调用!I101*其他调用!$M101</f>
        <v>2632602.1674563927</v>
      </c>
      <c r="BN100" s="34">
        <f>BI100*其他调用!J101*其他调用!$M101</f>
        <v>670910.5012530894</v>
      </c>
      <c r="BO100" s="34">
        <f>BJ100*其他调用!K101*其他调用!$M101</f>
        <v>84300.128761846616</v>
      </c>
      <c r="BP100" s="34">
        <f>BK100*其他调用!L101*其他调用!$M101</f>
        <v>13510.152473137743</v>
      </c>
      <c r="BQ100" s="17">
        <f t="shared" si="15"/>
        <v>4263917.2663596226</v>
      </c>
      <c r="BR100" s="67">
        <f>[1]服务器生态!$R99</f>
        <v>0.11260837090827176</v>
      </c>
      <c r="BS100" s="66">
        <f>SUMPRODUCT((BG$4:BG100)*($BR$4:$BR100)*(其他调用!BY$5:BY101))</f>
        <v>95249.014953207181</v>
      </c>
      <c r="BT100" s="66">
        <f>SUMPRODUCT((BH$4:BH100)*($BR$4:$BR100)*(其他调用!BZ$5:BZ101))</f>
        <v>296079.70755006291</v>
      </c>
      <c r="BU100" s="66">
        <f>SUMPRODUCT((BI$4:BI100)*($BR$4:$BR100)*(其他调用!CA$5:CA101))</f>
        <v>929292.66720768157</v>
      </c>
      <c r="BV100" s="66">
        <f>SUMPRODUCT((BJ$4:BJ100)*($BR$4:$BR100)*(其他调用!CB$5:CB101))</f>
        <v>650425.37309409189</v>
      </c>
      <c r="BW100" s="66">
        <f>SUMPRODUCT((BK$4:BK100)*($BR$4:$BR100)*(其他调用!CC$5:CC101))</f>
        <v>359555.23524341988</v>
      </c>
      <c r="BX100" s="85">
        <f>SUMPRODUCT((BG$4:BG100)*($BR$4:$BR100))*'[1]功能-战损相关'!$D$2-BS100</f>
        <v>176891.02777024201</v>
      </c>
      <c r="BY100" s="85">
        <f>SUMPRODUCT((BH$4:BH100)*($BR$4:$BR100))*'[1]功能-战损相关'!$D$2-BT100</f>
        <v>549862.31402154535</v>
      </c>
      <c r="BZ100" s="85">
        <f>SUMPRODUCT((BI$4:BI100)*($BR$4:$BR100))*'[1]功能-战损相关'!$D$2-BU100</f>
        <v>1725829.2390999794</v>
      </c>
      <c r="CA100" s="85">
        <f>SUMPRODUCT((BJ$4:BJ100)*($BR$4:$BR100))*'[1]功能-战损相关'!$D$2-BV100</f>
        <v>1207932.8357461712</v>
      </c>
      <c r="CB100" s="85">
        <f>SUMPRODUCT((BK$4:BK100)*($BR$4:$BR100))*'[1]功能-战损相关'!$D$2-BW100</f>
        <v>667745.43688063731</v>
      </c>
      <c r="CC100" s="34"/>
      <c r="CD100" s="34">
        <v>97</v>
      </c>
      <c r="CE100" s="65">
        <v>1</v>
      </c>
      <c r="CF100" s="105">
        <f>求节点(节奏总纲!R$4:R$363,BS$4:BS$363,$CD100)*$CE100</f>
        <v>195046.44960585318</v>
      </c>
      <c r="CG100" s="105">
        <f>求节点(节奏总纲!S$4:S$363,BT$4:BT$363,$CD100)*$CE100</f>
        <v>604349.97075645672</v>
      </c>
      <c r="CH100" s="105">
        <f>求节点(节奏总纲!T$4:T$363,BU$4:BU$363,$CD100)*$CE100</f>
        <v>1889041.0216466179</v>
      </c>
      <c r="CI100" s="105">
        <f>求节点(节奏总纲!U$4:U$363,BV$4:BV$363,$CD100)*$CE100</f>
        <v>1323616.2101475978</v>
      </c>
      <c r="CJ100" s="105">
        <f>求节点(节奏总纲!V$4:V$363,BW$4:BW$363,$CD100)*$CE100</f>
        <v>703197.05707851099</v>
      </c>
      <c r="CK100" s="105">
        <f>求节点(节奏总纲!R$4:R$363,BX$4:BX$363,$CD100)*$CE100</f>
        <v>362229.12069658563</v>
      </c>
      <c r="CL100" s="105">
        <f>求节点(节奏总纲!S$4:S$363,BY$4:BY$363,$CD100)*$CE100</f>
        <v>1122364.231404851</v>
      </c>
      <c r="CM100" s="105">
        <f>求节点(节奏总纲!T$4:T$363,BZ$4:BZ$363,$CD100)*$CE100</f>
        <v>3508219.0402008602</v>
      </c>
      <c r="CN100" s="105">
        <f>求节点(节奏总纲!U$4:U$363,CA$4:CA$363,$CD100)*$CE100</f>
        <v>2458144.3902741107</v>
      </c>
      <c r="CO100" s="105">
        <f>求节点(节奏总纲!V$4:V$363,CB$4:CB$363,$CD100)*$CE100</f>
        <v>1305937.3917172363</v>
      </c>
      <c r="CP100" s="34"/>
      <c r="CQ100" s="34"/>
      <c r="CR100" s="34"/>
      <c r="CS100" s="34"/>
      <c r="CT100" s="34"/>
    </row>
    <row r="101" spans="26:98" x14ac:dyDescent="0.2">
      <c r="Z101" s="49"/>
      <c r="AA101" s="13">
        <v>98</v>
      </c>
      <c r="AB101" s="58">
        <f>攻城基础信息!X102*$E$12</f>
        <v>220069.68628105751</v>
      </c>
      <c r="AC101" s="58">
        <f>攻城基础信息!Y102*$E$12</f>
        <v>161643.6881504652</v>
      </c>
      <c r="AD101" s="58">
        <f>攻城基础信息!Z102*$E$12</f>
        <v>230306.96539466261</v>
      </c>
      <c r="AE101" s="58">
        <f>攻城基础信息!AA102*$E$12</f>
        <v>169932.78117249976</v>
      </c>
      <c r="AF101" s="58">
        <f>攻城基础信息!AB102*$E$12</f>
        <v>249462.58179635432</v>
      </c>
      <c r="AH101" s="58">
        <f>$E$4*AB101*攻城基础信息!AC102</f>
        <v>15404878.039674016</v>
      </c>
      <c r="AI101" s="58">
        <f>$E$4*AC101*攻城基础信息!AD102</f>
        <v>11315058.170532558</v>
      </c>
      <c r="AJ101" s="58">
        <f>$E$4*AD101*攻城基础信息!AE102</f>
        <v>16121487.577626372</v>
      </c>
      <c r="AK101" s="58">
        <f>$E$4*AE101*攻城基础信息!AF102</f>
        <v>11895294.682074975</v>
      </c>
      <c r="AL101" s="58">
        <f>$E$4*AF101*攻城基础信息!AG102</f>
        <v>17462380.725744791</v>
      </c>
      <c r="AM101" s="30"/>
      <c r="AN101" s="13">
        <v>98</v>
      </c>
      <c r="AO101" s="105">
        <f>求节点(节奏总纲!D$4:D$163,AH$4:AH$163,$AN101)*其他调用!H102*其他调用!$M102</f>
        <v>398801174.72181267</v>
      </c>
      <c r="AP101" s="105">
        <f>求节点(节奏总纲!E$4:E$163,AI$4:AI$163,$AN101)*其他调用!I102*其他调用!$M102</f>
        <v>509939543.24720967</v>
      </c>
      <c r="AQ101" s="105">
        <f>求节点(节奏总纲!F$4:F$163,AJ$4:AJ$163,$AN101)*其他调用!J102*其他调用!$M102</f>
        <v>40287326.197889142</v>
      </c>
      <c r="AR101" s="105">
        <f>求节点(节奏总纲!G$4:G$163,AK$4:AK$163,$AN101)*其他调用!K102*其他调用!$M102</f>
        <v>9662537.980768811</v>
      </c>
      <c r="AS101" s="105">
        <f>求节点(节奏总纲!H$4:H$163,AL$4:AL$163,$AN101)*其他调用!L102*其他调用!$M102</f>
        <v>3183616.2887641271</v>
      </c>
      <c r="AT101" s="17">
        <f t="shared" si="14"/>
        <v>961874198.43644428</v>
      </c>
      <c r="AU101" s="84"/>
      <c r="AV101" s="66"/>
      <c r="AX101" s="85"/>
      <c r="AY101" s="17">
        <v>98</v>
      </c>
      <c r="AZ101" s="85">
        <f>其他调用!R102*6*(其他调用!AH$2*$AZ$1*MIN(其他调用!$AJ102/其他调用!AH102,1)+$E$4*0%*攻城基础信息!AC102)</f>
        <v>24390.854600907118</v>
      </c>
      <c r="BA101" s="85">
        <f>其他调用!S102*6*(其他调用!AI$2*$AZ$1*MIN(其他调用!$AJ102/其他调用!AI102,1)+$E$4*0%*攻城基础信息!AD102)</f>
        <v>73568.937016500466</v>
      </c>
      <c r="BB101" s="85">
        <f>其他调用!T102*6*(其他调用!AJ$2*$AZ$1*MIN(其他调用!$AJ102/其他调用!AJ102,1)+$E$4*0%*攻城基础信息!AE102)</f>
        <v>222031.86364793856</v>
      </c>
      <c r="BC101" s="85">
        <f>其他调用!U102*6*(其他调用!AK$2*$AZ$1*MIN(其他调用!$AJ102/其他调用!AK102,1)+$E$4*0%*攻城基础信息!AF102)</f>
        <v>149008.54295465871</v>
      </c>
      <c r="BD101" s="85">
        <f>其他调用!V102*6*(其他调用!AL$2*$AZ$1*MIN(其他调用!$AJ102/其他调用!AL102,1)+$E$4*0%*攻城基础信息!AG102)</f>
        <v>80601.547367470368</v>
      </c>
      <c r="BE101" s="17"/>
      <c r="BF101" s="17">
        <v>98</v>
      </c>
      <c r="BG101" s="105">
        <f>求节点(节奏总纲!D$4:D$163,AZ$4:AZ$163,$AN101)</f>
        <v>18013.612377396043</v>
      </c>
      <c r="BH101" s="105">
        <f>求节点(节奏总纲!E$4:E$163,BA$4:BA$163,$AN101)</f>
        <v>55755.271905218346</v>
      </c>
      <c r="BI101" s="105">
        <f>求节点(节奏总纲!F$4:F$163,BB$4:BB$163,$AN101)</f>
        <v>174053.29855055347</v>
      </c>
      <c r="BJ101" s="105">
        <f>求节点(节奏总纲!G$4:G$163,BC$4:BC$163,$AN101)</f>
        <v>122913.02201334065</v>
      </c>
      <c r="BK101" s="105">
        <f>求节点(节奏总纲!H$4:H$163,BD$4:BD$163,$AN101)</f>
        <v>68093.468246279954</v>
      </c>
      <c r="BL101" s="34">
        <f>BG101*其他调用!H102*其他调用!$M102</f>
        <v>863978.78883487952</v>
      </c>
      <c r="BM101" s="34">
        <f>BH101*其他调用!I102*其他调用!$M102</f>
        <v>2636751.2071555876</v>
      </c>
      <c r="BN101" s="34">
        <f>BI101*其他调用!J102*其他调用!$M102</f>
        <v>671918.83724119817</v>
      </c>
      <c r="BO101" s="34">
        <f>BJ101*其他调用!K102*其他调用!$M102</f>
        <v>84416.17186667434</v>
      </c>
      <c r="BP101" s="34">
        <f>BK101*其他调用!L102*其他调用!$M102</f>
        <v>13531.53400990075</v>
      </c>
      <c r="BQ101" s="17">
        <f t="shared" si="15"/>
        <v>4270596.53910824</v>
      </c>
      <c r="BR101" s="67">
        <f>[1]服务器生态!$R100</f>
        <v>0.10842109825958293</v>
      </c>
      <c r="BS101" s="66">
        <f>SUMPRODUCT((BG$4:BG101)*($BR$4:$BR101)*(其他调用!BY$5:BY102))</f>
        <v>95590.799689783627</v>
      </c>
      <c r="BT101" s="66">
        <f>SUMPRODUCT((BH$4:BH101)*($BR$4:$BR101)*(其他调用!BZ$5:BZ102))</f>
        <v>297137.59091746487</v>
      </c>
      <c r="BU101" s="66">
        <f>SUMPRODUCT((BI$4:BI101)*($BR$4:$BR101)*(其他调用!CA$5:CA102))</f>
        <v>932595.10091997858</v>
      </c>
      <c r="BV101" s="66">
        <f>SUMPRODUCT((BJ$4:BJ101)*($BR$4:$BR101)*(其他调用!CB$5:CB102))</f>
        <v>652757.48694058275</v>
      </c>
      <c r="BW101" s="66">
        <f>SUMPRODUCT((BK$4:BK101)*($BR$4:$BR101)*(其他调用!CC$5:CC102))</f>
        <v>360847.21975044388</v>
      </c>
      <c r="BX101" s="85">
        <f>SUMPRODUCT((BG$4:BG101)*($BR$4:$BR101))*'[1]功能-战损相关'!$D$2-BS101</f>
        <v>177525.77085245537</v>
      </c>
      <c r="BY101" s="85">
        <f>SUMPRODUCT((BH$4:BH101)*($BR$4:$BR101))*'[1]功能-战损相关'!$D$2-BT101</f>
        <v>551826.95456100604</v>
      </c>
      <c r="BZ101" s="85">
        <f>SUMPRODUCT((BI$4:BI101)*($BR$4:$BR101))*'[1]功能-战损相关'!$D$2-BU101</f>
        <v>1731962.3302799594</v>
      </c>
      <c r="CA101" s="85">
        <f>SUMPRODUCT((BJ$4:BJ101)*($BR$4:$BR101))*'[1]功能-战损相关'!$D$2-BV101</f>
        <v>1212263.9043182256</v>
      </c>
      <c r="CB101" s="85">
        <f>SUMPRODUCT((BK$4:BK101)*($BR$4:$BR101))*'[1]功能-战损相关'!$D$2-BW101</f>
        <v>670144.83667939622</v>
      </c>
      <c r="CC101" s="34"/>
      <c r="CD101" s="34">
        <v>98</v>
      </c>
      <c r="CE101" s="65">
        <v>1</v>
      </c>
      <c r="CF101" s="105">
        <f>求节点(节奏总纲!R$4:R$363,BS$4:BS$363,$CD101)*$CE101</f>
        <v>195046.44960585318</v>
      </c>
      <c r="CG101" s="105">
        <f>求节点(节奏总纲!S$4:S$363,BT$4:BT$363,$CD101)*$CE101</f>
        <v>604349.97075645672</v>
      </c>
      <c r="CH101" s="105">
        <f>求节点(节奏总纲!T$4:T$363,BU$4:BU$363,$CD101)*$CE101</f>
        <v>1889041.0216466179</v>
      </c>
      <c r="CI101" s="105">
        <f>求节点(节奏总纲!U$4:U$363,BV$4:BV$363,$CD101)*$CE101</f>
        <v>1323616.2101475978</v>
      </c>
      <c r="CJ101" s="105">
        <f>求节点(节奏总纲!V$4:V$363,BW$4:BW$363,$CD101)*$CE101</f>
        <v>707858.57702982659</v>
      </c>
      <c r="CK101" s="105">
        <f>求节点(节奏总纲!R$4:R$363,BX$4:BX$363,$CD101)*$CE101</f>
        <v>362229.12069658563</v>
      </c>
      <c r="CL101" s="105">
        <f>求节点(节奏总纲!S$4:S$363,BY$4:BY$363,$CD101)*$CE101</f>
        <v>1122364.231404851</v>
      </c>
      <c r="CM101" s="105">
        <f>求节点(节奏总纲!T$4:T$363,BZ$4:BZ$363,$CD101)*$CE101</f>
        <v>3508219.0402008602</v>
      </c>
      <c r="CN101" s="105">
        <f>求节点(节奏总纲!U$4:U$363,CA$4:CA$363,$CD101)*$CE101</f>
        <v>2458144.3902741107</v>
      </c>
      <c r="CO101" s="105">
        <f>求节点(节奏总纲!V$4:V$363,CB$4:CB$363,$CD101)*$CE101</f>
        <v>1314594.5001982509</v>
      </c>
      <c r="CP101" s="34"/>
      <c r="CQ101" s="34"/>
      <c r="CR101" s="34"/>
      <c r="CS101" s="34"/>
      <c r="CT101" s="34"/>
    </row>
    <row r="102" spans="26:98" x14ac:dyDescent="0.2">
      <c r="Z102" s="49"/>
      <c r="AA102" s="13">
        <v>99</v>
      </c>
      <c r="AB102" s="58">
        <f>攻城基础信息!X103*$E$12</f>
        <v>220069.68628105751</v>
      </c>
      <c r="AC102" s="58">
        <f>攻城基础信息!Y103*$E$12</f>
        <v>161643.6881504652</v>
      </c>
      <c r="AD102" s="58">
        <f>攻城基础信息!Z103*$E$12</f>
        <v>230306.96539466261</v>
      </c>
      <c r="AE102" s="58">
        <f>攻城基础信息!AA103*$E$12</f>
        <v>169932.78117249976</v>
      </c>
      <c r="AF102" s="58">
        <f>攻城基础信息!AB103*$E$12</f>
        <v>249462.58179635432</v>
      </c>
      <c r="AH102" s="58">
        <f>$E$4*AB102*攻城基础信息!AC103</f>
        <v>15404878.039674016</v>
      </c>
      <c r="AI102" s="58">
        <f>$E$4*AC102*攻城基础信息!AD103</f>
        <v>11315058.170532558</v>
      </c>
      <c r="AJ102" s="58">
        <f>$E$4*AD102*攻城基础信息!AE103</f>
        <v>16121487.577626372</v>
      </c>
      <c r="AK102" s="58">
        <f>$E$4*AE102*攻城基础信息!AF103</f>
        <v>11895294.682074975</v>
      </c>
      <c r="AL102" s="58">
        <f>$E$4*AF102*攻城基础信息!AG103</f>
        <v>17462380.725744791</v>
      </c>
      <c r="AM102" s="30"/>
      <c r="AN102" s="13">
        <v>99</v>
      </c>
      <c r="AO102" s="105">
        <f>求节点(节奏总纲!D$4:D$163,AH$4:AH$163,$AN102)*其他调用!H103*其他调用!$M103</f>
        <v>403301740.82273209</v>
      </c>
      <c r="AP102" s="105">
        <f>求节点(节奏总纲!E$4:E$163,AI$4:AI$163,$AN102)*其他调用!I103*其他调用!$M103</f>
        <v>511923615.79029995</v>
      </c>
      <c r="AQ102" s="105">
        <f>求节点(节奏总纲!F$4:F$163,AJ$4:AJ$163,$AN102)*其他调用!J103*其他调用!$M103</f>
        <v>40453084.496221438</v>
      </c>
      <c r="AR102" s="105">
        <f>求节点(节奏总纲!G$4:G$163,AK$4:AK$163,$AN102)*其他调用!K103*其他调用!$M103</f>
        <v>9696871.0149459932</v>
      </c>
      <c r="AS102" s="105">
        <f>求节点(节奏总纲!H$4:H$163,AL$4:AL$163,$AN102)*其他调用!L103*其他调用!$M103</f>
        <v>3189798.7494393839</v>
      </c>
      <c r="AT102" s="17">
        <f t="shared" si="14"/>
        <v>968565110.87363887</v>
      </c>
      <c r="AU102" s="84"/>
      <c r="AV102" s="66"/>
      <c r="AX102" s="85"/>
      <c r="AY102" s="17">
        <v>99</v>
      </c>
      <c r="AZ102" s="85">
        <f>其他调用!R103*6*(其他调用!AH$2*$AZ$1*MIN(其他调用!$AJ103/其他调用!AH103,1)+$E$4*0%*攻城基础信息!AC103)</f>
        <v>24591.226355091174</v>
      </c>
      <c r="BA102" s="85">
        <f>其他调用!S103*6*(其他调用!AI$2*$AZ$1*MIN(其他调用!$AJ103/其他调用!AI103,1)+$E$4*0%*攻城基础信息!AD103)</f>
        <v>74184.437780226333</v>
      </c>
      <c r="BB102" s="85">
        <f>其他调用!T103*6*(其他调用!AJ$2*$AZ$1*MIN(其他调用!$AJ103/其他调用!AJ103,1)+$E$4*0%*攻城基础信息!AE103)</f>
        <v>223893.1733564235</v>
      </c>
      <c r="BC102" s="85">
        <f>其他调用!U103*6*(其他调用!AK$2*$AZ$1*MIN(其他调用!$AJ103/其他调用!AK103,1)+$E$4*0%*攻城基础信息!AF103)</f>
        <v>150520.0967845055</v>
      </c>
      <c r="BD102" s="85">
        <f>其他调用!V103*6*(其他调用!AL$2*$AZ$1*MIN(其他调用!$AJ103/其他调用!AL103,1)+$E$4*0%*攻城基础信息!AG103)</f>
        <v>81844.255175024009</v>
      </c>
      <c r="BE102" s="17"/>
      <c r="BF102" s="17">
        <v>99</v>
      </c>
      <c r="BG102" s="105">
        <f>求节点(节奏总纲!D$4:D$163,AZ$4:AZ$163,$AN102)</f>
        <v>18042.478073913582</v>
      </c>
      <c r="BH102" s="105">
        <f>求节点(节奏总纲!E$4:E$163,BA$4:BA$163,$AN102)</f>
        <v>55843.00518697295</v>
      </c>
      <c r="BI102" s="105">
        <f>求节点(节奏总纲!F$4:F$163,BB$4:BB$163,$AN102)</f>
        <v>174314.49706896106</v>
      </c>
      <c r="BJ102" s="105">
        <f>求节点(节奏总纲!G$4:G$163,BC$4:BC$163,$AN102)</f>
        <v>123081.98500209964</v>
      </c>
      <c r="BK102" s="105">
        <f>求节点(节奏总纲!H$4:H$163,BD$4:BD$163,$AN102)</f>
        <v>68201.064546415859</v>
      </c>
      <c r="BL102" s="34">
        <f>BG102*其他调用!H103*其他调用!$M103</f>
        <v>865363.26125460328</v>
      </c>
      <c r="BM102" s="34">
        <f>BH102*其他调用!I103*其他调用!$M103</f>
        <v>2640900.246854783</v>
      </c>
      <c r="BN102" s="34">
        <f>BI102*其他调用!J103*其他调用!$M103</f>
        <v>672927.17322930682</v>
      </c>
      <c r="BO102" s="34">
        <f>BJ102*其他调用!K103*其他调用!$M103</f>
        <v>84532.21497150205</v>
      </c>
      <c r="BP102" s="34">
        <f>BK102*其他调用!L103*其他调用!$M103</f>
        <v>13552.915546663757</v>
      </c>
      <c r="BQ102" s="17">
        <f t="shared" si="15"/>
        <v>4277275.8118568594</v>
      </c>
      <c r="BR102" s="67">
        <f>[1]服务器生态!$R101</f>
        <v>0.1042338256108941</v>
      </c>
      <c r="BS102" s="66">
        <f>SUMPRODUCT((BG$4:BG102)*($BR$4:$BR102)*(其他调用!BY$5:BY103))</f>
        <v>95919.911079583952</v>
      </c>
      <c r="BT102" s="66">
        <f>SUMPRODUCT((BH$4:BH102)*($BR$4:$BR102)*(其他调用!BZ$5:BZ103))</f>
        <v>298156.21867870813</v>
      </c>
      <c r="BU102" s="66">
        <f>SUMPRODUCT((BI$4:BI102)*($BR$4:$BR102)*(其他调用!CA$5:CA103))</f>
        <v>935774.75762554246</v>
      </c>
      <c r="BV102" s="66">
        <f>SUMPRODUCT((BJ$4:BJ102)*($BR$4:$BR102)*(其他调用!CB$5:CB103))</f>
        <v>655002.61551867926</v>
      </c>
      <c r="BW102" s="66">
        <f>SUMPRODUCT((BK$4:BK102)*($BR$4:$BR102)*(其他调用!CC$5:CC103))</f>
        <v>362091.26987741538</v>
      </c>
      <c r="BX102" s="85">
        <f>SUMPRODUCT((BG$4:BG102)*($BR$4:$BR102))*'[1]功能-战损相关'!$D$2-BS102</f>
        <v>178136.97771922741</v>
      </c>
      <c r="BY102" s="85">
        <f>SUMPRODUCT((BH$4:BH102)*($BR$4:$BR102))*'[1]功能-战损相关'!$D$2-BT102</f>
        <v>553718.69183188654</v>
      </c>
      <c r="BZ102" s="85">
        <f>SUMPRODUCT((BI$4:BI102)*($BR$4:$BR102))*'[1]功能-战损相关'!$D$2-BU102</f>
        <v>1737867.4070188641</v>
      </c>
      <c r="CA102" s="85">
        <f>SUMPRODUCT((BJ$4:BJ102)*($BR$4:$BR102))*'[1]功能-战损相关'!$D$2-BV102</f>
        <v>1216433.4288204047</v>
      </c>
      <c r="CB102" s="85">
        <f>SUMPRODUCT((BK$4:BK102)*($BR$4:$BR102))*'[1]功能-战损相关'!$D$2-BW102</f>
        <v>672455.21548662893</v>
      </c>
      <c r="CC102" s="34"/>
      <c r="CD102" s="34">
        <v>99</v>
      </c>
      <c r="CE102" s="65">
        <v>1</v>
      </c>
      <c r="CF102" s="105">
        <f>求节点(节奏总纲!R$4:R$363,BS$4:BS$363,$CD102)*$CE102</f>
        <v>195046.44960585318</v>
      </c>
      <c r="CG102" s="105">
        <f>求节点(节奏总纲!S$4:S$363,BT$4:BT$363,$CD102)*$CE102</f>
        <v>604349.97075645672</v>
      </c>
      <c r="CH102" s="105">
        <f>求节点(节奏总纲!T$4:T$363,BU$4:BU$363,$CD102)*$CE102</f>
        <v>1889041.0216466179</v>
      </c>
      <c r="CI102" s="105">
        <f>求节点(节奏总纲!U$4:U$363,BV$4:BV$363,$CD102)*$CE102</f>
        <v>1323616.2101475978</v>
      </c>
      <c r="CJ102" s="105">
        <f>求节点(节奏总纲!V$4:V$363,BW$4:BW$363,$CD102)*$CE102</f>
        <v>712426.94618635159</v>
      </c>
      <c r="CK102" s="105">
        <f>求节点(节奏总纲!R$4:R$363,BX$4:BX$363,$CD102)*$CE102</f>
        <v>362229.12069658563</v>
      </c>
      <c r="CL102" s="105">
        <f>求节点(节奏总纲!S$4:S$363,BY$4:BY$363,$CD102)*$CE102</f>
        <v>1122364.231404851</v>
      </c>
      <c r="CM102" s="105">
        <f>求节点(节奏总纲!T$4:T$363,BZ$4:BZ$363,$CD102)*$CE102</f>
        <v>3508219.0402008602</v>
      </c>
      <c r="CN102" s="105">
        <f>求节点(节奏总纲!U$4:U$363,CA$4:CA$363,$CD102)*$CE102</f>
        <v>2458144.3902741107</v>
      </c>
      <c r="CO102" s="105">
        <f>求节点(节奏总纲!V$4:V$363,CB$4:CB$363,$CD102)*$CE102</f>
        <v>1323078.6143460828</v>
      </c>
      <c r="CP102" s="34"/>
      <c r="CQ102" s="34"/>
      <c r="CR102" s="34"/>
      <c r="CS102" s="34"/>
      <c r="CT102" s="34"/>
    </row>
    <row r="103" spans="26:98" x14ac:dyDescent="0.2">
      <c r="Z103" s="49"/>
      <c r="AA103" s="13">
        <v>100</v>
      </c>
      <c r="AB103" s="58">
        <f>攻城基础信息!X104*$E$12</f>
        <v>220069.68628105751</v>
      </c>
      <c r="AC103" s="58">
        <f>攻城基础信息!Y104*$E$12</f>
        <v>161643.6881504652</v>
      </c>
      <c r="AD103" s="58">
        <f>攻城基础信息!Z104*$E$12</f>
        <v>230306.96539466261</v>
      </c>
      <c r="AE103" s="58">
        <f>攻城基础信息!AA104*$E$12</f>
        <v>169932.78117249976</v>
      </c>
      <c r="AF103" s="58">
        <f>攻城基础信息!AB104*$E$12</f>
        <v>249462.58179635432</v>
      </c>
      <c r="AH103" s="58">
        <f>$E$4*AB103*攻城基础信息!AC104</f>
        <v>15404878.039674016</v>
      </c>
      <c r="AI103" s="58">
        <f>$E$4*AC103*攻城基础信息!AD104</f>
        <v>11315058.170532558</v>
      </c>
      <c r="AJ103" s="58">
        <f>$E$4*AD103*攻城基础信息!AE104</f>
        <v>16121487.577626372</v>
      </c>
      <c r="AK103" s="58">
        <f>$E$4*AE103*攻城基础信息!AF104</f>
        <v>11895294.682074975</v>
      </c>
      <c r="AL103" s="58">
        <f>$E$4*AF103*攻城基础信息!AG104</f>
        <v>17462380.725744791</v>
      </c>
      <c r="AM103" s="30"/>
      <c r="AN103" s="13">
        <v>100</v>
      </c>
      <c r="AO103" s="105">
        <f>求节点(节奏总纲!D$4:D$163,AH$4:AH$163,$AN103)*其他调用!H104*其他调用!$M104</f>
        <v>407802306.92365152</v>
      </c>
      <c r="AP103" s="105">
        <f>求节点(节奏总纲!E$4:E$163,AI$4:AI$163,$AN103)*其他调用!I104*其他调用!$M104</f>
        <v>513907688.3333903</v>
      </c>
      <c r="AQ103" s="105">
        <f>求节点(节奏总纲!F$4:F$163,AJ$4:AJ$163,$AN103)*其他调用!J104*其他调用!$M104</f>
        <v>40618842.794553727</v>
      </c>
      <c r="AR103" s="105">
        <f>求节点(节奏总纲!G$4:G$163,AK$4:AK$163,$AN103)*其他调用!K104*其他调用!$M104</f>
        <v>9731204.0491231754</v>
      </c>
      <c r="AS103" s="105">
        <f>求节点(节奏总纲!H$4:H$163,AL$4:AL$163,$AN103)*其他调用!L104*其他调用!$M104</f>
        <v>3195981.2101146397</v>
      </c>
      <c r="AT103" s="17">
        <f t="shared" si="14"/>
        <v>975256023.31083333</v>
      </c>
      <c r="AU103" s="84"/>
      <c r="AV103" s="66"/>
      <c r="AX103" s="85"/>
      <c r="AY103" s="17">
        <v>100</v>
      </c>
      <c r="AZ103" s="85">
        <f>其他调用!R104*6*(其他调用!AH$2*$AZ$1*MIN(其他调用!$AJ104/其他调用!AH104,1)+$E$4*0%*攻城基础信息!AC104)</f>
        <v>24793.027986665889</v>
      </c>
      <c r="BA103" s="85">
        <f>其他调用!S104*6*(其他调用!AI$2*$AZ$1*MIN(其他调用!$AJ104/其他调用!AI104,1)+$E$4*0%*攻城基础信息!AD104)</f>
        <v>74792.18547617257</v>
      </c>
      <c r="BB103" s="85">
        <f>其他调用!T104*6*(其他调用!AJ$2*$AZ$1*MIN(其他调用!$AJ104/其他调用!AJ104,1)+$E$4*0%*攻城基础信息!AE104)</f>
        <v>225720.11366757666</v>
      </c>
      <c r="BC103" s="85">
        <f>其他调用!U104*6*(其他调用!AK$2*$AZ$1*MIN(其他调用!$AJ104/其他调用!AK104,1)+$E$4*0%*攻城基础信息!AF104)</f>
        <v>151951.4119580627</v>
      </c>
      <c r="BD103" s="85">
        <f>其他调用!V104*6*(其他调用!AL$2*$AZ$1*MIN(其他调用!$AJ104/其他调用!AL104,1)+$E$4*0%*攻城基础信息!AG104)</f>
        <v>83080.907240091328</v>
      </c>
      <c r="BE103" s="17"/>
      <c r="BF103" s="34">
        <v>100</v>
      </c>
      <c r="BG103" s="105">
        <f>求节点(节奏总纲!D$4:D$163,AZ$4:AZ$163,$AN103)</f>
        <v>18071.343770431125</v>
      </c>
      <c r="BH103" s="105">
        <f>求节点(节奏总纲!E$4:E$163,BA$4:BA$163,$AN103)</f>
        <v>55930.738468727555</v>
      </c>
      <c r="BI103" s="105">
        <f>求节点(节奏总纲!F$4:F$163,BB$4:BB$163,$AN103)</f>
        <v>174575.69558736868</v>
      </c>
      <c r="BJ103" s="105">
        <f>求节点(节奏总纲!G$4:G$163,BC$4:BC$163,$AN103)</f>
        <v>123250.94799085864</v>
      </c>
      <c r="BK103" s="105">
        <f>求节点(节奏总纲!H$4:H$163,BD$4:BD$163,$AN103)</f>
        <v>68308.660846551764</v>
      </c>
      <c r="BL103" s="34">
        <f>BG103*其他调用!H104*其他调用!$M104</f>
        <v>866747.73367432714</v>
      </c>
      <c r="BM103" s="34">
        <f>BH103*其他调用!I104*其他调用!$M104</f>
        <v>2645049.286553978</v>
      </c>
      <c r="BN103" s="34">
        <f>BI103*其他调用!J104*其他调用!$M104</f>
        <v>673935.50921741559</v>
      </c>
      <c r="BO103" s="34">
        <f>BJ103*其他调用!K104*其他调用!$M104</f>
        <v>84648.258076329774</v>
      </c>
      <c r="BP103" s="34">
        <f>BK103*其他调用!L104*其他调用!$M104</f>
        <v>13574.297083426765</v>
      </c>
      <c r="BQ103" s="34">
        <f t="shared" ref="BQ103:BQ123" si="16">SUM(BL103:BP103)</f>
        <v>4283955.0846054778</v>
      </c>
      <c r="BR103" s="67">
        <f>[1]服务器生态!$R102</f>
        <v>0.10004655296220527</v>
      </c>
      <c r="BS103" s="66">
        <f>SUMPRODUCT((BG$4:BG103)*($BR$4:$BR103)*(其他调用!BY$5:BY104))</f>
        <v>96236.306818618614</v>
      </c>
      <c r="BT103" s="66">
        <f>SUMPRODUCT((BH$4:BH103)*($BR$4:$BR103)*(其他调用!BZ$5:BZ104))</f>
        <v>299135.4622566828</v>
      </c>
      <c r="BU103" s="66">
        <f>SUMPRODUCT((BI$4:BI103)*($BR$4:$BR103)*(其他调用!CA$5:CA104))</f>
        <v>938831.25452607917</v>
      </c>
      <c r="BV103" s="66">
        <f>SUMPRODUCT((BJ$4:BJ103)*($BR$4:$BR103)*(其他调用!CB$5:CB104))</f>
        <v>657160.51120544586</v>
      </c>
      <c r="BW103" s="66">
        <f>SUMPRODUCT((BK$4:BK103)*($BR$4:$BR103)*(其他调用!CC$5:CC104))</f>
        <v>363287.22793706873</v>
      </c>
      <c r="BX103" s="85">
        <f>SUMPRODUCT((BG$4:BG103)*($BR$4:$BR103))*'[1]功能-战损相关'!$D$2-BS103</f>
        <v>178724.5698060061</v>
      </c>
      <c r="BY103" s="85">
        <f>SUMPRODUCT((BH$4:BH103)*($BR$4:$BR103))*'[1]功能-战损相关'!$D$2-BT103</f>
        <v>555537.28704812517</v>
      </c>
      <c r="BZ103" s="85">
        <f>SUMPRODUCT((BI$4:BI103)*($BR$4:$BR103))*'[1]功能-战损相关'!$D$2-BU103</f>
        <v>1743543.7584055751</v>
      </c>
      <c r="CA103" s="85">
        <f>SUMPRODUCT((BJ$4:BJ103)*($BR$4:$BR103))*'[1]功能-战损相关'!$D$2-BV103</f>
        <v>1220440.9493815429</v>
      </c>
      <c r="CB103" s="85">
        <f>SUMPRODUCT((BK$4:BK103)*($BR$4:$BR103))*'[1]功能-战损相关'!$D$2-BW103</f>
        <v>674676.28045455646</v>
      </c>
      <c r="CC103" s="34"/>
      <c r="CD103" s="34">
        <v>100</v>
      </c>
      <c r="CE103" s="65">
        <v>1</v>
      </c>
      <c r="CF103" s="105">
        <f>求节点(节奏总纲!R$4:R$363,BS$4:BS$363,$CD103)*$CE103</f>
        <v>195046.44960585318</v>
      </c>
      <c r="CG103" s="105">
        <f>求节点(节奏总纲!S$4:S$363,BT$4:BT$363,$CD103)*$CE103</f>
        <v>604349.97075645672</v>
      </c>
      <c r="CH103" s="105">
        <f>求节点(节奏总纲!T$4:T$363,BU$4:BU$363,$CD103)*$CE103</f>
        <v>1889041.0216466179</v>
      </c>
      <c r="CI103" s="105">
        <f>求节点(节奏总纲!U$4:U$363,BV$4:BV$363,$CD103)*$CE103</f>
        <v>1323616.2101475978</v>
      </c>
      <c r="CJ103" s="105">
        <f>求节点(节奏总纲!V$4:V$363,BW$4:BW$363,$CD103)*$CE103</f>
        <v>717161.94434938766</v>
      </c>
      <c r="CK103" s="105">
        <f>求节点(节奏总纲!R$4:R$363,BX$4:BX$363,$CD103)*$CE103</f>
        <v>362229.12069658563</v>
      </c>
      <c r="CL103" s="105">
        <f>求节点(节奏总纲!S$4:S$363,BY$4:BY$363,$CD103)*$CE103</f>
        <v>1122364.231404851</v>
      </c>
      <c r="CM103" s="105">
        <f>求节点(节奏总纲!T$4:T$363,BZ$4:BZ$363,$CD103)*$CE103</f>
        <v>3508219.0402008602</v>
      </c>
      <c r="CN103" s="105">
        <f>求节点(节奏总纲!U$4:U$363,CA$4:CA$363,$CD103)*$CE103</f>
        <v>2458144.3902741107</v>
      </c>
      <c r="CO103" s="105">
        <f>求节点(节奏总纲!V$4:V$363,CB$4:CB$363,$CD103)*$CE103</f>
        <v>1331872.1823631497</v>
      </c>
      <c r="CP103" s="34"/>
      <c r="CQ103" s="34"/>
      <c r="CR103" s="34"/>
      <c r="CS103" s="34"/>
      <c r="CT103" s="34"/>
    </row>
    <row r="104" spans="26:98" x14ac:dyDescent="0.2">
      <c r="AA104" s="105">
        <v>101</v>
      </c>
      <c r="AB104" s="105">
        <f>攻城基础信息!X105*$E$12</f>
        <v>220069.68628105751</v>
      </c>
      <c r="AC104" s="105">
        <f>攻城基础信息!Y105*$E$12</f>
        <v>161643.6881504652</v>
      </c>
      <c r="AD104" s="105">
        <f>攻城基础信息!Z105*$E$12</f>
        <v>230306.96539466261</v>
      </c>
      <c r="AE104" s="105">
        <f>攻城基础信息!AA105*$E$12</f>
        <v>169932.78117249976</v>
      </c>
      <c r="AF104" s="105">
        <f>攻城基础信息!AB105*$E$12</f>
        <v>249462.58179635432</v>
      </c>
      <c r="AG104" s="105"/>
      <c r="AH104" s="105">
        <f>$E$4*AB104*攻城基础信息!AC105</f>
        <v>15404878.039674016</v>
      </c>
      <c r="AI104" s="105">
        <f>$E$4*AC104*攻城基础信息!AD105</f>
        <v>11315058.170532558</v>
      </c>
      <c r="AJ104" s="105">
        <f>$E$4*AD104*攻城基础信息!AE105</f>
        <v>16121487.577626372</v>
      </c>
      <c r="AK104" s="105">
        <f>$E$4*AE104*攻城基础信息!AF105</f>
        <v>11895294.682074975</v>
      </c>
      <c r="AL104" s="105">
        <f>$E$4*AF104*攻城基础信息!AG105</f>
        <v>17462380.725744791</v>
      </c>
      <c r="AN104" s="34">
        <v>101</v>
      </c>
      <c r="AO104" s="105">
        <f>求节点(节奏总纲!D$4:D$163,AH$4:AH$163,$AN104)*其他调用!H105*其他调用!$M105</f>
        <v>412302873.02457094</v>
      </c>
      <c r="AP104" s="105">
        <f>求节点(节奏总纲!E$4:E$163,AI$4:AI$163,$AN104)*其他调用!I105*其他调用!$M105</f>
        <v>515891760.87648058</v>
      </c>
      <c r="AQ104" s="105">
        <f>求节点(节奏总纲!F$4:F$163,AJ$4:AJ$163,$AN104)*其他调用!J105*其他调用!$M105</f>
        <v>40784601.092886008</v>
      </c>
      <c r="AR104" s="105">
        <f>求节点(节奏总纲!G$4:G$163,AK$4:AK$163,$AN104)*其他调用!K105*其他调用!$M105</f>
        <v>9763446.2079356723</v>
      </c>
      <c r="AS104" s="105">
        <f>求节点(节奏总纲!H$4:H$163,AL$4:AL$163,$AN104)*其他调用!L105*其他调用!$M105</f>
        <v>3202163.670789897</v>
      </c>
      <c r="AT104" s="34">
        <f t="shared" ref="AT104:AT123" si="17">SUM(AO104:AS104)</f>
        <v>981944844.87266302</v>
      </c>
      <c r="AU104" s="84"/>
      <c r="AV104" s="66"/>
      <c r="AY104" s="105">
        <v>101</v>
      </c>
      <c r="AZ104" s="105">
        <f>其他调用!R105*6*(其他调用!AH$2*$AZ$1*MIN(其他调用!$AJ105/其他调用!AH105,1)+$E$4*0%*攻城基础信息!AC105)</f>
        <v>24994.781996845923</v>
      </c>
      <c r="BA104" s="105">
        <f>其他调用!S105*6*(其他调用!AI$2*$AZ$1*MIN(其他调用!$AJ105/其他调用!AI105,1)+$E$4*0%*攻城基础信息!AD105)</f>
        <v>75399.260340726672</v>
      </c>
      <c r="BB104" s="105">
        <f>其他调用!T105*6*(其他调用!AJ$2*$AZ$1*MIN(其他调用!$AJ105/其他调用!AJ105,1)+$E$4*0%*攻城基础信息!AE105)</f>
        <v>227517.35032304749</v>
      </c>
      <c r="BC104" s="105">
        <f>其他调用!U105*6*(其他调用!AK$2*$AZ$1*MIN(其他调用!$AJ105/其他调用!AK105,1)+$E$4*0%*攻城基础信息!AF105)</f>
        <v>153408.98174194412</v>
      </c>
      <c r="BD104" s="105">
        <f>其他调用!V105*6*(其他调用!AL$2*$AZ$1*MIN(其他调用!$AJ105/其他调用!AL105,1)+$E$4*0%*攻城基础信息!AG105)</f>
        <v>84363.182567743148</v>
      </c>
      <c r="BF104" s="34">
        <v>101</v>
      </c>
      <c r="BG104" s="105">
        <f>求节点(节奏总纲!D$4:D$163,AZ$4:AZ$163,$AN104)</f>
        <v>18100.209466948665</v>
      </c>
      <c r="BH104" s="105">
        <f>求节点(节奏总纲!E$4:E$163,BA$4:BA$163,$AN104)</f>
        <v>56018.47175048216</v>
      </c>
      <c r="BI104" s="105">
        <f>求节点(节奏总纲!F$4:F$163,BB$4:BB$163,$AN104)</f>
        <v>174836.89410577627</v>
      </c>
      <c r="BJ104" s="105">
        <f>求节点(节奏总纲!G$4:G$163,BC$4:BC$163,$AN104)</f>
        <v>123395.73192039867</v>
      </c>
      <c r="BK104" s="105">
        <f>求节点(节奏总纲!H$4:H$163,BD$4:BD$163,$AN104)</f>
        <v>68416.257146687669</v>
      </c>
      <c r="BL104" s="34">
        <f>BG104*其他调用!H105*其他调用!$M105</f>
        <v>868132.20609405101</v>
      </c>
      <c r="BM104" s="34">
        <f>BH104*其他调用!I105*其他调用!$M105</f>
        <v>2649198.3262531734</v>
      </c>
      <c r="BN104" s="34">
        <f>BI104*其他调用!J105*其他调用!$M105</f>
        <v>674943.84520552435</v>
      </c>
      <c r="BO104" s="34">
        <f>BJ104*其他调用!K105*其他调用!$M105</f>
        <v>84747.695100002151</v>
      </c>
      <c r="BP104" s="34">
        <f>BK104*其他调用!L105*其他调用!$M105</f>
        <v>13595.678620189772</v>
      </c>
      <c r="BQ104" s="34">
        <f t="shared" si="16"/>
        <v>4290617.751272941</v>
      </c>
      <c r="BR104" s="67">
        <f>[1]服务器生态!$R103</f>
        <v>9.5859280313516454E-2</v>
      </c>
      <c r="BS104" s="66">
        <f>SUMPRODUCT((BG$4:BG104)*($BR$4:$BR104)*(其他调用!BY$5:BY105))</f>
        <v>96539.944602898089</v>
      </c>
      <c r="BT104" s="66">
        <f>SUMPRODUCT((BH$4:BH104)*($BR$4:$BR104)*(其他调用!BZ$5:BZ105))</f>
        <v>300075.19307427906</v>
      </c>
      <c r="BU104" s="66">
        <f>SUMPRODUCT((BI$4:BI104)*($BR$4:$BR104)*(其他调用!CA$5:CA105))</f>
        <v>941764.2088232945</v>
      </c>
      <c r="BV104" s="66">
        <f>SUMPRODUCT((BJ$4:BJ104)*($BR$4:$BR104)*(其他调用!CB$5:CB105))</f>
        <v>659230.52076518442</v>
      </c>
      <c r="BW104" s="66">
        <f>SUMPRODUCT((BK$4:BK104)*($BR$4:$BR104)*(其他调用!CC$5:CC105))</f>
        <v>364434.93624213827</v>
      </c>
      <c r="BX104" s="85">
        <f>SUMPRODUCT((BG$4:BG104)*($BR$4:$BR104))*'[1]功能-战损相关'!$D$2-BS104</f>
        <v>179288.46854823944</v>
      </c>
      <c r="BY104" s="85">
        <f>SUMPRODUCT((BH$4:BH104)*($BR$4:$BR104))*'[1]功能-战损相关'!$D$2-BT104</f>
        <v>557282.50142366113</v>
      </c>
      <c r="BZ104" s="85">
        <f>SUMPRODUCT((BI$4:BI104)*($BR$4:$BR104))*'[1]功能-战损相关'!$D$2-BU104</f>
        <v>1748990.6735289749</v>
      </c>
      <c r="CA104" s="85">
        <f>SUMPRODUCT((BJ$4:BJ104)*($BR$4:$BR104))*'[1]功能-战损相关'!$D$2-BV104</f>
        <v>1224285.2528496289</v>
      </c>
      <c r="CB104" s="85">
        <f>SUMPRODUCT((BK$4:BK104)*($BR$4:$BR104))*'[1]功能-战损相关'!$D$2-BW104</f>
        <v>676807.73873539991</v>
      </c>
      <c r="CD104" s="34"/>
    </row>
    <row r="105" spans="26:98" x14ac:dyDescent="0.2">
      <c r="AA105" s="105">
        <v>102</v>
      </c>
      <c r="AB105" s="105">
        <f>攻城基础信息!X106*$E$12</f>
        <v>220069.68628105751</v>
      </c>
      <c r="AC105" s="105">
        <f>攻城基础信息!Y106*$E$12</f>
        <v>161643.6881504652</v>
      </c>
      <c r="AD105" s="105">
        <f>攻城基础信息!Z106*$E$12</f>
        <v>230306.96539466261</v>
      </c>
      <c r="AE105" s="105">
        <f>攻城基础信息!AA106*$E$12</f>
        <v>169932.78117249976</v>
      </c>
      <c r="AF105" s="105">
        <f>攻城基础信息!AB106*$E$12</f>
        <v>249462.58179635432</v>
      </c>
      <c r="AG105" s="105"/>
      <c r="AH105" s="105">
        <f>$E$4*AB105*攻城基础信息!AC106</f>
        <v>15404878.039674016</v>
      </c>
      <c r="AI105" s="105">
        <f>$E$4*AC105*攻城基础信息!AD106</f>
        <v>11315058.170532558</v>
      </c>
      <c r="AJ105" s="105">
        <f>$E$4*AD105*攻城基础信息!AE106</f>
        <v>16121487.577626372</v>
      </c>
      <c r="AK105" s="105">
        <f>$E$4*AE105*攻城基础信息!AF106</f>
        <v>11895294.682074975</v>
      </c>
      <c r="AL105" s="105">
        <f>$E$4*AF105*攻城基础信息!AG106</f>
        <v>17462380.725744791</v>
      </c>
      <c r="AN105" s="34">
        <v>102</v>
      </c>
      <c r="AO105" s="105">
        <f>求节点(节奏总纲!D$4:D$163,AH$4:AH$163,$AN105)*其他调用!H106*其他调用!$M106</f>
        <v>416803439.12549037</v>
      </c>
      <c r="AP105" s="105">
        <f>求节点(节奏总纲!E$4:E$163,AI$4:AI$163,$AN105)*其他调用!I106*其他调用!$M106</f>
        <v>517875833.41957086</v>
      </c>
      <c r="AQ105" s="105">
        <f>求节点(节奏总纲!F$4:F$163,AJ$4:AJ$163,$AN105)*其他调用!J106*其他调用!$M106</f>
        <v>40950359.391218305</v>
      </c>
      <c r="AR105" s="105">
        <f>求节点(节奏总纲!G$4:G$163,AK$4:AK$163,$AN105)*其他调用!K106*其他调用!$M106</f>
        <v>9795605.832062101</v>
      </c>
      <c r="AS105" s="105">
        <f>求节点(节奏总纲!H$4:H$163,AL$4:AL$163,$AN105)*其他调用!L106*其他调用!$M106</f>
        <v>3208346.1314651533</v>
      </c>
      <c r="AT105" s="34">
        <f t="shared" si="17"/>
        <v>988633583.89980686</v>
      </c>
      <c r="AU105" s="84"/>
      <c r="AV105" s="66"/>
      <c r="AY105" s="105">
        <v>102</v>
      </c>
      <c r="AZ105" s="105">
        <f>其他调用!R106*6*(其他调用!AH$2*$AZ$1*MIN(其他调用!$AJ106/其他调用!AH106,1)+$E$4*0%*攻城基础信息!AC106)</f>
        <v>25195.46399643959</v>
      </c>
      <c r="BA105" s="105">
        <f>其他调用!S106*6*(其他调用!AI$2*$AZ$1*MIN(其他调用!$AJ106/其他调用!AI106,1)+$E$4*0%*攻城基础信息!AD106)</f>
        <v>75995.561465284904</v>
      </c>
      <c r="BB105" s="105">
        <f>其他调用!T106*6*(其他调用!AJ$2*$AZ$1*MIN(其他调用!$AJ106/其他调用!AJ106,1)+$E$4*0%*攻城基础信息!AE106)</f>
        <v>229213.82793507242</v>
      </c>
      <c r="BC105" s="105">
        <f>其他调用!U106*6*(其他调用!AK$2*$AZ$1*MIN(其他调用!$AJ106/其他调用!AK106,1)+$E$4*0%*攻城基础信息!AF106)</f>
        <v>154964.4169123781</v>
      </c>
      <c r="BD105" s="105">
        <f>其他调用!V106*6*(其他调用!AL$2*$AZ$1*MIN(其他调用!$AJ106/其他调用!AL106,1)+$E$4*0%*攻城基础信息!AG106)</f>
        <v>85690.770031415581</v>
      </c>
      <c r="BF105" s="34">
        <v>102</v>
      </c>
      <c r="BG105" s="105">
        <f>求节点(节奏总纲!D$4:D$163,AZ$4:AZ$163,$AN105)</f>
        <v>18129.075163466208</v>
      </c>
      <c r="BH105" s="105">
        <f>求节点(节奏总纲!E$4:E$163,BA$4:BA$163,$AN105)</f>
        <v>56106.205032236765</v>
      </c>
      <c r="BI105" s="105">
        <f>求节点(节奏总纲!F$4:F$163,BB$4:BB$163,$AN105)</f>
        <v>175098.09262418386</v>
      </c>
      <c r="BJ105" s="105">
        <f>求节点(节奏总纲!G$4:G$163,BC$4:BC$163,$AN105)</f>
        <v>123539.56141186185</v>
      </c>
      <c r="BK105" s="105">
        <f>求节点(节奏总纲!H$4:H$163,BD$4:BD$163,$AN105)</f>
        <v>68523.853446823574</v>
      </c>
      <c r="BL105" s="34">
        <f>BG105*其他调用!H106*其他调用!$M106</f>
        <v>869516.678513775</v>
      </c>
      <c r="BM105" s="34">
        <f>BH105*其他调用!I106*其他调用!$M106</f>
        <v>2653347.3659523688</v>
      </c>
      <c r="BN105" s="34">
        <f>BI105*其他调用!J106*其他调用!$M106</f>
        <v>675952.18119363312</v>
      </c>
      <c r="BO105" s="34">
        <f>BJ105*其他调用!K106*其他调用!$M106</f>
        <v>84846.476619421097</v>
      </c>
      <c r="BP105" s="34">
        <f>BK105*其他调用!L106*其他调用!$M106</f>
        <v>13617.060156952777</v>
      </c>
      <c r="BQ105" s="34">
        <f t="shared" si="16"/>
        <v>4297279.7624361515</v>
      </c>
      <c r="BR105" s="67">
        <f>[1]服务器生态!$R104</f>
        <v>9.1672007664827623E-2</v>
      </c>
      <c r="BS105" s="66">
        <f>SUMPRODUCT((BG$4:BG105)*($BR$4:$BR105)*(其他调用!BY$5:BY106))</f>
        <v>96830.782128432853</v>
      </c>
      <c r="BT105" s="66">
        <f>SUMPRODUCT((BH$4:BH105)*($BR$4:$BR105)*(其他调用!BZ$5:BZ106))</f>
        <v>300975.282554387</v>
      </c>
      <c r="BU105" s="66">
        <f>SUMPRODUCT((BI$4:BI105)*($BR$4:$BR105)*(其他调用!CA$5:CA106))</f>
        <v>944573.23771889415</v>
      </c>
      <c r="BV105" s="66">
        <f>SUMPRODUCT((BJ$4:BJ105)*($BR$4:$BR105)*(其他调用!CB$5:CB106))</f>
        <v>661212.41669879947</v>
      </c>
      <c r="BW105" s="66">
        <f>SUMPRODUCT((BK$4:BK105)*($BR$4:$BR105)*(其他调用!CC$5:CC106))</f>
        <v>365534.23710535839</v>
      </c>
      <c r="BX105" s="85">
        <f>SUMPRODUCT((BG$4:BG105)*($BR$4:$BR105))*'[1]功能-战损相关'!$D$2-BS105</f>
        <v>179828.59538137543</v>
      </c>
      <c r="BY105" s="85">
        <f>SUMPRODUCT((BH$4:BH105)*($BR$4:$BR105))*'[1]功能-战损相关'!$D$2-BT105</f>
        <v>558954.09617243288</v>
      </c>
      <c r="BZ105" s="85">
        <f>SUMPRODUCT((BI$4:BI105)*($BR$4:$BR105))*'[1]功能-战损相关'!$D$2-BU105</f>
        <v>1754207.4414779455</v>
      </c>
      <c r="CA105" s="85">
        <f>SUMPRODUCT((BJ$4:BJ105)*($BR$4:$BR105))*'[1]功能-战损相关'!$D$2-BV105</f>
        <v>1227965.9167263426</v>
      </c>
      <c r="CB105" s="85">
        <f>SUMPRODUCT((BK$4:BK105)*($BR$4:$BR105))*'[1]功能-战损相关'!$D$2-BW105</f>
        <v>678849.29748138017</v>
      </c>
      <c r="CD105" s="34"/>
    </row>
    <row r="106" spans="26:98" x14ac:dyDescent="0.2">
      <c r="AA106" s="105">
        <v>103</v>
      </c>
      <c r="AB106" s="105">
        <f>攻城基础信息!X107*$E$12</f>
        <v>220069.68628105751</v>
      </c>
      <c r="AC106" s="105">
        <f>攻城基础信息!Y107*$E$12</f>
        <v>161643.6881504652</v>
      </c>
      <c r="AD106" s="105">
        <f>攻城基础信息!Z107*$E$12</f>
        <v>230306.96539466261</v>
      </c>
      <c r="AE106" s="105">
        <f>攻城基础信息!AA107*$E$12</f>
        <v>169932.78117249976</v>
      </c>
      <c r="AF106" s="105">
        <f>攻城基础信息!AB107*$E$12</f>
        <v>249462.58179635432</v>
      </c>
      <c r="AG106" s="105"/>
      <c r="AH106" s="105">
        <f>$E$4*AB106*攻城基础信息!AC107</f>
        <v>15404878.039674016</v>
      </c>
      <c r="AI106" s="105">
        <f>$E$4*AC106*攻城基础信息!AD107</f>
        <v>11315058.170532558</v>
      </c>
      <c r="AJ106" s="105">
        <f>$E$4*AD106*攻城基础信息!AE107</f>
        <v>16121487.577626372</v>
      </c>
      <c r="AK106" s="105">
        <f>$E$4*AE106*攻城基础信息!AF107</f>
        <v>11895294.682074975</v>
      </c>
      <c r="AL106" s="105">
        <f>$E$4*AF106*攻城基础信息!AG107</f>
        <v>17462380.725744791</v>
      </c>
      <c r="AN106" s="34">
        <v>103</v>
      </c>
      <c r="AO106" s="105">
        <f>求节点(节奏总纲!D$4:D$163,AH$4:AH$163,$AN106)*其他调用!H107*其他调用!$M107</f>
        <v>421211597.16821641</v>
      </c>
      <c r="AP106" s="105">
        <f>求节点(节奏总纲!E$4:E$163,AI$4:AI$163,$AN106)*其他调用!I107*其他调用!$M107</f>
        <v>519808105.87563479</v>
      </c>
      <c r="AQ106" s="105">
        <f>求节点(节奏总纲!F$4:F$163,AJ$4:AJ$163,$AN106)*其他调用!J107*其他调用!$M107</f>
        <v>41116117.689550593</v>
      </c>
      <c r="AR106" s="105">
        <f>求节点(节奏总纲!G$4:G$163,AK$4:AK$163,$AN106)*其他调用!K107*其他调用!$M107</f>
        <v>9827765.4561885297</v>
      </c>
      <c r="AS106" s="105">
        <f>求节点(节奏总纲!H$4:H$163,AL$4:AL$163,$AN106)*其他调用!L107*其他调用!$M107</f>
        <v>3213534.4556876617</v>
      </c>
      <c r="AT106" s="34">
        <f t="shared" si="17"/>
        <v>995177120.64527798</v>
      </c>
      <c r="AU106" s="84"/>
      <c r="AV106" s="66"/>
      <c r="AY106" s="105">
        <v>103</v>
      </c>
      <c r="AZ106" s="105">
        <f>其他调用!R107*6*(其他调用!AH$2*$AZ$1*MIN(其他调用!$AJ107/其他调用!AH107,1)+$E$4*0%*攻城基础信息!AC107)</f>
        <v>25398.579035103539</v>
      </c>
      <c r="BA106" s="105">
        <f>其他调用!S107*6*(其他调用!AI$2*$AZ$1*MIN(其他调用!$AJ107/其他调用!AI107,1)+$E$4*0%*攻城基础信息!AD107)</f>
        <v>76575.387300356379</v>
      </c>
      <c r="BB106" s="105">
        <f>其他调用!T107*6*(其他调用!AJ$2*$AZ$1*MIN(其他调用!$AJ107/其他调用!AJ107,1)+$E$4*0%*攻城基础信息!AE107)</f>
        <v>231007.82415293544</v>
      </c>
      <c r="BC106" s="105">
        <f>其他调用!U107*6*(其他调用!AK$2*$AZ$1*MIN(其他调用!$AJ107/其他调用!AK107,1)+$E$4*0%*攻城基础信息!AF107)</f>
        <v>156536.78447681569</v>
      </c>
      <c r="BD106" s="105">
        <f>其他调用!V107*6*(其他调用!AL$2*$AZ$1*MIN(其他调用!$AJ107/其他调用!AL107,1)+$E$4*0%*攻城基础信息!AG107)</f>
        <v>87051.571574832225</v>
      </c>
      <c r="BF106" s="34">
        <v>103</v>
      </c>
      <c r="BG106" s="105">
        <f>求节点(节奏总纲!D$4:D$163,AZ$4:AZ$163,$AN106)</f>
        <v>18157.876333219505</v>
      </c>
      <c r="BH106" s="105">
        <f>求节点(节奏总纲!E$4:E$163,BA$4:BA$163,$AN106)</f>
        <v>56190.99757613043</v>
      </c>
      <c r="BI106" s="105">
        <f>求节点(节奏总纲!F$4:F$163,BB$4:BB$163,$AN106)</f>
        <v>175359.29114259145</v>
      </c>
      <c r="BJ106" s="105">
        <f>求节点(节奏总纲!G$4:G$163,BC$4:BC$163,$AN106)</f>
        <v>123683.39090332502</v>
      </c>
      <c r="BK106" s="105">
        <f>求节点(节奏总纲!H$4:H$163,BD$4:BD$163,$AN106)</f>
        <v>68629.36810736671</v>
      </c>
      <c r="BL106" s="34">
        <f>BG106*其他调用!H107*其他调用!$M107</f>
        <v>870898.05606532632</v>
      </c>
      <c r="BM106" s="34">
        <f>BH106*其他调用!I107*其他调用!$M107</f>
        <v>2657357.3337066197</v>
      </c>
      <c r="BN106" s="34">
        <f>BI106*其他调用!J107*其他调用!$M107</f>
        <v>676960.51718174177</v>
      </c>
      <c r="BO106" s="34">
        <f>BJ106*其他调用!K107*其他调用!$M107</f>
        <v>84945.258138840043</v>
      </c>
      <c r="BP106" s="34">
        <f>BK106*其他调用!L107*其他调用!$M107</f>
        <v>13638.028030295911</v>
      </c>
      <c r="BQ106" s="34">
        <f t="shared" si="16"/>
        <v>4303799.1931228237</v>
      </c>
      <c r="BR106" s="67">
        <f>[1]服务器生态!$R105</f>
        <v>8.7484735016138793E-2</v>
      </c>
      <c r="BS106" s="66">
        <f>SUMPRODUCT((BG$4:BG106)*($BR$4:$BR106)*(其他调用!BY$5:BY107))</f>
        <v>97108.776103339667</v>
      </c>
      <c r="BT106" s="66">
        <f>SUMPRODUCT((BH$4:BH106)*($BR$4:$BR106)*(其他调用!BZ$5:BZ107))</f>
        <v>301835.55709770403</v>
      </c>
      <c r="BU106" s="66">
        <f>SUMPRODUCT((BI$4:BI106)*($BR$4:$BR106)*(其他调用!CA$5:CA107))</f>
        <v>947257.95841458393</v>
      </c>
      <c r="BV106" s="66">
        <f>SUMPRODUCT((BJ$4:BJ106)*($BR$4:$BR106)*(其他调用!CB$5:CB107))</f>
        <v>663105.98821763752</v>
      </c>
      <c r="BW106" s="66">
        <f>SUMPRODUCT((BK$4:BK106)*($BR$4:$BR106)*(其他调用!CC$5:CC107))</f>
        <v>366584.94096991804</v>
      </c>
      <c r="BX106" s="85">
        <f>SUMPRODUCT((BG$4:BG106)*($BR$4:$BR106))*'[1]功能-战损相关'!$D$2-BS106</f>
        <v>180344.86990620237</v>
      </c>
      <c r="BY106" s="85">
        <f>SUMPRODUCT((BH$4:BH106)*($BR$4:$BR106))*'[1]功能-战损相关'!$D$2-BT106</f>
        <v>560551.74889573595</v>
      </c>
      <c r="BZ106" s="85">
        <f>SUMPRODUCT((BI$4:BI106)*($BR$4:$BR106))*'[1]功能-战损相关'!$D$2-BU106</f>
        <v>1759193.3513413696</v>
      </c>
      <c r="CA106" s="85">
        <f>SUMPRODUCT((BJ$4:BJ106)*($BR$4:$BR106))*'[1]功能-战损相关'!$D$2-BV106</f>
        <v>1231482.5495470422</v>
      </c>
      <c r="CB106" s="85">
        <f>SUMPRODUCT((BK$4:BK106)*($BR$4:$BR106))*'[1]功能-战损相关'!$D$2-BW106</f>
        <v>680800.6046584195</v>
      </c>
      <c r="CD106" s="34"/>
    </row>
    <row r="107" spans="26:98" x14ac:dyDescent="0.2">
      <c r="AA107" s="105">
        <v>104</v>
      </c>
      <c r="AB107" s="105">
        <f>攻城基础信息!X108*$E$12</f>
        <v>220069.68628105751</v>
      </c>
      <c r="AC107" s="105">
        <f>攻城基础信息!Y108*$E$12</f>
        <v>161643.6881504652</v>
      </c>
      <c r="AD107" s="105">
        <f>攻城基础信息!Z108*$E$12</f>
        <v>230306.96539466261</v>
      </c>
      <c r="AE107" s="105">
        <f>攻城基础信息!AA108*$E$12</f>
        <v>169932.78117249976</v>
      </c>
      <c r="AF107" s="105">
        <f>攻城基础信息!AB108*$E$12</f>
        <v>249462.58179635432</v>
      </c>
      <c r="AG107" s="105"/>
      <c r="AH107" s="105">
        <f>$E$4*AB107*攻城基础信息!AC108</f>
        <v>15404878.039674016</v>
      </c>
      <c r="AI107" s="105">
        <f>$E$4*AC107*攻城基础信息!AD108</f>
        <v>11315058.170532558</v>
      </c>
      <c r="AJ107" s="105">
        <f>$E$4*AD107*攻城基础信息!AE108</f>
        <v>16121487.577626372</v>
      </c>
      <c r="AK107" s="105">
        <f>$E$4*AE107*攻城基础信息!AF108</f>
        <v>11895294.682074975</v>
      </c>
      <c r="AL107" s="105">
        <f>$E$4*AF107*攻城基础信息!AG108</f>
        <v>17462380.725744791</v>
      </c>
      <c r="AN107" s="34">
        <v>104</v>
      </c>
      <c r="AO107" s="105">
        <f>求节点(节奏总纲!D$4:D$163,AH$4:AH$163,$AN107)*其他调用!H108*其他调用!$M108</f>
        <v>422796463.22668147</v>
      </c>
      <c r="AP107" s="105">
        <f>求节点(节奏总纲!E$4:E$163,AI$4:AI$163,$AN107)*其他调用!I108*其他调用!$M108</f>
        <v>521686145.91052848</v>
      </c>
      <c r="AQ107" s="105">
        <f>求节点(节奏总纲!F$4:F$163,AJ$4:AJ$163,$AN107)*其他调用!J108*其他调用!$M108</f>
        <v>41265194.471510515</v>
      </c>
      <c r="AR107" s="105">
        <f>求节点(节奏总纲!G$4:G$163,AK$4:AK$163,$AN107)*其他调用!K108*其他调用!$M108</f>
        <v>9859925.0803149603</v>
      </c>
      <c r="AS107" s="105">
        <f>求节点(节奏总纲!H$4:H$163,AL$4:AL$163,$AN107)*其他调用!L108*其他调用!$M108</f>
        <v>3217579.0674067074</v>
      </c>
      <c r="AT107" s="34">
        <f t="shared" si="17"/>
        <v>998825307.75644207</v>
      </c>
      <c r="AU107" s="84"/>
      <c r="AV107" s="66"/>
      <c r="AY107" s="105">
        <v>104</v>
      </c>
      <c r="AZ107" s="105">
        <f>其他调用!R108*6*(其他调用!AH$2*$AZ$1*MIN(其他调用!$AJ108/其他调用!AH108,1)+$E$4*0%*攻城基础信息!AC108)</f>
        <v>25598.159024250945</v>
      </c>
      <c r="BA107" s="105">
        <f>其他调用!S108*6*(其他调用!AI$2*$AZ$1*MIN(其他调用!$AJ108/其他调用!AI108,1)+$E$4*0%*攻城基础信息!AD108)</f>
        <v>77193.021542460963</v>
      </c>
      <c r="BB107" s="105">
        <f>其他调用!T108*6*(其他调用!AJ$2*$AZ$1*MIN(其他调用!$AJ108/其他调用!AJ108,1)+$E$4*0%*攻城基础信息!AE108)</f>
        <v>232825.14018613397</v>
      </c>
      <c r="BC107" s="105">
        <f>其他调用!U108*6*(其他调用!AK$2*$AZ$1*MIN(其他调用!$AJ108/其他调用!AK108,1)+$E$4*0%*攻城基础信息!AF108)</f>
        <v>158199.40257617441</v>
      </c>
      <c r="BD107" s="105">
        <f>其他调用!V108*6*(其他调用!AL$2*$AZ$1*MIN(其他调用!$AJ108/其他调用!AL108,1)+$E$4*0%*攻城基础信息!AG108)</f>
        <v>88480.58653051428</v>
      </c>
      <c r="BF107" s="34">
        <v>104</v>
      </c>
      <c r="BG107" s="105">
        <f>求节点(节奏总纲!D$4:D$163,AZ$4:AZ$163,$AN107)</f>
        <v>18184.706052648904</v>
      </c>
      <c r="BH107" s="105">
        <f>求节点(节奏总纲!E$4:E$163,BA$4:BA$163,$AN107)</f>
        <v>56272.711296350608</v>
      </c>
      <c r="BI107" s="105">
        <f>求节点(节奏总纲!F$4:F$163,BB$4:BB$163,$AN107)</f>
        <v>175610.76768958016</v>
      </c>
      <c r="BJ107" s="105">
        <f>求节点(节奏总纲!G$4:G$163,BC$4:BC$163,$AN107)</f>
        <v>123827.22039478821</v>
      </c>
      <c r="BK107" s="105">
        <f>求节点(节奏总纲!H$4:H$163,BD$4:BD$163,$AN107)</f>
        <v>68732.487928425398</v>
      </c>
      <c r="BL107" s="34">
        <f>BG107*其他调用!H108*其他调用!$M108</f>
        <v>872184.87783165218</v>
      </c>
      <c r="BM107" s="34">
        <f>BH107*其他调用!I108*其他调用!$M108</f>
        <v>2661221.6992288255</v>
      </c>
      <c r="BN107" s="34">
        <f>BI107*其他调用!J108*其他调用!$M108</f>
        <v>677931.32227680867</v>
      </c>
      <c r="BO107" s="34">
        <f>BJ107*其他调用!K108*其他调用!$M108</f>
        <v>85044.039658258989</v>
      </c>
      <c r="BP107" s="34">
        <f>BK107*其他调用!L108*其他调用!$M108</f>
        <v>13658.520001136694</v>
      </c>
      <c r="BQ107" s="34">
        <f t="shared" si="16"/>
        <v>4310040.4589966815</v>
      </c>
      <c r="BR107" s="67">
        <f>[1]服务器生态!$R106</f>
        <v>8.3297462367449976E-2</v>
      </c>
      <c r="BS107" s="66">
        <f>SUMPRODUCT((BG$4:BG107)*($BR$4:$BR107)*(其他调用!BY$5:BY108))</f>
        <v>97373.855580254312</v>
      </c>
      <c r="BT107" s="66">
        <f>SUMPRODUCT((BH$4:BH107)*($BR$4:$BR107)*(其他调用!BZ$5:BZ108))</f>
        <v>302655.84755672043</v>
      </c>
      <c r="BU107" s="66">
        <f>SUMPRODUCT((BI$4:BI107)*($BR$4:$BR107)*(其他调用!CA$5:CA108))</f>
        <v>949817.84639434877</v>
      </c>
      <c r="BV107" s="66">
        <f>SUMPRODUCT((BJ$4:BJ107)*($BR$4:$BR107)*(其他调用!CB$5:CB108))</f>
        <v>664911.02453304513</v>
      </c>
      <c r="BW107" s="66">
        <f>SUMPRODUCT((BK$4:BK107)*($BR$4:$BR107)*(其他调用!CC$5:CC108))</f>
        <v>367586.85828957992</v>
      </c>
      <c r="BX107" s="85">
        <f>SUMPRODUCT((BG$4:BG107)*($BR$4:$BR107))*'[1]功能-战损相关'!$D$2-BS107</f>
        <v>180837.16036332955</v>
      </c>
      <c r="BY107" s="85">
        <f>SUMPRODUCT((BH$4:BH107)*($BR$4:$BR107))*'[1]功能-战损相关'!$D$2-BT107</f>
        <v>562075.14546248061</v>
      </c>
      <c r="BZ107" s="85">
        <f>SUMPRODUCT((BI$4:BI107)*($BR$4:$BR107))*'[1]功能-战损相关'!$D$2-BU107</f>
        <v>1763947.4290180756</v>
      </c>
      <c r="CA107" s="85">
        <f>SUMPRODUCT((BJ$4:BJ107)*($BR$4:$BR107))*'[1]功能-战损相关'!$D$2-BV107</f>
        <v>1234834.759847085</v>
      </c>
      <c r="CB107" s="85">
        <f>SUMPRODUCT((BK$4:BK107)*($BR$4:$BR107))*'[1]功能-战损相关'!$D$2-BW107</f>
        <v>682661.30825207732</v>
      </c>
      <c r="CD107" s="34"/>
    </row>
    <row r="108" spans="26:98" x14ac:dyDescent="0.2">
      <c r="AA108" s="105">
        <v>105</v>
      </c>
      <c r="AB108" s="105">
        <f>攻城基础信息!X109*$E$12</f>
        <v>220069.68628105751</v>
      </c>
      <c r="AC108" s="105">
        <f>攻城基础信息!Y109*$E$12</f>
        <v>161643.6881504652</v>
      </c>
      <c r="AD108" s="105">
        <f>攻城基础信息!Z109*$E$12</f>
        <v>230306.96539466261</v>
      </c>
      <c r="AE108" s="105">
        <f>攻城基础信息!AA109*$E$12</f>
        <v>169932.78117249976</v>
      </c>
      <c r="AF108" s="105">
        <f>攻城基础信息!AB109*$E$12</f>
        <v>249462.58179635432</v>
      </c>
      <c r="AG108" s="105"/>
      <c r="AH108" s="105">
        <f>$E$4*AB108*攻城基础信息!AC109</f>
        <v>15404878.039674016</v>
      </c>
      <c r="AI108" s="105">
        <f>$E$4*AC108*攻城基础信息!AD109</f>
        <v>11315058.170532558</v>
      </c>
      <c r="AJ108" s="105">
        <f>$E$4*AD108*攻城基础信息!AE109</f>
        <v>16121487.577626372</v>
      </c>
      <c r="AK108" s="105">
        <f>$E$4*AE108*攻城基础信息!AF109</f>
        <v>11895294.682074975</v>
      </c>
      <c r="AL108" s="105">
        <f>$E$4*AF108*攻城基础信息!AG109</f>
        <v>17462380.725744791</v>
      </c>
      <c r="AN108" s="34">
        <v>105</v>
      </c>
      <c r="AO108" s="105">
        <f>求节点(节奏总纲!D$4:D$163,AH$4:AH$163,$AN108)*其他调用!H109*其他调用!$M109</f>
        <v>424381329.28514665</v>
      </c>
      <c r="AP108" s="105">
        <f>求节点(节奏总纲!E$4:E$163,AI$4:AI$163,$AN108)*其他调用!I109*其他调用!$M109</f>
        <v>523564185.94542217</v>
      </c>
      <c r="AQ108" s="105">
        <f>求节点(节奏总纲!F$4:F$163,AJ$4:AJ$163,$AN108)*其他调用!J109*其他调用!$M109</f>
        <v>41406470.703276314</v>
      </c>
      <c r="AR108" s="105">
        <f>求节点(节奏总纲!G$4:G$163,AK$4:AK$163,$AN108)*其他调用!K109*其他调用!$M109</f>
        <v>9892084.7044413891</v>
      </c>
      <c r="AS108" s="105">
        <f>求节点(节奏总纲!H$4:H$163,AL$4:AL$163,$AN108)*其他调用!L109*其他调用!$M109</f>
        <v>3221623.6791257528</v>
      </c>
      <c r="AT108" s="34">
        <f t="shared" si="17"/>
        <v>1002465694.3174124</v>
      </c>
      <c r="AU108" s="84"/>
      <c r="AV108" s="66"/>
      <c r="AY108" s="105">
        <v>105</v>
      </c>
      <c r="AZ108" s="105">
        <f>其他调用!R109*6*(其他调用!AH$2*$AZ$1*MIN(其他调用!$AJ109/其他调用!AH109,1)+$E$4*0%*攻城基础信息!AC109)</f>
        <v>25802.614049478263</v>
      </c>
      <c r="BA108" s="105">
        <f>其他调用!S109*6*(其他调用!AI$2*$AZ$1*MIN(其他调用!$AJ109/其他调用!AI109,1)+$E$4*0%*攻城基础信息!AD109)</f>
        <v>77793.257696591769</v>
      </c>
      <c r="BB108" s="105">
        <f>其他调用!T109*6*(其他调用!AJ$2*$AZ$1*MIN(其他调用!$AJ109/其他调用!AJ109,1)+$E$4*0%*攻城基础信息!AE109)</f>
        <v>234707.47642130265</v>
      </c>
      <c r="BC108" s="105">
        <f>其他调用!U109*6*(其他调用!AK$2*$AZ$1*MIN(其他调用!$AJ109/其他调用!AK109,1)+$E$4*0%*攻城基础信息!AF109)</f>
        <v>159792.41045528653</v>
      </c>
      <c r="BD108" s="105">
        <f>其他调用!V109*6*(其他调用!AL$2*$AZ$1*MIN(其他调用!$AJ109/其他调用!AL109,1)+$E$4*0%*攻城基础信息!AG109)</f>
        <v>89982.566408294384</v>
      </c>
      <c r="BF108" s="34">
        <v>105</v>
      </c>
      <c r="BG108" s="105">
        <f>求节点(节奏总纲!D$4:D$163,AZ$4:AZ$163,$AN108)</f>
        <v>18211.535772078299</v>
      </c>
      <c r="BH108" s="105">
        <f>求节点(节奏总纲!E$4:E$163,BA$4:BA$163,$AN108)</f>
        <v>56354.425016570785</v>
      </c>
      <c r="BI108" s="105">
        <f>求节点(节奏总纲!F$4:F$163,BB$4:BB$163,$AN108)</f>
        <v>175857.69808354854</v>
      </c>
      <c r="BJ108" s="105">
        <f>求节点(节奏总纲!G$4:G$163,BC$4:BC$163,$AN108)</f>
        <v>123971.04988625139</v>
      </c>
      <c r="BK108" s="105">
        <f>求节点(节奏总纲!H$4:H$163,BD$4:BD$163,$AN108)</f>
        <v>68835.607749484087</v>
      </c>
      <c r="BL108" s="34">
        <f>BG108*其他调用!H109*其他调用!$M109</f>
        <v>873471.69959797792</v>
      </c>
      <c r="BM108" s="34">
        <f>BH108*其他调用!I109*其他调用!$M109</f>
        <v>2665086.0647510309</v>
      </c>
      <c r="BN108" s="34">
        <f>BI108*其他调用!J109*其他调用!$M109</f>
        <v>678884.5773117689</v>
      </c>
      <c r="BO108" s="34">
        <f>BJ108*其他调用!K109*其他调用!$M109</f>
        <v>85142.821177677935</v>
      </c>
      <c r="BP108" s="34">
        <f>BK108*其他调用!L109*其他调用!$M109</f>
        <v>13679.011971977476</v>
      </c>
      <c r="BQ108" s="34">
        <f t="shared" si="16"/>
        <v>4316264.1748104338</v>
      </c>
      <c r="BR108" s="67">
        <f>[1]服务器生态!$R107</f>
        <v>7.9110189718761131E-2</v>
      </c>
      <c r="BS108" s="66">
        <f>SUMPRODUCT((BG$4:BG108)*($BR$4:$BR108)*(其他调用!BY$5:BY109))</f>
        <v>97625.981239004162</v>
      </c>
      <c r="BT108" s="66">
        <f>SUMPRODUCT((BH$4:BH108)*($BR$4:$BR108)*(其他调用!BZ$5:BZ109))</f>
        <v>303436.03417626716</v>
      </c>
      <c r="BU108" s="66">
        <f>SUMPRODUCT((BI$4:BI108)*($BR$4:$BR108)*(其他调用!CA$5:CA109))</f>
        <v>952252.47016965528</v>
      </c>
      <c r="BV108" s="66">
        <f>SUMPRODUCT((BJ$4:BJ108)*($BR$4:$BR108)*(其他调用!CB$5:CB109))</f>
        <v>666627.31485636882</v>
      </c>
      <c r="BW108" s="66">
        <f>SUMPRODUCT((BK$4:BK108)*($BR$4:$BR108)*(其他调用!CC$5:CC109))</f>
        <v>368539.8379375618</v>
      </c>
      <c r="BX108" s="85">
        <f>SUMPRODUCT((BG$4:BG108)*($BR$4:$BR108))*'[1]功能-战损相关'!$D$2-BS108</f>
        <v>181305.39372957923</v>
      </c>
      <c r="BY108" s="85">
        <f>SUMPRODUCT((BH$4:BH108)*($BR$4:$BR108))*'[1]功能-战损相关'!$D$2-BT108</f>
        <v>563524.06347021018</v>
      </c>
      <c r="BZ108" s="85">
        <f>SUMPRODUCT((BI$4:BI108)*($BR$4:$BR108))*'[1]功能-战损相关'!$D$2-BU108</f>
        <v>1768468.8731722164</v>
      </c>
      <c r="CA108" s="85">
        <f>SUMPRODUCT((BJ$4:BJ108)*($BR$4:$BR108))*'[1]功能-战损相关'!$D$2-BV108</f>
        <v>1238022.1561618289</v>
      </c>
      <c r="CB108" s="85">
        <f>SUMPRODUCT((BK$4:BK108)*($BR$4:$BR108))*'[1]功能-战损相关'!$D$2-BW108</f>
        <v>684431.12759832945</v>
      </c>
      <c r="CD108" s="34"/>
    </row>
    <row r="109" spans="26:98" x14ac:dyDescent="0.2">
      <c r="AA109" s="105">
        <v>106</v>
      </c>
      <c r="AB109" s="105">
        <f>攻城基础信息!X110*$E$12</f>
        <v>220069.68628105751</v>
      </c>
      <c r="AC109" s="105">
        <f>攻城基础信息!Y110*$E$12</f>
        <v>161643.6881504652</v>
      </c>
      <c r="AD109" s="105">
        <f>攻城基础信息!Z110*$E$12</f>
        <v>230306.96539466261</v>
      </c>
      <c r="AE109" s="105">
        <f>攻城基础信息!AA110*$E$12</f>
        <v>169932.78117249976</v>
      </c>
      <c r="AF109" s="105">
        <f>攻城基础信息!AB110*$E$12</f>
        <v>249462.58179635432</v>
      </c>
      <c r="AG109" s="105"/>
      <c r="AH109" s="105">
        <f>$E$4*AB109*攻城基础信息!AC110</f>
        <v>15404878.039674016</v>
      </c>
      <c r="AI109" s="105">
        <f>$E$4*AC109*攻城基础信息!AD110</f>
        <v>11315058.170532558</v>
      </c>
      <c r="AJ109" s="105">
        <f>$E$4*AD109*攻城基础信息!AE110</f>
        <v>16121487.577626372</v>
      </c>
      <c r="AK109" s="105">
        <f>$E$4*AE109*攻城基础信息!AF110</f>
        <v>11895294.682074975</v>
      </c>
      <c r="AL109" s="105">
        <f>$E$4*AF109*攻城基础信息!AG110</f>
        <v>17462380.725744791</v>
      </c>
      <c r="AN109" s="34">
        <v>106</v>
      </c>
      <c r="AO109" s="105">
        <f>求节点(节奏总纲!D$4:D$163,AH$4:AH$163,$AN109)*其他调用!H110*其他调用!$M110</f>
        <v>425966195.34361196</v>
      </c>
      <c r="AP109" s="105">
        <f>求节点(节奏总纲!E$4:E$163,AI$4:AI$163,$AN109)*其他调用!I110*其他调用!$M110</f>
        <v>525442225.98031592</v>
      </c>
      <c r="AQ109" s="105">
        <f>求节点(节奏总纲!F$4:F$163,AJ$4:AJ$163,$AN109)*其他调用!J110*其他调用!$M110</f>
        <v>41547746.935042113</v>
      </c>
      <c r="AR109" s="105">
        <f>求节点(节奏总纲!G$4:G$163,AK$4:AK$163,$AN109)*其他调用!K110*其他调用!$M110</f>
        <v>9924244.3285678197</v>
      </c>
      <c r="AS109" s="105">
        <f>求节点(节奏总纲!H$4:H$163,AL$4:AL$163,$AN109)*其他调用!L110*其他调用!$M110</f>
        <v>3225668.2908447981</v>
      </c>
      <c r="AT109" s="34">
        <f t="shared" si="17"/>
        <v>1006106080.8783827</v>
      </c>
      <c r="AU109" s="84"/>
      <c r="AV109" s="66"/>
      <c r="AY109" s="105">
        <v>106</v>
      </c>
      <c r="AZ109" s="105">
        <f>其他调用!R110*6*(其他调用!AH$2*$AZ$1*MIN(其他调用!$AJ110/其他调用!AH110,1)+$E$4*0%*攻城基础信息!AC110)</f>
        <v>26001.109226848712</v>
      </c>
      <c r="BA109" s="105">
        <f>其他调用!S110*6*(其他调用!AI$2*$AZ$1*MIN(其他调用!$AJ110/其他调用!AI110,1)+$E$4*0%*攻城基础信息!AD110)</f>
        <v>78416.84391677448</v>
      </c>
      <c r="BB109" s="105">
        <f>其他调用!T110*6*(其他调用!AJ$2*$AZ$1*MIN(其他调用!$AJ110/其他调用!AJ110,1)+$E$4*0%*攻城基础信息!AE110)</f>
        <v>236481.76052394824</v>
      </c>
      <c r="BC109" s="105">
        <f>其他调用!U110*6*(其他调用!AK$2*$AZ$1*MIN(其他调用!$AJ110/其他调用!AK110,1)+$E$4*0%*攻城基础信息!AF110)</f>
        <v>161422.00516007628</v>
      </c>
      <c r="BD109" s="105">
        <f>其他调用!V110*6*(其他调用!AL$2*$AZ$1*MIN(其他调用!$AJ110/其他调用!AL110,1)+$E$4*0%*攻城基础信息!AG110)</f>
        <v>91440.809722590726</v>
      </c>
      <c r="BF109" s="34">
        <v>106</v>
      </c>
      <c r="BG109" s="105">
        <f>求节点(节奏总纲!D$4:D$163,AZ$4:AZ$163,$AN109)</f>
        <v>18238.365491507699</v>
      </c>
      <c r="BH109" s="105">
        <f>求节点(节奏总纲!E$4:E$163,BA$4:BA$163,$AN109)</f>
        <v>56436.138736790963</v>
      </c>
      <c r="BI109" s="105">
        <f>求节点(节奏总纲!F$4:F$163,BB$4:BB$163,$AN109)</f>
        <v>176104.62847751696</v>
      </c>
      <c r="BJ109" s="105">
        <f>求节点(节奏总纲!G$4:G$163,BC$4:BC$163,$AN109)</f>
        <v>124114.87937771456</v>
      </c>
      <c r="BK109" s="105">
        <f>求节点(节奏总纲!H$4:H$163,BD$4:BD$163,$AN109)</f>
        <v>68938.727570542775</v>
      </c>
      <c r="BL109" s="34">
        <f>BG109*其他调用!H110*其他调用!$M110</f>
        <v>874758.52136430389</v>
      </c>
      <c r="BM109" s="34">
        <f>BH109*其他调用!I110*其他调用!$M110</f>
        <v>2668950.4302732367</v>
      </c>
      <c r="BN109" s="34">
        <f>BI109*其他调用!J110*其他调用!$M110</f>
        <v>679837.83234672924</v>
      </c>
      <c r="BO109" s="34">
        <f>BJ109*其他调用!K110*其他调用!$M110</f>
        <v>85241.602697096881</v>
      </c>
      <c r="BP109" s="34">
        <f>BK109*其他调用!L110*其他调用!$M110</f>
        <v>13699.503942818259</v>
      </c>
      <c r="BQ109" s="34">
        <f t="shared" si="16"/>
        <v>4322487.8906241851</v>
      </c>
      <c r="BR109" s="67">
        <f>[1]服务器生态!$R108</f>
        <v>7.4922917070072315E-2</v>
      </c>
      <c r="BS109" s="66">
        <f>SUMPRODUCT((BG$4:BG109)*($BR$4:$BR109)*(其他调用!BY$5:BY110))</f>
        <v>97865.113759416592</v>
      </c>
      <c r="BT109" s="66">
        <f>SUMPRODUCT((BH$4:BH109)*($BR$4:$BR109)*(其他调用!BZ$5:BZ110))</f>
        <v>304175.9972011752</v>
      </c>
      <c r="BU109" s="66">
        <f>SUMPRODUCT((BI$4:BI109)*($BR$4:$BR109)*(其他调用!CA$5:CA110))</f>
        <v>954561.46785279375</v>
      </c>
      <c r="BV109" s="66">
        <f>SUMPRODUCT((BJ$4:BJ109)*($BR$4:$BR109)*(其他调用!CB$5:CB110))</f>
        <v>668254.648398955</v>
      </c>
      <c r="BW109" s="66">
        <f>SUMPRODUCT((BK$4:BK109)*($BR$4:$BR109)*(其他调用!CC$5:CC110))</f>
        <v>369443.72878708149</v>
      </c>
      <c r="BX109" s="85">
        <f>SUMPRODUCT((BG$4:BG109)*($BR$4:$BR109))*'[1]功能-战损相关'!$D$2-BS109</f>
        <v>181749.49698177379</v>
      </c>
      <c r="BY109" s="85">
        <f>SUMPRODUCT((BH$4:BH109)*($BR$4:$BR109))*'[1]功能-战损相关'!$D$2-BT109</f>
        <v>564898.28051646799</v>
      </c>
      <c r="BZ109" s="85">
        <f>SUMPRODUCT((BI$4:BI109)*($BR$4:$BR109))*'[1]功能-战损相关'!$D$2-BU109</f>
        <v>1772757.0117266164</v>
      </c>
      <c r="CA109" s="85">
        <f>SUMPRODUCT((BJ$4:BJ109)*($BR$4:$BR109))*'[1]功能-战损相关'!$D$2-BV109</f>
        <v>1241044.3470266322</v>
      </c>
      <c r="CB109" s="85">
        <f>SUMPRODUCT((BK$4:BK109)*($BR$4:$BR109))*'[1]功能-战损相关'!$D$2-BW109</f>
        <v>686109.78203315171</v>
      </c>
      <c r="CD109" s="34"/>
    </row>
    <row r="110" spans="26:98" x14ac:dyDescent="0.2">
      <c r="AA110" s="105">
        <v>107</v>
      </c>
      <c r="AB110" s="105">
        <f>攻城基础信息!X111*$E$12</f>
        <v>220069.68628105751</v>
      </c>
      <c r="AC110" s="105">
        <f>攻城基础信息!Y111*$E$12</f>
        <v>161643.6881504652</v>
      </c>
      <c r="AD110" s="105">
        <f>攻城基础信息!Z111*$E$12</f>
        <v>230306.96539466261</v>
      </c>
      <c r="AE110" s="105">
        <f>攻城基础信息!AA111*$E$12</f>
        <v>169932.78117249976</v>
      </c>
      <c r="AF110" s="105">
        <f>攻城基础信息!AB111*$E$12</f>
        <v>249462.58179635432</v>
      </c>
      <c r="AG110" s="105"/>
      <c r="AH110" s="105">
        <f>$E$4*AB110*攻城基础信息!AC111</f>
        <v>15404878.039674016</v>
      </c>
      <c r="AI110" s="105">
        <f>$E$4*AC110*攻城基础信息!AD111</f>
        <v>11315058.170532558</v>
      </c>
      <c r="AJ110" s="105">
        <f>$E$4*AD110*攻城基础信息!AE111</f>
        <v>16121487.577626372</v>
      </c>
      <c r="AK110" s="105">
        <f>$E$4*AE110*攻城基础信息!AF111</f>
        <v>11895294.682074975</v>
      </c>
      <c r="AL110" s="105">
        <f>$E$4*AF110*攻城基础信息!AG111</f>
        <v>17462380.725744791</v>
      </c>
      <c r="AN110" s="34">
        <v>107</v>
      </c>
      <c r="AO110" s="105">
        <f>求节点(节奏总纲!D$4:D$163,AH$4:AH$163,$AN110)*其他调用!H111*其他调用!$M111</f>
        <v>427551061.40207714</v>
      </c>
      <c r="AP110" s="105">
        <f>求节点(节奏总纲!E$4:E$163,AI$4:AI$163,$AN110)*其他调用!I111*其他调用!$M111</f>
        <v>527320266.01520962</v>
      </c>
      <c r="AQ110" s="105">
        <f>求节点(节奏总纲!F$4:F$163,AJ$4:AJ$163,$AN110)*其他调用!J111*其他调用!$M111</f>
        <v>41689023.166807912</v>
      </c>
      <c r="AR110" s="105">
        <f>求节点(节奏总纲!G$4:G$163,AK$4:AK$163,$AN110)*其他调用!K111*其他调用!$M111</f>
        <v>9956403.9526942484</v>
      </c>
      <c r="AS110" s="105">
        <f>求节点(节奏总纲!H$4:H$163,AL$4:AL$163,$AN110)*其他调用!L111*其他调用!$M111</f>
        <v>3229712.9025638443</v>
      </c>
      <c r="AT110" s="34">
        <f t="shared" si="17"/>
        <v>1009746467.4393528</v>
      </c>
      <c r="AU110" s="84"/>
      <c r="AY110" s="105">
        <v>107</v>
      </c>
      <c r="AZ110" s="105">
        <f>其他调用!R111*6*(其他调用!AH$2*$AZ$1*MIN(其他调用!$AJ111/其他调用!AH111,1)+$E$4*0%*攻城基础信息!AC111)</f>
        <v>26206.883424200776</v>
      </c>
      <c r="BA110" s="105">
        <f>其他调用!S111*6*(其他调用!AI$2*$AZ$1*MIN(其他调用!$AJ111/其他调用!AI111,1)+$E$4*0%*攻城基础信息!AD111)</f>
        <v>79004.563042905298</v>
      </c>
      <c r="BB110" s="105">
        <f>其他调用!T111*6*(其他调用!AJ$2*$AZ$1*MIN(其他调用!$AJ111/其他调用!AJ111,1)+$E$4*0%*攻城基础信息!AE111)</f>
        <v>238350.56668212599</v>
      </c>
      <c r="BC110" s="105">
        <f>其他调用!U111*6*(其他调用!AK$2*$AZ$1*MIN(其他调用!$AJ111/其他调用!AK111,1)+$E$4*0%*攻城基础信息!AF111)</f>
        <v>162945.61175736692</v>
      </c>
      <c r="BD110" s="105">
        <f>其他调用!V111*6*(其他调用!AL$2*$AZ$1*MIN(其他调用!$AJ111/其他调用!AL111,1)+$E$4*0%*攻城基础信息!AG111)</f>
        <v>92930.974147119734</v>
      </c>
      <c r="BF110" s="34">
        <v>107</v>
      </c>
      <c r="BG110" s="105">
        <f>求节点(节奏总纲!D$4:D$163,AZ$4:AZ$163,$AN110)</f>
        <v>18265.195210937094</v>
      </c>
      <c r="BH110" s="105">
        <f>求节点(节奏总纲!E$4:E$163,BA$4:BA$163,$AN110)</f>
        <v>56517.85245701114</v>
      </c>
      <c r="BI110" s="105">
        <f>求节点(节奏总纲!F$4:F$163,BB$4:BB$163,$AN110)</f>
        <v>176351.55887148538</v>
      </c>
      <c r="BJ110" s="105">
        <f>求节点(节奏总纲!G$4:G$163,BC$4:BC$163,$AN110)</f>
        <v>124258.70886917775</v>
      </c>
      <c r="BK110" s="105">
        <f>求节点(节奏总纲!H$4:H$163,BD$4:BD$163,$AN110)</f>
        <v>69041.847391601463</v>
      </c>
      <c r="BL110" s="34">
        <f>BG110*其他调用!H111*其他调用!$M111</f>
        <v>876045.34313062963</v>
      </c>
      <c r="BM110" s="34">
        <f>BH110*其他调用!I111*其他调用!$M111</f>
        <v>2672814.7957954421</v>
      </c>
      <c r="BN110" s="34">
        <f>BI110*其他调用!J111*其他调用!$M111</f>
        <v>680791.08738168958</v>
      </c>
      <c r="BO110" s="34">
        <f>BJ110*其他调用!K111*其他调用!$M111</f>
        <v>85340.384216515828</v>
      </c>
      <c r="BP110" s="34">
        <f>BK110*其他调用!L111*其他调用!$M111</f>
        <v>13719.995913659042</v>
      </c>
      <c r="BQ110" s="34">
        <f t="shared" si="16"/>
        <v>4328711.6064379364</v>
      </c>
      <c r="BR110" s="67">
        <f>[1]服务器生态!$R109</f>
        <v>7.0735644421383484E-2</v>
      </c>
      <c r="BS110" s="66">
        <f>SUMPRODUCT((BG$4:BG110)*($BR$4:$BR110)*(其他调用!BY$5:BY111))</f>
        <v>98091.21382131899</v>
      </c>
      <c r="BT110" s="66">
        <f>SUMPRODUCT((BH$4:BH110)*($BR$4:$BR110)*(其他调用!BZ$5:BZ111))</f>
        <v>304875.61687627557</v>
      </c>
      <c r="BU110" s="66">
        <f>SUMPRODUCT((BI$4:BI110)*($BR$4:$BR110)*(其他调用!CA$5:CA111))</f>
        <v>956744.47755605448</v>
      </c>
      <c r="BV110" s="66">
        <f>SUMPRODUCT((BJ$4:BJ110)*($BR$4:$BR110)*(其他调用!CB$5:CB111))</f>
        <v>669792.81437215034</v>
      </c>
      <c r="BW110" s="66">
        <f>SUMPRODUCT((BK$4:BK110)*($BR$4:$BR110)*(其他调用!CC$5:CC111))</f>
        <v>370298.37971135683</v>
      </c>
      <c r="BX110" s="85">
        <f>SUMPRODUCT((BG$4:BG110)*($BR$4:$BR110))*'[1]功能-战损相关'!$D$2-BS110</f>
        <v>182169.39709673537</v>
      </c>
      <c r="BY110" s="85">
        <f>SUMPRODUCT((BH$4:BH110)*($BR$4:$BR110))*'[1]功能-战损相关'!$D$2-BT110</f>
        <v>566197.57419879735</v>
      </c>
      <c r="BZ110" s="85">
        <f>SUMPRODUCT((BI$4:BI110)*($BR$4:$BR110))*'[1]功能-战损相关'!$D$2-BU110</f>
        <v>1776811.1726041008</v>
      </c>
      <c r="CA110" s="85">
        <f>SUMPRODUCT((BJ$4:BJ110)*($BR$4:$BR110))*'[1]功能-战损相关'!$D$2-BV110</f>
        <v>1243900.9409768521</v>
      </c>
      <c r="CB110" s="85">
        <f>SUMPRODUCT((BK$4:BK110)*($BR$4:$BR110))*'[1]功能-战损相关'!$D$2-BW110</f>
        <v>687696.99089252029</v>
      </c>
      <c r="CD110" s="34"/>
    </row>
    <row r="111" spans="26:98" x14ac:dyDescent="0.2">
      <c r="AA111" s="105">
        <v>108</v>
      </c>
      <c r="AB111" s="105">
        <f>攻城基础信息!X112*$E$12</f>
        <v>220069.68628105751</v>
      </c>
      <c r="AC111" s="105">
        <f>攻城基础信息!Y112*$E$12</f>
        <v>161643.6881504652</v>
      </c>
      <c r="AD111" s="105">
        <f>攻城基础信息!Z112*$E$12</f>
        <v>230306.96539466261</v>
      </c>
      <c r="AE111" s="105">
        <f>攻城基础信息!AA112*$E$12</f>
        <v>169932.78117249976</v>
      </c>
      <c r="AF111" s="105">
        <f>攻城基础信息!AB112*$E$12</f>
        <v>249462.58179635432</v>
      </c>
      <c r="AG111" s="105"/>
      <c r="AH111" s="105">
        <f>$E$4*AB111*攻城基础信息!AC112</f>
        <v>15404878.039674016</v>
      </c>
      <c r="AI111" s="105">
        <f>$E$4*AC111*攻城基础信息!AD112</f>
        <v>11315058.170532558</v>
      </c>
      <c r="AJ111" s="105">
        <f>$E$4*AD111*攻城基础信息!AE112</f>
        <v>16121487.577626372</v>
      </c>
      <c r="AK111" s="105">
        <f>$E$4*AE111*攻城基础信息!AF112</f>
        <v>11895294.682074975</v>
      </c>
      <c r="AL111" s="105">
        <f>$E$4*AF111*攻城基础信息!AG112</f>
        <v>17462380.725744791</v>
      </c>
      <c r="AN111" s="34">
        <v>108</v>
      </c>
      <c r="AO111" s="105">
        <f>求节点(节奏总纲!D$4:D$163,AH$4:AH$163,$AN111)*其他调用!H112*其他调用!$M112</f>
        <v>429135927.4605422</v>
      </c>
      <c r="AP111" s="105">
        <f>求节点(节奏总纲!E$4:E$163,AI$4:AI$163,$AN111)*其他调用!I112*其他调用!$M112</f>
        <v>529198306.05010337</v>
      </c>
      <c r="AQ111" s="105">
        <f>求节点(节奏总纲!F$4:F$163,AJ$4:AJ$163,$AN111)*其他调用!J112*其他调用!$M112</f>
        <v>41830299.398573712</v>
      </c>
      <c r="AR111" s="105">
        <f>求节点(节奏总纲!G$4:G$163,AK$4:AK$163,$AN111)*其他调用!K112*其他调用!$M112</f>
        <v>9987920.3810593206</v>
      </c>
      <c r="AS111" s="105">
        <f>求节点(节奏总纲!H$4:H$163,AL$4:AL$163,$AN111)*其他调用!L112*其他调用!$M112</f>
        <v>3233757.5142828897</v>
      </c>
      <c r="AT111" s="34">
        <f t="shared" si="17"/>
        <v>1013386210.8045616</v>
      </c>
      <c r="AU111" s="84"/>
      <c r="AY111" s="105">
        <v>108</v>
      </c>
      <c r="AZ111" s="105">
        <f>其他调用!R112*6*(其他调用!AH$2*$AZ$1*MIN(其他调用!$AJ112/其他调用!AH112,1)+$E$4*0%*攻城基础信息!AC112)</f>
        <v>26404.310580299298</v>
      </c>
      <c r="BA111" s="105">
        <f>其他调用!S112*6*(其他调用!AI$2*$AZ$1*MIN(其他调用!$AJ112/其他调用!AI112,1)+$E$4*0%*攻城基础信息!AD112)</f>
        <v>79624.415834393105</v>
      </c>
      <c r="BB111" s="105">
        <f>其他调用!T112*6*(其他调用!AJ$2*$AZ$1*MIN(其他调用!$AJ112/其他调用!AJ112,1)+$E$4*0%*攻城基础信息!AE112)</f>
        <v>240039.15924471221</v>
      </c>
      <c r="BC111" s="105">
        <f>其他调用!U112*6*(其他调用!AK$2*$AZ$1*MIN(其他调用!$AJ112/其他调用!AK112,1)+$E$4*0%*攻城基础信息!AF112)</f>
        <v>164496.25514561075</v>
      </c>
      <c r="BD111" s="105">
        <f>其他调用!V112*6*(其他调用!AL$2*$AZ$1*MIN(其他调用!$AJ112/其他调用!AL112,1)+$E$4*0%*攻城基础信息!AG112)</f>
        <v>94399.347898050095</v>
      </c>
      <c r="BF111" s="34">
        <v>108</v>
      </c>
      <c r="BG111" s="105">
        <f>求节点(节奏总纲!D$4:D$163,AZ$4:AZ$163,$AN111)</f>
        <v>18292.024930366493</v>
      </c>
      <c r="BH111" s="105">
        <f>求节点(节奏总纲!E$4:E$163,BA$4:BA$163,$AN111)</f>
        <v>56599.566177231318</v>
      </c>
      <c r="BI111" s="105">
        <f>求节点(节奏总纲!F$4:F$163,BB$4:BB$163,$AN111)</f>
        <v>176598.48926545377</v>
      </c>
      <c r="BJ111" s="105">
        <f>求节点(节奏总纲!G$4:G$163,BC$4:BC$163,$AN111)</f>
        <v>124405.64116864749</v>
      </c>
      <c r="BK111" s="105">
        <f>求节点(节奏总纲!H$4:H$163,BD$4:BD$163,$AN111)</f>
        <v>69144.967212660151</v>
      </c>
      <c r="BL111" s="34">
        <f>BG111*其他调用!H112*其他调用!$M112</f>
        <v>877332.16489695571</v>
      </c>
      <c r="BM111" s="34">
        <f>BH111*其他调用!I112*其他调用!$M112</f>
        <v>2676679.1613176479</v>
      </c>
      <c r="BN111" s="34">
        <f>BI111*其他调用!J112*其他调用!$M112</f>
        <v>681744.3424166498</v>
      </c>
      <c r="BO111" s="34">
        <f>BJ111*其他调用!K112*其他调用!$M112</f>
        <v>85441.296732062445</v>
      </c>
      <c r="BP111" s="34">
        <f>BK111*其他调用!L112*其他调用!$M112</f>
        <v>13740.487884499822</v>
      </c>
      <c r="BQ111" s="34">
        <f t="shared" si="16"/>
        <v>4334937.4532478163</v>
      </c>
      <c r="BR111" s="67">
        <f>[1]服务器生态!$R110</f>
        <v>6.6548371772694653E-2</v>
      </c>
      <c r="BS111" s="66">
        <f>SUMPRODUCT((BG$4:BG111)*($BR$4:$BR111)*(其他调用!BY$5:BY112))</f>
        <v>98304.242104538745</v>
      </c>
      <c r="BT111" s="66">
        <f>SUMPRODUCT((BH$4:BH111)*($BR$4:$BR111)*(其他调用!BZ$5:BZ112))</f>
        <v>305534.77344639931</v>
      </c>
      <c r="BU111" s="66">
        <f>SUMPRODUCT((BI$4:BI111)*($BR$4:$BR111)*(其他调用!CA$5:CA112))</f>
        <v>958801.13739172788</v>
      </c>
      <c r="BV111" s="66">
        <f>SUMPRODUCT((BJ$4:BJ111)*($BR$4:$BR111)*(其他调用!CB$5:CB112))</f>
        <v>671241.63812249491</v>
      </c>
      <c r="BW111" s="66">
        <f>SUMPRODUCT((BK$4:BK111)*($BR$4:$BR111)*(其他调用!CC$5:CC112))</f>
        <v>371103.63958360563</v>
      </c>
      <c r="BX111" s="85">
        <f>SUMPRODUCT((BG$4:BG111)*($BR$4:$BR111))*'[1]功能-战损相关'!$D$2-BS111</f>
        <v>182565.02105128634</v>
      </c>
      <c r="BY111" s="85">
        <f>SUMPRODUCT((BH$4:BH111)*($BR$4:$BR111))*'[1]功能-战损相关'!$D$2-BT111</f>
        <v>567421.72211474134</v>
      </c>
      <c r="BZ111" s="85">
        <f>SUMPRODUCT((BI$4:BI111)*($BR$4:$BR111))*'[1]功能-战损相关'!$D$2-BU111</f>
        <v>1780630.683727494</v>
      </c>
      <c r="CA111" s="85">
        <f>SUMPRODUCT((BJ$4:BJ111)*($BR$4:$BR111))*'[1]功能-战损相关'!$D$2-BV111</f>
        <v>1246591.6136560631</v>
      </c>
      <c r="CB111" s="85">
        <f>SUMPRODUCT((BK$4:BK111)*($BR$4:$BR111))*'[1]功能-战损相关'!$D$2-BW111</f>
        <v>689192.47351241088</v>
      </c>
      <c r="CD111" s="34"/>
    </row>
    <row r="112" spans="26:98" x14ac:dyDescent="0.2">
      <c r="AA112" s="105">
        <v>109</v>
      </c>
      <c r="AB112" s="105">
        <f>攻城基础信息!X113*$E$12</f>
        <v>220069.68628105751</v>
      </c>
      <c r="AC112" s="105">
        <f>攻城基础信息!Y113*$E$12</f>
        <v>161643.6881504652</v>
      </c>
      <c r="AD112" s="105">
        <f>攻城基础信息!Z113*$E$12</f>
        <v>230306.96539466261</v>
      </c>
      <c r="AE112" s="105">
        <f>攻城基础信息!AA113*$E$12</f>
        <v>169932.78117249976</v>
      </c>
      <c r="AF112" s="105">
        <f>攻城基础信息!AB113*$E$12</f>
        <v>249462.58179635432</v>
      </c>
      <c r="AG112" s="105"/>
      <c r="AH112" s="105">
        <f>$E$4*AB112*攻城基础信息!AC113</f>
        <v>15404878.039674016</v>
      </c>
      <c r="AI112" s="105">
        <f>$E$4*AC112*攻城基础信息!AD113</f>
        <v>11315058.170532558</v>
      </c>
      <c r="AJ112" s="105">
        <f>$E$4*AD112*攻城基础信息!AE113</f>
        <v>16121487.577626372</v>
      </c>
      <c r="AK112" s="105">
        <f>$E$4*AE112*攻城基础信息!AF113</f>
        <v>11895294.682074975</v>
      </c>
      <c r="AL112" s="105">
        <f>$E$4*AF112*攻城基础信息!AG113</f>
        <v>17462380.725744791</v>
      </c>
      <c r="AN112" s="34">
        <v>109</v>
      </c>
      <c r="AO112" s="105">
        <f>求节点(节奏总纲!D$4:D$163,AH$4:AH$163,$AN112)*其他调用!H113*其他调用!$M113</f>
        <v>430720793.51900744</v>
      </c>
      <c r="AP112" s="105">
        <f>求节点(节奏总纲!E$4:E$163,AI$4:AI$163,$AN112)*其他调用!I113*其他调用!$M113</f>
        <v>531076346.08499706</v>
      </c>
      <c r="AQ112" s="105">
        <f>求节点(节奏总纲!F$4:F$163,AJ$4:AJ$163,$AN112)*其他调用!J113*其他调用!$M113</f>
        <v>41971575.630339518</v>
      </c>
      <c r="AR112" s="105">
        <f>求节点(节奏总纲!G$4:G$163,AK$4:AK$163,$AN112)*其他调用!K113*其他调用!$M113</f>
        <v>10018969.522837918</v>
      </c>
      <c r="AS112" s="105">
        <f>求节点(节奏总纲!H$4:H$163,AL$4:AL$163,$AN112)*其他调用!L113*其他调用!$M113</f>
        <v>3237788.6216753838</v>
      </c>
      <c r="AT112" s="34">
        <f t="shared" si="17"/>
        <v>1017025473.3788573</v>
      </c>
      <c r="AU112" s="84"/>
      <c r="AY112" s="105">
        <v>109</v>
      </c>
      <c r="AZ112" s="105">
        <f>其他调用!R113*6*(其他调用!AH$2*$AZ$1*MIN(其他调用!$AJ113/其他调用!AH113,1)+$E$4*0%*攻城基础信息!AC113)</f>
        <v>26611.383396478228</v>
      </c>
      <c r="BA112" s="105">
        <f>其他调用!S113*6*(其他调用!AI$2*$AZ$1*MIN(其他调用!$AJ113/其他调用!AI113,1)+$E$4*0%*攻城基础信息!AD113)</f>
        <v>80195.21440318253</v>
      </c>
      <c r="BB112" s="105">
        <f>其他调用!T113*6*(其他调用!AJ$2*$AZ$1*MIN(其他调用!$AJ113/其他调用!AJ113,1)+$E$4*0%*攻城基础信息!AE113)</f>
        <v>241824.08634112062</v>
      </c>
      <c r="BC112" s="105">
        <f>其他调用!U113*6*(其他调用!AK$2*$AZ$1*MIN(其他调用!$AJ113/其他调用!AK113,1)+$E$4*0%*攻城基础信息!AF113)</f>
        <v>165934.13159029858</v>
      </c>
      <c r="BD112" s="105">
        <f>其他调用!V113*6*(其他调用!AL$2*$AZ$1*MIN(其他调用!$AJ113/其他调用!AL113,1)+$E$4*0%*攻城基础信息!AG113)</f>
        <v>95861.961570324303</v>
      </c>
      <c r="BF112" s="34">
        <v>109</v>
      </c>
      <c r="BG112" s="105">
        <f>求节点(节奏总纲!D$4:D$163,AZ$4:AZ$163,$AN112)</f>
        <v>18318.854649795892</v>
      </c>
      <c r="BH112" s="105">
        <f>求节点(节奏总纲!E$4:E$163,BA$4:BA$163,$AN112)</f>
        <v>56681.279897451503</v>
      </c>
      <c r="BI112" s="105">
        <f>求节点(节奏总纲!F$4:F$163,BB$4:BB$163,$AN112)</f>
        <v>176845.41965942219</v>
      </c>
      <c r="BJ112" s="105">
        <f>求节点(节奏总纲!G$4:G$163,BC$4:BC$163,$AN112)</f>
        <v>124554.8276816071</v>
      </c>
      <c r="BK112" s="105">
        <f>求节点(节奏总纲!H$4:H$163,BD$4:BD$163,$AN112)</f>
        <v>69247.94406282749</v>
      </c>
      <c r="BL112" s="34">
        <f>BG112*其他调用!H113*其他调用!$M113</f>
        <v>878618.98666328157</v>
      </c>
      <c r="BM112" s="34">
        <f>BH112*其他调用!I113*其他调用!$M113</f>
        <v>2680543.5268398537</v>
      </c>
      <c r="BN112" s="34">
        <f>BI112*其他调用!J113*其他调用!$M113</f>
        <v>682697.59745161014</v>
      </c>
      <c r="BO112" s="34">
        <f>BJ112*其他调用!K113*其他调用!$M113</f>
        <v>85543.757432417056</v>
      </c>
      <c r="BP112" s="34">
        <f>BK112*其他调用!L113*其他调用!$M113</f>
        <v>13760.951444165075</v>
      </c>
      <c r="BQ112" s="34">
        <f t="shared" si="16"/>
        <v>4341164.8198313275</v>
      </c>
      <c r="BR112" s="67">
        <f>[1]服务器生态!$R111</f>
        <v>6.236109912400583E-2</v>
      </c>
      <c r="BS112" s="66">
        <f>SUMPRODUCT((BG$4:BG112)*($BR$4:$BR112)*(其他调用!BY$5:BY113))</f>
        <v>98504.159288903233</v>
      </c>
      <c r="BT112" s="66">
        <f>SUMPRODUCT((BH$4:BH112)*($BR$4:$BR112)*(其他调用!BZ$5:BZ113))</f>
        <v>306153.34715637739</v>
      </c>
      <c r="BU112" s="66">
        <f>SUMPRODUCT((BI$4:BI112)*($BR$4:$BR112)*(其他调用!CA$5:CA113))</f>
        <v>960731.08547210426</v>
      </c>
      <c r="BV112" s="66">
        <f>SUMPRODUCT((BJ$4:BJ112)*($BR$4:$BR112)*(其他调用!CB$5:CB113))</f>
        <v>672600.92891469446</v>
      </c>
      <c r="BW112" s="66">
        <f>SUMPRODUCT((BK$4:BK112)*($BR$4:$BR112)*(其他调用!CC$5:CC113))</f>
        <v>371859.35571677686</v>
      </c>
      <c r="BX112" s="85">
        <f>SUMPRODUCT((BG$4:BG112)*($BR$4:$BR112))*'[1]功能-战损相关'!$D$2-BS112</f>
        <v>182936.29582224897</v>
      </c>
      <c r="BY112" s="85">
        <f>SUMPRODUCT((BH$4:BH112)*($BR$4:$BR112))*'[1]功能-战损相关'!$D$2-BT112</f>
        <v>568570.50186184351</v>
      </c>
      <c r="BZ112" s="85">
        <f>SUMPRODUCT((BI$4:BI112)*($BR$4:$BR112))*'[1]功能-战损相关'!$D$2-BU112</f>
        <v>1784214.8730196217</v>
      </c>
      <c r="CA112" s="85">
        <f>SUMPRODUCT((BJ$4:BJ112)*($BR$4:$BR112))*'[1]功能-战损相关'!$D$2-BV112</f>
        <v>1249116.0108415768</v>
      </c>
      <c r="CB112" s="85">
        <f>SUMPRODUCT((BK$4:BK112)*($BR$4:$BR112))*'[1]功能-战损相关'!$D$2-BW112</f>
        <v>690595.94633115735</v>
      </c>
      <c r="CD112" s="34"/>
    </row>
    <row r="113" spans="27:82" x14ac:dyDescent="0.2">
      <c r="AA113" s="105">
        <v>110</v>
      </c>
      <c r="AB113" s="105">
        <f>攻城基础信息!X114*$E$12</f>
        <v>220069.68628105751</v>
      </c>
      <c r="AC113" s="105">
        <f>攻城基础信息!Y114*$E$12</f>
        <v>161643.6881504652</v>
      </c>
      <c r="AD113" s="105">
        <f>攻城基础信息!Z114*$E$12</f>
        <v>230306.96539466261</v>
      </c>
      <c r="AE113" s="105">
        <f>攻城基础信息!AA114*$E$12</f>
        <v>169932.78117249976</v>
      </c>
      <c r="AF113" s="105">
        <f>攻城基础信息!AB114*$E$12</f>
        <v>249462.58179635432</v>
      </c>
      <c r="AG113" s="105"/>
      <c r="AH113" s="105">
        <f>$E$4*AB113*攻城基础信息!AC114</f>
        <v>15404878.039674016</v>
      </c>
      <c r="AI113" s="105">
        <f>$E$4*AC113*攻城基础信息!AD114</f>
        <v>11315058.170532558</v>
      </c>
      <c r="AJ113" s="105">
        <f>$E$4*AD113*攻城基础信息!AE114</f>
        <v>16121487.577626372</v>
      </c>
      <c r="AK113" s="105">
        <f>$E$4*AE113*攻城基础信息!AF114</f>
        <v>11895294.682074975</v>
      </c>
      <c r="AL113" s="105">
        <f>$E$4*AF113*攻城基础信息!AG114</f>
        <v>17462380.725744791</v>
      </c>
      <c r="AN113" s="34">
        <v>110</v>
      </c>
      <c r="AO113" s="105">
        <f>求节点(节奏总纲!D$4:D$163,AH$4:AH$163,$AN113)*其他调用!H114*其他调用!$M114</f>
        <v>432305659.57747263</v>
      </c>
      <c r="AP113" s="105">
        <f>求节点(节奏总纲!E$4:E$163,AI$4:AI$163,$AN113)*其他调用!I114*其他调用!$M114</f>
        <v>532953578.1997335</v>
      </c>
      <c r="AQ113" s="105">
        <f>求节点(节奏总纲!F$4:F$163,AJ$4:AJ$163,$AN113)*其他调用!J114*其他调用!$M114</f>
        <v>42112851.862105317</v>
      </c>
      <c r="AR113" s="105">
        <f>求节点(节奏总纲!G$4:G$163,AK$4:AK$163,$AN113)*其他调用!K114*其他调用!$M114</f>
        <v>10050018.664616516</v>
      </c>
      <c r="AS113" s="105">
        <f>求节点(节奏总纲!H$4:H$163,AL$4:AL$163,$AN113)*其他调用!L114*其他调用!$M114</f>
        <v>3241577.9596387041</v>
      </c>
      <c r="AT113" s="34">
        <f t="shared" si="17"/>
        <v>1020663686.2635667</v>
      </c>
      <c r="AU113" s="84"/>
      <c r="AY113" s="105">
        <v>110</v>
      </c>
      <c r="AZ113" s="105">
        <f>其他调用!R114*6*(其他调用!AH$2*$AZ$1*MIN(其他调用!$AJ114/其他调用!AH114,1)+$E$4*0%*攻城基础信息!AC114)</f>
        <v>26807.75892755689</v>
      </c>
      <c r="BA113" s="105">
        <f>其他调用!S114*6*(其他调用!AI$2*$AZ$1*MIN(其他调用!$AJ114/其他调用!AI114,1)+$E$4*0%*攻城基础信息!AD114)</f>
        <v>80810.269394264877</v>
      </c>
      <c r="BB113" s="105">
        <f>其他调用!T114*6*(其他调用!AJ$2*$AZ$1*MIN(其他调用!$AJ114/其他调用!AJ114,1)+$E$4*0%*攻城基础信息!AE114)</f>
        <v>243647.30564294336</v>
      </c>
      <c r="BC113" s="105">
        <f>其他调用!U114*6*(其他调用!AK$2*$AZ$1*MIN(其他调用!$AJ114/其他调用!AK114,1)+$E$4*0%*攻城基础信息!AF114)</f>
        <v>167470.32525975819</v>
      </c>
      <c r="BD113" s="105">
        <f>其他调用!V114*6*(其他调用!AL$2*$AZ$1*MIN(其他调用!$AJ114/其他调用!AL114,1)+$E$4*0%*攻城基础信息!AG114)</f>
        <v>97330.312522809996</v>
      </c>
      <c r="BF113" s="34">
        <v>110</v>
      </c>
      <c r="BG113" s="105">
        <f>求节点(节奏总纲!D$4:D$163,AZ$4:AZ$163,$AN113)</f>
        <v>18345.684369225288</v>
      </c>
      <c r="BH113" s="105">
        <f>求节点(节奏总纲!E$4:E$163,BA$4:BA$163,$AN113)</f>
        <v>56762.780386759739</v>
      </c>
      <c r="BI113" s="105">
        <f>求节点(节奏总纲!F$4:F$163,BB$4:BB$163,$AN113)</f>
        <v>177092.3500533906</v>
      </c>
      <c r="BJ113" s="105">
        <f>求节点(节奏总纲!G$4:G$163,BC$4:BC$163,$AN113)</f>
        <v>124704.01419456673</v>
      </c>
      <c r="BK113" s="105">
        <f>求节点(节奏总纲!H$4:H$163,BD$4:BD$163,$AN113)</f>
        <v>69348.361289554101</v>
      </c>
      <c r="BL113" s="34">
        <f>BG113*其他调用!H114*其他调用!$M114</f>
        <v>879905.80842960731</v>
      </c>
      <c r="BM113" s="34">
        <f>BH113*其他调用!I114*其他调用!$M114</f>
        <v>2684397.8083494585</v>
      </c>
      <c r="BN113" s="34">
        <f>BI113*其他调用!J114*其他调用!$M114</f>
        <v>683650.85248657048</v>
      </c>
      <c r="BO113" s="34">
        <f>BJ113*其他调用!K114*其他调用!$M114</f>
        <v>85646.218132771668</v>
      </c>
      <c r="BP113" s="34">
        <f>BK113*其他调用!L114*其他调用!$M114</f>
        <v>13780.906355460189</v>
      </c>
      <c r="BQ113" s="34">
        <f t="shared" si="16"/>
        <v>4347381.5937538678</v>
      </c>
      <c r="BR113" s="67">
        <f>[1]服务器生态!$R112</f>
        <v>5.8173826475317006E-2</v>
      </c>
      <c r="BS113" s="66">
        <f>SUMPRODUCT((BG$4:BG113)*($BR$4:$BR113)*(其他调用!BY$5:BY114))</f>
        <v>98690.926054239826</v>
      </c>
      <c r="BT113" s="66">
        <f>SUMPRODUCT((BH$4:BH113)*($BR$4:$BR113)*(其他调用!BZ$5:BZ114))</f>
        <v>306731.2160802607</v>
      </c>
      <c r="BU113" s="66">
        <f>SUMPRODUCT((BI$4:BI113)*($BR$4:$BR113)*(其他调用!CA$5:CA114))</f>
        <v>962533.9599094739</v>
      </c>
      <c r="BV113" s="66">
        <f>SUMPRODUCT((BJ$4:BJ113)*($BR$4:$BR113)*(其他调用!CB$5:CB114))</f>
        <v>673870.46810913726</v>
      </c>
      <c r="BW113" s="66">
        <f>SUMPRODUCT((BK$4:BK113)*($BR$4:$BR113)*(其他调用!CC$5:CC114))</f>
        <v>372565.35113557795</v>
      </c>
      <c r="BX113" s="85">
        <f>SUMPRODUCT((BG$4:BG113)*($BR$4:$BR113))*'[1]功能-战损相关'!$D$2-BS113</f>
        <v>183283.14838644551</v>
      </c>
      <c r="BY113" s="85">
        <f>SUMPRODUCT((BH$4:BH113)*($BR$4:$BR113))*'[1]功能-战损相关'!$D$2-BT113</f>
        <v>569643.6870061981</v>
      </c>
      <c r="BZ113" s="85">
        <f>SUMPRODUCT((BI$4:BI113)*($BR$4:$BR113))*'[1]功能-战损相关'!$D$2-BU113</f>
        <v>1787563.0684033078</v>
      </c>
      <c r="CA113" s="85">
        <f>SUMPRODUCT((BJ$4:BJ113)*($BR$4:$BR113))*'[1]功能-战损相关'!$D$2-BV113</f>
        <v>1251473.7264883989</v>
      </c>
      <c r="CB113" s="85">
        <f>SUMPRODUCT((BK$4:BK113)*($BR$4:$BR113))*'[1]功能-战损相关'!$D$2-BW113</f>
        <v>691907.08068035915</v>
      </c>
      <c r="CD113" s="34"/>
    </row>
    <row r="114" spans="27:82" x14ac:dyDescent="0.2">
      <c r="AA114" s="105">
        <v>111</v>
      </c>
      <c r="AB114" s="105">
        <f>攻城基础信息!X115*$E$12</f>
        <v>220069.68628105751</v>
      </c>
      <c r="AC114" s="105">
        <f>攻城基础信息!Y115*$E$12</f>
        <v>161643.6881504652</v>
      </c>
      <c r="AD114" s="105">
        <f>攻城基础信息!Z115*$E$12</f>
        <v>230306.96539466261</v>
      </c>
      <c r="AE114" s="105">
        <f>攻城基础信息!AA115*$E$12</f>
        <v>169932.78117249976</v>
      </c>
      <c r="AF114" s="105">
        <f>攻城基础信息!AB115*$E$12</f>
        <v>249462.58179635432</v>
      </c>
      <c r="AG114" s="105"/>
      <c r="AH114" s="105">
        <f>$E$4*AB114*攻城基础信息!AC115</f>
        <v>15404878.039674016</v>
      </c>
      <c r="AI114" s="105">
        <f>$E$4*AC114*攻城基础信息!AD115</f>
        <v>11315058.170532558</v>
      </c>
      <c r="AJ114" s="105">
        <f>$E$4*AD114*攻城基础信息!AE115</f>
        <v>16121487.577626372</v>
      </c>
      <c r="AK114" s="105">
        <f>$E$4*AE114*攻城基础信息!AF115</f>
        <v>11895294.682074975</v>
      </c>
      <c r="AL114" s="105">
        <f>$E$4*AF114*攻城基础信息!AG115</f>
        <v>17462380.725744791</v>
      </c>
      <c r="AN114" s="34">
        <v>111</v>
      </c>
      <c r="AO114" s="105">
        <f>求节点(节奏总纲!D$4:D$163,AH$4:AH$163,$AN114)*其他调用!H115*其他调用!$M115</f>
        <v>433844770.84829992</v>
      </c>
      <c r="AP114" s="105">
        <f>求节点(节奏总纲!E$4:E$163,AI$4:AI$163,$AN114)*其他调用!I115*其他调用!$M115</f>
        <v>534805301.61712784</v>
      </c>
      <c r="AQ114" s="105">
        <f>求节点(节奏总纲!F$4:F$163,AJ$4:AJ$163,$AN114)*其他调用!J115*其他调用!$M115</f>
        <v>42249087.452326588</v>
      </c>
      <c r="AR114" s="105">
        <f>求节点(节奏总纲!G$4:G$163,AK$4:AK$163,$AN114)*其他调用!K115*其他调用!$M115</f>
        <v>10081067.806395113</v>
      </c>
      <c r="AS114" s="105">
        <f>求节点(节奏总纲!H$4:H$163,AL$4:AL$163,$AN114)*其他调用!L115*其他调用!$M115</f>
        <v>3245367.2976020249</v>
      </c>
      <c r="AT114" s="34">
        <f t="shared" si="17"/>
        <v>1024225595.0217515</v>
      </c>
      <c r="AU114" s="84"/>
      <c r="AY114" s="105">
        <v>111</v>
      </c>
      <c r="AZ114" s="105">
        <f>其他调用!R115*6*(其他调用!AH$2*$AZ$1*MIN(其他调用!$AJ115/其他调用!AH115,1)+$E$4*0%*攻城基础信息!AC115)</f>
        <v>27013.922602706301</v>
      </c>
      <c r="BA114" s="105">
        <f>其他调用!S115*6*(其他调用!AI$2*$AZ$1*MIN(其他调用!$AJ115/其他调用!AI115,1)+$E$4*0%*攻城基础信息!AD115)</f>
        <v>81415.158516650074</v>
      </c>
      <c r="BB114" s="105">
        <f>其他调用!T115*6*(其他调用!AJ$2*$AZ$1*MIN(其他调用!$AJ115/其他调用!AJ115,1)+$E$4*0%*攻城基础信息!AE115)</f>
        <v>245517.00537141028</v>
      </c>
      <c r="BC114" s="105">
        <f>其他调用!U115*6*(其他调用!AK$2*$AZ$1*MIN(其他调用!$AJ115/其他调用!AK115,1)+$E$4*0%*攻城基础信息!AF115)</f>
        <v>168644.72922679034</v>
      </c>
      <c r="BD114" s="105">
        <f>其他调用!V115*6*(其他调用!AL$2*$AZ$1*MIN(其他调用!$AJ115/其他调用!AL115,1)+$E$4*0%*攻城基础信息!AG115)</f>
        <v>98839.053147694838</v>
      </c>
      <c r="BF114" s="34">
        <v>111</v>
      </c>
      <c r="BG114" s="105">
        <f>求节点(节奏总纲!D$4:D$163,AZ$4:AZ$163,$AN114)</f>
        <v>18371.645273188045</v>
      </c>
      <c r="BH114" s="105">
        <f>求节点(节奏总纲!E$4:E$163,BA$4:BA$163,$AN114)</f>
        <v>56837.548474669296</v>
      </c>
      <c r="BI114" s="105">
        <f>求节点(节奏总纲!F$4:F$163,BB$4:BB$163,$AN114)</f>
        <v>177329.134930028</v>
      </c>
      <c r="BJ114" s="105">
        <f>求节点(节奏总纲!G$4:G$163,BC$4:BC$163,$AN114)</f>
        <v>124853.20070752634</v>
      </c>
      <c r="BK114" s="105">
        <f>求节点(节奏总纲!H$4:H$163,BD$4:BD$163,$AN114)</f>
        <v>69448.778516280727</v>
      </c>
      <c r="BL114" s="34">
        <f>BG114*其他调用!H115*其他调用!$M115</f>
        <v>881150.95959045645</v>
      </c>
      <c r="BM114" s="34">
        <f>BH114*其他调用!I115*其他调用!$M115</f>
        <v>2687933.7044058419</v>
      </c>
      <c r="BN114" s="34">
        <f>BI114*其他调用!J115*其他调用!$M115</f>
        <v>684564.94156337297</v>
      </c>
      <c r="BO114" s="34">
        <f>BJ114*其他调用!K115*其他调用!$M115</f>
        <v>85748.67883312628</v>
      </c>
      <c r="BP114" s="34">
        <f>BK114*其他调用!L115*其他调用!$M115</f>
        <v>13800.861266755306</v>
      </c>
      <c r="BQ114" s="34">
        <f t="shared" si="16"/>
        <v>4353199.1456595529</v>
      </c>
      <c r="BR114" s="67">
        <f>[1]服务器生态!$R113</f>
        <v>5.3986553826628175E-2</v>
      </c>
      <c r="BS114" s="66">
        <f>SUMPRODUCT((BG$4:BG114)*($BR$4:$BR114)*(其他调用!BY$5:BY115))</f>
        <v>98864.494872114141</v>
      </c>
      <c r="BT114" s="66">
        <f>SUMPRODUCT((BH$4:BH114)*($BR$4:$BR114)*(其他调用!BZ$5:BZ115))</f>
        <v>307268.1971700284</v>
      </c>
      <c r="BU114" s="66">
        <f>SUMPRODUCT((BI$4:BI114)*($BR$4:$BR114)*(其他调用!CA$5:CA115))</f>
        <v>964209.3029648615</v>
      </c>
      <c r="BV114" s="66">
        <f>SUMPRODUCT((BJ$4:BJ114)*($BR$4:$BR114)*(其他调用!CB$5:CB115))</f>
        <v>675050.03706621146</v>
      </c>
      <c r="BW114" s="66">
        <f>SUMPRODUCT((BK$4:BK114)*($BR$4:$BR114)*(其他调用!CC$5:CC115))</f>
        <v>373221.47867400141</v>
      </c>
      <c r="BX114" s="85">
        <f>SUMPRODUCT((BG$4:BG114)*($BR$4:$BR114))*'[1]功能-战损相关'!$D$2-BS114</f>
        <v>183605.49047678354</v>
      </c>
      <c r="BY114" s="85">
        <f>SUMPRODUCT((BH$4:BH114)*($BR$4:$BR114))*'[1]功能-战损相关'!$D$2-BT114</f>
        <v>570640.9376014811</v>
      </c>
      <c r="BZ114" s="85">
        <f>SUMPRODUCT((BI$4:BI114)*($BR$4:$BR114))*'[1]功能-战损相关'!$D$2-BU114</f>
        <v>1790674.4197918852</v>
      </c>
      <c r="CA114" s="85">
        <f>SUMPRODUCT((BJ$4:BJ114)*($BR$4:$BR114))*'[1]功能-战损相关'!$D$2-BV114</f>
        <v>1253664.3545515367</v>
      </c>
      <c r="CB114" s="85">
        <f>SUMPRODUCT((BK$4:BK114)*($BR$4:$BR114))*'[1]功能-战损相关'!$D$2-BW114</f>
        <v>693125.60325171717</v>
      </c>
    </row>
    <row r="115" spans="27:82" x14ac:dyDescent="0.2">
      <c r="AA115" s="105">
        <v>112</v>
      </c>
      <c r="AB115" s="105">
        <f>攻城基础信息!X116*$E$12</f>
        <v>220069.68628105751</v>
      </c>
      <c r="AC115" s="105">
        <f>攻城基础信息!Y116*$E$12</f>
        <v>161643.6881504652</v>
      </c>
      <c r="AD115" s="105">
        <f>攻城基础信息!Z116*$E$12</f>
        <v>230306.96539466261</v>
      </c>
      <c r="AE115" s="105">
        <f>攻城基础信息!AA116*$E$12</f>
        <v>169932.78117249976</v>
      </c>
      <c r="AF115" s="105">
        <f>攻城基础信息!AB116*$E$12</f>
        <v>249462.58179635432</v>
      </c>
      <c r="AG115" s="105"/>
      <c r="AH115" s="105">
        <f>$E$4*AB115*攻城基础信息!AC116</f>
        <v>15404878.039674016</v>
      </c>
      <c r="AI115" s="105">
        <f>$E$4*AC115*攻城基础信息!AD116</f>
        <v>11315058.170532558</v>
      </c>
      <c r="AJ115" s="105">
        <f>$E$4*AD115*攻城基础信息!AE116</f>
        <v>16121487.577626372</v>
      </c>
      <c r="AK115" s="105">
        <f>$E$4*AE115*攻城基础信息!AF116</f>
        <v>11895294.682074975</v>
      </c>
      <c r="AL115" s="105">
        <f>$E$4*AF115*攻城基础信息!AG116</f>
        <v>17462380.725744791</v>
      </c>
      <c r="AN115" s="34">
        <v>112</v>
      </c>
      <c r="AO115" s="105">
        <f>求节点(节奏总纲!D$4:D$163,AH$4:AH$163,$AN115)*其他调用!H116*其他调用!$M116</f>
        <v>435349298.80956048</v>
      </c>
      <c r="AP115" s="105">
        <f>求节点(节奏总纲!E$4:E$163,AI$4:AI$163,$AN115)*其他调用!I116*其他调用!$M116</f>
        <v>536657025.03452218</v>
      </c>
      <c r="AQ115" s="105">
        <f>求节点(节奏总纲!F$4:F$163,AJ$4:AJ$163,$AN115)*其他调用!J116*其他调用!$M116</f>
        <v>42378322.7183678</v>
      </c>
      <c r="AR115" s="105">
        <f>求节点(节奏总纲!G$4:G$163,AK$4:AK$163,$AN115)*其他调用!K116*其他调用!$M116</f>
        <v>10112116.948173711</v>
      </c>
      <c r="AS115" s="105">
        <f>求节点(节奏总纲!H$4:H$163,AL$4:AL$163,$AN115)*其他调用!L116*其他调用!$M116</f>
        <v>3249156.6355653452</v>
      </c>
      <c r="AT115" s="34">
        <f t="shared" si="17"/>
        <v>1027745920.1461896</v>
      </c>
      <c r="AU115" s="84"/>
      <c r="AY115" s="105">
        <v>112</v>
      </c>
      <c r="AZ115" s="105">
        <f>其他调用!R116*6*(其他调用!AH$2*$AZ$1*MIN(其他调用!$AJ116/其他调用!AH116,1)+$E$4*0%*攻城基础信息!AC116)</f>
        <v>27211.450018359163</v>
      </c>
      <c r="BA115" s="105">
        <f>其他调用!S116*6*(其他调用!AI$2*$AZ$1*MIN(其他调用!$AJ116/其他调用!AI116,1)+$E$4*0%*攻城基础信息!AD116)</f>
        <v>82032.064116117719</v>
      </c>
      <c r="BB115" s="105">
        <f>其他调用!T116*6*(其他调用!AJ$2*$AZ$1*MIN(其他调用!$AJ116/其他调用!AJ116,1)+$E$4*0%*攻城基础信息!AE116)</f>
        <v>247331.25772429944</v>
      </c>
      <c r="BC115" s="105">
        <f>其他调用!U116*6*(其他调用!AK$2*$AZ$1*MIN(其他调用!$AJ116/其他调用!AK116,1)+$E$4*0%*攻城基础信息!AF116)</f>
        <v>169758.14697243992</v>
      </c>
      <c r="BD115" s="105">
        <f>其他调用!V116*6*(其他调用!AL$2*$AZ$1*MIN(其他调用!$AJ116/其他调用!AL116,1)+$E$4*0%*攻城基础信息!AG116)</f>
        <v>100284.81816783178</v>
      </c>
      <c r="BF115" s="34">
        <v>112</v>
      </c>
      <c r="BG115" s="105">
        <f>求节点(节奏总纲!D$4:D$163,AZ$4:AZ$163,$AN115)</f>
        <v>18396.949491461935</v>
      </c>
      <c r="BH115" s="105">
        <f>求节点(节奏总纲!E$4:E$163,BA$4:BA$163,$AN115)</f>
        <v>56912.316562578846</v>
      </c>
      <c r="BI115" s="105">
        <f>求节点(节奏总纲!F$4:F$163,BB$4:BB$163,$AN115)</f>
        <v>177551.82995130392</v>
      </c>
      <c r="BJ115" s="105">
        <f>求节点(节奏总纲!G$4:G$163,BC$4:BC$163,$AN115)</f>
        <v>125002.38722048595</v>
      </c>
      <c r="BK115" s="105">
        <f>求节点(节奏总纲!H$4:H$163,BD$4:BD$163,$AN115)</f>
        <v>69549.195743007338</v>
      </c>
      <c r="BL115" s="34">
        <f>BG115*其他调用!H116*其他调用!$M116</f>
        <v>882364.61443095503</v>
      </c>
      <c r="BM115" s="34">
        <f>BH115*其他调用!I116*其他调用!$M116</f>
        <v>2691469.6004622248</v>
      </c>
      <c r="BN115" s="34">
        <f>BI115*其他调用!J116*其他调用!$M116</f>
        <v>685424.63788054243</v>
      </c>
      <c r="BO115" s="34">
        <f>BJ115*其他调用!K116*其他调用!$M116</f>
        <v>85851.139533480891</v>
      </c>
      <c r="BP115" s="34">
        <f>BK115*其他调用!L116*其他调用!$M116</f>
        <v>13820.816178050416</v>
      </c>
      <c r="BQ115" s="34">
        <f t="shared" si="16"/>
        <v>4358930.8084852537</v>
      </c>
      <c r="BR115" s="67">
        <f>[1]服务器生态!$R114</f>
        <v>4.9799281177939345E-2</v>
      </c>
      <c r="BS115" s="66">
        <f>SUMPRODUCT((BG$4:BG115)*($BR$4:$BR115)*(其他调用!BY$5:BY116))</f>
        <v>99024.821972708931</v>
      </c>
      <c r="BT115" s="66">
        <f>SUMPRODUCT((BH$4:BH115)*($BR$4:$BR115)*(其他调用!BZ$5:BZ116))</f>
        <v>307764.18084965128</v>
      </c>
      <c r="BU115" s="66">
        <f>SUMPRODUCT((BI$4:BI115)*($BR$4:$BR115)*(其他调用!CA$5:CA116))</f>
        <v>965756.64482795692</v>
      </c>
      <c r="BV115" s="66">
        <f>SUMPRODUCT((BJ$4:BJ115)*($BR$4:$BR115)*(其他调用!CB$5:CB116))</f>
        <v>676139.41714630509</v>
      </c>
      <c r="BW115" s="66">
        <f>SUMPRODUCT((BK$4:BK115)*($BR$4:$BR115)*(其他调用!CC$5:CC116))</f>
        <v>373827.59116603987</v>
      </c>
      <c r="BX115" s="85">
        <f>SUMPRODUCT((BG$4:BG115)*($BR$4:$BR115))*'[1]功能-战损相关'!$D$2-BS115</f>
        <v>183903.24080645962</v>
      </c>
      <c r="BY115" s="85">
        <f>SUMPRODUCT((BH$4:BH115)*($BR$4:$BR115))*'[1]功能-战损相关'!$D$2-BT115</f>
        <v>571562.05014935206</v>
      </c>
      <c r="BZ115" s="85">
        <f>SUMPRODUCT((BI$4:BI115)*($BR$4:$BR115))*'[1]功能-战损相关'!$D$2-BU115</f>
        <v>1793548.0546804913</v>
      </c>
      <c r="CA115" s="85">
        <f>SUMPRODUCT((BJ$4:BJ115)*($BR$4:$BR115))*'[1]功能-战损相关'!$D$2-BV115</f>
        <v>1255687.4889859965</v>
      </c>
      <c r="CB115" s="85">
        <f>SUMPRODUCT((BK$4:BK115)*($BR$4:$BR115))*'[1]功能-战损相关'!$D$2-BW115</f>
        <v>694251.24073693133</v>
      </c>
    </row>
    <row r="116" spans="27:82" x14ac:dyDescent="0.2">
      <c r="AA116" s="105">
        <v>113</v>
      </c>
      <c r="AB116" s="105">
        <f>攻城基础信息!X117*$E$12</f>
        <v>220069.68628105751</v>
      </c>
      <c r="AC116" s="105">
        <f>攻城基础信息!Y117*$E$12</f>
        <v>161643.6881504652</v>
      </c>
      <c r="AD116" s="105">
        <f>攻城基础信息!Z117*$E$12</f>
        <v>230306.96539466261</v>
      </c>
      <c r="AE116" s="105">
        <f>攻城基础信息!AA117*$E$12</f>
        <v>169932.78117249976</v>
      </c>
      <c r="AF116" s="105">
        <f>攻城基础信息!AB117*$E$12</f>
        <v>249462.58179635432</v>
      </c>
      <c r="AG116" s="105"/>
      <c r="AH116" s="105">
        <f>$E$4*AB116*攻城基础信息!AC117</f>
        <v>15404878.039674016</v>
      </c>
      <c r="AI116" s="105">
        <f>$E$4*AC116*攻城基础信息!AD117</f>
        <v>11315058.170532558</v>
      </c>
      <c r="AJ116" s="105">
        <f>$E$4*AD116*攻城基础信息!AE117</f>
        <v>16121487.577626372</v>
      </c>
      <c r="AK116" s="105">
        <f>$E$4*AE116*攻城基础信息!AF117</f>
        <v>11895294.682074975</v>
      </c>
      <c r="AL116" s="105">
        <f>$E$4*AF116*攻城基础信息!AG117</f>
        <v>17462380.725744791</v>
      </c>
      <c r="AN116" s="34">
        <v>113</v>
      </c>
      <c r="AO116" s="105">
        <f>求节点(节奏总纲!D$4:D$163,AH$4:AH$163,$AN116)*其他调用!H117*其他调用!$M117</f>
        <v>436853826.77082109</v>
      </c>
      <c r="AP116" s="105">
        <f>求节点(节奏总纲!E$4:E$163,AI$4:AI$163,$AN116)*其他调用!I117*其他调用!$M117</f>
        <v>538508748.45191646</v>
      </c>
      <c r="AQ116" s="105">
        <f>求节点(节奏总纲!F$4:F$163,AJ$4:AJ$163,$AN116)*其他调用!J117*其他调用!$M117</f>
        <v>42507557.984409012</v>
      </c>
      <c r="AR116" s="105">
        <f>求节点(节奏总纲!G$4:G$163,AK$4:AK$163,$AN116)*其他调用!K117*其他调用!$M117</f>
        <v>10143166.089952309</v>
      </c>
      <c r="AS116" s="105">
        <f>求节点(节奏总纲!H$4:H$163,AL$4:AL$163,$AN116)*其他调用!L117*其他调用!$M117</f>
        <v>3252945.973528666</v>
      </c>
      <c r="AT116" s="34">
        <f t="shared" si="17"/>
        <v>1031266245.2706275</v>
      </c>
      <c r="AU116" s="84"/>
      <c r="AY116" s="105">
        <v>113</v>
      </c>
      <c r="AZ116" s="105">
        <f>其他调用!R117*6*(其他调用!AH$2*$AZ$1*MIN(其他调用!$AJ117/其他调用!AH117,1)+$E$4*0%*攻城基础信息!AC117)</f>
        <v>27416.503754373192</v>
      </c>
      <c r="BA116" s="105">
        <f>其他调用!S117*6*(其他调用!AI$2*$AZ$1*MIN(其他调用!$AJ117/其他调用!AI117,1)+$E$4*0%*攻城基础信息!AD117)</f>
        <v>82634.279057857057</v>
      </c>
      <c r="BB116" s="105">
        <f>其他调用!T117*6*(其他调用!AJ$2*$AZ$1*MIN(其他调用!$AJ117/其他调用!AJ117,1)+$E$4*0%*攻城基础信息!AE117)</f>
        <v>249177.48604471682</v>
      </c>
      <c r="BC116" s="105">
        <f>其他调用!U117*6*(其他调用!AK$2*$AZ$1*MIN(其他调用!$AJ117/其他调用!AK117,1)+$E$4*0%*攻城基础信息!AF117)</f>
        <v>170814.32456309651</v>
      </c>
      <c r="BD116" s="105">
        <f>其他调用!V117*6*(其他调用!AL$2*$AZ$1*MIN(其他调用!$AJ117/其他调用!AL117,1)+$E$4*0%*攻城基础信息!AG117)</f>
        <v>101748.41761537296</v>
      </c>
      <c r="BF116" s="34">
        <v>113</v>
      </c>
      <c r="BG116" s="105">
        <f>求节点(节奏总纲!D$4:D$163,AZ$4:AZ$163,$AN116)</f>
        <v>18422.253709735825</v>
      </c>
      <c r="BH116" s="105">
        <f>求节点(节奏总纲!E$4:E$163,BA$4:BA$163,$AN116)</f>
        <v>56987.084650488396</v>
      </c>
      <c r="BI116" s="105">
        <f>求节点(节奏总纲!F$4:F$163,BB$4:BB$163,$AN116)</f>
        <v>177774.52497257982</v>
      </c>
      <c r="BJ116" s="105">
        <f>求节点(节奏总纲!G$4:G$163,BC$4:BC$163,$AN116)</f>
        <v>125151.57373344556</v>
      </c>
      <c r="BK116" s="105">
        <f>求节点(节奏总纲!H$4:H$163,BD$4:BD$163,$AN116)</f>
        <v>69649.612969733949</v>
      </c>
      <c r="BL116" s="34">
        <f>BG116*其他调用!H117*其他调用!$M117</f>
        <v>883578.26927145338</v>
      </c>
      <c r="BM116" s="34">
        <f>BH116*其他调用!I117*其他调用!$M117</f>
        <v>2695005.4965186077</v>
      </c>
      <c r="BN116" s="34">
        <f>BI116*其他调用!J117*其他调用!$M117</f>
        <v>686284.3341977119</v>
      </c>
      <c r="BO116" s="34">
        <f>BJ116*其他调用!K117*其他调用!$M117</f>
        <v>85953.600233835503</v>
      </c>
      <c r="BP116" s="34">
        <f>BK116*其他调用!L117*其他调用!$M117</f>
        <v>13840.77108934553</v>
      </c>
      <c r="BQ116" s="34">
        <f t="shared" si="16"/>
        <v>4364662.4713109536</v>
      </c>
      <c r="BR116" s="67">
        <f>[1]服务器生态!$R115</f>
        <v>4.7144401972964413E-2</v>
      </c>
      <c r="BS116" s="66">
        <f>SUMPRODUCT((BG$4:BG116)*($BR$4:$BR116)*(其他调用!BY$5:BY117))</f>
        <v>99176.810546183377</v>
      </c>
      <c r="BT116" s="66">
        <f>SUMPRODUCT((BH$4:BH116)*($BR$4:$BR116)*(其他调用!BZ$5:BZ117))</f>
        <v>308234.3397042065</v>
      </c>
      <c r="BU116" s="66">
        <f>SUMPRODUCT((BI$4:BI116)*($BR$4:$BR116)*(其他调用!CA$5:CA117))</f>
        <v>967223.33271948248</v>
      </c>
      <c r="BV116" s="66">
        <f>SUMPRODUCT((BJ$4:BJ116)*($BR$4:$BR116)*(其他调用!CB$5:CB117))</f>
        <v>677171.95146374183</v>
      </c>
      <c r="BW116" s="66">
        <f>SUMPRODUCT((BK$4:BK116)*($BR$4:$BR116)*(其他调用!CC$5:CC117))</f>
        <v>374402.21930248349</v>
      </c>
      <c r="BX116" s="85">
        <f>SUMPRODUCT((BG$4:BG116)*($BR$4:$BR116))*'[1]功能-战损相关'!$D$2-BS116</f>
        <v>184185.50530005503</v>
      </c>
      <c r="BY116" s="85">
        <f>SUMPRODUCT((BH$4:BH116)*($BR$4:$BR116))*'[1]功能-战损相关'!$D$2-BT116</f>
        <v>572435.20230781171</v>
      </c>
      <c r="BZ116" s="85">
        <f>SUMPRODUCT((BI$4:BI116)*($BR$4:$BR116))*'[1]功能-战损相关'!$D$2-BU116</f>
        <v>1796271.9036218957</v>
      </c>
      <c r="CA116" s="85">
        <f>SUMPRODUCT((BJ$4:BJ116)*($BR$4:$BR116))*'[1]功能-战损相关'!$D$2-BV116</f>
        <v>1257605.0527183791</v>
      </c>
      <c r="CB116" s="85">
        <f>SUMPRODUCT((BK$4:BK116)*($BR$4:$BR116))*'[1]功能-战损相关'!$D$2-BW116</f>
        <v>695318.40727604099</v>
      </c>
    </row>
    <row r="117" spans="27:82" x14ac:dyDescent="0.2">
      <c r="AA117" s="105">
        <v>114</v>
      </c>
      <c r="AB117" s="105">
        <f>攻城基础信息!X118*$E$12</f>
        <v>220069.68628105751</v>
      </c>
      <c r="AC117" s="105">
        <f>攻城基础信息!Y118*$E$12</f>
        <v>161643.6881504652</v>
      </c>
      <c r="AD117" s="105">
        <f>攻城基础信息!Z118*$E$12</f>
        <v>230306.96539466261</v>
      </c>
      <c r="AE117" s="105">
        <f>攻城基础信息!AA118*$E$12</f>
        <v>169932.78117249976</v>
      </c>
      <c r="AF117" s="105">
        <f>攻城基础信息!AB118*$E$12</f>
        <v>249462.58179635432</v>
      </c>
      <c r="AG117" s="105"/>
      <c r="AH117" s="105">
        <f>$E$4*AB117*攻城基础信息!AC118</f>
        <v>15404878.039674016</v>
      </c>
      <c r="AI117" s="105">
        <f>$E$4*AC117*攻城基础信息!AD118</f>
        <v>11315058.170532558</v>
      </c>
      <c r="AJ117" s="105">
        <f>$E$4*AD117*攻城基础信息!AE118</f>
        <v>16121487.577626372</v>
      </c>
      <c r="AK117" s="105">
        <f>$E$4*AE117*攻城基础信息!AF118</f>
        <v>11895294.682074975</v>
      </c>
      <c r="AL117" s="105">
        <f>$E$4*AF117*攻城基础信息!AG118</f>
        <v>17462380.725744791</v>
      </c>
      <c r="AN117" s="34">
        <v>114</v>
      </c>
      <c r="AO117" s="105">
        <f>求节点(节奏总纲!D$4:D$163,AH$4:AH$163,$AN117)*其他调用!H118*其他调用!$M118</f>
        <v>438358354.73208183</v>
      </c>
      <c r="AP117" s="105">
        <f>求节点(节奏总纲!E$4:E$163,AI$4:AI$163,$AN117)*其他调用!I118*其他调用!$M118</f>
        <v>540360471.86931062</v>
      </c>
      <c r="AQ117" s="105">
        <f>求节点(节奏总纲!F$4:F$163,AJ$4:AJ$163,$AN117)*其他调用!J118*其他调用!$M118</f>
        <v>42636793.250450224</v>
      </c>
      <c r="AR117" s="105">
        <f>求节点(节奏总纲!G$4:G$163,AK$4:AK$163,$AN117)*其他调用!K118*其他调用!$M118</f>
        <v>10174215.231730906</v>
      </c>
      <c r="AS117" s="105">
        <f>求节点(节奏总纲!H$4:H$163,AL$4:AL$163,$AN117)*其他调用!L118*其他调用!$M118</f>
        <v>3256735.3114919863</v>
      </c>
      <c r="AT117" s="34">
        <f t="shared" si="17"/>
        <v>1034786570.3950657</v>
      </c>
      <c r="AU117" s="84"/>
      <c r="AY117" s="105">
        <v>114</v>
      </c>
      <c r="AZ117" s="105">
        <f>其他调用!R118*6*(其他调用!AH$2*$AZ$1*MIN(其他调用!$AJ118/其他调用!AH118,1)+$E$4*0%*攻城基础信息!AC118)</f>
        <v>27615.3795425973</v>
      </c>
      <c r="BA117" s="105">
        <f>其他调用!S118*6*(其他调用!AI$2*$AZ$1*MIN(其他调用!$AJ118/其他调用!AI118,1)+$E$4*0%*攻城基础信息!AD118)</f>
        <v>83245.388419424009</v>
      </c>
      <c r="BB117" s="105">
        <f>其他调用!T118*6*(其他调用!AJ$2*$AZ$1*MIN(其他调用!$AJ118/其他调用!AJ118,1)+$E$4*0%*攻城基础信息!AE118)</f>
        <v>250946.41447549217</v>
      </c>
      <c r="BC117" s="105">
        <f>其他调用!U118*6*(其他调用!AK$2*$AZ$1*MIN(其他调用!$AJ118/其他调用!AK118,1)+$E$4*0%*攻城基础信息!AF118)</f>
        <v>171856.15497463991</v>
      </c>
      <c r="BD117" s="105">
        <f>其他调用!V118*6*(其他调用!AL$2*$AZ$1*MIN(其他调用!$AJ118/其他调用!AL118,1)+$E$4*0%*攻城基础信息!AG118)</f>
        <v>103230.6935375778</v>
      </c>
      <c r="BF117" s="34">
        <v>114</v>
      </c>
      <c r="BG117" s="105">
        <f>求节点(节奏总纲!D$4:D$163,AZ$4:AZ$163,$AN117)</f>
        <v>18447.557928009715</v>
      </c>
      <c r="BH117" s="105">
        <f>求节点(节奏总纲!E$4:E$163,BA$4:BA$163,$AN117)</f>
        <v>57061.852738397953</v>
      </c>
      <c r="BI117" s="105">
        <f>求节点(节奏总纲!F$4:F$163,BB$4:BB$163,$AN117)</f>
        <v>177997.21999385575</v>
      </c>
      <c r="BJ117" s="105">
        <f>求节点(节奏总纲!G$4:G$163,BC$4:BC$163,$AN117)</f>
        <v>125300.76024640517</v>
      </c>
      <c r="BK117" s="105">
        <f>求节点(节奏总纲!H$4:H$163,BD$4:BD$163,$AN117)</f>
        <v>69750.030196460561</v>
      </c>
      <c r="BL117" s="34">
        <f>BG117*其他调用!H118*其他调用!$M118</f>
        <v>884791.92411195184</v>
      </c>
      <c r="BM117" s="34">
        <f>BH117*其他调用!I118*其他调用!$M118</f>
        <v>2698541.3925749906</v>
      </c>
      <c r="BN117" s="34">
        <f>BI117*其他调用!J118*其他调用!$M118</f>
        <v>687144.03051488148</v>
      </c>
      <c r="BO117" s="34">
        <f>BJ117*其他调用!K118*其他调用!$M118</f>
        <v>86056.060934190114</v>
      </c>
      <c r="BP117" s="34">
        <f>BK117*其他调用!L118*其他调用!$M118</f>
        <v>13860.726000640641</v>
      </c>
      <c r="BQ117" s="34">
        <f t="shared" si="16"/>
        <v>4370394.1341366544</v>
      </c>
      <c r="BR117" s="67">
        <f>[1]服务器生态!$R116</f>
        <v>4.6021916211703359E-2</v>
      </c>
      <c r="BS117" s="66">
        <f>SUMPRODUCT((BG$4:BG117)*($BR$4:$BR117)*(其他调用!BY$5:BY118))</f>
        <v>99325.384140106224</v>
      </c>
      <c r="BT117" s="66">
        <f>SUMPRODUCT((BH$4:BH117)*($BR$4:$BR117)*(其他调用!BZ$5:BZ118))</f>
        <v>308693.90647018846</v>
      </c>
      <c r="BU117" s="66">
        <f>SUMPRODUCT((BI$4:BI117)*($BR$4:$BR117)*(其他调用!CA$5:CA118))</f>
        <v>968656.89301976527</v>
      </c>
      <c r="BV117" s="66">
        <f>SUMPRODUCT((BJ$4:BJ117)*($BR$4:$BR117)*(其他调用!CB$5:CB118))</f>
        <v>678181.10315437336</v>
      </c>
      <c r="BW117" s="66">
        <f>SUMPRODUCT((BK$4:BK117)*($BR$4:$BR117)*(其他调用!CC$5:CC118))</f>
        <v>374963.97456043994</v>
      </c>
      <c r="BX117" s="85">
        <f>SUMPRODUCT((BG$4:BG117)*($BR$4:$BR117))*'[1]功能-战损相关'!$D$2-BS117</f>
        <v>184461.42768876889</v>
      </c>
      <c r="BY117" s="85">
        <f>SUMPRODUCT((BH$4:BH117)*($BR$4:$BR117))*'[1]功能-战损相关'!$D$2-BT117</f>
        <v>573288.68344463524</v>
      </c>
      <c r="BZ117" s="85">
        <f>SUMPRODUCT((BI$4:BI117)*($BR$4:$BR117))*'[1]功能-战损相关'!$D$2-BU117</f>
        <v>1798934.2298938497</v>
      </c>
      <c r="CA117" s="85">
        <f>SUMPRODUCT((BJ$4:BJ117)*($BR$4:$BR117))*'[1]功能-战损相关'!$D$2-BV117</f>
        <v>1259479.1915724089</v>
      </c>
      <c r="CB117" s="85">
        <f>SUMPRODUCT((BK$4:BK117)*($BR$4:$BR117))*'[1]功能-战损相关'!$D$2-BW117</f>
        <v>696361.66704081709</v>
      </c>
    </row>
    <row r="118" spans="27:82" x14ac:dyDescent="0.2">
      <c r="AA118" s="105">
        <v>115</v>
      </c>
      <c r="AB118" s="105">
        <f>攻城基础信息!X119*$E$12</f>
        <v>220069.68628105751</v>
      </c>
      <c r="AC118" s="105">
        <f>攻城基础信息!Y119*$E$12</f>
        <v>161643.6881504652</v>
      </c>
      <c r="AD118" s="105">
        <f>攻城基础信息!Z119*$E$12</f>
        <v>230306.96539466261</v>
      </c>
      <c r="AE118" s="105">
        <f>攻城基础信息!AA119*$E$12</f>
        <v>169932.78117249976</v>
      </c>
      <c r="AF118" s="105">
        <f>攻城基础信息!AB119*$E$12</f>
        <v>249462.58179635432</v>
      </c>
      <c r="AG118" s="105"/>
      <c r="AH118" s="105">
        <f>$E$4*AB118*攻城基础信息!AC119</f>
        <v>15404878.039674016</v>
      </c>
      <c r="AI118" s="105">
        <f>$E$4*AC118*攻城基础信息!AD119</f>
        <v>11315058.170532558</v>
      </c>
      <c r="AJ118" s="105">
        <f>$E$4*AD118*攻城基础信息!AE119</f>
        <v>16121487.577626372</v>
      </c>
      <c r="AK118" s="105">
        <f>$E$4*AE118*攻城基础信息!AF119</f>
        <v>11895294.682074975</v>
      </c>
      <c r="AL118" s="105">
        <f>$E$4*AF118*攻城基础信息!AG119</f>
        <v>17462380.725744791</v>
      </c>
      <c r="AN118" s="34">
        <v>115</v>
      </c>
      <c r="AO118" s="105">
        <f>求节点(节奏总纲!D$4:D$163,AH$4:AH$163,$AN118)*其他调用!H119*其他调用!$M119</f>
        <v>439862882.69334251</v>
      </c>
      <c r="AP118" s="105">
        <f>求节点(节奏总纲!E$4:E$163,AI$4:AI$163,$AN118)*其他调用!I119*其他调用!$M119</f>
        <v>542212195.28670502</v>
      </c>
      <c r="AQ118" s="105">
        <f>求节点(节奏总纲!F$4:F$163,AJ$4:AJ$163,$AN118)*其他调用!J119*其他调用!$M119</f>
        <v>42766028.516491435</v>
      </c>
      <c r="AR118" s="105">
        <f>求节点(节奏总纲!G$4:G$163,AK$4:AK$163,$AN118)*其他调用!K119*其他调用!$M119</f>
        <v>10205264.373509504</v>
      </c>
      <c r="AS118" s="105">
        <f>求节点(节奏总纲!H$4:H$163,AL$4:AL$163,$AN118)*其他调用!L119*其他调用!$M119</f>
        <v>3260524.6494553066</v>
      </c>
      <c r="AT118" s="34">
        <f t="shared" si="17"/>
        <v>1038306895.5195037</v>
      </c>
      <c r="AU118" s="84"/>
      <c r="AY118" s="105">
        <v>115</v>
      </c>
      <c r="AZ118" s="105">
        <f>其他调用!R119*6*(其他调用!AH$2*$AZ$1*MIN(其他调用!$AJ119/其他调用!AH119,1)+$E$4*0%*攻城基础信息!AC119)</f>
        <v>27819.340109139448</v>
      </c>
      <c r="BA118" s="105">
        <f>其他调用!S119*6*(其他调用!AI$2*$AZ$1*MIN(其他调用!$AJ119/其他调用!AI119,1)+$E$4*0%*攻城基础信息!AD119)</f>
        <v>83831.708488701304</v>
      </c>
      <c r="BB118" s="105">
        <f>其他调用!T119*6*(其他调用!AJ$2*$AZ$1*MIN(其他调用!$AJ119/其他调用!AJ119,1)+$E$4*0%*攻城基础信息!AE119)</f>
        <v>252675.35653702929</v>
      </c>
      <c r="BC118" s="105">
        <f>其他调用!U119*6*(其他调用!AK$2*$AZ$1*MIN(其他调用!$AJ119/其他调用!AK119,1)+$E$4*0%*攻城基础信息!AF119)</f>
        <v>172894.07285201122</v>
      </c>
      <c r="BD118" s="105">
        <f>其他调用!V119*6*(其他调用!AL$2*$AZ$1*MIN(其他调用!$AJ119/其他调用!AL119,1)+$E$4*0%*攻城基础信息!AG119)</f>
        <v>104931.39297784303</v>
      </c>
      <c r="BF118" s="34">
        <v>115</v>
      </c>
      <c r="BG118" s="105">
        <f>求节点(节奏总纲!D$4:D$163,AZ$4:AZ$163,$AN118)</f>
        <v>18472.862146283605</v>
      </c>
      <c r="BH118" s="105">
        <f>求节点(节奏总纲!E$4:E$163,BA$4:BA$163,$AN118)</f>
        <v>57136.620826307502</v>
      </c>
      <c r="BI118" s="105">
        <f>求节点(节奏总纲!F$4:F$163,BB$4:BB$163,$AN118)</f>
        <v>178219.91501513167</v>
      </c>
      <c r="BJ118" s="105">
        <f>求节点(节奏总纲!G$4:G$163,BC$4:BC$163,$AN118)</f>
        <v>125449.94675936479</v>
      </c>
      <c r="BK118" s="105">
        <f>求节点(节奏总纲!H$4:H$163,BD$4:BD$163,$AN118)</f>
        <v>69850.447423187186</v>
      </c>
      <c r="BL118" s="34">
        <f>BG118*其他调用!H119*其他调用!$M119</f>
        <v>886005.57895245019</v>
      </c>
      <c r="BM118" s="34">
        <f>BH118*其他调用!I119*其他调用!$M119</f>
        <v>2702077.288631374</v>
      </c>
      <c r="BN118" s="34">
        <f>BI118*其他调用!J119*其他调用!$M119</f>
        <v>688003.72683205106</v>
      </c>
      <c r="BO118" s="34">
        <f>BJ118*其他调用!K119*其他调用!$M119</f>
        <v>86158.521634544712</v>
      </c>
      <c r="BP118" s="34">
        <f>BK118*其他调用!L119*其他调用!$M119</f>
        <v>13880.680911935755</v>
      </c>
      <c r="BQ118" s="34">
        <f t="shared" si="16"/>
        <v>4376125.7969623562</v>
      </c>
      <c r="BR118" s="67">
        <f>[1]服务器生态!$R117</f>
        <v>4.4899430450442299E-2</v>
      </c>
      <c r="BS118" s="66">
        <f>SUMPRODUCT((BG$4:BG118)*($BR$4:$BR118)*(其他调用!BY$5:BY119))</f>
        <v>99470.532813208818</v>
      </c>
      <c r="BT118" s="66">
        <f>SUMPRODUCT((BH$4:BH118)*($BR$4:$BR118)*(其他调用!BZ$5:BZ119))</f>
        <v>309142.85177345719</v>
      </c>
      <c r="BU118" s="66">
        <f>SUMPRODUCT((BI$4:BI118)*($BR$4:$BR118)*(其他调用!CA$5:CA119))</f>
        <v>970057.2382386087</v>
      </c>
      <c r="BV118" s="66">
        <f>SUMPRODUCT((BJ$4:BJ118)*($BR$4:$BR118)*(其他调用!CB$5:CB119))</f>
        <v>679166.81360729178</v>
      </c>
      <c r="BW118" s="66">
        <f>SUMPRODUCT((BK$4:BK118)*($BR$4:$BR118)*(其他调用!CC$5:CC119))</f>
        <v>375512.81748899166</v>
      </c>
      <c r="BX118" s="85">
        <f>SUMPRODUCT((BG$4:BG118)*($BR$4:$BR118))*'[1]功能-战损相关'!$D$2-BS118</f>
        <v>184730.9895102451</v>
      </c>
      <c r="BY118" s="85">
        <f>SUMPRODUCT((BH$4:BH118)*($BR$4:$BR118))*'[1]功能-战损相关'!$D$2-BT118</f>
        <v>574122.4390078485</v>
      </c>
      <c r="BZ118" s="85">
        <f>SUMPRODUCT((BI$4:BI118)*($BR$4:$BR118))*'[1]功能-战损相关'!$D$2-BU118</f>
        <v>1801534.8710145589</v>
      </c>
      <c r="CA118" s="85">
        <f>SUMPRODUCT((BJ$4:BJ118)*($BR$4:$BR118))*'[1]功能-战损相关'!$D$2-BV118</f>
        <v>1261309.7966992573</v>
      </c>
      <c r="CB118" s="85">
        <f>SUMPRODUCT((BK$4:BK118)*($BR$4:$BR118))*'[1]功能-战损相关'!$D$2-BW118</f>
        <v>697380.94676527032</v>
      </c>
    </row>
    <row r="119" spans="27:82" x14ac:dyDescent="0.2">
      <c r="AA119" s="105">
        <v>116</v>
      </c>
      <c r="AB119" s="105">
        <f>攻城基础信息!X120*$E$12</f>
        <v>220069.68628105751</v>
      </c>
      <c r="AC119" s="105">
        <f>攻城基础信息!Y120*$E$12</f>
        <v>161643.6881504652</v>
      </c>
      <c r="AD119" s="105">
        <f>攻城基础信息!Z120*$E$12</f>
        <v>230306.96539466261</v>
      </c>
      <c r="AE119" s="105">
        <f>攻城基础信息!AA120*$E$12</f>
        <v>169932.78117249976</v>
      </c>
      <c r="AF119" s="105">
        <f>攻城基础信息!AB120*$E$12</f>
        <v>249462.58179635432</v>
      </c>
      <c r="AG119" s="105"/>
      <c r="AH119" s="105">
        <f>$E$4*AB119*攻城基础信息!AC120</f>
        <v>15404878.039674016</v>
      </c>
      <c r="AI119" s="105">
        <f>$E$4*AC119*攻城基础信息!AD120</f>
        <v>11315058.170532558</v>
      </c>
      <c r="AJ119" s="105">
        <f>$E$4*AD119*攻城基础信息!AE120</f>
        <v>16121487.577626372</v>
      </c>
      <c r="AK119" s="105">
        <f>$E$4*AE119*攻城基础信息!AF120</f>
        <v>11895294.682074975</v>
      </c>
      <c r="AL119" s="105">
        <f>$E$4*AF119*攻城基础信息!AG120</f>
        <v>17462380.725744791</v>
      </c>
      <c r="AN119" s="34">
        <v>116</v>
      </c>
      <c r="AO119" s="105">
        <f>求节点(节奏总纲!D$4:D$163,AH$4:AH$163,$AN119)*其他调用!H120*其他调用!$M120</f>
        <v>441367410.65460324</v>
      </c>
      <c r="AP119" s="105">
        <f>求节点(节奏总纲!E$4:E$163,AI$4:AI$163,$AN119)*其他调用!I120*其他调用!$M120</f>
        <v>544063918.7040993</v>
      </c>
      <c r="AQ119" s="105">
        <f>求节点(节奏总纲!F$4:F$163,AJ$4:AJ$163,$AN119)*其他调用!J120*其他调用!$M120</f>
        <v>42895263.782532655</v>
      </c>
      <c r="AR119" s="105">
        <f>求节点(节奏总纲!G$4:G$163,AK$4:AK$163,$AN119)*其他调用!K120*其他调用!$M120</f>
        <v>10239147.824500158</v>
      </c>
      <c r="AS119" s="105">
        <f>求节点(节奏总纲!H$4:H$163,AL$4:AL$163,$AN119)*其他调用!L120*其他调用!$M120</f>
        <v>3269779.7929266002</v>
      </c>
      <c r="AT119" s="34">
        <f t="shared" si="17"/>
        <v>1041835520.758662</v>
      </c>
      <c r="AU119" s="84"/>
      <c r="AY119" s="105">
        <v>116</v>
      </c>
      <c r="AZ119" s="105">
        <f>其他调用!R120*6*(其他调用!AH$2*$AZ$1*MIN(其他调用!$AJ120/其他调用!AH120,1)+$E$4*0%*攻城基础信息!AC120)</f>
        <v>28019.543158140128</v>
      </c>
      <c r="BA119" s="105">
        <f>其他调用!S120*6*(其他调用!AI$2*$AZ$1*MIN(其他调用!$AJ120/其他调用!AI120,1)+$E$4*0%*攻城基础信息!AD120)</f>
        <v>84429.537964479721</v>
      </c>
      <c r="BB119" s="105">
        <f>其他调用!T120*6*(其他调用!AJ$2*$AZ$1*MIN(其他调用!$AJ120/其他调用!AJ120,1)+$E$4*0%*攻城基础信息!AE120)</f>
        <v>254486.56878268986</v>
      </c>
      <c r="BC119" s="105">
        <f>其他调用!U120*6*(其他调用!AK$2*$AZ$1*MIN(其他调用!$AJ120/其他调用!AK120,1)+$E$4*0%*攻城基础信息!AF120)</f>
        <v>173974.65365274216</v>
      </c>
      <c r="BD119" s="105">
        <f>其他调用!V120*6*(其他调用!AL$2*$AZ$1*MIN(其他调用!$AJ120/其他调用!AL120,1)+$E$4*0%*攻城基础信息!AG120)</f>
        <v>106682.07961126337</v>
      </c>
      <c r="BF119" s="34">
        <v>116</v>
      </c>
      <c r="BG119" s="105">
        <f>求节点(节奏总纲!D$4:D$163,AZ$4:AZ$163,$AN119)</f>
        <v>18498.166364557495</v>
      </c>
      <c r="BH119" s="105">
        <f>求节点(节奏总纲!E$4:E$163,BA$4:BA$163,$AN119)</f>
        <v>57211.388914217052</v>
      </c>
      <c r="BI119" s="105">
        <f>求节点(节奏总纲!F$4:F$163,BB$4:BB$163,$AN119)</f>
        <v>178442.6100364076</v>
      </c>
      <c r="BJ119" s="105">
        <f>求节点(节奏总纲!G$4:G$163,BC$4:BC$163,$AN119)</f>
        <v>125601.65486416701</v>
      </c>
      <c r="BK119" s="105">
        <f>求节点(节奏总纲!H$4:H$163,BD$4:BD$163,$AN119)</f>
        <v>69949.313463626138</v>
      </c>
      <c r="BL119" s="34">
        <f>BG119*其他调用!H120*其他调用!$M120</f>
        <v>887219.23379294854</v>
      </c>
      <c r="BM119" s="34">
        <f>BH119*其他调用!I120*其他调用!$M120</f>
        <v>2705613.1846877569</v>
      </c>
      <c r="BN119" s="34">
        <f>BI119*其他调用!J120*其他调用!$M120</f>
        <v>688863.42314922053</v>
      </c>
      <c r="BO119" s="34">
        <f>BJ119*其他调用!K120*其他调用!$M120</f>
        <v>86262.71415409047</v>
      </c>
      <c r="BP119" s="34">
        <f>BK119*其他调用!L120*其他调用!$M120</f>
        <v>13900.327571491784</v>
      </c>
      <c r="BQ119" s="34">
        <f t="shared" si="16"/>
        <v>4381858.8833555086</v>
      </c>
      <c r="BR119" s="67">
        <f>[1]服务器生态!$R118</f>
        <v>4.3776944689181238E-2</v>
      </c>
      <c r="BS119" s="66">
        <f>SUMPRODUCT((BG$4:BG119)*($BR$4:$BR119)*(其他调用!BY$5:BY120))</f>
        <v>99612.246624222505</v>
      </c>
      <c r="BT119" s="66">
        <f>SUMPRODUCT((BH$4:BH119)*($BR$4:$BR119)*(其他调用!BZ$5:BZ120))</f>
        <v>309581.14623987273</v>
      </c>
      <c r="BU119" s="66">
        <f>SUMPRODUCT((BI$4:BI119)*($BR$4:$BR119)*(其他调用!CA$5:CA120))</f>
        <v>971424.2808858162</v>
      </c>
      <c r="BV119" s="66">
        <f>SUMPRODUCT((BJ$4:BJ119)*($BR$4:$BR119)*(其他调用!CB$5:CB120))</f>
        <v>680129.04352941702</v>
      </c>
      <c r="BW119" s="66">
        <f>SUMPRODUCT((BK$4:BK119)*($BR$4:$BR119)*(其他调用!CC$5:CC120))</f>
        <v>376048.69675363676</v>
      </c>
      <c r="BX119" s="85">
        <f>SUMPRODUCT((BG$4:BG119)*($BR$4:$BR119))*'[1]功能-战损相关'!$D$2-BS119</f>
        <v>184994.1723021277</v>
      </c>
      <c r="BY119" s="85">
        <f>SUMPRODUCT((BH$4:BH119)*($BR$4:$BR119))*'[1]功能-战损相关'!$D$2-BT119</f>
        <v>574936.41444547754</v>
      </c>
      <c r="BZ119" s="85">
        <f>SUMPRODUCT((BI$4:BI119)*($BR$4:$BR119))*'[1]功能-战损相关'!$D$2-BU119</f>
        <v>1804073.66450223</v>
      </c>
      <c r="CA119" s="85">
        <f>SUMPRODUCT((BJ$4:BJ119)*($BR$4:$BR119))*'[1]功能-战损相关'!$D$2-BV119</f>
        <v>1263096.7951260614</v>
      </c>
      <c r="CB119" s="85">
        <f>SUMPRODUCT((BK$4:BK119)*($BR$4:$BR119))*'[1]功能-战损相关'!$D$2-BW119</f>
        <v>698376.15111389686</v>
      </c>
    </row>
    <row r="120" spans="27:82" x14ac:dyDescent="0.2">
      <c r="AA120" s="105">
        <v>117</v>
      </c>
      <c r="AB120" s="105">
        <f>攻城基础信息!X121*$E$12</f>
        <v>220069.68628105751</v>
      </c>
      <c r="AC120" s="105">
        <f>攻城基础信息!Y121*$E$12</f>
        <v>161643.6881504652</v>
      </c>
      <c r="AD120" s="105">
        <f>攻城基础信息!Z121*$E$12</f>
        <v>230306.96539466261</v>
      </c>
      <c r="AE120" s="105">
        <f>攻城基础信息!AA121*$E$12</f>
        <v>169932.78117249976</v>
      </c>
      <c r="AF120" s="105">
        <f>攻城基础信息!AB121*$E$12</f>
        <v>249462.58179635432</v>
      </c>
      <c r="AG120" s="105"/>
      <c r="AH120" s="105">
        <f>$E$4*AB120*攻城基础信息!AC121</f>
        <v>15404878.039674016</v>
      </c>
      <c r="AI120" s="105">
        <f>$E$4*AC120*攻城基础信息!AD121</f>
        <v>11315058.170532558</v>
      </c>
      <c r="AJ120" s="105">
        <f>$E$4*AD120*攻城基础信息!AE121</f>
        <v>16121487.577626372</v>
      </c>
      <c r="AK120" s="105">
        <f>$E$4*AE120*攻城基础信息!AF121</f>
        <v>11895294.682074975</v>
      </c>
      <c r="AL120" s="105">
        <f>$E$4*AF120*攻城基础信息!AG121</f>
        <v>17462380.725744791</v>
      </c>
      <c r="AN120" s="34">
        <v>117</v>
      </c>
      <c r="AO120" s="105">
        <f>求节点(节奏总纲!D$4:D$163,AH$4:AH$163,$AN120)*其他调用!H121*其他调用!$M121</f>
        <v>442871938.6158638</v>
      </c>
      <c r="AP120" s="105">
        <f>求节点(节奏总纲!E$4:E$163,AI$4:AI$163,$AN120)*其他调用!I121*其他调用!$M121</f>
        <v>545915642.12149358</v>
      </c>
      <c r="AQ120" s="105">
        <f>求节点(节奏总纲!F$4:F$163,AJ$4:AJ$163,$AN120)*其他调用!J121*其他调用!$M121</f>
        <v>43024499.048573866</v>
      </c>
      <c r="AR120" s="105">
        <f>求节点(节奏总纲!G$4:G$163,AK$4:AK$163,$AN120)*其他调用!K121*其他调用!$M121</f>
        <v>10273603.653998759</v>
      </c>
      <c r="AS120" s="105">
        <f>求节点(节奏总纲!H$4:H$163,AL$4:AL$163,$AN120)*其他调用!L121*其他调用!$M121</f>
        <v>3295400.0706114131</v>
      </c>
      <c r="AT120" s="34">
        <f t="shared" si="17"/>
        <v>1045381083.5105413</v>
      </c>
      <c r="AU120" s="84"/>
      <c r="AY120" s="105">
        <v>117</v>
      </c>
      <c r="AZ120" s="105">
        <f>其他调用!R121*6*(其他调用!AH$2*$AZ$1*MIN(其他调用!$AJ121/其他调用!AH121,1)+$E$4*0%*攻城基础信息!AC121)</f>
        <v>28222.426942654107</v>
      </c>
      <c r="BA120" s="105">
        <f>其他调用!S121*6*(其他调用!AI$2*$AZ$1*MIN(其他调用!$AJ121/其他调用!AI121,1)+$E$4*0%*攻城基础信息!AD121)</f>
        <v>85039.723257824633</v>
      </c>
      <c r="BB120" s="105">
        <f>其他调用!T121*6*(其他调用!AJ$2*$AZ$1*MIN(其他调用!$AJ121/其他调用!AJ121,1)+$E$4*0%*攻城基础信息!AE121)</f>
        <v>256304.5144851291</v>
      </c>
      <c r="BC120" s="105">
        <f>其他调用!U121*6*(其他调用!AK$2*$AZ$1*MIN(其他调用!$AJ121/其他调用!AK121,1)+$E$4*0%*攻城基础信息!AF121)</f>
        <v>175066.15844167778</v>
      </c>
      <c r="BD120" s="105">
        <f>其他调用!V121*6*(其他调用!AL$2*$AZ$1*MIN(其他调用!$AJ121/其他调用!AL121,1)+$E$4*0%*攻城基础信息!AG121)</f>
        <v>108432.60195355328</v>
      </c>
      <c r="BF120" s="34">
        <v>117</v>
      </c>
      <c r="BG120" s="105">
        <f>求节点(节奏总纲!D$4:D$163,AZ$4:AZ$163,$AN120)</f>
        <v>18523.470582831385</v>
      </c>
      <c r="BH120" s="105">
        <f>求节点(节奏总纲!E$4:E$163,BA$4:BA$163,$AN120)</f>
        <v>57286.157002126609</v>
      </c>
      <c r="BI120" s="105">
        <f>求节点(节奏总纲!F$4:F$163,BB$4:BB$163,$AN120)</f>
        <v>178665.30505768349</v>
      </c>
      <c r="BJ120" s="105">
        <f>求节点(节奏总纲!G$4:G$163,BC$4:BC$163,$AN120)</f>
        <v>125753.87219533393</v>
      </c>
      <c r="BK120" s="105">
        <f>求节点(节奏总纲!H$4:H$163,BD$4:BD$163,$AN120)</f>
        <v>70043.535106866751</v>
      </c>
      <c r="BL120" s="34">
        <f>BG120*其他调用!H121*其他调用!$M121</f>
        <v>888432.888633447</v>
      </c>
      <c r="BM120" s="34">
        <f>BH120*其他调用!I121*其他调用!$M121</f>
        <v>2709149.0807441403</v>
      </c>
      <c r="BN120" s="34">
        <f>BI120*其他调用!J121*其他调用!$M121</f>
        <v>689723.11946639</v>
      </c>
      <c r="BO120" s="34">
        <f>BJ120*其他调用!K121*其他调用!$M121</f>
        <v>86367.256408266592</v>
      </c>
      <c r="BP120" s="34">
        <f>BK120*其他调用!L121*其他调用!$M121</f>
        <v>13919.051296436559</v>
      </c>
      <c r="BQ120" s="34">
        <f t="shared" si="16"/>
        <v>4387591.39654868</v>
      </c>
      <c r="BR120" s="67">
        <f>[1]服务器生态!$R119</f>
        <v>4.2654458927920184E-2</v>
      </c>
      <c r="BS120" s="66">
        <f>SUMPRODUCT((BG$4:BG120)*($BR$4:$BR120)*(其他调用!BY$5:BY121))</f>
        <v>99750.515631878647</v>
      </c>
      <c r="BT120" s="66">
        <f>SUMPRODUCT((BH$4:BH120)*($BR$4:$BR120)*(其他调用!BZ$5:BZ121))</f>
        <v>310008.76049529522</v>
      </c>
      <c r="BU120" s="66">
        <f>SUMPRODUCT((BI$4:BI120)*($BR$4:$BR120)*(其他调用!CA$5:CA121))</f>
        <v>972757.93347119098</v>
      </c>
      <c r="BV120" s="66">
        <f>SUMPRODUCT((BJ$4:BJ120)*($BR$4:$BR120)*(其他调用!CB$5:CB121))</f>
        <v>681067.73712031904</v>
      </c>
      <c r="BW120" s="66">
        <f>SUMPRODUCT((BK$4:BK120)*($BR$4:$BR120)*(其他调用!CC$5:CC121))</f>
        <v>376571.53884462867</v>
      </c>
      <c r="BX120" s="85">
        <f>SUMPRODUCT((BG$4:BG120)*($BR$4:$BR120))*'[1]功能-战损相关'!$D$2-BS120</f>
        <v>185250.95760206052</v>
      </c>
      <c r="BY120" s="85">
        <f>SUMPRODUCT((BH$4:BH120)*($BR$4:$BR120))*'[1]功能-战损相关'!$D$2-BT120</f>
        <v>575730.55520554772</v>
      </c>
      <c r="BZ120" s="85">
        <f>SUMPRODUCT((BI$4:BI120)*($BR$4:$BR120))*'[1]功能-战损相关'!$D$2-BU120</f>
        <v>1806550.4478750688</v>
      </c>
      <c r="CA120" s="85">
        <f>SUMPRODUCT((BJ$4:BJ120)*($BR$4:$BR120))*'[1]功能-战损相关'!$D$2-BV120</f>
        <v>1264840.0832234505</v>
      </c>
      <c r="CB120" s="85">
        <f>SUMPRODUCT((BK$4:BK120)*($BR$4:$BR120))*'[1]功能-战损相关'!$D$2-BW120</f>
        <v>699347.14356859587</v>
      </c>
    </row>
    <row r="121" spans="27:82" x14ac:dyDescent="0.2">
      <c r="AA121" s="105">
        <v>118</v>
      </c>
      <c r="AB121" s="105">
        <f>攻城基础信息!X122*$E$12</f>
        <v>220069.68628105751</v>
      </c>
      <c r="AC121" s="105">
        <f>攻城基础信息!Y122*$E$12</f>
        <v>161643.6881504652</v>
      </c>
      <c r="AD121" s="105">
        <f>攻城基础信息!Z122*$E$12</f>
        <v>230306.96539466261</v>
      </c>
      <c r="AE121" s="105">
        <f>攻城基础信息!AA122*$E$12</f>
        <v>169932.78117249976</v>
      </c>
      <c r="AF121" s="105">
        <f>攻城基础信息!AB122*$E$12</f>
        <v>249462.58179635432</v>
      </c>
      <c r="AG121" s="105"/>
      <c r="AH121" s="105">
        <f>$E$4*AB121*攻城基础信息!AC122</f>
        <v>15404878.039674016</v>
      </c>
      <c r="AI121" s="105">
        <f>$E$4*AC121*攻城基础信息!AD122</f>
        <v>11315058.170532558</v>
      </c>
      <c r="AJ121" s="105">
        <f>$E$4*AD121*攻城基础信息!AE122</f>
        <v>16121487.577626372</v>
      </c>
      <c r="AK121" s="105">
        <f>$E$4*AE121*攻城基础信息!AF122</f>
        <v>11895294.682074975</v>
      </c>
      <c r="AL121" s="105">
        <f>$E$4*AF121*攻城基础信息!AG122</f>
        <v>17462380.725744791</v>
      </c>
      <c r="AN121" s="34">
        <v>118</v>
      </c>
      <c r="AO121" s="105">
        <f>求节点(节奏总纲!D$4:D$163,AH$4:AH$163,$AN121)*其他调用!H122*其他调用!$M122</f>
        <v>444376466.57712442</v>
      </c>
      <c r="AP121" s="105">
        <f>求节点(节奏总纲!E$4:E$163,AI$4:AI$163,$AN121)*其他调用!I122*其他调用!$M122</f>
        <v>547767365.53888798</v>
      </c>
      <c r="AQ121" s="105">
        <f>求节点(节奏总纲!F$4:F$163,AJ$4:AJ$163,$AN121)*其他调用!J122*其他调用!$M122</f>
        <v>43153734.314615078</v>
      </c>
      <c r="AR121" s="105">
        <f>求节点(节奏总纲!G$4:G$163,AK$4:AK$163,$AN121)*其他调用!K122*其他调用!$M122</f>
        <v>10308059.483497359</v>
      </c>
      <c r="AS121" s="105">
        <f>求节点(节奏总纲!H$4:H$163,AL$4:AL$163,$AN121)*其他调用!L122*其他调用!$M122</f>
        <v>3321020.3482962251</v>
      </c>
      <c r="AT121" s="34">
        <f t="shared" si="17"/>
        <v>1048926646.2624211</v>
      </c>
      <c r="AU121" s="84"/>
      <c r="AY121" s="105">
        <v>118</v>
      </c>
      <c r="AZ121" s="105">
        <f>其他调用!R122*6*(其他调用!AH$2*$AZ$1*MIN(其他调用!$AJ122/其他调用!AH122,1)+$E$4*0%*攻城基础信息!AC122)</f>
        <v>28423.936513947934</v>
      </c>
      <c r="BA121" s="105">
        <f>其他调用!S122*6*(其他调用!AI$2*$AZ$1*MIN(其他调用!$AJ122/其他调用!AI122,1)+$E$4*0%*攻城基础信息!AD122)</f>
        <v>85642.94291745653</v>
      </c>
      <c r="BB121" s="105">
        <f>其他调用!T122*6*(其他调用!AJ$2*$AZ$1*MIN(其他调用!$AJ122/其他调用!AJ122,1)+$E$4*0%*攻城基础信息!AE122)</f>
        <v>258155.66201690922</v>
      </c>
      <c r="BC121" s="105">
        <f>其他调用!U122*6*(其他调用!AK$2*$AZ$1*MIN(其他调用!$AJ122/其他调用!AK122,1)+$E$4*0%*攻城基础信息!AF122)</f>
        <v>176122.14838760305</v>
      </c>
      <c r="BD121" s="105">
        <f>其他调用!V122*6*(其他调用!AL$2*$AZ$1*MIN(其他调用!$AJ122/其他调用!AL122,1)+$E$4*0%*攻城基础信息!AG122)</f>
        <v>110206.3489076254</v>
      </c>
      <c r="BF121" s="34">
        <v>118</v>
      </c>
      <c r="BG121" s="105">
        <f>求节点(节奏总纲!D$4:D$163,AZ$4:AZ$163,$AN121)</f>
        <v>18548.774801105275</v>
      </c>
      <c r="BH121" s="105">
        <f>求节点(节奏总纲!E$4:E$163,BA$4:BA$163,$AN121)</f>
        <v>57360.925090036159</v>
      </c>
      <c r="BI121" s="105">
        <f>求节点(节奏总纲!F$4:F$163,BB$4:BB$163,$AN121)</f>
        <v>178888.00007895942</v>
      </c>
      <c r="BJ121" s="105">
        <f>求节点(节奏总纲!G$4:G$163,BC$4:BC$163,$AN121)</f>
        <v>125906.08952650086</v>
      </c>
      <c r="BK121" s="105">
        <f>求节点(节奏总纲!H$4:H$163,BD$4:BD$163,$AN121)</f>
        <v>70137.756750107364</v>
      </c>
      <c r="BL121" s="34">
        <f>BG121*其他调用!H122*其他调用!$M122</f>
        <v>889646.54347394558</v>
      </c>
      <c r="BM121" s="34">
        <f>BH121*其他调用!I122*其他调用!$M122</f>
        <v>2712684.9768005232</v>
      </c>
      <c r="BN121" s="34">
        <f>BI121*其他调用!J122*其他调用!$M122</f>
        <v>690582.81578355958</v>
      </c>
      <c r="BO121" s="34">
        <f>BJ121*其他调用!K122*其他调用!$M122</f>
        <v>86471.798662442714</v>
      </c>
      <c r="BP121" s="34">
        <f>BK121*其他调用!L122*其他调用!$M122</f>
        <v>13937.775021381332</v>
      </c>
      <c r="BQ121" s="34">
        <f t="shared" si="16"/>
        <v>4393323.9097418524</v>
      </c>
      <c r="BR121" s="67">
        <f>[1]服务器生态!$R120</f>
        <v>4.1531973166659124E-2</v>
      </c>
      <c r="BS121" s="66">
        <f>SUMPRODUCT((BG$4:BG121)*($BR$4:$BR121)*(其他调用!BY$5:BY122))</f>
        <v>99885.329894908587</v>
      </c>
      <c r="BT121" s="66">
        <f>SUMPRODUCT((BH$4:BH121)*($BR$4:$BR121)*(其他调用!BZ$5:BZ122))</f>
        <v>310425.66516558471</v>
      </c>
      <c r="BU121" s="66">
        <f>SUMPRODUCT((BI$4:BI121)*($BR$4:$BR121)*(其他调用!CA$5:CA122))</f>
        <v>974058.10850453645</v>
      </c>
      <c r="BV121" s="66">
        <f>SUMPRODUCT((BJ$4:BJ121)*($BR$4:$BR121)*(其他调用!CB$5:CB122))</f>
        <v>681982.83457837242</v>
      </c>
      <c r="BW121" s="66">
        <f>SUMPRODUCT((BK$4:BK121)*($BR$4:$BR121)*(其他调用!CC$5:CC122))</f>
        <v>377081.3067451088</v>
      </c>
      <c r="BX121" s="85">
        <f>SUMPRODUCT((BG$4:BG121)*($BR$4:$BR121))*'[1]功能-战损相关'!$D$2-BS121</f>
        <v>185501.32694768754</v>
      </c>
      <c r="BY121" s="85">
        <f>SUMPRODUCT((BH$4:BH121)*($BR$4:$BR121))*'[1]功能-战损相关'!$D$2-BT121</f>
        <v>576504.80673608533</v>
      </c>
      <c r="BZ121" s="85">
        <f>SUMPRODUCT((BI$4:BI121)*($BR$4:$BR121))*'[1]功能-战损相关'!$D$2-BU121</f>
        <v>1808965.0586512815</v>
      </c>
      <c r="CA121" s="85">
        <f>SUMPRODUCT((BJ$4:BJ121)*($BR$4:$BR121))*'[1]功能-战损相关'!$D$2-BV121</f>
        <v>1266539.549931264</v>
      </c>
      <c r="CB121" s="85">
        <f>SUMPRODUCT((BK$4:BK121)*($BR$4:$BR121))*'[1]功能-战损相关'!$D$2-BW121</f>
        <v>700293.85538377345</v>
      </c>
    </row>
    <row r="122" spans="27:82" x14ac:dyDescent="0.2">
      <c r="AA122" s="105">
        <v>119</v>
      </c>
      <c r="AB122" s="105">
        <f>攻城基础信息!X123*$E$12</f>
        <v>220069.68628105751</v>
      </c>
      <c r="AC122" s="105">
        <f>攻城基础信息!Y123*$E$12</f>
        <v>161643.6881504652</v>
      </c>
      <c r="AD122" s="105">
        <f>攻城基础信息!Z123*$E$12</f>
        <v>230306.96539466261</v>
      </c>
      <c r="AE122" s="105">
        <f>攻城基础信息!AA123*$E$12</f>
        <v>169932.78117249976</v>
      </c>
      <c r="AF122" s="105">
        <f>攻城基础信息!AB123*$E$12</f>
        <v>249462.58179635432</v>
      </c>
      <c r="AG122" s="105"/>
      <c r="AH122" s="105">
        <f>$E$4*AB122*攻城基础信息!AC123</f>
        <v>15404878.039674016</v>
      </c>
      <c r="AI122" s="105">
        <f>$E$4*AC122*攻城基础信息!AD123</f>
        <v>11315058.170532558</v>
      </c>
      <c r="AJ122" s="105">
        <f>$E$4*AD122*攻城基础信息!AE123</f>
        <v>16121487.577626372</v>
      </c>
      <c r="AK122" s="105">
        <f>$E$4*AE122*攻城基础信息!AF123</f>
        <v>11895294.682074975</v>
      </c>
      <c r="AL122" s="105">
        <f>$E$4*AF122*攻城基础信息!AG123</f>
        <v>17462380.725744791</v>
      </c>
      <c r="AN122" s="34">
        <v>119</v>
      </c>
      <c r="AO122" s="105">
        <f>求节点(节奏总纲!D$4:D$163,AH$4:AH$163,$AN122)*其他调用!H123*其他调用!$M123</f>
        <v>445834716.07952714</v>
      </c>
      <c r="AP122" s="105">
        <f>求节点(节奏总纲!E$4:E$163,AI$4:AI$163,$AN122)*其他调用!I123*其他调用!$M123</f>
        <v>549537077.65354741</v>
      </c>
      <c r="AQ122" s="105">
        <f>求节点(节奏总纲!F$4:F$163,AJ$4:AJ$163,$AN122)*其他调用!J123*其他调用!$M123</f>
        <v>43285406.719195716</v>
      </c>
      <c r="AR122" s="105">
        <f>求节点(节奏总纲!G$4:G$163,AK$4:AK$163,$AN122)*其他调用!K123*其他调用!$M123</f>
        <v>10342515.312995957</v>
      </c>
      <c r="AS122" s="105">
        <f>求节点(节奏总纲!H$4:H$163,AL$4:AL$163,$AN122)*其他调用!L123*其他调用!$M123</f>
        <v>3346640.625981037</v>
      </c>
      <c r="AT122" s="34">
        <f t="shared" si="17"/>
        <v>1052346356.3912473</v>
      </c>
      <c r="AU122" s="84"/>
      <c r="AY122" s="105">
        <v>119</v>
      </c>
      <c r="AZ122" s="105">
        <f>其他调用!R123*6*(其他调用!AH$2*$AZ$1*MIN(其他调用!$AJ123/其他调用!AH123,1)+$E$4*0%*攻城基础信息!AC123)</f>
        <v>28625.759533823373</v>
      </c>
      <c r="BA122" s="105">
        <f>其他调用!S123*6*(其他调用!AI$2*$AZ$1*MIN(其他调用!$AJ123/其他调用!AI123,1)+$E$4*0%*攻城基础信息!AD123)</f>
        <v>86259.46544864637</v>
      </c>
      <c r="BB122" s="105">
        <f>其他调用!T123*6*(其他调用!AJ$2*$AZ$1*MIN(其他调用!$AJ123/其他调用!AJ123,1)+$E$4*0%*攻城基础信息!AE123)</f>
        <v>259977.00703758886</v>
      </c>
      <c r="BC122" s="105">
        <f>其他调用!U123*6*(其他调用!AK$2*$AZ$1*MIN(其他调用!$AJ123/其他调用!AK123,1)+$E$4*0%*攻城基础信息!AF123)</f>
        <v>146057.99054385355</v>
      </c>
      <c r="BD122" s="105">
        <f>其他调用!V123*6*(其他调用!AL$2*$AZ$1*MIN(其他调用!$AJ123/其他调用!AL123,1)+$E$4*0%*攻城基础信息!AG123)</f>
        <v>61693.062807288341</v>
      </c>
      <c r="BF122" s="34">
        <v>119</v>
      </c>
      <c r="BG122" s="105">
        <f>求节点(节奏总纲!D$4:D$163,AZ$4:AZ$163,$AN122)</f>
        <v>18572.88132314515</v>
      </c>
      <c r="BH122" s="105">
        <f>求节点(节奏总纲!E$4:E$163,BA$4:BA$163,$AN122)</f>
        <v>57432.582085930931</v>
      </c>
      <c r="BI122" s="105">
        <f>求节点(节奏总纲!F$4:F$163,BB$4:BB$163,$AN122)</f>
        <v>179107.9756779478</v>
      </c>
      <c r="BJ122" s="105">
        <f>求节点(节奏总纲!G$4:G$163,BC$4:BC$163,$AN122)</f>
        <v>126058.30685766778</v>
      </c>
      <c r="BK122" s="105">
        <f>求节点(节奏总纲!H$4:H$163,BD$4:BD$163,$AN122)</f>
        <v>70231.978393347978</v>
      </c>
      <c r="BL122" s="34">
        <f>BG122*其他调用!H123*其他调用!$M123</f>
        <v>890802.75374863553</v>
      </c>
      <c r="BM122" s="34">
        <f>BH122*其他调用!I123*其他调用!$M123</f>
        <v>2716073.7446061554</v>
      </c>
      <c r="BN122" s="34">
        <f>BI122*其他调用!J123*其他调用!$M123</f>
        <v>691432.0139885036</v>
      </c>
      <c r="BO122" s="34">
        <f>BJ122*其他调用!K123*其他调用!$M123</f>
        <v>86576.340916618821</v>
      </c>
      <c r="BP122" s="34">
        <f>BK122*其他调用!L123*其他调用!$M123</f>
        <v>13956.498746326108</v>
      </c>
      <c r="BQ122" s="34">
        <f t="shared" si="16"/>
        <v>4398841.3520062389</v>
      </c>
      <c r="BR122" s="67">
        <f>[1]服务器生态!$R121</f>
        <v>4.040948740539807E-2</v>
      </c>
      <c r="BS122" s="66">
        <f>SUMPRODUCT((BG$4:BG122)*($BR$4:$BR122)*(其他调用!BY$5:BY123))</f>
        <v>100016.67100234276</v>
      </c>
      <c r="BT122" s="66">
        <f>SUMPRODUCT((BH$4:BH122)*($BR$4:$BR122)*(其他调用!BZ$5:BZ123))</f>
        <v>310831.80887601536</v>
      </c>
      <c r="BU122" s="66">
        <f>SUMPRODUCT((BI$4:BI122)*($BR$4:$BR122)*(其他调用!CA$5:CA123))</f>
        <v>975324.69926482521</v>
      </c>
      <c r="BV122" s="66">
        <f>SUMPRODUCT((BJ$4:BJ122)*($BR$4:$BR122)*(其他调用!CB$5:CB123))</f>
        <v>682874.27610195184</v>
      </c>
      <c r="BW122" s="66">
        <f>SUMPRODUCT((BK$4:BK122)*($BR$4:$BR122)*(其他调用!CC$5:CC123))</f>
        <v>377577.96343821869</v>
      </c>
      <c r="BX122" s="85">
        <f>SUMPRODUCT((BG$4:BG122)*($BR$4:$BR122))*'[1]功能-战损相关'!$D$2-BS122</f>
        <v>185745.24614720815</v>
      </c>
      <c r="BY122" s="85">
        <f>SUMPRODUCT((BH$4:BH122)*($BR$4:$BR122))*'[1]功能-战损相关'!$D$2-BT122</f>
        <v>577259.07362688519</v>
      </c>
      <c r="BZ122" s="85">
        <f>SUMPRODUCT((BI$4:BI122)*($BR$4:$BR122))*'[1]功能-战损相关'!$D$2-BU122</f>
        <v>1811317.2986346749</v>
      </c>
      <c r="CA122" s="85">
        <f>SUMPRODUCT((BJ$4:BJ122)*($BR$4:$BR122))*'[1]功能-战损相关'!$D$2-BV122</f>
        <v>1268195.08418934</v>
      </c>
      <c r="CB122" s="85">
        <f>SUMPRODUCT((BK$4:BK122)*($BR$4:$BR122))*'[1]功能-战损相关'!$D$2-BW122</f>
        <v>701216.21781383455</v>
      </c>
    </row>
    <row r="123" spans="27:82" x14ac:dyDescent="0.2">
      <c r="AA123" s="105">
        <v>120</v>
      </c>
      <c r="AB123" s="105">
        <f>攻城基础信息!X124*$E$12</f>
        <v>220069.68628105751</v>
      </c>
      <c r="AC123" s="105">
        <f>攻城基础信息!Y124*$E$12</f>
        <v>161643.6881504652</v>
      </c>
      <c r="AD123" s="105">
        <f>攻城基础信息!Z124*$E$12</f>
        <v>230306.96539466261</v>
      </c>
      <c r="AE123" s="105">
        <f>攻城基础信息!AA124*$E$12</f>
        <v>169932.78117249976</v>
      </c>
      <c r="AF123" s="105">
        <f>攻城基础信息!AB124*$E$12</f>
        <v>249462.58179635432</v>
      </c>
      <c r="AG123" s="105"/>
      <c r="AH123" s="105">
        <f>$E$4*AB123*攻城基础信息!AC124</f>
        <v>15404878.039674016</v>
      </c>
      <c r="AI123" s="105">
        <f>$E$4*AC123*攻城基础信息!AD124</f>
        <v>11315058.170532558</v>
      </c>
      <c r="AJ123" s="105">
        <f>$E$4*AD123*攻城基础信息!AE124</f>
        <v>16121487.577626372</v>
      </c>
      <c r="AK123" s="105">
        <f>$E$4*AE123*攻城基础信息!AF124</f>
        <v>11895294.682074975</v>
      </c>
      <c r="AL123" s="105">
        <f>$E$4*AF123*攻城基础信息!AG124</f>
        <v>17462380.725744791</v>
      </c>
      <c r="AN123" s="34">
        <v>120</v>
      </c>
      <c r="AO123" s="105">
        <f>求节点(节奏总纲!D$4:D$163,AH$4:AH$163,$AN123)*其他调用!H124*其他调用!$M124</f>
        <v>447258306.10149187</v>
      </c>
      <c r="AP123" s="105">
        <f>求节点(节奏总纲!E$4:E$163,AI$4:AI$163,$AN123)*其他调用!I124*其他调用!$M124</f>
        <v>551303966.85210264</v>
      </c>
      <c r="AQ123" s="105">
        <f>求节点(节奏总纲!F$4:F$163,AJ$4:AJ$163,$AN123)*其他调用!J124*其他调用!$M124</f>
        <v>43422853.033521146</v>
      </c>
      <c r="AR123" s="105">
        <f>求节点(节奏总纲!G$4:G$163,AK$4:AK$163,$AN123)*其他调用!K124*其他调用!$M124</f>
        <v>10376971.142494556</v>
      </c>
      <c r="AS123" s="105">
        <f>求节点(节奏总纲!H$4:H$163,AL$4:AL$163,$AN123)*其他调用!L124*其他调用!$M124</f>
        <v>3372260.9036658499</v>
      </c>
      <c r="AT123" s="34">
        <f t="shared" si="17"/>
        <v>1055734358.0332761</v>
      </c>
      <c r="AU123" s="84"/>
      <c r="AY123" s="105">
        <v>120</v>
      </c>
      <c r="AZ123" s="105">
        <f>其他调用!R124*6*(其他调用!AH$2*$AZ$1*MIN(其他调用!$AJ124/其他调用!AH124,1)+$E$4*0%*攻城基础信息!AC124)</f>
        <v>28828.555269188291</v>
      </c>
      <c r="BA123" s="105">
        <f>其他调用!S124*6*(其他调用!AI$2*$AZ$1*MIN(其他调用!$AJ124/其他调用!AI124,1)+$E$4*0%*攻城基础信息!AD124)</f>
        <v>86862.901883824132</v>
      </c>
      <c r="BB123" s="105">
        <f>其他调用!T124*6*(其他调用!AJ$2*$AZ$1*MIN(其他调用!$AJ124/其他调用!AJ124,1)+$E$4*0%*攻城基础信息!AE124)</f>
        <v>261831.41704394866</v>
      </c>
      <c r="BC123" s="105">
        <f>其他调用!U124*6*(其他调用!AK$2*$AZ$1*MIN(其他调用!$AJ124/其他调用!AK124,1)+$E$4*0%*攻城基础信息!AF124)</f>
        <v>146728.10051455299</v>
      </c>
      <c r="BD123" s="105">
        <f>其他调用!V124*6*(其他调用!AL$2*$AZ$1*MIN(其他调用!$AJ124/其他调用!AL124,1)+$E$4*0%*攻城基础信息!AG124)</f>
        <v>62338.141348095895</v>
      </c>
      <c r="BF123" s="34">
        <v>120</v>
      </c>
      <c r="BG123" s="105">
        <f>求节点(节奏总纲!D$4:D$163,AZ$4:AZ$163,$AN123)</f>
        <v>18596.09085055258</v>
      </c>
      <c r="BH123" s="105">
        <f>求节点(节奏总纲!E$4:E$163,BA$4:BA$163,$AN123)</f>
        <v>57504.131994735792</v>
      </c>
      <c r="BI123" s="105">
        <f>求节点(节奏总纲!F$4:F$163,BB$4:BB$163,$AN123)</f>
        <v>179321.50859893806</v>
      </c>
      <c r="BJ123" s="105">
        <f>求节点(节奏总纲!G$4:G$163,BC$4:BC$163,$AN123)</f>
        <v>126210.52418883471</v>
      </c>
      <c r="BK123" s="105">
        <f>求节点(节奏总纲!H$4:H$163,BD$4:BD$163,$AN123)</f>
        <v>70326.200036588591</v>
      </c>
      <c r="BL123" s="34">
        <f>BG123*其他调用!H124*其他调用!$M124</f>
        <v>891915.94187319337</v>
      </c>
      <c r="BM123" s="34">
        <f>BH123*其他调用!I124*其他调用!$M124</f>
        <v>2719457.4481012044</v>
      </c>
      <c r="BN123" s="34">
        <f>BI123*其他调用!J124*其他调用!$M124</f>
        <v>692256.34075035935</v>
      </c>
      <c r="BO123" s="34">
        <f>BJ123*其他调用!K124*其他调用!$M124</f>
        <v>86680.883170794943</v>
      </c>
      <c r="BP123" s="34">
        <f>BK123*其他调用!L124*其他调用!$M124</f>
        <v>13975.222471270883</v>
      </c>
      <c r="BQ123" s="34">
        <f t="shared" si="16"/>
        <v>4404285.836366822</v>
      </c>
      <c r="BR123" s="67">
        <f>[1]服务器生态!$R122</f>
        <v>3.928700164413701E-2</v>
      </c>
      <c r="BS123" s="66">
        <f>SUMPRODUCT((BG$4:BG123)*($BR$4:$BR123)*(其他调用!BY$5:BY124))</f>
        <v>100144.52331641129</v>
      </c>
      <c r="BT123" s="66">
        <f>SUMPRODUCT((BH$4:BH123)*($BR$4:$BR123)*(其他调用!BZ$5:BZ124))</f>
        <v>311227.16273845418</v>
      </c>
      <c r="BU123" s="66">
        <f>SUMPRODUCT((BI$4:BI123)*($BR$4:$BR123)*(其他调用!CA$5:CA124))</f>
        <v>976557.57503537741</v>
      </c>
      <c r="BV123" s="66">
        <f>SUMPRODUCT((BJ$4:BJ123)*($BR$4:$BR123)*(其他调用!CB$5:CB124))</f>
        <v>683742.00188943185</v>
      </c>
      <c r="BW123" s="66">
        <f>SUMPRODUCT((BK$4:BK123)*($BR$4:$BR123)*(其他调用!CC$5:CC124))</f>
        <v>378061.47190709977</v>
      </c>
      <c r="BX123" s="85">
        <f>SUMPRODUCT((BG$4:BG123)*($BR$4:$BR123))*'[1]功能-战损相关'!$D$2-BS123</f>
        <v>185982.68615904968</v>
      </c>
      <c r="BY123" s="85">
        <f>SUMPRODUCT((BH$4:BH123)*($BR$4:$BR123))*'[1]功能-战损相关'!$D$2-BT123</f>
        <v>577993.3022285573</v>
      </c>
      <c r="BZ123" s="85">
        <f>SUMPRODUCT((BI$4:BI123)*($BR$4:$BR123))*'[1]功能-战损相关'!$D$2-BU123</f>
        <v>1813606.9250657004</v>
      </c>
      <c r="CA123" s="85">
        <f>SUMPRODUCT((BJ$4:BJ123)*($BR$4:$BR123))*'[1]功能-战损相关'!$D$2-BV123</f>
        <v>1269806.5749375171</v>
      </c>
      <c r="CB123" s="85">
        <f>SUMPRODUCT((BK$4:BK123)*($BR$4:$BR123))*'[1]功能-战损相关'!$D$2-BW123</f>
        <v>702114.16211318527</v>
      </c>
    </row>
    <row r="124" spans="27:82" x14ac:dyDescent="0.2">
      <c r="AA124" s="105">
        <v>121</v>
      </c>
      <c r="AB124" s="105">
        <f>攻城基础信息!X125*$E$12</f>
        <v>220069.68628105751</v>
      </c>
      <c r="AC124" s="105">
        <f>攻城基础信息!Y125*$E$12</f>
        <v>161643.6881504652</v>
      </c>
      <c r="AD124" s="105">
        <f>攻城基础信息!Z125*$E$12</f>
        <v>230306.96539466261</v>
      </c>
      <c r="AE124" s="105">
        <f>攻城基础信息!AA125*$E$12</f>
        <v>169932.78117249976</v>
      </c>
      <c r="AF124" s="105">
        <f>攻城基础信息!AB125*$E$12</f>
        <v>249462.58179635432</v>
      </c>
      <c r="AG124" s="105"/>
      <c r="AH124" s="105">
        <f>$E$4*AB124*攻城基础信息!AC125</f>
        <v>15404878.039674016</v>
      </c>
      <c r="AI124" s="105">
        <f>$E$4*AC124*攻城基础信息!AD125</f>
        <v>11315058.170532558</v>
      </c>
      <c r="AJ124" s="105">
        <f>$E$4*AD124*攻城基础信息!AE125</f>
        <v>16121487.577626372</v>
      </c>
      <c r="AK124" s="105">
        <f>$E$4*AE124*攻城基础信息!AF125</f>
        <v>11895294.682074975</v>
      </c>
      <c r="AL124" s="105">
        <f>$E$4*AF124*攻城基础信息!AG125</f>
        <v>17462380.725744791</v>
      </c>
      <c r="AN124" s="105">
        <v>121</v>
      </c>
      <c r="AO124" s="105">
        <f>求节点(节奏总纲!D$4:D$163,AH$4:AH$163,$AN124)*其他调用!H125*其他调用!$M125</f>
        <v>448681896.12345666</v>
      </c>
      <c r="AP124" s="105">
        <f>求节点(节奏总纲!E$4:E$163,AI$4:AI$163,$AN124)*其他调用!I125*其他调用!$M125</f>
        <v>553070856.05065799</v>
      </c>
      <c r="AQ124" s="105">
        <f>求节点(节奏总纲!F$4:F$163,AJ$4:AJ$163,$AN124)*其他调用!J125*其他调用!$M125</f>
        <v>43560299.347846575</v>
      </c>
      <c r="AR124" s="105">
        <f>求节点(节奏总纲!G$4:G$163,AK$4:AK$163,$AN124)*其他调用!K125*其他调用!$M125</f>
        <v>10411426.971993154</v>
      </c>
      <c r="AS124" s="105">
        <f>求节点(节奏总纲!H$4:H$163,AL$4:AL$163,$AN124)*其他调用!L125*其他调用!$M125</f>
        <v>3397881.1813506619</v>
      </c>
      <c r="AT124" s="105">
        <f t="shared" ref="AT124:AT187" si="18">SUM(AO124:AS124)</f>
        <v>1059122359.6753052</v>
      </c>
      <c r="AU124" s="105"/>
      <c r="AY124" s="105">
        <v>121</v>
      </c>
      <c r="AZ124" s="105">
        <f>其他调用!R125*6*(其他调用!AH$2*$AZ$1*MIN(其他调用!$AJ125/其他调用!AH125,1)+$E$4*0%*攻城基础信息!AC125)</f>
        <v>29029.333183366653</v>
      </c>
      <c r="BA124" s="105">
        <f>其他调用!S125*6*(其他调用!AI$2*$AZ$1*MIN(其他调用!$AJ125/其他调用!AI125,1)+$E$4*0%*攻城基础信息!AD125)</f>
        <v>87470.92912003104</v>
      </c>
      <c r="BB124" s="105">
        <f>其他调用!T125*6*(其他调用!AJ$2*$AZ$1*MIN(其他调用!$AJ125/其他调用!AJ125,1)+$E$4*0%*攻城基础信息!AE125)</f>
        <v>263531.15491003986</v>
      </c>
      <c r="BC124" s="105">
        <f>其他调用!U125*6*(其他调用!AK$2*$AZ$1*MIN(其他调用!$AJ125/其他调用!AK125,1)+$E$4*0%*攻城基础信息!AF125)</f>
        <v>147443.9012655041</v>
      </c>
      <c r="BD124" s="105">
        <f>其他调用!V125*6*(其他调用!AL$2*$AZ$1*MIN(其他调用!$AJ125/其他调用!AL125,1)+$E$4*0%*攻城基础信息!AG125)</f>
        <v>62974.413470274783</v>
      </c>
      <c r="BF124" s="105">
        <v>121</v>
      </c>
      <c r="BG124" s="105">
        <f>求节点(节奏总纲!D$4:D$163,AZ$4:AZ$163,$AN124)</f>
        <v>18619.300377960011</v>
      </c>
      <c r="BH124" s="105">
        <f>求节点(节奏总纲!E$4:E$163,BA$4:BA$163,$AN124)</f>
        <v>57575.681903540659</v>
      </c>
      <c r="BI124" s="105">
        <f>求节点(节奏总纲!F$4:F$163,BB$4:BB$163,$AN124)</f>
        <v>179535.04151992835</v>
      </c>
      <c r="BJ124" s="105">
        <f>求节点(节奏总纲!G$4:G$163,BC$4:BC$163,$AN124)</f>
        <v>126362.74152000163</v>
      </c>
      <c r="BK124" s="105">
        <f>求节点(节奏总纲!H$4:H$163,BD$4:BD$163,$AN124)</f>
        <v>70420.421679829218</v>
      </c>
      <c r="BL124" s="105">
        <f>BG124*其他调用!H125*其他调用!$M125</f>
        <v>893029.12999775086</v>
      </c>
      <c r="BM124" s="105">
        <f>BH124*其他调用!I125*其他调用!$M125</f>
        <v>2722841.1515962537</v>
      </c>
      <c r="BN124" s="105">
        <f>BI124*其他调用!J125*其他调用!$M125</f>
        <v>693080.66751221521</v>
      </c>
      <c r="BO124" s="105">
        <f>BJ124*其他调用!K125*其他调用!$M125</f>
        <v>86785.425424971065</v>
      </c>
      <c r="BP124" s="105">
        <f>BK124*其他调用!L125*其他调用!$M125</f>
        <v>13993.94619621566</v>
      </c>
      <c r="BQ124" s="105">
        <f t="shared" ref="BQ124:BQ187" si="19">SUM(BL124:BP124)</f>
        <v>4409730.3207274061</v>
      </c>
      <c r="BR124" s="105">
        <f>[1]服务器生态!$R123</f>
        <v>3.8164515882875956E-2</v>
      </c>
      <c r="BS124" s="105">
        <f>SUMPRODUCT((BG$4:BG124)*($BR$4:$BR124)*(其他调用!BY$5:BY125))</f>
        <v>100268.87771878675</v>
      </c>
      <c r="BT124" s="105">
        <f>SUMPRODUCT((BH$4:BH124)*($BR$4:$BR124)*(其他调用!BZ$5:BZ125))</f>
        <v>311611.69864308729</v>
      </c>
      <c r="BU124" s="105">
        <f>SUMPRODUCT((BI$4:BI124)*($BR$4:$BR124)*(其他调用!CA$5:CA125))</f>
        <v>977756.65192551096</v>
      </c>
      <c r="BV124" s="105">
        <f>SUMPRODUCT((BJ$4:BJ124)*($BR$4:$BR124)*(其他调用!CB$5:CB125))</f>
        <v>684585.95213918702</v>
      </c>
      <c r="BW124" s="105">
        <f>SUMPRODUCT((BK$4:BK124)*($BR$4:$BR124)*(其他调用!CC$5:CC125))</f>
        <v>378531.79513489356</v>
      </c>
      <c r="BX124" s="105">
        <f>SUMPRODUCT((BG$4:BG124)*($BR$4:$BR124))*'[1]功能-战损相关'!$D$2-BS124</f>
        <v>186213.63004917558</v>
      </c>
      <c r="BY124" s="105">
        <f>SUMPRODUCT((BH$4:BH124)*($BR$4:$BR124))*'[1]功能-战损相关'!$D$2-BT124</f>
        <v>578707.44033716177</v>
      </c>
      <c r="BZ124" s="105">
        <f>SUMPRODUCT((BI$4:BI124)*($BR$4:$BR124))*'[1]功能-战损相关'!$D$2-BU124</f>
        <v>1815833.782147377</v>
      </c>
      <c r="CA124" s="105">
        <f>SUMPRODUCT((BJ$4:BJ124)*($BR$4:$BR124))*'[1]功能-战损相关'!$D$2-BV124</f>
        <v>1271373.9111156338</v>
      </c>
      <c r="CB124" s="105">
        <f>SUMPRODUCT((BK$4:BK124)*($BR$4:$BR124))*'[1]功能-战损相关'!$D$2-BW124</f>
        <v>702987.61953623081</v>
      </c>
    </row>
    <row r="125" spans="27:82" x14ac:dyDescent="0.2">
      <c r="AA125" s="105">
        <v>122</v>
      </c>
      <c r="AB125" s="105">
        <f>攻城基础信息!X126*$E$12</f>
        <v>220069.68628105751</v>
      </c>
      <c r="AC125" s="105">
        <f>攻城基础信息!Y126*$E$12</f>
        <v>161643.6881504652</v>
      </c>
      <c r="AD125" s="105">
        <f>攻城基础信息!Z126*$E$12</f>
        <v>230306.96539466261</v>
      </c>
      <c r="AE125" s="105">
        <f>攻城基础信息!AA126*$E$12</f>
        <v>169932.78117249976</v>
      </c>
      <c r="AF125" s="105">
        <f>攻城基础信息!AB126*$E$12</f>
        <v>249462.58179635432</v>
      </c>
      <c r="AG125" s="105"/>
      <c r="AH125" s="105">
        <f>$E$4*AB125*攻城基础信息!AC126</f>
        <v>15404878.039674016</v>
      </c>
      <c r="AI125" s="105">
        <f>$E$4*AC125*攻城基础信息!AD126</f>
        <v>11315058.170532558</v>
      </c>
      <c r="AJ125" s="105">
        <f>$E$4*AD125*攻城基础信息!AE126</f>
        <v>16121487.577626372</v>
      </c>
      <c r="AK125" s="105">
        <f>$E$4*AE125*攻城基础信息!AF126</f>
        <v>11895294.682074975</v>
      </c>
      <c r="AL125" s="105">
        <f>$E$4*AF125*攻城基础信息!AG126</f>
        <v>17462380.725744791</v>
      </c>
      <c r="AN125" s="105">
        <v>122</v>
      </c>
      <c r="AO125" s="105">
        <f>求节点(节奏总纲!D$4:D$163,AH$4:AH$163,$AN125)*其他调用!H126*其他调用!$M126</f>
        <v>450105486.14542139</v>
      </c>
      <c r="AP125" s="105">
        <f>求节点(节奏总纲!E$4:E$163,AI$4:AI$163,$AN125)*其他调用!I126*其他调用!$M126</f>
        <v>554837745.24921322</v>
      </c>
      <c r="AQ125" s="105">
        <f>求节点(节奏总纲!F$4:F$163,AJ$4:AJ$163,$AN125)*其他调用!J126*其他调用!$M126</f>
        <v>43697745.662172005</v>
      </c>
      <c r="AR125" s="105">
        <f>求节点(节奏总纲!G$4:G$163,AK$4:AK$163,$AN125)*其他调用!K126*其他调用!$M126</f>
        <v>10445882.801491754</v>
      </c>
      <c r="AS125" s="105">
        <f>求节点(节奏总纲!H$4:H$163,AL$4:AL$163,$AN125)*其他调用!L126*其他调用!$M126</f>
        <v>3423501.4590354743</v>
      </c>
      <c r="AT125" s="105">
        <f t="shared" si="18"/>
        <v>1062510361.3173338</v>
      </c>
      <c r="AU125" s="105"/>
      <c r="AY125" s="105">
        <v>122</v>
      </c>
      <c r="AZ125" s="105">
        <f>其他调用!R126*6*(其他调用!AH$2*$AZ$1*MIN(其他调用!$AJ126/其他调用!AH126,1)+$E$4*0%*攻城基础信息!AC126)</f>
        <v>29233.39510896142</v>
      </c>
      <c r="BA125" s="105">
        <f>其他调用!S126*6*(其他调用!AI$2*$AZ$1*MIN(其他调用!$AJ126/其他调用!AI126,1)+$E$4*0%*攻城基础信息!AD126)</f>
        <v>88051.31384760786</v>
      </c>
      <c r="BB125" s="105">
        <f>其他调用!T126*6*(其他调用!AJ$2*$AZ$1*MIN(其他调用!$AJ126/其他调用!AJ126,1)+$E$4*0%*攻城基础信息!AE126)</f>
        <v>265343.10653296649</v>
      </c>
      <c r="BC125" s="105">
        <f>其他调用!U126*6*(其他调用!AK$2*$AZ$1*MIN(其他调用!$AJ126/其他调用!AK126,1)+$E$4*0%*攻城基础信息!AF126)</f>
        <v>148142.64483179717</v>
      </c>
      <c r="BD125" s="105">
        <f>其他调用!V126*6*(其他调用!AL$2*$AZ$1*MIN(其他调用!$AJ126/其他调用!AL126,1)+$E$4*0%*攻城基础信息!AG126)</f>
        <v>63631.650223540877</v>
      </c>
      <c r="BF125" s="105">
        <v>122</v>
      </c>
      <c r="BG125" s="105">
        <f>求节点(节奏总纲!D$4:D$163,AZ$4:AZ$163,$AN125)</f>
        <v>18642.509905367438</v>
      </c>
      <c r="BH125" s="105">
        <f>求节点(节奏总纲!E$4:E$163,BA$4:BA$163,$AN125)</f>
        <v>57647.231812345519</v>
      </c>
      <c r="BI125" s="105">
        <f>求节点(节奏总纲!F$4:F$163,BB$4:BB$163,$AN125)</f>
        <v>179748.57444091863</v>
      </c>
      <c r="BJ125" s="105">
        <f>求节点(节奏总纲!G$4:G$163,BC$4:BC$163,$AN125)</f>
        <v>126514.95885116854</v>
      </c>
      <c r="BK125" s="105">
        <f>求节点(节奏总纲!H$4:H$163,BD$4:BD$163,$AN125)</f>
        <v>70514.643323069831</v>
      </c>
      <c r="BL125" s="105">
        <f>BG125*其他调用!H126*其他调用!$M126</f>
        <v>894142.31812230847</v>
      </c>
      <c r="BM125" s="105">
        <f>BH125*其他调用!I126*其他调用!$M126</f>
        <v>2726224.8550913022</v>
      </c>
      <c r="BN125" s="105">
        <f>BI125*其他调用!J126*其他调用!$M126</f>
        <v>693904.99427407107</v>
      </c>
      <c r="BO125" s="105">
        <f>BJ125*其他调用!K126*其他调用!$M126</f>
        <v>86889.967679147172</v>
      </c>
      <c r="BP125" s="105">
        <f>BK125*其他调用!L126*其他调用!$M126</f>
        <v>14012.669921160435</v>
      </c>
      <c r="BQ125" s="105">
        <f t="shared" si="19"/>
        <v>4415174.8050879901</v>
      </c>
      <c r="BR125" s="105">
        <f>[1]服务器生态!$R124</f>
        <v>3.7042030121614895E-2</v>
      </c>
      <c r="BS125" s="105">
        <f>SUMPRODUCT((BG$4:BG125)*($BR$4:$BR125)*(其他调用!BY$5:BY126))</f>
        <v>100389.72509114175</v>
      </c>
      <c r="BT125" s="105">
        <f>SUMPRODUCT((BH$4:BH125)*($BR$4:$BR125)*(其他调用!BZ$5:BZ126))</f>
        <v>311985.3884801009</v>
      </c>
      <c r="BU125" s="105">
        <f>SUMPRODUCT((BI$4:BI125)*($BR$4:$BR125)*(其他调用!CA$5:CA126))</f>
        <v>978921.84604454355</v>
      </c>
      <c r="BV125" s="105">
        <f>SUMPRODUCT((BJ$4:BJ125)*($BR$4:$BR125)*(其他调用!CB$5:CB126))</f>
        <v>685406.06704959203</v>
      </c>
      <c r="BW125" s="105">
        <f>SUMPRODUCT((BK$4:BK125)*($BR$4:$BR125)*(其他调用!CC$5:CC126))</f>
        <v>378988.89610474149</v>
      </c>
      <c r="BX125" s="105">
        <f>SUMPRODUCT((BG$4:BG125)*($BR$4:$BR125))*'[1]功能-战损相关'!$D$2-BS125</f>
        <v>186438.06088354916</v>
      </c>
      <c r="BY125" s="105">
        <f>SUMPRODUCT((BH$4:BH125)*($BR$4:$BR125))*'[1]功能-战损相关'!$D$2-BT125</f>
        <v>579401.43574875849</v>
      </c>
      <c r="BZ125" s="105">
        <f>SUMPRODUCT((BI$4:BI125)*($BR$4:$BR125))*'[1]功能-战损相关'!$D$2-BU125</f>
        <v>1817997.714082723</v>
      </c>
      <c r="CA125" s="105">
        <f>SUMPRODUCT((BJ$4:BJ125)*($BR$4:$BR125))*'[1]功能-战损相关'!$D$2-BV125</f>
        <v>1272896.9816635288</v>
      </c>
      <c r="CB125" s="105">
        <f>SUMPRODUCT((BK$4:BK125)*($BR$4:$BR125))*'[1]功能-战损相关'!$D$2-BW125</f>
        <v>703836.52133737702</v>
      </c>
    </row>
    <row r="126" spans="27:82" x14ac:dyDescent="0.2">
      <c r="AA126" s="105">
        <v>123</v>
      </c>
      <c r="AB126" s="105">
        <f>攻城基础信息!X127*$E$12</f>
        <v>220069.68628105751</v>
      </c>
      <c r="AC126" s="105">
        <f>攻城基础信息!Y127*$E$12</f>
        <v>161643.6881504652</v>
      </c>
      <c r="AD126" s="105">
        <f>攻城基础信息!Z127*$E$12</f>
        <v>230306.96539466261</v>
      </c>
      <c r="AE126" s="105">
        <f>攻城基础信息!AA127*$E$12</f>
        <v>169932.78117249976</v>
      </c>
      <c r="AF126" s="105">
        <f>攻城基础信息!AB127*$E$12</f>
        <v>249462.58179635432</v>
      </c>
      <c r="AG126" s="105"/>
      <c r="AH126" s="105">
        <f>$E$4*AB126*攻城基础信息!AC127</f>
        <v>15404878.039674016</v>
      </c>
      <c r="AI126" s="105">
        <f>$E$4*AC126*攻城基础信息!AD127</f>
        <v>11315058.170532558</v>
      </c>
      <c r="AJ126" s="105">
        <f>$E$4*AD126*攻城基础信息!AE127</f>
        <v>16121487.577626372</v>
      </c>
      <c r="AK126" s="105">
        <f>$E$4*AE126*攻城基础信息!AF127</f>
        <v>11895294.682074975</v>
      </c>
      <c r="AL126" s="105">
        <f>$E$4*AF126*攻城基础信息!AG127</f>
        <v>17462380.725744791</v>
      </c>
      <c r="AN126" s="105">
        <v>123</v>
      </c>
      <c r="AO126" s="105">
        <f>求节点(节奏总纲!D$4:D$163,AH$4:AH$163,$AN126)*其他调用!H127*其他调用!$M127</f>
        <v>451529076.16738611</v>
      </c>
      <c r="AP126" s="105">
        <f>求节点(节奏总纲!E$4:E$163,AI$4:AI$163,$AN126)*其他调用!I127*其他调用!$M127</f>
        <v>556604634.44776845</v>
      </c>
      <c r="AQ126" s="105">
        <f>求节点(节奏总纲!F$4:F$163,AJ$4:AJ$163,$AN126)*其他调用!J127*其他调用!$M127</f>
        <v>43835191.976497442</v>
      </c>
      <c r="AR126" s="105">
        <f>求节点(节奏总纲!G$4:G$163,AK$4:AK$163,$AN126)*其他调用!K127*其他调用!$M127</f>
        <v>10480338.630990352</v>
      </c>
      <c r="AS126" s="105">
        <f>求节点(节奏总纲!H$4:H$163,AL$4:AL$163,$AN126)*其他调用!L127*其他调用!$M127</f>
        <v>3449121.7367202872</v>
      </c>
      <c r="AT126" s="105">
        <f t="shared" si="18"/>
        <v>1065898362.9593626</v>
      </c>
      <c r="AU126" s="105"/>
      <c r="AY126" s="105">
        <v>123</v>
      </c>
      <c r="AZ126" s="105">
        <f>其他调用!R127*6*(其他调用!AH$2*$AZ$1*MIN(其他调用!$AJ127/其他调用!AH127,1)+$E$4*0%*攻城基础信息!AC127)</f>
        <v>29433.143229022</v>
      </c>
      <c r="BA126" s="105">
        <f>其他调用!S127*6*(其他调用!AI$2*$AZ$1*MIN(其他调用!$AJ127/其他调用!AI127,1)+$E$4*0%*攻城基础信息!AD127)</f>
        <v>88672.267093205359</v>
      </c>
      <c r="BB126" s="105">
        <f>其他调用!T127*6*(其他调用!AJ$2*$AZ$1*MIN(其他调用!$AJ127/其他调用!AJ127,1)+$E$4*0%*攻城基础信息!AE127)</f>
        <v>267158.86045660725</v>
      </c>
      <c r="BC126" s="105">
        <f>其他调用!U127*6*(其他调用!AK$2*$AZ$1*MIN(其他调用!$AJ127/其他调用!AK127,1)+$E$4*0%*攻城基础信息!AF127)</f>
        <v>148938.87295811775</v>
      </c>
      <c r="BD126" s="105">
        <f>其他调用!V127*6*(其他调用!AL$2*$AZ$1*MIN(其他调用!$AJ127/其他调用!AL127,1)+$E$4*0%*攻城基础信息!AG127)</f>
        <v>64291.069245017992</v>
      </c>
      <c r="BF126" s="105">
        <v>123</v>
      </c>
      <c r="BG126" s="105">
        <f>求节点(节奏总纲!D$4:D$163,AZ$4:AZ$163,$AN126)</f>
        <v>18665.719432774869</v>
      </c>
      <c r="BH126" s="105">
        <f>求节点(节奏总纲!E$4:E$163,BA$4:BA$163,$AN126)</f>
        <v>57718.781721150379</v>
      </c>
      <c r="BI126" s="105">
        <f>求节点(节奏总纲!F$4:F$163,BB$4:BB$163,$AN126)</f>
        <v>179962.10736190891</v>
      </c>
      <c r="BJ126" s="105">
        <f>求节点(节奏总纲!G$4:G$163,BC$4:BC$163,$AN126)</f>
        <v>126667.17618233548</v>
      </c>
      <c r="BK126" s="105">
        <f>求节点(节奏总纲!H$4:H$163,BD$4:BD$163,$AN126)</f>
        <v>70608.864966310444</v>
      </c>
      <c r="BL126" s="105">
        <f>BG126*其他调用!H127*其他调用!$M127</f>
        <v>895255.50624686608</v>
      </c>
      <c r="BM126" s="105">
        <f>BH126*其他调用!I127*其他调用!$M127</f>
        <v>2729608.5585863511</v>
      </c>
      <c r="BN126" s="105">
        <f>BI126*其他调用!J127*其他调用!$M127</f>
        <v>694729.32103592693</v>
      </c>
      <c r="BO126" s="105">
        <f>BJ126*其他调用!K127*其他调用!$M127</f>
        <v>86994.509933323294</v>
      </c>
      <c r="BP126" s="105">
        <f>BK126*其他调用!L127*其他调用!$M127</f>
        <v>14031.393646105209</v>
      </c>
      <c r="BQ126" s="105">
        <f t="shared" si="19"/>
        <v>4420619.2894485733</v>
      </c>
      <c r="BR126" s="105">
        <f>[1]服务器生态!$R125</f>
        <v>3.5919544360353842E-2</v>
      </c>
      <c r="BS126" s="105">
        <f>SUMPRODUCT((BG$4:BG126)*($BR$4:$BR126)*(其他调用!BY$5:BY127))</f>
        <v>100507.05631514886</v>
      </c>
      <c r="BT126" s="105">
        <f>SUMPRODUCT((BH$4:BH126)*($BR$4:$BR126)*(其他调用!BZ$5:BZ127))</f>
        <v>312348.20413968113</v>
      </c>
      <c r="BU126" s="105">
        <f>SUMPRODUCT((BI$4:BI126)*($BR$4:$BR126)*(其他调用!CA$5:CA127))</f>
        <v>980053.07350179309</v>
      </c>
      <c r="BV126" s="105">
        <f>SUMPRODUCT((BJ$4:BJ126)*($BR$4:$BR126)*(其他调用!CB$5:CB127))</f>
        <v>686202.28681902145</v>
      </c>
      <c r="BW126" s="105">
        <f>SUMPRODUCT((BK$4:BK126)*($BR$4:$BR126)*(其他调用!CC$5:CC127))</f>
        <v>379432.73779978504</v>
      </c>
      <c r="BX126" s="105">
        <f>SUMPRODUCT((BG$4:BG126)*($BR$4:$BR126))*'[1]功能-战损相关'!$D$2-BS126</f>
        <v>186655.96172813381</v>
      </c>
      <c r="BY126" s="105">
        <f>SUMPRODUCT((BH$4:BH126)*($BR$4:$BR126))*'[1]功能-战损相关'!$D$2-BT126</f>
        <v>580075.2362594076</v>
      </c>
      <c r="BZ126" s="105">
        <f>SUMPRODUCT((BI$4:BI126)*($BR$4:$BR126))*'[1]功能-战损相关'!$D$2-BU126</f>
        <v>1820098.5650747577</v>
      </c>
      <c r="CA126" s="105">
        <f>SUMPRODUCT((BJ$4:BJ126)*($BR$4:$BR126))*'[1]功能-战损相关'!$D$2-BV126</f>
        <v>1274375.6755210406</v>
      </c>
      <c r="CB126" s="105">
        <f>SUMPRODUCT((BK$4:BK126)*($BR$4:$BR126))*'[1]功能-战损相关'!$D$2-BW126</f>
        <v>704660.79877102934</v>
      </c>
    </row>
    <row r="127" spans="27:82" x14ac:dyDescent="0.2">
      <c r="AA127" s="105">
        <v>124</v>
      </c>
      <c r="AB127" s="105">
        <f>攻城基础信息!X128*$E$12</f>
        <v>220069.68628105751</v>
      </c>
      <c r="AC127" s="105">
        <f>攻城基础信息!Y128*$E$12</f>
        <v>161643.6881504652</v>
      </c>
      <c r="AD127" s="105">
        <f>攻城基础信息!Z128*$E$12</f>
        <v>230306.96539466261</v>
      </c>
      <c r="AE127" s="105">
        <f>攻城基础信息!AA128*$E$12</f>
        <v>169932.78117249976</v>
      </c>
      <c r="AF127" s="105">
        <f>攻城基础信息!AB128*$E$12</f>
        <v>249462.58179635432</v>
      </c>
      <c r="AG127" s="105"/>
      <c r="AH127" s="105">
        <f>$E$4*AB127*攻城基础信息!AC128</f>
        <v>15404878.039674016</v>
      </c>
      <c r="AI127" s="105">
        <f>$E$4*AC127*攻城基础信息!AD128</f>
        <v>11315058.170532558</v>
      </c>
      <c r="AJ127" s="105">
        <f>$E$4*AD127*攻城基础信息!AE128</f>
        <v>16121487.577626372</v>
      </c>
      <c r="AK127" s="105">
        <f>$E$4*AE127*攻城基础信息!AF128</f>
        <v>11895294.682074975</v>
      </c>
      <c r="AL127" s="105">
        <f>$E$4*AF127*攻城基础信息!AG128</f>
        <v>17462380.725744791</v>
      </c>
      <c r="AN127" s="105">
        <v>124</v>
      </c>
      <c r="AO127" s="105">
        <f>求节点(节奏总纲!D$4:D$163,AH$4:AH$163,$AN127)*其他调用!H128*其他调用!$M128</f>
        <v>452952666.18935084</v>
      </c>
      <c r="AP127" s="105">
        <f>求节点(节奏总纲!E$4:E$163,AI$4:AI$163,$AN127)*其他调用!I128*其他调用!$M128</f>
        <v>558371523.64632368</v>
      </c>
      <c r="AQ127" s="105">
        <f>求节点(节奏总纲!F$4:F$163,AJ$4:AJ$163,$AN127)*其他调用!J128*其他调用!$M128</f>
        <v>43972638.290822864</v>
      </c>
      <c r="AR127" s="105">
        <f>求节点(节奏总纲!G$4:G$163,AK$4:AK$163,$AN127)*其他调用!K128*其他调用!$M128</f>
        <v>10513110.34956165</v>
      </c>
      <c r="AS127" s="105">
        <f>求节点(节奏总纲!H$4:H$163,AL$4:AL$163,$AN127)*其他调用!L128*其他调用!$M128</f>
        <v>3455706.1696080337</v>
      </c>
      <c r="AT127" s="105">
        <f t="shared" si="18"/>
        <v>1069265644.6456671</v>
      </c>
      <c r="AU127" s="105"/>
      <c r="AY127" s="105">
        <v>124</v>
      </c>
      <c r="AZ127" s="105">
        <f>其他调用!R128*6*(其他调用!AH$2*$AZ$1*MIN(其他调用!$AJ128/其他调用!AH128,1)+$E$4*0%*攻城基础信息!AC128)</f>
        <v>29638.451757152776</v>
      </c>
      <c r="BA127" s="105">
        <f>其他调用!S128*6*(其他调用!AI$2*$AZ$1*MIN(其他调用!$AJ128/其他调用!AI128,1)+$E$4*0%*攻城基础信息!AD128)</f>
        <v>89275.53902124564</v>
      </c>
      <c r="BB127" s="105">
        <f>其他调用!T128*6*(其他调用!AJ$2*$AZ$1*MIN(其他调用!$AJ128/其他调用!AJ128,1)+$E$4*0%*攻城基础信息!AE128)</f>
        <v>269047.76317720098</v>
      </c>
      <c r="BC127" s="105">
        <f>其他调用!U128*6*(其他调用!AK$2*$AZ$1*MIN(其他调用!$AJ128/其他调用!AK128,1)+$E$4*0%*攻城基础信息!AF128)</f>
        <v>149587.62916815979</v>
      </c>
      <c r="BD127" s="105">
        <f>其他调用!V128*6*(其他调用!AL$2*$AZ$1*MIN(其他调用!$AJ128/其他调用!AL128,1)+$E$4*0%*攻城基础信息!AG128)</f>
        <v>64960.502770064159</v>
      </c>
      <c r="BF127" s="105">
        <v>124</v>
      </c>
      <c r="BG127" s="105">
        <f>求节点(节奏总纲!D$4:D$163,AZ$4:AZ$163,$AN127)</f>
        <v>18688.9289601823</v>
      </c>
      <c r="BH127" s="105">
        <f>求节点(节奏总纲!E$4:E$163,BA$4:BA$163,$AN127)</f>
        <v>57790.331629955239</v>
      </c>
      <c r="BI127" s="105">
        <f>求节点(节奏总纲!F$4:F$163,BB$4:BB$163,$AN127)</f>
        <v>180175.64028289917</v>
      </c>
      <c r="BJ127" s="105">
        <f>求节点(节奏总纲!G$4:G$163,BC$4:BC$163,$AN127)</f>
        <v>126814.74759573862</v>
      </c>
      <c r="BK127" s="105">
        <f>求节点(节奏总纲!H$4:H$163,BD$4:BD$163,$AN127)</f>
        <v>70705.022512070122</v>
      </c>
      <c r="BL127" s="105">
        <f>BG127*其他调用!H128*其他调用!$M128</f>
        <v>896368.6943714238</v>
      </c>
      <c r="BM127" s="105">
        <f>BH127*其他调用!I128*其他调用!$M128</f>
        <v>2732992.2620814005</v>
      </c>
      <c r="BN127" s="105">
        <f>BI127*其他调用!J128*其他调用!$M128</f>
        <v>695553.64779778267</v>
      </c>
      <c r="BO127" s="105">
        <f>BJ127*其他调用!K128*其他调用!$M128</f>
        <v>87095.861389762926</v>
      </c>
      <c r="BP127" s="105">
        <f>BK127*其他调用!L128*其他调用!$M128</f>
        <v>14050.502073598574</v>
      </c>
      <c r="BQ127" s="105">
        <f t="shared" si="19"/>
        <v>4426060.9677139688</v>
      </c>
      <c r="BR127" s="105">
        <f>[1]服务器生态!$R126</f>
        <v>3.4797058599092781E-2</v>
      </c>
      <c r="BS127" s="105">
        <f>SUMPRODUCT((BG$4:BG127)*($BR$4:$BR127)*(其他调用!BY$5:BY128))</f>
        <v>100620.86227248066</v>
      </c>
      <c r="BT127" s="105">
        <f>SUMPRODUCT((BH$4:BH127)*($BR$4:$BR127)*(其他调用!BZ$5:BZ128))</f>
        <v>312700.11751201411</v>
      </c>
      <c r="BU127" s="105">
        <f>SUMPRODUCT((BI$4:BI127)*($BR$4:$BR127)*(其他调用!CA$5:CA128))</f>
        <v>981150.25040657737</v>
      </c>
      <c r="BV127" s="105">
        <f>SUMPRODUCT((BJ$4:BJ127)*($BR$4:$BR127)*(其他调用!CB$5:CB128))</f>
        <v>686974.52335460216</v>
      </c>
      <c r="BW127" s="105">
        <f>SUMPRODUCT((BK$4:BK127)*($BR$4:$BR127)*(其他调用!CC$5:CC128))</f>
        <v>379863.29499181552</v>
      </c>
      <c r="BX127" s="105">
        <f>SUMPRODUCT((BG$4:BG127)*($BR$4:$BR127))*'[1]功能-战损相关'!$D$2-BS127</f>
        <v>186867.31564889289</v>
      </c>
      <c r="BY127" s="105">
        <f>SUMPRODUCT((BH$4:BH127)*($BR$4:$BR127))*'[1]功能-战损相关'!$D$2-BT127</f>
        <v>580728.78966516885</v>
      </c>
      <c r="BZ127" s="105">
        <f>SUMPRODUCT((BI$4:BI127)*($BR$4:$BR127))*'[1]功能-战损相关'!$D$2-BU127</f>
        <v>1822136.1793265003</v>
      </c>
      <c r="CA127" s="105">
        <f>SUMPRODUCT((BJ$4:BJ127)*($BR$4:$BR127))*'[1]功能-战损相关'!$D$2-BV127</f>
        <v>1275809.8290871191</v>
      </c>
      <c r="CB127" s="105">
        <f>SUMPRODUCT((BK$4:BK127)*($BR$4:$BR127))*'[1]功能-战损相关'!$D$2-BW127</f>
        <v>705460.40498480038</v>
      </c>
    </row>
    <row r="128" spans="27:82" x14ac:dyDescent="0.2">
      <c r="AA128" s="105">
        <v>125</v>
      </c>
      <c r="AB128" s="105">
        <f>攻城基础信息!X129*$E$12</f>
        <v>220069.68628105751</v>
      </c>
      <c r="AC128" s="105">
        <f>攻城基础信息!Y129*$E$12</f>
        <v>161643.6881504652</v>
      </c>
      <c r="AD128" s="105">
        <f>攻城基础信息!Z129*$E$12</f>
        <v>230306.96539466261</v>
      </c>
      <c r="AE128" s="105">
        <f>攻城基础信息!AA129*$E$12</f>
        <v>169932.78117249976</v>
      </c>
      <c r="AF128" s="105">
        <f>攻城基础信息!AB129*$E$12</f>
        <v>249462.58179635432</v>
      </c>
      <c r="AG128" s="105"/>
      <c r="AH128" s="105">
        <f>$E$4*AB128*攻城基础信息!AC129</f>
        <v>15404878.039674016</v>
      </c>
      <c r="AI128" s="105">
        <f>$E$4*AC128*攻城基础信息!AD129</f>
        <v>11315058.170532558</v>
      </c>
      <c r="AJ128" s="105">
        <f>$E$4*AD128*攻城基础信息!AE129</f>
        <v>16121487.577626372</v>
      </c>
      <c r="AK128" s="105">
        <f>$E$4*AE128*攻城基础信息!AF129</f>
        <v>11895294.682074975</v>
      </c>
      <c r="AL128" s="105">
        <f>$E$4*AF128*攻城基础信息!AG129</f>
        <v>17462380.725744791</v>
      </c>
      <c r="AN128" s="105">
        <v>125</v>
      </c>
      <c r="AO128" s="105">
        <f>求节点(节奏总纲!D$4:D$163,AH$4:AH$163,$AN128)*其他调用!H129*其他调用!$M129</f>
        <v>454376256.21131563</v>
      </c>
      <c r="AP128" s="105">
        <f>求节点(节奏总纲!E$4:E$163,AI$4:AI$163,$AN128)*其他调用!I129*其他调用!$M129</f>
        <v>560138412.84487903</v>
      </c>
      <c r="AQ128" s="105">
        <f>求节点(节奏总纲!F$4:F$163,AJ$4:AJ$163,$AN128)*其他调用!J129*其他调用!$M129</f>
        <v>44110084.605148301</v>
      </c>
      <c r="AR128" s="105">
        <f>求节点(节奏总纲!G$4:G$163,AK$4:AK$163,$AN128)*其他调用!K129*其他调用!$M129</f>
        <v>10545664.311176647</v>
      </c>
      <c r="AS128" s="105">
        <f>求节点(节奏总纲!H$4:H$163,AL$4:AL$163,$AN128)*其他调用!L129*其他调用!$M129</f>
        <v>3457884.3542831806</v>
      </c>
      <c r="AT128" s="105">
        <f t="shared" si="18"/>
        <v>1072628302.3268028</v>
      </c>
      <c r="AU128" s="105"/>
      <c r="AY128" s="105">
        <v>125</v>
      </c>
      <c r="AZ128" s="105">
        <f>其他调用!R129*6*(其他调用!AH$2*$AZ$1*MIN(其他调用!$AJ129/其他调用!AH129,1)+$E$4*0%*攻城基础信息!AC129)</f>
        <v>29837.185057914503</v>
      </c>
      <c r="BA128" s="105">
        <f>其他调用!S129*6*(其他调用!AI$2*$AZ$1*MIN(其他调用!$AJ129/其他调用!AI129,1)+$E$4*0%*攻城基础信息!AD129)</f>
        <v>89894.4883793318</v>
      </c>
      <c r="BB128" s="105">
        <f>其他调用!T129*6*(其他调用!AJ$2*$AZ$1*MIN(其他调用!$AJ129/其他调用!AJ129,1)+$E$4*0%*攻城基础信息!AE129)</f>
        <v>270853.17389660841</v>
      </c>
      <c r="BC128" s="105">
        <f>其他调用!U129*6*(其他调用!AK$2*$AZ$1*MIN(其他调用!$AJ129/其他调用!AK129,1)+$E$4*0%*攻城基础信息!AF129)</f>
        <v>150256.11767341138</v>
      </c>
      <c r="BD128" s="105">
        <f>其他调用!V129*6*(其他调用!AL$2*$AZ$1*MIN(其他调用!$AJ129/其他调用!AL129,1)+$E$4*0%*攻城基础信息!AG129)</f>
        <v>65573.356974042399</v>
      </c>
      <c r="BF128" s="105">
        <v>125</v>
      </c>
      <c r="BG128" s="105">
        <f>求节点(节奏总纲!D$4:D$163,AZ$4:AZ$163,$AN128)</f>
        <v>18712.138487589731</v>
      </c>
      <c r="BH128" s="105">
        <f>求节点(节奏总纲!E$4:E$163,BA$4:BA$163,$AN128)</f>
        <v>57861.881538760099</v>
      </c>
      <c r="BI128" s="105">
        <f>求节点(节奏总纲!F$4:F$163,BB$4:BB$163,$AN128)</f>
        <v>180389.17320388946</v>
      </c>
      <c r="BJ128" s="105">
        <f>求节点(节奏总纲!G$4:G$163,BC$4:BC$163,$AN128)</f>
        <v>126961.7182880758</v>
      </c>
      <c r="BK128" s="105">
        <f>求节点(节奏总纲!H$4:H$163,BD$4:BD$163,$AN128)</f>
        <v>70801.62816334363</v>
      </c>
      <c r="BL128" s="105">
        <f>BG128*其他调用!H129*其他调用!$M129</f>
        <v>897481.88249598129</v>
      </c>
      <c r="BM128" s="105">
        <f>BH128*其他调用!I129*其他调用!$M129</f>
        <v>2736375.9655764489</v>
      </c>
      <c r="BN128" s="105">
        <f>BI128*其他调用!J129*其他调用!$M129</f>
        <v>696377.97455963853</v>
      </c>
      <c r="BO128" s="105">
        <f>BJ128*其他调用!K129*其他调用!$M129</f>
        <v>87196.800273377332</v>
      </c>
      <c r="BP128" s="105">
        <f>BK128*其他调用!L129*其他调用!$M129</f>
        <v>14069.699548619645</v>
      </c>
      <c r="BQ128" s="105">
        <f t="shared" si="19"/>
        <v>4431502.322454066</v>
      </c>
      <c r="BR128" s="105">
        <f>[1]服务器生态!$R127</f>
        <v>3.3674572837831721E-2</v>
      </c>
      <c r="BS128" s="105">
        <f>SUMPRODUCT((BG$4:BG128)*($BR$4:$BR128)*(其他调用!BY$5:BY129))</f>
        <v>100731.13384480975</v>
      </c>
      <c r="BT128" s="105">
        <f>SUMPRODUCT((BH$4:BH128)*($BR$4:$BR128)*(其他调用!BZ$5:BZ129))</f>
        <v>313041.10048728605</v>
      </c>
      <c r="BU128" s="105">
        <f>SUMPRODUCT((BI$4:BI128)*($BR$4:$BR128)*(其他调用!CA$5:CA129))</f>
        <v>982213.29286821419</v>
      </c>
      <c r="BV128" s="105">
        <f>SUMPRODUCT((BJ$4:BJ128)*($BR$4:$BR128)*(其他调用!CB$5:CB129))</f>
        <v>687722.71513987111</v>
      </c>
      <c r="BW128" s="105">
        <f>SUMPRODUCT((BK$4:BK128)*($BR$4:$BR128)*(其他调用!CC$5:CC129))</f>
        <v>380280.53254412464</v>
      </c>
      <c r="BX128" s="105">
        <f>SUMPRODUCT((BG$4:BG128)*($BR$4:$BR128))*'[1]功能-战损相关'!$D$2-BS128</f>
        <v>187072.10571178977</v>
      </c>
      <c r="BY128" s="105">
        <f>SUMPRODUCT((BH$4:BH128)*($BR$4:$BR128))*'[1]功能-战损相关'!$D$2-BT128</f>
        <v>581362.04376210249</v>
      </c>
      <c r="BZ128" s="105">
        <f>SUMPRODUCT((BI$4:BI128)*($BR$4:$BR128))*'[1]功能-战损相关'!$D$2-BU128</f>
        <v>1824110.4010409685</v>
      </c>
      <c r="CA128" s="105">
        <f>SUMPRODUCT((BJ$4:BJ128)*($BR$4:$BR128))*'[1]功能-战损相关'!$D$2-BV128</f>
        <v>1277199.328116904</v>
      </c>
      <c r="CB128" s="105">
        <f>SUMPRODUCT((BK$4:BK128)*($BR$4:$BR128))*'[1]功能-战损相关'!$D$2-BW128</f>
        <v>706235.27472480293</v>
      </c>
    </row>
    <row r="129" spans="27:80" x14ac:dyDescent="0.2">
      <c r="AA129" s="105">
        <v>126</v>
      </c>
      <c r="AB129" s="105">
        <f>攻城基础信息!X130*$E$12</f>
        <v>220069.68628105751</v>
      </c>
      <c r="AC129" s="105">
        <f>攻城基础信息!Y130*$E$12</f>
        <v>161643.6881504652</v>
      </c>
      <c r="AD129" s="105">
        <f>攻城基础信息!Z130*$E$12</f>
        <v>230306.96539466261</v>
      </c>
      <c r="AE129" s="105">
        <f>攻城基础信息!AA130*$E$12</f>
        <v>169932.78117249976</v>
      </c>
      <c r="AF129" s="105">
        <f>攻城基础信息!AB130*$E$12</f>
        <v>249462.58179635432</v>
      </c>
      <c r="AG129" s="105"/>
      <c r="AH129" s="105">
        <f>$E$4*AB129*攻城基础信息!AC130</f>
        <v>15404878.039674016</v>
      </c>
      <c r="AI129" s="105">
        <f>$E$4*AC129*攻城基础信息!AD130</f>
        <v>11315058.170532558</v>
      </c>
      <c r="AJ129" s="105">
        <f>$E$4*AD129*攻城基础信息!AE130</f>
        <v>16121487.577626372</v>
      </c>
      <c r="AK129" s="105">
        <f>$E$4*AE129*攻城基础信息!AF130</f>
        <v>11895294.682074975</v>
      </c>
      <c r="AL129" s="105">
        <f>$E$4*AF129*攻城基础信息!AG130</f>
        <v>17462380.725744791</v>
      </c>
      <c r="AN129" s="105">
        <v>126</v>
      </c>
      <c r="AO129" s="105">
        <f>求节点(节奏总纲!D$4:D$163,AH$4:AH$163,$AN129)*其他调用!H130*其他调用!$M130</f>
        <v>455799846.23328036</v>
      </c>
      <c r="AP129" s="105">
        <f>求节点(节奏总纲!E$4:E$163,AI$4:AI$163,$AN129)*其他调用!I130*其他调用!$M130</f>
        <v>561905302.04343426</v>
      </c>
      <c r="AQ129" s="105">
        <f>求节点(节奏总纲!F$4:F$163,AJ$4:AJ$163,$AN129)*其他调用!J130*其他调用!$M130</f>
        <v>44247530.919473723</v>
      </c>
      <c r="AR129" s="105">
        <f>求节点(节奏总纲!G$4:G$163,AK$4:AK$163,$AN129)*其他调用!K130*其他调用!$M130</f>
        <v>10578218.272791641</v>
      </c>
      <c r="AS129" s="105">
        <f>求节点(节奏总纲!H$4:H$163,AL$4:AL$163,$AN129)*其他调用!L130*其他调用!$M130</f>
        <v>3460062.5389583264</v>
      </c>
      <c r="AT129" s="105">
        <f t="shared" si="18"/>
        <v>1075990960.0079384</v>
      </c>
      <c r="AU129" s="105"/>
      <c r="AY129" s="105">
        <v>126</v>
      </c>
      <c r="AZ129" s="105">
        <f>其他调用!R130*6*(其他调用!AH$2*$AZ$1*MIN(其他调用!$AJ130/其他调用!AH130,1)+$E$4*0%*攻城基础信息!AC130)</f>
        <v>30043.720986854169</v>
      </c>
      <c r="BA129" s="105">
        <f>其他调用!S130*6*(其他调用!AI$2*$AZ$1*MIN(其他调用!$AJ130/其他调用!AI130,1)+$E$4*0%*攻城基础信息!AD130)</f>
        <v>90494.514667662792</v>
      </c>
      <c r="BB129" s="105">
        <f>其他调用!T130*6*(其他调用!AJ$2*$AZ$1*MIN(其他调用!$AJ130/其他调用!AJ130,1)+$E$4*0%*攻城基础信息!AE130)</f>
        <v>272718.93980712938</v>
      </c>
      <c r="BC129" s="105">
        <f>其他调用!U130*6*(其他调用!AK$2*$AZ$1*MIN(其他调用!$AJ130/其他调用!AK130,1)+$E$4*0%*攻城基础信息!AF130)</f>
        <v>150839.91783372065</v>
      </c>
      <c r="BD129" s="105">
        <f>其他调用!V130*6*(其他调用!AL$2*$AZ$1*MIN(其他调用!$AJ130/其他调用!AL130,1)+$E$4*0%*攻城基础信息!AG130)</f>
        <v>66199.634032494272</v>
      </c>
      <c r="BF129" s="105">
        <v>126</v>
      </c>
      <c r="BG129" s="105">
        <f>求节点(节奏总纲!D$4:D$163,AZ$4:AZ$163,$AN129)</f>
        <v>18735.348014997158</v>
      </c>
      <c r="BH129" s="105">
        <f>求节点(节奏总纲!E$4:E$163,BA$4:BA$163,$AN129)</f>
        <v>57933.431447564959</v>
      </c>
      <c r="BI129" s="105">
        <f>求节点(节奏总纲!F$4:F$163,BB$4:BB$163,$AN129)</f>
        <v>180602.70612487974</v>
      </c>
      <c r="BJ129" s="105">
        <f>求节点(节奏总纲!G$4:G$163,BC$4:BC$163,$AN129)</f>
        <v>127108.68898041298</v>
      </c>
      <c r="BK129" s="105">
        <f>求节点(节奏总纲!H$4:H$163,BD$4:BD$163,$AN129)</f>
        <v>70898.233814617153</v>
      </c>
      <c r="BL129" s="105">
        <f>BG129*其他调用!H130*其他调用!$M130</f>
        <v>898595.0706205389</v>
      </c>
      <c r="BM129" s="105">
        <f>BH129*其他调用!I130*其他调用!$M130</f>
        <v>2739759.6690714979</v>
      </c>
      <c r="BN129" s="105">
        <f>BI129*其他调用!J130*其他调用!$M130</f>
        <v>697202.30132149439</v>
      </c>
      <c r="BO129" s="105">
        <f>BJ129*其他调用!K130*其他调用!$M130</f>
        <v>87297.739156991738</v>
      </c>
      <c r="BP129" s="105">
        <f>BK129*其他调用!L130*其他调用!$M130</f>
        <v>14088.897023640717</v>
      </c>
      <c r="BQ129" s="105">
        <f t="shared" si="19"/>
        <v>4436943.6771941641</v>
      </c>
      <c r="BR129" s="105">
        <f>[1]服务器生态!$R128</f>
        <v>3.2552087076570667E-2</v>
      </c>
      <c r="BS129" s="105">
        <f>SUMPRODUCT((BG$4:BG129)*($BR$4:$BR129)*(其他调用!BY$5:BY130))</f>
        <v>100837.86191380871</v>
      </c>
      <c r="BT129" s="105">
        <f>SUMPRODUCT((BH$4:BH129)*($BR$4:$BR129)*(其他调用!BZ$5:BZ130))</f>
        <v>313371.12495568302</v>
      </c>
      <c r="BU129" s="105">
        <f>SUMPRODUCT((BI$4:BI129)*($BR$4:$BR129)*(其他调用!CA$5:CA130))</f>
        <v>983242.11699602148</v>
      </c>
      <c r="BV129" s="105">
        <f>SUMPRODUCT((BJ$4:BJ129)*($BR$4:$BR129)*(其他调用!CB$5:CB130))</f>
        <v>688446.80443444999</v>
      </c>
      <c r="BW129" s="105">
        <f>SUMPRODUCT((BK$4:BK129)*($BR$4:$BR129)*(其他调用!CC$5:CC130))</f>
        <v>380684.4125032486</v>
      </c>
      <c r="BX129" s="105">
        <f>SUMPRODUCT((BG$4:BG129)*($BR$4:$BR129))*'[1]功能-战损相关'!$D$2-BS129</f>
        <v>187270.31498278785</v>
      </c>
      <c r="BY129" s="105">
        <f>SUMPRODUCT((BH$4:BH129)*($BR$4:$BR129))*'[1]功能-战损相关'!$D$2-BT129</f>
        <v>581974.94634626829</v>
      </c>
      <c r="BZ129" s="105">
        <f>SUMPRODUCT((BI$4:BI129)*($BR$4:$BR129))*'[1]功能-战损相关'!$D$2-BU129</f>
        <v>1826021.0744211818</v>
      </c>
      <c r="CA129" s="105">
        <f>SUMPRODUCT((BJ$4:BJ129)*($BR$4:$BR129))*'[1]功能-战损相关'!$D$2-BV129</f>
        <v>1278544.065378265</v>
      </c>
      <c r="CB129" s="105">
        <f>SUMPRODUCT((BK$4:BK129)*($BR$4:$BR129))*'[1]功能-战损相关'!$D$2-BW129</f>
        <v>706985.33750603325</v>
      </c>
    </row>
    <row r="130" spans="27:80" x14ac:dyDescent="0.2">
      <c r="AA130" s="105">
        <v>127</v>
      </c>
      <c r="AB130" s="105">
        <f>攻城基础信息!X131*$E$12</f>
        <v>220069.68628105751</v>
      </c>
      <c r="AC130" s="105">
        <f>攻城基础信息!Y131*$E$12</f>
        <v>161643.6881504652</v>
      </c>
      <c r="AD130" s="105">
        <f>攻城基础信息!Z131*$E$12</f>
        <v>230306.96539466261</v>
      </c>
      <c r="AE130" s="105">
        <f>攻城基础信息!AA131*$E$12</f>
        <v>169932.78117249976</v>
      </c>
      <c r="AF130" s="105">
        <f>攻城基础信息!AB131*$E$12</f>
        <v>249462.58179635432</v>
      </c>
      <c r="AG130" s="105"/>
      <c r="AH130" s="105">
        <f>$E$4*AB130*攻城基础信息!AC131</f>
        <v>15404878.039674016</v>
      </c>
      <c r="AI130" s="105">
        <f>$E$4*AC130*攻城基础信息!AD131</f>
        <v>11315058.170532558</v>
      </c>
      <c r="AJ130" s="105">
        <f>$E$4*AD130*攻城基础信息!AE131</f>
        <v>16121487.577626372</v>
      </c>
      <c r="AK130" s="105">
        <f>$E$4*AE130*攻城基础信息!AF131</f>
        <v>11895294.682074975</v>
      </c>
      <c r="AL130" s="105">
        <f>$E$4*AF130*攻城基础信息!AG131</f>
        <v>17462380.725744791</v>
      </c>
      <c r="AN130" s="105">
        <v>127</v>
      </c>
      <c r="AO130" s="105">
        <f>求节点(节奏总纲!D$4:D$163,AH$4:AH$163,$AN130)*其他调用!H131*其他调用!$M131</f>
        <v>457223436.25524521</v>
      </c>
      <c r="AP130" s="105">
        <f>求节点(节奏总纲!E$4:E$163,AI$4:AI$163,$AN130)*其他调用!I131*其他调用!$M131</f>
        <v>563677906.83638251</v>
      </c>
      <c r="AQ130" s="105">
        <f>求节点(节奏总纲!F$4:F$163,AJ$4:AJ$163,$AN130)*其他调用!J131*其他调用!$M131</f>
        <v>44384977.233799152</v>
      </c>
      <c r="AR130" s="105">
        <f>求节点(节奏总纲!G$4:G$163,AK$4:AK$163,$AN130)*其他调用!K131*其他调用!$M131</f>
        <v>10610772.234406639</v>
      </c>
      <c r="AS130" s="105">
        <f>求节点(节奏总纲!H$4:H$163,AL$4:AL$163,$AN130)*其他调用!L131*其他调用!$M131</f>
        <v>3462240.7236334728</v>
      </c>
      <c r="AT130" s="105">
        <f t="shared" si="18"/>
        <v>1079359333.2834671</v>
      </c>
      <c r="AU130" s="105"/>
      <c r="AY130" s="105">
        <v>127</v>
      </c>
      <c r="AZ130" s="105">
        <f>其他调用!R131*6*(其他调用!AH$2*$AZ$1*MIN(其他调用!$AJ131/其他调用!AH131,1)+$E$4*0%*攻城基础信息!AC131)</f>
        <v>30241.45411652531</v>
      </c>
      <c r="BA130" s="105">
        <f>其他调用!S131*6*(其他调用!AI$2*$AZ$1*MIN(其他调用!$AJ131/其他调用!AI131,1)+$E$4*0%*攻城基础信息!AD131)</f>
        <v>91113.797268107708</v>
      </c>
      <c r="BB130" s="105">
        <f>其他调用!T131*6*(其他调用!AJ$2*$AZ$1*MIN(其他调用!$AJ131/其他调用!AJ131,1)+$E$4*0%*攻城基础信息!AE131)</f>
        <v>274426.04634967598</v>
      </c>
      <c r="BC130" s="105">
        <f>其他调用!U131*6*(其他调用!AK$2*$AZ$1*MIN(其他调用!$AJ131/其他调用!AK131,1)+$E$4*0%*攻城基础信息!AF131)</f>
        <v>151428.09353767577</v>
      </c>
      <c r="BD130" s="105">
        <f>其他调用!V131*6*(其他调用!AL$2*$AZ$1*MIN(其他调用!$AJ131/其他调用!AL131,1)+$E$4*0%*攻城基础信息!AG131)</f>
        <v>66826.378113683837</v>
      </c>
      <c r="BF130" s="105">
        <v>127</v>
      </c>
      <c r="BG130" s="105">
        <f>求节点(节奏总纲!D$4:D$163,AZ$4:AZ$163,$AN130)</f>
        <v>18758.557542404589</v>
      </c>
      <c r="BH130" s="105">
        <f>求节点(节奏总纲!E$4:E$163,BA$4:BA$163,$AN130)</f>
        <v>58002.505196380909</v>
      </c>
      <c r="BI130" s="105">
        <f>求节点(节奏总纲!F$4:F$163,BB$4:BB$163,$AN130)</f>
        <v>180816.23904587</v>
      </c>
      <c r="BJ130" s="105">
        <f>求节点(节奏总纲!G$4:G$163,BC$4:BC$163,$AN130)</f>
        <v>127255.65967275016</v>
      </c>
      <c r="BK130" s="105">
        <f>求节点(节奏总纲!H$4:H$163,BD$4:BD$163,$AN130)</f>
        <v>70994.839465890676</v>
      </c>
      <c r="BL130" s="105">
        <f>BG130*其他调用!H131*其他调用!$M131</f>
        <v>899708.25874509651</v>
      </c>
      <c r="BM130" s="105">
        <f>BH130*其他调用!I131*其他调用!$M131</f>
        <v>2743026.271212419</v>
      </c>
      <c r="BN130" s="105">
        <f>BI130*其他调用!J131*其他调用!$M131</f>
        <v>698026.62808335014</v>
      </c>
      <c r="BO130" s="105">
        <f>BJ130*其他调用!K131*其他调用!$M131</f>
        <v>87398.678040606144</v>
      </c>
      <c r="BP130" s="105">
        <f>BK130*其他调用!L131*其他调用!$M131</f>
        <v>14108.094498661794</v>
      </c>
      <c r="BQ130" s="105">
        <f t="shared" si="19"/>
        <v>4442267.9305801336</v>
      </c>
      <c r="BR130" s="105">
        <f>[1]服务器生态!$R129</f>
        <v>3.1429601315309613E-2</v>
      </c>
      <c r="BS130" s="105">
        <f>SUMPRODUCT((BG$4:BG130)*($BR$4:$BR130)*(其他调用!BY$5:BY131))</f>
        <v>100941.03736115013</v>
      </c>
      <c r="BT130" s="105">
        <f>SUMPRODUCT((BH$4:BH130)*($BR$4:$BR130)*(其他调用!BZ$5:BZ131))</f>
        <v>313690.14918806503</v>
      </c>
      <c r="BU130" s="105">
        <f>SUMPRODUCT((BI$4:BI130)*($BR$4:$BR130)*(其他调用!CA$5:CA131))</f>
        <v>984236.63889931689</v>
      </c>
      <c r="BV130" s="105">
        <f>SUMPRODUCT((BJ$4:BJ130)*($BR$4:$BR130)*(其他调用!CB$5:CB131))</f>
        <v>689146.73349796049</v>
      </c>
      <c r="BW130" s="105">
        <f>SUMPRODUCT((BK$4:BK130)*($BR$4:$BR130)*(其他调用!CC$5:CC131))</f>
        <v>381074.89691572363</v>
      </c>
      <c r="BX130" s="105">
        <f>SUMPRODUCT((BG$4:BG130)*($BR$4:$BR130))*'[1]功能-战损相关'!$D$2-BS130</f>
        <v>187461.92652785045</v>
      </c>
      <c r="BY130" s="105">
        <f>SUMPRODUCT((BH$4:BH130)*($BR$4:$BR130))*'[1]功能-战损相关'!$D$2-BT130</f>
        <v>582567.41992069199</v>
      </c>
      <c r="BZ130" s="105">
        <f>SUMPRODUCT((BI$4:BI130)*($BR$4:$BR130))*'[1]功能-战损相关'!$D$2-BU130</f>
        <v>1827868.0436701588</v>
      </c>
      <c r="CA130" s="105">
        <f>SUMPRODUCT((BJ$4:BJ130)*($BR$4:$BR130))*'[1]功能-战损相关'!$D$2-BV130</f>
        <v>1279843.93363907</v>
      </c>
      <c r="CB130" s="105">
        <f>SUMPRODUCT((BK$4:BK130)*($BR$4:$BR130))*'[1]功能-战损相关'!$D$2-BW130</f>
        <v>707710.52284348686</v>
      </c>
    </row>
    <row r="131" spans="27:80" x14ac:dyDescent="0.2">
      <c r="AA131" s="105">
        <v>128</v>
      </c>
      <c r="AB131" s="105">
        <f>攻城基础信息!X132*$E$12</f>
        <v>220069.68628105751</v>
      </c>
      <c r="AC131" s="105">
        <f>攻城基础信息!Y132*$E$12</f>
        <v>161643.6881504652</v>
      </c>
      <c r="AD131" s="105">
        <f>攻城基础信息!Z132*$E$12</f>
        <v>230306.96539466261</v>
      </c>
      <c r="AE131" s="105">
        <f>攻城基础信息!AA132*$E$12</f>
        <v>169932.78117249976</v>
      </c>
      <c r="AF131" s="105">
        <f>攻城基础信息!AB132*$E$12</f>
        <v>249462.58179635432</v>
      </c>
      <c r="AG131" s="105"/>
      <c r="AH131" s="105">
        <f>$E$4*AB131*攻城基础信息!AC132</f>
        <v>15404878.039674016</v>
      </c>
      <c r="AI131" s="105">
        <f>$E$4*AC131*攻城基础信息!AD132</f>
        <v>11315058.170532558</v>
      </c>
      <c r="AJ131" s="105">
        <f>$E$4*AD131*攻城基础信息!AE132</f>
        <v>16121487.577626372</v>
      </c>
      <c r="AK131" s="105">
        <f>$E$4*AE131*攻城基础信息!AF132</f>
        <v>11895294.682074975</v>
      </c>
      <c r="AL131" s="105">
        <f>$E$4*AF131*攻城基础信息!AG132</f>
        <v>17462380.725744791</v>
      </c>
      <c r="AN131" s="105">
        <v>128</v>
      </c>
      <c r="AO131" s="105">
        <f>求节点(节奏总纲!D$4:D$163,AH$4:AH$163,$AN131)*其他调用!H132*其他调用!$M132</f>
        <v>458637954.63461888</v>
      </c>
      <c r="AP131" s="105">
        <f>求节点(节奏总纲!E$4:E$163,AI$4:AI$163,$AN131)*其他调用!I132*其他调用!$M132</f>
        <v>565458461.27010834</v>
      </c>
      <c r="AQ131" s="105">
        <f>求节点(节奏总纲!F$4:F$163,AJ$4:AJ$163,$AN131)*其他调用!J132*其他调用!$M132</f>
        <v>44523653.141075023</v>
      </c>
      <c r="AR131" s="105">
        <f>求节点(节奏总纲!G$4:G$163,AK$4:AK$163,$AN131)*其他调用!K132*其他调用!$M132</f>
        <v>10643326.196021635</v>
      </c>
      <c r="AS131" s="105">
        <f>求节点(节奏总纲!H$4:H$163,AL$4:AL$163,$AN131)*其他调用!L132*其他调用!$M132</f>
        <v>3464418.9083086187</v>
      </c>
      <c r="AT131" s="105">
        <f t="shared" si="18"/>
        <v>1082727814.1501324</v>
      </c>
      <c r="AU131" s="105"/>
      <c r="AY131" s="105">
        <v>128</v>
      </c>
      <c r="AZ131" s="105">
        <f>其他调用!R132*6*(其他调用!AH$2*$AZ$1*MIN(其他调用!$AJ132/其他调用!AH132,1)+$E$4*0%*攻城基础信息!AC132)</f>
        <v>30449.072829818913</v>
      </c>
      <c r="BA131" s="105">
        <f>其他调用!S132*6*(其他调用!AI$2*$AZ$1*MIN(其他调用!$AJ132/其他调用!AI132,1)+$E$4*0%*攻城基础信息!AD132)</f>
        <v>91679.779456529417</v>
      </c>
      <c r="BB131" s="105">
        <f>其他调用!T132*6*(其他调用!AJ$2*$AZ$1*MIN(其他调用!$AJ132/其他调用!AJ132,1)+$E$4*0%*攻城基础信息!AE132)</f>
        <v>276157.33253643557</v>
      </c>
      <c r="BC131" s="105">
        <f>其他调用!U132*6*(其他调用!AK$2*$AZ$1*MIN(其他调用!$AJ132/其他调用!AK132,1)+$E$4*0%*攻城基础信息!AF132)</f>
        <v>152183.7662650581</v>
      </c>
      <c r="BD131" s="105">
        <f>其他调用!V132*6*(其他调用!AL$2*$AZ$1*MIN(其他调用!$AJ132/其他调用!AL132,1)+$E$4*0%*攻城基础信息!AG132)</f>
        <v>67529.554306829537</v>
      </c>
      <c r="BF131" s="105">
        <v>128</v>
      </c>
      <c r="BG131" s="105">
        <f>求节点(节奏总纲!D$4:D$163,AZ$4:AZ$163,$AN131)</f>
        <v>18780.73861386727</v>
      </c>
      <c r="BH131" s="105">
        <f>求节点(节奏总纲!E$4:E$163,BA$4:BA$163,$AN131)</f>
        <v>58068.134932017099</v>
      </c>
      <c r="BI131" s="105">
        <f>求节点(节奏总纲!F$4:F$163,BB$4:BB$163,$AN131)</f>
        <v>181017.64381306173</v>
      </c>
      <c r="BJ131" s="105">
        <f>求节点(节奏总纲!G$4:G$163,BC$4:BC$163,$AN131)</f>
        <v>127402.63036508735</v>
      </c>
      <c r="BK131" s="105">
        <f>求节点(节奏总纲!H$4:H$163,BD$4:BD$163,$AN131)</f>
        <v>71091.445117164199</v>
      </c>
      <c r="BL131" s="105">
        <f>BG131*其他调用!H132*其他调用!$M132</f>
        <v>900772.11949972424</v>
      </c>
      <c r="BM131" s="105">
        <f>BH131*其他调用!I132*其他调用!$M132</f>
        <v>2746130.0007567424</v>
      </c>
      <c r="BN131" s="105">
        <f>BI131*其他调用!J132*其他调用!$M132</f>
        <v>698804.13507754821</v>
      </c>
      <c r="BO131" s="105">
        <f>BJ131*其他调用!K132*其他调用!$M132</f>
        <v>87499.616924220551</v>
      </c>
      <c r="BP131" s="105">
        <f>BK131*其他调用!L132*其他调用!$M132</f>
        <v>14127.291973682866</v>
      </c>
      <c r="BQ131" s="105">
        <f t="shared" si="19"/>
        <v>4447333.1642319188</v>
      </c>
      <c r="BR131" s="105">
        <f>[1]服务器生态!$R130</f>
        <v>3.0307115554048553E-2</v>
      </c>
      <c r="BS131" s="105">
        <f>SUMPRODUCT((BG$4:BG131)*($BR$4:$BR131)*(其他调用!BY$5:BY132))</f>
        <v>101040.64561383828</v>
      </c>
      <c r="BT131" s="105">
        <f>SUMPRODUCT((BH$4:BH131)*($BR$4:$BR131)*(其他调用!BZ$5:BZ132))</f>
        <v>313998.12778125878</v>
      </c>
      <c r="BU131" s="105">
        <f>SUMPRODUCT((BI$4:BI131)*($BR$4:$BR131)*(其他调用!CA$5:CA132))</f>
        <v>985196.71036278061</v>
      </c>
      <c r="BV131" s="105">
        <f>SUMPRODUCT((BJ$4:BJ131)*($BR$4:$BR131)*(其他调用!CB$5:CB132))</f>
        <v>689822.4445900243</v>
      </c>
      <c r="BW131" s="105">
        <f>SUMPRODUCT((BK$4:BK131)*($BR$4:$BR131)*(其他调用!CC$5:CC132))</f>
        <v>381451.94782808592</v>
      </c>
      <c r="BX131" s="105">
        <f>SUMPRODUCT((BG$4:BG131)*($BR$4:$BR131))*'[1]功能-战损相关'!$D$2-BS131</f>
        <v>187646.91328284272</v>
      </c>
      <c r="BY131" s="105">
        <f>SUMPRODUCT((BH$4:BH131)*($BR$4:$BR131))*'[1]功能-战损相关'!$D$2-BT131</f>
        <v>583139.38016519463</v>
      </c>
      <c r="BZ131" s="105">
        <f>SUMPRODUCT((BI$4:BI131)*($BR$4:$BR131))*'[1]功能-战损相关'!$D$2-BU131</f>
        <v>1829651.0335308772</v>
      </c>
      <c r="CA131" s="105">
        <f>SUMPRODUCT((BJ$4:BJ131)*($BR$4:$BR131))*'[1]功能-战损相关'!$D$2-BV131</f>
        <v>1281098.8256671885</v>
      </c>
      <c r="CB131" s="105">
        <f>SUMPRODUCT((BK$4:BK131)*($BR$4:$BR131))*'[1]功能-战损相关'!$D$2-BW131</f>
        <v>708410.76025215955</v>
      </c>
    </row>
    <row r="132" spans="27:80" x14ac:dyDescent="0.2">
      <c r="AA132" s="105">
        <v>129</v>
      </c>
      <c r="AB132" s="105">
        <f>攻城基础信息!X133*$E$12</f>
        <v>220069.68628105751</v>
      </c>
      <c r="AC132" s="105">
        <f>攻城基础信息!Y133*$E$12</f>
        <v>161643.6881504652</v>
      </c>
      <c r="AD132" s="105">
        <f>攻城基础信息!Z133*$E$12</f>
        <v>230306.96539466261</v>
      </c>
      <c r="AE132" s="105">
        <f>攻城基础信息!AA133*$E$12</f>
        <v>169932.78117249976</v>
      </c>
      <c r="AF132" s="105">
        <f>攻城基础信息!AB133*$E$12</f>
        <v>249462.58179635432</v>
      </c>
      <c r="AG132" s="105"/>
      <c r="AH132" s="105">
        <f>$E$4*AB132*攻城基础信息!AC133</f>
        <v>15404878.039674016</v>
      </c>
      <c r="AI132" s="105">
        <f>$E$4*AC132*攻城基础信息!AD133</f>
        <v>11315058.170532558</v>
      </c>
      <c r="AJ132" s="105">
        <f>$E$4*AD132*攻城基础信息!AE133</f>
        <v>16121487.577626372</v>
      </c>
      <c r="AK132" s="105">
        <f>$E$4*AE132*攻城基础信息!AF133</f>
        <v>11895294.682074975</v>
      </c>
      <c r="AL132" s="105">
        <f>$E$4*AF132*攻城基础信息!AG133</f>
        <v>17462380.725744791</v>
      </c>
      <c r="AN132" s="105">
        <v>129</v>
      </c>
      <c r="AO132" s="105">
        <f>求节点(节奏总纲!D$4:D$163,AH$4:AH$163,$AN132)*其他调用!H133*其他调用!$M133</f>
        <v>460052473.01399261</v>
      </c>
      <c r="AP132" s="105">
        <f>求节点(节奏总纲!E$4:E$163,AI$4:AI$163,$AN132)*其他调用!I133*其他调用!$M133</f>
        <v>567239015.70383418</v>
      </c>
      <c r="AQ132" s="105">
        <f>求节点(节奏总纲!F$4:F$163,AJ$4:AJ$163,$AN132)*其他调用!J133*其他调用!$M133</f>
        <v>44663088.065198369</v>
      </c>
      <c r="AR132" s="105">
        <f>求节点(节奏总纲!G$4:G$163,AK$4:AK$163,$AN132)*其他调用!K133*其他调用!$M133</f>
        <v>10675880.157636631</v>
      </c>
      <c r="AS132" s="105">
        <f>求节点(节奏总纲!H$4:H$163,AL$4:AL$163,$AN132)*其他调用!L133*其他调用!$M133</f>
        <v>3466597.0929837655</v>
      </c>
      <c r="AT132" s="105">
        <f t="shared" si="18"/>
        <v>1086097054.0336456</v>
      </c>
      <c r="AU132" s="105"/>
      <c r="AY132" s="105">
        <v>129</v>
      </c>
      <c r="AZ132" s="105">
        <f>其他调用!R133*6*(其他调用!AH$2*$AZ$1*MIN(其他调用!$AJ133/其他调用!AH133,1)+$E$4*0%*攻城基础信息!AC133)</f>
        <v>30645.945918634188</v>
      </c>
      <c r="BA132" s="105">
        <f>其他调用!S133*6*(其他调用!AI$2*$AZ$1*MIN(其他调用!$AJ133/其他调用!AI133,1)+$E$4*0%*攻城基础信息!AD133)</f>
        <v>92293.866634920909</v>
      </c>
      <c r="BB132" s="105">
        <f>其他调用!T133*6*(其他调用!AJ$2*$AZ$1*MIN(其他调用!$AJ133/其他调用!AJ133,1)+$E$4*0%*攻城基础信息!AE133)</f>
        <v>278001.83509389713</v>
      </c>
      <c r="BC132" s="105">
        <f>其他调用!U133*6*(其他调用!AK$2*$AZ$1*MIN(其他调用!$AJ133/其他调用!AK133,1)+$E$4*0%*攻城基础信息!AF133)</f>
        <v>153110.64988467976</v>
      </c>
      <c r="BD132" s="105">
        <f>其他调用!V133*6*(其他调用!AL$2*$AZ$1*MIN(其他调用!$AJ133/其他调用!AL133,1)+$E$4*0%*攻城基础信息!AG133)</f>
        <v>68297.466561389228</v>
      </c>
      <c r="BF132" s="105">
        <v>129</v>
      </c>
      <c r="BG132" s="105">
        <f>求节点(节奏总纲!D$4:D$163,AZ$4:AZ$163,$AN132)</f>
        <v>18802.919685329955</v>
      </c>
      <c r="BH132" s="105">
        <f>求节点(节奏总纲!E$4:E$163,BA$4:BA$163,$AN132)</f>
        <v>58133.76466765329</v>
      </c>
      <c r="BI132" s="105">
        <f>求节点(节奏总纲!F$4:F$163,BB$4:BB$163,$AN132)</f>
        <v>181211.56197823712</v>
      </c>
      <c r="BJ132" s="105">
        <f>求节点(节奏总纲!G$4:G$163,BC$4:BC$163,$AN132)</f>
        <v>127549.60105742452</v>
      </c>
      <c r="BK132" s="105">
        <f>求节点(节奏总纲!H$4:H$163,BD$4:BD$163,$AN132)</f>
        <v>71188.050768437708</v>
      </c>
      <c r="BL132" s="105">
        <f>BG132*其他调用!H133*其他调用!$M133</f>
        <v>901835.98025435209</v>
      </c>
      <c r="BM132" s="105">
        <f>BH132*其他调用!I133*其他调用!$M133</f>
        <v>2749233.7303010663</v>
      </c>
      <c r="BN132" s="105">
        <f>BI132*其他调用!J133*其他调用!$M133</f>
        <v>699552.74064348498</v>
      </c>
      <c r="BO132" s="105">
        <f>BJ132*其他调用!K133*其他调用!$M133</f>
        <v>87600.555807834957</v>
      </c>
      <c r="BP132" s="105">
        <f>BK132*其他调用!L133*其他调用!$M133</f>
        <v>14146.48944870394</v>
      </c>
      <c r="BQ132" s="105">
        <f t="shared" si="19"/>
        <v>4452369.4964554422</v>
      </c>
      <c r="BR132" s="105">
        <f>[1]服务器生态!$R131</f>
        <v>2.9184629792787492E-2</v>
      </c>
      <c r="BS132" s="105">
        <f>SUMPRODUCT((BG$4:BG132)*($BR$4:$BR132)*(其他调用!BY$5:BY133))</f>
        <v>101136.67795759525</v>
      </c>
      <c r="BT132" s="105">
        <f>SUMPRODUCT((BH$4:BH132)*($BR$4:$BR132)*(其他调用!BZ$5:BZ133))</f>
        <v>314295.03495130892</v>
      </c>
      <c r="BU132" s="105">
        <f>SUMPRODUCT((BI$4:BI132)*($BR$4:$BR132)*(其他调用!CA$5:CA133))</f>
        <v>986122.21402411943</v>
      </c>
      <c r="BV132" s="105">
        <f>SUMPRODUCT((BJ$4:BJ132)*($BR$4:$BR132)*(其他调用!CB$5:CB133))</f>
        <v>690473.87997026311</v>
      </c>
      <c r="BW132" s="105">
        <f>SUMPRODUCT((BK$4:BK132)*($BR$4:$BR132)*(其他调用!CC$5:CC133))</f>
        <v>381815.52728687163</v>
      </c>
      <c r="BX132" s="105">
        <f>SUMPRODUCT((BG$4:BG132)*($BR$4:$BR132))*'[1]功能-战损相关'!$D$2-BS132</f>
        <v>187825.25906410569</v>
      </c>
      <c r="BY132" s="105">
        <f>SUMPRODUCT((BH$4:BH132)*($BR$4:$BR132))*'[1]功能-战损相关'!$D$2-BT132</f>
        <v>583690.77919528773</v>
      </c>
      <c r="BZ132" s="105">
        <f>SUMPRODUCT((BI$4:BI132)*($BR$4:$BR132))*'[1]功能-战损相关'!$D$2-BU132</f>
        <v>1831369.8260447918</v>
      </c>
      <c r="CA132" s="105">
        <f>SUMPRODUCT((BJ$4:BJ132)*($BR$4:$BR132))*'[1]功能-战损相关'!$D$2-BV132</f>
        <v>1282308.6342304889</v>
      </c>
      <c r="CB132" s="105">
        <f>SUMPRODUCT((BK$4:BK132)*($BR$4:$BR132))*'[1]功能-战损相关'!$D$2-BW132</f>
        <v>709085.97924704733</v>
      </c>
    </row>
    <row r="133" spans="27:80" x14ac:dyDescent="0.2">
      <c r="AA133" s="105">
        <v>130</v>
      </c>
      <c r="AB133" s="105">
        <f>攻城基础信息!X134*$E$12</f>
        <v>220069.68628105751</v>
      </c>
      <c r="AC133" s="105">
        <f>攻城基础信息!Y134*$E$12</f>
        <v>161643.6881504652</v>
      </c>
      <c r="AD133" s="105">
        <f>攻城基础信息!Z134*$E$12</f>
        <v>230306.96539466261</v>
      </c>
      <c r="AE133" s="105">
        <f>攻城基础信息!AA134*$E$12</f>
        <v>169932.78117249976</v>
      </c>
      <c r="AF133" s="105">
        <f>攻城基础信息!AB134*$E$12</f>
        <v>249462.58179635432</v>
      </c>
      <c r="AG133" s="105"/>
      <c r="AH133" s="105">
        <f>$E$4*AB133*攻城基础信息!AC134</f>
        <v>15404878.039674016</v>
      </c>
      <c r="AI133" s="105">
        <f>$E$4*AC133*攻城基础信息!AD134</f>
        <v>11315058.170532558</v>
      </c>
      <c r="AJ133" s="105">
        <f>$E$4*AD133*攻城基础信息!AE134</f>
        <v>16121487.577626372</v>
      </c>
      <c r="AK133" s="105">
        <f>$E$4*AE133*攻城基础信息!AF134</f>
        <v>11895294.682074975</v>
      </c>
      <c r="AL133" s="105">
        <f>$E$4*AF133*攻城基础信息!AG134</f>
        <v>17462380.725744791</v>
      </c>
      <c r="AN133" s="105">
        <v>130</v>
      </c>
      <c r="AO133" s="105">
        <f>求节点(节奏总纲!D$4:D$163,AH$4:AH$163,$AN133)*其他调用!H134*其他调用!$M134</f>
        <v>461466991.39336628</v>
      </c>
      <c r="AP133" s="105">
        <f>求节点(节奏总纲!E$4:E$163,AI$4:AI$163,$AN133)*其他调用!I134*其他调用!$M134</f>
        <v>569019570.13756001</v>
      </c>
      <c r="AQ133" s="105">
        <f>求节点(节奏总纲!F$4:F$163,AJ$4:AJ$163,$AN133)*其他调用!J134*其他调用!$M134</f>
        <v>44802522.989321724</v>
      </c>
      <c r="AR133" s="105">
        <f>求节点(节奏总纲!G$4:G$163,AK$4:AK$163,$AN133)*其他调用!K134*其他调用!$M134</f>
        <v>10708434.119251627</v>
      </c>
      <c r="AS133" s="105">
        <f>求节点(节奏总纲!H$4:H$163,AL$4:AL$163,$AN133)*其他调用!L134*其他调用!$M134</f>
        <v>3468775.2776589114</v>
      </c>
      <c r="AT133" s="105">
        <f t="shared" si="18"/>
        <v>1089466293.9171586</v>
      </c>
      <c r="AU133" s="105"/>
      <c r="AY133" s="105">
        <v>130</v>
      </c>
      <c r="AZ133" s="105">
        <f>其他调用!R134*6*(其他调用!AH$2*$AZ$1*MIN(其他调用!$AJ134/其他调用!AH134,1)+$E$4*0%*攻城基础信息!AC134)</f>
        <v>30852.508035027895</v>
      </c>
      <c r="BA133" s="105">
        <f>其他调用!S134*6*(其他调用!AI$2*$AZ$1*MIN(其他调用!$AJ134/其他调用!AI134,1)+$E$4*0%*攻城基础信息!AD134)</f>
        <v>92901.563669874333</v>
      </c>
      <c r="BB133" s="105">
        <f>其他调用!T134*6*(其他调用!AJ$2*$AZ$1*MIN(其他调用!$AJ134/其他调用!AJ134,1)+$E$4*0%*攻城基础信息!AE134)</f>
        <v>279867.24901940289</v>
      </c>
      <c r="BC133" s="105">
        <f>其他调用!U134*6*(其他调用!AK$2*$AZ$1*MIN(其他调用!$AJ134/其他调用!AK134,1)+$E$4*0%*攻城基础信息!AF134)</f>
        <v>154036.59517982372</v>
      </c>
      <c r="BD133" s="105">
        <f>其他调用!V134*6*(其他调用!AL$2*$AZ$1*MIN(其他调用!$AJ134/其他调用!AL134,1)+$E$4*0%*攻城基础信息!AG134)</f>
        <v>69069.168378087488</v>
      </c>
      <c r="BF133" s="105">
        <v>130</v>
      </c>
      <c r="BG133" s="105">
        <f>求节点(节奏总纲!D$4:D$163,AZ$4:AZ$163,$AN133)</f>
        <v>18825.100756792635</v>
      </c>
      <c r="BH133" s="105">
        <f>求节点(节奏总纲!E$4:E$163,BA$4:BA$163,$AN133)</f>
        <v>58199.39440328948</v>
      </c>
      <c r="BI133" s="105">
        <f>求节点(节奏总纲!F$4:F$163,BB$4:BB$163,$AN133)</f>
        <v>181405.48014341254</v>
      </c>
      <c r="BJ133" s="105">
        <f>求节点(节奏总纲!G$4:G$163,BC$4:BC$163,$AN133)</f>
        <v>127696.5717497617</v>
      </c>
      <c r="BK133" s="105">
        <f>求节点(节奏总纲!H$4:H$163,BD$4:BD$163,$AN133)</f>
        <v>71284.656419711231</v>
      </c>
      <c r="BL133" s="105">
        <f>BG133*其他调用!H134*其他调用!$M134</f>
        <v>902899.84100897983</v>
      </c>
      <c r="BM133" s="105">
        <f>BH133*其他调用!I134*其他调用!$M134</f>
        <v>2752337.4598453897</v>
      </c>
      <c r="BN133" s="105">
        <f>BI133*其他调用!J134*其他调用!$M134</f>
        <v>700301.34620942175</v>
      </c>
      <c r="BO133" s="105">
        <f>BJ133*其他调用!K134*其他调用!$M134</f>
        <v>87701.494691449363</v>
      </c>
      <c r="BP133" s="105">
        <f>BK133*其他调用!L134*其他调用!$M134</f>
        <v>14165.686923725014</v>
      </c>
      <c r="BQ133" s="105">
        <f t="shared" si="19"/>
        <v>4457405.8286789656</v>
      </c>
      <c r="BR133" s="105">
        <f>[1]服务器生态!$R132</f>
        <v>2.8062144031526435E-2</v>
      </c>
      <c r="BS133" s="105">
        <f>SUMPRODUCT((BG$4:BG133)*($BR$4:$BR133)*(其他调用!BY$5:BY134))</f>
        <v>101229.12567814314</v>
      </c>
      <c r="BT133" s="105">
        <f>SUMPRODUCT((BH$4:BH133)*($BR$4:$BR133)*(其他调用!BZ$5:BZ134))</f>
        <v>314580.84491426015</v>
      </c>
      <c r="BU133" s="105">
        <f>SUMPRODUCT((BI$4:BI133)*($BR$4:$BR133)*(其他调用!CA$5:CA134))</f>
        <v>987013.07369870064</v>
      </c>
      <c r="BV133" s="105">
        <f>SUMPRODUCT((BJ$4:BJ133)*($BR$4:$BR133)*(其他调用!CB$5:CB134))</f>
        <v>691100.9818982986</v>
      </c>
      <c r="BW133" s="105">
        <f>SUMPRODUCT((BK$4:BK133)*($BR$4:$BR133)*(其他调用!CC$5:CC134))</f>
        <v>382165.59733861702</v>
      </c>
      <c r="BX133" s="105">
        <f>SUMPRODUCT((BG$4:BG133)*($BR$4:$BR133))*'[1]功能-战损相关'!$D$2-BS133</f>
        <v>187996.94768798034</v>
      </c>
      <c r="BY133" s="105">
        <f>SUMPRODUCT((BH$4:BH133)*($BR$4:$BR133))*'[1]功能-战损相关'!$D$2-BT133</f>
        <v>584221.56912648282</v>
      </c>
      <c r="BZ133" s="105">
        <f>SUMPRODUCT((BI$4:BI133)*($BR$4:$BR133))*'[1]功能-战损相关'!$D$2-BU133</f>
        <v>1833024.2797261572</v>
      </c>
      <c r="CA133" s="105">
        <f>SUMPRODUCT((BJ$4:BJ133)*($BR$4:$BR133))*'[1]功能-战损相关'!$D$2-BV133</f>
        <v>1283473.2520968406</v>
      </c>
      <c r="CB133" s="105">
        <f>SUMPRODUCT((BK$4:BK133)*($BR$4:$BR133))*'[1]功能-战损相关'!$D$2-BW133</f>
        <v>709736.10934314574</v>
      </c>
    </row>
    <row r="134" spans="27:80" x14ac:dyDescent="0.2">
      <c r="AA134" s="105">
        <v>131</v>
      </c>
      <c r="AB134" s="105">
        <f>攻城基础信息!X135*$E$12</f>
        <v>220069.68628105751</v>
      </c>
      <c r="AC134" s="105">
        <f>攻城基础信息!Y135*$E$12</f>
        <v>161643.6881504652</v>
      </c>
      <c r="AD134" s="105">
        <f>攻城基础信息!Z135*$E$12</f>
        <v>230306.96539466261</v>
      </c>
      <c r="AE134" s="105">
        <f>攻城基础信息!AA135*$E$12</f>
        <v>169932.78117249976</v>
      </c>
      <c r="AF134" s="105">
        <f>攻城基础信息!AB135*$E$12</f>
        <v>249462.58179635432</v>
      </c>
      <c r="AG134" s="105"/>
      <c r="AH134" s="105">
        <f>$E$4*AB134*攻城基础信息!AC135</f>
        <v>15404878.039674016</v>
      </c>
      <c r="AI134" s="105">
        <f>$E$4*AC134*攻城基础信息!AD135</f>
        <v>11315058.170532558</v>
      </c>
      <c r="AJ134" s="105">
        <f>$E$4*AD134*攻城基础信息!AE135</f>
        <v>16121487.577626372</v>
      </c>
      <c r="AK134" s="105">
        <f>$E$4*AE134*攻城基础信息!AF135</f>
        <v>11895294.682074975</v>
      </c>
      <c r="AL134" s="105">
        <f>$E$4*AF134*攻城基础信息!AG135</f>
        <v>17462380.725744791</v>
      </c>
      <c r="AN134" s="105">
        <v>131</v>
      </c>
      <c r="AO134" s="105">
        <f>求节点(节奏总纲!D$4:D$163,AH$4:AH$163,$AN134)*其他调用!H135*其他调用!$M135</f>
        <v>462881509.77274001</v>
      </c>
      <c r="AP134" s="105">
        <f>求节点(节奏总纲!E$4:E$163,AI$4:AI$163,$AN134)*其他调用!I135*其他调用!$M135</f>
        <v>570800124.57128584</v>
      </c>
      <c r="AQ134" s="105">
        <f>求节点(节奏总纲!F$4:F$163,AJ$4:AJ$163,$AN134)*其他调用!J135*其他调用!$M135</f>
        <v>44941957.913445078</v>
      </c>
      <c r="AR134" s="105">
        <f>求节点(节奏总纲!G$4:G$163,AK$4:AK$163,$AN134)*其他调用!K135*其他调用!$M135</f>
        <v>10740988.080866626</v>
      </c>
      <c r="AS134" s="105">
        <f>求节点(节奏总纲!H$4:H$163,AL$4:AL$163,$AN134)*其他调用!L135*其他调用!$M135</f>
        <v>3470124.2978200046</v>
      </c>
      <c r="AT134" s="105">
        <f t="shared" si="18"/>
        <v>1092834704.6361575</v>
      </c>
      <c r="AU134" s="105"/>
      <c r="AY134" s="105">
        <v>131</v>
      </c>
      <c r="AZ134" s="105">
        <f>其他调用!R135*6*(其他调用!AH$2*$AZ$1*MIN(其他调用!$AJ135/其他调用!AH135,1)+$E$4*0%*攻城基础信息!AC135)</f>
        <v>31050.656051552993</v>
      </c>
      <c r="BA134" s="105">
        <f>其他调用!S135*6*(其他调用!AI$2*$AZ$1*MIN(其他调用!$AJ135/其他调用!AI135,1)+$E$4*0%*攻城基础信息!AD135)</f>
        <v>93516.115998463938</v>
      </c>
      <c r="BB134" s="105">
        <f>其他调用!T135*6*(其他调用!AJ$2*$AZ$1*MIN(其他调用!$AJ135/其他调用!AJ135,1)+$E$4*0%*攻城基础信息!AE135)</f>
        <v>281704.02541877201</v>
      </c>
      <c r="BC134" s="105">
        <f>其他调用!U135*6*(其他调用!AK$2*$AZ$1*MIN(其他调用!$AJ135/其他调用!AK135,1)+$E$4*0%*攻城基础信息!AF135)</f>
        <v>154953.16825106996</v>
      </c>
      <c r="BD134" s="105">
        <f>其他调用!V135*6*(其他调用!AL$2*$AZ$1*MIN(其他调用!$AJ135/其他调用!AL135,1)+$E$4*0%*攻城基础信息!AG135)</f>
        <v>69828.760376444552</v>
      </c>
      <c r="BF134" s="105">
        <v>131</v>
      </c>
      <c r="BG134" s="105">
        <f>求节点(节奏总纲!D$4:D$163,AZ$4:AZ$163,$AN134)</f>
        <v>18847.28182825532</v>
      </c>
      <c r="BH134" s="105">
        <f>求节点(节奏总纲!E$4:E$163,BA$4:BA$163,$AN134)</f>
        <v>58265.024138925677</v>
      </c>
      <c r="BI134" s="105">
        <f>求节点(节奏总纲!F$4:F$163,BB$4:BB$163,$AN134)</f>
        <v>181599.39830858796</v>
      </c>
      <c r="BJ134" s="105">
        <f>求节点(节奏总纲!G$4:G$163,BC$4:BC$163,$AN134)</f>
        <v>127843.54244209887</v>
      </c>
      <c r="BK134" s="105">
        <f>求节点(节奏总纲!H$4:H$163,BD$4:BD$163,$AN134)</f>
        <v>71382.896305921546</v>
      </c>
      <c r="BL134" s="105">
        <f>BG134*其他调用!H135*其他调用!$M135</f>
        <v>903963.70176360756</v>
      </c>
      <c r="BM134" s="105">
        <f>BH134*其他调用!I135*其他调用!$M135</f>
        <v>2755441.189389714</v>
      </c>
      <c r="BN134" s="105">
        <f>BI134*其他调用!J135*其他调用!$M135</f>
        <v>701049.95177535864</v>
      </c>
      <c r="BO134" s="105">
        <f>BJ134*其他调用!K135*其他调用!$M135</f>
        <v>87802.433575063769</v>
      </c>
      <c r="BP134" s="105">
        <f>BK134*其他调用!L135*其他调用!$M135</f>
        <v>14185.209153912729</v>
      </c>
      <c r="BQ134" s="105">
        <f t="shared" si="19"/>
        <v>4462442.4856576575</v>
      </c>
      <c r="BR134" s="105">
        <f>[1]服务器生态!$R133</f>
        <v>2.6939658270265378E-2</v>
      </c>
      <c r="BS134" s="105">
        <f>SUMPRODUCT((BG$4:BG134)*($BR$4:$BR134)*(其他调用!BY$5:BY135))</f>
        <v>101317.98006120404</v>
      </c>
      <c r="BT134" s="105">
        <f>SUMPRODUCT((BH$4:BH134)*($BR$4:$BR134)*(其他调用!BZ$5:BZ135))</f>
        <v>314855.53188615717</v>
      </c>
      <c r="BU134" s="105">
        <f>SUMPRODUCT((BI$4:BI134)*($BR$4:$BR134)*(其他调用!CA$5:CA135))</f>
        <v>987869.21320189151</v>
      </c>
      <c r="BV134" s="105">
        <f>SUMPRODUCT((BJ$4:BJ134)*($BR$4:$BR134)*(其他调用!CB$5:CB135))</f>
        <v>691703.69263375236</v>
      </c>
      <c r="BW134" s="105">
        <f>SUMPRODUCT((BK$4:BK134)*($BR$4:$BR134)*(其他调用!CC$5:CC135))</f>
        <v>382502.1277343611</v>
      </c>
      <c r="BX134" s="105">
        <f>SUMPRODUCT((BG$4:BG134)*($BR$4:$BR134))*'[1]功能-战损相关'!$D$2-BS134</f>
        <v>188161.96297080774</v>
      </c>
      <c r="BY134" s="105">
        <f>SUMPRODUCT((BH$4:BH134)*($BR$4:$BR134))*'[1]功能-战损相关'!$D$2-BT134</f>
        <v>584731.70207429165</v>
      </c>
      <c r="BZ134" s="105">
        <f>SUMPRODUCT((BI$4:BI134)*($BR$4:$BR134))*'[1]功能-战损相关'!$D$2-BU134</f>
        <v>1834614.2530892259</v>
      </c>
      <c r="CA134" s="105">
        <f>SUMPRODUCT((BJ$4:BJ134)*($BR$4:$BR134))*'[1]功能-战损相关'!$D$2-BV134</f>
        <v>1284592.5720341117</v>
      </c>
      <c r="CB134" s="105">
        <f>SUMPRODUCT((BK$4:BK134)*($BR$4:$BR134))*'[1]功能-战损相关'!$D$2-BW134</f>
        <v>710361.0943638134</v>
      </c>
    </row>
    <row r="135" spans="27:80" x14ac:dyDescent="0.2">
      <c r="AA135" s="105">
        <v>132</v>
      </c>
      <c r="AB135" s="105">
        <f>攻城基础信息!X136*$E$12</f>
        <v>220069.68628105751</v>
      </c>
      <c r="AC135" s="105">
        <f>攻城基础信息!Y136*$E$12</f>
        <v>161643.6881504652</v>
      </c>
      <c r="AD135" s="105">
        <f>攻城基础信息!Z136*$E$12</f>
        <v>230306.96539466261</v>
      </c>
      <c r="AE135" s="105">
        <f>攻城基础信息!AA136*$E$12</f>
        <v>169932.78117249976</v>
      </c>
      <c r="AF135" s="105">
        <f>攻城基础信息!AB136*$E$12</f>
        <v>249462.58179635432</v>
      </c>
      <c r="AG135" s="105"/>
      <c r="AH135" s="105">
        <f>$E$4*AB135*攻城基础信息!AC136</f>
        <v>15404878.039674016</v>
      </c>
      <c r="AI135" s="105">
        <f>$E$4*AC135*攻城基础信息!AD136</f>
        <v>11315058.170532558</v>
      </c>
      <c r="AJ135" s="105">
        <f>$E$4*AD135*攻城基础信息!AE136</f>
        <v>16121487.577626372</v>
      </c>
      <c r="AK135" s="105">
        <f>$E$4*AE135*攻城基础信息!AF136</f>
        <v>11895294.682074975</v>
      </c>
      <c r="AL135" s="105">
        <f>$E$4*AF135*攻城基础信息!AG136</f>
        <v>17462380.725744791</v>
      </c>
      <c r="AN135" s="105">
        <v>132</v>
      </c>
      <c r="AO135" s="105">
        <f>求节点(节奏总纲!D$4:D$163,AH$4:AH$163,$AN135)*其他调用!H136*其他调用!$M136</f>
        <v>464296028.15211368</v>
      </c>
      <c r="AP135" s="105">
        <f>求节点(节奏总纲!E$4:E$163,AI$4:AI$163,$AN135)*其他调用!I136*其他调用!$M136</f>
        <v>572580679.00501168</v>
      </c>
      <c r="AQ135" s="105">
        <f>求节点(节奏总纲!F$4:F$163,AJ$4:AJ$163,$AN135)*其他调用!J136*其他调用!$M136</f>
        <v>45081392.837568432</v>
      </c>
      <c r="AR135" s="105">
        <f>求节点(节奏总纲!G$4:G$163,AK$4:AK$163,$AN135)*其他调用!K136*其他调用!$M136</f>
        <v>10683686.677382644</v>
      </c>
      <c r="AS135" s="105">
        <f>求节点(节奏总纲!H$4:H$163,AL$4:AL$163,$AN135)*其他调用!L136*其他调用!$M136</f>
        <v>3470124.2978200046</v>
      </c>
      <c r="AT135" s="105">
        <f t="shared" si="18"/>
        <v>1096111910.9698966</v>
      </c>
      <c r="AU135" s="105"/>
      <c r="AY135" s="105">
        <v>132</v>
      </c>
      <c r="AZ135" s="105">
        <f>其他调用!R136*6*(其他调用!AH$2*$AZ$1*MIN(其他调用!$AJ136/其他调用!AH136,1)+$E$4*0%*攻城基础信息!AC136)</f>
        <v>31256.176601351268</v>
      </c>
      <c r="BA135" s="105">
        <f>其他调用!S136*6*(其他调用!AI$2*$AZ$1*MIN(其他调用!$AJ136/其他调用!AI136,1)+$E$4*0%*攻城基础信息!AD136)</f>
        <v>94123.881302514492</v>
      </c>
      <c r="BB135" s="105">
        <f>其他调用!T136*6*(其他调用!AJ$2*$AZ$1*MIN(其他调用!$AJ136/其他调用!AJ136,1)+$E$4*0%*攻城基础信息!AE136)</f>
        <v>283564.04967032047</v>
      </c>
      <c r="BC135" s="105">
        <f>其他调用!U136*6*(其他调用!AK$2*$AZ$1*MIN(其他调用!$AJ136/其他调用!AK136,1)+$E$4*0%*攻城基础信息!AF136)</f>
        <v>155660.39765419732</v>
      </c>
      <c r="BD135" s="105">
        <f>其他调用!V136*6*(其他调用!AL$2*$AZ$1*MIN(其他调用!$AJ136/其他调用!AL136,1)+$E$4*0%*攻城基础信息!AG136)</f>
        <v>70576.843022591871</v>
      </c>
      <c r="BF135" s="105">
        <v>132</v>
      </c>
      <c r="BG135" s="105">
        <f>求节点(节奏总纲!D$4:D$163,AZ$4:AZ$163,$AN135)</f>
        <v>18869.462899718001</v>
      </c>
      <c r="BH135" s="105">
        <f>求节点(节奏总纲!E$4:E$163,BA$4:BA$163,$AN135)</f>
        <v>58330.653874561867</v>
      </c>
      <c r="BI135" s="105">
        <f>求节点(节奏总纲!F$4:F$163,BB$4:BB$163,$AN135)</f>
        <v>181793.31647376338</v>
      </c>
      <c r="BJ135" s="105">
        <f>求节点(节奏总纲!G$4:G$163,BC$4:BC$163,$AN135)</f>
        <v>127983.96966745025</v>
      </c>
      <c r="BK135" s="105">
        <f>求节点(节奏总纲!H$4:H$163,BD$4:BD$163,$AN135)</f>
        <v>71483.795032253853</v>
      </c>
      <c r="BL135" s="105">
        <f>BG135*其他调用!H136*其他调用!$M136</f>
        <v>905027.56251823518</v>
      </c>
      <c r="BM135" s="105">
        <f>BH135*其他调用!I136*其他调用!$M136</f>
        <v>2758544.9189340374</v>
      </c>
      <c r="BN135" s="105">
        <f>BI135*其他调用!J136*其他调用!$M136</f>
        <v>701798.55734129553</v>
      </c>
      <c r="BO135" s="105">
        <f>BJ135*其他调用!K136*其他调用!$M136</f>
        <v>87898.878431726189</v>
      </c>
      <c r="BP135" s="105">
        <f>BK135*其他调用!L136*其他调用!$M136</f>
        <v>14205.259748809485</v>
      </c>
      <c r="BQ135" s="105">
        <f t="shared" si="19"/>
        <v>4467475.1769741038</v>
      </c>
      <c r="BR135" s="105">
        <f>[1]服务器生态!$R134</f>
        <v>2.5817172509004321E-2</v>
      </c>
      <c r="BS135" s="105">
        <f>SUMPRODUCT((BG$4:BG135)*($BR$4:$BR135)*(其他调用!BY$5:BY136))</f>
        <v>101403.23239250004</v>
      </c>
      <c r="BT135" s="105">
        <f>SUMPRODUCT((BH$4:BH135)*($BR$4:$BR135)*(其他调用!BZ$5:BZ136))</f>
        <v>315119.07008304464</v>
      </c>
      <c r="BU135" s="105">
        <f>SUMPRODUCT((BI$4:BI135)*($BR$4:$BR135)*(其他调用!CA$5:CA136))</f>
        <v>988690.55634905922</v>
      </c>
      <c r="BV135" s="105">
        <f>SUMPRODUCT((BJ$4:BJ135)*($BR$4:$BR135)*(其他调用!CB$5:CB136))</f>
        <v>692281.92487282841</v>
      </c>
      <c r="BW135" s="105">
        <f>SUMPRODUCT((BK$4:BK135)*($BR$4:$BR135)*(其他调用!CC$5:CC136))</f>
        <v>382825.09189125168</v>
      </c>
      <c r="BX135" s="105">
        <f>SUMPRODUCT((BG$4:BG135)*($BR$4:$BR135))*'[1]功能-战损相关'!$D$2-BS135</f>
        <v>188320.28872892889</v>
      </c>
      <c r="BY135" s="105">
        <f>SUMPRODUCT((BH$4:BH135)*($BR$4:$BR135))*'[1]功能-战损相关'!$D$2-BT135</f>
        <v>585221.13015422551</v>
      </c>
      <c r="BZ135" s="105">
        <f>SUMPRODUCT((BI$4:BI135)*($BR$4:$BR135))*'[1]功能-战损相关'!$D$2-BU135</f>
        <v>1836139.604648252</v>
      </c>
      <c r="CA135" s="105">
        <f>SUMPRODUCT((BJ$4:BJ135)*($BR$4:$BR135))*'[1]功能-战损相关'!$D$2-BV135</f>
        <v>1285666.4319066817</v>
      </c>
      <c r="CB135" s="105">
        <f>SUMPRODUCT((BK$4:BK135)*($BR$4:$BR135))*'[1]功能-战损相关'!$D$2-BW135</f>
        <v>710960.88494089572</v>
      </c>
    </row>
    <row r="136" spans="27:80" x14ac:dyDescent="0.2">
      <c r="AA136" s="105">
        <v>133</v>
      </c>
      <c r="AB136" s="105">
        <f>攻城基础信息!X137*$E$12</f>
        <v>220069.68628105751</v>
      </c>
      <c r="AC136" s="105">
        <f>攻城基础信息!Y137*$E$12</f>
        <v>161643.6881504652</v>
      </c>
      <c r="AD136" s="105">
        <f>攻城基础信息!Z137*$E$12</f>
        <v>230306.96539466261</v>
      </c>
      <c r="AE136" s="105">
        <f>攻城基础信息!AA137*$E$12</f>
        <v>169932.78117249976</v>
      </c>
      <c r="AF136" s="105">
        <f>攻城基础信息!AB137*$E$12</f>
        <v>249462.58179635432</v>
      </c>
      <c r="AG136" s="105"/>
      <c r="AH136" s="105">
        <f>$E$4*AB136*攻城基础信息!AC137</f>
        <v>15404878.039674016</v>
      </c>
      <c r="AI136" s="105">
        <f>$E$4*AC136*攻城基础信息!AD137</f>
        <v>11315058.170532558</v>
      </c>
      <c r="AJ136" s="105">
        <f>$E$4*AD136*攻城基础信息!AE137</f>
        <v>16121487.577626372</v>
      </c>
      <c r="AK136" s="105">
        <f>$E$4*AE136*攻城基础信息!AF137</f>
        <v>11895294.682074975</v>
      </c>
      <c r="AL136" s="105">
        <f>$E$4*AF136*攻城基础信息!AG137</f>
        <v>17462380.725744791</v>
      </c>
      <c r="AN136" s="105">
        <v>133</v>
      </c>
      <c r="AO136" s="105">
        <f>求节点(节奏总纲!D$4:D$163,AH$4:AH$163,$AN136)*其他调用!H137*其他调用!$M137</f>
        <v>465710546.53148735</v>
      </c>
      <c r="AP136" s="105">
        <f>求节点(节奏总纲!E$4:E$163,AI$4:AI$163,$AN136)*其他调用!I137*其他调用!$M137</f>
        <v>574361233.43873739</v>
      </c>
      <c r="AQ136" s="105">
        <f>求节点(节奏总纲!F$4:F$163,AJ$4:AJ$163,$AN136)*其他调用!J137*其他调用!$M137</f>
        <v>45220827.761691771</v>
      </c>
      <c r="AR136" s="105">
        <f>求节点(节奏总纲!G$4:G$163,AK$4:AK$163,$AN136)*其他调用!K137*其他调用!$M137</f>
        <v>10502299.293523878</v>
      </c>
      <c r="AS136" s="105">
        <f>求节点(节奏总纲!H$4:H$163,AL$4:AL$163,$AN136)*其他调用!L137*其他调用!$M137</f>
        <v>3470124.2978200046</v>
      </c>
      <c r="AT136" s="105">
        <f t="shared" si="18"/>
        <v>1099265031.3232603</v>
      </c>
      <c r="AU136" s="105"/>
      <c r="AY136" s="105">
        <v>133</v>
      </c>
      <c r="AZ136" s="105">
        <f>其他调用!R137*6*(其他调用!AH$2*$AZ$1*MIN(其他调用!$AJ137/其他调用!AH137,1)+$E$4*0%*攻城基础信息!AC137)</f>
        <v>31455.580180920508</v>
      </c>
      <c r="BA136" s="105">
        <f>其他调用!S137*6*(其他调用!AI$2*$AZ$1*MIN(其他调用!$AJ137/其他调用!AI137,1)+$E$4*0%*攻城基础信息!AD137)</f>
        <v>94737.382594085531</v>
      </c>
      <c r="BB136" s="105">
        <f>其他调用!T137*6*(其他调用!AJ$2*$AZ$1*MIN(其他调用!$AJ137/其他调用!AJ137,1)+$E$4*0%*攻城基础信息!AE137)</f>
        <v>285347.25516017614</v>
      </c>
      <c r="BC136" s="105">
        <f>其他调用!U137*6*(其他调用!AK$2*$AZ$1*MIN(其他调用!$AJ137/其他调用!AK137,1)+$E$4*0%*攻城基础信息!AF137)</f>
        <v>156062.89607497596</v>
      </c>
      <c r="BD136" s="105">
        <f>其他调用!V137*6*(其他调用!AL$2*$AZ$1*MIN(其他调用!$AJ137/其他调用!AL137,1)+$E$4*0%*攻城基础信息!AG137)</f>
        <v>71332.818539027736</v>
      </c>
      <c r="BF136" s="105">
        <v>133</v>
      </c>
      <c r="BG136" s="105">
        <f>求节点(节奏总纲!D$4:D$163,AZ$4:AZ$163,$AN136)</f>
        <v>18891.643971180682</v>
      </c>
      <c r="BH136" s="105">
        <f>求节点(节奏总纲!E$4:E$163,BA$4:BA$163,$AN136)</f>
        <v>58396.283610198057</v>
      </c>
      <c r="BI136" s="105">
        <f>求节点(节奏总纲!F$4:F$163,BB$4:BB$163,$AN136)</f>
        <v>181987.23463893877</v>
      </c>
      <c r="BJ136" s="105">
        <f>求节点(节奏总纲!G$4:G$163,BC$4:BC$163,$AN136)</f>
        <v>128115.36067648786</v>
      </c>
      <c r="BK136" s="105">
        <f>求节点(节奏总纲!H$4:H$163,BD$4:BD$163,$AN136)</f>
        <v>71584.69375858616</v>
      </c>
      <c r="BL136" s="105">
        <f>BG136*其他调用!H137*其他调用!$M137</f>
        <v>906091.42327286303</v>
      </c>
      <c r="BM136" s="105">
        <f>BH136*其他调用!I137*其他调用!$M137</f>
        <v>2761648.6484783613</v>
      </c>
      <c r="BN136" s="105">
        <f>BI136*其他调用!J137*其他调用!$M137</f>
        <v>702547.1629072323</v>
      </c>
      <c r="BO136" s="105">
        <f>BJ136*其他调用!K137*其他调用!$M137</f>
        <v>87989.117251169184</v>
      </c>
      <c r="BP136" s="105">
        <f>BK136*其他调用!L137*其他调用!$M137</f>
        <v>14225.31034370624</v>
      </c>
      <c r="BQ136" s="105">
        <f t="shared" si="19"/>
        <v>4472501.6622533314</v>
      </c>
      <c r="BR136" s="105">
        <f>[1]服务器生态!$R135</f>
        <v>2.4694686747743264E-2</v>
      </c>
      <c r="BS136" s="105">
        <f>SUMPRODUCT((BG$4:BG136)*($BR$4:$BR136)*(其他调用!BY$5:BY137))</f>
        <v>101484.87395775323</v>
      </c>
      <c r="BT136" s="105">
        <f>SUMPRODUCT((BH$4:BH136)*($BR$4:$BR136)*(其他调用!BZ$5:BZ137))</f>
        <v>315371.43372096721</v>
      </c>
      <c r="BU136" s="105">
        <f>SUMPRODUCT((BI$4:BI136)*($BR$4:$BR136)*(其他调用!CA$5:CA137))</f>
        <v>989477.02695557114</v>
      </c>
      <c r="BV136" s="105">
        <f>SUMPRODUCT((BJ$4:BJ136)*($BR$4:$BR136)*(其他调用!CB$5:CB137))</f>
        <v>692835.58439523738</v>
      </c>
      <c r="BW136" s="105">
        <f>SUMPRODUCT((BK$4:BK136)*($BR$4:$BR136)*(其他调用!CC$5:CC137))</f>
        <v>383134.45016920444</v>
      </c>
      <c r="BX136" s="105">
        <f>SUMPRODUCT((BG$4:BG136)*($BR$4:$BR136))*'[1]功能-战损相关'!$D$2-BS136</f>
        <v>188471.9087786848</v>
      </c>
      <c r="BY136" s="105">
        <f>SUMPRODUCT((BH$4:BH136)*($BR$4:$BR136))*'[1]功能-战损相关'!$D$2-BT136</f>
        <v>585689.80548179592</v>
      </c>
      <c r="BZ136" s="105">
        <f>SUMPRODUCT((BI$4:BI136)*($BR$4:$BR136))*'[1]功能-战损相关'!$D$2-BU136</f>
        <v>1837600.1929174885</v>
      </c>
      <c r="CA136" s="105">
        <f>SUMPRODUCT((BJ$4:BJ136)*($BR$4:$BR136))*'[1]功能-战损相关'!$D$2-BV136</f>
        <v>1286694.656734013</v>
      </c>
      <c r="CB136" s="105">
        <f>SUMPRODUCT((BK$4:BK136)*($BR$4:$BR136))*'[1]功能-战损相关'!$D$2-BW136</f>
        <v>711535.40745709371</v>
      </c>
    </row>
    <row r="137" spans="27:80" x14ac:dyDescent="0.2">
      <c r="AA137" s="105">
        <v>134</v>
      </c>
      <c r="AB137" s="105">
        <f>攻城基础信息!X138*$E$12</f>
        <v>220069.68628105751</v>
      </c>
      <c r="AC137" s="105">
        <f>攻城基础信息!Y138*$E$12</f>
        <v>161643.6881504652</v>
      </c>
      <c r="AD137" s="105">
        <f>攻城基础信息!Z138*$E$12</f>
        <v>230306.96539466261</v>
      </c>
      <c r="AE137" s="105">
        <f>攻城基础信息!AA138*$E$12</f>
        <v>169932.78117249976</v>
      </c>
      <c r="AF137" s="105">
        <f>攻城基础信息!AB138*$E$12</f>
        <v>249462.58179635432</v>
      </c>
      <c r="AG137" s="105"/>
      <c r="AH137" s="105">
        <f>$E$4*AB137*攻城基础信息!AC138</f>
        <v>15404878.039674016</v>
      </c>
      <c r="AI137" s="105">
        <f>$E$4*AC137*攻城基础信息!AD138</f>
        <v>11315058.170532558</v>
      </c>
      <c r="AJ137" s="105">
        <f>$E$4*AD137*攻城基础信息!AE138</f>
        <v>16121487.577626372</v>
      </c>
      <c r="AK137" s="105">
        <f>$E$4*AE137*攻城基础信息!AF138</f>
        <v>11895294.682074975</v>
      </c>
      <c r="AL137" s="105">
        <f>$E$4*AF137*攻城基础信息!AG138</f>
        <v>17462380.725744791</v>
      </c>
      <c r="AN137" s="105">
        <v>134</v>
      </c>
      <c r="AO137" s="105">
        <f>求节点(节奏总纲!D$4:D$163,AH$4:AH$163,$AN137)*其他调用!H138*其他调用!$M138</f>
        <v>467125064.91086113</v>
      </c>
      <c r="AP137" s="105">
        <f>求节点(节奏总纲!E$4:E$163,AI$4:AI$163,$AN137)*其他调用!I138*其他调用!$M138</f>
        <v>576141787.87246335</v>
      </c>
      <c r="AQ137" s="105">
        <f>求节点(节奏总纲!F$4:F$163,AJ$4:AJ$163,$AN137)*其他调用!J138*其他调用!$M138</f>
        <v>45360262.685815126</v>
      </c>
      <c r="AR137" s="105">
        <f>求节点(节奏总纲!G$4:G$163,AK$4:AK$163,$AN137)*其他调用!K138*其他调用!$M138</f>
        <v>10320911.909665111</v>
      </c>
      <c r="AS137" s="105">
        <f>求节点(节奏总纲!H$4:H$163,AL$4:AL$163,$AN137)*其他调用!L138*其他调用!$M138</f>
        <v>3470124.2978200046</v>
      </c>
      <c r="AT137" s="105">
        <f t="shared" si="18"/>
        <v>1102418151.6766248</v>
      </c>
      <c r="AU137" s="105"/>
      <c r="AY137" s="105">
        <v>134</v>
      </c>
      <c r="AZ137" s="105">
        <f>其他调用!R138*6*(其他调用!AH$2*$AZ$1*MIN(其他调用!$AJ138/其他调用!AH138,1)+$E$4*0%*攻城基础信息!AC138)</f>
        <v>31660.07387439883</v>
      </c>
      <c r="BA137" s="105">
        <f>其他调用!S138*6*(其他调用!AI$2*$AZ$1*MIN(其他调用!$AJ138/其他调用!AI138,1)+$E$4*0%*攻城基础信息!AD138)</f>
        <v>95327.139022799151</v>
      </c>
      <c r="BB137" s="105">
        <f>其他调用!T138*6*(其他调用!AJ$2*$AZ$1*MIN(其他调用!$AJ138/其他调用!AJ138,1)+$E$4*0%*攻城基础信息!AE138)</f>
        <v>287068.96822622448</v>
      </c>
      <c r="BC137" s="105">
        <f>其他调用!U138*6*(其他调用!AK$2*$AZ$1*MIN(其他调用!$AJ138/其他调用!AK138,1)+$E$4*0%*攻城基础信息!AF138)</f>
        <v>156507.8733116533</v>
      </c>
      <c r="BD137" s="105">
        <f>其他调用!V138*6*(其他调用!AL$2*$AZ$1*MIN(其他调用!$AJ138/其他调用!AL138,1)+$E$4*0%*攻城基础信息!AG138)</f>
        <v>72081.796750131631</v>
      </c>
      <c r="BF137" s="105">
        <v>134</v>
      </c>
      <c r="BG137" s="105">
        <f>求节点(节奏总纲!D$4:D$163,AZ$4:AZ$163,$AN137)</f>
        <v>18913.825042643366</v>
      </c>
      <c r="BH137" s="105">
        <f>求节点(节奏总纲!E$4:E$163,BA$4:BA$163,$AN137)</f>
        <v>58461.913345834248</v>
      </c>
      <c r="BI137" s="105">
        <f>求节点(节奏总纲!F$4:F$163,BB$4:BB$163,$AN137)</f>
        <v>182181.15280411419</v>
      </c>
      <c r="BJ137" s="105">
        <f>求节点(节奏总纲!G$4:G$163,BC$4:BC$163,$AN137)</f>
        <v>128246.75168552549</v>
      </c>
      <c r="BK137" s="105">
        <f>求节点(节奏总纲!H$4:H$163,BD$4:BD$163,$AN137)</f>
        <v>71685.592484918467</v>
      </c>
      <c r="BL137" s="105">
        <f>BG137*其他调用!H138*其他调用!$M138</f>
        <v>907155.28402749076</v>
      </c>
      <c r="BM137" s="105">
        <f>BH137*其他调用!I138*其他调用!$M138</f>
        <v>2764752.3780226847</v>
      </c>
      <c r="BN137" s="105">
        <f>BI137*其他调用!J138*其他调用!$M138</f>
        <v>703295.76847316907</v>
      </c>
      <c r="BO137" s="105">
        <f>BJ137*其他调用!K138*其他调用!$M138</f>
        <v>88079.356070612193</v>
      </c>
      <c r="BP137" s="105">
        <f>BK137*其他调用!L138*其他调用!$M138</f>
        <v>14245.360938602997</v>
      </c>
      <c r="BQ137" s="105">
        <f t="shared" si="19"/>
        <v>4477528.1475325599</v>
      </c>
      <c r="BR137" s="105">
        <f>[1]服务器生态!$R136</f>
        <v>2.3572200986482206E-2</v>
      </c>
      <c r="BS137" s="105">
        <f>SUMPRODUCT((BG$4:BG137)*($BR$4:$BR137)*(其他调用!BY$5:BY138))</f>
        <v>101562.89604268568</v>
      </c>
      <c r="BT137" s="105">
        <f>SUMPRODUCT((BH$4:BH137)*($BR$4:$BR137)*(其他调用!BZ$5:BZ138))</f>
        <v>315612.59701596963</v>
      </c>
      <c r="BU137" s="105">
        <f>SUMPRODUCT((BI$4:BI137)*($BR$4:$BR137)*(其他调用!CA$5:CA138))</f>
        <v>990228.54883679445</v>
      </c>
      <c r="BV137" s="105">
        <f>SUMPRODUCT((BJ$4:BJ137)*($BR$4:$BR137)*(其他调用!CB$5:CB138))</f>
        <v>693364.61958139145</v>
      </c>
      <c r="BW137" s="105">
        <f>SUMPRODUCT((BK$4:BK137)*($BR$4:$BR137)*(其他调用!CC$5:CC138))</f>
        <v>383430.16292813513</v>
      </c>
      <c r="BX137" s="105">
        <f>SUMPRODUCT((BG$4:BG137)*($BR$4:$BR137))*'[1]功能-战损相关'!$D$2-BS137</f>
        <v>188616.80693641654</v>
      </c>
      <c r="BY137" s="105">
        <f>SUMPRODUCT((BH$4:BH137)*($BR$4:$BR137))*'[1]功能-战损相关'!$D$2-BT137</f>
        <v>586137.68017251464</v>
      </c>
      <c r="BZ137" s="105">
        <f>SUMPRODUCT((BI$4:BI137)*($BR$4:$BR137))*'[1]功能-战损相关'!$D$2-BU137</f>
        <v>1838995.8764111891</v>
      </c>
      <c r="CA137" s="105">
        <f>SUMPRODUCT((BJ$4:BJ137)*($BR$4:$BR137))*'[1]功能-战损相关'!$D$2-BV137</f>
        <v>1287677.150651156</v>
      </c>
      <c r="CB137" s="105">
        <f>SUMPRODUCT((BK$4:BK137)*($BR$4:$BR137))*'[1]功能-战损相关'!$D$2-BW137</f>
        <v>712084.58829510794</v>
      </c>
    </row>
    <row r="138" spans="27:80" x14ac:dyDescent="0.2">
      <c r="AA138" s="105">
        <v>135</v>
      </c>
      <c r="AB138" s="105">
        <f>攻城基础信息!X139*$E$12</f>
        <v>220069.68628105751</v>
      </c>
      <c r="AC138" s="105">
        <f>攻城基础信息!Y139*$E$12</f>
        <v>161643.6881504652</v>
      </c>
      <c r="AD138" s="105">
        <f>攻城基础信息!Z139*$E$12</f>
        <v>230306.96539466261</v>
      </c>
      <c r="AE138" s="105">
        <f>攻城基础信息!AA139*$E$12</f>
        <v>169932.78117249976</v>
      </c>
      <c r="AF138" s="105">
        <f>攻城基础信息!AB139*$E$12</f>
        <v>249462.58179635432</v>
      </c>
      <c r="AG138" s="105"/>
      <c r="AH138" s="105">
        <f>$E$4*AB138*攻城基础信息!AC139</f>
        <v>15404878.039674016</v>
      </c>
      <c r="AI138" s="105">
        <f>$E$4*AC138*攻城基础信息!AD139</f>
        <v>11315058.170532558</v>
      </c>
      <c r="AJ138" s="105">
        <f>$E$4*AD138*攻城基础信息!AE139</f>
        <v>16121487.577626372</v>
      </c>
      <c r="AK138" s="105">
        <f>$E$4*AE138*攻城基础信息!AF139</f>
        <v>11895294.682074975</v>
      </c>
      <c r="AL138" s="105">
        <f>$E$4*AF138*攻城基础信息!AG139</f>
        <v>17462380.725744791</v>
      </c>
      <c r="AN138" s="105">
        <v>135</v>
      </c>
      <c r="AO138" s="105">
        <f>求节点(节奏总纲!D$4:D$163,AH$4:AH$163,$AN138)*其他调用!H139*其他调用!$M139</f>
        <v>468539583.29023474</v>
      </c>
      <c r="AP138" s="105">
        <f>求节点(节奏总纲!E$4:E$163,AI$4:AI$163,$AN138)*其他调用!I139*其他调用!$M139</f>
        <v>577922342.30618918</v>
      </c>
      <c r="AQ138" s="105">
        <f>求节点(节奏总纲!F$4:F$163,AJ$4:AJ$163,$AN138)*其他调用!J139*其他调用!$M139</f>
        <v>45499697.60993848</v>
      </c>
      <c r="AR138" s="105">
        <f>求节点(节奏总纲!G$4:G$163,AK$4:AK$163,$AN138)*其他调用!K139*其他调用!$M139</f>
        <v>10139524.525806345</v>
      </c>
      <c r="AS138" s="105">
        <f>求节点(节奏总纲!H$4:H$163,AL$4:AL$163,$AN138)*其他调用!L139*其他调用!$M139</f>
        <v>3470124.2978200046</v>
      </c>
      <c r="AT138" s="105">
        <f t="shared" si="18"/>
        <v>1105571272.0299888</v>
      </c>
      <c r="AU138" s="105"/>
      <c r="AY138" s="105">
        <v>135</v>
      </c>
      <c r="AZ138" s="105">
        <f>其他调用!R139*6*(其他调用!AH$2*$AZ$1*MIN(其他调用!$AJ139/其他调用!AH139,1)+$E$4*0%*攻城基础信息!AC139)</f>
        <v>31860.714054288575</v>
      </c>
      <c r="BA138" s="105">
        <f>其他调用!S139*6*(其他调用!AI$2*$AZ$1*MIN(其他调用!$AJ139/其他调用!AI139,1)+$E$4*0%*攻城基础信息!AD139)</f>
        <v>95924.705745663843</v>
      </c>
      <c r="BB138" s="105">
        <f>其他调用!T139*6*(其他调用!AJ$2*$AZ$1*MIN(其他调用!$AJ139/其他调用!AJ139,1)+$E$4*0%*攻城基础信息!AE139)</f>
        <v>288893.87389825186</v>
      </c>
      <c r="BC138" s="105">
        <f>其他调用!U139*6*(其他调用!AK$2*$AZ$1*MIN(其他调用!$AJ139/其他调用!AK139,1)+$E$4*0%*攻城基础信息!AF139)</f>
        <v>156966.42606041522</v>
      </c>
      <c r="BD138" s="105">
        <f>其他调用!V139*6*(其他调用!AL$2*$AZ$1*MIN(其他调用!$AJ139/其他调用!AL139,1)+$E$4*0%*攻城基础信息!AG139)</f>
        <v>72867.788253640436</v>
      </c>
      <c r="BF138" s="105">
        <v>135</v>
      </c>
      <c r="BG138" s="105">
        <f>求节点(节奏总纲!D$4:D$163,AZ$4:AZ$163,$AN138)</f>
        <v>18936.006114106047</v>
      </c>
      <c r="BH138" s="105">
        <f>求节点(节奏总纲!E$4:E$163,BA$4:BA$163,$AN138)</f>
        <v>58527.543081470438</v>
      </c>
      <c r="BI138" s="105">
        <f>求节点(节奏总纲!F$4:F$163,BB$4:BB$163,$AN138)</f>
        <v>182375.07096928961</v>
      </c>
      <c r="BJ138" s="105">
        <f>求节点(节奏总纲!G$4:G$163,BC$4:BC$163,$AN138)</f>
        <v>128378.14269456311</v>
      </c>
      <c r="BK138" s="105">
        <f>求节点(节奏总纲!H$4:H$163,BD$4:BD$163,$AN138)</f>
        <v>71786.491211250774</v>
      </c>
      <c r="BL138" s="105">
        <f>BG138*其他调用!H139*其他调用!$M139</f>
        <v>908219.14478211838</v>
      </c>
      <c r="BM138" s="105">
        <f>BH138*其他调用!I139*其他调用!$M139</f>
        <v>2767856.1075670086</v>
      </c>
      <c r="BN138" s="105">
        <f>BI138*其他调用!J139*其他调用!$M139</f>
        <v>704044.37403910595</v>
      </c>
      <c r="BO138" s="105">
        <f>BJ138*其他调用!K139*其他调用!$M139</f>
        <v>88169.594890055188</v>
      </c>
      <c r="BP138" s="105">
        <f>BK138*其他调用!L139*其他调用!$M139</f>
        <v>14265.411533499753</v>
      </c>
      <c r="BQ138" s="105">
        <f t="shared" si="19"/>
        <v>4482554.6328117885</v>
      </c>
      <c r="BR138" s="105">
        <f>[1]服务器生态!$R137</f>
        <v>2.2449715225221149E-2</v>
      </c>
      <c r="BS138" s="105">
        <f>SUMPRODUCT((BG$4:BG138)*($BR$4:$BR138)*(其他调用!BY$5:BY139))</f>
        <v>101637.28993301951</v>
      </c>
      <c r="BT138" s="105">
        <f>SUMPRODUCT((BH$4:BH138)*($BR$4:$BR138)*(其他调用!BZ$5:BZ139))</f>
        <v>315842.53418409656</v>
      </c>
      <c r="BU138" s="105">
        <f>SUMPRODUCT((BI$4:BI138)*($BR$4:$BR138)*(其他调用!CA$5:CA139))</f>
        <v>990945.04580809642</v>
      </c>
      <c r="BV138" s="105">
        <f>SUMPRODUCT((BJ$4:BJ138)*($BR$4:$BR138)*(其他调用!CB$5:CB139))</f>
        <v>693868.97881170269</v>
      </c>
      <c r="BW138" s="105">
        <f>SUMPRODUCT((BK$4:BK138)*($BR$4:$BR138)*(其他调用!CC$5:CC139))</f>
        <v>383712.19052795944</v>
      </c>
      <c r="BX138" s="105">
        <f>SUMPRODUCT((BG$4:BG138)*($BR$4:$BR138))*'[1]功能-战损相关'!$D$2-BS138</f>
        <v>188754.9670184651</v>
      </c>
      <c r="BY138" s="105">
        <f>SUMPRODUCT((BH$4:BH138)*($BR$4:$BR138))*'[1]功能-战损相关'!$D$2-BT138</f>
        <v>586564.70634189318</v>
      </c>
      <c r="BZ138" s="105">
        <f>SUMPRODUCT((BI$4:BI138)*($BR$4:$BR138))*'[1]功能-战损相关'!$D$2-BU138</f>
        <v>1840326.513643607</v>
      </c>
      <c r="CA138" s="105">
        <f>SUMPRODUCT((BJ$4:BJ138)*($BR$4:$BR138))*'[1]功能-战损相关'!$D$2-BV138</f>
        <v>1288613.8177931628</v>
      </c>
      <c r="CB138" s="105">
        <f>SUMPRODUCT((BK$4:BK138)*($BR$4:$BR138))*'[1]功能-战损相关'!$D$2-BW138</f>
        <v>712608.35383763886</v>
      </c>
    </row>
    <row r="139" spans="27:80" x14ac:dyDescent="0.2">
      <c r="AA139" s="105">
        <v>136</v>
      </c>
      <c r="AB139" s="105">
        <f>攻城基础信息!X140*$E$12</f>
        <v>220069.68628105751</v>
      </c>
      <c r="AC139" s="105">
        <f>攻城基础信息!Y140*$E$12</f>
        <v>161643.6881504652</v>
      </c>
      <c r="AD139" s="105">
        <f>攻城基础信息!Z140*$E$12</f>
        <v>230306.96539466261</v>
      </c>
      <c r="AE139" s="105">
        <f>攻城基础信息!AA140*$E$12</f>
        <v>169932.78117249976</v>
      </c>
      <c r="AF139" s="105">
        <f>攻城基础信息!AB140*$E$12</f>
        <v>249462.58179635432</v>
      </c>
      <c r="AG139" s="105"/>
      <c r="AH139" s="105">
        <f>$E$4*AB139*攻城基础信息!AC140</f>
        <v>15404878.039674016</v>
      </c>
      <c r="AI139" s="105">
        <f>$E$4*AC139*攻城基础信息!AD140</f>
        <v>11315058.170532558</v>
      </c>
      <c r="AJ139" s="105">
        <f>$E$4*AD139*攻城基础信息!AE140</f>
        <v>16121487.577626372</v>
      </c>
      <c r="AK139" s="105">
        <f>$E$4*AE139*攻城基础信息!AF140</f>
        <v>11895294.682074975</v>
      </c>
      <c r="AL139" s="105">
        <f>$E$4*AF139*攻城基础信息!AG140</f>
        <v>17462380.725744791</v>
      </c>
      <c r="AN139" s="105">
        <v>136</v>
      </c>
      <c r="AO139" s="105">
        <f>求节点(节奏总纲!D$4:D$163,AH$4:AH$163,$AN139)*其他调用!H140*其他调用!$M140</f>
        <v>469954101.66960841</v>
      </c>
      <c r="AP139" s="105">
        <f>求节点(节奏总纲!E$4:E$163,AI$4:AI$163,$AN139)*其他调用!I140*其他调用!$M140</f>
        <v>579636934.78826821</v>
      </c>
      <c r="AQ139" s="105">
        <f>求节点(节奏总纲!F$4:F$163,AJ$4:AJ$163,$AN139)*其他调用!J140*其他调用!$M140</f>
        <v>45639132.534061834</v>
      </c>
      <c r="AR139" s="105">
        <f>求节点(节奏总纲!G$4:G$163,AK$4:AK$163,$AN139)*其他调用!K140*其他调用!$M140</f>
        <v>9958137.1419475805</v>
      </c>
      <c r="AS139" s="105">
        <f>求节点(节奏总纲!H$4:H$163,AL$4:AL$163,$AN139)*其他调用!L140*其他调用!$M140</f>
        <v>3470124.2978200046</v>
      </c>
      <c r="AT139" s="105">
        <f t="shared" si="18"/>
        <v>1108658430.4317062</v>
      </c>
      <c r="AU139" s="105"/>
      <c r="AY139" s="105">
        <v>136</v>
      </c>
      <c r="AZ139" s="105">
        <f>其他调用!R140*6*(其他调用!AH$2*$AZ$1*MIN(其他调用!$AJ140/其他调用!AH140,1)+$E$4*0%*攻城基础信息!AC140)</f>
        <v>32064.195290916363</v>
      </c>
      <c r="BA139" s="105">
        <f>其他调用!S140*6*(其他调用!AI$2*$AZ$1*MIN(其他调用!$AJ140/其他调用!AI140,1)+$E$4*0%*攻城基础信息!AD140)</f>
        <v>96540.905009476846</v>
      </c>
      <c r="BB139" s="105">
        <f>其他调用!T140*6*(其他调用!AJ$2*$AZ$1*MIN(其他调用!$AJ140/其他调用!AJ140,1)+$E$4*0%*攻城基础信息!AE140)</f>
        <v>290749.93996724009</v>
      </c>
      <c r="BC139" s="105">
        <f>其他调用!U140*6*(其他调用!AK$2*$AZ$1*MIN(其他调用!$AJ140/其他调用!AK140,1)+$E$4*0%*攻城基础信息!AF140)</f>
        <v>157500.9031375827</v>
      </c>
      <c r="BD139" s="105">
        <f>其他调用!V140*6*(其他调用!AL$2*$AZ$1*MIN(其他调用!$AJ140/其他调用!AL140,1)+$E$4*0%*攻城基础信息!AG140)</f>
        <v>73643.193090287517</v>
      </c>
      <c r="BF139" s="105">
        <v>136</v>
      </c>
      <c r="BG139" s="105">
        <f>求节点(节奏总纲!D$4:D$163,AZ$4:AZ$163,$AN139)</f>
        <v>18958.187185568728</v>
      </c>
      <c r="BH139" s="105">
        <f>求节点(节奏总纲!E$4:E$163,BA$4:BA$163,$AN139)</f>
        <v>58591.680143855076</v>
      </c>
      <c r="BI139" s="105">
        <f>求节点(节奏总纲!F$4:F$163,BB$4:BB$163,$AN139)</f>
        <v>182568.989134465</v>
      </c>
      <c r="BJ139" s="105">
        <f>求节点(节奏总纲!G$4:G$163,BC$4:BC$163,$AN139)</f>
        <v>128509.53370360073</v>
      </c>
      <c r="BK139" s="105">
        <f>求节点(节奏总纲!H$4:H$163,BD$4:BD$163,$AN139)</f>
        <v>71887.389937583081</v>
      </c>
      <c r="BL139" s="105">
        <f>BG139*其他调用!H140*其他调用!$M140</f>
        <v>909283.00553674612</v>
      </c>
      <c r="BM139" s="105">
        <f>BH139*其他调用!I140*其他调用!$M140</f>
        <v>2770889.2463337532</v>
      </c>
      <c r="BN139" s="105">
        <f>BI139*其他调用!J140*其他调用!$M140</f>
        <v>704792.97960504272</v>
      </c>
      <c r="BO139" s="105">
        <f>BJ139*其他调用!K140*其他调用!$M140</f>
        <v>88259.833709498183</v>
      </c>
      <c r="BP139" s="105">
        <f>BK139*其他调用!L140*其他调用!$M140</f>
        <v>14285.462128396508</v>
      </c>
      <c r="BQ139" s="105">
        <f t="shared" si="19"/>
        <v>4487510.5273134364</v>
      </c>
      <c r="BR139" s="105">
        <f>[1]服务器生态!$R138</f>
        <v>2.1327229463960092E-2</v>
      </c>
      <c r="BS139" s="105">
        <f>SUMPRODUCT((BG$4:BG139)*($BR$4:$BR139)*(其他调用!BY$5:BY140))</f>
        <v>101708.04691447678</v>
      </c>
      <c r="BT139" s="105">
        <f>SUMPRODUCT((BH$4:BH139)*($BR$4:$BR139)*(其他调用!BZ$5:BZ140))</f>
        <v>316061.21387034026</v>
      </c>
      <c r="BU139" s="105">
        <f>SUMPRODUCT((BI$4:BI139)*($BR$4:$BR139)*(其他调用!CA$5:CA140))</f>
        <v>991626.44168484432</v>
      </c>
      <c r="BV139" s="105">
        <f>SUMPRODUCT((BJ$4:BJ139)*($BR$4:$BR139)*(其他调用!CB$5:CB140))</f>
        <v>694348.61046658328</v>
      </c>
      <c r="BW139" s="105">
        <f>SUMPRODUCT((BK$4:BK139)*($BR$4:$BR139)*(其他调用!CC$5:CC140))</f>
        <v>383980.49332859315</v>
      </c>
      <c r="BX139" s="105">
        <f>SUMPRODUCT((BG$4:BG139)*($BR$4:$BR139))*'[1]功能-战损相关'!$D$2-BS139</f>
        <v>188886.37284117145</v>
      </c>
      <c r="BY139" s="105">
        <f>SUMPRODUCT((BH$4:BH139)*($BR$4:$BR139))*'[1]功能-战损相关'!$D$2-BT139</f>
        <v>586970.82575920306</v>
      </c>
      <c r="BZ139" s="105">
        <f>SUMPRODUCT((BI$4:BI139)*($BR$4:$BR139))*'[1]功能-战损相关'!$D$2-BU139</f>
        <v>1841591.9631289961</v>
      </c>
      <c r="CA139" s="105">
        <f>SUMPRODUCT((BJ$4:BJ139)*($BR$4:$BR139))*'[1]功能-战损相关'!$D$2-BV139</f>
        <v>1289504.5622950839</v>
      </c>
      <c r="CB139" s="105">
        <f>SUMPRODUCT((BK$4:BK139)*($BR$4:$BR139))*'[1]功能-战损相关'!$D$2-BW139</f>
        <v>713106.63046738715</v>
      </c>
    </row>
    <row r="140" spans="27:80" x14ac:dyDescent="0.2">
      <c r="AA140" s="105">
        <v>137</v>
      </c>
      <c r="AB140" s="105">
        <f>攻城基础信息!X141*$E$12</f>
        <v>220069.68628105751</v>
      </c>
      <c r="AC140" s="105">
        <f>攻城基础信息!Y141*$E$12</f>
        <v>161643.6881504652</v>
      </c>
      <c r="AD140" s="105">
        <f>攻城基础信息!Z141*$E$12</f>
        <v>230306.96539466261</v>
      </c>
      <c r="AE140" s="105">
        <f>攻城基础信息!AA141*$E$12</f>
        <v>169932.78117249976</v>
      </c>
      <c r="AF140" s="105">
        <f>攻城基础信息!AB141*$E$12</f>
        <v>249462.58179635432</v>
      </c>
      <c r="AG140" s="105"/>
      <c r="AH140" s="105">
        <f>$E$4*AB140*攻城基础信息!AC141</f>
        <v>15404878.039674016</v>
      </c>
      <c r="AI140" s="105">
        <f>$E$4*AC140*攻城基础信息!AD141</f>
        <v>11315058.170532558</v>
      </c>
      <c r="AJ140" s="105">
        <f>$E$4*AD140*攻城基础信息!AE141</f>
        <v>16121487.577626372</v>
      </c>
      <c r="AK140" s="105">
        <f>$E$4*AE140*攻城基础信息!AF141</f>
        <v>11895294.682074975</v>
      </c>
      <c r="AL140" s="105">
        <f>$E$4*AF140*攻城基础信息!AG141</f>
        <v>17462380.725744791</v>
      </c>
      <c r="AN140" s="105">
        <v>137</v>
      </c>
      <c r="AO140" s="105">
        <f>求节点(节奏总纲!D$4:D$163,AH$4:AH$163,$AN140)*其他调用!H141*其他调用!$M141</f>
        <v>471359257.59242058</v>
      </c>
      <c r="AP140" s="105">
        <f>求节点(节奏总纲!E$4:E$163,AI$4:AI$163,$AN140)*其他调用!I141*其他调用!$M141</f>
        <v>581304542.19314015</v>
      </c>
      <c r="AQ140" s="105">
        <f>求节点(节奏总纲!F$4:F$163,AJ$4:AJ$163,$AN140)*其他调用!J141*其他调用!$M141</f>
        <v>45774024.580029726</v>
      </c>
      <c r="AR140" s="105">
        <f>求节点(节奏总纲!G$4:G$163,AK$4:AK$163,$AN140)*其他调用!K141*其他调用!$M141</f>
        <v>9776749.7580888141</v>
      </c>
      <c r="AS140" s="105">
        <f>求节点(节奏总纲!H$4:H$163,AL$4:AL$163,$AN140)*其他调用!L141*其他调用!$M141</f>
        <v>3470124.2978200046</v>
      </c>
      <c r="AT140" s="105">
        <f t="shared" si="18"/>
        <v>1111684698.4214995</v>
      </c>
      <c r="AU140" s="105"/>
      <c r="AY140" s="105">
        <v>137</v>
      </c>
      <c r="AZ140" s="105">
        <f>其他调用!R141*6*(其他调用!AH$2*$AZ$1*MIN(其他调用!$AJ141/其他调用!AH141,1)+$E$4*0%*攻城基础信息!AC141)</f>
        <v>32266.053503695111</v>
      </c>
      <c r="BA140" s="105">
        <f>其他调用!S141*6*(其他调用!AI$2*$AZ$1*MIN(其他调用!$AJ141/其他调用!AI141,1)+$E$4*0%*攻城基础信息!AD141)</f>
        <v>97150.254452016379</v>
      </c>
      <c r="BB140" s="105">
        <f>其他调用!T141*6*(其他调用!AJ$2*$AZ$1*MIN(其他调用!$AJ141/其他调用!AJ141,1)+$E$4*0%*攻城基础信息!AE141)</f>
        <v>292623.89538090234</v>
      </c>
      <c r="BC140" s="105">
        <f>其他调用!U141*6*(其他调用!AK$2*$AZ$1*MIN(其他调用!$AJ141/其他调用!AK141,1)+$E$4*0%*攻城基础信息!AF141)</f>
        <v>157976.48618851733</v>
      </c>
      <c r="BD140" s="105">
        <f>其他调用!V141*6*(其他调用!AL$2*$AZ$1*MIN(其他调用!$AJ141/其他调用!AL141,1)+$E$4*0%*攻城基础信息!AG141)</f>
        <v>74426.804946356555</v>
      </c>
      <c r="BF140" s="105">
        <v>137</v>
      </c>
      <c r="BG140" s="105">
        <f>求节点(节奏总纲!D$4:D$163,AZ$4:AZ$163,$AN140)</f>
        <v>18978.659575639089</v>
      </c>
      <c r="BH140" s="105">
        <f>求节点(节奏总纲!E$4:E$163,BA$4:BA$163,$AN140)</f>
        <v>58654.753966505006</v>
      </c>
      <c r="BI140" s="105">
        <f>求节点(节奏总纲!F$4:F$163,BB$4:BB$163,$AN140)</f>
        <v>182759.41626135874</v>
      </c>
      <c r="BJ140" s="105">
        <f>求节点(节奏总纲!G$4:G$163,BC$4:BC$163,$AN140)</f>
        <v>128640.92471263836</v>
      </c>
      <c r="BK140" s="105">
        <f>求节点(节奏总纲!H$4:H$163,BD$4:BD$163,$AN140)</f>
        <v>71988.288663915388</v>
      </c>
      <c r="BL140" s="105">
        <f>BG140*其他调用!H141*其他调用!$M141</f>
        <v>910264.91357423342</v>
      </c>
      <c r="BM140" s="105">
        <f>BH140*其他调用!I141*其他调用!$M141</f>
        <v>2773872.1028839797</v>
      </c>
      <c r="BN140" s="105">
        <f>BI140*其他调用!J141*其他调用!$M141</f>
        <v>705528.10829692706</v>
      </c>
      <c r="BO140" s="105">
        <f>BJ140*其他调用!K141*其他调用!$M141</f>
        <v>88350.072528941208</v>
      </c>
      <c r="BP140" s="105">
        <f>BK140*其他调用!L141*其他调用!$M141</f>
        <v>14305.512723293265</v>
      </c>
      <c r="BQ140" s="105">
        <f t="shared" si="19"/>
        <v>4492320.7100073751</v>
      </c>
      <c r="BR140" s="105">
        <f>[1]服务器生态!$R139</f>
        <v>2.0204743702699032E-2</v>
      </c>
      <c r="BS140" s="105">
        <f>SUMPRODUCT((BG$4:BG140)*($BR$4:$BR140)*(其他调用!BY$5:BY141))</f>
        <v>101775.15223117244</v>
      </c>
      <c r="BT140" s="105">
        <f>SUMPRODUCT((BH$4:BH140)*($BR$4:$BR140)*(其他调用!BZ$5:BZ141))</f>
        <v>316268.60711773694</v>
      </c>
      <c r="BU140" s="105">
        <f>SUMPRODUCT((BI$4:BI140)*($BR$4:$BR140)*(其他调用!CA$5:CA141))</f>
        <v>992272.64793868701</v>
      </c>
      <c r="BV140" s="105">
        <f>SUMPRODUCT((BJ$4:BJ140)*($BR$4:$BR140)*(其他调用!CB$5:CB141))</f>
        <v>694803.4629264453</v>
      </c>
      <c r="BW140" s="105">
        <f>SUMPRODUCT((BK$4:BK140)*($BR$4:$BR140)*(其他调用!CC$5:CC141))</f>
        <v>384235.03168995195</v>
      </c>
      <c r="BX140" s="105">
        <f>SUMPRODUCT((BG$4:BG140)*($BR$4:$BR140))*'[1]功能-战损相关'!$D$2-BS140</f>
        <v>189010.99700074911</v>
      </c>
      <c r="BY140" s="105">
        <f>SUMPRODUCT((BH$4:BH140)*($BR$4:$BR140))*'[1]功能-战损相关'!$D$2-BT140</f>
        <v>587355.98464722547</v>
      </c>
      <c r="BZ140" s="105">
        <f>SUMPRODUCT((BI$4:BI140)*($BR$4:$BR140))*'[1]功能-战损相关'!$D$2-BU140</f>
        <v>1842792.0604575616</v>
      </c>
      <c r="CA140" s="105">
        <f>SUMPRODUCT((BJ$4:BJ140)*($BR$4:$BR140))*'[1]功能-战损相关'!$D$2-BV140</f>
        <v>1290349.2882919703</v>
      </c>
      <c r="CB140" s="105">
        <f>SUMPRODUCT((BK$4:BK140)*($BR$4:$BR140))*'[1]功能-战损相关'!$D$2-BW140</f>
        <v>713579.34456705372</v>
      </c>
    </row>
    <row r="141" spans="27:80" x14ac:dyDescent="0.2">
      <c r="AA141" s="105">
        <v>138</v>
      </c>
      <c r="AB141" s="105">
        <f>攻城基础信息!X142*$E$12</f>
        <v>220069.68628105751</v>
      </c>
      <c r="AC141" s="105">
        <f>攻城基础信息!Y142*$E$12</f>
        <v>161643.6881504652</v>
      </c>
      <c r="AD141" s="105">
        <f>攻城基础信息!Z142*$E$12</f>
        <v>230306.96539466261</v>
      </c>
      <c r="AE141" s="105">
        <f>攻城基础信息!AA142*$E$12</f>
        <v>169932.78117249976</v>
      </c>
      <c r="AF141" s="105">
        <f>攻城基础信息!AB142*$E$12</f>
        <v>249462.58179635432</v>
      </c>
      <c r="AG141" s="105"/>
      <c r="AH141" s="105">
        <f>$E$4*AB141*攻城基础信息!AC142</f>
        <v>15404878.039674016</v>
      </c>
      <c r="AI141" s="105">
        <f>$E$4*AC141*攻城基础信息!AD142</f>
        <v>11315058.170532558</v>
      </c>
      <c r="AJ141" s="105">
        <f>$E$4*AD141*攻城基础信息!AE142</f>
        <v>16121487.577626372</v>
      </c>
      <c r="AK141" s="105">
        <f>$E$4*AE141*攻城基础信息!AF142</f>
        <v>11895294.682074975</v>
      </c>
      <c r="AL141" s="105">
        <f>$E$4*AF141*攻城基础信息!AG142</f>
        <v>17462380.725744791</v>
      </c>
      <c r="AN141" s="105">
        <v>138</v>
      </c>
      <c r="AO141" s="105">
        <f>求节点(节奏总纲!D$4:D$163,AH$4:AH$163,$AN141)*其他调用!H142*其他调用!$M142</f>
        <v>472762259.98967093</v>
      </c>
      <c r="AP141" s="105">
        <f>求节点(节奏总纲!E$4:E$163,AI$4:AI$163,$AN141)*其他调用!I142*其他调用!$M142</f>
        <v>582972149.59801209</v>
      </c>
      <c r="AQ141" s="105">
        <f>求节点(节奏总纲!F$4:F$163,AJ$4:AJ$163,$AN141)*其他调用!J142*其他调用!$M142</f>
        <v>45904050.259535007</v>
      </c>
      <c r="AR141" s="105">
        <f>求节点(节奏总纲!G$4:G$163,AK$4:AK$163,$AN141)*其他调用!K142*其他调用!$M142</f>
        <v>9595362.3742300496</v>
      </c>
      <c r="AS141" s="105">
        <f>求节点(节奏总纲!H$4:H$163,AL$4:AL$163,$AN141)*其他调用!L142*其他调用!$M142</f>
        <v>3470124.2978200046</v>
      </c>
      <c r="AT141" s="105">
        <f t="shared" si="18"/>
        <v>1114703946.5192683</v>
      </c>
      <c r="AU141" s="105"/>
      <c r="AY141" s="105">
        <v>138</v>
      </c>
      <c r="AZ141" s="105">
        <f>其他调用!R142*6*(其他调用!AH$2*$AZ$1*MIN(其他调用!$AJ142/其他调用!AH142,1)+$E$4*0%*攻城基础信息!AC142)</f>
        <v>32468.536381003298</v>
      </c>
      <c r="BA141" s="105">
        <f>其他调用!S142*6*(其他调用!AI$2*$AZ$1*MIN(其他调用!$AJ142/其他调用!AI142,1)+$E$4*0%*攻城基础信息!AD142)</f>
        <v>97764.962401630459</v>
      </c>
      <c r="BB141" s="105">
        <f>其他调用!T142*6*(其他调用!AJ$2*$AZ$1*MIN(其他调用!$AJ142/其他调用!AJ142,1)+$E$4*0%*攻城基础信息!AE142)</f>
        <v>294426.75001683563</v>
      </c>
      <c r="BC141" s="105">
        <f>其他调用!U142*6*(其他调用!AK$2*$AZ$1*MIN(其他调用!$AJ142/其他调用!AK142,1)+$E$4*0%*攻城基础信息!AF142)</f>
        <v>158483.38863137722</v>
      </c>
      <c r="BD141" s="105">
        <f>其他调用!V142*6*(其他调用!AL$2*$AZ$1*MIN(其他调用!$AJ142/其他调用!AL142,1)+$E$4*0%*攻城基础信息!AG142)</f>
        <v>75161.508401719693</v>
      </c>
      <c r="BF141" s="105">
        <v>138</v>
      </c>
      <c r="BG141" s="105">
        <f>求节点(节奏总纲!D$4:D$163,AZ$4:AZ$163,$AN141)</f>
        <v>18998.738939687806</v>
      </c>
      <c r="BH141" s="105">
        <f>求节点(节奏总纲!E$4:E$163,BA$4:BA$163,$AN141)</f>
        <v>58717.827789154937</v>
      </c>
      <c r="BI141" s="105">
        <f>求节点(节奏总纲!F$4:F$163,BB$4:BB$163,$AN141)</f>
        <v>182946.10376085498</v>
      </c>
      <c r="BJ141" s="105">
        <f>求节点(节奏总纲!G$4:G$163,BC$4:BC$163,$AN141)</f>
        <v>128772.31572167597</v>
      </c>
      <c r="BK141" s="105">
        <f>求节点(节奏总纲!H$4:H$163,BD$4:BD$163,$AN141)</f>
        <v>72089.187390247695</v>
      </c>
      <c r="BL141" s="105">
        <f>BG141*其他调用!H142*其他调用!$M142</f>
        <v>911227.97108140797</v>
      </c>
      <c r="BM141" s="105">
        <f>BH141*其他调用!I142*其他调用!$M142</f>
        <v>2776854.9594342057</v>
      </c>
      <c r="BN141" s="105">
        <f>BI141*其他调用!J142*其他调用!$M142</f>
        <v>706248.80045636103</v>
      </c>
      <c r="BO141" s="105">
        <f>BJ141*其他调用!K142*其他调用!$M142</f>
        <v>88440.311348384188</v>
      </c>
      <c r="BP141" s="105">
        <f>BK141*其他调用!L142*其他调用!$M142</f>
        <v>14325.563318190021</v>
      </c>
      <c r="BQ141" s="105">
        <f t="shared" si="19"/>
        <v>4497097.6056385487</v>
      </c>
      <c r="BR141" s="105">
        <f>[1]服务器生态!$R140</f>
        <v>1.9082257941437978E-2</v>
      </c>
      <c r="BS141" s="105">
        <f>SUMPRODUCT((BG$4:BG141)*($BR$4:$BR141)*(其他调用!BY$5:BY142))</f>
        <v>101838.59652764905</v>
      </c>
      <c r="BT141" s="105">
        <f>SUMPRODUCT((BH$4:BH141)*($BR$4:$BR141)*(其他调用!BZ$5:BZ142))</f>
        <v>316464.68914647284</v>
      </c>
      <c r="BU141" s="105">
        <f>SUMPRODUCT((BI$4:BI141)*($BR$4:$BR141)*(其他调用!CA$5:CA142))</f>
        <v>992883.57726842246</v>
      </c>
      <c r="BV141" s="105">
        <f>SUMPRODUCT((BJ$4:BJ141)*($BR$4:$BR141)*(其他调用!CB$5:CB142))</f>
        <v>695233.4845717008</v>
      </c>
      <c r="BW141" s="105">
        <f>SUMPRODUCT((BK$4:BK141)*($BR$4:$BR141)*(其他调用!CC$5:CC142))</f>
        <v>384475.76597195159</v>
      </c>
      <c r="BX141" s="105">
        <f>SUMPRODUCT((BG$4:BG141)*($BR$4:$BR141))*'[1]功能-战损相关'!$D$2-BS141</f>
        <v>189128.82212277706</v>
      </c>
      <c r="BY141" s="105">
        <f>SUMPRODUCT((BH$4:BH141)*($BR$4:$BR141))*'[1]功能-战损相关'!$D$2-BT141</f>
        <v>587720.1369863064</v>
      </c>
      <c r="BZ141" s="105">
        <f>SUMPRODUCT((BI$4:BI141)*($BR$4:$BR141))*'[1]功能-战损相关'!$D$2-BU141</f>
        <v>1843926.6434984989</v>
      </c>
      <c r="CA141" s="105">
        <f>SUMPRODUCT((BJ$4:BJ141)*($BR$4:$BR141))*'[1]功能-战损相关'!$D$2-BV141</f>
        <v>1291147.8999188733</v>
      </c>
      <c r="CB141" s="105">
        <f>SUMPRODUCT((BK$4:BK141)*($BR$4:$BR141))*'[1]功能-战损相关'!$D$2-BW141</f>
        <v>714026.42251933855</v>
      </c>
    </row>
    <row r="142" spans="27:80" x14ac:dyDescent="0.2">
      <c r="AA142" s="105">
        <v>139</v>
      </c>
      <c r="AB142" s="105">
        <f>攻城基础信息!X143*$E$12</f>
        <v>220069.68628105751</v>
      </c>
      <c r="AC142" s="105">
        <f>攻城基础信息!Y143*$E$12</f>
        <v>161643.6881504652</v>
      </c>
      <c r="AD142" s="105">
        <f>攻城基础信息!Z143*$E$12</f>
        <v>230306.96539466261</v>
      </c>
      <c r="AE142" s="105">
        <f>攻城基础信息!AA143*$E$12</f>
        <v>169932.78117249976</v>
      </c>
      <c r="AF142" s="105">
        <f>攻城基础信息!AB143*$E$12</f>
        <v>249462.58179635432</v>
      </c>
      <c r="AG142" s="105"/>
      <c r="AH142" s="105">
        <f>$E$4*AB142*攻城基础信息!AC143</f>
        <v>15404878.039674016</v>
      </c>
      <c r="AI142" s="105">
        <f>$E$4*AC142*攻城基础信息!AD143</f>
        <v>11315058.170532558</v>
      </c>
      <c r="AJ142" s="105">
        <f>$E$4*AD142*攻城基础信息!AE143</f>
        <v>16121487.577626372</v>
      </c>
      <c r="AK142" s="105">
        <f>$E$4*AE142*攻城基础信息!AF143</f>
        <v>11895294.682074975</v>
      </c>
      <c r="AL142" s="105">
        <f>$E$4*AF142*攻城基础信息!AG143</f>
        <v>17462380.725744791</v>
      </c>
      <c r="AN142" s="105">
        <v>139</v>
      </c>
      <c r="AO142" s="105">
        <f>求节点(节奏总纲!D$4:D$163,AH$4:AH$163,$AN142)*其他调用!H143*其他调用!$M143</f>
        <v>474165262.38692141</v>
      </c>
      <c r="AP142" s="105">
        <f>求节点(节奏总纲!E$4:E$163,AI$4:AI$163,$AN142)*其他调用!I143*其他调用!$M143</f>
        <v>584639757.00288403</v>
      </c>
      <c r="AQ142" s="105">
        <f>求节点(节奏总纲!F$4:F$163,AJ$4:AJ$163,$AN142)*其他调用!J143*其他调用!$M143</f>
        <v>46034075.939040273</v>
      </c>
      <c r="AR142" s="105">
        <f>求节点(节奏总纲!G$4:G$163,AK$4:AK$163,$AN142)*其他调用!K143*其他调用!$M143</f>
        <v>9413974.9903712831</v>
      </c>
      <c r="AS142" s="105">
        <f>求节点(节奏总纲!H$4:H$163,AL$4:AL$163,$AN142)*其他调用!L143*其他调用!$M143</f>
        <v>3470124.2978200046</v>
      </c>
      <c r="AT142" s="105">
        <f t="shared" si="18"/>
        <v>1117723194.6170371</v>
      </c>
      <c r="AU142" s="105"/>
      <c r="AY142" s="105">
        <v>139</v>
      </c>
      <c r="AZ142" s="105">
        <f>其他调用!R143*6*(其他调用!AH$2*$AZ$1*MIN(其他调用!$AJ143/其他调用!AH143,1)+$E$4*0%*攻城基础信息!AC143)</f>
        <v>32671.59444739042</v>
      </c>
      <c r="BA142" s="105">
        <f>其他调用!S143*6*(其他调用!AI$2*$AZ$1*MIN(其他调用!$AJ143/其他调用!AI143,1)+$E$4*0%*攻城基础信息!AD143)</f>
        <v>98367.404711749841</v>
      </c>
      <c r="BB142" s="105">
        <f>其他调用!T143*6*(其他调用!AJ$2*$AZ$1*MIN(其他调用!$AJ143/其他调用!AJ143,1)+$E$4*0%*攻城基础信息!AE143)</f>
        <v>296293.23592874175</v>
      </c>
      <c r="BC142" s="105">
        <f>其他调用!U143*6*(其他调用!AK$2*$AZ$1*MIN(其他调用!$AJ143/其他调用!AK143,1)+$E$4*0%*攻城基础信息!AF143)</f>
        <v>158902.09721867624</v>
      </c>
      <c r="BD142" s="105">
        <f>其他调用!V143*6*(其他调用!AL$2*$AZ$1*MIN(其他调用!$AJ143/其他调用!AL143,1)+$E$4*0%*攻城基础信息!AG143)</f>
        <v>75946.460279213468</v>
      </c>
      <c r="BF142" s="105">
        <v>139</v>
      </c>
      <c r="BG142" s="105">
        <f>求节点(节奏总纲!D$4:D$163,AZ$4:AZ$163,$AN142)</f>
        <v>19018.818303736527</v>
      </c>
      <c r="BH142" s="105">
        <f>求节点(节奏总纲!E$4:E$163,BA$4:BA$163,$AN142)</f>
        <v>58780.901611804868</v>
      </c>
      <c r="BI142" s="105">
        <f>求节点(节奏总纲!F$4:F$163,BB$4:BB$163,$AN142)</f>
        <v>183132.79126035119</v>
      </c>
      <c r="BJ142" s="105">
        <f>求节点(节奏总纲!G$4:G$163,BC$4:BC$163,$AN142)</f>
        <v>128903.7067307136</v>
      </c>
      <c r="BK142" s="105">
        <f>求节点(节奏总纲!H$4:H$163,BD$4:BD$163,$AN142)</f>
        <v>72188.430139059055</v>
      </c>
      <c r="BL142" s="105">
        <f>BG142*其他调用!H143*其他调用!$M143</f>
        <v>912191.02858858299</v>
      </c>
      <c r="BM142" s="105">
        <f>BH142*其他调用!I143*其他调用!$M143</f>
        <v>2779837.8159844321</v>
      </c>
      <c r="BN142" s="105">
        <f>BI142*其他调用!J143*其他调用!$M143</f>
        <v>706969.49261579465</v>
      </c>
      <c r="BO142" s="105">
        <f>BJ142*其他调用!K143*其他调用!$M143</f>
        <v>88530.550167827212</v>
      </c>
      <c r="BP142" s="105">
        <f>BK142*其他调用!L143*其他调用!$M143</f>
        <v>14345.284837233814</v>
      </c>
      <c r="BQ142" s="105">
        <f t="shared" si="19"/>
        <v>4501874.1721938709</v>
      </c>
      <c r="BR142" s="105">
        <f>[1]服务器生态!$R141</f>
        <v>0.14069839322353317</v>
      </c>
      <c r="BS142" s="105">
        <f>SUMPRODUCT((BG$4:BG142)*($BR$4:$BR142)*(其他调用!BY$5:BY143))</f>
        <v>102306.88203350961</v>
      </c>
      <c r="BT142" s="105">
        <f>SUMPRODUCT((BH$4:BH142)*($BR$4:$BR142)*(其他调用!BZ$5:BZ143))</f>
        <v>317912.00536804984</v>
      </c>
      <c r="BU142" s="105">
        <f>SUMPRODUCT((BI$4:BI142)*($BR$4:$BR142)*(其他调用!CA$5:CA143))</f>
        <v>997392.7129268751</v>
      </c>
      <c r="BV142" s="105">
        <f>SUMPRODUCT((BJ$4:BJ142)*($BR$4:$BR142)*(其他调用!CB$5:CB143))</f>
        <v>698407.37984477531</v>
      </c>
      <c r="BW142" s="105">
        <f>SUMPRODUCT((BK$4:BK142)*($BR$4:$BR142)*(其他调用!CC$5:CC143))</f>
        <v>386253.20529468323</v>
      </c>
      <c r="BX142" s="105">
        <f>SUMPRODUCT((BG$4:BG142)*($BR$4:$BR142))*'[1]功能-战损相关'!$D$2-BS142</f>
        <v>189998.49520508951</v>
      </c>
      <c r="BY142" s="105">
        <f>SUMPRODUCT((BH$4:BH142)*($BR$4:$BR142))*'[1]功能-战损相关'!$D$2-BT142</f>
        <v>590408.00996923517</v>
      </c>
      <c r="BZ142" s="105">
        <f>SUMPRODUCT((BI$4:BI142)*($BR$4:$BR142))*'[1]功能-战损相关'!$D$2-BU142</f>
        <v>1852300.7525784823</v>
      </c>
      <c r="CA142" s="105">
        <f>SUMPRODUCT((BJ$4:BJ142)*($BR$4:$BR142))*'[1]功能-战损相关'!$D$2-BV142</f>
        <v>1297042.2768545835</v>
      </c>
      <c r="CB142" s="105">
        <f>SUMPRODUCT((BK$4:BK142)*($BR$4:$BR142))*'[1]功能-战损相关'!$D$2-BW142</f>
        <v>717327.38126155443</v>
      </c>
    </row>
    <row r="143" spans="27:80" x14ac:dyDescent="0.2">
      <c r="AA143" s="105">
        <v>140</v>
      </c>
      <c r="AB143" s="105">
        <f>攻城基础信息!X144*$E$12</f>
        <v>220069.68628105751</v>
      </c>
      <c r="AC143" s="105">
        <f>攻城基础信息!Y144*$E$12</f>
        <v>161643.6881504652</v>
      </c>
      <c r="AD143" s="105">
        <f>攻城基础信息!Z144*$E$12</f>
        <v>230306.96539466261</v>
      </c>
      <c r="AE143" s="105">
        <f>攻城基础信息!AA144*$E$12</f>
        <v>169932.78117249976</v>
      </c>
      <c r="AF143" s="105">
        <f>攻城基础信息!AB144*$E$12</f>
        <v>249462.58179635432</v>
      </c>
      <c r="AG143" s="105"/>
      <c r="AH143" s="105">
        <f>$E$4*AB143*攻城基础信息!AC144</f>
        <v>15404878.039674016</v>
      </c>
      <c r="AI143" s="105">
        <f>$E$4*AC143*攻城基础信息!AD144</f>
        <v>11315058.170532558</v>
      </c>
      <c r="AJ143" s="105">
        <f>$E$4*AD143*攻城基础信息!AE144</f>
        <v>16121487.577626372</v>
      </c>
      <c r="AK143" s="105">
        <f>$E$4*AE143*攻城基础信息!AF144</f>
        <v>11895294.682074975</v>
      </c>
      <c r="AL143" s="105">
        <f>$E$4*AF143*攻城基础信息!AG144</f>
        <v>17462380.725744791</v>
      </c>
      <c r="AN143" s="105">
        <v>140</v>
      </c>
      <c r="AO143" s="105">
        <f>求节点(节奏总纲!D$4:D$163,AH$4:AH$163,$AN143)*其他调用!H144*其他调用!$M144</f>
        <v>475568264.78417182</v>
      </c>
      <c r="AP143" s="105">
        <f>求节点(节奏总纲!E$4:E$163,AI$4:AI$163,$AN143)*其他调用!I144*其他调用!$M144</f>
        <v>586307364.40775585</v>
      </c>
      <c r="AQ143" s="105">
        <f>求节点(节奏总纲!F$4:F$163,AJ$4:AJ$163,$AN143)*其他调用!J144*其他调用!$M144</f>
        <v>46164101.618545555</v>
      </c>
      <c r="AR143" s="105">
        <f>求节点(节奏总纲!G$4:G$163,AK$4:AK$163,$AN143)*其他调用!K144*其他调用!$M144</f>
        <v>9232587.6065125186</v>
      </c>
      <c r="AS143" s="105">
        <f>求节点(节奏总纲!H$4:H$163,AL$4:AL$163,$AN143)*其他调用!L144*其他调用!$M144</f>
        <v>3470124.2978200046</v>
      </c>
      <c r="AT143" s="105">
        <f t="shared" si="18"/>
        <v>1120742442.7148058</v>
      </c>
      <c r="AU143" s="105"/>
      <c r="AY143" s="105">
        <v>140</v>
      </c>
      <c r="AZ143" s="105">
        <f>其他调用!R144*6*(其他调用!AH$2*$AZ$1*MIN(其他调用!$AJ144/其他调用!AH144,1)+$E$4*0%*攻城基础信息!AC144)</f>
        <v>32873.092769503055</v>
      </c>
      <c r="BA143" s="105">
        <f>其他调用!S144*6*(其他调用!AI$2*$AZ$1*MIN(其他调用!$AJ144/其他调用!AI144,1)+$E$4*0%*攻城基础信息!AD144)</f>
        <v>98982.659821072622</v>
      </c>
      <c r="BB143" s="105">
        <f>其他调用!T144*6*(其他调用!AJ$2*$AZ$1*MIN(其他调用!$AJ144/其他调用!AJ144,1)+$E$4*0%*攻城基础信息!AE144)</f>
        <v>297995.36363299919</v>
      </c>
      <c r="BC143" s="105">
        <f>其他调用!U144*6*(其他调用!AK$2*$AZ$1*MIN(其他调用!$AJ144/其他调用!AK144,1)+$E$4*0%*攻城基础信息!AF144)</f>
        <v>159364.09493919593</v>
      </c>
      <c r="BD143" s="105">
        <f>其他调用!V144*6*(其他调用!AL$2*$AZ$1*MIN(其他调用!$AJ144/其他调用!AL144,1)+$E$4*0%*攻城基础信息!AG144)</f>
        <v>76746.892603471482</v>
      </c>
      <c r="BF143" s="105">
        <v>140</v>
      </c>
      <c r="BG143" s="105">
        <f>求节点(节奏总纲!D$4:D$163,AZ$4:AZ$163,$AN143)</f>
        <v>19038.897667785248</v>
      </c>
      <c r="BH143" s="105">
        <f>求节点(节奏总纲!E$4:E$163,BA$4:BA$163,$AN143)</f>
        <v>58843.975434454798</v>
      </c>
      <c r="BI143" s="105">
        <f>求节点(节奏总纲!F$4:F$163,BB$4:BB$163,$AN143)</f>
        <v>183319.47875984744</v>
      </c>
      <c r="BJ143" s="105">
        <f>求节点(节奏总纲!G$4:G$163,BC$4:BC$163,$AN143)</f>
        <v>129035.09773975122</v>
      </c>
      <c r="BK143" s="105">
        <f>求节点(节奏总纲!H$4:H$163,BD$4:BD$163,$AN143)</f>
        <v>72286.138157258494</v>
      </c>
      <c r="BL143" s="105">
        <f>BG143*其他调用!H144*其他调用!$M144</f>
        <v>913154.08609575767</v>
      </c>
      <c r="BM143" s="105">
        <f>BH143*其他调用!I144*其他调用!$M144</f>
        <v>2782820.6725346581</v>
      </c>
      <c r="BN143" s="105">
        <f>BI143*其他调用!J144*其他调用!$M144</f>
        <v>707690.1847752285</v>
      </c>
      <c r="BO143" s="105">
        <f>BJ143*其他调用!K144*其他调用!$M144</f>
        <v>88620.788987270207</v>
      </c>
      <c r="BP143" s="105">
        <f>BK143*其他调用!L144*其他调用!$M144</f>
        <v>14364.701374610406</v>
      </c>
      <c r="BQ143" s="105">
        <f t="shared" si="19"/>
        <v>4506650.4337675245</v>
      </c>
      <c r="BR143" s="105">
        <f>[1]服务器生态!$R142</f>
        <v>0.26231452850562836</v>
      </c>
      <c r="BS143" s="105">
        <f>SUMPRODUCT((BG$4:BG143)*($BR$4:$BR143)*(其他调用!BY$5:BY144))</f>
        <v>103180.86343988321</v>
      </c>
      <c r="BT143" s="105">
        <f>SUMPRODUCT((BH$4:BH143)*($BR$4:$BR143)*(其他调用!BZ$5:BZ144))</f>
        <v>320613.24056055985</v>
      </c>
      <c r="BU143" s="105">
        <f>SUMPRODUCT((BI$4:BI143)*($BR$4:$BR143)*(其他调用!CA$5:CA144))</f>
        <v>1005808.0013883128</v>
      </c>
      <c r="BV143" s="105">
        <f>SUMPRODUCT((BJ$4:BJ143)*($BR$4:$BR143)*(其他调用!CB$5:CB144))</f>
        <v>704330.74148902437</v>
      </c>
      <c r="BW143" s="105">
        <f>SUMPRODUCT((BK$4:BK143)*($BR$4:$BR143)*(其他调用!CC$5:CC144))</f>
        <v>389571.50353812065</v>
      </c>
      <c r="BX143" s="105">
        <f>SUMPRODUCT((BG$4:BG143)*($BR$4:$BR143))*'[1]功能-战损相关'!$D$2-BS143</f>
        <v>191621.60353121191</v>
      </c>
      <c r="BY143" s="105">
        <f>SUMPRODUCT((BH$4:BH143)*($BR$4:$BR143))*'[1]功能-战损相关'!$D$2-BT143</f>
        <v>595424.58961246815</v>
      </c>
      <c r="BZ143" s="105">
        <f>SUMPRODUCT((BI$4:BI143)*($BR$4:$BR143))*'[1]功能-战损相关'!$D$2-BU143</f>
        <v>1867929.145435438</v>
      </c>
      <c r="CA143" s="105">
        <f>SUMPRODUCT((BJ$4:BJ143)*($BR$4:$BR143))*'[1]功能-战损相关'!$D$2-BV143</f>
        <v>1308042.8056224745</v>
      </c>
      <c r="CB143" s="105">
        <f>SUMPRODUCT((BK$4:BK143)*($BR$4:$BR143))*'[1]功能-战损相关'!$D$2-BW143</f>
        <v>723489.93514222407</v>
      </c>
    </row>
    <row r="144" spans="27:80" x14ac:dyDescent="0.2">
      <c r="AA144" s="105">
        <v>141</v>
      </c>
      <c r="AB144" s="105">
        <f>攻城基础信息!X145*$E$12</f>
        <v>220069.68628105751</v>
      </c>
      <c r="AC144" s="105">
        <f>攻城基础信息!Y145*$E$12</f>
        <v>161643.6881504652</v>
      </c>
      <c r="AD144" s="105">
        <f>攻城基础信息!Z145*$E$12</f>
        <v>230306.96539466261</v>
      </c>
      <c r="AE144" s="105">
        <f>攻城基础信息!AA145*$E$12</f>
        <v>169932.78117249976</v>
      </c>
      <c r="AF144" s="105">
        <f>攻城基础信息!AB145*$E$12</f>
        <v>249462.58179635432</v>
      </c>
      <c r="AG144" s="105"/>
      <c r="AH144" s="105">
        <f>$E$4*AB144*攻城基础信息!AC145</f>
        <v>15404878.039674016</v>
      </c>
      <c r="AI144" s="105">
        <f>$E$4*AC144*攻城基础信息!AD145</f>
        <v>11315058.170532558</v>
      </c>
      <c r="AJ144" s="105">
        <f>$E$4*AD144*攻城基础信息!AE145</f>
        <v>16121487.577626372</v>
      </c>
      <c r="AK144" s="105">
        <f>$E$4*AE144*攻城基础信息!AF145</f>
        <v>11895294.682074975</v>
      </c>
      <c r="AL144" s="105">
        <f>$E$4*AF144*攻城基础信息!AG145</f>
        <v>17462380.725744791</v>
      </c>
      <c r="AN144" s="105">
        <v>141</v>
      </c>
      <c r="AO144" s="105">
        <f>求节点(节奏总纲!D$4:D$163,AH$4:AH$163,$AN144)*其他调用!H145*其他调用!$M145</f>
        <v>476971267.18142217</v>
      </c>
      <c r="AP144" s="105">
        <f>求节点(节奏总纲!E$4:E$163,AI$4:AI$163,$AN144)*其他调用!I145*其他调用!$M145</f>
        <v>587974971.81262779</v>
      </c>
      <c r="AQ144" s="105">
        <f>求节点(节奏总纲!F$4:F$163,AJ$4:AJ$163,$AN144)*其他调用!J145*其他调用!$M145</f>
        <v>46294127.298050836</v>
      </c>
      <c r="AR144" s="105">
        <f>求节点(节奏总纲!G$4:G$163,AK$4:AK$163,$AN144)*其他调用!K145*其他调用!$M145</f>
        <v>9051636.4275406562</v>
      </c>
      <c r="AS144" s="105">
        <f>求节点(节奏总纲!H$4:H$163,AL$4:AL$163,$AN144)*其他调用!L145*其他调用!$M145</f>
        <v>3470124.2978200046</v>
      </c>
      <c r="AT144" s="105">
        <f t="shared" si="18"/>
        <v>1123762127.0174615</v>
      </c>
      <c r="AU144" s="105"/>
      <c r="AY144" s="105">
        <v>141</v>
      </c>
      <c r="AZ144" s="105">
        <f>其他调用!R145*6*(其他调用!AH$2*$AZ$1*MIN(其他调用!$AJ145/其他调用!AH145,1)+$E$4*0%*攻城基础信息!AC145)</f>
        <v>33077.332890857986</v>
      </c>
      <c r="BA144" s="105">
        <f>其他调用!S145*6*(其他调用!AI$2*$AZ$1*MIN(其他调用!$AJ145/其他调用!AI145,1)+$E$4*0%*攻城基础信息!AD145)</f>
        <v>99563.11442091444</v>
      </c>
      <c r="BB144" s="105">
        <f>其他调用!T145*6*(其他调用!AJ$2*$AZ$1*MIN(其他调用!$AJ145/其他调用!AJ145,1)+$E$4*0%*攻城基础信息!AE145)</f>
        <v>299792.81769679143</v>
      </c>
      <c r="BC144" s="105">
        <f>其他调用!U145*6*(其他调用!AK$2*$AZ$1*MIN(其他调用!$AJ145/其他调用!AK145,1)+$E$4*0%*攻城基础信息!AF145)</f>
        <v>159833.4161489892</v>
      </c>
      <c r="BD144" s="105">
        <f>其他调用!V145*6*(其他调用!AL$2*$AZ$1*MIN(其他调用!$AJ145/其他调用!AL145,1)+$E$4*0%*攻城基础信息!AG145)</f>
        <v>77569.631225554433</v>
      </c>
      <c r="BF144" s="105">
        <v>141</v>
      </c>
      <c r="BG144" s="105">
        <f>求节点(节奏总纲!D$4:D$163,AZ$4:AZ$163,$AN144)</f>
        <v>19058.977031833965</v>
      </c>
      <c r="BH144" s="105">
        <f>求节点(节奏总纲!E$4:E$163,BA$4:BA$163,$AN144)</f>
        <v>58907.049257104722</v>
      </c>
      <c r="BI144" s="105">
        <f>求节点(节奏总纲!F$4:F$163,BB$4:BB$163,$AN144)</f>
        <v>183506.16625934365</v>
      </c>
      <c r="BJ144" s="105">
        <f>求节点(节奏总纲!G$4:G$163,BC$4:BC$163,$AN144)</f>
        <v>129160.78756361002</v>
      </c>
      <c r="BK144" s="105">
        <f>求节点(节奏总纲!H$4:H$163,BD$4:BD$163,$AN144)</f>
        <v>72383.846175457933</v>
      </c>
      <c r="BL144" s="105">
        <f>BG144*其他调用!H145*其他调用!$M145</f>
        <v>914117.14360293222</v>
      </c>
      <c r="BM144" s="105">
        <f>BH144*其他调用!I145*其他调用!$M145</f>
        <v>2785803.5290848836</v>
      </c>
      <c r="BN144" s="105">
        <f>BI144*其他调用!J145*其他调用!$M145</f>
        <v>708410.87693466223</v>
      </c>
      <c r="BO144" s="105">
        <f>BJ144*其他调用!K145*其他调用!$M145</f>
        <v>88707.112255537126</v>
      </c>
      <c r="BP144" s="105">
        <f>BK144*其他调用!L145*其他调用!$M145</f>
        <v>14384.117911986999</v>
      </c>
      <c r="BQ144" s="105">
        <f t="shared" si="19"/>
        <v>4511422.7797900019</v>
      </c>
      <c r="BR144" s="105">
        <f>[1]服务器生态!$R143</f>
        <v>0.3839306637877235</v>
      </c>
      <c r="BS144" s="105">
        <f>SUMPRODUCT((BG$4:BG144)*($BR$4:$BR144)*(其他调用!BY$5:BY145))</f>
        <v>104461.39543789893</v>
      </c>
      <c r="BT144" s="105">
        <f>SUMPRODUCT((BH$4:BH144)*($BR$4:$BR144)*(其他调用!BZ$5:BZ145))</f>
        <v>324571.07950209471</v>
      </c>
      <c r="BU144" s="105">
        <f>SUMPRODUCT((BI$4:BI144)*($BR$4:$BR144)*(其他调用!CA$5:CA145))</f>
        <v>1018137.3891270036</v>
      </c>
      <c r="BV144" s="105">
        <f>SUMPRODUCT((BJ$4:BJ144)*($BR$4:$BR144)*(其他调用!CB$5:CB145))</f>
        <v>713008.77919733676</v>
      </c>
      <c r="BW144" s="105">
        <f>SUMPRODUCT((BK$4:BK144)*($BR$4:$BR144)*(其他调用!CC$5:CC145))</f>
        <v>394434.81970730977</v>
      </c>
      <c r="BX144" s="105">
        <f>SUMPRODUCT((BG$4:BG144)*($BR$4:$BR144))*'[1]功能-战损相关'!$D$2-BS144</f>
        <v>193999.73438466969</v>
      </c>
      <c r="BY144" s="105">
        <f>SUMPRODUCT((BH$4:BH144)*($BR$4:$BR144))*'[1]功能-战损相关'!$D$2-BT144</f>
        <v>602774.86193246138</v>
      </c>
      <c r="BZ144" s="105">
        <f>SUMPRODUCT((BI$4:BI144)*($BR$4:$BR144))*'[1]功能-战损相关'!$D$2-BU144</f>
        <v>1890826.5798072922</v>
      </c>
      <c r="CA144" s="105">
        <f>SUMPRODUCT((BJ$4:BJ144)*($BR$4:$BR144))*'[1]功能-战损相关'!$D$2-BV144</f>
        <v>1324159.1613664832</v>
      </c>
      <c r="CB144" s="105">
        <f>SUMPRODUCT((BK$4:BK144)*($BR$4:$BR144))*'[1]功能-战损相关'!$D$2-BW144</f>
        <v>732521.80802786094</v>
      </c>
    </row>
    <row r="145" spans="27:80" x14ac:dyDescent="0.2">
      <c r="AA145" s="105">
        <v>142</v>
      </c>
      <c r="AB145" s="105">
        <f>攻城基础信息!X146*$E$12</f>
        <v>220069.68628105751</v>
      </c>
      <c r="AC145" s="105">
        <f>攻城基础信息!Y146*$E$12</f>
        <v>161643.6881504652</v>
      </c>
      <c r="AD145" s="105">
        <f>攻城基础信息!Z146*$E$12</f>
        <v>230306.96539466261</v>
      </c>
      <c r="AE145" s="105">
        <f>攻城基础信息!AA146*$E$12</f>
        <v>169932.78117249976</v>
      </c>
      <c r="AF145" s="105">
        <f>攻城基础信息!AB146*$E$12</f>
        <v>249462.58179635432</v>
      </c>
      <c r="AG145" s="105"/>
      <c r="AH145" s="105">
        <f>$E$4*AB145*攻城基础信息!AC146</f>
        <v>15404878.039674016</v>
      </c>
      <c r="AI145" s="105">
        <f>$E$4*AC145*攻城基础信息!AD146</f>
        <v>11315058.170532558</v>
      </c>
      <c r="AJ145" s="105">
        <f>$E$4*AD145*攻城基础信息!AE146</f>
        <v>16121487.577626372</v>
      </c>
      <c r="AK145" s="105">
        <f>$E$4*AE145*攻城基础信息!AF146</f>
        <v>11895294.682074975</v>
      </c>
      <c r="AL145" s="105">
        <f>$E$4*AF145*攻城基础信息!AG146</f>
        <v>17462380.725744791</v>
      </c>
      <c r="AN145" s="105">
        <v>142</v>
      </c>
      <c r="AO145" s="105">
        <f>求节点(节奏总纲!D$4:D$163,AH$4:AH$163,$AN145)*其他调用!H146*其他调用!$M146</f>
        <v>478374269.57867259</v>
      </c>
      <c r="AP145" s="105">
        <f>求节点(节奏总纲!E$4:E$163,AI$4:AI$163,$AN145)*其他调用!I146*其他调用!$M146</f>
        <v>589642579.21749973</v>
      </c>
      <c r="AQ145" s="105">
        <f>求节点(节奏总纲!F$4:F$163,AJ$4:AJ$163,$AN145)*其他调用!J146*其他调用!$M146</f>
        <v>46424152.977556117</v>
      </c>
      <c r="AR145" s="105">
        <f>求节点(节奏总纲!G$4:G$163,AK$4:AK$163,$AN145)*其他调用!K146*其他调用!$M146</f>
        <v>8872068.6558408961</v>
      </c>
      <c r="AS145" s="105">
        <f>求节点(节奏总纲!H$4:H$163,AL$4:AL$163,$AN145)*其他调用!L146*其他调用!$M146</f>
        <v>3470124.2978200046</v>
      </c>
      <c r="AT145" s="105">
        <f t="shared" si="18"/>
        <v>1126783194.7273896</v>
      </c>
      <c r="AU145" s="105"/>
      <c r="AY145" s="105">
        <v>142</v>
      </c>
      <c r="AZ145" s="105">
        <f>其他调用!R146*6*(其他调用!AH$2*$AZ$1*MIN(其他调用!$AJ146/其他调用!AH146,1)+$E$4*0%*攻城基础信息!AC146)</f>
        <v>33277.860176705828</v>
      </c>
      <c r="BA145" s="105">
        <f>其他调用!S146*6*(其他调用!AI$2*$AZ$1*MIN(其他调用!$AJ146/其他调用!AI146,1)+$E$4*0%*攻城基础信息!AD146)</f>
        <v>100185.96338783213</v>
      </c>
      <c r="BB145" s="105">
        <f>其他调用!T146*6*(其他调用!AJ$2*$AZ$1*MIN(其他调用!$AJ146/其他调用!AJ146,1)+$E$4*0%*攻城基础信息!AE146)</f>
        <v>301626.71853612212</v>
      </c>
      <c r="BC145" s="105">
        <f>其他调用!U146*6*(其他调用!AK$2*$AZ$1*MIN(其他调用!$AJ146/其他调用!AK146,1)+$E$4*0%*攻城基础信息!AF146)</f>
        <v>160375.21594557192</v>
      </c>
      <c r="BD145" s="105">
        <f>其他调用!V146*6*(其他调用!AL$2*$AZ$1*MIN(其他调用!$AJ146/其他调用!AL146,1)+$E$4*0%*攻城基础信息!AG146)</f>
        <v>78398.525336734747</v>
      </c>
      <c r="BF145" s="105">
        <v>142</v>
      </c>
      <c r="BG145" s="105">
        <f>求节点(节奏总纲!D$4:D$163,AZ$4:AZ$163,$AN145)</f>
        <v>19079.056395882686</v>
      </c>
      <c r="BH145" s="105">
        <f>求节点(节奏总纲!E$4:E$163,BA$4:BA$163,$AN145)</f>
        <v>58970.123079754652</v>
      </c>
      <c r="BI145" s="105">
        <f>求节点(节奏总纲!F$4:F$163,BB$4:BB$163,$AN145)</f>
        <v>183692.85375883989</v>
      </c>
      <c r="BJ145" s="105">
        <f>求节点(节奏总纲!G$4:G$163,BC$4:BC$163,$AN145)</f>
        <v>129268.39629467792</v>
      </c>
      <c r="BK145" s="105">
        <f>求节点(节奏总纲!H$4:H$163,BD$4:BD$163,$AN145)</f>
        <v>72481.554193657386</v>
      </c>
      <c r="BL145" s="105">
        <f>BG145*其他调用!H146*其他调用!$M146</f>
        <v>915080.20111010724</v>
      </c>
      <c r="BM145" s="105">
        <f>BH145*其他调用!I146*其他调用!$M146</f>
        <v>2788786.3856351101</v>
      </c>
      <c r="BN145" s="105">
        <f>BI145*其他调用!J146*其他调用!$M146</f>
        <v>709131.56909409608</v>
      </c>
      <c r="BO145" s="105">
        <f>BJ145*其他调用!K146*其他调用!$M146</f>
        <v>88781.017501599636</v>
      </c>
      <c r="BP145" s="105">
        <f>BK145*其他调用!L146*其他调用!$M146</f>
        <v>14403.534449363593</v>
      </c>
      <c r="BQ145" s="105">
        <f t="shared" si="19"/>
        <v>4516182.7077902779</v>
      </c>
      <c r="BR145" s="105">
        <f>[1]服务器生态!$R144</f>
        <v>0.5055467990698187</v>
      </c>
      <c r="BS145" s="105">
        <f>SUMPRODUCT((BG$4:BG145)*($BR$4:$BR145)*(其他调用!BY$5:BY146))</f>
        <v>106149.33271868587</v>
      </c>
      <c r="BT145" s="105">
        <f>SUMPRODUCT((BH$4:BH145)*($BR$4:$BR145)*(其他调用!BZ$5:BZ146))</f>
        <v>329788.20697074628</v>
      </c>
      <c r="BU145" s="105">
        <f>SUMPRODUCT((BI$4:BI145)*($BR$4:$BR145)*(其他调用!CA$5:CA146))</f>
        <v>1034388.8226172155</v>
      </c>
      <c r="BV145" s="105">
        <f>SUMPRODUCT((BJ$4:BJ145)*($BR$4:$BR145)*(其他调用!CB$5:CB146))</f>
        <v>724445.24339167785</v>
      </c>
      <c r="BW145" s="105">
        <f>SUMPRODUCT((BK$4:BK145)*($BR$4:$BR145)*(其他调用!CC$5:CC146))</f>
        <v>400847.31280729634</v>
      </c>
      <c r="BX145" s="105">
        <f>SUMPRODUCT((BG$4:BG145)*($BR$4:$BR145))*'[1]功能-战损相关'!$D$2-BS145</f>
        <v>197134.4750489883</v>
      </c>
      <c r="BY145" s="105">
        <f>SUMPRODUCT((BH$4:BH145)*($BR$4:$BR145))*'[1]功能-战损相关'!$D$2-BT145</f>
        <v>612463.8129456715</v>
      </c>
      <c r="BZ145" s="105">
        <f>SUMPRODUCT((BI$4:BI145)*($BR$4:$BR145))*'[1]功能-战损相关'!$D$2-BU145</f>
        <v>1921007.8134319712</v>
      </c>
      <c r="CA145" s="105">
        <f>SUMPRODUCT((BJ$4:BJ145)*($BR$4:$BR145))*'[1]功能-战损相关'!$D$2-BV145</f>
        <v>1345398.3091559736</v>
      </c>
      <c r="CB145" s="105">
        <f>SUMPRODUCT((BK$4:BK145)*($BR$4:$BR145))*'[1]功能-战损相关'!$D$2-BW145</f>
        <v>744430.72378497897</v>
      </c>
    </row>
    <row r="146" spans="27:80" x14ac:dyDescent="0.2">
      <c r="AA146" s="105">
        <v>143</v>
      </c>
      <c r="AB146" s="105">
        <f>攻城基础信息!X147*$E$12</f>
        <v>220069.68628105751</v>
      </c>
      <c r="AC146" s="105">
        <f>攻城基础信息!Y147*$E$12</f>
        <v>161643.6881504652</v>
      </c>
      <c r="AD146" s="105">
        <f>攻城基础信息!Z147*$E$12</f>
        <v>230306.96539466261</v>
      </c>
      <c r="AE146" s="105">
        <f>攻城基础信息!AA147*$E$12</f>
        <v>169932.78117249976</v>
      </c>
      <c r="AF146" s="105">
        <f>攻城基础信息!AB147*$E$12</f>
        <v>249462.58179635432</v>
      </c>
      <c r="AG146" s="105"/>
      <c r="AH146" s="105">
        <f>$E$4*AB146*攻城基础信息!AC147</f>
        <v>15404878.039674016</v>
      </c>
      <c r="AI146" s="105">
        <f>$E$4*AC146*攻城基础信息!AD147</f>
        <v>11315058.170532558</v>
      </c>
      <c r="AJ146" s="105">
        <f>$E$4*AD146*攻城基础信息!AE147</f>
        <v>16121487.577626372</v>
      </c>
      <c r="AK146" s="105">
        <f>$E$4*AE146*攻城基础信息!AF147</f>
        <v>11895294.682074975</v>
      </c>
      <c r="AL146" s="105">
        <f>$E$4*AF146*攻城基础信息!AG147</f>
        <v>17462380.725744791</v>
      </c>
      <c r="AN146" s="105">
        <v>143</v>
      </c>
      <c r="AO146" s="105">
        <f>求节点(节奏总纲!D$4:D$163,AH$4:AH$163,$AN146)*其他调用!H147*其他调用!$M147</f>
        <v>479777271.97592306</v>
      </c>
      <c r="AP146" s="105">
        <f>求节点(节奏总纲!E$4:E$163,AI$4:AI$163,$AN146)*其他调用!I147*其他调用!$M147</f>
        <v>591310186.62237167</v>
      </c>
      <c r="AQ146" s="105">
        <f>求节点(节奏总纲!F$4:F$163,AJ$4:AJ$163,$AN146)*其他调用!J147*其他调用!$M147</f>
        <v>46554178.657061398</v>
      </c>
      <c r="AR146" s="105">
        <f>求节点(节奏总纲!G$4:G$163,AK$4:AK$163,$AN146)*其他调用!K147*其他调用!$M147</f>
        <v>8692500.8841411341</v>
      </c>
      <c r="AS146" s="105">
        <f>求节点(节奏总纲!H$4:H$163,AL$4:AL$163,$AN146)*其他调用!L147*其他调用!$M147</f>
        <v>3470124.2978200046</v>
      </c>
      <c r="AT146" s="105">
        <f t="shared" si="18"/>
        <v>1129804262.4373174</v>
      </c>
      <c r="AU146" s="105"/>
      <c r="AY146" s="105">
        <v>143</v>
      </c>
      <c r="AZ146" s="105">
        <f>其他调用!R147*6*(其他调用!AH$2*$AZ$1*MIN(其他调用!$AJ147/其他调用!AH147,1)+$E$4*0%*攻城基础信息!AC147)</f>
        <v>33483.264927249889</v>
      </c>
      <c r="BA146" s="105">
        <f>其他调用!S147*6*(其他调用!AI$2*$AZ$1*MIN(其他调用!$AJ147/其他调用!AI147,1)+$E$4*0%*攻城基础信息!AD147)</f>
        <v>100785.94798896427</v>
      </c>
      <c r="BB146" s="105">
        <f>其他调用!T147*6*(其他调用!AJ$2*$AZ$1*MIN(其他调用!$AJ147/其他调用!AJ147,1)+$E$4*0%*攻城基础信息!AE147)</f>
        <v>303507.76502497826</v>
      </c>
      <c r="BC146" s="105">
        <f>其他调用!U147*6*(其他调用!AK$2*$AZ$1*MIN(其他调用!$AJ147/其他调用!AK147,1)+$E$4*0%*攻城基础信息!AF147)</f>
        <v>160895.52182549139</v>
      </c>
      <c r="BD146" s="105">
        <f>其他调用!V147*6*(其他调用!AL$2*$AZ$1*MIN(其他调用!$AJ147/其他调用!AL147,1)+$E$4*0%*攻城基础信息!AG147)</f>
        <v>79242.020700333</v>
      </c>
      <c r="BF146" s="105">
        <v>143</v>
      </c>
      <c r="BG146" s="105">
        <f>求节点(节奏总纲!D$4:D$163,AZ$4:AZ$163,$AN146)</f>
        <v>19099.135759931407</v>
      </c>
      <c r="BH146" s="105">
        <f>求节点(节奏总纲!E$4:E$163,BA$4:BA$163,$AN146)</f>
        <v>59033.196902404583</v>
      </c>
      <c r="BI146" s="105">
        <f>求节点(节奏总纲!F$4:F$163,BB$4:BB$163,$AN146)</f>
        <v>183879.5412583361</v>
      </c>
      <c r="BJ146" s="105">
        <f>求节点(节奏总纲!G$4:G$163,BC$4:BC$163,$AN146)</f>
        <v>129376.00502574581</v>
      </c>
      <c r="BK146" s="105">
        <f>求节点(节奏总纲!H$4:H$163,BD$4:BD$163,$AN146)</f>
        <v>72579.262211856825</v>
      </c>
      <c r="BL146" s="105">
        <f>BG146*其他调用!H147*其他调用!$M147</f>
        <v>916043.25861728191</v>
      </c>
      <c r="BM146" s="105">
        <f>BH146*其他调用!I147*其他调用!$M147</f>
        <v>2791769.2421853365</v>
      </c>
      <c r="BN146" s="105">
        <f>BI146*其他调用!J147*其他调用!$M147</f>
        <v>709852.26125352981</v>
      </c>
      <c r="BO146" s="105">
        <f>BJ146*其他调用!K147*其他调用!$M147</f>
        <v>88854.922747662145</v>
      </c>
      <c r="BP146" s="105">
        <f>BK146*其他调用!L147*其他调用!$M147</f>
        <v>14422.950986740187</v>
      </c>
      <c r="BQ146" s="105">
        <f t="shared" si="19"/>
        <v>4520942.6357905511</v>
      </c>
      <c r="BR146" s="105">
        <f>[1]服务器生态!$R145</f>
        <v>0.62716293435191395</v>
      </c>
      <c r="BS146" s="105">
        <f>SUMPRODUCT((BG$4:BG146)*($BR$4:$BR146)*(其他调用!BY$5:BY147))</f>
        <v>108245.52997337309</v>
      </c>
      <c r="BT146" s="105">
        <f>SUMPRODUCT((BH$4:BH146)*($BR$4:$BR146)*(其他调用!BZ$5:BZ147))</f>
        <v>336267.3077446064</v>
      </c>
      <c r="BU146" s="105">
        <f>SUMPRODUCT((BI$4:BI146)*($BR$4:$BR146)*(其他调用!CA$5:CA147))</f>
        <v>1054570.2483332162</v>
      </c>
      <c r="BV146" s="105">
        <f>SUMPRODUCT((BJ$4:BJ146)*($BR$4:$BR146)*(其他调用!CB$5:CB147))</f>
        <v>738644.71450734593</v>
      </c>
      <c r="BW146" s="105">
        <f>SUMPRODUCT((BK$4:BK146)*($BR$4:$BR146)*(其他调用!CC$5:CC147))</f>
        <v>408813.14184312621</v>
      </c>
      <c r="BX146" s="105">
        <f>SUMPRODUCT((BG$4:BG146)*($BR$4:$BR146))*'[1]功能-战损相关'!$D$2-BS146</f>
        <v>201027.41280769312</v>
      </c>
      <c r="BY146" s="105">
        <f>SUMPRODUCT((BH$4:BH146)*($BR$4:$BR146))*'[1]功能-战损相关'!$D$2-BT146</f>
        <v>624496.42866855452</v>
      </c>
      <c r="BZ146" s="105">
        <f>SUMPRODUCT((BI$4:BI146)*($BR$4:$BR146))*'[1]功能-战损相关'!$D$2-BU146</f>
        <v>1958487.6040474018</v>
      </c>
      <c r="CA146" s="105">
        <f>SUMPRODUCT((BJ$4:BJ146)*($BR$4:$BR146))*'[1]功能-战损相关'!$D$2-BV146</f>
        <v>1371768.7555136424</v>
      </c>
      <c r="CB146" s="105">
        <f>SUMPRODUCT((BK$4:BK146)*($BR$4:$BR146))*'[1]功能-战损相关'!$D$2-BW146</f>
        <v>759224.40628009173</v>
      </c>
    </row>
    <row r="147" spans="27:80" x14ac:dyDescent="0.2">
      <c r="AA147" s="105">
        <v>144</v>
      </c>
      <c r="AB147" s="105">
        <f>攻城基础信息!X148*$E$12</f>
        <v>220069.68628105751</v>
      </c>
      <c r="AC147" s="105">
        <f>攻城基础信息!Y148*$E$12</f>
        <v>161643.6881504652</v>
      </c>
      <c r="AD147" s="105">
        <f>攻城基础信息!Z148*$E$12</f>
        <v>230306.96539466261</v>
      </c>
      <c r="AE147" s="105">
        <f>攻城基础信息!AA148*$E$12</f>
        <v>169932.78117249976</v>
      </c>
      <c r="AF147" s="105">
        <f>攻城基础信息!AB148*$E$12</f>
        <v>249462.58179635432</v>
      </c>
      <c r="AG147" s="105"/>
      <c r="AH147" s="105">
        <f>$E$4*AB147*攻城基础信息!AC148</f>
        <v>15404878.039674016</v>
      </c>
      <c r="AI147" s="105">
        <f>$E$4*AC147*攻城基础信息!AD148</f>
        <v>11315058.170532558</v>
      </c>
      <c r="AJ147" s="105">
        <f>$E$4*AD147*攻城基础信息!AE148</f>
        <v>16121487.577626372</v>
      </c>
      <c r="AK147" s="105">
        <f>$E$4*AE147*攻城基础信息!AF148</f>
        <v>11895294.682074975</v>
      </c>
      <c r="AL147" s="105">
        <f>$E$4*AF147*攻城基础信息!AG148</f>
        <v>17462380.725744791</v>
      </c>
      <c r="AN147" s="105">
        <v>144</v>
      </c>
      <c r="AO147" s="105">
        <f>求节点(节奏总纲!D$4:D$163,AH$4:AH$163,$AN147)*其他调用!H148*其他调用!$M148</f>
        <v>481180274.37317342</v>
      </c>
      <c r="AP147" s="105">
        <f>求节点(节奏总纲!E$4:E$163,AI$4:AI$163,$AN147)*其他调用!I148*其他调用!$M148</f>
        <v>592977794.02724361</v>
      </c>
      <c r="AQ147" s="105">
        <f>求节点(节奏总纲!F$4:F$163,AJ$4:AJ$163,$AN147)*其他调用!J148*其他调用!$M148</f>
        <v>46684204.336566679</v>
      </c>
      <c r="AR147" s="105">
        <f>求节点(节奏总纲!G$4:G$163,AK$4:AK$163,$AN147)*其他调用!K148*其他调用!$M148</f>
        <v>8512933.112441374</v>
      </c>
      <c r="AS147" s="105">
        <f>求节点(节奏总纲!H$4:H$163,AL$4:AL$163,$AN147)*其他调用!L148*其他调用!$M148</f>
        <v>3470124.2978200046</v>
      </c>
      <c r="AT147" s="105">
        <f t="shared" si="18"/>
        <v>1132825330.1472452</v>
      </c>
      <c r="AU147" s="105"/>
      <c r="AY147" s="105">
        <v>144</v>
      </c>
      <c r="AZ147" s="105">
        <f>其他调用!R148*6*(其他调用!AH$2*$AZ$1*MIN(其他调用!$AJ148/其他调用!AH148,1)+$E$4*0%*攻城基础信息!AC148)</f>
        <v>33682.834418482264</v>
      </c>
      <c r="BA147" s="105">
        <f>其他调用!S148*6*(其他调用!AI$2*$AZ$1*MIN(其他调用!$AJ148/其他调用!AI148,1)+$E$4*0%*攻城基础信息!AD148)</f>
        <v>101408.78453845819</v>
      </c>
      <c r="BB147" s="105">
        <f>其他调用!T148*6*(其他调用!AJ$2*$AZ$1*MIN(其他调用!$AJ148/其他调用!AJ148,1)+$E$4*0%*攻城基础信息!AE148)</f>
        <v>305319.54330882203</v>
      </c>
      <c r="BC147" s="105">
        <f>其他调用!U148*6*(其他调用!AK$2*$AZ$1*MIN(其他调用!$AJ148/其他调用!AK148,1)+$E$4*0%*攻城基础信息!AF148)</f>
        <v>161438.34541575922</v>
      </c>
      <c r="BD147" s="105">
        <f>其他调用!V148*6*(其他调用!AL$2*$AZ$1*MIN(其他调用!$AJ148/其他调用!AL148,1)+$E$4*0%*攻城基础信息!AG148)</f>
        <v>80054.495115639176</v>
      </c>
      <c r="BF147" s="105">
        <v>144</v>
      </c>
      <c r="BG147" s="105">
        <f>求节点(节奏总纲!D$4:D$163,AZ$4:AZ$163,$AN147)</f>
        <v>19119.215123980128</v>
      </c>
      <c r="BH147" s="105">
        <f>求节点(节奏总纲!E$4:E$163,BA$4:BA$163,$AN147)</f>
        <v>59096.270725054514</v>
      </c>
      <c r="BI147" s="105">
        <f>求节点(节奏总纲!F$4:F$163,BB$4:BB$163,$AN147)</f>
        <v>184066.22875783234</v>
      </c>
      <c r="BJ147" s="105">
        <f>求节点(节奏总纲!G$4:G$163,BC$4:BC$163,$AN147)</f>
        <v>129483.61375681371</v>
      </c>
      <c r="BK147" s="105">
        <f>求节点(节奏总纲!H$4:H$163,BD$4:BD$163,$AN147)</f>
        <v>72676.970230056264</v>
      </c>
      <c r="BL147" s="105">
        <f>BG147*其他调用!H148*其他调用!$M148</f>
        <v>917006.31612445682</v>
      </c>
      <c r="BM147" s="105">
        <f>BH147*其他调用!I148*其他调用!$M148</f>
        <v>2794752.0987355625</v>
      </c>
      <c r="BN147" s="105">
        <f>BI147*其他调用!J148*其他调用!$M148</f>
        <v>710572.95341296366</v>
      </c>
      <c r="BO147" s="105">
        <f>BJ147*其他调用!K148*其他调用!$M148</f>
        <v>88928.827993724655</v>
      </c>
      <c r="BP147" s="105">
        <f>BK147*其他调用!L148*其他调用!$M148</f>
        <v>14442.367524116778</v>
      </c>
      <c r="BQ147" s="105">
        <f t="shared" si="19"/>
        <v>4525702.5637908252</v>
      </c>
      <c r="BR147" s="105">
        <f>[1]服务器生态!$R146</f>
        <v>0.74877906963400909</v>
      </c>
      <c r="BS147" s="105">
        <f>SUMPRODUCT((BG$4:BG147)*($BR$4:$BR147)*(其他调用!BY$5:BY148))</f>
        <v>110750.8418930897</v>
      </c>
      <c r="BT147" s="105">
        <f>SUMPRODUCT((BH$4:BH147)*($BR$4:$BR147)*(其他调用!BZ$5:BZ148))</f>
        <v>344011.06660176691</v>
      </c>
      <c r="BU147" s="105">
        <f>SUMPRODUCT((BI$4:BI147)*($BR$4:$BR147)*(其他调用!CA$5:CA148))</f>
        <v>1078689.6127492739</v>
      </c>
      <c r="BV147" s="105">
        <f>SUMPRODUCT((BJ$4:BJ147)*($BR$4:$BR147)*(其他调用!CB$5:CB148))</f>
        <v>755611.77297963924</v>
      </c>
      <c r="BW147" s="105">
        <f>SUMPRODUCT((BK$4:BK147)*($BR$4:$BR147)*(其他调用!CC$5:CC148))</f>
        <v>418336.46581984521</v>
      </c>
      <c r="BX147" s="105">
        <f>SUMPRODUCT((BG$4:BG147)*($BR$4:$BR147))*'[1]功能-战损相关'!$D$2-BS147</f>
        <v>205680.13494430971</v>
      </c>
      <c r="BY147" s="105">
        <f>SUMPRODUCT((BH$4:BH147)*($BR$4:$BR147))*'[1]功能-战损相关'!$D$2-BT147</f>
        <v>638877.69511756697</v>
      </c>
      <c r="BZ147" s="105">
        <f>SUMPRODUCT((BI$4:BI147)*($BR$4:$BR147))*'[1]功能-战损相关'!$D$2-BU147</f>
        <v>2003280.7093915092</v>
      </c>
      <c r="CA147" s="105">
        <f>SUMPRODUCT((BJ$4:BJ147)*($BR$4:$BR147))*'[1]功能-战损相关'!$D$2-BV147</f>
        <v>1403279.0069621874</v>
      </c>
      <c r="CB147" s="105">
        <f>SUMPRODUCT((BK$4:BK147)*($BR$4:$BR147))*'[1]功能-战损相关'!$D$2-BW147</f>
        <v>776910.5793797127</v>
      </c>
    </row>
    <row r="148" spans="27:80" x14ac:dyDescent="0.2">
      <c r="AA148" s="105">
        <v>145</v>
      </c>
      <c r="AB148" s="105">
        <f>攻城基础信息!X149*$E$12</f>
        <v>220069.68628105751</v>
      </c>
      <c r="AC148" s="105">
        <f>攻城基础信息!Y149*$E$12</f>
        <v>161643.6881504652</v>
      </c>
      <c r="AD148" s="105">
        <f>攻城基础信息!Z149*$E$12</f>
        <v>230306.96539466261</v>
      </c>
      <c r="AE148" s="105">
        <f>攻城基础信息!AA149*$E$12</f>
        <v>169932.78117249976</v>
      </c>
      <c r="AF148" s="105">
        <f>攻城基础信息!AB149*$E$12</f>
        <v>249462.58179635432</v>
      </c>
      <c r="AG148" s="105"/>
      <c r="AH148" s="105">
        <f>$E$4*AB148*攻城基础信息!AC149</f>
        <v>15404878.039674016</v>
      </c>
      <c r="AI148" s="105">
        <f>$E$4*AC148*攻城基础信息!AD149</f>
        <v>11315058.170532558</v>
      </c>
      <c r="AJ148" s="105">
        <f>$E$4*AD148*攻城基础信息!AE149</f>
        <v>16121487.577626372</v>
      </c>
      <c r="AK148" s="105">
        <f>$E$4*AE148*攻城基础信息!AF149</f>
        <v>11895294.682074975</v>
      </c>
      <c r="AL148" s="105">
        <f>$E$4*AF148*攻城基础信息!AG149</f>
        <v>17462380.725744791</v>
      </c>
      <c r="AN148" s="105">
        <v>145</v>
      </c>
      <c r="AO148" s="105">
        <f>求节点(节奏总纲!D$4:D$163,AH$4:AH$163,$AN148)*其他调用!H149*其他调用!$M149</f>
        <v>482583276.77042383</v>
      </c>
      <c r="AP148" s="105">
        <f>求节点(节奏总纲!E$4:E$163,AI$4:AI$163,$AN148)*其他调用!I149*其他调用!$M149</f>
        <v>594645401.43211544</v>
      </c>
      <c r="AQ148" s="105">
        <f>求节点(节奏总纲!F$4:F$163,AJ$4:AJ$163,$AN148)*其他调用!J149*其他调用!$M149</f>
        <v>46814230.016071953</v>
      </c>
      <c r="AR148" s="105">
        <f>求节点(节奏总纲!G$4:G$163,AK$4:AK$163,$AN148)*其他调用!K149*其他调用!$M149</f>
        <v>8333365.3407416129</v>
      </c>
      <c r="AS148" s="105">
        <f>求节点(节奏总纲!H$4:H$163,AL$4:AL$163,$AN148)*其他调用!L149*其他调用!$M149</f>
        <v>3470124.2978200046</v>
      </c>
      <c r="AT148" s="105">
        <f t="shared" si="18"/>
        <v>1135846397.857173</v>
      </c>
      <c r="AU148" s="105"/>
      <c r="AY148" s="105">
        <v>145</v>
      </c>
      <c r="AZ148" s="105">
        <f>其他调用!R149*6*(其他调用!AH$2*$AZ$1*MIN(其他调用!$AJ149/其他调用!AH149,1)+$E$4*0%*攻城基础信息!AC149)</f>
        <v>33889.386737338231</v>
      </c>
      <c r="BA148" s="105">
        <f>其他调用!S149*6*(其他调用!AI$2*$AZ$1*MIN(其他调用!$AJ149/其他调用!AI149,1)+$E$4*0%*攻城基础信息!AD149)</f>
        <v>102010.73096900596</v>
      </c>
      <c r="BB148" s="105">
        <f>其他调用!T149*6*(其他调用!AJ$2*$AZ$1*MIN(其他调用!$AJ149/其他调用!AJ149,1)+$E$4*0%*攻城基础信息!AE149)</f>
        <v>307191.71887307079</v>
      </c>
      <c r="BC148" s="105">
        <f>其他调用!U149*6*(其他调用!AK$2*$AZ$1*MIN(其他调用!$AJ149/其他调用!AK149,1)+$E$4*0%*攻城基础信息!AF149)</f>
        <v>161932.87528000731</v>
      </c>
      <c r="BD148" s="105">
        <f>其他调用!V149*6*(其他调用!AL$2*$AZ$1*MIN(其他调用!$AJ149/其他调用!AL149,1)+$E$4*0%*攻城基础信息!AG149)</f>
        <v>80867.56732527398</v>
      </c>
      <c r="BF148" s="105">
        <v>145</v>
      </c>
      <c r="BG148" s="105">
        <f>求节点(节奏总纲!D$4:D$163,AZ$4:AZ$163,$AN148)</f>
        <v>19139.294488028845</v>
      </c>
      <c r="BH148" s="105">
        <f>求节点(节奏总纲!E$4:E$163,BA$4:BA$163,$AN148)</f>
        <v>59159.344547704444</v>
      </c>
      <c r="BI148" s="105">
        <f>求节点(节奏总纲!F$4:F$163,BB$4:BB$163,$AN148)</f>
        <v>184252.91625732856</v>
      </c>
      <c r="BJ148" s="105">
        <f>求节点(节奏总纲!G$4:G$163,BC$4:BC$163,$AN148)</f>
        <v>129591.22248788161</v>
      </c>
      <c r="BK148" s="105">
        <f>求节点(节奏总纲!H$4:H$163,BD$4:BD$163,$AN148)</f>
        <v>72774.678248255717</v>
      </c>
      <c r="BL148" s="105">
        <f>BG148*其他调用!H149*其他调用!$M149</f>
        <v>917969.37363163137</v>
      </c>
      <c r="BM148" s="105">
        <f>BH148*其他调用!I149*其他调用!$M149</f>
        <v>2797734.9552857885</v>
      </c>
      <c r="BN148" s="105">
        <f>BI148*其他调用!J149*其他调用!$M149</f>
        <v>711293.64557239739</v>
      </c>
      <c r="BO148" s="105">
        <f>BJ148*其他调用!K149*其他调用!$M149</f>
        <v>89002.733239787165</v>
      </c>
      <c r="BP148" s="105">
        <f>BK148*其他调用!L149*其他调用!$M149</f>
        <v>14461.784061493376</v>
      </c>
      <c r="BQ148" s="105">
        <f t="shared" si="19"/>
        <v>4530462.4917910974</v>
      </c>
      <c r="BR148" s="105">
        <f>[1]服务器生态!$R147</f>
        <v>0.87039520491610434</v>
      </c>
      <c r="BS148" s="105">
        <f>SUMPRODUCT((BG$4:BG148)*($BR$4:$BR148)*(其他调用!BY$5:BY149))</f>
        <v>113666.12316896477</v>
      </c>
      <c r="BT148" s="105">
        <f>SUMPRODUCT((BH$4:BH148)*($BR$4:$BR148)*(其他调用!BZ$5:BZ149))</f>
        <v>353022.16832031967</v>
      </c>
      <c r="BU148" s="105">
        <f>SUMPRODUCT((BI$4:BI148)*($BR$4:$BR148)*(其他调用!CA$5:CA149))</f>
        <v>1106754.8623396566</v>
      </c>
      <c r="BV148" s="105">
        <f>SUMPRODUCT((BJ$4:BJ148)*($BR$4:$BR148)*(其他调用!CB$5:CB149))</f>
        <v>775350.99924385617</v>
      </c>
      <c r="BW148" s="105">
        <f>SUMPRODUCT((BK$4:BK148)*($BR$4:$BR148)*(其他调用!CC$5:CC149))</f>
        <v>429421.44374249916</v>
      </c>
      <c r="BX148" s="105">
        <f>SUMPRODUCT((BG$4:BG148)*($BR$4:$BR148))*'[1]功能-战损相关'!$D$2-BS148</f>
        <v>211094.22874236346</v>
      </c>
      <c r="BY148" s="105">
        <f>SUMPRODUCT((BH$4:BH148)*($BR$4:$BR148))*'[1]功能-战损相关'!$D$2-BT148</f>
        <v>655612.59830916487</v>
      </c>
      <c r="BZ148" s="105">
        <f>SUMPRODUCT((BI$4:BI148)*($BR$4:$BR148))*'[1]功能-战损相关'!$D$2-BU148</f>
        <v>2055401.8872022203</v>
      </c>
      <c r="CA148" s="105">
        <f>SUMPRODUCT((BJ$4:BJ148)*($BR$4:$BR148))*'[1]功能-战损相关'!$D$2-BV148</f>
        <v>1439937.5700243043</v>
      </c>
      <c r="CB148" s="105">
        <f>SUMPRODUCT((BK$4:BK148)*($BR$4:$BR148))*'[1]功能-战损相关'!$D$2-BW148</f>
        <v>797496.9669503558</v>
      </c>
    </row>
    <row r="149" spans="27:80" x14ac:dyDescent="0.2">
      <c r="AA149" s="105">
        <v>146</v>
      </c>
      <c r="AB149" s="105">
        <f>攻城基础信息!X150*$E$12</f>
        <v>220069.68628105751</v>
      </c>
      <c r="AC149" s="105">
        <f>攻城基础信息!Y150*$E$12</f>
        <v>161643.6881504652</v>
      </c>
      <c r="AD149" s="105">
        <f>攻城基础信息!Z150*$E$12</f>
        <v>230306.96539466261</v>
      </c>
      <c r="AE149" s="105">
        <f>攻城基础信息!AA150*$E$12</f>
        <v>169932.78117249976</v>
      </c>
      <c r="AF149" s="105">
        <f>攻城基础信息!AB150*$E$12</f>
        <v>249462.58179635432</v>
      </c>
      <c r="AG149" s="105"/>
      <c r="AH149" s="105">
        <f>$E$4*AB149*攻城基础信息!AC150</f>
        <v>15404878.039674016</v>
      </c>
      <c r="AI149" s="105">
        <f>$E$4*AC149*攻城基础信息!AD150</f>
        <v>11315058.170532558</v>
      </c>
      <c r="AJ149" s="105">
        <f>$E$4*AD149*攻城基础信息!AE150</f>
        <v>16121487.577626372</v>
      </c>
      <c r="AK149" s="105">
        <f>$E$4*AE149*攻城基础信息!AF150</f>
        <v>11895294.682074975</v>
      </c>
      <c r="AL149" s="105">
        <f>$E$4*AF149*攻城基础信息!AG150</f>
        <v>17462380.725744791</v>
      </c>
      <c r="AN149" s="105">
        <v>146</v>
      </c>
      <c r="AO149" s="105">
        <f>求节点(节奏总纲!D$4:D$163,AH$4:AH$163,$AN149)*其他调用!H150*其他调用!$M150</f>
        <v>483986279.16767418</v>
      </c>
      <c r="AP149" s="105">
        <f>求节点(节奏总纲!E$4:E$163,AI$4:AI$163,$AN149)*其他调用!I150*其他调用!$M150</f>
        <v>596208895.86462772</v>
      </c>
      <c r="AQ149" s="105">
        <f>求节点(节奏总纲!F$4:F$163,AJ$4:AJ$163,$AN149)*其他调用!J150*其他调用!$M150</f>
        <v>46944255.695577234</v>
      </c>
      <c r="AR149" s="105">
        <f>求节点(节奏总纲!G$4:G$163,AK$4:AK$163,$AN149)*其他调用!K150*其他调用!$M150</f>
        <v>8153797.5690418519</v>
      </c>
      <c r="AS149" s="105">
        <f>求节点(节奏总纲!H$4:H$163,AL$4:AL$163,$AN149)*其他调用!L150*其他调用!$M150</f>
        <v>3470124.2978200046</v>
      </c>
      <c r="AT149" s="105">
        <f t="shared" si="18"/>
        <v>1138763352.5947411</v>
      </c>
      <c r="AU149" s="105"/>
      <c r="AY149" s="105">
        <v>146</v>
      </c>
      <c r="AZ149" s="105">
        <f>其他调用!R150*6*(其他调用!AH$2*$AZ$1*MIN(其他调用!$AJ150/其他调用!AH150,1)+$E$4*0%*攻城基础信息!AC150)</f>
        <v>34088.011405948673</v>
      </c>
      <c r="BA149" s="105">
        <f>其他调用!S150*6*(其他调用!AI$2*$AZ$1*MIN(其他调用!$AJ150/其他调用!AI150,1)+$E$4*0%*攻城基础信息!AD150)</f>
        <v>102629.64105478687</v>
      </c>
      <c r="BB149" s="105">
        <f>其他调用!T150*6*(其他调用!AJ$2*$AZ$1*MIN(其他调用!$AJ150/其他调用!AJ150,1)+$E$4*0%*攻城基础信息!AE150)</f>
        <v>308932.98887151555</v>
      </c>
      <c r="BC149" s="105">
        <f>其他调用!U150*6*(其他调用!AK$2*$AZ$1*MIN(其他调用!$AJ150/其他调用!AK150,1)+$E$4*0%*攻城基础信息!AF150)</f>
        <v>162416.37077851084</v>
      </c>
      <c r="BD149" s="105">
        <f>其他调用!V150*6*(其他调用!AL$2*$AZ$1*MIN(其他调用!$AJ150/其他调用!AL150,1)+$E$4*0%*攻城基础信息!AG150)</f>
        <v>81676.279352998012</v>
      </c>
      <c r="BF149" s="105">
        <v>146</v>
      </c>
      <c r="BG149" s="105">
        <f>求节点(节奏总纲!D$4:D$163,AZ$4:AZ$163,$AN149)</f>
        <v>19159.373852077566</v>
      </c>
      <c r="BH149" s="105">
        <f>求节点(节奏总纲!E$4:E$163,BA$4:BA$163,$AN149)</f>
        <v>59216.545305202038</v>
      </c>
      <c r="BI149" s="105">
        <f>求节点(节奏总纲!F$4:F$163,BB$4:BB$163,$AN149)</f>
        <v>184439.6037568248</v>
      </c>
      <c r="BJ149" s="105">
        <f>求节点(节奏总纲!G$4:G$163,BC$4:BC$163,$AN149)</f>
        <v>129698.83121894949</v>
      </c>
      <c r="BK149" s="105">
        <f>求节点(节奏总纲!H$4:H$163,BD$4:BD$163,$AN149)</f>
        <v>72872.386266455156</v>
      </c>
      <c r="BL149" s="105">
        <f>BG149*其他调用!H150*其他调用!$M150</f>
        <v>918932.43113880639</v>
      </c>
      <c r="BM149" s="105">
        <f>BH149*其他调用!I150*其他调用!$M150</f>
        <v>2800440.0656946911</v>
      </c>
      <c r="BN149" s="105">
        <f>BI149*其他调用!J150*其他调用!$M150</f>
        <v>712014.33773183124</v>
      </c>
      <c r="BO149" s="105">
        <f>BJ149*其他调用!K150*其他调用!$M150</f>
        <v>89076.63848584966</v>
      </c>
      <c r="BP149" s="105">
        <f>BK149*其他调用!L150*其他调用!$M150</f>
        <v>14481.200598869968</v>
      </c>
      <c r="BQ149" s="105">
        <f t="shared" si="19"/>
        <v>4534944.6736500487</v>
      </c>
      <c r="BR149" s="105">
        <f>[1]服务器生态!$R148</f>
        <v>0.99201134019819948</v>
      </c>
      <c r="BS149" s="105">
        <f>SUMPRODUCT((BG$4:BG149)*($BR$4:$BR149)*(其他调用!BY$5:BY150))</f>
        <v>116992.22849212738</v>
      </c>
      <c r="BT149" s="105">
        <f>SUMPRODUCT((BH$4:BH149)*($BR$4:$BR149)*(其他调用!BZ$5:BZ150))</f>
        <v>363302.27810259082</v>
      </c>
      <c r="BU149" s="105">
        <f>SUMPRODUCT((BI$4:BI149)*($BR$4:$BR149)*(其他调用!CA$5:CA150))</f>
        <v>1138773.9435786323</v>
      </c>
      <c r="BV149" s="105">
        <f>SUMPRODUCT((BJ$4:BJ149)*($BR$4:$BR149)*(其他调用!CB$5:CB150))</f>
        <v>797866.973735295</v>
      </c>
      <c r="BW149" s="105">
        <f>SUMPRODUCT((BK$4:BK149)*($BR$4:$BR149)*(其他调用!CC$5:CC150))</f>
        <v>442072.23461613391</v>
      </c>
      <c r="BX149" s="105">
        <f>SUMPRODUCT((BG$4:BG149)*($BR$4:$BR149))*'[1]功能-战损相关'!$D$2-BS149</f>
        <v>217271.28148537973</v>
      </c>
      <c r="BY149" s="105">
        <f>SUMPRODUCT((BH$4:BH149)*($BR$4:$BR149))*'[1]功能-战损相关'!$D$2-BT149</f>
        <v>674704.23076195421</v>
      </c>
      <c r="BZ149" s="105">
        <f>SUMPRODUCT((BI$4:BI149)*($BR$4:$BR149))*'[1]功能-战损相关'!$D$2-BU149</f>
        <v>2114865.8952174606</v>
      </c>
      <c r="CA149" s="105">
        <f>SUMPRODUCT((BJ$4:BJ149)*($BR$4:$BR149))*'[1]功能-战损相关'!$D$2-BV149</f>
        <v>1481752.9512226905</v>
      </c>
      <c r="CB149" s="105">
        <f>SUMPRODUCT((BK$4:BK149)*($BR$4:$BR149))*'[1]功能-战损相关'!$D$2-BW149</f>
        <v>820991.29285853473</v>
      </c>
    </row>
    <row r="150" spans="27:80" x14ac:dyDescent="0.2">
      <c r="AA150" s="105">
        <v>147</v>
      </c>
      <c r="AB150" s="105">
        <f>攻城基础信息!X151*$E$12</f>
        <v>220069.68628105751</v>
      </c>
      <c r="AC150" s="105">
        <f>攻城基础信息!Y151*$E$12</f>
        <v>161643.6881504652</v>
      </c>
      <c r="AD150" s="105">
        <f>攻城基础信息!Z151*$E$12</f>
        <v>230306.96539466261</v>
      </c>
      <c r="AE150" s="105">
        <f>攻城基础信息!AA151*$E$12</f>
        <v>169932.78117249976</v>
      </c>
      <c r="AF150" s="105">
        <f>攻城基础信息!AB151*$E$12</f>
        <v>249462.58179635432</v>
      </c>
      <c r="AG150" s="105"/>
      <c r="AH150" s="105">
        <f>$E$4*AB150*攻城基础信息!AC151</f>
        <v>15404878.039674016</v>
      </c>
      <c r="AI150" s="105">
        <f>$E$4*AC150*攻城基础信息!AD151</f>
        <v>11315058.170532558</v>
      </c>
      <c r="AJ150" s="105">
        <f>$E$4*AD150*攻城基础信息!AE151</f>
        <v>16121487.577626372</v>
      </c>
      <c r="AK150" s="105">
        <f>$E$4*AE150*攻城基础信息!AF151</f>
        <v>11895294.682074975</v>
      </c>
      <c r="AL150" s="105">
        <f>$E$4*AF150*攻城基础信息!AG151</f>
        <v>17462380.725744791</v>
      </c>
      <c r="AN150" s="105">
        <v>147</v>
      </c>
      <c r="AO150" s="105">
        <f>求节点(节奏总纲!D$4:D$163,AH$4:AH$163,$AN150)*其他调用!H151*其他调用!$M151</f>
        <v>485319345.49528891</v>
      </c>
      <c r="AP150" s="105">
        <f>求节点(节奏总纲!E$4:E$163,AI$4:AI$163,$AN150)*其他调用!I151*其他调用!$M151</f>
        <v>597752002.39859271</v>
      </c>
      <c r="AQ150" s="105">
        <f>求节点(节奏总纲!F$4:F$163,AJ$4:AJ$163,$AN150)*其他调用!J151*其他调用!$M151</f>
        <v>47072120.984317303</v>
      </c>
      <c r="AR150" s="105">
        <f>求节点(节奏总纲!G$4:G$163,AK$4:AK$163,$AN150)*其他调用!K151*其他调用!$M151</f>
        <v>7974229.7973420909</v>
      </c>
      <c r="AS150" s="105">
        <f>求节点(节奏总纲!H$4:H$163,AL$4:AL$163,$AN150)*其他调用!L151*其他调用!$M151</f>
        <v>3470124.2978200046</v>
      </c>
      <c r="AT150" s="105">
        <f t="shared" si="18"/>
        <v>1141587822.973361</v>
      </c>
      <c r="AU150" s="105"/>
      <c r="AY150" s="105">
        <v>147</v>
      </c>
      <c r="AZ150" s="105">
        <f>其他调用!R151*6*(其他调用!AH$2*$AZ$1*MIN(其他调用!$AJ151/其他调用!AH151,1)+$E$4*0%*攻城基础信息!AC151)</f>
        <v>34295.694589069361</v>
      </c>
      <c r="BA150" s="105">
        <f>其他调用!S151*6*(其他调用!AI$2*$AZ$1*MIN(其他调用!$AJ151/其他调用!AI151,1)+$E$4*0%*攻城基础信息!AD151)</f>
        <v>103205.77142119344</v>
      </c>
      <c r="BB150" s="105">
        <f>其他调用!T151*6*(其他调用!AJ$2*$AZ$1*MIN(其他调用!$AJ151/其他调用!AJ151,1)+$E$4*0%*攻城基础信息!AE151)</f>
        <v>310673.84706066881</v>
      </c>
      <c r="BC150" s="105">
        <f>其他调用!U151*6*(其他调用!AK$2*$AZ$1*MIN(其他调用!$AJ151/其他调用!AK151,1)+$E$4*0%*攻城基础信息!AF151)</f>
        <v>162896.55898944131</v>
      </c>
      <c r="BD150" s="105">
        <f>其他调用!V151*6*(其他调用!AL$2*$AZ$1*MIN(其他调用!$AJ151/其他调用!AL151,1)+$E$4*0%*攻城基础信息!AG151)</f>
        <v>82485.671997086873</v>
      </c>
      <c r="BF150" s="105">
        <v>147</v>
      </c>
      <c r="BG150" s="105">
        <f>求节点(节奏总纲!D$4:D$163,AZ$4:AZ$163,$AN150)</f>
        <v>19178.837235503568</v>
      </c>
      <c r="BH150" s="105">
        <f>求节点(节奏总纲!E$4:E$163,BA$4:BA$163,$AN150)</f>
        <v>59272.595971084986</v>
      </c>
      <c r="BI150" s="105">
        <f>求节点(节奏总纲!F$4:F$163,BB$4:BB$163,$AN150)</f>
        <v>184616.98582613081</v>
      </c>
      <c r="BJ150" s="105">
        <f>求节点(节奏总纲!G$4:G$163,BC$4:BC$163,$AN150)</f>
        <v>129806.43995001739</v>
      </c>
      <c r="BK150" s="105">
        <f>求节点(节奏总纲!H$4:H$163,BD$4:BD$163,$AN150)</f>
        <v>72970.09428465461</v>
      </c>
      <c r="BL150" s="105">
        <f>BG150*其他调用!H151*其他调用!$M151</f>
        <v>919865.94464441098</v>
      </c>
      <c r="BM150" s="105">
        <f>BH150*其他调用!I151*其他调用!$M151</f>
        <v>2803090.7865302018</v>
      </c>
      <c r="BN150" s="105">
        <f>BI150*其他调用!J151*其他调用!$M151</f>
        <v>712699.10702231911</v>
      </c>
      <c r="BO150" s="105">
        <f>BJ150*其他调用!K151*其他调用!$M151</f>
        <v>89150.54373191217</v>
      </c>
      <c r="BP150" s="105">
        <f>BK150*其他调用!L151*其他调用!$M151</f>
        <v>14500.617136246561</v>
      </c>
      <c r="BQ150" s="105">
        <f t="shared" si="19"/>
        <v>4539306.9990650909</v>
      </c>
      <c r="BR150" s="105">
        <f>[1]服务器生态!$R149</f>
        <v>1.1136274754802946</v>
      </c>
      <c r="BS150" s="105">
        <f>SUMPRODUCT((BG$4:BG150)*($BR$4:$BR150)*(其他调用!BY$5:BY151))</f>
        <v>120729.89250844112</v>
      </c>
      <c r="BT150" s="105">
        <f>SUMPRODUCT((BH$4:BH150)*($BR$4:$BR150)*(其他调用!BZ$5:BZ151))</f>
        <v>374853.60660046834</v>
      </c>
      <c r="BU150" s="105">
        <f>SUMPRODUCT((BI$4:BI150)*($BR$4:$BR150)*(其他调用!CA$5:CA151))</f>
        <v>1174752.9894534911</v>
      </c>
      <c r="BV150" s="105">
        <f>SUMPRODUCT((BJ$4:BJ150)*($BR$4:$BR150)*(其他调用!CB$5:CB151))</f>
        <v>823164.27688925387</v>
      </c>
      <c r="BW150" s="105">
        <f>SUMPRODUCT((BK$4:BK150)*($BR$4:$BR150)*(其他调用!CC$5:CC151))</f>
        <v>456292.99744579522</v>
      </c>
      <c r="BX150" s="105">
        <f>SUMPRODUCT((BG$4:BG150)*($BR$4:$BR150))*'[1]功能-战损相关'!$D$2-BS150</f>
        <v>224212.65751567663</v>
      </c>
      <c r="BY150" s="105">
        <f>SUMPRODUCT((BH$4:BH150)*($BR$4:$BR150))*'[1]功能-战损相关'!$D$2-BT150</f>
        <v>696156.69797229813</v>
      </c>
      <c r="BZ150" s="105">
        <f>SUMPRODUCT((BI$4:BI150)*($BR$4:$BR150))*'[1]功能-战损相关'!$D$2-BU150</f>
        <v>2181684.1232707696</v>
      </c>
      <c r="CA150" s="105">
        <f>SUMPRODUCT((BJ$4:BJ150)*($BR$4:$BR150))*'[1]功能-战损相关'!$D$2-BV150</f>
        <v>1528733.6570800426</v>
      </c>
      <c r="CB150" s="105">
        <f>SUMPRODUCT((BK$4:BK150)*($BR$4:$BR150))*'[1]功能-战损相关'!$D$2-BW150</f>
        <v>847401.28097076295</v>
      </c>
    </row>
    <row r="151" spans="27:80" x14ac:dyDescent="0.2">
      <c r="AA151" s="105">
        <v>148</v>
      </c>
      <c r="AB151" s="105">
        <f>攻城基础信息!X152*$E$12</f>
        <v>220069.68628105751</v>
      </c>
      <c r="AC151" s="105">
        <f>攻城基础信息!Y152*$E$12</f>
        <v>161643.6881504652</v>
      </c>
      <c r="AD151" s="105">
        <f>攻城基础信息!Z152*$E$12</f>
        <v>230306.96539466261</v>
      </c>
      <c r="AE151" s="105">
        <f>攻城基础信息!AA152*$E$12</f>
        <v>169932.78117249976</v>
      </c>
      <c r="AF151" s="105">
        <f>攻城基础信息!AB152*$E$12</f>
        <v>249462.58179635432</v>
      </c>
      <c r="AG151" s="105"/>
      <c r="AH151" s="105">
        <f>$E$4*AB151*攻城基础信息!AC152</f>
        <v>15404878.039674016</v>
      </c>
      <c r="AI151" s="105">
        <f>$E$4*AC151*攻城基础信息!AD152</f>
        <v>11315058.170532558</v>
      </c>
      <c r="AJ151" s="105">
        <f>$E$4*AD151*攻城基础信息!AE152</f>
        <v>16121487.577626372</v>
      </c>
      <c r="AK151" s="105">
        <f>$E$4*AE151*攻城基础信息!AF152</f>
        <v>11895294.682074975</v>
      </c>
      <c r="AL151" s="105">
        <f>$E$4*AF151*攻城基础信息!AG152</f>
        <v>17462380.725744791</v>
      </c>
      <c r="AN151" s="105">
        <v>148</v>
      </c>
      <c r="AO151" s="105">
        <f>求节点(节奏总纲!D$4:D$163,AH$4:AH$163,$AN151)*其他调用!H152*其他调用!$M152</f>
        <v>486649996.03492224</v>
      </c>
      <c r="AP151" s="105">
        <f>求节点(节奏总纲!E$4:E$163,AI$4:AI$163,$AN151)*其他调用!I152*其他调用!$M152</f>
        <v>599295108.93255758</v>
      </c>
      <c r="AQ151" s="105">
        <f>求节点(节奏总纲!F$4:F$163,AJ$4:AJ$163,$AN151)*其他调用!J152*其他调用!$M152</f>
        <v>47197532.258487694</v>
      </c>
      <c r="AR151" s="105">
        <f>求节点(节奏总纲!G$4:G$163,AK$4:AK$163,$AN151)*其他调用!K152*其他调用!$M152</f>
        <v>7794662.0256423298</v>
      </c>
      <c r="AS151" s="105">
        <f>求节点(节奏总纲!H$4:H$163,AL$4:AL$163,$AN151)*其他调用!L152*其他调用!$M152</f>
        <v>3470124.2978200046</v>
      </c>
      <c r="AT151" s="105">
        <f t="shared" si="18"/>
        <v>1144407423.5494299</v>
      </c>
      <c r="AU151" s="105"/>
      <c r="AY151" s="105">
        <v>148</v>
      </c>
      <c r="AZ151" s="105">
        <f>其他调用!R152*6*(其他调用!AH$2*$AZ$1*MIN(其他调用!$AJ152/其他调用!AH152,1)+$E$4*0%*攻城基础信息!AC152)</f>
        <v>34493.387144748769</v>
      </c>
      <c r="BA151" s="105">
        <f>其他调用!S152*6*(其他调用!AI$2*$AZ$1*MIN(其他调用!$AJ152/其他调用!AI152,1)+$E$4*0%*攻城基础信息!AD152)</f>
        <v>103821.7232640439</v>
      </c>
      <c r="BB151" s="105">
        <f>其他调用!T152*6*(其他调用!AJ$2*$AZ$1*MIN(其他调用!$AJ152/其他调用!AJ152,1)+$E$4*0%*攻城基础信息!AE152)</f>
        <v>312484.74248961353</v>
      </c>
      <c r="BC151" s="105">
        <f>其他调用!U152*6*(其他调用!AK$2*$AZ$1*MIN(其他调用!$AJ152/其他调用!AK152,1)+$E$4*0%*攻城基础信息!AF152)</f>
        <v>163428.25500030161</v>
      </c>
      <c r="BD151" s="105">
        <f>其他调用!V152*6*(其他调用!AL$2*$AZ$1*MIN(其他调用!$AJ152/其他调用!AL152,1)+$E$4*0%*攻城基础信息!AG152)</f>
        <v>83312.458673443602</v>
      </c>
      <c r="BF151" s="105">
        <v>148</v>
      </c>
      <c r="BG151" s="105">
        <f>求节点(节奏总纲!D$4:D$163,AZ$4:AZ$163,$AN151)</f>
        <v>19198.27934123134</v>
      </c>
      <c r="BH151" s="105">
        <f>求节点(节奏总纲!E$4:E$163,BA$4:BA$163,$AN151)</f>
        <v>59328.64663696794</v>
      </c>
      <c r="BI151" s="105">
        <f>求节点(节奏总纲!F$4:F$163,BB$4:BB$163,$AN151)</f>
        <v>184783.79774228131</v>
      </c>
      <c r="BJ151" s="105">
        <f>求节点(节奏总纲!G$4:G$163,BC$4:BC$163,$AN151)</f>
        <v>129914.04868108529</v>
      </c>
      <c r="BK151" s="105">
        <f>求节点(节奏总纲!H$4:H$163,BD$4:BD$163,$AN151)</f>
        <v>73067.605421923727</v>
      </c>
      <c r="BL151" s="105">
        <f>BG151*其他调用!H152*其他调用!$M152</f>
        <v>920798.43761734501</v>
      </c>
      <c r="BM151" s="105">
        <f>BH151*其他调用!I152*其他调用!$M152</f>
        <v>2805741.5073657134</v>
      </c>
      <c r="BN151" s="105">
        <f>BI151*其他调用!J152*其他调用!$M152</f>
        <v>713343.07108201354</v>
      </c>
      <c r="BO151" s="105">
        <f>BJ151*其他调用!K152*其他调用!$M152</f>
        <v>89224.44897797468</v>
      </c>
      <c r="BP151" s="105">
        <f>BK151*其他调用!L152*其他调用!$M152</f>
        <v>14519.99454944468</v>
      </c>
      <c r="BQ151" s="105">
        <f t="shared" si="19"/>
        <v>4543627.4595924914</v>
      </c>
      <c r="BR151" s="105">
        <f>[1]服务器生态!$R150</f>
        <v>1.2352436107623899</v>
      </c>
      <c r="BS151" s="105">
        <f>SUMPRODUCT((BG$4:BG151)*($BR$4:$BR151)*(其他调用!BY$5:BY152))</f>
        <v>124879.93908987145</v>
      </c>
      <c r="BT151" s="105">
        <f>SUMPRODUCT((BH$4:BH151)*($BR$4:$BR151)*(其他调用!BZ$5:BZ152))</f>
        <v>387678.53964682983</v>
      </c>
      <c r="BU151" s="105">
        <f>SUMPRODUCT((BI$4:BI151)*($BR$4:$BR151)*(其他调用!CA$5:CA152))</f>
        <v>1214697.2654218646</v>
      </c>
      <c r="BV151" s="105">
        <f>SUMPRODUCT((BJ$4:BJ151)*($BR$4:$BR151)*(其他调用!CB$5:CB152))</f>
        <v>851247.48914103117</v>
      </c>
      <c r="BW151" s="105">
        <f>SUMPRODUCT((BK$4:BK151)*($BR$4:$BR151)*(其他调用!CC$5:CC152))</f>
        <v>472087.8486772445</v>
      </c>
      <c r="BX151" s="105">
        <f>SUMPRODUCT((BG$4:BG151)*($BR$4:$BR151))*'[1]功能-战损相关'!$D$2-BS151</f>
        <v>231919.88688119009</v>
      </c>
      <c r="BY151" s="105">
        <f>SUMPRODUCT((BH$4:BH151)*($BR$4:$BR151))*'[1]功能-战损相关'!$D$2-BT151</f>
        <v>719974.4307726837</v>
      </c>
      <c r="BZ151" s="105">
        <f>SUMPRODUCT((BI$4:BI151)*($BR$4:$BR151))*'[1]功能-战损相关'!$D$2-BU151</f>
        <v>2255866.3500691778</v>
      </c>
      <c r="CA151" s="105">
        <f>SUMPRODUCT((BJ$4:BJ151)*($BR$4:$BR151))*'[1]功能-战损相关'!$D$2-BV151</f>
        <v>1580888.1941190576</v>
      </c>
      <c r="CB151" s="105">
        <f>SUMPRODUCT((BK$4:BK151)*($BR$4:$BR151))*'[1]功能-战损相关'!$D$2-BW151</f>
        <v>876734.57611488295</v>
      </c>
    </row>
    <row r="152" spans="27:80" x14ac:dyDescent="0.2">
      <c r="AA152" s="105">
        <v>149</v>
      </c>
      <c r="AB152" s="105">
        <f>攻城基础信息!X153*$E$12</f>
        <v>220069.68628105751</v>
      </c>
      <c r="AC152" s="105">
        <f>攻城基础信息!Y153*$E$12</f>
        <v>161643.6881504652</v>
      </c>
      <c r="AD152" s="105">
        <f>攻城基础信息!Z153*$E$12</f>
        <v>230306.96539466261</v>
      </c>
      <c r="AE152" s="105">
        <f>攻城基础信息!AA153*$E$12</f>
        <v>169932.78117249976</v>
      </c>
      <c r="AF152" s="105">
        <f>攻城基础信息!AB153*$E$12</f>
        <v>249462.58179635432</v>
      </c>
      <c r="AG152" s="105"/>
      <c r="AH152" s="105">
        <f>$E$4*AB152*攻城基础信息!AC153</f>
        <v>15404878.039674016</v>
      </c>
      <c r="AI152" s="105">
        <f>$E$4*AC152*攻城基础信息!AD153</f>
        <v>11315058.170532558</v>
      </c>
      <c r="AJ152" s="105">
        <f>$E$4*AD152*攻城基础信息!AE153</f>
        <v>16121487.577626372</v>
      </c>
      <c r="AK152" s="105">
        <f>$E$4*AE152*攻城基础信息!AF153</f>
        <v>11895294.682074975</v>
      </c>
      <c r="AL152" s="105">
        <f>$E$4*AF152*攻城基础信息!AG153</f>
        <v>17462380.725744791</v>
      </c>
      <c r="AN152" s="105">
        <v>149</v>
      </c>
      <c r="AO152" s="105">
        <f>求节点(节奏总纲!D$4:D$163,AH$4:AH$163,$AN152)*其他调用!H153*其他调用!$M153</f>
        <v>487980646.5745557</v>
      </c>
      <c r="AP152" s="105">
        <f>求节点(节奏总纲!E$4:E$163,AI$4:AI$163,$AN152)*其他调用!I153*其他调用!$M153</f>
        <v>600838215.46652257</v>
      </c>
      <c r="AQ152" s="105">
        <f>求节点(节奏总纲!F$4:F$163,AJ$4:AJ$163,$AN152)*其他调用!J153*其他调用!$M153</f>
        <v>47322943.532658093</v>
      </c>
      <c r="AR152" s="105">
        <f>求节点(节奏总纲!G$4:G$163,AK$4:AK$163,$AN152)*其他调用!K153*其他调用!$M153</f>
        <v>7615094.2539425679</v>
      </c>
      <c r="AS152" s="105">
        <f>求节点(节奏总纲!H$4:H$163,AL$4:AL$163,$AN152)*其他调用!L153*其他调用!$M153</f>
        <v>3470124.2978200046</v>
      </c>
      <c r="AT152" s="105">
        <f t="shared" si="18"/>
        <v>1147227024.125499</v>
      </c>
      <c r="AU152" s="105"/>
      <c r="AY152" s="105">
        <v>149</v>
      </c>
      <c r="AZ152" s="105">
        <f>其他调用!R153*6*(其他调用!AH$2*$AZ$1*MIN(其他调用!$AJ153/其他调用!AH153,1)+$E$4*0%*攻城基础信息!AC153)</f>
        <v>34700.962371914764</v>
      </c>
      <c r="BA152" s="105">
        <f>其他调用!S153*6*(其他调用!AI$2*$AZ$1*MIN(其他调用!$AJ153/其他调用!AI153,1)+$E$4*0%*攻城基础信息!AD153)</f>
        <v>104424.54433410875</v>
      </c>
      <c r="BB152" s="105">
        <f>其他调用!T153*6*(其他调用!AJ$2*$AZ$1*MIN(其他调用!$AJ153/其他调用!AJ153,1)+$E$4*0%*攻城基础信息!AE153)</f>
        <v>314303.75546762807</v>
      </c>
      <c r="BC152" s="105">
        <f>其他调用!U153*6*(其他调用!AK$2*$AZ$1*MIN(其他调用!$AJ153/其他调用!AK153,1)+$E$4*0%*攻城基础信息!AF153)</f>
        <v>163964.74452665617</v>
      </c>
      <c r="BD152" s="105">
        <f>其他调用!V153*6*(其他调用!AL$2*$AZ$1*MIN(其他调用!$AJ153/其他调用!AL153,1)+$E$4*0%*攻城基础信息!AG153)</f>
        <v>84133.784891317438</v>
      </c>
      <c r="BF152" s="105">
        <v>149</v>
      </c>
      <c r="BG152" s="105">
        <f>求节点(节奏总纲!D$4:D$163,AZ$4:AZ$163,$AN152)</f>
        <v>19217.721446959113</v>
      </c>
      <c r="BH152" s="105">
        <f>求节点(节奏总纲!E$4:E$163,BA$4:BA$163,$AN152)</f>
        <v>59384.697302850887</v>
      </c>
      <c r="BI152" s="105">
        <f>求节点(节奏总纲!F$4:F$163,BB$4:BB$163,$AN152)</f>
        <v>184950.60965843184</v>
      </c>
      <c r="BJ152" s="105">
        <f>求节点(节奏总纲!G$4:G$163,BC$4:BC$163,$AN152)</f>
        <v>130021.65741215319</v>
      </c>
      <c r="BK152" s="105">
        <f>求节点(节奏总纲!H$4:H$163,BD$4:BD$163,$AN152)</f>
        <v>73163.491085092377</v>
      </c>
      <c r="BL152" s="105">
        <f>BG152*其他调用!H153*其他调用!$M153</f>
        <v>921730.93059027905</v>
      </c>
      <c r="BM152" s="105">
        <f>BH152*其他调用!I153*其他调用!$M153</f>
        <v>2808392.228201224</v>
      </c>
      <c r="BN152" s="105">
        <f>BI152*其他调用!J153*其他调用!$M153</f>
        <v>713987.0351417081</v>
      </c>
      <c r="BO152" s="105">
        <f>BJ152*其他调用!K153*其他调用!$M153</f>
        <v>89298.35422403719</v>
      </c>
      <c r="BP152" s="105">
        <f>BK152*其他调用!L153*其他调用!$M153</f>
        <v>14539.048948429556</v>
      </c>
      <c r="BQ152" s="105">
        <f t="shared" si="19"/>
        <v>4547947.5971056782</v>
      </c>
      <c r="BR152" s="105">
        <f>[1]服务器生态!$R151</f>
        <v>1.3568597460444851</v>
      </c>
      <c r="BS152" s="105">
        <f>SUMPRODUCT((BG$4:BG152)*($BR$4:$BR152)*(其他调用!BY$5:BY153))</f>
        <v>129443.19580223451</v>
      </c>
      <c r="BT152" s="105">
        <f>SUMPRODUCT((BH$4:BH152)*($BR$4:$BR152)*(其他调用!BZ$5:BZ153))</f>
        <v>401779.46307455294</v>
      </c>
      <c r="BU152" s="105">
        <f>SUMPRODUCT((BI$4:BI152)*($BR$4:$BR152)*(其他调用!CA$5:CA153))</f>
        <v>1258613.8719409492</v>
      </c>
      <c r="BV152" s="105">
        <f>SUMPRODUCT((BJ$4:BJ152)*($BR$4:$BR152)*(其他调用!CB$5:CB153))</f>
        <v>882121.19092592516</v>
      </c>
      <c r="BW152" s="105">
        <f>SUMPRODUCT((BK$4:BK152)*($BR$4:$BR152)*(其他调用!CC$5:CC153))</f>
        <v>489460.5529655976</v>
      </c>
      <c r="BX152" s="105">
        <f>SUMPRODUCT((BG$4:BG152)*($BR$4:$BR152))*'[1]功能-战损相关'!$D$2-BS152</f>
        <v>240394.50648986432</v>
      </c>
      <c r="BY152" s="105">
        <f>SUMPRODUCT((BH$4:BH152)*($BR$4:$BR152))*'[1]功能-战损相关'!$D$2-BT152</f>
        <v>746161.85999559809</v>
      </c>
      <c r="BZ152" s="105">
        <f>SUMPRODUCT((BI$4:BI152)*($BR$4:$BR152))*'[1]功能-战损相关'!$D$2-BU152</f>
        <v>2337425.7621760499</v>
      </c>
      <c r="CA152" s="105">
        <f>SUMPRODUCT((BJ$4:BJ152)*($BR$4:$BR152))*'[1]功能-战损相关'!$D$2-BV152</f>
        <v>1638225.0688624321</v>
      </c>
      <c r="CB152" s="105">
        <f>SUMPRODUCT((BK$4:BK152)*($BR$4:$BR152))*'[1]功能-战损相关'!$D$2-BW152</f>
        <v>908998.16979325295</v>
      </c>
    </row>
    <row r="153" spans="27:80" x14ac:dyDescent="0.2">
      <c r="AA153" s="105">
        <v>150</v>
      </c>
      <c r="AB153" s="105">
        <f>攻城基础信息!X154*$E$12</f>
        <v>220069.68628105751</v>
      </c>
      <c r="AC153" s="105">
        <f>攻城基础信息!Y154*$E$12</f>
        <v>161643.6881504652</v>
      </c>
      <c r="AD153" s="105">
        <f>攻城基础信息!Z154*$E$12</f>
        <v>230306.96539466261</v>
      </c>
      <c r="AE153" s="105">
        <f>攻城基础信息!AA154*$E$12</f>
        <v>169932.78117249976</v>
      </c>
      <c r="AF153" s="105">
        <f>攻城基础信息!AB154*$E$12</f>
        <v>249462.58179635432</v>
      </c>
      <c r="AG153" s="105"/>
      <c r="AH153" s="105">
        <f>$E$4*AB153*攻城基础信息!AC154</f>
        <v>15404878.039674016</v>
      </c>
      <c r="AI153" s="105">
        <f>$E$4*AC153*攻城基础信息!AD154</f>
        <v>11315058.170532558</v>
      </c>
      <c r="AJ153" s="105">
        <f>$E$4*AD153*攻城基础信息!AE154</f>
        <v>16121487.577626372</v>
      </c>
      <c r="AK153" s="105">
        <f>$E$4*AE153*攻城基础信息!AF154</f>
        <v>11895294.682074975</v>
      </c>
      <c r="AL153" s="105">
        <f>$E$4*AF153*攻城基础信息!AG154</f>
        <v>17462380.725744791</v>
      </c>
      <c r="AN153" s="105">
        <v>150</v>
      </c>
      <c r="AO153" s="105">
        <f>求节点(节奏总纲!D$4:D$163,AH$4:AH$163,$AN153)*其他调用!H154*其他调用!$M154</f>
        <v>489311297.11418909</v>
      </c>
      <c r="AP153" s="105">
        <f>求节点(节奏总纲!E$4:E$163,AI$4:AI$163,$AN153)*其他调用!I154*其他调用!$M154</f>
        <v>602381322.00048745</v>
      </c>
      <c r="AQ153" s="105">
        <f>求节点(节奏总纲!F$4:F$163,AJ$4:AJ$163,$AN153)*其他调用!J154*其他调用!$M154</f>
        <v>47448354.806828484</v>
      </c>
      <c r="AR153" s="105">
        <f>求节点(节奏总纲!G$4:G$163,AK$4:AK$163,$AN153)*其他调用!K154*其他调用!$M154</f>
        <v>7435526.4822428087</v>
      </c>
      <c r="AS153" s="105">
        <f>求节点(节奏总纲!H$4:H$163,AL$4:AL$163,$AN153)*其他调用!L154*其他调用!$M154</f>
        <v>3470124.2978200046</v>
      </c>
      <c r="AT153" s="105">
        <f t="shared" si="18"/>
        <v>1150046624.7015679</v>
      </c>
      <c r="AU153" s="105"/>
      <c r="AY153" s="105">
        <v>150</v>
      </c>
      <c r="AZ153" s="105">
        <f>其他调用!R154*6*(其他调用!AH$2*$AZ$1*MIN(其他调用!$AJ154/其他调用!AH154,1)+$E$4*0%*攻城基础信息!AC154)</f>
        <v>34874.227739133785</v>
      </c>
      <c r="BA153" s="105">
        <f>其他调用!S154*6*(其他调用!AI$2*$AZ$1*MIN(其他调用!$AJ154/其他调用!AI154,1)+$E$4*0%*攻城基础信息!AD154)</f>
        <v>104977.66688364107</v>
      </c>
      <c r="BB153" s="105">
        <f>其他调用!T154*6*(其他调用!AJ$2*$AZ$1*MIN(其他调用!$AJ154/其他调用!AJ154,1)+$E$4*0%*攻城基础信息!AE154)</f>
        <v>316114.84035414306</v>
      </c>
      <c r="BC153" s="105">
        <f>其他调用!U154*6*(其他调用!AK$2*$AZ$1*MIN(其他调用!$AJ154/其他调用!AK154,1)+$E$4*0%*攻城基础信息!AF154)</f>
        <v>164487.14268547262</v>
      </c>
      <c r="BD153" s="105">
        <f>其他调用!V154*6*(其他调用!AL$2*$AZ$1*MIN(其他调用!$AJ154/其他调用!AL154,1)+$E$4*0%*攻城基础信息!AG154)</f>
        <v>84983.660187169648</v>
      </c>
      <c r="BF153" s="105">
        <v>150</v>
      </c>
      <c r="BG153" s="105">
        <f>求节点(节奏总纲!D$4:D$163,AZ$4:AZ$163,$AN153)</f>
        <v>19237.163552686885</v>
      </c>
      <c r="BH153" s="105">
        <f>求节点(节奏总纲!E$4:E$163,BA$4:BA$163,$AN153)</f>
        <v>59440.747968733835</v>
      </c>
      <c r="BI153" s="105">
        <f>求节点(节奏总纲!F$4:F$163,BB$4:BB$163,$AN153)</f>
        <v>185117.42157458235</v>
      </c>
      <c r="BJ153" s="105">
        <f>求节点(节奏总纲!G$4:G$163,BC$4:BC$163,$AN153)</f>
        <v>130129.26614322107</v>
      </c>
      <c r="BK153" s="105">
        <f>求节点(节奏总纲!H$4:H$163,BD$4:BD$163,$AN153)</f>
        <v>73259.376748261013</v>
      </c>
      <c r="BL153" s="105">
        <f>BG153*其他调用!H154*其他调用!$M154</f>
        <v>922663.42356321309</v>
      </c>
      <c r="BM153" s="105">
        <f>BH153*其他调用!I154*其他调用!$M154</f>
        <v>2811042.9490367351</v>
      </c>
      <c r="BN153" s="105">
        <f>BI153*其他调用!J154*其他调用!$M154</f>
        <v>714630.99920140253</v>
      </c>
      <c r="BO153" s="105">
        <f>BJ153*其他调用!K154*其他调用!$M154</f>
        <v>89372.259470099685</v>
      </c>
      <c r="BP153" s="105">
        <f>BK153*其他调用!L154*其他调用!$M154</f>
        <v>14558.103347414428</v>
      </c>
      <c r="BQ153" s="105">
        <f t="shared" si="19"/>
        <v>4552267.734618864</v>
      </c>
      <c r="BR153" s="105">
        <f>[1]服务器生态!$R152</f>
        <v>1.4784758813265801</v>
      </c>
      <c r="BS153" s="105">
        <f>SUMPRODUCT((BG$4:BG153)*($BR$4:$BR153)*(其他调用!BY$5:BY154))</f>
        <v>134420.49021134642</v>
      </c>
      <c r="BT153" s="105">
        <f>SUMPRODUCT((BH$4:BH153)*($BR$4:$BR153)*(其他调用!BZ$5:BZ154))</f>
        <v>417158.76271651528</v>
      </c>
      <c r="BU153" s="105">
        <f>SUMPRODUCT((BI$4:BI153)*($BR$4:$BR153)*(其他调用!CA$5:CA154))</f>
        <v>1306509.9094679416</v>
      </c>
      <c r="BV153" s="105">
        <f>SUMPRODUCT((BJ$4:BJ153)*($BR$4:$BR153)*(其他调用!CB$5:CB154))</f>
        <v>915789.9626792341</v>
      </c>
      <c r="BW153" s="105">
        <f>SUMPRODUCT((BK$4:BK153)*($BR$4:$BR153)*(其他调用!CC$5:CC154))</f>
        <v>508415.19174617878</v>
      </c>
      <c r="BX153" s="105">
        <f>SUMPRODUCT((BG$4:BG153)*($BR$4:$BR153))*'[1]功能-战损相关'!$D$2-BS153</f>
        <v>249638.05324964359</v>
      </c>
      <c r="BY153" s="105">
        <f>SUMPRODUCT((BH$4:BH153)*($BR$4:$BR153))*'[1]功能-战损相关'!$D$2-BT153</f>
        <v>774723.41647352814</v>
      </c>
      <c r="BZ153" s="105">
        <f>SUMPRODUCT((BI$4:BI153)*($BR$4:$BR153))*'[1]功能-战损相关'!$D$2-BU153</f>
        <v>2426375.5461547496</v>
      </c>
      <c r="CA153" s="105">
        <f>SUMPRODUCT((BJ$4:BJ153)*($BR$4:$BR153))*'[1]功能-战损相关'!$D$2-BV153</f>
        <v>1700752.7878328629</v>
      </c>
      <c r="CB153" s="105">
        <f>SUMPRODUCT((BK$4:BK153)*($BR$4:$BR153))*'[1]功能-战损相关'!$D$2-BW153</f>
        <v>944199.64181433246</v>
      </c>
    </row>
    <row r="154" spans="27:80" x14ac:dyDescent="0.2">
      <c r="AA154" s="105">
        <v>151</v>
      </c>
      <c r="AB154" s="105">
        <f>攻城基础信息!X155*$E$12</f>
        <v>220069.68628105751</v>
      </c>
      <c r="AC154" s="105">
        <f>攻城基础信息!Y155*$E$12</f>
        <v>161643.6881504652</v>
      </c>
      <c r="AD154" s="105">
        <f>攻城基础信息!Z155*$E$12</f>
        <v>230306.96539466261</v>
      </c>
      <c r="AE154" s="105">
        <f>攻城基础信息!AA155*$E$12</f>
        <v>169932.78117249976</v>
      </c>
      <c r="AF154" s="105">
        <f>攻城基础信息!AB155*$E$12</f>
        <v>249462.58179635432</v>
      </c>
      <c r="AG154" s="105"/>
      <c r="AH154" s="105">
        <f>$E$4*AB154*攻城基础信息!AC155</f>
        <v>15404878.039674016</v>
      </c>
      <c r="AI154" s="105">
        <f>$E$4*AC154*攻城基础信息!AD155</f>
        <v>11315058.170532558</v>
      </c>
      <c r="AJ154" s="105">
        <f>$E$4*AD154*攻城基础信息!AE155</f>
        <v>16121487.577626372</v>
      </c>
      <c r="AK154" s="105">
        <f>$E$4*AE154*攻城基础信息!AF155</f>
        <v>11895294.682074975</v>
      </c>
      <c r="AL154" s="105">
        <f>$E$4*AF154*攻城基础信息!AG155</f>
        <v>17462380.725744791</v>
      </c>
      <c r="AN154" s="105">
        <v>151</v>
      </c>
      <c r="AO154" s="105">
        <f>求节点(节奏总纲!D$4:D$163,AH$4:AH$163,$AN154)*其他调用!H155*其他调用!$M155</f>
        <v>490641947.65382242</v>
      </c>
      <c r="AP154" s="105">
        <f>求节点(节奏总纲!E$4:E$163,AI$4:AI$163,$AN154)*其他调用!I155*其他调用!$M155</f>
        <v>603924428.53445244</v>
      </c>
      <c r="AQ154" s="105">
        <f>求节点(节奏总纲!F$4:F$163,AJ$4:AJ$163,$AN154)*其他调用!J155*其他调用!$M155</f>
        <v>47573766.080998883</v>
      </c>
      <c r="AR154" s="105">
        <f>求节点(节奏总纲!G$4:G$163,AK$4:AK$163,$AN154)*其他调用!K155*其他调用!$M155</f>
        <v>7290371.6226634178</v>
      </c>
      <c r="AS154" s="105">
        <f>求节点(节奏总纲!H$4:H$163,AL$4:AL$163,$AN154)*其他调用!L155*其他调用!$M155</f>
        <v>3470124.2978200046</v>
      </c>
      <c r="AT154" s="105">
        <f t="shared" si="18"/>
        <v>1152900638.1897573</v>
      </c>
      <c r="AU154" s="105"/>
      <c r="AY154" s="105">
        <v>151</v>
      </c>
      <c r="AZ154" s="105">
        <f>其他调用!R155*6*(其他调用!AH$2*$AZ$1*MIN(其他调用!$AJ155/其他调用!AH155,1)+$E$4*0%*攻城基础信息!AC155)</f>
        <v>35028.986468985771</v>
      </c>
      <c r="BA154" s="105">
        <f>其他调用!S155*6*(其他调用!AI$2*$AZ$1*MIN(其他调用!$AJ155/其他调用!AI155,1)+$E$4*0%*攻城基础信息!AD155)</f>
        <v>105425.55762577205</v>
      </c>
      <c r="BB154" s="105">
        <f>其他调用!T155*6*(其他调用!AJ$2*$AZ$1*MIN(其他调用!$AJ155/其他调用!AJ155,1)+$E$4*0%*攻城基础信息!AE155)</f>
        <v>317478.36242660513</v>
      </c>
      <c r="BC154" s="105">
        <f>其他调用!U155*6*(其他调用!AK$2*$AZ$1*MIN(其他调用!$AJ155/其他调用!AK155,1)+$E$4*0%*攻城基础信息!AF155)</f>
        <v>164914.12058257018</v>
      </c>
      <c r="BD154" s="105">
        <f>其他调用!V155*6*(其他调用!AL$2*$AZ$1*MIN(其他调用!$AJ155/其他调用!AL155,1)+$E$4*0%*攻城基础信息!AG155)</f>
        <v>85810.42667438621</v>
      </c>
      <c r="BF154" s="105">
        <v>151</v>
      </c>
      <c r="BG154" s="105">
        <f>求节点(节奏总纲!D$4:D$163,AZ$4:AZ$163,$AN154)</f>
        <v>19256.605658414657</v>
      </c>
      <c r="BH154" s="105">
        <f>求节点(节奏总纲!E$4:E$163,BA$4:BA$163,$AN154)</f>
        <v>59496.798634616782</v>
      </c>
      <c r="BI154" s="105">
        <f>求节点(节奏总纲!F$4:F$163,BB$4:BB$163,$AN154)</f>
        <v>185284.23349073285</v>
      </c>
      <c r="BJ154" s="105">
        <f>求节点(节奏总纲!G$4:G$163,BC$4:BC$163,$AN154)</f>
        <v>130230.24617449174</v>
      </c>
      <c r="BK154" s="105">
        <f>求节点(节奏总纲!H$4:H$163,BD$4:BD$163,$AN154)</f>
        <v>73355.262411429663</v>
      </c>
      <c r="BL154" s="105">
        <f>BG154*其他调用!H155*其他调用!$M155</f>
        <v>923595.91653614736</v>
      </c>
      <c r="BM154" s="105">
        <f>BH154*其他调用!I155*其他调用!$M155</f>
        <v>2813693.6698722458</v>
      </c>
      <c r="BN154" s="105">
        <f>BI154*其他调用!J155*其他调用!$M155</f>
        <v>715274.96326109697</v>
      </c>
      <c r="BO154" s="105">
        <f>BJ154*其他调用!K155*其他调用!$M155</f>
        <v>89441.612151656256</v>
      </c>
      <c r="BP154" s="105">
        <f>BK154*其他调用!L155*其他调用!$M155</f>
        <v>14577.1577463993</v>
      </c>
      <c r="BQ154" s="105">
        <f t="shared" si="19"/>
        <v>4556583.3195675462</v>
      </c>
      <c r="BR154" s="105">
        <f>[1]服务器生态!$R153</f>
        <v>1.6000920166086754</v>
      </c>
      <c r="BS154" s="105">
        <f>SUMPRODUCT((BG$4:BG154)*($BR$4:$BR154)*(其他调用!BY$5:BY155))</f>
        <v>139812.64988302329</v>
      </c>
      <c r="BT154" s="105">
        <f>SUMPRODUCT((BH$4:BH154)*($BR$4:$BR154)*(其他调用!BZ$5:BZ155))</f>
        <v>433818.8244055945</v>
      </c>
      <c r="BU154" s="105">
        <f>SUMPRODUCT((BI$4:BI154)*($BR$4:$BR154)*(其他调用!CA$5:CA155))</f>
        <v>1358392.4784600381</v>
      </c>
      <c r="BV154" s="105">
        <f>SUMPRODUCT((BJ$4:BJ154)*($BR$4:$BR154)*(其他调用!CB$5:CB155))</f>
        <v>952256.5286935718</v>
      </c>
      <c r="BW154" s="105">
        <f>SUMPRODUCT((BK$4:BK154)*($BR$4:$BR154)*(其他调用!CC$5:CC155))</f>
        <v>528955.84645431233</v>
      </c>
      <c r="BX154" s="105">
        <f>SUMPRODUCT((BG$4:BG154)*($BR$4:$BR154))*'[1]功能-战损相关'!$D$2-BS154</f>
        <v>259652.06406847207</v>
      </c>
      <c r="BY154" s="105">
        <f>SUMPRODUCT((BH$4:BH154)*($BR$4:$BR154))*'[1]功能-战损相关'!$D$2-BT154</f>
        <v>805663.53103896091</v>
      </c>
      <c r="BZ154" s="105">
        <f>SUMPRODUCT((BI$4:BI154)*($BR$4:$BR154))*'[1]功能-战损相关'!$D$2-BU154</f>
        <v>2522728.888568643</v>
      </c>
      <c r="CA154" s="105">
        <f>SUMPRODUCT((BJ$4:BJ154)*($BR$4:$BR154))*'[1]功能-战损相关'!$D$2-BV154</f>
        <v>1768476.4104309189</v>
      </c>
      <c r="CB154" s="105">
        <f>SUMPRODUCT((BK$4:BK154)*($BR$4:$BR154))*'[1]功能-战损相关'!$D$2-BW154</f>
        <v>982346.5719865805</v>
      </c>
    </row>
    <row r="155" spans="27:80" x14ac:dyDescent="0.2">
      <c r="AA155" s="105">
        <v>152</v>
      </c>
      <c r="AB155" s="105">
        <f>攻城基础信息!X156*$E$12</f>
        <v>220069.68628105751</v>
      </c>
      <c r="AC155" s="105">
        <f>攻城基础信息!Y156*$E$12</f>
        <v>161643.6881504652</v>
      </c>
      <c r="AD155" s="105">
        <f>攻城基础信息!Z156*$E$12</f>
        <v>230306.96539466261</v>
      </c>
      <c r="AE155" s="105">
        <f>攻城基础信息!AA156*$E$12</f>
        <v>169932.78117249976</v>
      </c>
      <c r="AF155" s="105">
        <f>攻城基础信息!AB156*$E$12</f>
        <v>249462.58179635432</v>
      </c>
      <c r="AG155" s="105"/>
      <c r="AH155" s="105">
        <f>$E$4*AB155*攻城基础信息!AC156</f>
        <v>15404878.039674016</v>
      </c>
      <c r="AI155" s="105">
        <f>$E$4*AC155*攻城基础信息!AD156</f>
        <v>11315058.170532558</v>
      </c>
      <c r="AJ155" s="105">
        <f>$E$4*AD155*攻城基础信息!AE156</f>
        <v>16121487.577626372</v>
      </c>
      <c r="AK155" s="105">
        <f>$E$4*AE155*攻城基础信息!AF156</f>
        <v>11895294.682074975</v>
      </c>
      <c r="AL155" s="105">
        <f>$E$4*AF155*攻城基础信息!AG156</f>
        <v>17462380.725744791</v>
      </c>
      <c r="AN155" s="105">
        <v>152</v>
      </c>
      <c r="AO155" s="105">
        <f>求节点(节奏总纲!D$4:D$163,AH$4:AH$163,$AN155)*其他调用!H156*其他调用!$M156</f>
        <v>491972598.19345576</v>
      </c>
      <c r="AP155" s="105">
        <f>求节点(节奏总纲!E$4:E$163,AI$4:AI$163,$AN155)*其他调用!I156*其他调用!$M156</f>
        <v>605467535.06841731</v>
      </c>
      <c r="AQ155" s="105">
        <f>求节点(节奏总纲!F$4:F$163,AJ$4:AJ$163,$AN155)*其他调用!J156*其他调用!$M156</f>
        <v>47699177.355169274</v>
      </c>
      <c r="AR155" s="105">
        <f>求节点(节奏总纲!G$4:G$163,AK$4:AK$163,$AN155)*其他调用!K156*其他调用!$M156</f>
        <v>7294011.4760505836</v>
      </c>
      <c r="AS155" s="105">
        <f>求节点(节奏总纲!H$4:H$163,AL$4:AL$163,$AN155)*其他调用!L156*其他调用!$M156</f>
        <v>3470124.2978200046</v>
      </c>
      <c r="AT155" s="105">
        <f t="shared" si="18"/>
        <v>1155903446.390913</v>
      </c>
      <c r="AU155" s="105"/>
      <c r="AY155" s="105">
        <v>152</v>
      </c>
      <c r="AZ155" s="105">
        <f>其他调用!R156*6*(其他调用!AH$2*$AZ$1*MIN(其他调用!$AJ156/其他调用!AH156,1)+$E$4*0%*攻城基础信息!AC156)</f>
        <v>35176.327706655284</v>
      </c>
      <c r="BA155" s="105">
        <f>其他调用!S156*6*(其他调用!AI$2*$AZ$1*MIN(其他调用!$AJ156/其他调用!AI156,1)+$E$4*0%*攻城基础信息!AD156)</f>
        <v>105874.80393325772</v>
      </c>
      <c r="BB155" s="105">
        <f>其他调用!T156*6*(其他调用!AJ$2*$AZ$1*MIN(其他调用!$AJ156/其他调用!AJ156,1)+$E$4*0%*攻城基础信息!AE156)</f>
        <v>318874.89796753461</v>
      </c>
      <c r="BC155" s="105">
        <f>其他调用!U156*6*(其他调用!AK$2*$AZ$1*MIN(其他调用!$AJ156/其他调用!AK156,1)+$E$4*0%*攻城基础信息!AF156)</f>
        <v>165532.74156063574</v>
      </c>
      <c r="BD155" s="105">
        <f>其他调用!V156*6*(其他调用!AL$2*$AZ$1*MIN(其他调用!$AJ156/其他调用!AL156,1)+$E$4*0%*攻城基础信息!AG156)</f>
        <v>86396.326354878489</v>
      </c>
      <c r="BF155" s="105">
        <v>152</v>
      </c>
      <c r="BG155" s="105">
        <f>求节点(节奏总纲!D$4:D$163,AZ$4:AZ$163,$AN155)</f>
        <v>19276.04776414243</v>
      </c>
      <c r="BH155" s="105">
        <f>求节点(节奏总纲!E$4:E$163,BA$4:BA$163,$AN155)</f>
        <v>59552.849300499729</v>
      </c>
      <c r="BI155" s="105">
        <f>求节点(节奏总纲!F$4:F$163,BB$4:BB$163,$AN155)</f>
        <v>185451.04540688338</v>
      </c>
      <c r="BJ155" s="105">
        <f>求节点(节奏总纲!G$4:G$163,BC$4:BC$163,$AN155)</f>
        <v>130302.56500207755</v>
      </c>
      <c r="BK155" s="105">
        <f>求节点(节奏总纲!H$4:H$163,BD$4:BD$163,$AN155)</f>
        <v>73451.148074598314</v>
      </c>
      <c r="BL155" s="105">
        <f>BG155*其他调用!H156*其他调用!$M156</f>
        <v>924528.40950908139</v>
      </c>
      <c r="BM155" s="105">
        <f>BH155*其他调用!I156*其他调用!$M156</f>
        <v>2816344.3907077564</v>
      </c>
      <c r="BN155" s="105">
        <f>BI155*其他调用!J156*其他调用!$M156</f>
        <v>715918.92732079152</v>
      </c>
      <c r="BO155" s="105">
        <f>BJ155*其他调用!K156*其他调用!$M156</f>
        <v>89491.280433166874</v>
      </c>
      <c r="BP155" s="105">
        <f>BK155*其他调用!L156*其他调用!$M156</f>
        <v>14596.212145384176</v>
      </c>
      <c r="BQ155" s="105">
        <f t="shared" si="19"/>
        <v>4560879.2201161804</v>
      </c>
      <c r="BR155" s="105">
        <f>[1]服务器生态!$R154</f>
        <v>1.6128011754017901</v>
      </c>
      <c r="BS155" s="105">
        <f>SUMPRODUCT((BG$4:BG155)*($BR$4:$BR155)*(其他调用!BY$5:BY156))</f>
        <v>145253.12556896755</v>
      </c>
      <c r="BT155" s="105">
        <f>SUMPRODUCT((BH$4:BH155)*($BR$4:$BR155)*(其他调用!BZ$5:BZ156))</f>
        <v>450627.03284190956</v>
      </c>
      <c r="BU155" s="105">
        <f>SUMPRODUCT((BI$4:BI155)*($BR$4:$BR155)*(其他调用!CA$5:CA156))</f>
        <v>1410734.2196620877</v>
      </c>
      <c r="BV155" s="105">
        <f>SUMPRODUCT((BJ$4:BJ155)*($BR$4:$BR155)*(其他调用!CB$5:CB156))</f>
        <v>989033.15144238505</v>
      </c>
      <c r="BW155" s="105">
        <f>SUMPRODUCT((BK$4:BK155)*($BR$4:$BR155)*(其他调用!CC$5:CC156))</f>
        <v>549686.71359544387</v>
      </c>
      <c r="BX155" s="105">
        <f>SUMPRODUCT((BG$4:BG155)*($BR$4:$BR155))*'[1]功能-战损相关'!$D$2-BS155</f>
        <v>269755.80462808278</v>
      </c>
      <c r="BY155" s="105">
        <f>SUMPRODUCT((BH$4:BH155)*($BR$4:$BR155))*'[1]功能-战损相关'!$D$2-BT155</f>
        <v>836878.77527783171</v>
      </c>
      <c r="BZ155" s="105">
        <f>SUMPRODUCT((BI$4:BI155)*($BR$4:$BR155))*'[1]功能-战损相关'!$D$2-BU155</f>
        <v>2619934.9793724492</v>
      </c>
      <c r="CA155" s="105">
        <f>SUMPRODUCT((BJ$4:BJ155)*($BR$4:$BR155))*'[1]功能-战损相关'!$D$2-BV155</f>
        <v>1836775.852678715</v>
      </c>
      <c r="CB155" s="105">
        <f>SUMPRODUCT((BK$4:BK155)*($BR$4:$BR155))*'[1]功能-战损相关'!$D$2-BW155</f>
        <v>1020846.7538201106</v>
      </c>
    </row>
    <row r="156" spans="27:80" x14ac:dyDescent="0.2">
      <c r="AA156" s="105">
        <v>153</v>
      </c>
      <c r="AB156" s="105">
        <f>攻城基础信息!X157*$E$12</f>
        <v>220069.68628105751</v>
      </c>
      <c r="AC156" s="105">
        <f>攻城基础信息!Y157*$E$12</f>
        <v>161643.6881504652</v>
      </c>
      <c r="AD156" s="105">
        <f>攻城基础信息!Z157*$E$12</f>
        <v>230306.96539466261</v>
      </c>
      <c r="AE156" s="105">
        <f>攻城基础信息!AA157*$E$12</f>
        <v>169932.78117249976</v>
      </c>
      <c r="AF156" s="105">
        <f>攻城基础信息!AB157*$E$12</f>
        <v>249462.58179635432</v>
      </c>
      <c r="AG156" s="105"/>
      <c r="AH156" s="105">
        <f>$E$4*AB156*攻城基础信息!AC157</f>
        <v>15404878.039674016</v>
      </c>
      <c r="AI156" s="105">
        <f>$E$4*AC156*攻城基础信息!AD157</f>
        <v>11315058.170532558</v>
      </c>
      <c r="AJ156" s="105">
        <f>$E$4*AD156*攻城基础信息!AE157</f>
        <v>16121487.577626372</v>
      </c>
      <c r="AK156" s="105">
        <f>$E$4*AE156*攻城基础信息!AF157</f>
        <v>11895294.682074975</v>
      </c>
      <c r="AL156" s="105">
        <f>$E$4*AF156*攻城基础信息!AG157</f>
        <v>17462380.725744791</v>
      </c>
      <c r="AN156" s="105">
        <v>153</v>
      </c>
      <c r="AO156" s="105">
        <f>求节点(节奏总纲!D$4:D$163,AH$4:AH$163,$AN156)*其他调用!H157*其他调用!$M157</f>
        <v>493303248.73308921</v>
      </c>
      <c r="AP156" s="105">
        <f>求节点(节奏总纲!E$4:E$163,AI$4:AI$163,$AN156)*其他调用!I157*其他调用!$M157</f>
        <v>607010641.6023823</v>
      </c>
      <c r="AQ156" s="105">
        <f>求节点(节奏总纲!F$4:F$163,AJ$4:AJ$163,$AN156)*其他调用!J157*其他调用!$M157</f>
        <v>47824588.629339665</v>
      </c>
      <c r="AR156" s="105">
        <f>求节点(节奏总纲!G$4:G$163,AK$4:AK$163,$AN156)*其他调用!K157*其他调用!$M157</f>
        <v>7297651.3294377495</v>
      </c>
      <c r="AS156" s="105">
        <f>求节点(节奏总纲!H$4:H$163,AL$4:AL$163,$AN156)*其他调用!L157*其他调用!$M157</f>
        <v>3470124.2978200046</v>
      </c>
      <c r="AT156" s="105">
        <f t="shared" si="18"/>
        <v>1158906254.5920691</v>
      </c>
      <c r="AU156" s="105"/>
      <c r="AY156" s="105">
        <v>153</v>
      </c>
      <c r="AZ156" s="105">
        <f>其他调用!R157*6*(其他调用!AH$2*$AZ$1*MIN(其他调用!$AJ157/其他调用!AH157,1)+$E$4*0%*攻城基础信息!AC157)</f>
        <v>35330.113853183459</v>
      </c>
      <c r="BA156" s="105">
        <f>其他调用!S157*6*(其他调用!AI$2*$AZ$1*MIN(其他调用!$AJ157/其他调用!AI157,1)+$E$4*0%*攻城基础信息!AD157)</f>
        <v>106366.73169493975</v>
      </c>
      <c r="BB156" s="105">
        <f>其他调用!T157*6*(其他调用!AJ$2*$AZ$1*MIN(其他调用!$AJ157/其他调用!AJ157,1)+$E$4*0%*攻城基础信息!AE157)</f>
        <v>320362.44905226195</v>
      </c>
      <c r="BC156" s="105">
        <f>其他调用!U157*6*(其他调用!AK$2*$AZ$1*MIN(其他调用!$AJ157/其他调用!AK157,1)+$E$4*0%*攻城基础信息!AF157)</f>
        <v>165773.17579860677</v>
      </c>
      <c r="BD156" s="105">
        <f>其他调用!V157*6*(其他调用!AL$2*$AZ$1*MIN(其他调用!$AJ157/其他调用!AL157,1)+$E$4*0%*攻城基础信息!AG157)</f>
        <v>86750.887491713031</v>
      </c>
      <c r="BF156" s="105">
        <v>153</v>
      </c>
      <c r="BG156" s="105">
        <f>求节点(节奏总纲!D$4:D$163,AZ$4:AZ$163,$AN156)</f>
        <v>19295.489869870202</v>
      </c>
      <c r="BH156" s="105">
        <f>求节点(节奏总纲!E$4:E$163,BA$4:BA$163,$AN156)</f>
        <v>59608.899966382676</v>
      </c>
      <c r="BI156" s="105">
        <f>求节点(节奏总纲!F$4:F$163,BB$4:BB$163,$AN156)</f>
        <v>185617.85732303388</v>
      </c>
      <c r="BJ156" s="105">
        <f>求节点(节奏总纲!G$4:G$163,BC$4:BC$163,$AN156)</f>
        <v>130374.88382966336</v>
      </c>
      <c r="BK156" s="105">
        <f>求节点(节奏总纲!H$4:H$163,BD$4:BD$163,$AN156)</f>
        <v>73547.033737766949</v>
      </c>
      <c r="BL156" s="105">
        <f>BG156*其他调用!H157*其他调用!$M157</f>
        <v>925460.90248201543</v>
      </c>
      <c r="BM156" s="105">
        <f>BH156*其他调用!I157*其他调用!$M157</f>
        <v>2818995.1115432675</v>
      </c>
      <c r="BN156" s="105">
        <f>BI156*其他调用!J157*其他调用!$M157</f>
        <v>716562.89138048596</v>
      </c>
      <c r="BO156" s="105">
        <f>BJ156*其他调用!K157*其他调用!$M157</f>
        <v>89540.948714677506</v>
      </c>
      <c r="BP156" s="105">
        <f>BK156*其他调用!L157*其他调用!$M157</f>
        <v>14615.266544369046</v>
      </c>
      <c r="BQ156" s="105">
        <f t="shared" si="19"/>
        <v>4565175.1206648154</v>
      </c>
      <c r="BR156" s="105">
        <f>[1]服务器生态!$R155</f>
        <v>1.5166033577059239</v>
      </c>
      <c r="BS156" s="105">
        <f>SUMPRODUCT((BG$4:BG156)*($BR$4:$BR156)*(其他调用!BY$5:BY157))</f>
        <v>150374.25639588205</v>
      </c>
      <c r="BT156" s="105">
        <f>SUMPRODUCT((BH$4:BH156)*($BR$4:$BR156)*(其他调用!BZ$5:BZ157))</f>
        <v>466447.56796358974</v>
      </c>
      <c r="BU156" s="105">
        <f>SUMPRODUCT((BI$4:BI156)*($BR$4:$BR156)*(其他调用!CA$5:CA157))</f>
        <v>1459998.236153689</v>
      </c>
      <c r="BV156" s="105">
        <f>SUMPRODUCT((BJ$4:BJ156)*($BR$4:$BR156)*(其他调用!CB$5:CB157))</f>
        <v>1023635.3740932879</v>
      </c>
      <c r="BW156" s="105">
        <f>SUMPRODUCT((BK$4:BK156)*($BR$4:$BR156)*(其他调用!CC$5:CC157))</f>
        <v>569206.50730074535</v>
      </c>
      <c r="BX156" s="105">
        <f>SUMPRODUCT((BG$4:BG156)*($BR$4:$BR156))*'[1]功能-战损相关'!$D$2-BS156</f>
        <v>279266.47616378119</v>
      </c>
      <c r="BY156" s="105">
        <f>SUMPRODUCT((BH$4:BH156)*($BR$4:$BR156))*'[1]功能-战损相关'!$D$2-BT156</f>
        <v>866259.76907523791</v>
      </c>
      <c r="BZ156" s="105">
        <f>SUMPRODUCT((BI$4:BI156)*($BR$4:$BR156))*'[1]功能-战损相关'!$D$2-BU156</f>
        <v>2711425.2957139947</v>
      </c>
      <c r="CA156" s="105">
        <f>SUMPRODUCT((BJ$4:BJ156)*($BR$4:$BR156))*'[1]功能-战损相关'!$D$2-BV156</f>
        <v>1901037.1233161057</v>
      </c>
      <c r="CB156" s="105">
        <f>SUMPRODUCT((BK$4:BK156)*($BR$4:$BR156))*'[1]功能-战损相关'!$D$2-BW156</f>
        <v>1057097.7992728134</v>
      </c>
    </row>
    <row r="157" spans="27:80" x14ac:dyDescent="0.2">
      <c r="AA157" s="105">
        <v>154</v>
      </c>
      <c r="AB157" s="105">
        <f>攻城基础信息!X158*$E$12</f>
        <v>220069.68628105751</v>
      </c>
      <c r="AC157" s="105">
        <f>攻城基础信息!Y158*$E$12</f>
        <v>161643.6881504652</v>
      </c>
      <c r="AD157" s="105">
        <f>攻城基础信息!Z158*$E$12</f>
        <v>230306.96539466261</v>
      </c>
      <c r="AE157" s="105">
        <f>攻城基础信息!AA158*$E$12</f>
        <v>169932.78117249976</v>
      </c>
      <c r="AF157" s="105">
        <f>攻城基础信息!AB158*$E$12</f>
        <v>249462.58179635432</v>
      </c>
      <c r="AG157" s="105"/>
      <c r="AH157" s="105">
        <f>$E$4*AB157*攻城基础信息!AC158</f>
        <v>15404878.039674016</v>
      </c>
      <c r="AI157" s="105">
        <f>$E$4*AC157*攻城基础信息!AD158</f>
        <v>11315058.170532558</v>
      </c>
      <c r="AJ157" s="105">
        <f>$E$4*AD157*攻城基础信息!AE158</f>
        <v>16121487.577626372</v>
      </c>
      <c r="AK157" s="105">
        <f>$E$4*AE157*攻城基础信息!AF158</f>
        <v>11895294.682074975</v>
      </c>
      <c r="AL157" s="105">
        <f>$E$4*AF157*攻城基础信息!AG158</f>
        <v>17462380.725744791</v>
      </c>
      <c r="AN157" s="105">
        <v>154</v>
      </c>
      <c r="AO157" s="105">
        <f>求节点(节奏总纲!D$4:D$163,AH$4:AH$163,$AN157)*其他调用!H158*其他调用!$M158</f>
        <v>494633899.27272254</v>
      </c>
      <c r="AP157" s="105">
        <f>求节点(节奏总纲!E$4:E$163,AI$4:AI$163,$AN157)*其他调用!I158*其他调用!$M158</f>
        <v>608553748.13634729</v>
      </c>
      <c r="AQ157" s="105">
        <f>求节点(节奏总纲!F$4:F$163,AJ$4:AJ$163,$AN157)*其他调用!J158*其他调用!$M158</f>
        <v>47949999.903510064</v>
      </c>
      <c r="AR157" s="105">
        <f>求节点(节奏总纲!G$4:G$163,AK$4:AK$163,$AN157)*其他调用!K158*其他调用!$M158</f>
        <v>7301291.1828249171</v>
      </c>
      <c r="AS157" s="105">
        <f>求节点(节奏总纲!H$4:H$163,AL$4:AL$163,$AN157)*其他调用!L158*其他调用!$M158</f>
        <v>3470124.2978200046</v>
      </c>
      <c r="AT157" s="105">
        <f t="shared" si="18"/>
        <v>1161909062.7932248</v>
      </c>
      <c r="AU157" s="105"/>
      <c r="AY157" s="105">
        <v>154</v>
      </c>
      <c r="AZ157" s="105">
        <f>其他调用!R158*6*(其他调用!AH$2*$AZ$1*MIN(其他调用!$AJ158/其他调用!AH158,1)+$E$4*0%*攻城基础信息!AC158)</f>
        <v>35470.668320174809</v>
      </c>
      <c r="BA157" s="105">
        <f>其他调用!S158*6*(其他调用!AI$2*$AZ$1*MIN(其他调用!$AJ158/其他调用!AI158,1)+$E$4*0%*攻城基础信息!AD158)</f>
        <v>106827.68591196185</v>
      </c>
      <c r="BB157" s="105">
        <f>其他调用!T158*6*(其他调用!AJ$2*$AZ$1*MIN(其他调用!$AJ158/其他调用!AJ158,1)+$E$4*0%*攻城基础信息!AE158)</f>
        <v>321030</v>
      </c>
      <c r="BC157" s="105">
        <f>其他调用!U158*6*(其他调用!AK$2*$AZ$1*MIN(其他调用!$AJ158/其他调用!AK158,1)+$E$4*0%*攻城基础信息!AF158)</f>
        <v>165609.92234518059</v>
      </c>
      <c r="BD157" s="105">
        <f>其他调用!V158*6*(其他调用!AL$2*$AZ$1*MIN(其他调用!$AJ158/其他调用!AL158,1)+$E$4*0%*攻城基础信息!AG158)</f>
        <v>87102.827853611772</v>
      </c>
      <c r="BF157" s="105">
        <v>154</v>
      </c>
      <c r="BG157" s="105">
        <f>求节点(节奏总纲!D$4:D$163,AZ$4:AZ$163,$AN157)</f>
        <v>19314.931975597974</v>
      </c>
      <c r="BH157" s="105">
        <f>求节点(节奏总纲!E$4:E$163,BA$4:BA$163,$AN157)</f>
        <v>59664.950632265623</v>
      </c>
      <c r="BI157" s="105">
        <f>求节点(节奏总纲!F$4:F$163,BB$4:BB$163,$AN157)</f>
        <v>185784.66923918441</v>
      </c>
      <c r="BJ157" s="105">
        <f>求节点(节奏总纲!G$4:G$163,BC$4:BC$163,$AN157)</f>
        <v>130447.20265724916</v>
      </c>
      <c r="BK157" s="105">
        <f>求节点(节奏总纲!H$4:H$163,BD$4:BD$163,$AN157)</f>
        <v>73642.9194009356</v>
      </c>
      <c r="BL157" s="105">
        <f>BG157*其他调用!H158*其他调用!$M158</f>
        <v>926393.39545494947</v>
      </c>
      <c r="BM157" s="105">
        <f>BH157*其他调用!I158*其他调用!$M158</f>
        <v>2821645.8323787786</v>
      </c>
      <c r="BN157" s="105">
        <f>BI157*其他调用!J158*其他调用!$M158</f>
        <v>717206.8554401804</v>
      </c>
      <c r="BO157" s="105">
        <f>BJ157*其他调用!K158*其他调用!$M158</f>
        <v>89590.616996188124</v>
      </c>
      <c r="BP157" s="105">
        <f>BK157*其他调用!L158*其他调用!$M158</f>
        <v>14634.320943353921</v>
      </c>
      <c r="BQ157" s="105">
        <f t="shared" si="19"/>
        <v>4569471.0212134505</v>
      </c>
      <c r="BR157" s="105">
        <f>[1]服务器生态!$R156</f>
        <v>1.3466515656924483</v>
      </c>
      <c r="BS157" s="105">
        <f>SUMPRODUCT((BG$4:BG157)*($BR$4:$BR157)*(其他调用!BY$5:BY158))</f>
        <v>154926.09098846393</v>
      </c>
      <c r="BT157" s="105">
        <f>SUMPRODUCT((BH$4:BH157)*($BR$4:$BR157)*(其他调用!BZ$5:BZ158))</f>
        <v>480508.45032112277</v>
      </c>
      <c r="BU157" s="105">
        <f>SUMPRODUCT((BI$4:BI157)*($BR$4:$BR157)*(其他调用!CA$5:CA158))</f>
        <v>1503780.9989033942</v>
      </c>
      <c r="BV157" s="105">
        <f>SUMPRODUCT((BJ$4:BJ157)*($BR$4:$BR157)*(其他调用!CB$5:CB158))</f>
        <v>1054377.0867905403</v>
      </c>
      <c r="BW157" s="105">
        <f>SUMPRODUCT((BK$4:BK157)*($BR$4:$BR157)*(其他调用!CC$5:CC158))</f>
        <v>586561.49402559607</v>
      </c>
      <c r="BX157" s="105">
        <f>SUMPRODUCT((BG$4:BG157)*($BR$4:$BR157))*'[1]功能-战损相关'!$D$2-BS157</f>
        <v>287719.8832642904</v>
      </c>
      <c r="BY157" s="105">
        <f>SUMPRODUCT((BH$4:BH157)*($BR$4:$BR157))*'[1]功能-战损相关'!$D$2-BT157</f>
        <v>892372.83631065651</v>
      </c>
      <c r="BZ157" s="105">
        <f>SUMPRODUCT((BI$4:BI157)*($BR$4:$BR157))*'[1]功能-战损相关'!$D$2-BU157</f>
        <v>2792736.1408205903</v>
      </c>
      <c r="CA157" s="105">
        <f>SUMPRODUCT((BJ$4:BJ157)*($BR$4:$BR157))*'[1]功能-战损相关'!$D$2-BV157</f>
        <v>1958128.8754681456</v>
      </c>
      <c r="CB157" s="105">
        <f>SUMPRODUCT((BK$4:BK157)*($BR$4:$BR157))*'[1]功能-战损相关'!$D$2-BW157</f>
        <v>1089328.4889046787</v>
      </c>
    </row>
    <row r="158" spans="27:80" x14ac:dyDescent="0.2">
      <c r="AA158" s="105">
        <v>155</v>
      </c>
      <c r="AB158" s="105">
        <f>攻城基础信息!X159*$E$12</f>
        <v>220069.68628105751</v>
      </c>
      <c r="AC158" s="105">
        <f>攻城基础信息!Y159*$E$12</f>
        <v>161643.6881504652</v>
      </c>
      <c r="AD158" s="105">
        <f>攻城基础信息!Z159*$E$12</f>
        <v>230306.96539466261</v>
      </c>
      <c r="AE158" s="105">
        <f>攻城基础信息!AA159*$E$12</f>
        <v>169932.78117249976</v>
      </c>
      <c r="AF158" s="105">
        <f>攻城基础信息!AB159*$E$12</f>
        <v>249462.58179635432</v>
      </c>
      <c r="AG158" s="105"/>
      <c r="AH158" s="105">
        <f>$E$4*AB158*攻城基础信息!AC159</f>
        <v>15404878.039674016</v>
      </c>
      <c r="AI158" s="105">
        <f>$E$4*AC158*攻城基础信息!AD159</f>
        <v>11315058.170532558</v>
      </c>
      <c r="AJ158" s="105">
        <f>$E$4*AD158*攻城基础信息!AE159</f>
        <v>16121487.577626372</v>
      </c>
      <c r="AK158" s="105">
        <f>$E$4*AE158*攻城基础信息!AF159</f>
        <v>11895294.682074975</v>
      </c>
      <c r="AL158" s="105">
        <f>$E$4*AF158*攻城基础信息!AG159</f>
        <v>17462380.725744791</v>
      </c>
      <c r="AN158" s="105">
        <v>155</v>
      </c>
      <c r="AO158" s="105">
        <f>求节点(节奏总纲!D$4:D$163,AH$4:AH$163,$AN158)*其他调用!H159*其他调用!$M159</f>
        <v>495964549.812356</v>
      </c>
      <c r="AP158" s="105">
        <f>求节点(节奏总纲!E$4:E$163,AI$4:AI$163,$AN158)*其他调用!I159*其他调用!$M159</f>
        <v>610096854.67031229</v>
      </c>
      <c r="AQ158" s="105">
        <f>求节点(节奏总纲!F$4:F$163,AJ$4:AJ$163,$AN158)*其他调用!J159*其他调用!$M159</f>
        <v>48075411.177680455</v>
      </c>
      <c r="AR158" s="105">
        <f>求节点(节奏总纲!G$4:G$163,AK$4:AK$163,$AN158)*其他调用!K159*其他调用!$M159</f>
        <v>7304931.036212083</v>
      </c>
      <c r="AS158" s="105">
        <f>求节点(节奏总纲!H$4:H$163,AL$4:AL$163,$AN158)*其他调用!L159*其他调用!$M159</f>
        <v>3470124.2978200046</v>
      </c>
      <c r="AT158" s="105">
        <f t="shared" si="18"/>
        <v>1164911870.994381</v>
      </c>
      <c r="AU158" s="105"/>
      <c r="AY158" s="105">
        <v>155</v>
      </c>
      <c r="AZ158" s="105">
        <f>其他调用!R159*6*(其他调用!AH$2*$AZ$1*MIN(其他调用!$AJ159/其他调用!AH159,1)+$E$4*0%*攻城基础信息!AC159)</f>
        <v>35615.32553826768</v>
      </c>
      <c r="BA158" s="105">
        <f>其他调用!S159*6*(其他调用!AI$2*$AZ$1*MIN(其他调用!$AJ159/其他调用!AI159,1)+$E$4*0%*攻城基础信息!AD159)</f>
        <v>107010</v>
      </c>
      <c r="BB158" s="105">
        <f>其他调用!T159*6*(其他调用!AJ$2*$AZ$1*MIN(其他调用!$AJ159/其他调用!AJ159,1)+$E$4*0%*攻城基础信息!AE159)</f>
        <v>321030</v>
      </c>
      <c r="BC158" s="105">
        <f>其他调用!U159*6*(其他调用!AK$2*$AZ$1*MIN(其他调用!$AJ159/其他调用!AK159,1)+$E$4*0%*攻城基础信息!AF159)</f>
        <v>165449.48454610925</v>
      </c>
      <c r="BD158" s="105">
        <f>其他调用!V159*6*(其他调用!AL$2*$AZ$1*MIN(其他调用!$AJ159/其他调用!AL159,1)+$E$4*0%*攻城基础信息!AG159)</f>
        <v>87452.176391168323</v>
      </c>
      <c r="BF158" s="105">
        <v>155</v>
      </c>
      <c r="BG158" s="105">
        <f>求节点(节奏总纲!D$4:D$163,AZ$4:AZ$163,$AN158)</f>
        <v>19334.374081325746</v>
      </c>
      <c r="BH158" s="105">
        <f>求节点(节奏总纲!E$4:E$163,BA$4:BA$163,$AN158)</f>
        <v>59721.001298148578</v>
      </c>
      <c r="BI158" s="105">
        <f>求节点(节奏总纲!F$4:F$163,BB$4:BB$163,$AN158)</f>
        <v>185951.48115533491</v>
      </c>
      <c r="BJ158" s="105">
        <f>求节点(节奏总纲!G$4:G$163,BC$4:BC$163,$AN158)</f>
        <v>130519.52148483497</v>
      </c>
      <c r="BK158" s="105">
        <f>求节点(节奏总纲!H$4:H$163,BD$4:BD$163,$AN158)</f>
        <v>73738.80506410425</v>
      </c>
      <c r="BL158" s="105">
        <f>BG158*其他调用!H159*其他调用!$M159</f>
        <v>927325.8884278835</v>
      </c>
      <c r="BM158" s="105">
        <f>BH158*其他调用!I159*其他调用!$M159</f>
        <v>2824296.5532142892</v>
      </c>
      <c r="BN158" s="105">
        <f>BI158*其他调用!J159*其他调用!$M159</f>
        <v>717850.81949987484</v>
      </c>
      <c r="BO158" s="105">
        <f>BJ158*其他调用!K159*其他调用!$M159</f>
        <v>89640.285277698742</v>
      </c>
      <c r="BP158" s="105">
        <f>BK158*其他调用!L159*其他调用!$M159</f>
        <v>14653.375342338793</v>
      </c>
      <c r="BQ158" s="105">
        <f t="shared" si="19"/>
        <v>4573766.9217620846</v>
      </c>
      <c r="BR158" s="105">
        <f>[1]服务器生态!$R157</f>
        <v>1.1029457993613625</v>
      </c>
      <c r="BS158" s="105">
        <f>SUMPRODUCT((BG$4:BG158)*($BR$4:$BR158)*(其他调用!BY$5:BY159))</f>
        <v>158657.92515681282</v>
      </c>
      <c r="BT158" s="105">
        <f>SUMPRODUCT((BH$4:BH158)*($BR$4:$BR158)*(其他调用!BZ$5:BZ159))</f>
        <v>492035.5301363261</v>
      </c>
      <c r="BU158" s="105">
        <f>SUMPRODUCT((BI$4:BI158)*($BR$4:$BR158)*(其他调用!CA$5:CA159))</f>
        <v>1539672.5197828216</v>
      </c>
      <c r="BV158" s="105">
        <f>SUMPRODUCT((BJ$4:BJ158)*($BR$4:$BR158)*(其他调用!CB$5:CB159))</f>
        <v>1079569.3794329022</v>
      </c>
      <c r="BW158" s="105">
        <f>SUMPRODUCT((BK$4:BK158)*($BR$4:$BR158)*(其他调用!CC$5:CC159))</f>
        <v>600794.22745228757</v>
      </c>
      <c r="BX158" s="105">
        <f>SUMPRODUCT((BG$4:BG158)*($BR$4:$BR158))*'[1]功能-战损相关'!$D$2-BS158</f>
        <v>294650.43243408122</v>
      </c>
      <c r="BY158" s="105">
        <f>SUMPRODUCT((BH$4:BH158)*($BR$4:$BR158))*'[1]功能-战损相关'!$D$2-BT158</f>
        <v>913780.2702531768</v>
      </c>
      <c r="BZ158" s="105">
        <f>SUMPRODUCT((BI$4:BI158)*($BR$4:$BR158))*'[1]功能-战损相关'!$D$2-BU158</f>
        <v>2859391.8224538127</v>
      </c>
      <c r="CA158" s="105">
        <f>SUMPRODUCT((BJ$4:BJ158)*($BR$4:$BR158))*'[1]功能-战损相关'!$D$2-BV158</f>
        <v>2004914.5618039607</v>
      </c>
      <c r="CB158" s="105">
        <f>SUMPRODUCT((BK$4:BK158)*($BR$4:$BR158))*'[1]功能-战损相关'!$D$2-BW158</f>
        <v>1115760.7081256774</v>
      </c>
    </row>
    <row r="159" spans="27:80" x14ac:dyDescent="0.2">
      <c r="AA159" s="105">
        <v>156</v>
      </c>
      <c r="AB159" s="105">
        <f>攻城基础信息!X160*$E$12</f>
        <v>220069.68628105751</v>
      </c>
      <c r="AC159" s="105">
        <f>攻城基础信息!Y160*$E$12</f>
        <v>161643.6881504652</v>
      </c>
      <c r="AD159" s="105">
        <f>攻城基础信息!Z160*$E$12</f>
        <v>230306.96539466261</v>
      </c>
      <c r="AE159" s="105">
        <f>攻城基础信息!AA160*$E$12</f>
        <v>169932.78117249976</v>
      </c>
      <c r="AF159" s="105">
        <f>攻城基础信息!AB160*$E$12</f>
        <v>249462.58179635432</v>
      </c>
      <c r="AG159" s="105"/>
      <c r="AH159" s="105">
        <f>$E$4*AB159*攻城基础信息!AC160</f>
        <v>15404878.039674016</v>
      </c>
      <c r="AI159" s="105">
        <f>$E$4*AC159*攻城基础信息!AD160</f>
        <v>11315058.170532558</v>
      </c>
      <c r="AJ159" s="105">
        <f>$E$4*AD159*攻城基础信息!AE160</f>
        <v>16121487.577626372</v>
      </c>
      <c r="AK159" s="105">
        <f>$E$4*AE159*攻城基础信息!AF160</f>
        <v>11895294.682074975</v>
      </c>
      <c r="AL159" s="105">
        <f>$E$4*AF159*攻城基础信息!AG160</f>
        <v>17462380.725744791</v>
      </c>
      <c r="AN159" s="105">
        <v>156</v>
      </c>
      <c r="AO159" s="105">
        <f>求节点(节奏总纲!D$4:D$163,AH$4:AH$163,$AN159)*其他调用!H160*其他调用!$M160</f>
        <v>497295200.35198939</v>
      </c>
      <c r="AP159" s="105">
        <f>求节点(节奏总纲!E$4:E$163,AI$4:AI$163,$AN159)*其他调用!I160*其他调用!$M160</f>
        <v>611619251.50468028</v>
      </c>
      <c r="AQ159" s="105">
        <f>求节点(节奏总纲!F$4:F$163,AJ$4:AJ$163,$AN159)*其他调用!J160*其他调用!$M160</f>
        <v>48200822.451850846</v>
      </c>
      <c r="AR159" s="105">
        <f>求节点(节奏总纲!G$4:G$163,AK$4:AK$163,$AN159)*其他调用!K160*其他调用!$M160</f>
        <v>7308570.8895992488</v>
      </c>
      <c r="AS159" s="105">
        <f>求节点(节奏总纲!H$4:H$163,AL$4:AL$163,$AN159)*其他调用!L160*其他调用!$M160</f>
        <v>3470124.2978200046</v>
      </c>
      <c r="AT159" s="105">
        <f t="shared" si="18"/>
        <v>1167893969.49594</v>
      </c>
      <c r="AU159" s="105"/>
      <c r="AY159" s="105">
        <v>156</v>
      </c>
      <c r="AZ159" s="105">
        <f>其他调用!R160*6*(其他调用!AH$2*$AZ$1*MIN(其他调用!$AJ160/其他调用!AH160,1)+$E$4*0%*攻城基础信息!AC160)</f>
        <v>35670</v>
      </c>
      <c r="BA159" s="105">
        <f>其他调用!S160*6*(其他调用!AI$2*$AZ$1*MIN(其他调用!$AJ160/其他调用!AI160,1)+$E$4*0%*攻城基础信息!AD160)</f>
        <v>107010</v>
      </c>
      <c r="BB159" s="105">
        <f>其他调用!T160*6*(其他调用!AJ$2*$AZ$1*MIN(其他调用!$AJ160/其他调用!AJ160,1)+$E$4*0%*攻城基础信息!AE160)</f>
        <v>321030</v>
      </c>
      <c r="BC159" s="105">
        <f>其他调用!U160*6*(其他调用!AK$2*$AZ$1*MIN(其他调用!$AJ160/其他调用!AK160,1)+$E$4*0%*攻城基础信息!AF160)</f>
        <v>165291.79018123201</v>
      </c>
      <c r="BD159" s="105">
        <f>其他调用!V160*6*(其他调用!AL$2*$AZ$1*MIN(其他调用!$AJ160/其他调用!AL160,1)+$E$4*0%*攻城基础信息!AG160)</f>
        <v>87798.961630134057</v>
      </c>
      <c r="BF159" s="105">
        <v>156</v>
      </c>
      <c r="BG159" s="105">
        <f>求节点(节奏总纲!D$4:D$163,AZ$4:AZ$163,$AN159)</f>
        <v>19353.816187053519</v>
      </c>
      <c r="BH159" s="105">
        <f>求节点(节奏总纲!E$4:E$163,BA$4:BA$163,$AN159)</f>
        <v>59776.814960101823</v>
      </c>
      <c r="BI159" s="105">
        <f>求节点(节奏总纲!F$4:F$163,BB$4:BB$163,$AN159)</f>
        <v>186118.29307148544</v>
      </c>
      <c r="BJ159" s="105">
        <f>求节点(节奏总纲!G$4:G$163,BC$4:BC$163,$AN159)</f>
        <v>130591.84031242078</v>
      </c>
      <c r="BK159" s="105">
        <f>求节点(节奏总纲!H$4:H$163,BD$4:BD$163,$AN159)</f>
        <v>73834.6907272729</v>
      </c>
      <c r="BL159" s="105">
        <f>BG159*其他调用!H160*其他调用!$M160</f>
        <v>928258.38140081777</v>
      </c>
      <c r="BM159" s="105">
        <f>BH159*其他调用!I160*其他调用!$M160</f>
        <v>2826936.0657752035</v>
      </c>
      <c r="BN159" s="105">
        <f>BI159*其他调用!J160*其他调用!$M160</f>
        <v>718494.78355956939</v>
      </c>
      <c r="BO159" s="105">
        <f>BJ159*其他调用!K160*其他调用!$M160</f>
        <v>89689.953559209374</v>
      </c>
      <c r="BP159" s="105">
        <f>BK159*其他调用!L160*其他调用!$M160</f>
        <v>14672.429741323669</v>
      </c>
      <c r="BQ159" s="105">
        <f t="shared" si="19"/>
        <v>4578051.6140361242</v>
      </c>
      <c r="BR159" s="105">
        <f>[1]服务器生态!$R158</f>
        <v>0.85924003303027707</v>
      </c>
      <c r="BS159" s="105">
        <f>SUMPRODUCT((BG$4:BG159)*($BR$4:$BR159)*(其他调用!BY$5:BY160))</f>
        <v>161568.10054728235</v>
      </c>
      <c r="BT159" s="105">
        <f>SUMPRODUCT((BH$4:BH159)*($BR$4:$BR159)*(其他调用!BZ$5:BZ160))</f>
        <v>501023.99081695953</v>
      </c>
      <c r="BU159" s="105">
        <f>SUMPRODUCT((BI$4:BI159)*($BR$4:$BR159)*(其他调用!CA$5:CA160))</f>
        <v>1567658.570232921</v>
      </c>
      <c r="BV159" s="105">
        <f>SUMPRODUCT((BJ$4:BJ159)*($BR$4:$BR159)*(其他调用!CB$5:CB160))</f>
        <v>1099206.0834400197</v>
      </c>
      <c r="BW159" s="105">
        <f>SUMPRODUCT((BK$4:BK159)*($BR$4:$BR159)*(其他调用!CC$5:CC160))</f>
        <v>611896.52881966194</v>
      </c>
      <c r="BX159" s="105">
        <f>SUMPRODUCT((BG$4:BG159)*($BR$4:$BR159))*'[1]功能-战损相关'!$D$2-BS159</f>
        <v>300055.04387352453</v>
      </c>
      <c r="BY159" s="105">
        <f>SUMPRODUCT((BH$4:BH159)*($BR$4:$BR159))*'[1]功能-战损相关'!$D$2-BT159</f>
        <v>930473.12580292474</v>
      </c>
      <c r="BZ159" s="105">
        <f>SUMPRODUCT((BI$4:BI159)*($BR$4:$BR159))*'[1]功能-战损相关'!$D$2-BU159</f>
        <v>2911365.9161468539</v>
      </c>
      <c r="CA159" s="105">
        <f>SUMPRODUCT((BJ$4:BJ159)*($BR$4:$BR159))*'[1]功能-战损相关'!$D$2-BV159</f>
        <v>2041382.7263886076</v>
      </c>
      <c r="CB159" s="105">
        <f>SUMPRODUCT((BK$4:BK159)*($BR$4:$BR159))*'[1]功能-战损相关'!$D$2-BW159</f>
        <v>1136379.2678079442</v>
      </c>
    </row>
    <row r="160" spans="27:80" x14ac:dyDescent="0.2">
      <c r="AA160" s="105">
        <v>157</v>
      </c>
      <c r="AB160" s="105">
        <f>攻城基础信息!X161*$E$12</f>
        <v>220069.68628105751</v>
      </c>
      <c r="AC160" s="105">
        <f>攻城基础信息!Y161*$E$12</f>
        <v>161643.6881504652</v>
      </c>
      <c r="AD160" s="105">
        <f>攻城基础信息!Z161*$E$12</f>
        <v>230306.96539466261</v>
      </c>
      <c r="AE160" s="105">
        <f>攻城基础信息!AA161*$E$12</f>
        <v>169932.78117249976</v>
      </c>
      <c r="AF160" s="105">
        <f>攻城基础信息!AB161*$E$12</f>
        <v>249462.58179635432</v>
      </c>
      <c r="AG160" s="105"/>
      <c r="AH160" s="105">
        <f>$E$4*AB160*攻城基础信息!AC161</f>
        <v>15404878.039674016</v>
      </c>
      <c r="AI160" s="105">
        <f>$E$4*AC160*攻城基础信息!AD161</f>
        <v>11315058.170532558</v>
      </c>
      <c r="AJ160" s="105">
        <f>$E$4*AD160*攻城基础信息!AE161</f>
        <v>16121487.577626372</v>
      </c>
      <c r="AK160" s="105">
        <f>$E$4*AE160*攻城基础信息!AF161</f>
        <v>11895294.682074975</v>
      </c>
      <c r="AL160" s="105">
        <f>$E$4*AF160*攻城基础信息!AG161</f>
        <v>17462380.725744791</v>
      </c>
      <c r="AN160" s="105">
        <v>157</v>
      </c>
      <c r="AO160" s="105">
        <f>求节点(节奏总纲!D$4:D$163,AH$4:AH$163,$AN160)*其他调用!H161*其他调用!$M161</f>
        <v>498598451.23933375</v>
      </c>
      <c r="AP160" s="105">
        <f>求节点(节奏总纲!E$4:E$163,AI$4:AI$163,$AN160)*其他调用!I161*其他调用!$M161</f>
        <v>613078604.82496727</v>
      </c>
      <c r="AQ160" s="105">
        <f>求节点(节奏总纲!F$4:F$163,AJ$4:AJ$163,$AN160)*其他调用!J161*其他调用!$M161</f>
        <v>48326233.726021238</v>
      </c>
      <c r="AR160" s="105">
        <f>求节点(节奏总纲!G$4:G$163,AK$4:AK$163,$AN160)*其他调用!K161*其他调用!$M161</f>
        <v>7312210.7429864164</v>
      </c>
      <c r="AS160" s="105">
        <f>求节点(节奏总纲!H$4:H$163,AL$4:AL$163,$AN160)*其他调用!L161*其他调用!$M161</f>
        <v>3470124.2978200046</v>
      </c>
      <c r="AT160" s="105">
        <f t="shared" si="18"/>
        <v>1170785624.8311288</v>
      </c>
      <c r="AU160" s="105"/>
      <c r="AY160" s="105">
        <v>157</v>
      </c>
      <c r="AZ160" s="105">
        <f>其他调用!R161*6*(其他调用!AH$2*$AZ$1*MIN(其他调用!$AJ161/其他调用!AH161,1)+$E$4*0%*攻城基础信息!AC161)</f>
        <v>35670</v>
      </c>
      <c r="BA160" s="105">
        <f>其他调用!S161*6*(其他调用!AI$2*$AZ$1*MIN(其他调用!$AJ161/其他调用!AI161,1)+$E$4*0%*攻城基础信息!AD161)</f>
        <v>107010</v>
      </c>
      <c r="BB160" s="105">
        <f>其他调用!T161*6*(其他调用!AJ$2*$AZ$1*MIN(其他调用!$AJ161/其他调用!AJ161,1)+$E$4*0%*攻城基础信息!AE161)</f>
        <v>321030</v>
      </c>
      <c r="BC160" s="105">
        <f>其他调用!U161*6*(其他调用!AK$2*$AZ$1*MIN(其他调用!$AJ161/其他调用!AK161,1)+$E$4*0%*攻城基础信息!AF161)</f>
        <v>165136.76947933246</v>
      </c>
      <c r="BD160" s="105">
        <f>其他调用!V161*6*(其他调用!AL$2*$AZ$1*MIN(其他调用!$AJ161/其他调用!AL161,1)+$E$4*0%*攻城基础信息!AG161)</f>
        <v>88143.21167918267</v>
      </c>
      <c r="BF160" s="105">
        <v>157</v>
      </c>
      <c r="BG160" s="105">
        <f>求节点(节奏总纲!D$4:D$163,AZ$4:AZ$163,$AN160)</f>
        <v>19372.40254442568</v>
      </c>
      <c r="BH160" s="105">
        <f>求节点(节奏总纲!E$4:E$163,BA$4:BA$163,$AN160)</f>
        <v>59831.907145603429</v>
      </c>
      <c r="BI160" s="105">
        <f>求节点(节奏总纲!F$4:F$163,BB$4:BB$163,$AN160)</f>
        <v>186285.10498763595</v>
      </c>
      <c r="BJ160" s="105">
        <f>求节点(节奏总纲!G$4:G$163,BC$4:BC$163,$AN160)</f>
        <v>130664.1591400066</v>
      </c>
      <c r="BK160" s="105">
        <f>求节点(节奏总纲!H$4:H$163,BD$4:BD$163,$AN160)</f>
        <v>73930.576390441536</v>
      </c>
      <c r="BL160" s="105">
        <f>BG160*其他调用!H161*其他调用!$M161</f>
        <v>929149.83050024463</v>
      </c>
      <c r="BM160" s="105">
        <f>BH160*其他调用!I161*其他调用!$M161</f>
        <v>2829541.4586225948</v>
      </c>
      <c r="BN160" s="105">
        <f>BI160*其他调用!J161*其他调用!$M161</f>
        <v>719138.74761926394</v>
      </c>
      <c r="BO160" s="105">
        <f>BJ160*其他调用!K161*其他调用!$M161</f>
        <v>89739.621840719992</v>
      </c>
      <c r="BP160" s="105">
        <f>BK160*其他调用!L161*其他调用!$M161</f>
        <v>14691.484140308541</v>
      </c>
      <c r="BQ160" s="105">
        <f t="shared" si="19"/>
        <v>4582261.1427231319</v>
      </c>
      <c r="BR160" s="105">
        <f>[1]服务器生态!$R159</f>
        <v>0.68063540369644893</v>
      </c>
      <c r="BS160" s="105">
        <f>SUMPRODUCT((BG$4:BG160)*($BR$4:$BR160)*(其他调用!BY$5:BY161))</f>
        <v>163875.57057690152</v>
      </c>
      <c r="BT160" s="105">
        <f>SUMPRODUCT((BH$4:BH160)*($BR$4:$BR160)*(其他调用!BZ$5:BZ161))</f>
        <v>508150.64081490535</v>
      </c>
      <c r="BU160" s="105">
        <f>SUMPRODUCT((BI$4:BI160)*($BR$4:$BR160)*(其他调用!CA$5:CA161))</f>
        <v>1589847.2118192026</v>
      </c>
      <c r="BV160" s="105">
        <f>SUMPRODUCT((BJ$4:BJ160)*($BR$4:$BR160)*(其他调用!CB$5:CB161))</f>
        <v>1114769.64766338</v>
      </c>
      <c r="BW160" s="105">
        <f>SUMPRODUCT((BK$4:BK160)*($BR$4:$BR160)*(其他调用!CC$5:CC161))</f>
        <v>620702.48816839035</v>
      </c>
      <c r="BX160" s="105">
        <f>SUMPRODUCT((BG$4:BG160)*($BR$4:$BR160))*'[1]功能-战损相关'!$D$2-BS160</f>
        <v>304340.34535710304</v>
      </c>
      <c r="BY160" s="105">
        <f>SUMPRODUCT((BH$4:BH160)*($BR$4:$BR160))*'[1]功能-战损相关'!$D$2-BT160</f>
        <v>943708.33294196706</v>
      </c>
      <c r="BZ160" s="105">
        <f>SUMPRODUCT((BI$4:BI160)*($BR$4:$BR160))*'[1]功能-战损相关'!$D$2-BU160</f>
        <v>2952573.3933785204</v>
      </c>
      <c r="CA160" s="105">
        <f>SUMPRODUCT((BJ$4:BJ160)*($BR$4:$BR160))*'[1]功能-战损相关'!$D$2-BV160</f>
        <v>2070286.4885177049</v>
      </c>
      <c r="CB160" s="105">
        <f>SUMPRODUCT((BK$4:BK160)*($BR$4:$BR160))*'[1]功能-战损相关'!$D$2-BW160</f>
        <v>1152733.1923127254</v>
      </c>
    </row>
    <row r="161" spans="27:80" x14ac:dyDescent="0.2">
      <c r="AA161" s="105">
        <v>158</v>
      </c>
      <c r="AB161" s="105">
        <f>攻城基础信息!X162*$E$12</f>
        <v>220069.68628105751</v>
      </c>
      <c r="AC161" s="105">
        <f>攻城基础信息!Y162*$E$12</f>
        <v>161643.6881504652</v>
      </c>
      <c r="AD161" s="105">
        <f>攻城基础信息!Z162*$E$12</f>
        <v>230306.96539466261</v>
      </c>
      <c r="AE161" s="105">
        <f>攻城基础信息!AA162*$E$12</f>
        <v>169932.78117249976</v>
      </c>
      <c r="AF161" s="105">
        <f>攻城基础信息!AB162*$E$12</f>
        <v>249462.58179635432</v>
      </c>
      <c r="AG161" s="105"/>
      <c r="AH161" s="105">
        <f>$E$4*AB161*攻城基础信息!AC162</f>
        <v>15404878.039674016</v>
      </c>
      <c r="AI161" s="105">
        <f>$E$4*AC161*攻城基础信息!AD162</f>
        <v>11315058.170532558</v>
      </c>
      <c r="AJ161" s="105">
        <f>$E$4*AD161*攻城基础信息!AE162</f>
        <v>16121487.577626372</v>
      </c>
      <c r="AK161" s="105">
        <f>$E$4*AE161*攻城基础信息!AF162</f>
        <v>11895294.682074975</v>
      </c>
      <c r="AL161" s="105">
        <f>$E$4*AF161*攻城基础信息!AG162</f>
        <v>17462380.725744791</v>
      </c>
      <c r="AN161" s="105">
        <v>158</v>
      </c>
      <c r="AO161" s="105">
        <f>求节点(节奏总纲!D$4:D$163,AH$4:AH$163,$AN161)*其他调用!H162*其他调用!$M162</f>
        <v>499862841.4348371</v>
      </c>
      <c r="AP161" s="105">
        <f>求节点(节奏总纲!E$4:E$163,AI$4:AI$163,$AN161)*其他调用!I162*其他调用!$M162</f>
        <v>614537958.14525425</v>
      </c>
      <c r="AQ161" s="105">
        <f>求节点(节奏总纲!F$4:F$163,AJ$4:AJ$163,$AN161)*其他调用!J162*其他调用!$M162</f>
        <v>48454869.412949108</v>
      </c>
      <c r="AR161" s="105">
        <f>求节点(节奏总纲!G$4:G$163,AK$4:AK$163,$AN161)*其他调用!K162*其他调用!$M162</f>
        <v>7315850.5963735823</v>
      </c>
      <c r="AS161" s="105">
        <f>求节点(节奏总纲!H$4:H$163,AL$4:AL$163,$AN161)*其他调用!L162*其他调用!$M162</f>
        <v>3470124.2978200046</v>
      </c>
      <c r="AT161" s="105">
        <f t="shared" si="18"/>
        <v>1173641643.8872342</v>
      </c>
      <c r="AU161" s="105"/>
      <c r="AY161" s="105">
        <v>158</v>
      </c>
      <c r="AZ161" s="105">
        <f>其他调用!R162*6*(其他调用!AH$2*$AZ$1*MIN(其他调用!$AJ162/其他调用!AH162,1)+$E$4*0%*攻城基础信息!AC162)</f>
        <v>35670</v>
      </c>
      <c r="BA161" s="105">
        <f>其他调用!S162*6*(其他调用!AI$2*$AZ$1*MIN(其他调用!$AJ162/其他调用!AI162,1)+$E$4*0%*攻城基础信息!AD162)</f>
        <v>107010</v>
      </c>
      <c r="BB161" s="105">
        <f>其他调用!T162*6*(其他调用!AJ$2*$AZ$1*MIN(其他调用!$AJ162/其他调用!AJ162,1)+$E$4*0%*攻城基础信息!AE162)</f>
        <v>321030</v>
      </c>
      <c r="BC161" s="105">
        <f>其他调用!U162*6*(其他调用!AK$2*$AZ$1*MIN(其他调用!$AJ162/其他调用!AK162,1)+$E$4*0%*攻城基础信息!AF162)</f>
        <v>164988.72193503115</v>
      </c>
      <c r="BD161" s="105">
        <f>其他调用!V162*6*(其他调用!AL$2*$AZ$1*MIN(其他调用!$AJ162/其他调用!AL162,1)+$E$4*0%*攻城基础信息!AG162)</f>
        <v>88487.296318368637</v>
      </c>
      <c r="BF161" s="105">
        <v>158</v>
      </c>
      <c r="BG161" s="105">
        <f>求节点(节奏总纲!D$4:D$163,AZ$4:AZ$163,$AN161)</f>
        <v>19389.775201244636</v>
      </c>
      <c r="BH161" s="105">
        <f>求节点(节奏总纲!E$4:E$163,BA$4:BA$163,$AN161)</f>
        <v>59886.999331105042</v>
      </c>
      <c r="BI161" s="105">
        <f>求节点(节奏总纲!F$4:F$163,BB$4:BB$163,$AN161)</f>
        <v>186449.10760634928</v>
      </c>
      <c r="BJ161" s="105">
        <f>求节点(节奏总纲!G$4:G$163,BC$4:BC$163,$AN161)</f>
        <v>130736.47796759239</v>
      </c>
      <c r="BK161" s="105">
        <f>求节点(节奏总纲!H$4:H$163,BD$4:BD$163,$AN161)</f>
        <v>74022.807182465374</v>
      </c>
      <c r="BL161" s="105">
        <f>BG161*其他调用!H162*其他调用!$M162</f>
        <v>929983.06742589979</v>
      </c>
      <c r="BM161" s="105">
        <f>BH161*其他调用!I162*其他调用!$M162</f>
        <v>2832146.8514699861</v>
      </c>
      <c r="BN161" s="105">
        <f>BI161*其他调用!J162*其他调用!$M162</f>
        <v>719771.86661090632</v>
      </c>
      <c r="BO161" s="105">
        <f>BJ161*其他调用!K162*其他调用!$M162</f>
        <v>89789.29012223061</v>
      </c>
      <c r="BP161" s="105">
        <f>BK161*其他调用!L162*其他调用!$M162</f>
        <v>14709.812243299519</v>
      </c>
      <c r="BQ161" s="105">
        <f t="shared" si="19"/>
        <v>4586400.8878723225</v>
      </c>
      <c r="BR161" s="105">
        <f>[1]服务器生态!$R160</f>
        <v>0.59968247985850498</v>
      </c>
      <c r="BS161" s="105">
        <f>SUMPRODUCT((BG$4:BG161)*($BR$4:$BR161)*(其他调用!BY$5:BY162))</f>
        <v>165910.41956030324</v>
      </c>
      <c r="BT161" s="105">
        <f>SUMPRODUCT((BH$4:BH161)*($BR$4:$BR161)*(其他调用!BZ$5:BZ162))</f>
        <v>514435.44806218363</v>
      </c>
      <c r="BU161" s="105">
        <f>SUMPRODUCT((BI$4:BI161)*($BR$4:$BR161)*(其他调用!CA$5:CA162))</f>
        <v>1609414.0078821392</v>
      </c>
      <c r="BV161" s="105">
        <f>SUMPRODUCT((BJ$4:BJ161)*($BR$4:$BR161)*(其他调用!CB$5:CB162))</f>
        <v>1128489.7133436052</v>
      </c>
      <c r="BW161" s="105">
        <f>SUMPRODUCT((BK$4:BK161)*($BR$4:$BR161)*(其他调用!CC$5:CC162))</f>
        <v>628470.76976941235</v>
      </c>
      <c r="BX161" s="105">
        <f>SUMPRODUCT((BG$4:BG161)*($BR$4:$BR161))*'[1]功能-战损相关'!$D$2-BS161</f>
        <v>308119.35061199195</v>
      </c>
      <c r="BY161" s="105">
        <f>SUMPRODUCT((BH$4:BH161)*($BR$4:$BR161))*'[1]功能-战损相关'!$D$2-BT161</f>
        <v>955380.11782976962</v>
      </c>
      <c r="BZ161" s="105">
        <f>SUMPRODUCT((BI$4:BI161)*($BR$4:$BR161))*'[1]功能-战损相关'!$D$2-BU161</f>
        <v>2988911.7289239741</v>
      </c>
      <c r="CA161" s="105">
        <f>SUMPRODUCT((BJ$4:BJ161)*($BR$4:$BR161))*'[1]功能-战损相关'!$D$2-BV161</f>
        <v>2095766.6104952658</v>
      </c>
      <c r="CB161" s="105">
        <f>SUMPRODUCT((BK$4:BK161)*($BR$4:$BR161))*'[1]功能-战损相关'!$D$2-BW161</f>
        <v>1167160.0010003378</v>
      </c>
    </row>
    <row r="162" spans="27:80" x14ac:dyDescent="0.2">
      <c r="AA162" s="105">
        <v>159</v>
      </c>
      <c r="AB162" s="105">
        <f>攻城基础信息!X163*$E$12</f>
        <v>220069.68628105751</v>
      </c>
      <c r="AC162" s="105">
        <f>攻城基础信息!Y163*$E$12</f>
        <v>161643.6881504652</v>
      </c>
      <c r="AD162" s="105">
        <f>攻城基础信息!Z163*$E$12</f>
        <v>230306.96539466261</v>
      </c>
      <c r="AE162" s="105">
        <f>攻城基础信息!AA163*$E$12</f>
        <v>169932.78117249976</v>
      </c>
      <c r="AF162" s="105">
        <f>攻城基础信息!AB163*$E$12</f>
        <v>249462.58179635432</v>
      </c>
      <c r="AG162" s="105"/>
      <c r="AH162" s="105">
        <f>$E$4*AB162*攻城基础信息!AC163</f>
        <v>15404878.039674016</v>
      </c>
      <c r="AI162" s="105">
        <f>$E$4*AC162*攻城基础信息!AD163</f>
        <v>11315058.170532558</v>
      </c>
      <c r="AJ162" s="105">
        <f>$E$4*AD162*攻城基础信息!AE163</f>
        <v>16121487.577626372</v>
      </c>
      <c r="AK162" s="105">
        <f>$E$4*AE162*攻城基础信息!AF163</f>
        <v>11895294.682074975</v>
      </c>
      <c r="AL162" s="105">
        <f>$E$4*AF162*攻城基础信息!AG163</f>
        <v>17462380.725744791</v>
      </c>
      <c r="AN162" s="105">
        <v>159</v>
      </c>
      <c r="AO162" s="105">
        <f>求节点(节奏总纲!D$4:D$163,AH$4:AH$163,$AN162)*其他调用!H163*其他调用!$M163</f>
        <v>501127231.6303404</v>
      </c>
      <c r="AP162" s="105">
        <f>求节点(节奏总纲!E$4:E$163,AI$4:AI$163,$AN162)*其他调用!I163*其他调用!$M163</f>
        <v>615997311.46554136</v>
      </c>
      <c r="AQ162" s="105">
        <f>求节点(节奏总纲!F$4:F$163,AJ$4:AJ$163,$AN162)*其他调用!J163*其他调用!$M163</f>
        <v>48584483.799446262</v>
      </c>
      <c r="AR162" s="105">
        <f>求节点(节奏总纲!G$4:G$163,AK$4:AK$163,$AN162)*其他调用!K163*其他调用!$M163</f>
        <v>7319490.4497607481</v>
      </c>
      <c r="AS162" s="105">
        <f>求节点(节奏总纲!H$4:H$163,AL$4:AL$163,$AN162)*其他调用!L163*其他调用!$M163</f>
        <v>3470124.2978200046</v>
      </c>
      <c r="AT162" s="105">
        <f t="shared" si="18"/>
        <v>1176498641.6429088</v>
      </c>
      <c r="AU162" s="105"/>
      <c r="AY162" s="105">
        <v>159</v>
      </c>
      <c r="AZ162" s="105">
        <f>其他调用!R163*6*(其他调用!AH$2*$AZ$1*MIN(其他调用!$AJ163/其他调用!AH163,1)+$E$4*0%*攻城基础信息!AC163)</f>
        <v>35670</v>
      </c>
      <c r="BA162" s="105">
        <f>其他调用!S163*6*(其他调用!AI$2*$AZ$1*MIN(其他调用!$AJ163/其他调用!AI163,1)+$E$4*0%*攻城基础信息!AD163)</f>
        <v>107010</v>
      </c>
      <c r="BB162" s="105">
        <f>其他调用!T163*6*(其他调用!AJ$2*$AZ$1*MIN(其他调用!$AJ163/其他调用!AJ163,1)+$E$4*0%*攻城基础信息!AE163)</f>
        <v>321030</v>
      </c>
      <c r="BC162" s="105">
        <f>其他调用!U163*6*(其他调用!AK$2*$AZ$1*MIN(其他调用!$AJ163/其他调用!AK163,1)+$E$4*0%*攻城基础信息!AF163)</f>
        <v>164844.45707925837</v>
      </c>
      <c r="BD162" s="105">
        <f>其他调用!V163*6*(其他调用!AL$2*$AZ$1*MIN(其他调用!$AJ163/其他调用!AL163,1)+$E$4*0%*攻城基础信息!AG163)</f>
        <v>88825.671584721815</v>
      </c>
      <c r="BF162" s="105">
        <v>159</v>
      </c>
      <c r="BG162" s="105">
        <f>求节点(节奏总纲!D$4:D$163,AZ$4:AZ$163,$AN162)</f>
        <v>19407.147858063592</v>
      </c>
      <c r="BH162" s="105">
        <f>求节点(节奏总纲!E$4:E$163,BA$4:BA$163,$AN162)</f>
        <v>59942.091516606655</v>
      </c>
      <c r="BI162" s="105">
        <f>求节点(节奏总纲!F$4:F$163,BB$4:BB$163,$AN162)</f>
        <v>186612.25752461803</v>
      </c>
      <c r="BJ162" s="105">
        <f>求节点(节奏总纲!G$4:G$163,BC$4:BC$163,$AN162)</f>
        <v>130808.7967951782</v>
      </c>
      <c r="BK162" s="105">
        <f>求节点(节奏总纲!H$4:H$163,BD$4:BD$163,$AN162)</f>
        <v>74108.386975440866</v>
      </c>
      <c r="BL162" s="105">
        <f>BG162*其他调用!H163*其他调用!$M163</f>
        <v>930816.30435155472</v>
      </c>
      <c r="BM162" s="105">
        <f>BH162*其他调用!I163*其他调用!$M163</f>
        <v>2834752.2443173775</v>
      </c>
      <c r="BN162" s="105">
        <f>BI162*其他调用!J163*其他调用!$M163</f>
        <v>720401.69382068666</v>
      </c>
      <c r="BO162" s="105">
        <f>BJ162*其他调用!K163*其他调用!$M163</f>
        <v>89838.958403741228</v>
      </c>
      <c r="BP162" s="105">
        <f>BK162*其他调用!L163*其他调用!$M163</f>
        <v>14726.818659759607</v>
      </c>
      <c r="BQ162" s="105">
        <f t="shared" si="19"/>
        <v>4590536.0195531202</v>
      </c>
      <c r="BR162" s="105">
        <f>[1]服务器生态!$R161</f>
        <v>0.51872955602056092</v>
      </c>
      <c r="BS162" s="105">
        <f>SUMPRODUCT((BG$4:BG162)*($BR$4:$BR162)*(其他调用!BY$5:BY163))</f>
        <v>167672.15526891002</v>
      </c>
      <c r="BT162" s="105">
        <f>SUMPRODUCT((BH$4:BH162)*($BR$4:$BR162)*(其他调用!BZ$5:BZ163))</f>
        <v>519876.85160307045</v>
      </c>
      <c r="BU162" s="105">
        <f>SUMPRODUCT((BI$4:BI162)*($BR$4:$BR162)*(其他调用!CA$5:CA163))</f>
        <v>1626354.2342435436</v>
      </c>
      <c r="BV162" s="105">
        <f>SUMPRODUCT((BJ$4:BJ162)*($BR$4:$BR162)*(其他调用!CB$5:CB163))</f>
        <v>1140364.2314335059</v>
      </c>
      <c r="BW162" s="105">
        <f>SUMPRODUCT((BK$4:BK162)*($BR$4:$BR162)*(其他调用!CC$5:CC163))</f>
        <v>635198.15663721715</v>
      </c>
      <c r="BX162" s="105">
        <f>SUMPRODUCT((BG$4:BG162)*($BR$4:$BR162))*'[1]功能-战损相关'!$D$2-BS162</f>
        <v>311391.14549940452</v>
      </c>
      <c r="BY162" s="105">
        <f>SUMPRODUCT((BH$4:BH162)*($BR$4:$BR162))*'[1]功能-战损相关'!$D$2-BT162</f>
        <v>965485.58154855925</v>
      </c>
      <c r="BZ162" s="105">
        <f>SUMPRODUCT((BI$4:BI162)*($BR$4:$BR162))*'[1]功能-战损相关'!$D$2-BU162</f>
        <v>3020372.1493094396</v>
      </c>
      <c r="CA162" s="105">
        <f>SUMPRODUCT((BJ$4:BJ162)*($BR$4:$BR162))*'[1]功能-战损相关'!$D$2-BV162</f>
        <v>2117819.2869479386</v>
      </c>
      <c r="CB162" s="105">
        <f>SUMPRODUCT((BK$4:BK162)*($BR$4:$BR162))*'[1]功能-战损相关'!$D$2-BW162</f>
        <v>1179653.7194691179</v>
      </c>
    </row>
    <row r="163" spans="27:80" x14ac:dyDescent="0.2">
      <c r="AA163" s="105">
        <v>160</v>
      </c>
      <c r="AB163" s="105">
        <f>攻城基础信息!X164*$E$12</f>
        <v>220069.68628105751</v>
      </c>
      <c r="AC163" s="105">
        <f>攻城基础信息!Y164*$E$12</f>
        <v>161643.6881504652</v>
      </c>
      <c r="AD163" s="105">
        <f>攻城基础信息!Z164*$E$12</f>
        <v>230306.96539466261</v>
      </c>
      <c r="AE163" s="105">
        <f>攻城基础信息!AA164*$E$12</f>
        <v>169932.78117249976</v>
      </c>
      <c r="AF163" s="105">
        <f>攻城基础信息!AB164*$E$12</f>
        <v>249462.58179635432</v>
      </c>
      <c r="AG163" s="105"/>
      <c r="AH163" s="105">
        <f>$E$4*AB163*攻城基础信息!AC164</f>
        <v>15404878.039674016</v>
      </c>
      <c r="AI163" s="105">
        <f>$E$4*AC163*攻城基础信息!AD164</f>
        <v>11315058.170532558</v>
      </c>
      <c r="AJ163" s="105">
        <f>$E$4*AD163*攻城基础信息!AE164</f>
        <v>16121487.577626372</v>
      </c>
      <c r="AK163" s="105">
        <f>$E$4*AE163*攻城基础信息!AF164</f>
        <v>11895294.682074975</v>
      </c>
      <c r="AL163" s="105">
        <f>$E$4*AF163*攻城基础信息!AG164</f>
        <v>17462380.725744791</v>
      </c>
      <c r="AN163" s="105">
        <v>160</v>
      </c>
      <c r="AO163" s="105">
        <f>求节点(节奏总纲!D$4:D$163,AH$4:AH$163,$AN163)*其他调用!H164*其他调用!$M164</f>
        <v>502391621.82584375</v>
      </c>
      <c r="AP163" s="105">
        <f>求节点(节奏总纲!E$4:E$163,AI$4:AI$163,$AN163)*其他调用!I164*其他调用!$M164</f>
        <v>617456664.78582835</v>
      </c>
      <c r="AQ163" s="105">
        <f>求节点(节奏总纲!F$4:F$163,AJ$4:AJ$163,$AN163)*其他调用!J164*其他调用!$M164</f>
        <v>48714098.185943425</v>
      </c>
      <c r="AR163" s="105">
        <f>求节点(节奏总纲!G$4:G$163,AK$4:AK$163,$AN163)*其他调用!K164*其他调用!$M164</f>
        <v>7323130.3031479158</v>
      </c>
      <c r="AS163" s="105">
        <f>求节点(节奏总纲!H$4:H$163,AL$4:AL$163,$AN163)*其他调用!L164*其他调用!$M164</f>
        <v>3470124.2978200046</v>
      </c>
      <c r="AT163" s="105">
        <f t="shared" si="18"/>
        <v>1179355639.3985837</v>
      </c>
      <c r="AU163" s="105"/>
      <c r="AY163" s="105">
        <v>160</v>
      </c>
      <c r="AZ163" s="105">
        <f>其他调用!R164*6*(其他调用!AH$2*$AZ$1*MIN(其他调用!$AJ164/其他调用!AH164,1)+$E$4*0%*攻城基础信息!AC164)</f>
        <v>35670</v>
      </c>
      <c r="BA163" s="105">
        <f>其他调用!S164*6*(其他调用!AI$2*$AZ$1*MIN(其他调用!$AJ164/其他调用!AI164,1)+$E$4*0%*攻城基础信息!AD164)</f>
        <v>107010</v>
      </c>
      <c r="BB163" s="105">
        <f>其他调用!T164*6*(其他调用!AJ$2*$AZ$1*MIN(其他调用!$AJ164/其他调用!AJ164,1)+$E$4*0%*攻城基础信息!AE164)</f>
        <v>321030</v>
      </c>
      <c r="BC163" s="105">
        <f>其他调用!U164*6*(其他调用!AK$2*$AZ$1*MIN(其他调用!$AJ164/其他调用!AK164,1)+$E$4*0%*攻城基础信息!AF164)</f>
        <v>164702.57752968743</v>
      </c>
      <c r="BD163" s="105">
        <f>其他调用!V164*6*(其他调用!AL$2*$AZ$1*MIN(其他调用!$AJ164/其他调用!AL164,1)+$E$4*0%*攻城基础信息!AG164)</f>
        <v>89160.382771413351</v>
      </c>
      <c r="BF163" s="105">
        <v>160</v>
      </c>
      <c r="BG163" s="105">
        <f>求节点(节奏总纲!D$4:D$163,AZ$4:AZ$163,$AN163)</f>
        <v>19424.520514882548</v>
      </c>
      <c r="BH163" s="105">
        <f>求节点(节奏总纲!E$4:E$163,BA$4:BA$163,$AN163)</f>
        <v>59997.183702108268</v>
      </c>
      <c r="BI163" s="105">
        <f>求节点(节奏总纲!F$4:F$163,BB$4:BB$163,$AN163)</f>
        <v>186775.40744288679</v>
      </c>
      <c r="BJ163" s="105">
        <f>求节点(节奏总纲!G$4:G$163,BC$4:BC$163,$AN163)</f>
        <v>130881.11562276402</v>
      </c>
      <c r="BK163" s="105">
        <f>求节点(节奏总纲!H$4:H$163,BD$4:BD$163,$AN163)</f>
        <v>74193.966768416358</v>
      </c>
      <c r="BL163" s="105">
        <f>BG163*其他调用!H164*其他调用!$M164</f>
        <v>931649.54127721</v>
      </c>
      <c r="BM163" s="105">
        <f>BH163*其他调用!I164*其他调用!$M164</f>
        <v>2837357.6371647688</v>
      </c>
      <c r="BN163" s="105">
        <f>BI163*其他调用!J164*其他调用!$M164</f>
        <v>721031.52103046677</v>
      </c>
      <c r="BO163" s="105">
        <f>BJ163*其他调用!K164*其他调用!$M164</f>
        <v>89888.62668525186</v>
      </c>
      <c r="BP163" s="105">
        <f>BK163*其他调用!L164*其他调用!$M164</f>
        <v>14743.825076219695</v>
      </c>
      <c r="BQ163" s="105">
        <f t="shared" si="19"/>
        <v>4594671.1512339171</v>
      </c>
      <c r="BR163" s="105">
        <f>[1]服务器生态!$R162</f>
        <v>0.43777663218261686</v>
      </c>
      <c r="BS163" s="105">
        <f>SUMPRODUCT((BG$4:BG163)*($BR$4:$BR163)*(其他调用!BY$5:BY164))</f>
        <v>169160.28547414433</v>
      </c>
      <c r="BT163" s="105">
        <f>SUMPRODUCT((BH$4:BH163)*($BR$4:$BR163)*(其他调用!BZ$5:BZ164))</f>
        <v>524473.29048184177</v>
      </c>
      <c r="BU163" s="105">
        <f>SUMPRODUCT((BI$4:BI163)*($BR$4:$BR163)*(其他调用!CA$5:CA164))</f>
        <v>1640663.2682913982</v>
      </c>
      <c r="BV163" s="105">
        <f>SUMPRODUCT((BJ$4:BJ163)*($BR$4:$BR163)*(其他调用!CB$5:CB164))</f>
        <v>1150391.1528858924</v>
      </c>
      <c r="BW163" s="105">
        <f>SUMPRODUCT((BK$4:BK163)*($BR$4:$BR163)*(其他调用!CC$5:CC164))</f>
        <v>640882.22399474273</v>
      </c>
      <c r="BX163" s="105">
        <f>SUMPRODUCT((BG$4:BG163)*($BR$4:$BR163))*'[1]功能-战损相关'!$D$2-BS163</f>
        <v>314154.81588055397</v>
      </c>
      <c r="BY163" s="105">
        <f>SUMPRODUCT((BH$4:BH163)*($BR$4:$BR163))*'[1]功能-战损相关'!$D$2-BT163</f>
        <v>974021.82518056326</v>
      </c>
      <c r="BZ163" s="105">
        <f>SUMPRODUCT((BI$4:BI163)*($BR$4:$BR163))*'[1]功能-战损相关'!$D$2-BU163</f>
        <v>3046946.0696840268</v>
      </c>
      <c r="CA163" s="105">
        <f>SUMPRODUCT((BJ$4:BJ163)*($BR$4:$BR163))*'[1]功能-战损相关'!$D$2-BV163</f>
        <v>2136440.7125023706</v>
      </c>
      <c r="CB163" s="105">
        <f>SUMPRODUCT((BK$4:BK163)*($BR$4:$BR163))*'[1]功能-战损相关'!$D$2-BW163</f>
        <v>1190209.8445616653</v>
      </c>
    </row>
    <row r="164" spans="27:80" x14ac:dyDescent="0.2">
      <c r="AN164" s="105">
        <v>161</v>
      </c>
      <c r="AO164" s="105">
        <f>求节点(节奏总纲!D$4:D$163,AH$4:AH$163,$AN164)*其他调用!H165*其他调用!$M165</f>
        <v>503656012.02134717</v>
      </c>
      <c r="AP164" s="105">
        <f>求节点(节奏总纲!E$4:E$163,AI$4:AI$163,$AN164)*其他调用!I165*其他调用!$M165</f>
        <v>618916018.10611534</v>
      </c>
      <c r="AQ164" s="105">
        <f>求节点(节奏总纲!F$4:F$163,AJ$4:AJ$163,$AN164)*其他调用!J165*其他调用!$M165</f>
        <v>48843712.57244058</v>
      </c>
      <c r="AR164" s="105">
        <f>求节点(节奏总纲!G$4:G$163,AK$4:AK$163,$AN164)*其他调用!K165*其他调用!$M165</f>
        <v>7326770.1565350816</v>
      </c>
      <c r="AS164" s="105">
        <f>求节点(节奏总纲!H$4:H$163,AL$4:AL$163,$AN164)*其他调用!L165*其他调用!$M165</f>
        <v>3470124.2978200046</v>
      </c>
      <c r="AT164" s="105">
        <f t="shared" si="18"/>
        <v>1182212637.1542583</v>
      </c>
      <c r="AU164" s="105"/>
      <c r="BF164" s="105">
        <v>161</v>
      </c>
      <c r="BG164" s="105">
        <f>求节点(节奏总纲!D$4:D$163,AZ$4:AZ$163,$AN164)</f>
        <v>19441.893171701504</v>
      </c>
      <c r="BH164" s="105">
        <f>求节点(节奏总纲!E$4:E$163,BA$4:BA$163,$AN164)</f>
        <v>60052.275887609874</v>
      </c>
      <c r="BI164" s="105">
        <f>求节点(节奏总纲!F$4:F$163,BB$4:BB$163,$AN164)</f>
        <v>186938.55736115557</v>
      </c>
      <c r="BJ164" s="105">
        <f>求节点(节奏总纲!G$4:G$163,BC$4:BC$163,$AN164)</f>
        <v>130953.43445034983</v>
      </c>
      <c r="BK164" s="105">
        <f>求节点(节奏总纲!H$4:H$163,BD$4:BD$163,$AN164)</f>
        <v>74279.54656139185</v>
      </c>
      <c r="BL164" s="105">
        <f>BG164*其他调用!H165*其他调用!$M165</f>
        <v>932482.77820286516</v>
      </c>
      <c r="BM164" s="105">
        <f>BH164*其他调用!I165*其他调用!$M165</f>
        <v>2839963.0300121596</v>
      </c>
      <c r="BN164" s="105">
        <f>BI164*其他调用!J165*其他调用!$M165</f>
        <v>721661.34824024711</v>
      </c>
      <c r="BO164" s="105">
        <f>BJ164*其他调用!K165*其他调用!$M165</f>
        <v>89938.294966762493</v>
      </c>
      <c r="BP164" s="105">
        <f>BK164*其他调用!L165*其他调用!$M165</f>
        <v>14760.831492679787</v>
      </c>
      <c r="BQ164" s="105">
        <f t="shared" si="19"/>
        <v>4598806.2829147149</v>
      </c>
      <c r="BR164" s="105">
        <f>[1]服务器生态!$R163</f>
        <v>0.35682370834467286</v>
      </c>
      <c r="BS164" s="105">
        <f>SUMPRODUCT((BG$4:BG164)*($BR$4:$BR164)*(其他调用!BY$5:BY165))</f>
        <v>170374.31794742864</v>
      </c>
      <c r="BT164" s="105">
        <f>SUMPRODUCT((BH$4:BH164)*($BR$4:$BR164)*(其他调用!BZ$5:BZ165))</f>
        <v>528223.20374277374</v>
      </c>
      <c r="BU164" s="105">
        <f>SUMPRODUCT((BI$4:BI164)*($BR$4:$BR164)*(其他调用!CA$5:CA165))</f>
        <v>1652336.4874136851</v>
      </c>
      <c r="BV164" s="105">
        <f>SUMPRODUCT((BJ$4:BJ164)*($BR$4:$BR164)*(其他调用!CB$5:CB165))</f>
        <v>1158568.4286535752</v>
      </c>
      <c r="BW164" s="105">
        <f>SUMPRODUCT((BK$4:BK164)*($BR$4:$BR164)*(其他调用!CC$5:CC165))</f>
        <v>645520.54706492717</v>
      </c>
      <c r="BX164" s="105">
        <f>SUMPRODUCT((BG$4:BG164)*($BR$4:$BR164))*'[1]功能-战损相关'!$D$2-BS164</f>
        <v>316409.4476166534</v>
      </c>
      <c r="BY164" s="105">
        <f>SUMPRODUCT((BH$4:BH164)*($BR$4:$BR164))*'[1]功能-战损相关'!$D$2-BT164</f>
        <v>980985.9498080085</v>
      </c>
      <c r="BZ164" s="105">
        <f>SUMPRODUCT((BI$4:BI164)*($BR$4:$BR164))*'[1]功能-战损相关'!$D$2-BU164</f>
        <v>3068624.9051968455</v>
      </c>
      <c r="CA164" s="105">
        <f>SUMPRODUCT((BJ$4:BJ164)*($BR$4:$BR164))*'[1]功能-战损相关'!$D$2-BV164</f>
        <v>2151627.0817852104</v>
      </c>
      <c r="CB164" s="105">
        <f>SUMPRODUCT((BK$4:BK164)*($BR$4:$BR164))*'[1]功能-战损相关'!$D$2-BW164</f>
        <v>1198823.8731205794</v>
      </c>
    </row>
    <row r="165" spans="27:80" x14ac:dyDescent="0.2">
      <c r="AN165" s="105">
        <v>162</v>
      </c>
      <c r="AO165" s="105">
        <f>求节点(节奏总纲!D$4:D$163,AH$4:AH$163,$AN165)*其他调用!H166*其他调用!$M166</f>
        <v>504920402.21685052</v>
      </c>
      <c r="AP165" s="105">
        <f>求节点(节奏总纲!E$4:E$163,AI$4:AI$163,$AN165)*其他调用!I166*其他调用!$M166</f>
        <v>620375371.42640233</v>
      </c>
      <c r="AQ165" s="105">
        <f>求节点(节奏总纲!F$4:F$163,AJ$4:AJ$163,$AN165)*其他调用!J166*其他调用!$M166</f>
        <v>48973326.958937742</v>
      </c>
      <c r="AR165" s="105">
        <f>求节点(节奏总纲!G$4:G$163,AK$4:AK$163,$AN165)*其他调用!K166*其他调用!$M166</f>
        <v>7332941.7243390158</v>
      </c>
      <c r="AS165" s="105">
        <f>求节点(节奏总纲!H$4:H$163,AL$4:AL$163,$AN165)*其他调用!L166*其他调用!$M166</f>
        <v>3470124.2978200046</v>
      </c>
      <c r="AT165" s="105">
        <f t="shared" si="18"/>
        <v>1185072166.6243496</v>
      </c>
      <c r="AU165" s="105"/>
      <c r="BF165" s="105">
        <v>162</v>
      </c>
      <c r="BG165" s="105">
        <f>求节点(节奏总纲!D$4:D$163,AZ$4:AZ$163,$AN165)</f>
        <v>19459.26582852046</v>
      </c>
      <c r="BH165" s="105">
        <f>求节点(节奏总纲!E$4:E$163,BA$4:BA$163,$AN165)</f>
        <v>60107.368073111487</v>
      </c>
      <c r="BI165" s="105">
        <f>求节点(节奏总纲!F$4:F$163,BB$4:BB$163,$AN165)</f>
        <v>187101.70727942433</v>
      </c>
      <c r="BJ165" s="105">
        <f>求节点(节奏总纲!G$4:G$163,BC$4:BC$163,$AN165)</f>
        <v>131033.35747094722</v>
      </c>
      <c r="BK165" s="105">
        <f>求节点(节奏总纲!H$4:H$163,BD$4:BD$163,$AN165)</f>
        <v>74365.126354367356</v>
      </c>
      <c r="BL165" s="105">
        <f>BG165*其他调用!H166*其他调用!$M166</f>
        <v>933316.01512852032</v>
      </c>
      <c r="BM165" s="105">
        <f>BH165*其他调用!I166*其他调用!$M166</f>
        <v>2842568.4228595509</v>
      </c>
      <c r="BN165" s="105">
        <f>BI165*其他调用!J166*其他调用!$M166</f>
        <v>722291.17545002734</v>
      </c>
      <c r="BO165" s="105">
        <f>BJ165*其他调用!K166*其他调用!$M166</f>
        <v>89993.185777616687</v>
      </c>
      <c r="BP165" s="105">
        <f>BK165*其他调用!L166*其他调用!$M166</f>
        <v>14777.837909139878</v>
      </c>
      <c r="BQ165" s="105">
        <f t="shared" si="19"/>
        <v>4602946.6371248551</v>
      </c>
      <c r="BR165" s="105">
        <f>[1]服务器生态!$R164</f>
        <v>0.27587078450672881</v>
      </c>
      <c r="BS165" s="105">
        <f>SUMPRODUCT((BG$4:BG165)*($BR$4:$BR165)*(其他调用!BY$5:BY166))</f>
        <v>171313.76046018547</v>
      </c>
      <c r="BT165" s="105">
        <f>SUMPRODUCT((BH$4:BH165)*($BR$4:$BR165)*(其他调用!BZ$5:BZ166))</f>
        <v>531125.03043014242</v>
      </c>
      <c r="BU165" s="105">
        <f>SUMPRODUCT((BI$4:BI165)*($BR$4:$BR165)*(其他调用!CA$5:CA166))</f>
        <v>1661369.2689983866</v>
      </c>
      <c r="BV165" s="105">
        <f>SUMPRODUCT((BJ$4:BJ165)*($BR$4:$BR165)*(其他调用!CB$5:CB166))</f>
        <v>1164894.3767999359</v>
      </c>
      <c r="BW165" s="105">
        <f>SUMPRODUCT((BK$4:BK165)*($BR$4:$BR165)*(其他调用!CC$5:CC166))</f>
        <v>649110.70107070846</v>
      </c>
      <c r="BX165" s="105">
        <f>SUMPRODUCT((BG$4:BG165)*($BR$4:$BR165))*'[1]功能-战损相关'!$D$2-BS165</f>
        <v>318154.12656891608</v>
      </c>
      <c r="BY165" s="105">
        <f>SUMPRODUCT((BH$4:BH165)*($BR$4:$BR165))*'[1]功能-战损相关'!$D$2-BT165</f>
        <v>986375.0565131217</v>
      </c>
      <c r="BZ165" s="105">
        <f>SUMPRODUCT((BI$4:BI165)*($BR$4:$BR165))*'[1]功能-战损相关'!$D$2-BU165</f>
        <v>3085400.0709970053</v>
      </c>
      <c r="CA165" s="105">
        <f>SUMPRODUCT((BJ$4:BJ165)*($BR$4:$BR165))*'[1]功能-战损相关'!$D$2-BV165</f>
        <v>2163375.2711998797</v>
      </c>
      <c r="CB165" s="105">
        <f>SUMPRODUCT((BK$4:BK165)*($BR$4:$BR165))*'[1]功能-战损相关'!$D$2-BW165</f>
        <v>1205491.3019884587</v>
      </c>
    </row>
    <row r="166" spans="27:80" x14ac:dyDescent="0.2">
      <c r="AN166" s="105">
        <v>163</v>
      </c>
      <c r="AO166" s="105">
        <f>求节点(节奏总纲!D$4:D$163,AH$4:AH$163,$AN166)*其他调用!H167*其他调用!$M167</f>
        <v>506184792.41235387</v>
      </c>
      <c r="AP166" s="105">
        <f>求节点(节奏总纲!E$4:E$163,AI$4:AI$163,$AN166)*其他调用!I167*其他调用!$M167</f>
        <v>621834724.74668932</v>
      </c>
      <c r="AQ166" s="105">
        <f>求节点(节奏总纲!F$4:F$163,AJ$4:AJ$163,$AN166)*其他调用!J167*其他调用!$M167</f>
        <v>49102941.345434889</v>
      </c>
      <c r="AR166" s="105">
        <f>求节点(节奏总纲!G$4:G$163,AK$4:AK$163,$AN166)*其他调用!K167*其他调用!$M167</f>
        <v>7342597.4142678399</v>
      </c>
      <c r="AS166" s="105">
        <f>求节点(节奏总纲!H$4:H$163,AL$4:AL$163,$AN166)*其他调用!L167*其他调用!$M167</f>
        <v>3470124.2978200046</v>
      </c>
      <c r="AT166" s="105">
        <f t="shared" si="18"/>
        <v>1187935180.2165661</v>
      </c>
      <c r="AU166" s="105"/>
      <c r="BF166" s="105">
        <v>163</v>
      </c>
      <c r="BG166" s="105">
        <f>求节点(节奏总纲!D$4:D$163,AZ$4:AZ$163,$AN166)</f>
        <v>19476.638485339419</v>
      </c>
      <c r="BH166" s="105">
        <f>求节点(节奏总纲!E$4:E$163,BA$4:BA$163,$AN166)</f>
        <v>60162.4602586131</v>
      </c>
      <c r="BI166" s="105">
        <f>求节点(节奏总纲!F$4:F$163,BB$4:BB$163,$AN166)</f>
        <v>187264.85719769308</v>
      </c>
      <c r="BJ166" s="105">
        <f>求节点(节奏总纲!G$4:G$163,BC$4:BC$163,$AN166)</f>
        <v>131123.74531211762</v>
      </c>
      <c r="BK166" s="105">
        <f>求节点(节奏总纲!H$4:H$163,BD$4:BD$163,$AN166)</f>
        <v>74450.706147342848</v>
      </c>
      <c r="BL166" s="105">
        <f>BG166*其他调用!H167*其他调用!$M167</f>
        <v>934149.25205417571</v>
      </c>
      <c r="BM166" s="105">
        <f>BH166*其他调用!I167*其他调用!$M167</f>
        <v>2845173.8157069422</v>
      </c>
      <c r="BN166" s="105">
        <f>BI166*其他调用!J167*其他调用!$M167</f>
        <v>722921.00265980756</v>
      </c>
      <c r="BO166" s="105">
        <f>BJ166*其他调用!K167*其他调用!$M167</f>
        <v>90055.263785381161</v>
      </c>
      <c r="BP166" s="105">
        <f>BK166*其他调用!L167*其他调用!$M167</f>
        <v>14794.844325599968</v>
      </c>
      <c r="BQ166" s="105">
        <f t="shared" si="19"/>
        <v>4607094.1785319066</v>
      </c>
      <c r="BR166" s="105">
        <f>[1]服务器生态!$R165</f>
        <v>0.2589056500568222</v>
      </c>
      <c r="BS166" s="105">
        <f>SUMPRODUCT((BG$4:BG166)*($BR$4:$BR166)*(其他调用!BY$5:BY167))</f>
        <v>172196.21751607995</v>
      </c>
      <c r="BT166" s="105">
        <f>SUMPRODUCT((BH$4:BH166)*($BR$4:$BR166)*(其他调用!BZ$5:BZ167))</f>
        <v>533850.90058454033</v>
      </c>
      <c r="BU166" s="105">
        <f>SUMPRODUCT((BI$4:BI166)*($BR$4:$BR166)*(其他调用!CA$5:CA167))</f>
        <v>1669853.9566758608</v>
      </c>
      <c r="BV166" s="105">
        <f>SUMPRODUCT((BJ$4:BJ166)*($BR$4:$BR166)*(其他调用!CB$5:CB167))</f>
        <v>1170835.3955405718</v>
      </c>
      <c r="BW166" s="105">
        <f>SUMPRODUCT((BK$4:BK166)*($BR$4:$BR166)*(其他调用!CC$5:CC167))</f>
        <v>652483.95005335519</v>
      </c>
      <c r="BX166" s="105">
        <f>SUMPRODUCT((BG$4:BG166)*($BR$4:$BR166))*'[1]功能-战损相关'!$D$2-BS166</f>
        <v>319792.97538700583</v>
      </c>
      <c r="BY166" s="105">
        <f>SUMPRODUCT((BH$4:BH166)*($BR$4:$BR166))*'[1]功能-战损相关'!$D$2-BT166</f>
        <v>991437.38679986075</v>
      </c>
      <c r="BZ166" s="105">
        <f>SUMPRODUCT((BI$4:BI166)*($BR$4:$BR166))*'[1]功能-战损相关'!$D$2-BU166</f>
        <v>3101157.348112314</v>
      </c>
      <c r="CA166" s="105">
        <f>SUMPRODUCT((BJ$4:BJ166)*($BR$4:$BR166))*'[1]功能-战损相关'!$D$2-BV166</f>
        <v>2174408.5917182034</v>
      </c>
      <c r="CB166" s="105">
        <f>SUMPRODUCT((BK$4:BK166)*($BR$4:$BR166))*'[1]功能-战损相关'!$D$2-BW166</f>
        <v>1211755.9072419456</v>
      </c>
    </row>
    <row r="167" spans="27:80" x14ac:dyDescent="0.2">
      <c r="AN167" s="105">
        <v>164</v>
      </c>
      <c r="AO167" s="105">
        <f>求节点(节奏总纲!D$4:D$163,AH$4:AH$163,$AN167)*其他调用!H168*其他调用!$M168</f>
        <v>507449182.60785723</v>
      </c>
      <c r="AP167" s="105">
        <f>求节点(节奏总纲!E$4:E$163,AI$4:AI$163,$AN167)*其他调用!I168*其他调用!$M168</f>
        <v>623294078.06697631</v>
      </c>
      <c r="AQ167" s="105">
        <f>求节点(节奏总纲!F$4:F$163,AJ$4:AJ$163,$AN167)*其他调用!J168*其他调用!$M168</f>
        <v>49232555.731932044</v>
      </c>
      <c r="AR167" s="105">
        <f>求节点(节奏总纲!G$4:G$163,AK$4:AK$163,$AN167)*其他调用!K168*其他调用!$M168</f>
        <v>7352253.1041966649</v>
      </c>
      <c r="AS167" s="105">
        <f>求节点(节奏总纲!H$4:H$163,AL$4:AL$163,$AN167)*其他调用!L168*其他调用!$M168</f>
        <v>3470124.2978200046</v>
      </c>
      <c r="AT167" s="105">
        <f t="shared" si="18"/>
        <v>1190798193.8087821</v>
      </c>
      <c r="AU167" s="105"/>
      <c r="BF167" s="105">
        <v>164</v>
      </c>
      <c r="BG167" s="105">
        <f>求节点(节奏总纲!D$4:D$163,AZ$4:AZ$163,$AN167)</f>
        <v>19494.011142158375</v>
      </c>
      <c r="BH167" s="105">
        <f>求节点(节奏总纲!E$4:E$163,BA$4:BA$163,$AN167)</f>
        <v>60217.552444114714</v>
      </c>
      <c r="BI167" s="105">
        <f>求节点(节奏总纲!F$4:F$163,BB$4:BB$163,$AN167)</f>
        <v>187428.00711596184</v>
      </c>
      <c r="BJ167" s="105">
        <f>求节点(节奏总纲!G$4:G$163,BC$4:BC$163,$AN167)</f>
        <v>131214.13315328801</v>
      </c>
      <c r="BK167" s="105">
        <f>求节点(节奏总纲!H$4:H$163,BD$4:BD$163,$AN167)</f>
        <v>74536.285940318339</v>
      </c>
      <c r="BL167" s="105">
        <f>BG167*其他调用!H168*其他调用!$M168</f>
        <v>934982.48897983087</v>
      </c>
      <c r="BM167" s="105">
        <f>BH167*其他调用!I168*其他调用!$M168</f>
        <v>2847779.208554334</v>
      </c>
      <c r="BN167" s="105">
        <f>BI167*其他调用!J168*其他调用!$M168</f>
        <v>723550.82986958779</v>
      </c>
      <c r="BO167" s="105">
        <f>BJ167*其他调用!K168*其他调用!$M168</f>
        <v>90117.341793145621</v>
      </c>
      <c r="BP167" s="105">
        <f>BK167*其他调用!L168*其他调用!$M168</f>
        <v>14811.85074206006</v>
      </c>
      <c r="BQ167" s="105">
        <f t="shared" si="19"/>
        <v>4611241.7199389581</v>
      </c>
      <c r="BR167" s="105">
        <f>[1]服务器生态!$R166</f>
        <v>0.24194051560691562</v>
      </c>
      <c r="BS167" s="105">
        <f>SUMPRODUCT((BG$4:BG167)*($BR$4:$BR167)*(其他调用!BY$5:BY168))</f>
        <v>173021.5859598016</v>
      </c>
      <c r="BT167" s="105">
        <f>SUMPRODUCT((BH$4:BH167)*($BR$4:$BR167)*(其他调用!BZ$5:BZ168))</f>
        <v>536400.48707975051</v>
      </c>
      <c r="BU167" s="105">
        <f>SUMPRODUCT((BI$4:BI167)*($BR$4:$BR167)*(其他调用!CA$5:CA168))</f>
        <v>1677789.581695003</v>
      </c>
      <c r="BV167" s="105">
        <f>SUMPRODUCT((BJ$4:BJ167)*($BR$4:$BR167)*(其他调用!CB$5:CB168))</f>
        <v>1176390.9481708254</v>
      </c>
      <c r="BW167" s="105">
        <f>SUMPRODUCT((BK$4:BK167)*($BR$4:$BR167)*(其他调用!CC$5:CC168))</f>
        <v>655639.78585742461</v>
      </c>
      <c r="BX167" s="105">
        <f>SUMPRODUCT((BG$4:BG167)*($BR$4:$BR167))*'[1]功能-战损相关'!$D$2-BS167</f>
        <v>321325.80249677459</v>
      </c>
      <c r="BY167" s="105">
        <f>SUMPRODUCT((BH$4:BH167)*($BR$4:$BR167))*'[1]功能-战损相关'!$D$2-BT167</f>
        <v>996172.33314810833</v>
      </c>
      <c r="BZ167" s="105">
        <f>SUMPRODUCT((BI$4:BI167)*($BR$4:$BR167))*'[1]功能-战损相关'!$D$2-BU167</f>
        <v>3115894.9374335785</v>
      </c>
      <c r="CA167" s="105">
        <f>SUMPRODUCT((BJ$4:BJ167)*($BR$4:$BR167))*'[1]功能-战损相关'!$D$2-BV167</f>
        <v>2184726.0466029602</v>
      </c>
      <c r="CB167" s="105">
        <f>SUMPRODUCT((BK$4:BK167)*($BR$4:$BR167))*'[1]功能-战损相关'!$D$2-BW167</f>
        <v>1217616.7451637888</v>
      </c>
    </row>
    <row r="168" spans="27:80" x14ac:dyDescent="0.2">
      <c r="AN168" s="105">
        <v>165</v>
      </c>
      <c r="AO168" s="105">
        <f>求节点(节奏总纲!D$4:D$163,AH$4:AH$163,$AN168)*其他调用!H169*其他调用!$M169</f>
        <v>508713572.80336058</v>
      </c>
      <c r="AP168" s="105">
        <f>求节点(节奏总纲!E$4:E$163,AI$4:AI$163,$AN168)*其他调用!I169*其他调用!$M169</f>
        <v>624753431.3872633</v>
      </c>
      <c r="AQ168" s="105">
        <f>求节点(节奏总纲!F$4:F$163,AJ$4:AJ$163,$AN168)*其他调用!J169*其他调用!$M169</f>
        <v>49362170.118429206</v>
      </c>
      <c r="AR168" s="105">
        <f>求节点(节奏总纲!G$4:G$163,AK$4:AK$163,$AN168)*其他调用!K169*其他调用!$M169</f>
        <v>7361908.7941254908</v>
      </c>
      <c r="AS168" s="105">
        <f>求节点(节奏总纲!H$4:H$163,AL$4:AL$163,$AN168)*其他调用!L169*其他调用!$M169</f>
        <v>3470124.2978200046</v>
      </c>
      <c r="AT168" s="105">
        <f t="shared" si="18"/>
        <v>1193661207.4009986</v>
      </c>
      <c r="AU168" s="105"/>
      <c r="BF168" s="105">
        <v>165</v>
      </c>
      <c r="BG168" s="105">
        <f>求节点(节奏总纲!D$4:D$163,AZ$4:AZ$163,$AN168)</f>
        <v>19511.383798977331</v>
      </c>
      <c r="BH168" s="105">
        <f>求节点(节奏总纲!E$4:E$163,BA$4:BA$163,$AN168)</f>
        <v>60272.644629616319</v>
      </c>
      <c r="BI168" s="105">
        <f>求节点(节奏总纲!F$4:F$163,BB$4:BB$163,$AN168)</f>
        <v>187591.15703423062</v>
      </c>
      <c r="BJ168" s="105">
        <f>求节点(节奏总纲!G$4:G$163,BC$4:BC$163,$AN168)</f>
        <v>131304.52099445841</v>
      </c>
      <c r="BK168" s="105">
        <f>求节点(节奏总纲!H$4:H$163,BD$4:BD$163,$AN168)</f>
        <v>74621.865733293831</v>
      </c>
      <c r="BL168" s="105">
        <f>BG168*其他调用!H169*其他调用!$M169</f>
        <v>935815.72590548603</v>
      </c>
      <c r="BM168" s="105">
        <f>BH168*其他调用!I169*其他调用!$M169</f>
        <v>2850384.6014017249</v>
      </c>
      <c r="BN168" s="105">
        <f>BI168*其他调用!J169*其他调用!$M169</f>
        <v>724180.65707936813</v>
      </c>
      <c r="BO168" s="105">
        <f>BJ168*其他调用!K169*其他调用!$M169</f>
        <v>90179.41980091008</v>
      </c>
      <c r="BP168" s="105">
        <f>BK168*其他调用!L169*其他调用!$M169</f>
        <v>14828.857158520148</v>
      </c>
      <c r="BQ168" s="105">
        <f t="shared" si="19"/>
        <v>4615389.2613460096</v>
      </c>
      <c r="BR168" s="105">
        <f>[1]服务器生态!$R167</f>
        <v>0.22497538115700902</v>
      </c>
      <c r="BS168" s="105">
        <f>SUMPRODUCT((BG$4:BG168)*($BR$4:$BR168)*(其他调用!BY$5:BY169))</f>
        <v>173789.76263603984</v>
      </c>
      <c r="BT168" s="105">
        <f>SUMPRODUCT((BH$4:BH168)*($BR$4:$BR168)*(其他调用!BZ$5:BZ169))</f>
        <v>538773.46278955601</v>
      </c>
      <c r="BU168" s="105">
        <f>SUMPRODUCT((BI$4:BI168)*($BR$4:$BR168)*(其他调用!CA$5:CA169))</f>
        <v>1685175.1753047085</v>
      </c>
      <c r="BV168" s="105">
        <f>SUMPRODUCT((BJ$4:BJ168)*($BR$4:$BR168)*(其他调用!CB$5:CB169))</f>
        <v>1181560.4979860396</v>
      </c>
      <c r="BW168" s="105">
        <f>SUMPRODUCT((BK$4:BK168)*($BR$4:$BR168)*(其他调用!CC$5:CC169))</f>
        <v>658577.70032747369</v>
      </c>
      <c r="BX168" s="105">
        <f>SUMPRODUCT((BG$4:BG168)*($BR$4:$BR168))*'[1]功能-战损相关'!$D$2-BS168</f>
        <v>322752.41632407415</v>
      </c>
      <c r="BY168" s="105">
        <f>SUMPRODUCT((BH$4:BH168)*($BR$4:$BR168))*'[1]功能-战损相关'!$D$2-BT168</f>
        <v>1000579.2880377474</v>
      </c>
      <c r="BZ168" s="105">
        <f>SUMPRODUCT((BI$4:BI168)*($BR$4:$BR168))*'[1]功能-战损相关'!$D$2-BU168</f>
        <v>3129611.0398516036</v>
      </c>
      <c r="CA168" s="105">
        <f>SUMPRODUCT((BJ$4:BJ168)*($BR$4:$BR168))*'[1]功能-战损相关'!$D$2-BV168</f>
        <v>2194326.6391169294</v>
      </c>
      <c r="CB168" s="105">
        <f>SUMPRODUCT((BK$4:BK168)*($BR$4:$BR168))*'[1]功能-战损相关'!$D$2-BW168</f>
        <v>1223072.8720367372</v>
      </c>
    </row>
    <row r="169" spans="27:80" x14ac:dyDescent="0.2">
      <c r="AN169" s="105">
        <v>166</v>
      </c>
      <c r="AO169" s="105">
        <f>求节点(节奏总纲!D$4:D$163,AH$4:AH$163,$AN169)*其他调用!H170*其他调用!$M170</f>
        <v>509977962.99886394</v>
      </c>
      <c r="AP169" s="105">
        <f>求节点(节奏总纲!E$4:E$163,AI$4:AI$163,$AN169)*其他调用!I170*其他调用!$M170</f>
        <v>626212784.70755029</v>
      </c>
      <c r="AQ169" s="105">
        <f>求节点(节奏总纲!F$4:F$163,AJ$4:AJ$163,$AN169)*其他调用!J170*其他调用!$M170</f>
        <v>49491784.504926361</v>
      </c>
      <c r="AR169" s="105">
        <f>求节点(节奏总纲!G$4:G$163,AK$4:AK$163,$AN169)*其他调用!K170*其他调用!$M170</f>
        <v>7371564.4840543158</v>
      </c>
      <c r="AS169" s="105">
        <f>求节点(节奏总纲!H$4:H$163,AL$4:AL$163,$AN169)*其他调用!L170*其他调用!$M170</f>
        <v>3470124.2978200046</v>
      </c>
      <c r="AT169" s="105">
        <f t="shared" si="18"/>
        <v>1196524220.9932151</v>
      </c>
      <c r="AU169" s="105"/>
      <c r="BF169" s="105">
        <v>166</v>
      </c>
      <c r="BG169" s="105">
        <f>求节点(节奏总纲!D$4:D$163,AZ$4:AZ$163,$AN169)</f>
        <v>19528.756455796287</v>
      </c>
      <c r="BH169" s="105">
        <f>求节点(节奏总纲!E$4:E$163,BA$4:BA$163,$AN169)</f>
        <v>60327.736815117933</v>
      </c>
      <c r="BI169" s="105">
        <f>求节点(节奏总纲!F$4:F$163,BB$4:BB$163,$AN169)</f>
        <v>187754.30695249938</v>
      </c>
      <c r="BJ169" s="105">
        <f>求节点(节奏总纲!G$4:G$163,BC$4:BC$163,$AN169)</f>
        <v>131394.9088356288</v>
      </c>
      <c r="BK169" s="105">
        <f>求节点(节奏总纲!H$4:H$163,BD$4:BD$163,$AN169)</f>
        <v>74707.445526269337</v>
      </c>
      <c r="BL169" s="105">
        <f>BG169*其他调用!H170*其他调用!$M170</f>
        <v>936648.96283114119</v>
      </c>
      <c r="BM169" s="105">
        <f>BH169*其他调用!I170*其他调用!$M170</f>
        <v>2852989.9942491162</v>
      </c>
      <c r="BN169" s="105">
        <f>BI169*其他调用!J170*其他调用!$M170</f>
        <v>724810.48428914824</v>
      </c>
      <c r="BO169" s="105">
        <f>BJ169*其他调用!K170*其他调用!$M170</f>
        <v>90241.49780867454</v>
      </c>
      <c r="BP169" s="105">
        <f>BK169*其他调用!L170*其他调用!$M170</f>
        <v>14845.86357498024</v>
      </c>
      <c r="BQ169" s="105">
        <f t="shared" si="19"/>
        <v>4619536.8027530592</v>
      </c>
      <c r="BR169" s="105">
        <f>[1]服务器生态!$R168</f>
        <v>0.20801024670710244</v>
      </c>
      <c r="BS169" s="105">
        <f>SUMPRODUCT((BG$4:BG169)*($BR$4:$BR169)*(其他调用!BY$5:BY170))</f>
        <v>174500.64438948414</v>
      </c>
      <c r="BT169" s="105">
        <f>SUMPRODUCT((BH$4:BH169)*($BR$4:$BR169)*(其他调用!BZ$5:BZ170))</f>
        <v>540969.50058773998</v>
      </c>
      <c r="BU169" s="105">
        <f>SUMPRODUCT((BI$4:BI169)*($BR$4:$BR169)*(其他调用!CA$5:CA170))</f>
        <v>1692009.768753873</v>
      </c>
      <c r="BV169" s="105">
        <f>SUMPRODUCT((BJ$4:BJ169)*($BR$4:$BR169)*(其他调用!CB$5:CB170))</f>
        <v>1186343.5082815569</v>
      </c>
      <c r="BW169" s="105">
        <f>SUMPRODUCT((BK$4:BK169)*($BR$4:$BR169)*(其他调用!CC$5:CC170))</f>
        <v>661297.18530805956</v>
      </c>
      <c r="BX169" s="105">
        <f>SUMPRODUCT((BG$4:BG169)*($BR$4:$BR169))*'[1]功能-战损相关'!$D$2-BS169</f>
        <v>324072.62529475638</v>
      </c>
      <c r="BY169" s="105">
        <f>SUMPRODUCT((BH$4:BH169)*($BR$4:$BR169))*'[1]功能-战损相关'!$D$2-BT169</f>
        <v>1004657.6439486602</v>
      </c>
      <c r="BZ169" s="105">
        <f>SUMPRODUCT((BI$4:BI169)*($BR$4:$BR169))*'[1]功能-战损相关'!$D$2-BU169</f>
        <v>3142303.8562571937</v>
      </c>
      <c r="CA169" s="105">
        <f>SUMPRODUCT((BJ$4:BJ169)*($BR$4:$BR169))*'[1]功能-战损相关'!$D$2-BV169</f>
        <v>2203209.3725228901</v>
      </c>
      <c r="CB169" s="105">
        <f>SUMPRODUCT((BK$4:BK169)*($BR$4:$BR169))*'[1]功能-战损相关'!$D$2-BW169</f>
        <v>1228123.3441435397</v>
      </c>
    </row>
    <row r="170" spans="27:80" x14ac:dyDescent="0.2">
      <c r="AN170" s="105">
        <v>167</v>
      </c>
      <c r="AO170" s="105">
        <f>求节点(节奏总纲!D$4:D$163,AH$4:AH$163,$AN170)*其他调用!H171*其他调用!$M171</f>
        <v>511242353.19436735</v>
      </c>
      <c r="AP170" s="105">
        <f>求节点(节奏总纲!E$4:E$163,AI$4:AI$163,$AN170)*其他调用!I171*其他调用!$M171</f>
        <v>627669885.90540695</v>
      </c>
      <c r="AQ170" s="105">
        <f>求节点(节奏总纲!F$4:F$163,AJ$4:AJ$163,$AN170)*其他调用!J171*其他调用!$M171</f>
        <v>49621398.891423516</v>
      </c>
      <c r="AR170" s="105">
        <f>求节点(节奏总纲!G$4:G$163,AK$4:AK$163,$AN170)*其他调用!K171*其他调用!$M171</f>
        <v>7381220.1739831418</v>
      </c>
      <c r="AS170" s="105">
        <f>求节点(节奏总纲!H$4:H$163,AL$4:AL$163,$AN170)*其他调用!L171*其他调用!$M171</f>
        <v>3470124.2978200046</v>
      </c>
      <c r="AT170" s="105">
        <f t="shared" si="18"/>
        <v>1199384982.463001</v>
      </c>
      <c r="AU170" s="105"/>
      <c r="BF170" s="105">
        <v>167</v>
      </c>
      <c r="BG170" s="105">
        <f>求节点(节奏总纲!D$4:D$163,AZ$4:AZ$163,$AN170)</f>
        <v>19546.129112615243</v>
      </c>
      <c r="BH170" s="105">
        <f>求节点(节奏总纲!E$4:E$163,BA$4:BA$163,$AN170)</f>
        <v>60382.663407123669</v>
      </c>
      <c r="BI170" s="105">
        <f>求节点(节奏总纲!F$4:F$163,BB$4:BB$163,$AN170)</f>
        <v>187917.45687076813</v>
      </c>
      <c r="BJ170" s="105">
        <f>求节点(节奏总纲!G$4:G$163,BC$4:BC$163,$AN170)</f>
        <v>131485.29667679922</v>
      </c>
      <c r="BK170" s="105">
        <f>求节点(节奏总纲!H$4:H$163,BD$4:BD$163,$AN170)</f>
        <v>74793.025319244829</v>
      </c>
      <c r="BL170" s="105">
        <f>BG170*其他调用!H171*其他调用!$M171</f>
        <v>937482.19975679636</v>
      </c>
      <c r="BM170" s="105">
        <f>BH170*其他调用!I171*其他调用!$M171</f>
        <v>2855587.5559294228</v>
      </c>
      <c r="BN170" s="105">
        <f>BI170*其他调用!J171*其他调用!$M171</f>
        <v>725440.31149892858</v>
      </c>
      <c r="BO170" s="105">
        <f>BJ170*其他调用!K171*其他调用!$M171</f>
        <v>90303.575816439028</v>
      </c>
      <c r="BP170" s="105">
        <f>BK170*其他调用!L171*其他调用!$M171</f>
        <v>14862.869991440331</v>
      </c>
      <c r="BQ170" s="105">
        <f t="shared" si="19"/>
        <v>4623676.5129930275</v>
      </c>
      <c r="BR170" s="105">
        <f>[1]服务器生态!$R169</f>
        <v>0.19104511225719584</v>
      </c>
      <c r="BS170" s="105">
        <f>SUMPRODUCT((BG$4:BG170)*($BR$4:$BR170)*(其他调用!BY$5:BY171))</f>
        <v>175154.12806482395</v>
      </c>
      <c r="BT170" s="105">
        <f>SUMPRODUCT((BH$4:BH170)*($BR$4:$BR170)*(其他调用!BZ$5:BZ171))</f>
        <v>542988.26781181537</v>
      </c>
      <c r="BU170" s="105">
        <f>SUMPRODUCT((BI$4:BI170)*($BR$4:$BR170)*(其他调用!CA$5:CA171))</f>
        <v>1698292.3932913914</v>
      </c>
      <c r="BV170" s="105">
        <f>SUMPRODUCT((BJ$4:BJ170)*($BR$4:$BR170)*(其他调用!CB$5:CB171))</f>
        <v>1190739.4423527201</v>
      </c>
      <c r="BW170" s="105">
        <f>SUMPRODUCT((BK$4:BK170)*($BR$4:$BR170)*(其他调用!CC$5:CC171))</f>
        <v>663797.73264373944</v>
      </c>
      <c r="BX170" s="105">
        <f>SUMPRODUCT((BG$4:BG170)*($BR$4:$BR170))*'[1]功能-战损相关'!$D$2-BS170</f>
        <v>325286.23783467314</v>
      </c>
      <c r="BY170" s="105">
        <f>SUMPRODUCT((BH$4:BH170)*($BR$4:$BR170))*'[1]功能-战损相关'!$D$2-BT170</f>
        <v>1008406.783079086</v>
      </c>
      <c r="BZ170" s="105">
        <f>SUMPRODUCT((BI$4:BI170)*($BR$4:$BR170))*'[1]功能-战损相关'!$D$2-BU170</f>
        <v>3153971.5875411564</v>
      </c>
      <c r="CA170" s="105">
        <f>SUMPRODUCT((BJ$4:BJ170)*($BR$4:$BR170))*'[1]功能-战损相关'!$D$2-BV170</f>
        <v>2211373.2500836221</v>
      </c>
      <c r="CB170" s="105">
        <f>SUMPRODUCT((BK$4:BK170)*($BR$4:$BR170))*'[1]功能-战损相关'!$D$2-BW170</f>
        <v>1232767.2177669448</v>
      </c>
    </row>
    <row r="171" spans="27:80" x14ac:dyDescent="0.2">
      <c r="AN171" s="105">
        <v>168</v>
      </c>
      <c r="AO171" s="105">
        <f>求节点(节奏总纲!D$4:D$163,AH$4:AH$163,$AN171)*其他调用!H172*其他调用!$M172</f>
        <v>512500048.3279326</v>
      </c>
      <c r="AP171" s="105">
        <f>求节点(节奏总纲!E$4:E$163,AI$4:AI$163,$AN171)*其他调用!I172*其他调用!$M172</f>
        <v>629041130.0323503</v>
      </c>
      <c r="AQ171" s="105">
        <f>求节点(节奏总纲!F$4:F$163,AJ$4:AJ$163,$AN171)*其他调用!J172*其他调用!$M172</f>
        <v>49751013.277920671</v>
      </c>
      <c r="AR171" s="105">
        <f>求节点(节奏总纲!G$4:G$163,AK$4:AK$163,$AN171)*其他调用!K172*其他调用!$M172</f>
        <v>7390875.8639119668</v>
      </c>
      <c r="AS171" s="105">
        <f>求节点(节奏总纲!H$4:H$163,AL$4:AL$163,$AN171)*其他调用!L172*其他调用!$M172</f>
        <v>3470124.2978200046</v>
      </c>
      <c r="AT171" s="105">
        <f t="shared" si="18"/>
        <v>1202153191.7999356</v>
      </c>
      <c r="AU171" s="105"/>
      <c r="BF171" s="105">
        <v>168</v>
      </c>
      <c r="BG171" s="105">
        <f>求节点(节奏总纲!D$4:D$163,AZ$4:AZ$163,$AN171)</f>
        <v>19563.465183557575</v>
      </c>
      <c r="BH171" s="105">
        <f>求节点(节奏总纲!E$4:E$163,BA$4:BA$163,$AN171)</f>
        <v>60431.277121851352</v>
      </c>
      <c r="BI171" s="105">
        <f>求节点(节奏总纲!F$4:F$163,BB$4:BB$163,$AN171)</f>
        <v>188080.60678903689</v>
      </c>
      <c r="BJ171" s="105">
        <f>求节点(节奏总纲!G$4:G$163,BC$4:BC$163,$AN171)</f>
        <v>131575.68451796961</v>
      </c>
      <c r="BK171" s="105">
        <f>求节点(节奏总纲!H$4:H$163,BD$4:BD$163,$AN171)</f>
        <v>74878.605112220321</v>
      </c>
      <c r="BL171" s="105">
        <f>BG171*其他调用!H172*其他调用!$M172</f>
        <v>938313.68193050567</v>
      </c>
      <c r="BM171" s="105">
        <f>BH171*其他调用!I172*其他调用!$M172</f>
        <v>2857886.5720872208</v>
      </c>
      <c r="BN171" s="105">
        <f>BI171*其他调用!J172*其他调用!$M172</f>
        <v>726070.13870870881</v>
      </c>
      <c r="BO171" s="105">
        <f>BJ171*其他调用!K172*其他调用!$M172</f>
        <v>90365.653824203473</v>
      </c>
      <c r="BP171" s="105">
        <f>BK171*其他调用!L172*其他调用!$M172</f>
        <v>14879.87640790042</v>
      </c>
      <c r="BQ171" s="105">
        <f t="shared" si="19"/>
        <v>4627515.9229585398</v>
      </c>
      <c r="BR171" s="105">
        <f>[1]服务器生态!$R170</f>
        <v>0.17407997780728923</v>
      </c>
      <c r="BS171" s="105">
        <f>SUMPRODUCT((BG$4:BG171)*($BR$4:$BR171)*(其他调用!BY$5:BY172))</f>
        <v>175750.10939219673</v>
      </c>
      <c r="BT171" s="105">
        <f>SUMPRODUCT((BH$4:BH171)*($BR$4:$BR171)*(其他调用!BZ$5:BZ172))</f>
        <v>544829.246003357</v>
      </c>
      <c r="BU171" s="105">
        <f>SUMPRODUCT((BI$4:BI171)*($BR$4:$BR171)*(其他调用!CA$5:CA172))</f>
        <v>1704022.0801661594</v>
      </c>
      <c r="BV171" s="105">
        <f>SUMPRODUCT((BJ$4:BJ171)*($BR$4:$BR171)*(其他调用!CB$5:CB172))</f>
        <v>1194747.7634948718</v>
      </c>
      <c r="BW171" s="105">
        <f>SUMPRODUCT((BK$4:BK171)*($BR$4:$BR171)*(其他调用!CC$5:CC172))</f>
        <v>666078.8341790702</v>
      </c>
      <c r="BX171" s="105">
        <f>SUMPRODUCT((BG$4:BG171)*($BR$4:$BR171))*'[1]功能-战损相关'!$D$2-BS171</f>
        <v>326393.06029979407</v>
      </c>
      <c r="BY171" s="105">
        <f>SUMPRODUCT((BH$4:BH171)*($BR$4:$BR171))*'[1]功能-战损相关'!$D$2-BT171</f>
        <v>1011825.7425776634</v>
      </c>
      <c r="BZ171" s="105">
        <f>SUMPRODUCT((BI$4:BI171)*($BR$4:$BR171))*'[1]功能-战损相关'!$D$2-BU171</f>
        <v>3164612.4345942969</v>
      </c>
      <c r="CA171" s="105">
        <f>SUMPRODUCT((BJ$4:BJ171)*($BR$4:$BR171))*'[1]功能-战损相关'!$D$2-BV171</f>
        <v>2218817.2750619035</v>
      </c>
      <c r="CB171" s="105">
        <f>SUMPRODUCT((BK$4:BK171)*($BR$4:$BR171))*'[1]功能-战损相关'!$D$2-BW171</f>
        <v>1237003.5491897021</v>
      </c>
    </row>
    <row r="172" spans="27:80" x14ac:dyDescent="0.2">
      <c r="AN172" s="105">
        <v>169</v>
      </c>
      <c r="AO172" s="105">
        <f>求节点(节奏总纲!D$4:D$163,AH$4:AH$163,$AN172)*其他调用!H173*其他调用!$M173</f>
        <v>513699429.98289281</v>
      </c>
      <c r="AP172" s="105">
        <f>求节点(节奏总纲!E$4:E$163,AI$4:AI$163,$AN172)*其他调用!I173*其他调用!$M173</f>
        <v>630412374.15929365</v>
      </c>
      <c r="AQ172" s="105">
        <f>求节点(节奏总纲!F$4:F$163,AJ$4:AJ$163,$AN172)*其他调用!J173*其他调用!$M173</f>
        <v>49880736.132440038</v>
      </c>
      <c r="AR172" s="105">
        <f>求节点(节奏总纲!G$4:G$163,AK$4:AK$163,$AN172)*其他调用!K173*其他调用!$M173</f>
        <v>7400531.5538407918</v>
      </c>
      <c r="AS172" s="105">
        <f>求节点(节奏总纲!H$4:H$163,AL$4:AL$163,$AN172)*其他调用!L173*其他调用!$M173</f>
        <v>3470124.2978200046</v>
      </c>
      <c r="AT172" s="105">
        <f t="shared" si="18"/>
        <v>1204863196.1262875</v>
      </c>
      <c r="AU172" s="105"/>
      <c r="BF172" s="105">
        <v>169</v>
      </c>
      <c r="BG172" s="105">
        <f>求节点(节奏总纲!D$4:D$163,AZ$4:AZ$163,$AN172)</f>
        <v>19580.482594306257</v>
      </c>
      <c r="BH172" s="105">
        <f>求节点(节奏总纲!E$4:E$163,BA$4:BA$163,$AN172)</f>
        <v>60479.890836579034</v>
      </c>
      <c r="BI172" s="105">
        <f>求节点(节奏总纲!F$4:F$163,BB$4:BB$163,$AN172)</f>
        <v>188239.47625754107</v>
      </c>
      <c r="BJ172" s="105">
        <f>求节点(节奏总纲!G$4:G$163,BC$4:BC$163,$AN172)</f>
        <v>131666.07235914</v>
      </c>
      <c r="BK172" s="105">
        <f>求节点(节奏总纲!H$4:H$163,BD$4:BD$163,$AN172)</f>
        <v>74962.521416788048</v>
      </c>
      <c r="BL172" s="105">
        <f>BG172*其他调用!H173*其他调用!$M173</f>
        <v>939129.88034866413</v>
      </c>
      <c r="BM172" s="105">
        <f>BH172*其他调用!I173*其他调用!$M173</f>
        <v>2860185.5882450198</v>
      </c>
      <c r="BN172" s="105">
        <f>BI172*其他调用!J173*其他调用!$M173</f>
        <v>726683.44158454856</v>
      </c>
      <c r="BO172" s="105">
        <f>BJ172*其他调用!K173*其他调用!$M173</f>
        <v>90427.731831967947</v>
      </c>
      <c r="BP172" s="105">
        <f>BK172*其他调用!L173*其他调用!$M173</f>
        <v>14896.552255944118</v>
      </c>
      <c r="BQ172" s="105">
        <f t="shared" si="19"/>
        <v>4631323.1942661451</v>
      </c>
      <c r="BR172" s="105">
        <f>[1]服务器生态!$R171</f>
        <v>0.15711484335738263</v>
      </c>
      <c r="BS172" s="105">
        <f>SUMPRODUCT((BG$4:BG172)*($BR$4:$BR172)*(其他调用!BY$5:BY173))</f>
        <v>176288.47667193835</v>
      </c>
      <c r="BT172" s="105">
        <f>SUMPRODUCT((BH$4:BH172)*($BR$4:$BR172)*(其他调用!BZ$5:BZ173))</f>
        <v>546492.14650399261</v>
      </c>
      <c r="BU172" s="105">
        <f>SUMPRODUCT((BI$4:BI172)*($BR$4:$BR172)*(其他调用!CA$5:CA173))</f>
        <v>1709197.7429356882</v>
      </c>
      <c r="BV172" s="105">
        <f>SUMPRODUCT((BJ$4:BJ172)*($BR$4:$BR172)*(其他调用!CB$5:CB173))</f>
        <v>1198367.9350033547</v>
      </c>
      <c r="BW172" s="105">
        <f>SUMPRODUCT((BK$4:BK172)*($BR$4:$BR172)*(其他调用!CC$5:CC173))</f>
        <v>668139.93602083297</v>
      </c>
      <c r="BX172" s="105">
        <f>SUMPRODUCT((BG$4:BG172)*($BR$4:$BR172))*'[1]功能-战损相关'!$D$2-BS172</f>
        <v>327392.88524788572</v>
      </c>
      <c r="BY172" s="105">
        <f>SUMPRODUCT((BH$4:BH172)*($BR$4:$BR172))*'[1]功能-战损相关'!$D$2-BT172</f>
        <v>1014913.9863645581</v>
      </c>
      <c r="BZ172" s="105">
        <f>SUMPRODUCT((BI$4:BI172)*($BR$4:$BR172))*'[1]功能-战损相关'!$D$2-BU172</f>
        <v>3174224.3797377078</v>
      </c>
      <c r="CA172" s="105">
        <f>SUMPRODUCT((BJ$4:BJ172)*($BR$4:$BR172))*'[1]功能-战损相关'!$D$2-BV172</f>
        <v>2225540.4507205151</v>
      </c>
      <c r="CB172" s="105">
        <f>SUMPRODUCT((BK$4:BK172)*($BR$4:$BR172))*'[1]功能-战损相关'!$D$2-BW172</f>
        <v>1240831.3097529761</v>
      </c>
    </row>
    <row r="173" spans="27:80" x14ac:dyDescent="0.2">
      <c r="AN173" s="105">
        <v>170</v>
      </c>
      <c r="AO173" s="105">
        <f>求节点(节奏总纲!D$4:D$163,AH$4:AH$163,$AN173)*其他调用!H174*其他调用!$M174</f>
        <v>514898811.63785297</v>
      </c>
      <c r="AP173" s="105">
        <f>求节点(节奏总纲!E$4:E$163,AI$4:AI$163,$AN173)*其他调用!I174*其他调用!$M174</f>
        <v>631783618.286237</v>
      </c>
      <c r="AQ173" s="105">
        <f>求节点(节奏总纲!F$4:F$163,AJ$4:AJ$163,$AN173)*其他调用!J174*其他调用!$M174</f>
        <v>50010760.393175043</v>
      </c>
      <c r="AR173" s="105">
        <f>求节点(节奏总纲!G$4:G$163,AK$4:AK$163,$AN173)*其他调用!K174*其他调用!$M174</f>
        <v>7410187.2437696159</v>
      </c>
      <c r="AS173" s="105">
        <f>求节点(节奏总纲!H$4:H$163,AL$4:AL$163,$AN173)*其他调用!L174*其他调用!$M174</f>
        <v>3470124.2978200046</v>
      </c>
      <c r="AT173" s="105">
        <f t="shared" si="18"/>
        <v>1207573501.8588548</v>
      </c>
      <c r="AU173" s="105"/>
      <c r="BF173" s="105">
        <v>170</v>
      </c>
      <c r="BG173" s="105">
        <f>求节点(节奏总纲!D$4:D$163,AZ$4:AZ$163,$AN173)</f>
        <v>19597.500005054935</v>
      </c>
      <c r="BH173" s="105">
        <f>求节点(节奏总纲!E$4:E$163,BA$4:BA$163,$AN173)</f>
        <v>60528.504551306716</v>
      </c>
      <c r="BI173" s="105">
        <f>求节点(节奏总纲!F$4:F$163,BB$4:BB$163,$AN173)</f>
        <v>188386.4513986799</v>
      </c>
      <c r="BJ173" s="105">
        <f>求节点(节奏总纲!G$4:G$163,BC$4:BC$163,$AN173)</f>
        <v>131756.46020031042</v>
      </c>
      <c r="BK173" s="105">
        <f>求节点(节奏总纲!H$4:H$163,BD$4:BD$163,$AN173)</f>
        <v>75045.541843850398</v>
      </c>
      <c r="BL173" s="105">
        <f>BG173*其他调用!H174*其他调用!$M174</f>
        <v>939946.07876682258</v>
      </c>
      <c r="BM173" s="105">
        <f>BH173*其他调用!I174*其他调用!$M174</f>
        <v>2862484.6044028178</v>
      </c>
      <c r="BN173" s="105">
        <f>BI173*其他调用!J174*其他调用!$M174</f>
        <v>727250.82736097311</v>
      </c>
      <c r="BO173" s="105">
        <f>BJ173*其他调用!K174*其他调用!$M174</f>
        <v>90489.809839732421</v>
      </c>
      <c r="BP173" s="105">
        <f>BK173*其他调用!L174*其他调用!$M174</f>
        <v>14913.050075209949</v>
      </c>
      <c r="BQ173" s="105">
        <f t="shared" si="19"/>
        <v>4635084.3704455551</v>
      </c>
      <c r="BR173" s="105">
        <f>[1]服务器生态!$R172</f>
        <v>0.14014970890747605</v>
      </c>
      <c r="BS173" s="105">
        <f>SUMPRODUCT((BG$4:BG173)*($BR$4:$BR173)*(其他调用!BY$5:BY174))</f>
        <v>176769.12885811733</v>
      </c>
      <c r="BT173" s="105">
        <f>SUMPRODUCT((BH$4:BH173)*($BR$4:$BR173)*(其他调用!BZ$5:BZ174))</f>
        <v>547976.68065534998</v>
      </c>
      <c r="BU173" s="105">
        <f>SUMPRODUCT((BI$4:BI173)*($BR$4:$BR173)*(其他调用!CA$5:CA174))</f>
        <v>1713818.1465426749</v>
      </c>
      <c r="BV173" s="105">
        <f>SUMPRODUCT((BJ$4:BJ173)*($BR$4:$BR173)*(其他调用!CB$5:CB174))</f>
        <v>1201599.4201735114</v>
      </c>
      <c r="BW173" s="105">
        <f>SUMPRODUCT((BK$4:BK173)*($BR$4:$BR173)*(其他调用!CC$5:CC174))</f>
        <v>669980.51791857136</v>
      </c>
      <c r="BX173" s="105">
        <f>SUMPRODUCT((BG$4:BG173)*($BR$4:$BR173))*'[1]功能-战损相关'!$D$2-BS173</f>
        <v>328285.52502221806</v>
      </c>
      <c r="BY173" s="105">
        <f>SUMPRODUCT((BH$4:BH173)*($BR$4:$BR173))*'[1]功能-战损相关'!$D$2-BT173</f>
        <v>1017670.978359936</v>
      </c>
      <c r="BZ173" s="105">
        <f>SUMPRODUCT((BI$4:BI173)*($BR$4:$BR173))*'[1]功能-战损相关'!$D$2-BU173</f>
        <v>3182805.1292935396</v>
      </c>
      <c r="CA173" s="105">
        <f>SUMPRODUCT((BJ$4:BJ173)*($BR$4:$BR173))*'[1]功能-战损相关'!$D$2-BV173</f>
        <v>2231541.7803222351</v>
      </c>
      <c r="CB173" s="105">
        <f>SUMPRODUCT((BK$4:BK173)*($BR$4:$BR173))*'[1]功能-战损相关'!$D$2-BW173</f>
        <v>1244249.5332773475</v>
      </c>
    </row>
    <row r="174" spans="27:80" x14ac:dyDescent="0.2">
      <c r="AN174" s="105">
        <v>171</v>
      </c>
      <c r="AO174" s="105">
        <f>求节点(节奏总纲!D$4:D$163,AH$4:AH$163,$AN174)*其他调用!H175*其他调用!$M175</f>
        <v>516098193.2928133</v>
      </c>
      <c r="AP174" s="105">
        <f>求节点(节奏总纲!E$4:E$163,AI$4:AI$163,$AN174)*其他调用!I175*其他调用!$M175</f>
        <v>633154862.41318035</v>
      </c>
      <c r="AQ174" s="105">
        <f>求节点(节奏总纲!F$4:F$163,AJ$4:AJ$163,$AN174)*其他调用!J175*其他调用!$M175</f>
        <v>50140784.653910048</v>
      </c>
      <c r="AR174" s="105">
        <f>求节点(节奏总纲!G$4:G$163,AK$4:AK$163,$AN174)*其他调用!K175*其他调用!$M175</f>
        <v>7419842.9336984409</v>
      </c>
      <c r="AS174" s="105">
        <f>求节点(节奏总纲!H$4:H$163,AL$4:AL$163,$AN174)*其他调用!L175*其他调用!$M175</f>
        <v>3470124.2978200046</v>
      </c>
      <c r="AT174" s="105">
        <f t="shared" si="18"/>
        <v>1210283807.5914223</v>
      </c>
      <c r="AU174" s="105"/>
      <c r="BF174" s="105">
        <v>171</v>
      </c>
      <c r="BG174" s="105">
        <f>求节点(节奏总纲!D$4:D$163,AZ$4:AZ$163,$AN174)</f>
        <v>19614.517415803617</v>
      </c>
      <c r="BH174" s="105">
        <f>求节点(节奏总纲!E$4:E$163,BA$4:BA$163,$AN174)</f>
        <v>60577.118266034398</v>
      </c>
      <c r="BI174" s="105">
        <f>求节点(节奏总纲!F$4:F$163,BB$4:BB$163,$AN174)</f>
        <v>188533.42653981873</v>
      </c>
      <c r="BJ174" s="105">
        <f>求节点(节奏总纲!G$4:G$163,BC$4:BC$163,$AN174)</f>
        <v>131846.84804148081</v>
      </c>
      <c r="BK174" s="105">
        <f>求节点(节奏总纲!H$4:H$163,BD$4:BD$163,$AN174)</f>
        <v>75128.562270912749</v>
      </c>
      <c r="BL174" s="105">
        <f>BG174*其他调用!H175*其他调用!$M175</f>
        <v>940762.27718498104</v>
      </c>
      <c r="BM174" s="105">
        <f>BH174*其他调用!I175*其他调用!$M175</f>
        <v>2864783.6205606158</v>
      </c>
      <c r="BN174" s="105">
        <f>BI174*其他调用!J175*其他调用!$M175</f>
        <v>727818.21313739766</v>
      </c>
      <c r="BO174" s="105">
        <f>BJ174*其他调用!K175*其他调用!$M175</f>
        <v>90551.887847496881</v>
      </c>
      <c r="BP174" s="105">
        <f>BK174*其他调用!L175*其他调用!$M175</f>
        <v>14929.54789447578</v>
      </c>
      <c r="BQ174" s="105">
        <f t="shared" si="19"/>
        <v>4638845.5466249678</v>
      </c>
      <c r="BR174" s="105">
        <f>[1]服务器生态!$R173</f>
        <v>0.12318457445756945</v>
      </c>
      <c r="BS174" s="105">
        <f>SUMPRODUCT((BG$4:BG174)*($BR$4:$BR174)*(其他调用!BY$5:BY175))</f>
        <v>177191.96490480218</v>
      </c>
      <c r="BT174" s="105">
        <f>SUMPRODUCT((BH$4:BH174)*($BR$4:$BR174)*(其他调用!BZ$5:BZ175))</f>
        <v>549282.55979905673</v>
      </c>
      <c r="BU174" s="105">
        <f>SUMPRODUCT((BI$4:BI174)*($BR$4:$BR174)*(其他调用!CA$5:CA175))</f>
        <v>1717882.4182785584</v>
      </c>
      <c r="BV174" s="105">
        <f>SUMPRODUCT((BJ$4:BJ174)*($BR$4:$BR174)*(其他调用!CB$5:CB175))</f>
        <v>1204441.6823006847</v>
      </c>
      <c r="BW174" s="105">
        <f>SUMPRODUCT((BK$4:BK174)*($BR$4:$BR174)*(其他调用!CC$5:CC175))</f>
        <v>671600.08691383782</v>
      </c>
      <c r="BX174" s="105">
        <f>SUMPRODUCT((BG$4:BG174)*($BR$4:$BR174))*'[1]功能-战损相关'!$D$2-BS174</f>
        <v>329070.79196606134</v>
      </c>
      <c r="BY174" s="105">
        <f>SUMPRODUCT((BH$4:BH174)*($BR$4:$BR174))*'[1]功能-战损相关'!$D$2-BT174</f>
        <v>1020096.182483963</v>
      </c>
      <c r="BZ174" s="105">
        <f>SUMPRODUCT((BI$4:BI174)*($BR$4:$BR174))*'[1]功能-战损相关'!$D$2-BU174</f>
        <v>3190353.0625173235</v>
      </c>
      <c r="CA174" s="105">
        <f>SUMPRODUCT((BJ$4:BJ174)*($BR$4:$BR174))*'[1]功能-战损相关'!$D$2-BV174</f>
        <v>2236820.2671298422</v>
      </c>
      <c r="CB174" s="105">
        <f>SUMPRODUCT((BK$4:BK174)*($BR$4:$BR174))*'[1]功能-战损相关'!$D$2-BW174</f>
        <v>1247257.3042685566</v>
      </c>
    </row>
    <row r="175" spans="27:80" x14ac:dyDescent="0.2">
      <c r="AN175" s="105">
        <v>172</v>
      </c>
      <c r="AO175" s="105">
        <f>求节点(节奏总纲!D$4:D$163,AH$4:AH$163,$AN175)*其他调用!H176*其他调用!$M176</f>
        <v>517297574.94777346</v>
      </c>
      <c r="AP175" s="105">
        <f>求节点(节奏总纲!E$4:E$163,AI$4:AI$163,$AN175)*其他调用!I176*其他调用!$M176</f>
        <v>634526106.5401237</v>
      </c>
      <c r="AQ175" s="105">
        <f>求节点(节奏总纲!F$4:F$163,AJ$4:AJ$163,$AN175)*其他调用!J176*其他调用!$M176</f>
        <v>50270808.914645053</v>
      </c>
      <c r="AR175" s="105">
        <f>求节点(节奏总纲!G$4:G$163,AK$4:AK$163,$AN175)*其他调用!K176*其他调用!$M176</f>
        <v>7429498.6236272659</v>
      </c>
      <c r="AS175" s="105">
        <f>求节点(节奏总纲!H$4:H$163,AL$4:AL$163,$AN175)*其他调用!L176*其他调用!$M176</f>
        <v>3470124.2978200046</v>
      </c>
      <c r="AT175" s="105">
        <f t="shared" si="18"/>
        <v>1212994113.3239894</v>
      </c>
      <c r="AU175" s="105"/>
      <c r="BF175" s="105">
        <v>172</v>
      </c>
      <c r="BG175" s="105">
        <f>求节点(节奏总纲!D$4:D$163,AZ$4:AZ$163,$AN175)</f>
        <v>19631.534826552295</v>
      </c>
      <c r="BH175" s="105">
        <f>求节点(节奏总纲!E$4:E$163,BA$4:BA$163,$AN175)</f>
        <v>60625.731980762081</v>
      </c>
      <c r="BI175" s="105">
        <f>求节点(节奏总纲!F$4:F$163,BB$4:BB$163,$AN175)</f>
        <v>188680.40168095753</v>
      </c>
      <c r="BJ175" s="105">
        <f>求节点(节奏总纲!G$4:G$163,BC$4:BC$163,$AN175)</f>
        <v>131937.23588265121</v>
      </c>
      <c r="BK175" s="105">
        <f>求节点(节奏总纲!H$4:H$163,BD$4:BD$163,$AN175)</f>
        <v>75211.5826979751</v>
      </c>
      <c r="BL175" s="105">
        <f>BG175*其他调用!H176*其他调用!$M176</f>
        <v>941578.47560313949</v>
      </c>
      <c r="BM175" s="105">
        <f>BH175*其他调用!I176*其他调用!$M176</f>
        <v>2867082.6367184143</v>
      </c>
      <c r="BN175" s="105">
        <f>BI175*其他调用!J176*其他调用!$M176</f>
        <v>728385.59891382209</v>
      </c>
      <c r="BO175" s="105">
        <f>BJ175*其他调用!K176*其他调用!$M176</f>
        <v>90613.96585526134</v>
      </c>
      <c r="BP175" s="105">
        <f>BK175*其他调用!L176*其他调用!$M176</f>
        <v>14946.045713741609</v>
      </c>
      <c r="BQ175" s="105">
        <f t="shared" si="19"/>
        <v>4642606.7228043787</v>
      </c>
      <c r="BR175" s="105">
        <f>[1]服务器生态!$R174</f>
        <v>0.11260837090827176</v>
      </c>
      <c r="BS175" s="105">
        <f>SUMPRODUCT((BG$4:BG175)*($BR$4:$BR175)*(其他调用!BY$5:BY176))</f>
        <v>177578.83305697041</v>
      </c>
      <c r="BT175" s="105">
        <f>SUMPRODUCT((BH$4:BH175)*($BR$4:$BR175)*(其他调用!BZ$5:BZ176))</f>
        <v>550477.27865891485</v>
      </c>
      <c r="BU175" s="105">
        <f>SUMPRODUCT((BI$4:BI175)*($BR$4:$BR175)*(其他调用!CA$5:CA176))</f>
        <v>1721600.6419932903</v>
      </c>
      <c r="BV175" s="105">
        <f>SUMPRODUCT((BJ$4:BJ175)*($BR$4:$BR175)*(其他调用!CB$5:CB176))</f>
        <v>1207041.6988097897</v>
      </c>
      <c r="BW175" s="105">
        <f>SUMPRODUCT((BK$4:BK175)*($BR$4:$BR175)*(其他调用!CC$5:CC176))</f>
        <v>673082.24132902187</v>
      </c>
      <c r="BX175" s="105">
        <f>SUMPRODUCT((BG$4:BG175)*($BR$4:$BR175))*'[1]功能-战损相关'!$D$2-BS175</f>
        <v>329789.26139151666</v>
      </c>
      <c r="BY175" s="105">
        <f>SUMPRODUCT((BH$4:BH175)*($BR$4:$BR175))*'[1]功能-战损相关'!$D$2-BT175</f>
        <v>1022314.9460808425</v>
      </c>
      <c r="BZ175" s="105">
        <f>SUMPRODUCT((BI$4:BI175)*($BR$4:$BR175))*'[1]功能-战损相关'!$D$2-BU175</f>
        <v>3197258.3351303968</v>
      </c>
      <c r="CA175" s="105">
        <f>SUMPRODUCT((BJ$4:BJ175)*($BR$4:$BR175))*'[1]功能-战损相关'!$D$2-BV175</f>
        <v>2241648.86921818</v>
      </c>
      <c r="CB175" s="105">
        <f>SUMPRODUCT((BK$4:BK175)*($BR$4:$BR175))*'[1]功能-战损相关'!$D$2-BW175</f>
        <v>1250009.8767538983</v>
      </c>
    </row>
    <row r="176" spans="27:80" x14ac:dyDescent="0.2">
      <c r="AN176" s="105">
        <v>173</v>
      </c>
      <c r="AO176" s="105">
        <f>求节点(节奏总纲!D$4:D$163,AH$4:AH$163,$AN176)*其他调用!H177*其他调用!$M177</f>
        <v>518496956.60273367</v>
      </c>
      <c r="AP176" s="105">
        <f>求节点(节奏总纲!E$4:E$163,AI$4:AI$163,$AN176)*其他调用!I177*其他调用!$M177</f>
        <v>635897350.66706705</v>
      </c>
      <c r="AQ176" s="105">
        <f>求节点(节奏总纲!F$4:F$163,AJ$4:AJ$163,$AN176)*其他调用!J177*其他调用!$M177</f>
        <v>50400833.175380059</v>
      </c>
      <c r="AR176" s="105">
        <f>求节点(节奏总纲!G$4:G$163,AK$4:AK$163,$AN176)*其他调用!K177*其他调用!$M177</f>
        <v>7439048.5847658198</v>
      </c>
      <c r="AS176" s="105">
        <f>求节点(节奏总纲!H$4:H$163,AL$4:AL$163,$AN176)*其他调用!L177*其他调用!$M177</f>
        <v>3470124.2978200046</v>
      </c>
      <c r="AT176" s="105">
        <f t="shared" si="18"/>
        <v>1215704313.3277667</v>
      </c>
      <c r="AU176" s="105"/>
      <c r="BF176" s="105">
        <v>173</v>
      </c>
      <c r="BG176" s="105">
        <f>求节点(节奏总纲!D$4:D$163,AZ$4:AZ$163,$AN176)</f>
        <v>19648.552237300977</v>
      </c>
      <c r="BH176" s="105">
        <f>求节点(节奏总纲!E$4:E$163,BA$4:BA$163,$AN176)</f>
        <v>60674.345695489763</v>
      </c>
      <c r="BI176" s="105">
        <f>求节点(节奏总纲!F$4:F$163,BB$4:BB$163,$AN176)</f>
        <v>188827.37682209635</v>
      </c>
      <c r="BJ176" s="105">
        <f>求节点(节奏总纲!G$4:G$163,BC$4:BC$163,$AN176)</f>
        <v>132027.4462706862</v>
      </c>
      <c r="BK176" s="105">
        <f>求节点(节奏总纲!H$4:H$163,BD$4:BD$163,$AN176)</f>
        <v>75294.603125037451</v>
      </c>
      <c r="BL176" s="105">
        <f>BG176*其他调用!H177*其他调用!$M177</f>
        <v>942394.67402129795</v>
      </c>
      <c r="BM176" s="105">
        <f>BH176*其他调用!I177*其他调用!$M177</f>
        <v>2869381.6528762127</v>
      </c>
      <c r="BN176" s="105">
        <f>BI176*其他调用!J177*其他调用!$M177</f>
        <v>728952.98469024675</v>
      </c>
      <c r="BO176" s="105">
        <f>BJ176*其他调用!K177*其他调用!$M177</f>
        <v>90675.921988922215</v>
      </c>
      <c r="BP176" s="105">
        <f>BK176*其他调用!L177*其他调用!$M177</f>
        <v>14962.54353300744</v>
      </c>
      <c r="BQ176" s="105">
        <f t="shared" si="19"/>
        <v>4646367.7771096872</v>
      </c>
      <c r="BR176" s="105">
        <f>[1]服务器生态!$R175</f>
        <v>0.10842109825958293</v>
      </c>
      <c r="BS176" s="105">
        <f>SUMPRODUCT((BG$4:BG176)*($BR$4:$BR176)*(其他调用!BY$5:BY177))</f>
        <v>177951.63863920674</v>
      </c>
      <c r="BT176" s="105">
        <f>SUMPRODUCT((BH$4:BH176)*($BR$4:$BR176)*(其他调用!BZ$5:BZ177))</f>
        <v>551628.49501830002</v>
      </c>
      <c r="BU176" s="105">
        <f>SUMPRODUCT((BI$4:BI176)*($BR$4:$BR176)*(其他调用!CA$5:CA177))</f>
        <v>1725183.3945191826</v>
      </c>
      <c r="BV176" s="105">
        <f>SUMPRODUCT((BJ$4:BJ176)*($BR$4:$BR176)*(其他调用!CB$5:CB177))</f>
        <v>1209546.746936678</v>
      </c>
      <c r="BW176" s="105">
        <f>SUMPRODUCT((BK$4:BK176)*($BR$4:$BR176)*(其他调用!CC$5:CC177))</f>
        <v>674510.85795269313</v>
      </c>
      <c r="BX176" s="105">
        <f>SUMPRODUCT((BG$4:BG176)*($BR$4:$BR176))*'[1]功能-战损相关'!$D$2-BS176</f>
        <v>330481.61461566982</v>
      </c>
      <c r="BY176" s="105">
        <f>SUMPRODUCT((BH$4:BH176)*($BR$4:$BR176))*'[1]功能-战损相关'!$D$2-BT176</f>
        <v>1024452.9193197006</v>
      </c>
      <c r="BZ176" s="105">
        <f>SUMPRODUCT((BI$4:BI176)*($BR$4:$BR176))*'[1]功能-战损相关'!$D$2-BU176</f>
        <v>3203912.0183927678</v>
      </c>
      <c r="CA176" s="105">
        <f>SUMPRODUCT((BJ$4:BJ176)*($BR$4:$BR176))*'[1]功能-战损相关'!$D$2-BV176</f>
        <v>2246301.10145383</v>
      </c>
      <c r="CB176" s="105">
        <f>SUMPRODUCT((BK$4:BK176)*($BR$4:$BR176))*'[1]功能-战损相关'!$D$2-BW176</f>
        <v>1252663.021912145</v>
      </c>
    </row>
    <row r="177" spans="40:80" x14ac:dyDescent="0.2">
      <c r="AN177" s="105">
        <v>174</v>
      </c>
      <c r="AO177" s="105">
        <f>求节点(节奏总纲!D$4:D$163,AH$4:AH$163,$AN177)*其他调用!H178*其他调用!$M178</f>
        <v>519696338.25769377</v>
      </c>
      <c r="AP177" s="105">
        <f>求节点(节奏总纲!E$4:E$163,AI$4:AI$163,$AN177)*其他调用!I178*其他调用!$M178</f>
        <v>637268594.79401052</v>
      </c>
      <c r="AQ177" s="105">
        <f>求节点(节奏总纲!F$4:F$163,AJ$4:AJ$163,$AN177)*其他调用!J178*其他调用!$M178</f>
        <v>50530857.436115064</v>
      </c>
      <c r="AR177" s="105">
        <f>求节点(节奏总纲!G$4:G$163,AK$4:AK$163,$AN177)*其他调用!K178*其他调用!$M178</f>
        <v>7444023.6649682904</v>
      </c>
      <c r="AS177" s="105">
        <f>求节点(节奏总纲!H$4:H$163,AL$4:AL$163,$AN177)*其他调用!L178*其他调用!$M178</f>
        <v>3470124.2978200046</v>
      </c>
      <c r="AT177" s="105">
        <f t="shared" si="18"/>
        <v>1218409938.4506078</v>
      </c>
      <c r="AU177" s="105"/>
      <c r="BF177" s="105">
        <v>174</v>
      </c>
      <c r="BG177" s="105">
        <f>求节点(节奏总纲!D$4:D$163,AZ$4:AZ$163,$AN177)</f>
        <v>19665.569648049659</v>
      </c>
      <c r="BH177" s="105">
        <f>求节点(节奏总纲!E$4:E$163,BA$4:BA$163,$AN177)</f>
        <v>60722.959410217445</v>
      </c>
      <c r="BI177" s="105">
        <f>求节点(节奏总纲!F$4:F$163,BB$4:BB$163,$AN177)</f>
        <v>188974.35196323518</v>
      </c>
      <c r="BJ177" s="105">
        <f>求节点(节奏总纲!G$4:G$163,BC$4:BC$163,$AN177)</f>
        <v>132109.97826796168</v>
      </c>
      <c r="BK177" s="105">
        <f>求节点(节奏总纲!H$4:H$163,BD$4:BD$163,$AN177)</f>
        <v>75377.623552099802</v>
      </c>
      <c r="BL177" s="105">
        <f>BG177*其他调用!H178*其他调用!$M178</f>
        <v>943210.87243945664</v>
      </c>
      <c r="BM177" s="105">
        <f>BH177*其他调用!I178*其他调用!$M178</f>
        <v>2871680.6690340107</v>
      </c>
      <c r="BN177" s="105">
        <f>BI177*其他调用!J178*其他调用!$M178</f>
        <v>729520.3704666713</v>
      </c>
      <c r="BO177" s="105">
        <f>BJ177*其他调用!K178*其他调用!$M178</f>
        <v>90732.604634523028</v>
      </c>
      <c r="BP177" s="105">
        <f>BK177*其他调用!L178*其他调用!$M178</f>
        <v>14979.041352273271</v>
      </c>
      <c r="BQ177" s="105">
        <f t="shared" si="19"/>
        <v>4650123.5579269351</v>
      </c>
      <c r="BR177" s="105">
        <f>[1]服务器生态!$R176</f>
        <v>0.1042338256108941</v>
      </c>
      <c r="BS177" s="105">
        <f>SUMPRODUCT((BG$4:BG177)*($BR$4:$BR177)*(其他调用!BY$5:BY178))</f>
        <v>178310.35671172262</v>
      </c>
      <c r="BT177" s="105">
        <f>SUMPRODUCT((BH$4:BH177)*($BR$4:$BR177)*(其他调用!BZ$5:BZ178))</f>
        <v>552736.13763160491</v>
      </c>
      <c r="BU177" s="105">
        <f>SUMPRODUCT((BI$4:BI177)*($BR$4:$BR177)*(其他调用!CA$5:CA178))</f>
        <v>1728630.4604574894</v>
      </c>
      <c r="BV177" s="105">
        <f>SUMPRODUCT((BJ$4:BJ177)*($BR$4:$BR177)*(其他调用!CB$5:CB178))</f>
        <v>1211956.5544130201</v>
      </c>
      <c r="BW177" s="105">
        <f>SUMPRODUCT((BK$4:BK177)*($BR$4:$BR177)*(其他调用!CC$5:CC178))</f>
        <v>675885.81511464447</v>
      </c>
      <c r="BX177" s="105">
        <f>SUMPRODUCT((BG$4:BG177)*($BR$4:$BR177))*'[1]功能-战损相关'!$D$2-BS177</f>
        <v>331147.80532177084</v>
      </c>
      <c r="BY177" s="105">
        <f>SUMPRODUCT((BH$4:BH177)*($BR$4:$BR177))*'[1]功能-战损相关'!$D$2-BT177</f>
        <v>1026509.9698872666</v>
      </c>
      <c r="BZ177" s="105">
        <f>SUMPRODUCT((BI$4:BI177)*($BR$4:$BR177))*'[1]功能-战损相关'!$D$2-BU177</f>
        <v>3210313.7122781952</v>
      </c>
      <c r="CA177" s="105">
        <f>SUMPRODUCT((BJ$4:BJ177)*($BR$4:$BR177))*'[1]功能-战损相关'!$D$2-BV177</f>
        <v>2250776.4581956086</v>
      </c>
      <c r="CB177" s="105">
        <f>SUMPRODUCT((BK$4:BK177)*($BR$4:$BR177))*'[1]功能-战损相关'!$D$2-BW177</f>
        <v>1255216.5137843401</v>
      </c>
    </row>
    <row r="178" spans="40:80" x14ac:dyDescent="0.2">
      <c r="AN178" s="105">
        <v>175</v>
      </c>
      <c r="AO178" s="105">
        <f>求节点(节奏总纲!D$4:D$163,AH$4:AH$163,$AN178)*其他调用!H179*其他调用!$M179</f>
        <v>520895719.91265398</v>
      </c>
      <c r="AP178" s="105">
        <f>求节点(节奏总纲!E$4:E$163,AI$4:AI$163,$AN178)*其他调用!I179*其他调用!$M179</f>
        <v>638639838.92095387</v>
      </c>
      <c r="AQ178" s="105">
        <f>求节点(节奏总纲!F$4:F$163,AJ$4:AJ$163,$AN178)*其他调用!J179*其他调用!$M179</f>
        <v>50660881.696850069</v>
      </c>
      <c r="AR178" s="105">
        <f>求节点(节奏总纲!G$4:G$163,AK$4:AK$163,$AN178)*其他调用!K179*其他调用!$M179</f>
        <v>7448998.7451707609</v>
      </c>
      <c r="AS178" s="105">
        <f>求节点(节奏总纲!H$4:H$163,AL$4:AL$163,$AN178)*其他调用!L179*其他调用!$M179</f>
        <v>3470124.2978200046</v>
      </c>
      <c r="AT178" s="105">
        <f t="shared" si="18"/>
        <v>1221115563.5734489</v>
      </c>
      <c r="AU178" s="105"/>
      <c r="BF178" s="105">
        <v>175</v>
      </c>
      <c r="BG178" s="105">
        <f>求节点(节奏总纲!D$4:D$163,AZ$4:AZ$163,$AN178)</f>
        <v>19682.587058798337</v>
      </c>
      <c r="BH178" s="105">
        <f>求节点(节奏总纲!E$4:E$163,BA$4:BA$163,$AN178)</f>
        <v>60771.573124945127</v>
      </c>
      <c r="BI178" s="105">
        <f>求节点(节奏总纲!F$4:F$163,BB$4:BB$163,$AN178)</f>
        <v>189121.32710437401</v>
      </c>
      <c r="BJ178" s="105">
        <f>求节点(节奏总纲!G$4:G$163,BC$4:BC$163,$AN178)</f>
        <v>132192.51026523713</v>
      </c>
      <c r="BK178" s="105">
        <f>求节点(节奏总纲!H$4:H$163,BD$4:BD$163,$AN178)</f>
        <v>75460.643979162152</v>
      </c>
      <c r="BL178" s="105">
        <f>BG178*其他调用!H179*其他调用!$M179</f>
        <v>944027.07085761486</v>
      </c>
      <c r="BM178" s="105">
        <f>BH178*其他调用!I179*其他调用!$M179</f>
        <v>2873979.6851918092</v>
      </c>
      <c r="BN178" s="105">
        <f>BI178*其他调用!J179*其他调用!$M179</f>
        <v>730087.75624309585</v>
      </c>
      <c r="BO178" s="105">
        <f>BJ178*其他调用!K179*其他调用!$M179</f>
        <v>90789.287280123826</v>
      </c>
      <c r="BP178" s="105">
        <f>BK178*其他调用!L179*其他调用!$M179</f>
        <v>14995.539171539102</v>
      </c>
      <c r="BQ178" s="105">
        <f t="shared" si="19"/>
        <v>4653879.3387441831</v>
      </c>
      <c r="BR178" s="105">
        <f>[1]服务器生态!$R177</f>
        <v>0.10004655296220527</v>
      </c>
      <c r="BS178" s="105">
        <f>SUMPRODUCT((BG$4:BG178)*($BR$4:$BR178)*(其他调用!BY$5:BY179))</f>
        <v>178654.96233472959</v>
      </c>
      <c r="BT178" s="105">
        <f>SUMPRODUCT((BH$4:BH178)*($BR$4:$BR178)*(其他调用!BZ$5:BZ179))</f>
        <v>553800.13525322219</v>
      </c>
      <c r="BU178" s="105">
        <f>SUMPRODUCT((BI$4:BI178)*($BR$4:$BR178)*(其他调用!CA$5:CA179))</f>
        <v>1731941.6244094647</v>
      </c>
      <c r="BV178" s="105">
        <f>SUMPRODUCT((BJ$4:BJ178)*($BR$4:$BR178)*(其他调用!CB$5:CB179))</f>
        <v>1214271.0002844252</v>
      </c>
      <c r="BW178" s="105">
        <f>SUMPRODUCT((BK$4:BK178)*($BR$4:$BR178)*(其他调用!CC$5:CC179))</f>
        <v>677206.99114466854</v>
      </c>
      <c r="BX178" s="105">
        <f>SUMPRODUCT((BG$4:BG178)*($BR$4:$BR178))*'[1]功能-战损相关'!$D$2-BS178</f>
        <v>331787.78719306947</v>
      </c>
      <c r="BY178" s="105">
        <f>SUMPRODUCT((BH$4:BH178)*($BR$4:$BR178))*'[1]功能-战损相关'!$D$2-BT178</f>
        <v>1028485.96547027</v>
      </c>
      <c r="BZ178" s="105">
        <f>SUMPRODUCT((BI$4:BI178)*($BR$4:$BR178))*'[1]功能-战损相关'!$D$2-BU178</f>
        <v>3216463.0167604354</v>
      </c>
      <c r="CA178" s="105">
        <f>SUMPRODUCT((BJ$4:BJ178)*($BR$4:$BR178))*'[1]功能-战损相关'!$D$2-BV178</f>
        <v>2255074.7148139328</v>
      </c>
      <c r="CB178" s="105">
        <f>SUMPRODUCT((BK$4:BK178)*($BR$4:$BR178))*'[1]功能-战损相关'!$D$2-BW178</f>
        <v>1257670.1264115279</v>
      </c>
    </row>
    <row r="179" spans="40:80" x14ac:dyDescent="0.2">
      <c r="AN179" s="105">
        <v>176</v>
      </c>
      <c r="AO179" s="105">
        <f>求节点(节奏总纲!D$4:D$163,AH$4:AH$163,$AN179)*其他调用!H180*其他调用!$M180</f>
        <v>522095101.56761426</v>
      </c>
      <c r="AP179" s="105">
        <f>求节点(节奏总纲!E$4:E$163,AI$4:AI$163,$AN179)*其他调用!I180*其他调用!$M180</f>
        <v>640011083.04789722</v>
      </c>
      <c r="AQ179" s="105">
        <f>求节点(节奏总纲!F$4:F$163,AJ$4:AJ$163,$AN179)*其他调用!J180*其他调用!$M180</f>
        <v>50790905.957585074</v>
      </c>
      <c r="AR179" s="105">
        <f>求节点(节奏总纲!G$4:G$163,AK$4:AK$163,$AN179)*其他调用!K180*其他调用!$M180</f>
        <v>7453973.8253732296</v>
      </c>
      <c r="AS179" s="105">
        <f>求节点(节奏总纲!H$4:H$163,AL$4:AL$163,$AN179)*其他调用!L180*其他调用!$M180</f>
        <v>3470124.2978200046</v>
      </c>
      <c r="AT179" s="105">
        <f t="shared" si="18"/>
        <v>1223821188.6962898</v>
      </c>
      <c r="AU179" s="105"/>
      <c r="BF179" s="105">
        <v>176</v>
      </c>
      <c r="BG179" s="105">
        <f>求节点(节奏总纲!D$4:D$163,AZ$4:AZ$163,$AN179)</f>
        <v>19699.604469547019</v>
      </c>
      <c r="BH179" s="105">
        <f>求节点(节奏总纲!E$4:E$163,BA$4:BA$163,$AN179)</f>
        <v>60820.186839672802</v>
      </c>
      <c r="BI179" s="105">
        <f>求节点(节奏总纲!F$4:F$163,BB$4:BB$163,$AN179)</f>
        <v>189268.30224551284</v>
      </c>
      <c r="BJ179" s="105">
        <f>求节点(节奏总纲!G$4:G$163,BC$4:BC$163,$AN179)</f>
        <v>132275.04226251258</v>
      </c>
      <c r="BK179" s="105">
        <f>求节点(节奏总纲!H$4:H$163,BD$4:BD$163,$AN179)</f>
        <v>75543.664406224503</v>
      </c>
      <c r="BL179" s="105">
        <f>BG179*其他调用!H180*其他调用!$M180</f>
        <v>944843.26927577355</v>
      </c>
      <c r="BM179" s="105">
        <f>BH179*其他调用!I180*其他调用!$M180</f>
        <v>2876278.7013496072</v>
      </c>
      <c r="BN179" s="105">
        <f>BI179*其他调用!J180*其他调用!$M180</f>
        <v>730655.1420195204</v>
      </c>
      <c r="BO179" s="105">
        <f>BJ179*其他调用!K180*其他调用!$M180</f>
        <v>90845.96992572461</v>
      </c>
      <c r="BP179" s="105">
        <f>BK179*其他调用!L180*其他调用!$M180</f>
        <v>15012.036990804932</v>
      </c>
      <c r="BQ179" s="105">
        <f t="shared" si="19"/>
        <v>4657635.119561431</v>
      </c>
      <c r="BR179" s="105">
        <f>[1]服务器生态!$R178</f>
        <v>9.5859280313516454E-2</v>
      </c>
      <c r="BS179" s="105">
        <f>SUMPRODUCT((BG$4:BG179)*($BR$4:$BR179)*(其他调用!BY$5:BY180))</f>
        <v>178985.43056843913</v>
      </c>
      <c r="BT179" s="105">
        <f>SUMPRODUCT((BH$4:BH179)*($BR$4:$BR179)*(其他调用!BZ$5:BZ180))</f>
        <v>554820.41663754452</v>
      </c>
      <c r="BU179" s="105">
        <f>SUMPRODUCT((BI$4:BI179)*($BR$4:$BR179)*(其他调用!CA$5:CA180))</f>
        <v>1735116.6709763624</v>
      </c>
      <c r="BV179" s="105">
        <f>SUMPRODUCT((BJ$4:BJ179)*($BR$4:$BR179)*(其他调用!CB$5:CB180))</f>
        <v>1216489.9635965021</v>
      </c>
      <c r="BW179" s="105">
        <f>SUMPRODUCT((BK$4:BK179)*($BR$4:$BR179)*(其他调用!CC$5:CC180))</f>
        <v>678474.26437255822</v>
      </c>
      <c r="BX179" s="105">
        <f>SUMPRODUCT((BG$4:BG179)*($BR$4:$BR179))*'[1]功能-战损相关'!$D$2-BS179</f>
        <v>332401.51391281583</v>
      </c>
      <c r="BY179" s="105">
        <f>SUMPRODUCT((BH$4:BH179)*($BR$4:$BR179))*'[1]功能-战损相关'!$D$2-BT179</f>
        <v>1030380.77375544</v>
      </c>
      <c r="BZ179" s="105">
        <f>SUMPRODUCT((BI$4:BI179)*($BR$4:$BR179))*'[1]功能-战损相关'!$D$2-BU179</f>
        <v>3222359.5318132462</v>
      </c>
      <c r="CA179" s="105">
        <f>SUMPRODUCT((BJ$4:BJ179)*($BR$4:$BR179))*'[1]功能-战损相关'!$D$2-BV179</f>
        <v>2259195.6466792179</v>
      </c>
      <c r="CB179" s="105">
        <f>SUMPRODUCT((BK$4:BK179)*($BR$4:$BR179))*'[1]功能-战损相关'!$D$2-BW179</f>
        <v>1260023.6338347513</v>
      </c>
    </row>
    <row r="180" spans="40:80" x14ac:dyDescent="0.2">
      <c r="AN180" s="105">
        <v>177</v>
      </c>
      <c r="AO180" s="105">
        <f>求节点(节奏总纲!D$4:D$163,AH$4:AH$163,$AN180)*其他调用!H181*其他调用!$M181</f>
        <v>523294483.22257447</v>
      </c>
      <c r="AP180" s="105">
        <f>求节点(节奏总纲!E$4:E$163,AI$4:AI$163,$AN180)*其他调用!I181*其他调用!$M181</f>
        <v>641382327.17484045</v>
      </c>
      <c r="AQ180" s="105">
        <f>求节点(节奏总纲!F$4:F$163,AJ$4:AJ$163,$AN180)*其他调用!J181*其他调用!$M181</f>
        <v>50920930.218320072</v>
      </c>
      <c r="AR180" s="105">
        <f>求节点(节奏总纲!G$4:G$163,AK$4:AK$163,$AN180)*其他调用!K181*其他调用!$M181</f>
        <v>7458948.905575702</v>
      </c>
      <c r="AS180" s="105">
        <f>求节点(节奏总纲!H$4:H$163,AL$4:AL$163,$AN180)*其他调用!L181*其他调用!$M181</f>
        <v>3470124.2978200046</v>
      </c>
      <c r="AT180" s="105">
        <f t="shared" si="18"/>
        <v>1226526813.8191309</v>
      </c>
      <c r="AU180" s="105"/>
      <c r="BF180" s="105">
        <v>177</v>
      </c>
      <c r="BG180" s="105">
        <f>求节点(节奏总纲!D$4:D$163,AZ$4:AZ$163,$AN180)</f>
        <v>19716.621880295697</v>
      </c>
      <c r="BH180" s="105">
        <f>求节点(节奏总纲!E$4:E$163,BA$4:BA$163,$AN180)</f>
        <v>60868.800554400485</v>
      </c>
      <c r="BI180" s="105">
        <f>求节点(节奏总纲!F$4:F$163,BB$4:BB$163,$AN180)</f>
        <v>189415.27738665167</v>
      </c>
      <c r="BJ180" s="105">
        <f>求节点(节奏总纲!G$4:G$163,BC$4:BC$163,$AN180)</f>
        <v>132357.57425978806</v>
      </c>
      <c r="BK180" s="105">
        <f>求节点(节奏总纲!H$4:H$163,BD$4:BD$163,$AN180)</f>
        <v>75626.684833286854</v>
      </c>
      <c r="BL180" s="105">
        <f>BG180*其他调用!H181*其他调用!$M181</f>
        <v>945659.46769393177</v>
      </c>
      <c r="BM180" s="105">
        <f>BH180*其他调用!I181*其他调用!$M181</f>
        <v>2878577.7175074052</v>
      </c>
      <c r="BN180" s="105">
        <f>BI180*其他调用!J181*其他调用!$M181</f>
        <v>731222.52779594506</v>
      </c>
      <c r="BO180" s="105">
        <f>BJ180*其他调用!K181*其他调用!$M181</f>
        <v>90902.652571325423</v>
      </c>
      <c r="BP180" s="105">
        <f>BK180*其他调用!L181*其他调用!$M181</f>
        <v>15028.534810070762</v>
      </c>
      <c r="BQ180" s="105">
        <f t="shared" si="19"/>
        <v>4661390.900378678</v>
      </c>
      <c r="BR180" s="105">
        <f>[1]服务器生态!$R179</f>
        <v>9.1672007664827623E-2</v>
      </c>
      <c r="BS180" s="105">
        <f>SUMPRODUCT((BG$4:BG180)*($BR$4:$BR180)*(其他调用!BY$5:BY181))</f>
        <v>179301.73647306275</v>
      </c>
      <c r="BT180" s="105">
        <f>SUMPRODUCT((BH$4:BH180)*($BR$4:$BR180)*(其他调用!BZ$5:BZ181))</f>
        <v>555796.91053896456</v>
      </c>
      <c r="BU180" s="105">
        <f>SUMPRODUCT((BI$4:BI180)*($BR$4:$BR180)*(其他调用!CA$5:CA181))</f>
        <v>1738155.3847594368</v>
      </c>
      <c r="BV180" s="105">
        <f>SUMPRODUCT((BJ$4:BJ180)*($BR$4:$BR180)*(其他调用!CB$5:CB181))</f>
        <v>1218613.3233948592</v>
      </c>
      <c r="BW180" s="105">
        <f>SUMPRODUCT((BK$4:BK180)*($BR$4:$BR180)*(其他调用!CC$5:CC181))</f>
        <v>679687.51312810613</v>
      </c>
      <c r="BX180" s="105">
        <f>SUMPRODUCT((BG$4:BG180)*($BR$4:$BR180))*'[1]功能-战损相关'!$D$2-BS180</f>
        <v>332988.9391642597</v>
      </c>
      <c r="BY180" s="105">
        <f>SUMPRODUCT((BH$4:BH180)*($BR$4:$BR180))*'[1]功能-战损相关'!$D$2-BT180</f>
        <v>1032194.2624295059</v>
      </c>
      <c r="BZ180" s="105">
        <f>SUMPRODUCT((BI$4:BI180)*($BR$4:$BR180))*'[1]功能-战损相关'!$D$2-BU180</f>
        <v>3228002.8574103839</v>
      </c>
      <c r="CA180" s="105">
        <f>SUMPRODUCT((BJ$4:BJ180)*($BR$4:$BR180))*'[1]功能-战损相关'!$D$2-BV180</f>
        <v>2263139.0291618812</v>
      </c>
      <c r="CB180" s="105">
        <f>SUMPRODUCT((BK$4:BK180)*($BR$4:$BR180))*'[1]功能-战损相关'!$D$2-BW180</f>
        <v>1262276.810095055</v>
      </c>
    </row>
    <row r="181" spans="40:80" x14ac:dyDescent="0.2">
      <c r="AN181" s="105">
        <v>178</v>
      </c>
      <c r="AO181" s="105">
        <f>求节点(节奏总纲!D$4:D$163,AH$4:AH$163,$AN181)*其他调用!H182*其他调用!$M182</f>
        <v>524493864.87753463</v>
      </c>
      <c r="AP181" s="105">
        <f>求节点(节奏总纲!E$4:E$163,AI$4:AI$163,$AN181)*其他调用!I182*其他调用!$M182</f>
        <v>642753571.3017838</v>
      </c>
      <c r="AQ181" s="105">
        <f>求节点(节奏总纲!F$4:F$163,AJ$4:AJ$163,$AN181)*其他调用!J182*其他调用!$M182</f>
        <v>51050954.479055084</v>
      </c>
      <c r="AR181" s="105">
        <f>求节点(节奏总纲!G$4:G$163,AK$4:AK$163,$AN181)*其他调用!K182*其他调用!$M182</f>
        <v>7463923.9857781706</v>
      </c>
      <c r="AS181" s="105">
        <f>求节点(节奏总纲!H$4:H$163,AL$4:AL$163,$AN181)*其他调用!L182*其他调用!$M182</f>
        <v>3470124.2978200046</v>
      </c>
      <c r="AT181" s="105">
        <f t="shared" si="18"/>
        <v>1229232438.9419718</v>
      </c>
      <c r="AU181" s="105"/>
      <c r="BF181" s="105">
        <v>178</v>
      </c>
      <c r="BG181" s="105">
        <f>求节点(节奏总纲!D$4:D$163,AZ$4:AZ$163,$AN181)</f>
        <v>19733.639291044379</v>
      </c>
      <c r="BH181" s="105">
        <f>求节点(节奏总纲!E$4:E$163,BA$4:BA$163,$AN181)</f>
        <v>60917.414269128167</v>
      </c>
      <c r="BI181" s="105">
        <f>求节点(节奏总纲!F$4:F$163,BB$4:BB$163,$AN181)</f>
        <v>189562.25252779049</v>
      </c>
      <c r="BJ181" s="105">
        <f>求节点(节奏总纲!G$4:G$163,BC$4:BC$163,$AN181)</f>
        <v>132440.10625706351</v>
      </c>
      <c r="BK181" s="105">
        <f>求节点(节奏总纲!H$4:H$163,BD$4:BD$163,$AN181)</f>
        <v>75709.705260349219</v>
      </c>
      <c r="BL181" s="105">
        <f>BG181*其他调用!H182*其他调用!$M182</f>
        <v>946475.66611209046</v>
      </c>
      <c r="BM181" s="105">
        <f>BH181*其他调用!I182*其他调用!$M182</f>
        <v>2880876.7336652037</v>
      </c>
      <c r="BN181" s="105">
        <f>BI181*其他调用!J182*其他调用!$M182</f>
        <v>731789.91357236961</v>
      </c>
      <c r="BO181" s="105">
        <f>BJ181*其他调用!K182*其他调用!$M182</f>
        <v>90959.335216926222</v>
      </c>
      <c r="BP181" s="105">
        <f>BK181*其他调用!L182*其他调用!$M182</f>
        <v>15045.032629336594</v>
      </c>
      <c r="BQ181" s="105">
        <f t="shared" si="19"/>
        <v>4665146.6811959269</v>
      </c>
      <c r="BR181" s="105">
        <f>[1]服务器生态!$R180</f>
        <v>8.7484735016138793E-2</v>
      </c>
      <c r="BS181" s="105">
        <f>SUMPRODUCT((BG$4:BG181)*($BR$4:$BR181)*(其他调用!BY$5:BY182))</f>
        <v>179603.85510881193</v>
      </c>
      <c r="BT181" s="105">
        <f>SUMPRODUCT((BH$4:BH181)*($BR$4:$BR181)*(其他调用!BZ$5:BZ182))</f>
        <v>556729.54571187508</v>
      </c>
      <c r="BU181" s="105">
        <f>SUMPRODUCT((BI$4:BI181)*($BR$4:$BR181)*(其他调用!CA$5:CA182))</f>
        <v>1741057.5503599416</v>
      </c>
      <c r="BV181" s="105">
        <f>SUMPRODUCT((BJ$4:BJ181)*($BR$4:$BR181)*(其他调用!CB$5:CB182))</f>
        <v>1220640.9587251057</v>
      </c>
      <c r="BW181" s="105">
        <f>SUMPRODUCT((BK$4:BK181)*($BR$4:$BR181)*(其他调用!CC$5:CC182))</f>
        <v>680846.61574110517</v>
      </c>
      <c r="BX181" s="105">
        <f>SUMPRODUCT((BG$4:BG181)*($BR$4:$BR181))*'[1]功能-战损相关'!$D$2-BS181</f>
        <v>333550.01663065108</v>
      </c>
      <c r="BY181" s="105">
        <f>SUMPRODUCT((BH$4:BH181)*($BR$4:$BR181))*'[1]功能-战损相关'!$D$2-BT181</f>
        <v>1033926.2991791969</v>
      </c>
      <c r="BZ181" s="105">
        <f>SUMPRODUCT((BI$4:BI181)*($BR$4:$BR181))*'[1]功能-战损相关'!$D$2-BU181</f>
        <v>3233392.5935256076</v>
      </c>
      <c r="CA181" s="105">
        <f>SUMPRODUCT((BJ$4:BJ181)*($BR$4:$BR181))*'[1]功能-战损相关'!$D$2-BV181</f>
        <v>2266904.6376323393</v>
      </c>
      <c r="CB181" s="105">
        <f>SUMPRODUCT((BK$4:BK181)*($BR$4:$BR181))*'[1]功能-战损相关'!$D$2-BW181</f>
        <v>1264429.4292334816</v>
      </c>
    </row>
    <row r="182" spans="40:80" x14ac:dyDescent="0.2">
      <c r="AN182" s="105">
        <v>179</v>
      </c>
      <c r="AO182" s="105">
        <f>求节点(节奏总纲!D$4:D$163,AH$4:AH$163,$AN182)*其他调用!H183*其他调用!$M183</f>
        <v>525693246.53249484</v>
      </c>
      <c r="AP182" s="105">
        <f>求节点(节奏总纲!E$4:E$163,AI$4:AI$163,$AN182)*其他调用!I183*其他调用!$M183</f>
        <v>644124815.42872727</v>
      </c>
      <c r="AQ182" s="105">
        <f>求节点(节奏总纲!F$4:F$163,AJ$4:AJ$163,$AN182)*其他调用!J183*其他调用!$M183</f>
        <v>51180978.739790082</v>
      </c>
      <c r="AR182" s="105">
        <f>求节点(节奏总纲!G$4:G$163,AK$4:AK$163,$AN182)*其他调用!K183*其他调用!$M183</f>
        <v>7468899.0659806412</v>
      </c>
      <c r="AS182" s="105">
        <f>求节点(节奏总纲!H$4:H$163,AL$4:AL$163,$AN182)*其他调用!L183*其他调用!$M183</f>
        <v>3470124.2978200046</v>
      </c>
      <c r="AT182" s="105">
        <f t="shared" si="18"/>
        <v>1231938064.0648129</v>
      </c>
      <c r="AU182" s="105"/>
      <c r="BF182" s="105">
        <v>179</v>
      </c>
      <c r="BG182" s="105">
        <f>求节点(节奏总纲!D$4:D$163,AZ$4:AZ$163,$AN182)</f>
        <v>19750.656701793057</v>
      </c>
      <c r="BH182" s="105">
        <f>求节点(节奏总纲!E$4:E$163,BA$4:BA$163,$AN182)</f>
        <v>60966.027983855849</v>
      </c>
      <c r="BI182" s="105">
        <f>求节点(节奏总纲!F$4:F$163,BB$4:BB$163,$AN182)</f>
        <v>189709.22766892929</v>
      </c>
      <c r="BJ182" s="105">
        <f>求节点(节奏总纲!G$4:G$163,BC$4:BC$163,$AN182)</f>
        <v>132522.63825433896</v>
      </c>
      <c r="BK182" s="105">
        <f>求节点(节奏总纲!H$4:H$163,BD$4:BD$163,$AN182)</f>
        <v>75792.72568741157</v>
      </c>
      <c r="BL182" s="105">
        <f>BG182*其他调用!H183*其他调用!$M183</f>
        <v>947291.86453024868</v>
      </c>
      <c r="BM182" s="105">
        <f>BH182*其他调用!I183*其他调用!$M183</f>
        <v>2883175.7498230017</v>
      </c>
      <c r="BN182" s="105">
        <f>BI182*其他调用!J183*其他调用!$M183</f>
        <v>732357.29934879404</v>
      </c>
      <c r="BO182" s="105">
        <f>BJ182*其他调用!K183*其他调用!$M183</f>
        <v>91016.017862527005</v>
      </c>
      <c r="BP182" s="105">
        <f>BK182*其他调用!L183*其他调用!$M183</f>
        <v>15061.530448602425</v>
      </c>
      <c r="BQ182" s="105">
        <f t="shared" si="19"/>
        <v>4668902.4620131738</v>
      </c>
      <c r="BR182" s="105">
        <f>[1]服务器生态!$R181</f>
        <v>8.3297462367449976E-2</v>
      </c>
      <c r="BS182" s="105">
        <f>SUMPRODUCT((BG$4:BG182)*($BR$4:$BR182)*(其他调用!BY$5:BY183))</f>
        <v>179891.76153589817</v>
      </c>
      <c r="BT182" s="105">
        <f>SUMPRODUCT((BH$4:BH182)*($BR$4:$BR182)*(其他调用!BZ$5:BZ183))</f>
        <v>557618.25091066875</v>
      </c>
      <c r="BU182" s="105">
        <f>SUMPRODUCT((BI$4:BI182)*($BR$4:$BR182)*(其他调用!CA$5:CA183))</f>
        <v>1743822.952379131</v>
      </c>
      <c r="BV182" s="105">
        <f>SUMPRODUCT((BJ$4:BJ182)*($BR$4:$BR182)*(其他调用!CB$5:CB183))</f>
        <v>1222572.7486328504</v>
      </c>
      <c r="BW182" s="105">
        <f>SUMPRODUCT((BK$4:BK182)*($BR$4:$BR182)*(其他调用!CC$5:CC183))</f>
        <v>681951.45054134808</v>
      </c>
      <c r="BX182" s="105">
        <f>SUMPRODUCT((BG$4:BG182)*($BR$4:$BR182))*'[1]功能-战损相关'!$D$2-BS182</f>
        <v>334084.69999523985</v>
      </c>
      <c r="BY182" s="105">
        <f>SUMPRODUCT((BH$4:BH182)*($BR$4:$BR182))*'[1]功能-战损相关'!$D$2-BT182</f>
        <v>1035576.7516912423</v>
      </c>
      <c r="BZ182" s="105">
        <f>SUMPRODUCT((BI$4:BI182)*($BR$4:$BR182))*'[1]功能-战损相关'!$D$2-BU182</f>
        <v>3238528.3401326733</v>
      </c>
      <c r="CA182" s="105">
        <f>SUMPRODUCT((BJ$4:BJ182)*($BR$4:$BR182))*'[1]功能-战损相关'!$D$2-BV182</f>
        <v>2270492.247461007</v>
      </c>
      <c r="CB182" s="105">
        <f>SUMPRODUCT((BK$4:BK182)*($BR$4:$BR182))*'[1]功能-战损相关'!$D$2-BW182</f>
        <v>1266481.2652910757</v>
      </c>
    </row>
    <row r="183" spans="40:80" x14ac:dyDescent="0.2">
      <c r="AN183" s="105">
        <v>180</v>
      </c>
      <c r="AO183" s="105">
        <f>求节点(节奏总纲!D$4:D$163,AH$4:AH$163,$AN183)*其他调用!H184*其他调用!$M184</f>
        <v>526892628.18745506</v>
      </c>
      <c r="AP183" s="105">
        <f>求节点(节奏总纲!E$4:E$163,AI$4:AI$163,$AN183)*其他调用!I184*其他调用!$M184</f>
        <v>645420339.51508176</v>
      </c>
      <c r="AQ183" s="105">
        <f>求节点(节奏总纲!F$4:F$163,AJ$4:AJ$163,$AN183)*其他调用!J184*其他调用!$M184</f>
        <v>51311003.00052508</v>
      </c>
      <c r="AR183" s="105">
        <f>求节点(节奏总纲!G$4:G$163,AK$4:AK$163,$AN183)*其他调用!K184*其他调用!$M184</f>
        <v>7473874.1461831117</v>
      </c>
      <c r="AS183" s="105">
        <f>求节点(节奏总纲!H$4:H$163,AL$4:AL$163,$AN183)*其他调用!L184*其他调用!$M184</f>
        <v>3470124.2978200046</v>
      </c>
      <c r="AT183" s="105">
        <f t="shared" si="18"/>
        <v>1234567969.1470649</v>
      </c>
      <c r="AU183" s="105"/>
      <c r="BF183" s="105">
        <v>180</v>
      </c>
      <c r="BG183" s="105">
        <f>求节点(节奏总纲!D$4:D$163,AZ$4:AZ$163,$AN183)</f>
        <v>19767.674112541739</v>
      </c>
      <c r="BH183" s="105">
        <f>求节点(节奏总纲!E$4:E$163,BA$4:BA$163,$AN183)</f>
        <v>61013.78514556263</v>
      </c>
      <c r="BI183" s="105">
        <f>求节点(节奏总纲!F$4:F$163,BB$4:BB$163,$AN183)</f>
        <v>189856.20281006812</v>
      </c>
      <c r="BJ183" s="105">
        <f>求节点(节奏总纲!G$4:G$163,BC$4:BC$163,$AN183)</f>
        <v>132605.17025161444</v>
      </c>
      <c r="BK183" s="105">
        <f>求节点(节奏总纲!H$4:H$163,BD$4:BD$163,$AN183)</f>
        <v>75875.169840695788</v>
      </c>
      <c r="BL183" s="105">
        <f>BG183*其他调用!H184*其他调用!$M184</f>
        <v>948108.06294840737</v>
      </c>
      <c r="BM183" s="105">
        <f>BH183*其他调用!I184*其他调用!$M184</f>
        <v>2885434.2582918466</v>
      </c>
      <c r="BN183" s="105">
        <f>BI183*其他调用!J184*其他调用!$M184</f>
        <v>732924.68512521859</v>
      </c>
      <c r="BO183" s="105">
        <f>BJ183*其他调用!K184*其他调用!$M184</f>
        <v>91072.700508127818</v>
      </c>
      <c r="BP183" s="105">
        <f>BK183*其他调用!L184*其他调用!$M184</f>
        <v>15077.913750743064</v>
      </c>
      <c r="BQ183" s="105">
        <f t="shared" si="19"/>
        <v>4672617.6206243439</v>
      </c>
      <c r="BR183" s="105">
        <f>[1]服务器生态!$R182</f>
        <v>7.9110189718761131E-2</v>
      </c>
      <c r="BS183" s="105">
        <f>SUMPRODUCT((BG$4:BG183)*($BR$4:$BR183)*(其他调用!BY$5:BY184))</f>
        <v>180165.430814533</v>
      </c>
      <c r="BT183" s="105">
        <f>SUMPRODUCT((BH$4:BH183)*($BR$4:$BR183)*(其他调用!BZ$5:BZ184))</f>
        <v>558462.94303137565</v>
      </c>
      <c r="BU183" s="105">
        <f>SUMPRODUCT((BI$4:BI183)*($BR$4:$BR183)*(其他调用!CA$5:CA184))</f>
        <v>1746451.3754182588</v>
      </c>
      <c r="BV183" s="105">
        <f>SUMPRODUCT((BJ$4:BJ183)*($BR$4:$BR183)*(其他调用!CB$5:CB184))</f>
        <v>1224408.5721637018</v>
      </c>
      <c r="BW183" s="105">
        <f>SUMPRODUCT((BK$4:BK183)*($BR$4:$BR183)*(其他调用!CC$5:CC184))</f>
        <v>683001.88788053021</v>
      </c>
      <c r="BX183" s="105">
        <f>SUMPRODUCT((BG$4:BG183)*($BR$4:$BR183))*'[1]功能-战损相关'!$D$2-BS183</f>
        <v>334592.94294127601</v>
      </c>
      <c r="BY183" s="105">
        <f>SUMPRODUCT((BH$4:BH183)*($BR$4:$BR183))*'[1]功能-战损相关'!$D$2-BT183</f>
        <v>1037145.4656296981</v>
      </c>
      <c r="BZ183" s="105">
        <f>SUMPRODUCT((BI$4:BI183)*($BR$4:$BR183))*'[1]功能-战损相关'!$D$2-BU183</f>
        <v>3243409.6972053396</v>
      </c>
      <c r="CA183" s="105">
        <f>SUMPRODUCT((BJ$4:BJ183)*($BR$4:$BR183))*'[1]功能-战损相关'!$D$2-BV183</f>
        <v>2273901.6340183029</v>
      </c>
      <c r="CB183" s="105">
        <f>SUMPRODUCT((BK$4:BK183)*($BR$4:$BR183))*'[1]功能-战损相关'!$D$2-BW183</f>
        <v>1268432.0774924138</v>
      </c>
    </row>
    <row r="184" spans="40:80" x14ac:dyDescent="0.2">
      <c r="AN184" s="105">
        <v>181</v>
      </c>
      <c r="AO184" s="105">
        <f>求节点(节奏总纲!D$4:D$163,AH$4:AH$163,$AN184)*其他调用!H185*其他调用!$M185</f>
        <v>528057023.90565825</v>
      </c>
      <c r="AP184" s="105">
        <f>求节点(节奏总纲!E$4:E$163,AI$4:AI$163,$AN184)*其他调用!I185*其他调用!$M185</f>
        <v>646705112.40639782</v>
      </c>
      <c r="AQ184" s="105">
        <f>求节点(节奏总纲!F$4:F$163,AJ$4:AJ$163,$AN184)*其他调用!J185*其他调用!$M185</f>
        <v>51416064.848369539</v>
      </c>
      <c r="AR184" s="105">
        <f>求节点(节奏总纲!G$4:G$163,AK$4:AK$163,$AN184)*其他调用!K185*其他调用!$M185</f>
        <v>7478849.2263855804</v>
      </c>
      <c r="AS184" s="105">
        <f>求节点(节奏总纲!H$4:H$163,AL$4:AL$163,$AN184)*其他调用!L185*其他调用!$M185</f>
        <v>3470124.2978200046</v>
      </c>
      <c r="AT184" s="105">
        <f t="shared" si="18"/>
        <v>1237127174.6846313</v>
      </c>
      <c r="AU184" s="105"/>
      <c r="BF184" s="105">
        <v>181</v>
      </c>
      <c r="BG184" s="105">
        <f>求节点(节奏总纲!D$4:D$163,AZ$4:AZ$163,$AN184)</f>
        <v>19782.765078482804</v>
      </c>
      <c r="BH184" s="105">
        <f>求节点(节奏总纲!E$4:E$163,BA$4:BA$163,$AN184)</f>
        <v>61061.420688626356</v>
      </c>
      <c r="BI184" s="105">
        <f>求节点(节奏总纲!F$4:F$163,BB$4:BB$163,$AN184)</f>
        <v>190001.33074143771</v>
      </c>
      <c r="BJ184" s="105">
        <f>求节点(节奏总纲!G$4:G$163,BC$4:BC$163,$AN184)</f>
        <v>132687.70224888989</v>
      </c>
      <c r="BK184" s="105">
        <f>求节点(节奏总纲!H$4:H$163,BD$4:BD$163,$AN184)</f>
        <v>75956.576969249232</v>
      </c>
      <c r="BL184" s="105">
        <f>BG184*其他调用!H185*其他调用!$M185</f>
        <v>948831.8641606766</v>
      </c>
      <c r="BM184" s="105">
        <f>BH184*其他调用!I185*其他调用!$M185</f>
        <v>2887687.015230963</v>
      </c>
      <c r="BN184" s="105">
        <f>BI184*其他调用!J185*其他调用!$M185</f>
        <v>733484.93989607971</v>
      </c>
      <c r="BO184" s="105">
        <f>BJ184*其他调用!K185*其他调用!$M185</f>
        <v>91129.383153728617</v>
      </c>
      <c r="BP184" s="105">
        <f>BK184*其他调用!L185*其他调用!$M185</f>
        <v>15094.090975329205</v>
      </c>
      <c r="BQ184" s="105">
        <f t="shared" si="19"/>
        <v>4676227.2934167767</v>
      </c>
      <c r="BR184" s="105">
        <f>[1]服务器生态!$R183</f>
        <v>7.4922917070072315E-2</v>
      </c>
      <c r="BS184" s="105">
        <f>SUMPRODUCT((BG$4:BG184)*($BR$4:$BR184)*(其他调用!BY$5:BY185))</f>
        <v>180424.81274632658</v>
      </c>
      <c r="BT184" s="105">
        <f>SUMPRODUCT((BH$4:BH184)*($BR$4:$BR184)*(其他调用!BZ$5:BZ185))</f>
        <v>559263.55048910168</v>
      </c>
      <c r="BU184" s="105">
        <f>SUMPRODUCT((BI$4:BI184)*($BR$4:$BR184)*(其他调用!CA$5:CA185))</f>
        <v>1748942.5798588691</v>
      </c>
      <c r="BV184" s="105">
        <f>SUMPRODUCT((BJ$4:BJ184)*($BR$4:$BR184)*(其他调用!CB$5:CB185))</f>
        <v>1226148.3083632689</v>
      </c>
      <c r="BW184" s="105">
        <f>SUMPRODUCT((BK$4:BK184)*($BR$4:$BR184)*(其他调用!CC$5:CC185))</f>
        <v>683997.79333603906</v>
      </c>
      <c r="BX184" s="105">
        <f>SUMPRODUCT((BG$4:BG184)*($BR$4:$BR184))*'[1]功能-战损相关'!$D$2-BS184</f>
        <v>335074.65224317834</v>
      </c>
      <c r="BY184" s="105">
        <f>SUMPRODUCT((BH$4:BH184)*($BR$4:$BR184))*'[1]功能-战损相关'!$D$2-BT184</f>
        <v>1038632.3080511895</v>
      </c>
      <c r="BZ184" s="105">
        <f>SUMPRODUCT((BI$4:BI184)*($BR$4:$BR184))*'[1]功能-战损相关'!$D$2-BU184</f>
        <v>3248036.2197379014</v>
      </c>
      <c r="CA184" s="105">
        <f>SUMPRODUCT((BJ$4:BJ184)*($BR$4:$BR184))*'[1]功能-战损相关'!$D$2-BV184</f>
        <v>2277132.5726746414</v>
      </c>
      <c r="CB184" s="105">
        <f>SUMPRODUCT((BK$4:BK184)*($BR$4:$BR184))*'[1]功能-战损相关'!$D$2-BW184</f>
        <v>1270281.6161955018</v>
      </c>
    </row>
    <row r="185" spans="40:80" x14ac:dyDescent="0.2">
      <c r="AN185" s="105">
        <v>182</v>
      </c>
      <c r="AO185" s="105">
        <f>求节点(节奏总纲!D$4:D$163,AH$4:AH$163,$AN185)*其他调用!H186*其他调用!$M186</f>
        <v>529220729.79789311</v>
      </c>
      <c r="AP185" s="105">
        <f>求节点(节奏总纲!E$4:E$163,AI$4:AI$163,$AN185)*其他调用!I186*其他调用!$M186</f>
        <v>647989885.29771376</v>
      </c>
      <c r="AQ185" s="105">
        <f>求节点(节奏总纲!F$4:F$163,AJ$4:AJ$163,$AN185)*其他调用!J186*其他调用!$M186</f>
        <v>51508495.113787442</v>
      </c>
      <c r="AR185" s="105">
        <f>求节点(节奏总纲!G$4:G$163,AK$4:AK$163,$AN185)*其他调用!K186*其他调用!$M186</f>
        <v>7483824.3065880509</v>
      </c>
      <c r="AS185" s="105">
        <f>求节点(节奏总纲!H$4:H$163,AL$4:AL$163,$AN185)*其他调用!L186*其他调用!$M186</f>
        <v>3470124.2978200046</v>
      </c>
      <c r="AT185" s="105">
        <f t="shared" si="18"/>
        <v>1239673058.8138022</v>
      </c>
      <c r="AU185" s="105"/>
      <c r="BF185" s="105">
        <v>182</v>
      </c>
      <c r="BG185" s="105">
        <f>求节点(节奏总纲!D$4:D$163,AZ$4:AZ$163,$AN185)</f>
        <v>19797.81806025713</v>
      </c>
      <c r="BH185" s="105">
        <f>求节点(节奏总纲!E$4:E$163,BA$4:BA$163,$AN185)</f>
        <v>61109.056231690083</v>
      </c>
      <c r="BI185" s="105">
        <f>求节点(节奏总纲!F$4:F$163,BB$4:BB$163,$AN185)</f>
        <v>190145.52394015295</v>
      </c>
      <c r="BJ185" s="105">
        <f>求节点(节奏总纲!G$4:G$163,BC$4:BC$163,$AN185)</f>
        <v>132770.23424616535</v>
      </c>
      <c r="BK185" s="105">
        <f>求节点(节奏总纲!H$4:H$163,BD$4:BD$163,$AN185)</f>
        <v>76037.984097802662</v>
      </c>
      <c r="BL185" s="105">
        <f>BG185*其他调用!H186*其他调用!$M186</f>
        <v>949553.84355544008</v>
      </c>
      <c r="BM185" s="105">
        <f>BH185*其他调用!I186*其他调用!$M186</f>
        <v>2889939.7721700794</v>
      </c>
      <c r="BN185" s="105">
        <f>BI185*其他调用!J186*其他调用!$M186</f>
        <v>734041.58620629436</v>
      </c>
      <c r="BO185" s="105">
        <f>BJ185*其他调用!K186*其他调用!$M186</f>
        <v>91186.065799329401</v>
      </c>
      <c r="BP185" s="105">
        <f>BK185*其他调用!L186*其他调用!$M186</f>
        <v>15110.268199915341</v>
      </c>
      <c r="BQ185" s="105">
        <f t="shared" si="19"/>
        <v>4679831.5359310582</v>
      </c>
      <c r="BR185" s="105">
        <f>[1]服务器生态!$R184</f>
        <v>7.0735644421383484E-2</v>
      </c>
      <c r="BS185" s="105">
        <f>SUMPRODUCT((BG$4:BG185)*($BR$4:$BR185)*(其他调用!BY$5:BY186))</f>
        <v>180669.88474458677</v>
      </c>
      <c r="BT185" s="105">
        <f>SUMPRODUCT((BH$4:BH185)*($BR$4:$BR185)*(其他调用!BZ$5:BZ186))</f>
        <v>560020.00347179465</v>
      </c>
      <c r="BU185" s="105">
        <f>SUMPRODUCT((BI$4:BI185)*($BR$4:$BR185)*(其他调用!CA$5:CA186))</f>
        <v>1751296.3414385749</v>
      </c>
      <c r="BV185" s="105">
        <f>SUMPRODUCT((BJ$4:BJ185)*($BR$4:$BR185)*(其他调用!CB$5:CB186))</f>
        <v>1227791.8362771606</v>
      </c>
      <c r="BW185" s="105">
        <f>SUMPRODUCT((BK$4:BK185)*($BR$4:$BR185)*(其他调用!CC$5:CC186))</f>
        <v>684939.04760202975</v>
      </c>
      <c r="BX185" s="105">
        <f>SUMPRODUCT((BG$4:BG185)*($BR$4:$BR185))*'[1]功能-战损相关'!$D$2-BS185</f>
        <v>335529.78595423297</v>
      </c>
      <c r="BY185" s="105">
        <f>SUMPRODUCT((BH$4:BH185)*($BR$4:$BR185))*'[1]功能-战损相关'!$D$2-BT185</f>
        <v>1040037.1493047621</v>
      </c>
      <c r="BZ185" s="105">
        <f>SUMPRODUCT((BI$4:BI185)*($BR$4:$BR185))*'[1]功能-战损相关'!$D$2-BU185</f>
        <v>3252407.49124307</v>
      </c>
      <c r="CA185" s="105">
        <f>SUMPRODUCT((BJ$4:BJ185)*($BR$4:$BR185))*'[1]功能-战损相关'!$D$2-BV185</f>
        <v>2280184.8388004405</v>
      </c>
      <c r="CB185" s="105">
        <f>SUMPRODUCT((BK$4:BK185)*($BR$4:$BR185))*'[1]功能-战损相关'!$D$2-BW185</f>
        <v>1272029.6598323416</v>
      </c>
    </row>
    <row r="186" spans="40:80" x14ac:dyDescent="0.2">
      <c r="AN186" s="105">
        <v>183</v>
      </c>
      <c r="AO186" s="105">
        <f>求节点(节奏总纲!D$4:D$163,AH$4:AH$163,$AN186)*其他调用!H187*其他调用!$M187</f>
        <v>530384435.69012779</v>
      </c>
      <c r="AP186" s="105">
        <f>求节点(节奏总纲!E$4:E$163,AI$4:AI$163,$AN186)*其他调用!I187*其他调用!$M187</f>
        <v>649274658.18902981</v>
      </c>
      <c r="AQ186" s="105">
        <f>求节点(节奏总纲!F$4:F$163,AJ$4:AJ$163,$AN186)*其他调用!J187*其他调用!$M187</f>
        <v>51600925.379205346</v>
      </c>
      <c r="AR186" s="105">
        <f>求节点(节奏总纲!G$4:G$163,AK$4:AK$163,$AN186)*其他调用!K187*其他调用!$M187</f>
        <v>7488799.3867905214</v>
      </c>
      <c r="AS186" s="105">
        <f>求节点(节奏总纲!H$4:H$163,AL$4:AL$163,$AN186)*其他调用!L187*其他调用!$M187</f>
        <v>3470124.2978200046</v>
      </c>
      <c r="AT186" s="105">
        <f t="shared" si="18"/>
        <v>1242218942.9429734</v>
      </c>
      <c r="AU186" s="105"/>
      <c r="BF186" s="105">
        <v>183</v>
      </c>
      <c r="BG186" s="105">
        <f>求节点(节奏总纲!D$4:D$163,AZ$4:AZ$163,$AN186)</f>
        <v>19812.87104203146</v>
      </c>
      <c r="BH186" s="105">
        <f>求节点(节奏总纲!E$4:E$163,BA$4:BA$163,$AN186)</f>
        <v>61156.691774753803</v>
      </c>
      <c r="BI186" s="105">
        <f>求节点(节奏总纲!F$4:F$163,BB$4:BB$163,$AN186)</f>
        <v>190289.7171388682</v>
      </c>
      <c r="BJ186" s="105">
        <f>求节点(节奏总纲!G$4:G$163,BC$4:BC$163,$AN186)</f>
        <v>132852.76624344083</v>
      </c>
      <c r="BK186" s="105">
        <f>求节点(节奏总纲!H$4:H$163,BD$4:BD$163,$AN186)</f>
        <v>76119.391226356107</v>
      </c>
      <c r="BL186" s="105">
        <f>BG186*其他调用!H187*其他调用!$M187</f>
        <v>950275.82295020367</v>
      </c>
      <c r="BM186" s="105">
        <f>BH186*其他调用!I187*其他调用!$M187</f>
        <v>2892192.5291091949</v>
      </c>
      <c r="BN186" s="105">
        <f>BI186*其他调用!J187*其他调用!$M187</f>
        <v>734598.2325165089</v>
      </c>
      <c r="BO186" s="105">
        <f>BJ186*其他调用!K187*其他调用!$M187</f>
        <v>91242.748444930214</v>
      </c>
      <c r="BP186" s="105">
        <f>BK186*其他调用!L187*其他调用!$M187</f>
        <v>15126.445424501484</v>
      </c>
      <c r="BQ186" s="105">
        <f t="shared" si="19"/>
        <v>4683435.7784453398</v>
      </c>
      <c r="BR186" s="105">
        <f>[1]服务器生态!$R185</f>
        <v>6.6548371772694653E-2</v>
      </c>
      <c r="BS186" s="105">
        <f>SUMPRODUCT((BG$4:BG186)*($BR$4:$BR186)*(其他调用!BY$5:BY187))</f>
        <v>180900.62474848496</v>
      </c>
      <c r="BT186" s="105">
        <f>SUMPRODUCT((BH$4:BH186)*($BR$4:$BR186)*(其他调用!BZ$5:BZ187))</f>
        <v>560732.23216740217</v>
      </c>
      <c r="BU186" s="105">
        <f>SUMPRODUCT((BI$4:BI186)*($BR$4:$BR186)*(其他调用!CA$5:CA187))</f>
        <v>1753512.4488356938</v>
      </c>
      <c r="BV186" s="105">
        <f>SUMPRODUCT((BJ$4:BJ186)*($BR$4:$BR186)*(其他调用!CB$5:CB187))</f>
        <v>1229339.0349509853</v>
      </c>
      <c r="BW186" s="105">
        <f>SUMPRODUCT((BK$4:BK186)*($BR$4:$BR186)*(其他调用!CC$5:CC187))</f>
        <v>685825.53137265728</v>
      </c>
      <c r="BX186" s="105">
        <f>SUMPRODUCT((BG$4:BG186)*($BR$4:$BR186))*'[1]功能-战损相关'!$D$2-BS186</f>
        <v>335958.30310432962</v>
      </c>
      <c r="BY186" s="105">
        <f>SUMPRODUCT((BH$4:BH186)*($BR$4:$BR186))*'[1]功能-战损相关'!$D$2-BT186</f>
        <v>1041359.8597394618</v>
      </c>
      <c r="BZ186" s="105">
        <f>SUMPRODUCT((BI$4:BI186)*($BR$4:$BR186))*'[1]功能-战损相关'!$D$2-BU186</f>
        <v>3256523.1192662898</v>
      </c>
      <c r="CA186" s="105">
        <f>SUMPRODUCT((BJ$4:BJ186)*($BR$4:$BR186))*'[1]功能-战损相关'!$D$2-BV186</f>
        <v>2283058.2077661157</v>
      </c>
      <c r="CB186" s="105">
        <f>SUMPRODUCT((BK$4:BK186)*($BR$4:$BR186))*'[1]功能-战损相关'!$D$2-BW186</f>
        <v>1273675.9868349354</v>
      </c>
    </row>
    <row r="187" spans="40:80" x14ac:dyDescent="0.2">
      <c r="AN187" s="105">
        <v>184</v>
      </c>
      <c r="AO187" s="105">
        <f>求节点(节奏总纲!D$4:D$163,AH$4:AH$163,$AN187)*其他调用!H188*其他调用!$M188</f>
        <v>531548141.58236265</v>
      </c>
      <c r="AP187" s="105">
        <f>求节点(节奏总纲!E$4:E$163,AI$4:AI$163,$AN187)*其他调用!I188*其他调用!$M188</f>
        <v>650559431.08034587</v>
      </c>
      <c r="AQ187" s="105">
        <f>求节点(节奏总纲!F$4:F$163,AJ$4:AJ$163,$AN187)*其他调用!J188*其他调用!$M188</f>
        <v>51693355.64462325</v>
      </c>
      <c r="AR187" s="105">
        <f>求节点(节奏总纲!G$4:G$163,AK$4:AK$163,$AN187)*其他调用!K188*其他调用!$M188</f>
        <v>7493774.466992992</v>
      </c>
      <c r="AS187" s="105">
        <f>求节点(节奏总纲!H$4:H$163,AL$4:AL$163,$AN187)*其他调用!L188*其他调用!$M188</f>
        <v>3470124.2978200046</v>
      </c>
      <c r="AT187" s="105">
        <f t="shared" si="18"/>
        <v>1244764827.072145</v>
      </c>
      <c r="AU187" s="105"/>
      <c r="BF187" s="105">
        <v>184</v>
      </c>
      <c r="BG187" s="105">
        <f>求节点(节奏总纲!D$4:D$163,AZ$4:AZ$163,$AN187)</f>
        <v>19827.924023805786</v>
      </c>
      <c r="BH187" s="105">
        <f>求节点(节奏总纲!E$4:E$163,BA$4:BA$163,$AN187)</f>
        <v>61204.32731781753</v>
      </c>
      <c r="BI187" s="105">
        <f>求节点(节奏总纲!F$4:F$163,BB$4:BB$163,$AN187)</f>
        <v>190433.91033758345</v>
      </c>
      <c r="BJ187" s="105">
        <f>求节点(节奏总纲!G$4:G$163,BC$4:BC$163,$AN187)</f>
        <v>132935.29824071628</v>
      </c>
      <c r="BK187" s="105">
        <f>求节点(节奏总纲!H$4:H$163,BD$4:BD$163,$AN187)</f>
        <v>76200.798354909537</v>
      </c>
      <c r="BL187" s="105">
        <f>BG187*其他调用!H188*其他调用!$M188</f>
        <v>950997.80234496715</v>
      </c>
      <c r="BM187" s="105">
        <f>BH187*其他调用!I188*其他调用!$M188</f>
        <v>2894445.2860483113</v>
      </c>
      <c r="BN187" s="105">
        <f>BI187*其他调用!J188*其他调用!$M188</f>
        <v>735154.87882672343</v>
      </c>
      <c r="BO187" s="105">
        <f>BJ187*其他调用!K188*其他调用!$M188</f>
        <v>91299.431090530998</v>
      </c>
      <c r="BP187" s="105">
        <f>BK187*其他调用!L188*其他调用!$M188</f>
        <v>15142.622649087622</v>
      </c>
      <c r="BQ187" s="105">
        <f t="shared" si="19"/>
        <v>4687040.0209596204</v>
      </c>
      <c r="BR187" s="105">
        <f>[1]服务器生态!$R186</f>
        <v>6.236109912400583E-2</v>
      </c>
      <c r="BS187" s="105">
        <f>SUMPRODUCT((BG$4:BG187)*($BR$4:$BR187)*(其他调用!BY$5:BY188))</f>
        <v>181117.01069719251</v>
      </c>
      <c r="BT187" s="105">
        <f>SUMPRODUCT((BH$4:BH187)*($BR$4:$BR187)*(其他调用!BZ$5:BZ188))</f>
        <v>561400.16676387191</v>
      </c>
      <c r="BU187" s="105">
        <f>SUMPRODUCT((BI$4:BI187)*($BR$4:$BR187)*(其他调用!CA$5:CA188))</f>
        <v>1755590.6907285422</v>
      </c>
      <c r="BV187" s="105">
        <f>SUMPRODUCT((BJ$4:BJ187)*($BR$4:$BR187)*(其他调用!CB$5:CB188))</f>
        <v>1230789.7834303523</v>
      </c>
      <c r="BW187" s="105">
        <f>SUMPRODUCT((BK$4:BK187)*($BR$4:$BR187)*(其他调用!CC$5:CC188))</f>
        <v>686657.12534207653</v>
      </c>
      <c r="BX187" s="105">
        <f>SUMPRODUCT((BG$4:BG187)*($BR$4:$BR187))*'[1]功能-战损相关'!$D$2-BS187</f>
        <v>336360.16272335796</v>
      </c>
      <c r="BY187" s="105">
        <f>SUMPRODUCT((BH$4:BH187)*($BR$4:$BR187))*'[1]功能-战损相关'!$D$2-BT187</f>
        <v>1042600.3097043342</v>
      </c>
      <c r="BZ187" s="105">
        <f>SUMPRODUCT((BI$4:BI187)*($BR$4:$BR187))*'[1]功能-战损相关'!$D$2-BU187</f>
        <v>3260382.7113530077</v>
      </c>
      <c r="CA187" s="105">
        <f>SUMPRODUCT((BJ$4:BJ187)*($BR$4:$BR187))*'[1]功能-战损相关'!$D$2-BV187</f>
        <v>2285752.4549420825</v>
      </c>
      <c r="CB187" s="105">
        <f>SUMPRODUCT((BK$4:BK187)*($BR$4:$BR187))*'[1]功能-战损相关'!$D$2-BW187</f>
        <v>1275220.3756352854</v>
      </c>
    </row>
    <row r="188" spans="40:80" x14ac:dyDescent="0.2">
      <c r="AN188" s="105">
        <v>185</v>
      </c>
      <c r="AO188" s="105">
        <f>求节点(节奏总纲!D$4:D$163,AH$4:AH$163,$AN188)*其他调用!H189*其他调用!$M189</f>
        <v>532711847.47459728</v>
      </c>
      <c r="AP188" s="105">
        <f>求节点(节奏总纲!E$4:E$163,AI$4:AI$163,$AN188)*其他调用!I189*其他调用!$M189</f>
        <v>651844203.97166181</v>
      </c>
      <c r="AQ188" s="105">
        <f>求节点(节奏总纲!F$4:F$163,AJ$4:AJ$163,$AN188)*其他调用!J189*其他调用!$M189</f>
        <v>51785785.910041161</v>
      </c>
      <c r="AR188" s="105">
        <f>求节点(节奏总纲!G$4:G$163,AK$4:AK$163,$AN188)*其他调用!K189*其他调用!$M189</f>
        <v>7498749.5471954606</v>
      </c>
      <c r="AS188" s="105">
        <f>求节点(节奏总纲!H$4:H$163,AL$4:AL$163,$AN188)*其他调用!L189*其他调用!$M189</f>
        <v>3470124.2978200046</v>
      </c>
      <c r="AT188" s="105">
        <f t="shared" ref="AT188:AT251" si="20">SUM(AO188:AS188)</f>
        <v>1247310711.2013156</v>
      </c>
      <c r="AU188" s="105"/>
      <c r="BF188" s="105">
        <v>185</v>
      </c>
      <c r="BG188" s="105">
        <f>求节点(节奏总纲!D$4:D$163,AZ$4:AZ$163,$AN188)</f>
        <v>19842.977005580113</v>
      </c>
      <c r="BH188" s="105">
        <f>求节点(节奏总纲!E$4:E$163,BA$4:BA$163,$AN188)</f>
        <v>61251.962860881256</v>
      </c>
      <c r="BI188" s="105">
        <f>求节点(节奏总纲!F$4:F$163,BB$4:BB$163,$AN188)</f>
        <v>190578.1035362987</v>
      </c>
      <c r="BJ188" s="105">
        <f>求节点(节奏总纲!G$4:G$163,BC$4:BC$163,$AN188)</f>
        <v>133017.83023799176</v>
      </c>
      <c r="BK188" s="105">
        <f>求节点(节奏总纲!H$4:H$163,BD$4:BD$163,$AN188)</f>
        <v>76282.205483462982</v>
      </c>
      <c r="BL188" s="105">
        <f>BG188*其他调用!H189*其他调用!$M189</f>
        <v>951719.78173973062</v>
      </c>
      <c r="BM188" s="105">
        <f>BH188*其他调用!I189*其他调用!$M189</f>
        <v>2896698.0429874277</v>
      </c>
      <c r="BN188" s="105">
        <f>BI188*其他调用!J189*其他调用!$M189</f>
        <v>735711.52513693797</v>
      </c>
      <c r="BO188" s="105">
        <f>BJ188*其他调用!K189*其他调用!$M189</f>
        <v>91356.113736131811</v>
      </c>
      <c r="BP188" s="105">
        <f>BK188*其他调用!L189*其他调用!$M189</f>
        <v>15158.799873673761</v>
      </c>
      <c r="BQ188" s="105">
        <f t="shared" ref="BQ188:BQ251" si="21">SUM(BL188:BP188)</f>
        <v>4690644.2634739019</v>
      </c>
      <c r="BR188" s="105">
        <f>[1]服务器生态!$R187</f>
        <v>5.8173826475317006E-2</v>
      </c>
      <c r="BS188" s="105">
        <f>SUMPRODUCT((BG$4:BG188)*($BR$4:$BR188)*(其他调用!BY$5:BY189))</f>
        <v>181319.02052988086</v>
      </c>
      <c r="BT188" s="105">
        <f>SUMPRODUCT((BH$4:BH188)*($BR$4:$BR188)*(其他调用!BZ$5:BZ189))</f>
        <v>562023.7374491517</v>
      </c>
      <c r="BU188" s="105">
        <f>SUMPRODUCT((BI$4:BI188)*($BR$4:$BR188)*(其他调用!CA$5:CA189))</f>
        <v>1757530.8557954375</v>
      </c>
      <c r="BV188" s="105">
        <f>SUMPRODUCT((BJ$4:BJ188)*($BR$4:$BR188)*(其他调用!CB$5:CB189))</f>
        <v>1232143.9607608702</v>
      </c>
      <c r="BW188" s="105">
        <f>SUMPRODUCT((BK$4:BK188)*($BR$4:$BR188)*(其他调用!CC$5:CC189))</f>
        <v>687433.71020444273</v>
      </c>
      <c r="BX188" s="105">
        <f>SUMPRODUCT((BG$4:BG188)*($BR$4:$BR188))*'[1]功能-战损相关'!$D$2-BS188</f>
        <v>336735.32384120778</v>
      </c>
      <c r="BY188" s="105">
        <f>SUMPRODUCT((BH$4:BH188)*($BR$4:$BR188))*'[1]功能-战损相关'!$D$2-BT188</f>
        <v>1043758.3695484251</v>
      </c>
      <c r="BZ188" s="105">
        <f>SUMPRODUCT((BI$4:BI188)*($BR$4:$BR188))*'[1]功能-战损相关'!$D$2-BU188</f>
        <v>3263985.87504867</v>
      </c>
      <c r="CA188" s="105">
        <f>SUMPRODUCT((BJ$4:BJ188)*($BR$4:$BR188))*'[1]功能-战损相关'!$D$2-BV188</f>
        <v>2288267.3556987587</v>
      </c>
      <c r="CB188" s="105">
        <f>SUMPRODUCT((BK$4:BK188)*($BR$4:$BR188))*'[1]功能-战损相关'!$D$2-BW188</f>
        <v>1276662.6046653939</v>
      </c>
    </row>
    <row r="189" spans="40:80" x14ac:dyDescent="0.2">
      <c r="AN189" s="105">
        <v>186</v>
      </c>
      <c r="AO189" s="105">
        <f>求节点(节奏总纲!D$4:D$163,AH$4:AH$163,$AN189)*其他调用!H190*其他调用!$M190</f>
        <v>533875553.36683208</v>
      </c>
      <c r="AP189" s="105">
        <f>求节点(节奏总纲!E$4:E$163,AI$4:AI$163,$AN189)*其他调用!I190*其他调用!$M190</f>
        <v>653128976.86297786</v>
      </c>
      <c r="AQ189" s="105">
        <f>求节点(节奏总纲!F$4:F$163,AJ$4:AJ$163,$AN189)*其他调用!J190*其他调用!$M190</f>
        <v>51878216.175459057</v>
      </c>
      <c r="AR189" s="105">
        <f>求节点(节奏总纲!G$4:G$163,AK$4:AK$163,$AN189)*其他调用!K190*其他调用!$M190</f>
        <v>7503541.5631847177</v>
      </c>
      <c r="AS189" s="105">
        <f>求节点(节奏总纲!H$4:H$163,AL$4:AL$163,$AN189)*其他调用!L190*其他调用!$M190</f>
        <v>3470124.2978200046</v>
      </c>
      <c r="AT189" s="105">
        <f t="shared" si="20"/>
        <v>1249856412.266274</v>
      </c>
      <c r="AU189" s="105"/>
      <c r="BF189" s="105">
        <v>186</v>
      </c>
      <c r="BG189" s="105">
        <f>求节点(节奏总纲!D$4:D$163,AZ$4:AZ$163,$AN189)</f>
        <v>19858.029987354439</v>
      </c>
      <c r="BH189" s="105">
        <f>求节点(节奏总纲!E$4:E$163,BA$4:BA$163,$AN189)</f>
        <v>61299.598403944976</v>
      </c>
      <c r="BI189" s="105">
        <f>求节点(节奏总纲!F$4:F$163,BB$4:BB$163,$AN189)</f>
        <v>190722.29673501395</v>
      </c>
      <c r="BJ189" s="105">
        <f>求节点(节奏总纲!G$4:G$163,BC$4:BC$163,$AN189)</f>
        <v>133099.01796948473</v>
      </c>
      <c r="BK189" s="105">
        <f>求节点(节奏总纲!H$4:H$163,BD$4:BD$163,$AN189)</f>
        <v>76363.612612016426</v>
      </c>
      <c r="BL189" s="105">
        <f>BG189*其他调用!H190*其他调用!$M190</f>
        <v>952441.7611344941</v>
      </c>
      <c r="BM189" s="105">
        <f>BH189*其他调用!I190*其他调用!$M190</f>
        <v>2898950.7999265436</v>
      </c>
      <c r="BN189" s="105">
        <f>BI189*其他调用!J190*其他调用!$M190</f>
        <v>736268.1714471525</v>
      </c>
      <c r="BO189" s="105">
        <f>BJ189*其他调用!K190*其他调用!$M190</f>
        <v>91411.873145370264</v>
      </c>
      <c r="BP189" s="105">
        <f>BK189*其他调用!L190*其他调用!$M190</f>
        <v>15174.977098259902</v>
      </c>
      <c r="BQ189" s="105">
        <f t="shared" si="21"/>
        <v>4694247.5827518199</v>
      </c>
      <c r="BR189" s="105">
        <f>[1]服务器生态!$R188</f>
        <v>5.3986553826628175E-2</v>
      </c>
      <c r="BS189" s="105">
        <f>SUMPRODUCT((BG$4:BG189)*($BR$4:$BR189)*(其他调用!BY$5:BY190))</f>
        <v>181506.63218572139</v>
      </c>
      <c r="BT189" s="105">
        <f>SUMPRODUCT((BH$4:BH189)*($BR$4:$BR189)*(其他调用!BZ$5:BZ190))</f>
        <v>562602.87441118911</v>
      </c>
      <c r="BU189" s="105">
        <f>SUMPRODUCT((BI$4:BI189)*($BR$4:$BR189)*(其他调用!CA$5:CA190))</f>
        <v>1759332.7327146966</v>
      </c>
      <c r="BV189" s="105">
        <f>SUMPRODUCT((BJ$4:BJ189)*($BR$4:$BR189)*(其他调用!CB$5:CB190))</f>
        <v>1233401.4332879994</v>
      </c>
      <c r="BW189" s="105">
        <f>SUMPRODUCT((BK$4:BK189)*($BR$4:$BR189)*(其他调用!CC$5:CC190))</f>
        <v>688155.16665391077</v>
      </c>
      <c r="BX189" s="105">
        <f>SUMPRODUCT((BG$4:BG189)*($BR$4:$BR189))*'[1]功能-战损相关'!$D$2-BS189</f>
        <v>337083.74548776879</v>
      </c>
      <c r="BY189" s="105">
        <f>SUMPRODUCT((BH$4:BH189)*($BR$4:$BR189))*'[1]功能-战损相关'!$D$2-BT189</f>
        <v>1044833.9096207804</v>
      </c>
      <c r="BZ189" s="105">
        <f>SUMPRODUCT((BI$4:BI189)*($BR$4:$BR189))*'[1]功能-战损相关'!$D$2-BU189</f>
        <v>3267332.2178987218</v>
      </c>
      <c r="CA189" s="105">
        <f>SUMPRODUCT((BJ$4:BJ189)*($BR$4:$BR189))*'[1]功能-战损相关'!$D$2-BV189</f>
        <v>2290602.66182057</v>
      </c>
      <c r="CB189" s="105">
        <f>SUMPRODUCT((BK$4:BK189)*($BR$4:$BR189))*'[1]功能-战损相关'!$D$2-BW189</f>
        <v>1278002.4523572633</v>
      </c>
    </row>
    <row r="190" spans="40:80" x14ac:dyDescent="0.2">
      <c r="AN190" s="105">
        <v>187</v>
      </c>
      <c r="AO190" s="105">
        <f>求节点(节奏总纲!D$4:D$163,AH$4:AH$163,$AN190)*其他调用!H191*其他调用!$M191</f>
        <v>535039259.25906682</v>
      </c>
      <c r="AP190" s="105">
        <f>求节点(节奏总纲!E$4:E$163,AI$4:AI$163,$AN190)*其他调用!I191*其他调用!$M191</f>
        <v>654413749.75429392</v>
      </c>
      <c r="AQ190" s="105">
        <f>求节点(节奏总纲!F$4:F$163,AJ$4:AJ$163,$AN190)*其他调用!J191*其他调用!$M191</f>
        <v>51970646.440876961</v>
      </c>
      <c r="AR190" s="105">
        <f>求节点(节奏总纲!G$4:G$163,AK$4:AK$163,$AN190)*其他调用!K191*其他调用!$M191</f>
        <v>7508087.0388332969</v>
      </c>
      <c r="AS190" s="105">
        <f>求节点(节奏总纲!H$4:H$163,AL$4:AL$163,$AN190)*其他调用!L191*其他调用!$M191</f>
        <v>3470124.2978200046</v>
      </c>
      <c r="AT190" s="105">
        <f t="shared" si="20"/>
        <v>1252401866.7908912</v>
      </c>
      <c r="AU190" s="105"/>
      <c r="BF190" s="105">
        <v>187</v>
      </c>
      <c r="BG190" s="105">
        <f>求节点(节奏总纲!D$4:D$163,AZ$4:AZ$163,$AN190)</f>
        <v>19873.082969128769</v>
      </c>
      <c r="BH190" s="105">
        <f>求节点(节奏总纲!E$4:E$163,BA$4:BA$163,$AN190)</f>
        <v>61347.233947008703</v>
      </c>
      <c r="BI190" s="105">
        <f>求节点(节奏总纲!F$4:F$163,BB$4:BB$163,$AN190)</f>
        <v>190866.4899337292</v>
      </c>
      <c r="BJ190" s="105">
        <f>求节点(节奏总纲!G$4:G$163,BC$4:BC$163,$AN190)</f>
        <v>133178.39532123087</v>
      </c>
      <c r="BK190" s="105">
        <f>求节点(节奏总纲!H$4:H$163,BD$4:BD$163,$AN190)</f>
        <v>76445.019740569856</v>
      </c>
      <c r="BL190" s="105">
        <f>BG190*其他调用!H191*其他调用!$M191</f>
        <v>953163.74052925769</v>
      </c>
      <c r="BM190" s="105">
        <f>BH190*其他调用!I191*其他调用!$M191</f>
        <v>2901203.5568656595</v>
      </c>
      <c r="BN190" s="105">
        <f>BI190*其他调用!J191*其他调用!$M191</f>
        <v>736824.81775736704</v>
      </c>
      <c r="BO190" s="105">
        <f>BJ190*其他调用!K191*其他调用!$M191</f>
        <v>91466.389193040101</v>
      </c>
      <c r="BP190" s="105">
        <f>BK190*其他调用!L191*其他调用!$M191</f>
        <v>15191.15432284604</v>
      </c>
      <c r="BQ190" s="105">
        <f t="shared" si="21"/>
        <v>4697849.6586681707</v>
      </c>
      <c r="BR190" s="105">
        <f>[1]服务器生态!$R189</f>
        <v>4.9799281177939345E-2</v>
      </c>
      <c r="BS190" s="105">
        <f>SUMPRODUCT((BG$4:BG190)*($BR$4:$BR190)*(其他调用!BY$5:BY191))</f>
        <v>181679.82360388551</v>
      </c>
      <c r="BT190" s="105">
        <f>SUMPRODUCT((BH$4:BH190)*($BR$4:$BR190)*(其他调用!BZ$5:BZ191))</f>
        <v>563137.50783793186</v>
      </c>
      <c r="BU190" s="105">
        <f>SUMPRODUCT((BI$4:BI190)*($BR$4:$BR190)*(其他调用!CA$5:CA191))</f>
        <v>1760996.1101646363</v>
      </c>
      <c r="BV190" s="105">
        <f>SUMPRODUCT((BJ$4:BJ190)*($BR$4:$BR190)*(其他调用!CB$5:CB191))</f>
        <v>1234562.0662501995</v>
      </c>
      <c r="BW190" s="105">
        <f>SUMPRODUCT((BK$4:BK190)*($BR$4:$BR190)*(其他调用!CC$5:CC191))</f>
        <v>688821.37538463564</v>
      </c>
      <c r="BX190" s="105">
        <f>SUMPRODUCT((BG$4:BG190)*($BR$4:$BR190))*'[1]功能-战损相关'!$D$2-BS190</f>
        <v>337405.38669293083</v>
      </c>
      <c r="BY190" s="105">
        <f>SUMPRODUCT((BH$4:BH190)*($BR$4:$BR190))*'[1]功能-战损相关'!$D$2-BT190</f>
        <v>1045826.8002704456</v>
      </c>
      <c r="BZ190" s="105">
        <f>SUMPRODUCT((BI$4:BI190)*($BR$4:$BR190))*'[1]功能-战损相关'!$D$2-BU190</f>
        <v>3270421.3474486102</v>
      </c>
      <c r="CA190" s="105">
        <f>SUMPRODUCT((BJ$4:BJ190)*($BR$4:$BR190))*'[1]功能-战损相关'!$D$2-BV190</f>
        <v>2292758.1230360842</v>
      </c>
      <c r="CB190" s="105">
        <f>SUMPRODUCT((BK$4:BK190)*($BR$4:$BR190))*'[1]功能-战损相关'!$D$2-BW190</f>
        <v>1279239.6971428953</v>
      </c>
    </row>
    <row r="191" spans="40:80" x14ac:dyDescent="0.2">
      <c r="AN191" s="105">
        <v>188</v>
      </c>
      <c r="AO191" s="105">
        <f>求节点(节奏总纲!D$4:D$163,AH$4:AH$163,$AN191)*其他调用!H192*其他调用!$M192</f>
        <v>536202965.15130156</v>
      </c>
      <c r="AP191" s="105">
        <f>求节点(节奏总纲!E$4:E$163,AI$4:AI$163,$AN191)*其他调用!I192*其他调用!$M192</f>
        <v>655698522.64560997</v>
      </c>
      <c r="AQ191" s="105">
        <f>求节点(节奏总纲!F$4:F$163,AJ$4:AJ$163,$AN191)*其他调用!J192*其他调用!$M192</f>
        <v>52063076.706294872</v>
      </c>
      <c r="AR191" s="105">
        <f>求节点(节奏总纲!G$4:G$163,AK$4:AK$163,$AN191)*其他调用!K192*其他调用!$M192</f>
        <v>7512632.514481877</v>
      </c>
      <c r="AS191" s="105">
        <f>求节点(节奏总纲!H$4:H$163,AL$4:AL$163,$AN191)*其他调用!L192*其他调用!$M192</f>
        <v>3470124.2978200046</v>
      </c>
      <c r="AT191" s="105">
        <f t="shared" si="20"/>
        <v>1254947321.3155081</v>
      </c>
      <c r="AU191" s="105"/>
      <c r="BF191" s="105">
        <v>188</v>
      </c>
      <c r="BG191" s="105">
        <f>求节点(节奏总纲!D$4:D$163,AZ$4:AZ$163,$AN191)</f>
        <v>19888.135950903095</v>
      </c>
      <c r="BH191" s="105">
        <f>求节点(节奏总纲!E$4:E$163,BA$4:BA$163,$AN191)</f>
        <v>61394.869490072429</v>
      </c>
      <c r="BI191" s="105">
        <f>求节点(节奏总纲!F$4:F$163,BB$4:BB$163,$AN191)</f>
        <v>191010.68313244445</v>
      </c>
      <c r="BJ191" s="105">
        <f>求节点(节奏总纲!G$4:G$163,BC$4:BC$163,$AN191)</f>
        <v>133257.77267297704</v>
      </c>
      <c r="BK191" s="105">
        <f>求节点(节奏总纲!H$4:H$163,BD$4:BD$163,$AN191)</f>
        <v>76526.426869123301</v>
      </c>
      <c r="BL191" s="105">
        <f>BG191*其他调用!H192*其他调用!$M192</f>
        <v>953885.71992402116</v>
      </c>
      <c r="BM191" s="105">
        <f>BH191*其他调用!I192*其他调用!$M192</f>
        <v>2903456.3138047759</v>
      </c>
      <c r="BN191" s="105">
        <f>BI191*其他调用!J192*其他调用!$M192</f>
        <v>737381.46406758169</v>
      </c>
      <c r="BO191" s="105">
        <f>BJ191*其他调用!K192*其他调用!$M192</f>
        <v>91520.905240709966</v>
      </c>
      <c r="BP191" s="105">
        <f>BK191*其他调用!L192*其他调用!$M192</f>
        <v>15207.331547432183</v>
      </c>
      <c r="BQ191" s="105">
        <f t="shared" si="21"/>
        <v>4701451.7345845215</v>
      </c>
      <c r="BR191" s="105">
        <f>[1]服务器生态!$R190</f>
        <v>4.7144401972964413E-2</v>
      </c>
      <c r="BS191" s="105">
        <f>SUMPRODUCT((BG$4:BG191)*($BR$4:$BR191)*(其他调用!BY$5:BY192))</f>
        <v>181843.90610214393</v>
      </c>
      <c r="BT191" s="105">
        <f>SUMPRODUCT((BH$4:BH191)*($BR$4:$BR191)*(其他调用!BZ$5:BZ192))</f>
        <v>563644.03210903751</v>
      </c>
      <c r="BU191" s="105">
        <f>SUMPRODUCT((BI$4:BI191)*($BR$4:$BR191)*(其他调用!CA$5:CA192))</f>
        <v>1762571.9999393134</v>
      </c>
      <c r="BV191" s="105">
        <f>SUMPRODUCT((BJ$4:BJ191)*($BR$4:$BR191)*(其他调用!CB$5:CB192))</f>
        <v>1235661.4789003599</v>
      </c>
      <c r="BW191" s="105">
        <f>SUMPRODUCT((BK$4:BK191)*($BR$4:$BR191)*(其他调用!CC$5:CC192))</f>
        <v>689452.7390948633</v>
      </c>
      <c r="BX191" s="105">
        <f>SUMPRODUCT((BG$4:BG191)*($BR$4:$BR191))*'[1]功能-战损相关'!$D$2-BS191</f>
        <v>337710.11133255356</v>
      </c>
      <c r="BY191" s="105">
        <f>SUMPRODUCT((BH$4:BH191)*($BR$4:$BR191))*'[1]功能-战损相关'!$D$2-BT191</f>
        <v>1046767.4882024988</v>
      </c>
      <c r="BZ191" s="105">
        <f>SUMPRODUCT((BI$4:BI191)*($BR$4:$BR191))*'[1]功能-战损相关'!$D$2-BU191</f>
        <v>3273347.9998872969</v>
      </c>
      <c r="CA191" s="105">
        <f>SUMPRODUCT((BJ$4:BJ191)*($BR$4:$BR191))*'[1]功能-战损相关'!$D$2-BV191</f>
        <v>2294799.889386382</v>
      </c>
      <c r="CB191" s="105">
        <f>SUMPRODUCT((BK$4:BK191)*($BR$4:$BR191))*'[1]功能-战损相关'!$D$2-BW191</f>
        <v>1280412.2297476036</v>
      </c>
    </row>
    <row r="192" spans="40:80" x14ac:dyDescent="0.2">
      <c r="AN192" s="105">
        <v>189</v>
      </c>
      <c r="AO192" s="105">
        <f>求节点(节奏总纲!D$4:D$163,AH$4:AH$163,$AN192)*其他调用!H193*其他调用!$M193</f>
        <v>537366671.04353631</v>
      </c>
      <c r="AP192" s="105">
        <f>求节点(节奏总纲!E$4:E$163,AI$4:AI$163,$AN192)*其他调用!I193*其他调用!$M193</f>
        <v>656983295.53692591</v>
      </c>
      <c r="AQ192" s="105">
        <f>求节点(节奏总纲!F$4:F$163,AJ$4:AJ$163,$AN192)*其他调用!J193*其他调用!$M193</f>
        <v>52155506.971712768</v>
      </c>
      <c r="AR192" s="105">
        <f>求节点(节奏总纲!G$4:G$163,AK$4:AK$163,$AN192)*其他调用!K193*其他调用!$M193</f>
        <v>7517177.9901304543</v>
      </c>
      <c r="AS192" s="105">
        <f>求节点(节奏总纲!H$4:H$163,AL$4:AL$163,$AN192)*其他调用!L193*其他调用!$M193</f>
        <v>3470124.2978200046</v>
      </c>
      <c r="AT192" s="105">
        <f t="shared" si="20"/>
        <v>1257492775.8401256</v>
      </c>
      <c r="AU192" s="105"/>
      <c r="BF192" s="105">
        <v>189</v>
      </c>
      <c r="BG192" s="105">
        <f>求节点(节奏总纲!D$4:D$163,AZ$4:AZ$163,$AN192)</f>
        <v>19903.188932677422</v>
      </c>
      <c r="BH192" s="105">
        <f>求节点(节奏总纲!E$4:E$163,BA$4:BA$163,$AN192)</f>
        <v>61442.505033136156</v>
      </c>
      <c r="BI192" s="105">
        <f>求节点(节奏总纲!F$4:F$163,BB$4:BB$163,$AN192)</f>
        <v>191154.8763311597</v>
      </c>
      <c r="BJ192" s="105">
        <f>求节点(节奏总纲!G$4:G$163,BC$4:BC$163,$AN192)</f>
        <v>133337.15002472317</v>
      </c>
      <c r="BK192" s="105">
        <f>求节点(节奏总纲!H$4:H$163,BD$4:BD$163,$AN192)</f>
        <v>76607.833997676746</v>
      </c>
      <c r="BL192" s="105">
        <f>BG192*其他调用!H193*其他调用!$M193</f>
        <v>954607.69931878452</v>
      </c>
      <c r="BM192" s="105">
        <f>BH192*其他调用!I193*其他调用!$M193</f>
        <v>2905709.0707438923</v>
      </c>
      <c r="BN192" s="105">
        <f>BI192*其他调用!J193*其他调用!$M193</f>
        <v>737938.11037779623</v>
      </c>
      <c r="BO192" s="105">
        <f>BJ192*其他调用!K193*其他调用!$M193</f>
        <v>91575.421288379803</v>
      </c>
      <c r="BP192" s="105">
        <f>BK192*其他调用!L193*其他调用!$M193</f>
        <v>15223.50877201832</v>
      </c>
      <c r="BQ192" s="105">
        <f t="shared" si="21"/>
        <v>4705053.8105008705</v>
      </c>
      <c r="BR192" s="105">
        <f>[1]服务器生态!$R191</f>
        <v>4.6021916211703359E-2</v>
      </c>
      <c r="BS192" s="105">
        <f>SUMPRODUCT((BG$4:BG192)*($BR$4:$BR192)*(其他调用!BY$5:BY193))</f>
        <v>182004.20310848986</v>
      </c>
      <c r="BT192" s="105">
        <f>SUMPRODUCT((BH$4:BH192)*($BR$4:$BR192)*(其他调用!BZ$5:BZ193))</f>
        <v>564138.87992727011</v>
      </c>
      <c r="BU192" s="105">
        <f>SUMPRODUCT((BI$4:BI192)*($BR$4:$BR192)*(其他调用!CA$5:CA193))</f>
        <v>1764111.5298371583</v>
      </c>
      <c r="BV192" s="105">
        <f>SUMPRODUCT((BJ$4:BJ192)*($BR$4:$BR192)*(其他调用!CB$5:CB193))</f>
        <v>1236735.3543509704</v>
      </c>
      <c r="BW192" s="105">
        <f>SUMPRODUCT((BK$4:BK192)*($BR$4:$BR192)*(其他调用!CC$5:CC193))</f>
        <v>690069.72597540845</v>
      </c>
      <c r="BX192" s="105">
        <f>SUMPRODUCT((BG$4:BG192)*($BR$4:$BR192))*'[1]功能-战损相关'!$D$2-BS192</f>
        <v>338007.8057729103</v>
      </c>
      <c r="BY192" s="105">
        <f>SUMPRODUCT((BH$4:BH192)*($BR$4:$BR192))*'[1]功能-战损相关'!$D$2-BT192</f>
        <v>1047686.4912935023</v>
      </c>
      <c r="BZ192" s="105">
        <f>SUMPRODUCT((BI$4:BI192)*($BR$4:$BR192))*'[1]功能-战损相关'!$D$2-BU192</f>
        <v>3276207.1268404368</v>
      </c>
      <c r="CA192" s="105">
        <f>SUMPRODUCT((BJ$4:BJ192)*($BR$4:$BR192))*'[1]功能-战损相关'!$D$2-BV192</f>
        <v>2296794.2295089439</v>
      </c>
      <c r="CB192" s="105">
        <f>SUMPRODUCT((BK$4:BK192)*($BR$4:$BR192))*'[1]功能-战损相关'!$D$2-BW192</f>
        <v>1281558.0625257592</v>
      </c>
    </row>
    <row r="193" spans="40:80" x14ac:dyDescent="0.2">
      <c r="AN193" s="105">
        <v>190</v>
      </c>
      <c r="AO193" s="105">
        <f>求节点(节奏总纲!D$4:D$163,AH$4:AH$163,$AN193)*其他调用!H194*其他调用!$M194</f>
        <v>538530376.93577111</v>
      </c>
      <c r="AP193" s="105">
        <f>求节点(节奏总纲!E$4:E$163,AI$4:AI$163,$AN193)*其他调用!I194*其他调用!$M194</f>
        <v>658268068.42824197</v>
      </c>
      <c r="AQ193" s="105">
        <f>求节点(节奏总纲!F$4:F$163,AJ$4:AJ$163,$AN193)*其他调用!J194*其他调用!$M194</f>
        <v>52247937.237130679</v>
      </c>
      <c r="AR193" s="105">
        <f>求节点(节奏总纲!G$4:G$163,AK$4:AK$163,$AN193)*其他调用!K194*其他调用!$M194</f>
        <v>7521723.4657790326</v>
      </c>
      <c r="AS193" s="105">
        <f>求节点(节奏总纲!H$4:H$163,AL$4:AL$163,$AN193)*其他调用!L194*其他调用!$M194</f>
        <v>3470124.2978200046</v>
      </c>
      <c r="AT193" s="105">
        <f t="shared" si="20"/>
        <v>1260038230.364743</v>
      </c>
      <c r="AU193" s="105"/>
      <c r="BF193" s="105">
        <v>190</v>
      </c>
      <c r="BG193" s="105">
        <f>求节点(节奏总纲!D$4:D$163,AZ$4:AZ$163,$AN193)</f>
        <v>19918.241914451748</v>
      </c>
      <c r="BH193" s="105">
        <f>求节点(节奏总纲!E$4:E$163,BA$4:BA$163,$AN193)</f>
        <v>61490.140576199876</v>
      </c>
      <c r="BI193" s="105">
        <f>求节点(节奏总纲!F$4:F$163,BB$4:BB$163,$AN193)</f>
        <v>191299.06952987495</v>
      </c>
      <c r="BJ193" s="105">
        <f>求节点(节奏总纲!G$4:G$163,BC$4:BC$163,$AN193)</f>
        <v>133416.52737646931</v>
      </c>
      <c r="BK193" s="105">
        <f>求节点(节奏总纲!H$4:H$163,BD$4:BD$163,$AN193)</f>
        <v>76689.241126230176</v>
      </c>
      <c r="BL193" s="105">
        <f>BG193*其他调用!H194*其他调用!$M194</f>
        <v>955329.67871354811</v>
      </c>
      <c r="BM193" s="105">
        <f>BH193*其他调用!I194*其他调用!$M194</f>
        <v>2907961.8276830083</v>
      </c>
      <c r="BN193" s="105">
        <f>BI193*其他调用!J194*其他调用!$M194</f>
        <v>738494.75668801076</v>
      </c>
      <c r="BO193" s="105">
        <f>BJ193*其他调用!K194*其他调用!$M194</f>
        <v>91629.937336049654</v>
      </c>
      <c r="BP193" s="105">
        <f>BK193*其他调用!L194*其他调用!$M194</f>
        <v>15239.685996604459</v>
      </c>
      <c r="BQ193" s="105">
        <f t="shared" si="21"/>
        <v>4708655.8864172213</v>
      </c>
      <c r="BR193" s="105">
        <f>[1]服务器生态!$R192</f>
        <v>4.4899430450442299E-2</v>
      </c>
      <c r="BS193" s="105">
        <f>SUMPRODUCT((BG$4:BG193)*($BR$4:$BR193)*(其他调用!BY$5:BY194))</f>
        <v>182160.70870905815</v>
      </c>
      <c r="BT193" s="105">
        <f>SUMPRODUCT((BH$4:BH193)*($BR$4:$BR193)*(其他调用!BZ$5:BZ194))</f>
        <v>564622.03257805319</v>
      </c>
      <c r="BU193" s="105">
        <f>SUMPRODUCT((BI$4:BI193)*($BR$4:$BR193)*(其他调用!CA$5:CA194))</f>
        <v>1765614.6432089866</v>
      </c>
      <c r="BV193" s="105">
        <f>SUMPRODUCT((BJ$4:BJ193)*($BR$4:$BR193)*(其他调用!CB$5:CB194))</f>
        <v>1237783.6614170494</v>
      </c>
      <c r="BW193" s="105">
        <f>SUMPRODUCT((BK$4:BK193)*($BR$4:$BR193)*(其他调用!CC$5:CC194))</f>
        <v>690672.30404385121</v>
      </c>
      <c r="BX193" s="105">
        <f>SUMPRODUCT((BG$4:BG193)*($BR$4:$BR193))*'[1]功能-战损相关'!$D$2-BS193</f>
        <v>338298.45903110853</v>
      </c>
      <c r="BY193" s="105">
        <f>SUMPRODUCT((BH$4:BH193)*($BR$4:$BR193))*'[1]功能-战损相关'!$D$2-BT193</f>
        <v>1048583.7747878137</v>
      </c>
      <c r="BZ193" s="105">
        <f>SUMPRODUCT((BI$4:BI193)*($BR$4:$BR193))*'[1]功能-战损相关'!$D$2-BU193</f>
        <v>3278998.6231024046</v>
      </c>
      <c r="CA193" s="105">
        <f>SUMPRODUCT((BJ$4:BJ193)*($BR$4:$BR193))*'[1]功能-战损相关'!$D$2-BV193</f>
        <v>2298741.0854888046</v>
      </c>
      <c r="CB193" s="105">
        <f>SUMPRODUCT((BK$4:BK193)*($BR$4:$BR193))*'[1]功能-战损相关'!$D$2-BW193</f>
        <v>1282677.1360814385</v>
      </c>
    </row>
    <row r="194" spans="40:80" x14ac:dyDescent="0.2">
      <c r="AN194" s="105">
        <v>191</v>
      </c>
      <c r="AO194" s="105">
        <f>求节点(节奏总纲!D$4:D$163,AH$4:AH$163,$AN194)*其他调用!H195*其他调用!$M195</f>
        <v>539694082.82800579</v>
      </c>
      <c r="AP194" s="105">
        <f>求节点(节奏总纲!E$4:E$163,AI$4:AI$163,$AN194)*其他调用!I195*其他调用!$M195</f>
        <v>659552841.31955802</v>
      </c>
      <c r="AQ194" s="105">
        <f>求节点(节奏总纲!F$4:F$163,AJ$4:AJ$163,$AN194)*其他调用!J195*其他调用!$M195</f>
        <v>52340367.502548583</v>
      </c>
      <c r="AR194" s="105">
        <f>求节点(节奏总纲!G$4:G$163,AK$4:AK$163,$AN194)*其他调用!K195*其他调用!$M195</f>
        <v>7526268.9414276117</v>
      </c>
      <c r="AS194" s="105">
        <f>求节点(节奏总纲!H$4:H$163,AL$4:AL$163,$AN194)*其他调用!L195*其他调用!$M195</f>
        <v>3470124.2978200046</v>
      </c>
      <c r="AT194" s="105">
        <f t="shared" si="20"/>
        <v>1262583684.8893604</v>
      </c>
      <c r="AU194" s="105"/>
      <c r="BF194" s="105">
        <v>191</v>
      </c>
      <c r="BG194" s="105">
        <f>求节点(节奏总纲!D$4:D$163,AZ$4:AZ$163,$AN194)</f>
        <v>19933.294896226078</v>
      </c>
      <c r="BH194" s="105">
        <f>求节点(节奏总纲!E$4:E$163,BA$4:BA$163,$AN194)</f>
        <v>61537.776119263603</v>
      </c>
      <c r="BI194" s="105">
        <f>求节点(节奏总纲!F$4:F$163,BB$4:BB$163,$AN194)</f>
        <v>191443.2627285902</v>
      </c>
      <c r="BJ194" s="105">
        <f>求节点(节奏总纲!G$4:G$163,BC$4:BC$163,$AN194)</f>
        <v>133495.90472821548</v>
      </c>
      <c r="BK194" s="105">
        <f>求节点(节奏总纲!H$4:H$163,BD$4:BD$163,$AN194)</f>
        <v>76770.64825478362</v>
      </c>
      <c r="BL194" s="105">
        <f>BG194*其他调用!H195*其他调用!$M195</f>
        <v>956051.65810831171</v>
      </c>
      <c r="BM194" s="105">
        <f>BH194*其他调用!I195*其他调用!$M195</f>
        <v>2910214.5846221242</v>
      </c>
      <c r="BN194" s="105">
        <f>BI194*其他调用!J195*其他调用!$M195</f>
        <v>739051.4029982253</v>
      </c>
      <c r="BO194" s="105">
        <f>BJ194*其他调用!K195*其他调用!$M195</f>
        <v>91684.453383719505</v>
      </c>
      <c r="BP194" s="105">
        <f>BK194*其他调用!L195*其他调用!$M195</f>
        <v>15255.863221190601</v>
      </c>
      <c r="BQ194" s="105">
        <f t="shared" si="21"/>
        <v>4712257.9623335712</v>
      </c>
      <c r="BR194" s="105">
        <f>[1]服务器生态!$R193</f>
        <v>4.3776944689181238E-2</v>
      </c>
      <c r="BS194" s="105">
        <f>SUMPRODUCT((BG$4:BG194)*($BR$4:$BR194)*(其他调用!BY$5:BY195))</f>
        <v>182313.41698998355</v>
      </c>
      <c r="BT194" s="105">
        <f>SUMPRODUCT((BH$4:BH194)*($BR$4:$BR194)*(其他调用!BZ$5:BZ195))</f>
        <v>565093.47134681011</v>
      </c>
      <c r="BU194" s="105">
        <f>SUMPRODUCT((BI$4:BI194)*($BR$4:$BR194)*(其他调用!CA$5:CA195))</f>
        <v>1767081.2834056141</v>
      </c>
      <c r="BV194" s="105">
        <f>SUMPRODUCT((BJ$4:BJ194)*($BR$4:$BR194)*(其他调用!CB$5:CB195))</f>
        <v>1238806.3689136151</v>
      </c>
      <c r="BW194" s="105">
        <f>SUMPRODUCT((BK$4:BK194)*($BR$4:$BR194)*(其他调用!CC$5:CC195))</f>
        <v>691260.44131777156</v>
      </c>
      <c r="BX194" s="105">
        <f>SUMPRODUCT((BG$4:BG194)*($BR$4:$BR194))*'[1]功能-战损相关'!$D$2-BS194</f>
        <v>338582.06012425572</v>
      </c>
      <c r="BY194" s="105">
        <f>SUMPRODUCT((BH$4:BH194)*($BR$4:$BR194))*'[1]功能-战损相关'!$D$2-BT194</f>
        <v>1049459.3039297909</v>
      </c>
      <c r="BZ194" s="105">
        <f>SUMPRODUCT((BI$4:BI194)*($BR$4:$BR194))*'[1]功能-战损相关'!$D$2-BU194</f>
        <v>3281722.3834675699</v>
      </c>
      <c r="CA194" s="105">
        <f>SUMPRODUCT((BJ$4:BJ194)*($BR$4:$BR194))*'[1]功能-战损相关'!$D$2-BV194</f>
        <v>2300640.3994109984</v>
      </c>
      <c r="CB194" s="105">
        <f>SUMPRODUCT((BK$4:BK194)*($BR$4:$BR194))*'[1]功能-战损相关'!$D$2-BW194</f>
        <v>1283769.3910187194</v>
      </c>
    </row>
    <row r="195" spans="40:80" x14ac:dyDescent="0.2">
      <c r="AN195" s="105">
        <v>192</v>
      </c>
      <c r="AO195" s="105">
        <f>求节点(节奏总纲!D$4:D$163,AH$4:AH$163,$AN195)*其他调用!H196*其他调用!$M196</f>
        <v>540857788.72024059</v>
      </c>
      <c r="AP195" s="105">
        <f>求节点(节奏总纲!E$4:E$163,AI$4:AI$163,$AN195)*其他调用!I196*其他调用!$M196</f>
        <v>660837614.21087408</v>
      </c>
      <c r="AQ195" s="105">
        <f>求节点(节奏总纲!F$4:F$163,AJ$4:AJ$163,$AN195)*其他调用!J196*其他调用!$M196</f>
        <v>52432797.767966487</v>
      </c>
      <c r="AR195" s="105">
        <f>求节点(节奏总纲!G$4:G$163,AK$4:AK$163,$AN195)*其他调用!K196*其他调用!$M196</f>
        <v>7530814.4170761909</v>
      </c>
      <c r="AS195" s="105">
        <f>求节点(节奏总纲!H$4:H$163,AL$4:AL$163,$AN195)*其他调用!L196*其他调用!$M196</f>
        <v>3470124.2978200046</v>
      </c>
      <c r="AT195" s="105">
        <f t="shared" si="20"/>
        <v>1265129139.4139774</v>
      </c>
      <c r="AU195" s="105"/>
      <c r="BF195" s="105">
        <v>192</v>
      </c>
      <c r="BG195" s="105">
        <f>求节点(节奏总纲!D$4:D$163,AZ$4:AZ$163,$AN195)</f>
        <v>19948.347878000404</v>
      </c>
      <c r="BH195" s="105">
        <f>求节点(节奏总纲!E$4:E$163,BA$4:BA$163,$AN195)</f>
        <v>61585.411662327329</v>
      </c>
      <c r="BI195" s="105">
        <f>求节点(节奏总纲!F$4:F$163,BB$4:BB$163,$AN195)</f>
        <v>191587.45592730548</v>
      </c>
      <c r="BJ195" s="105">
        <f>求节点(节奏总纲!G$4:G$163,BC$4:BC$163,$AN195)</f>
        <v>133575.28207996162</v>
      </c>
      <c r="BK195" s="105">
        <f>求节点(节奏总纲!H$4:H$163,BD$4:BD$163,$AN195)</f>
        <v>76852.05538333705</v>
      </c>
      <c r="BL195" s="105">
        <f>BG195*其他调用!H196*其他调用!$M196</f>
        <v>956773.63750307518</v>
      </c>
      <c r="BM195" s="105">
        <f>BH195*其他调用!I196*其他调用!$M196</f>
        <v>2912467.3415612406</v>
      </c>
      <c r="BN195" s="105">
        <f>BI195*其他调用!J196*其他调用!$M196</f>
        <v>739608.04930844007</v>
      </c>
      <c r="BO195" s="105">
        <f>BJ195*其他调用!K196*其他调用!$M196</f>
        <v>91738.969431389341</v>
      </c>
      <c r="BP195" s="105">
        <f>BK195*其他调用!L196*其他调用!$M196</f>
        <v>15272.040445776736</v>
      </c>
      <c r="BQ195" s="105">
        <f t="shared" si="21"/>
        <v>4715860.0382499211</v>
      </c>
      <c r="BR195" s="105">
        <f>[1]服务器生态!$R194</f>
        <v>4.2654458927920184E-2</v>
      </c>
      <c r="BS195" s="105">
        <f>SUMPRODUCT((BG$4:BG195)*($BR$4:$BR195)*(其他调用!BY$5:BY196))</f>
        <v>182462.32203740091</v>
      </c>
      <c r="BT195" s="105">
        <f>SUMPRODUCT((BH$4:BH195)*($BR$4:$BR195)*(其他调用!BZ$5:BZ196))</f>
        <v>565553.17751896428</v>
      </c>
      <c r="BU195" s="105">
        <f>SUMPRODUCT((BI$4:BI195)*($BR$4:$BR195)*(其他调用!CA$5:CA196))</f>
        <v>1768511.3937778564</v>
      </c>
      <c r="BV195" s="105">
        <f>SUMPRODUCT((BJ$4:BJ195)*($BR$4:$BR195)*(其他调用!CB$5:CB196))</f>
        <v>1239803.4456556865</v>
      </c>
      <c r="BW195" s="105">
        <f>SUMPRODUCT((BK$4:BK195)*($BR$4:$BR195)*(其他调用!CC$5:CC196))</f>
        <v>691834.10581474961</v>
      </c>
      <c r="BX195" s="105">
        <f>SUMPRODUCT((BG$4:BG195)*($BR$4:$BR195))*'[1]功能-战损相关'!$D$2-BS195</f>
        <v>338858.59806945937</v>
      </c>
      <c r="BY195" s="105">
        <f>SUMPRODUCT((BH$4:BH195)*($BR$4:$BR195))*'[1]功能-战损相关'!$D$2-BT195</f>
        <v>1050313.0439637916</v>
      </c>
      <c r="BZ195" s="105">
        <f>SUMPRODUCT((BI$4:BI195)*($BR$4:$BR195))*'[1]功能-战损相关'!$D$2-BU195</f>
        <v>3284378.3027303051</v>
      </c>
      <c r="CA195" s="105">
        <f>SUMPRODUCT((BJ$4:BJ195)*($BR$4:$BR195))*'[1]功能-战损相关'!$D$2-BV195</f>
        <v>2302492.1133605596</v>
      </c>
      <c r="CB195" s="105">
        <f>SUMPRODUCT((BK$4:BK195)*($BR$4:$BR195))*'[1]功能-战损相关'!$D$2-BW195</f>
        <v>1284834.7679416789</v>
      </c>
    </row>
    <row r="196" spans="40:80" x14ac:dyDescent="0.2">
      <c r="AN196" s="105">
        <v>193</v>
      </c>
      <c r="AO196" s="105">
        <f>求节点(节奏总纲!D$4:D$163,AH$4:AH$163,$AN196)*其他调用!H197*其他调用!$M197</f>
        <v>542021494.61247528</v>
      </c>
      <c r="AP196" s="105">
        <f>求节点(节奏总纲!E$4:E$163,AI$4:AI$163,$AN196)*其他调用!I197*其他调用!$M197</f>
        <v>662034988.00103128</v>
      </c>
      <c r="AQ196" s="105">
        <f>求节点(节奏总纲!F$4:F$163,AJ$4:AJ$163,$AN196)*其他调用!J197*其他调用!$M197</f>
        <v>52524955.319121189</v>
      </c>
      <c r="AR196" s="105">
        <f>求节点(节奏总纲!G$4:G$163,AK$4:AK$163,$AN196)*其他调用!K197*其他调用!$M197</f>
        <v>7535359.8927247701</v>
      </c>
      <c r="AS196" s="105">
        <f>求节点(节奏总纲!H$4:H$163,AL$4:AL$163,$AN196)*其他调用!L197*其他调用!$M197</f>
        <v>3470124.2978200046</v>
      </c>
      <c r="AT196" s="105">
        <f t="shared" si="20"/>
        <v>1267586922.1231725</v>
      </c>
      <c r="AU196" s="105"/>
      <c r="BF196" s="105">
        <v>193</v>
      </c>
      <c r="BG196" s="105">
        <f>求节点(节奏总纲!D$4:D$163,AZ$4:AZ$163,$AN196)</f>
        <v>19963.400859774731</v>
      </c>
      <c r="BH196" s="105">
        <f>求节点(节奏总纲!E$4:E$163,BA$4:BA$163,$AN196)</f>
        <v>61628.152429283829</v>
      </c>
      <c r="BI196" s="105">
        <f>求节点(节奏总纲!F$4:F$163,BB$4:BB$163,$AN196)</f>
        <v>191726.67735445529</v>
      </c>
      <c r="BJ196" s="105">
        <f>求节点(节奏总纲!G$4:G$163,BC$4:BC$163,$AN196)</f>
        <v>133654.65943170775</v>
      </c>
      <c r="BK196" s="105">
        <f>求节点(节奏总纲!H$4:H$163,BD$4:BD$163,$AN196)</f>
        <v>76932.847495713781</v>
      </c>
      <c r="BL196" s="105">
        <f>BG196*其他调用!H197*其他调用!$M197</f>
        <v>957495.61689783854</v>
      </c>
      <c r="BM196" s="105">
        <f>BH196*其他调用!I197*其他调用!$M197</f>
        <v>2914488.6171288476</v>
      </c>
      <c r="BN196" s="105">
        <f>BI196*其他调用!J197*其他调用!$M197</f>
        <v>740145.50249219791</v>
      </c>
      <c r="BO196" s="105">
        <f>BJ196*其他调用!K197*其他调用!$M197</f>
        <v>91793.485479059193</v>
      </c>
      <c r="BP196" s="105">
        <f>BK196*其他调用!L197*其他调用!$M197</f>
        <v>15288.09545434824</v>
      </c>
      <c r="BQ196" s="105">
        <f t="shared" si="21"/>
        <v>4719211.317452292</v>
      </c>
      <c r="BR196" s="105">
        <f>[1]服务器生态!$R195</f>
        <v>4.1531973166659124E-2</v>
      </c>
      <c r="BS196" s="105">
        <f>SUMPRODUCT((BG$4:BG196)*($BR$4:$BR196)*(其他调用!BY$5:BY197))</f>
        <v>182607.41793744502</v>
      </c>
      <c r="BT196" s="105">
        <f>SUMPRODUCT((BH$4:BH196)*($BR$4:$BR196)*(其他调用!BZ$5:BZ197))</f>
        <v>566001.0968042399</v>
      </c>
      <c r="BU196" s="105">
        <f>SUMPRODUCT((BI$4:BI196)*($BR$4:$BR196)*(其他调用!CA$5:CA197))</f>
        <v>1769904.8815412195</v>
      </c>
      <c r="BV196" s="105">
        <f>SUMPRODUCT((BJ$4:BJ196)*($BR$4:$BR196)*(其他调用!CB$5:CB197))</f>
        <v>1240774.8604582821</v>
      </c>
      <c r="BW196" s="105">
        <f>SUMPRODUCT((BK$4:BK196)*($BR$4:$BR196)*(其他调用!CC$5:CC197))</f>
        <v>692393.26108236925</v>
      </c>
      <c r="BX196" s="105">
        <f>SUMPRODUCT((BG$4:BG196)*($BR$4:$BR196))*'[1]功能-战损相关'!$D$2-BS196</f>
        <v>339128.06188382697</v>
      </c>
      <c r="BY196" s="105">
        <f>SUMPRODUCT((BH$4:BH196)*($BR$4:$BR196))*'[1]功能-战损相关'!$D$2-BT196</f>
        <v>1051144.8940650178</v>
      </c>
      <c r="BZ196" s="105">
        <f>SUMPRODUCT((BI$4:BI196)*($BR$4:$BR196))*'[1]功能-战损相关'!$D$2-BU196</f>
        <v>3286966.2085765507</v>
      </c>
      <c r="CA196" s="105">
        <f>SUMPRODUCT((BJ$4:BJ196)*($BR$4:$BR196))*'[1]功能-战损相关'!$D$2-BV196</f>
        <v>2304296.1694225222</v>
      </c>
      <c r="CB196" s="105">
        <f>SUMPRODUCT((BK$4:BK196)*($BR$4:$BR196))*'[1]功能-战损相关'!$D$2-BW196</f>
        <v>1285873.1991529725</v>
      </c>
    </row>
    <row r="197" spans="40:80" x14ac:dyDescent="0.2">
      <c r="AN197" s="105">
        <v>194</v>
      </c>
      <c r="AO197" s="105">
        <f>求节点(节奏总纲!D$4:D$163,AH$4:AH$163,$AN197)*其他调用!H198*其他调用!$M198</f>
        <v>543126381.53681207</v>
      </c>
      <c r="AP197" s="105">
        <f>求节点(节奏总纲!E$4:E$163,AI$4:AI$163,$AN197)*其他调用!I198*其他调用!$M198</f>
        <v>663228450.67290902</v>
      </c>
      <c r="AQ197" s="105">
        <f>求节点(节奏总纲!F$4:F$163,AJ$4:AJ$163,$AN197)*其他调用!J198*其他调用!$M198</f>
        <v>52616549.038444959</v>
      </c>
      <c r="AR197" s="105">
        <f>求节点(节奏总纲!G$4:G$163,AK$4:AK$163,$AN197)*其他调用!K198*其他调用!$M198</f>
        <v>7539905.3683733484</v>
      </c>
      <c r="AS197" s="105">
        <f>求节点(节奏总纲!H$4:H$163,AL$4:AL$163,$AN197)*其他调用!L198*其他调用!$M198</f>
        <v>3470124.2978200046</v>
      </c>
      <c r="AT197" s="105">
        <f t="shared" si="20"/>
        <v>1269981410.9143596</v>
      </c>
      <c r="AU197" s="105"/>
      <c r="BF197" s="105">
        <v>194</v>
      </c>
      <c r="BG197" s="105">
        <f>求节点(节奏总纲!D$4:D$163,AZ$4:AZ$163,$AN197)</f>
        <v>19978.127388082838</v>
      </c>
      <c r="BH197" s="105">
        <f>求节点(节奏总纲!E$4:E$163,BA$4:BA$163,$AN197)</f>
        <v>61670.67415453335</v>
      </c>
      <c r="BI197" s="105">
        <f>求节点(节奏总纲!F$4:F$163,BB$4:BB$163,$AN197)</f>
        <v>191855.61973337439</v>
      </c>
      <c r="BJ197" s="105">
        <f>求节点(节奏总纲!G$4:G$163,BC$4:BC$163,$AN197)</f>
        <v>133734.03678345392</v>
      </c>
      <c r="BK197" s="105">
        <f>求节点(节奏总纲!H$4:H$163,BD$4:BD$163,$AN197)</f>
        <v>77010.293738201697</v>
      </c>
      <c r="BL197" s="105">
        <f>BG197*其他调用!H198*其他调用!$M198</f>
        <v>958201.93875182432</v>
      </c>
      <c r="BM197" s="105">
        <f>BH197*其他调用!I198*其他调用!$M198</f>
        <v>2916499.5338825602</v>
      </c>
      <c r="BN197" s="105">
        <f>BI197*其他调用!J198*其他调用!$M198</f>
        <v>740643.27423244028</v>
      </c>
      <c r="BO197" s="105">
        <f>BJ197*其他调用!K198*其他调用!$M198</f>
        <v>91848.001526729044</v>
      </c>
      <c r="BP197" s="105">
        <f>BK197*其他调用!L198*其他调用!$M198</f>
        <v>15303.485571655441</v>
      </c>
      <c r="BQ197" s="105">
        <f t="shared" si="21"/>
        <v>4722496.2339652097</v>
      </c>
      <c r="BR197" s="105">
        <f>[1]服务器生态!$R196</f>
        <v>4.040948740539807E-2</v>
      </c>
      <c r="BS197" s="105">
        <f>SUMPRODUCT((BG$4:BG197)*($BR$4:$BR197)*(其他调用!BY$5:BY198))</f>
        <v>182748.69646768266</v>
      </c>
      <c r="BT197" s="105">
        <f>SUMPRODUCT((BH$4:BH197)*($BR$4:$BR197)*(其他调用!BZ$5:BZ198))</f>
        <v>566437.21086208266</v>
      </c>
      <c r="BU197" s="105">
        <f>SUMPRODUCT((BI$4:BI197)*($BR$4:$BR197)*(其他调用!CA$5:CA198))</f>
        <v>1771261.6193098419</v>
      </c>
      <c r="BV197" s="105">
        <f>SUMPRODUCT((BJ$4:BJ197)*($BR$4:$BR197)*(其他调用!CB$5:CB198))</f>
        <v>1241720.5821364201</v>
      </c>
      <c r="BW197" s="105">
        <f>SUMPRODUCT((BK$4:BK197)*($BR$4:$BR197)*(其他调用!CC$5:CC198))</f>
        <v>692937.85171897674</v>
      </c>
      <c r="BX197" s="105">
        <f>SUMPRODUCT((BG$4:BG197)*($BR$4:$BR197))*'[1]功能-战损相关'!$D$2-BS197</f>
        <v>339390.43629712542</v>
      </c>
      <c r="BY197" s="105">
        <f>SUMPRODUCT((BH$4:BH197)*($BR$4:$BR197))*'[1]功能-战损相关'!$D$2-BT197</f>
        <v>1051954.8201724403</v>
      </c>
      <c r="BZ197" s="105">
        <f>SUMPRODUCT((BI$4:BI197)*($BR$4:$BR197))*'[1]功能-战损相关'!$D$2-BU197</f>
        <v>3289485.864432564</v>
      </c>
      <c r="CA197" s="105">
        <f>SUMPRODUCT((BJ$4:BJ197)*($BR$4:$BR197))*'[1]功能-战损相关'!$D$2-BV197</f>
        <v>2306052.509681921</v>
      </c>
      <c r="CB197" s="105">
        <f>SUMPRODUCT((BK$4:BK197)*($BR$4:$BR197))*'[1]功能-战损相关'!$D$2-BW197</f>
        <v>1286884.5817638151</v>
      </c>
    </row>
    <row r="198" spans="40:80" x14ac:dyDescent="0.2">
      <c r="AN198" s="105">
        <v>195</v>
      </c>
      <c r="AO198" s="105">
        <f>求节点(节奏总纲!D$4:D$163,AH$4:AH$163,$AN198)*其他调用!H199*其他调用!$M199</f>
        <v>544230570.89683986</v>
      </c>
      <c r="AP198" s="105">
        <f>求节点(节奏总纲!E$4:E$163,AI$4:AI$163,$AN198)*其他调用!I199*其他调用!$M199</f>
        <v>664421913.34478676</v>
      </c>
      <c r="AQ198" s="105">
        <f>求节点(节奏总纲!F$4:F$163,AJ$4:AJ$163,$AN198)*其他调用!J199*其他调用!$M199</f>
        <v>52708142.757768743</v>
      </c>
      <c r="AR198" s="105">
        <f>求节点(节奏总纲!G$4:G$163,AK$4:AK$163,$AN198)*其他调用!K199*其他调用!$M199</f>
        <v>7544450.8440219257</v>
      </c>
      <c r="AS198" s="105">
        <f>求节点(节奏总纲!H$4:H$163,AL$4:AL$163,$AN198)*其他调用!L199*其他调用!$M199</f>
        <v>3470124.2978200046</v>
      </c>
      <c r="AT198" s="105">
        <f t="shared" si="20"/>
        <v>1272375202.1412375</v>
      </c>
      <c r="AU198" s="105"/>
      <c r="BF198" s="105">
        <v>195</v>
      </c>
      <c r="BG198" s="105">
        <f>求节点(节奏总纲!D$4:D$163,AZ$4:AZ$163,$AN198)</f>
        <v>19992.850044811843</v>
      </c>
      <c r="BH198" s="105">
        <f>求节点(节奏总纲!E$4:E$163,BA$4:BA$163,$AN198)</f>
        <v>61713.195879782863</v>
      </c>
      <c r="BI198" s="105">
        <f>求节点(节奏总纲!F$4:F$163,BB$4:BB$163,$AN198)</f>
        <v>191984.56211229347</v>
      </c>
      <c r="BJ198" s="105">
        <f>求节点(节奏总纲!G$4:G$163,BC$4:BC$163,$AN198)</f>
        <v>133813.41413520006</v>
      </c>
      <c r="BK198" s="105">
        <f>求节点(节奏总纲!H$4:H$163,BD$4:BD$163,$AN198)</f>
        <v>77087.739980689614</v>
      </c>
      <c r="BL198" s="105">
        <f>BG198*其他调用!H199*其他调用!$M199</f>
        <v>958908.07491500268</v>
      </c>
      <c r="BM198" s="105">
        <f>BH198*其他调用!I199*其他调用!$M199</f>
        <v>2918510.4506362728</v>
      </c>
      <c r="BN198" s="105">
        <f>BI198*其他调用!J199*其他调用!$M199</f>
        <v>741141.04597268265</v>
      </c>
      <c r="BO198" s="105">
        <f>BJ198*其他调用!K199*其他调用!$M199</f>
        <v>91902.51757439888</v>
      </c>
      <c r="BP198" s="105">
        <f>BK198*其他调用!L199*其他调用!$M199</f>
        <v>15318.875688962638</v>
      </c>
      <c r="BQ198" s="105">
        <f t="shared" si="21"/>
        <v>4725780.9647873193</v>
      </c>
      <c r="BR198" s="105">
        <f>[1]服务器生态!$R197</f>
        <v>3.928700164413701E-2</v>
      </c>
      <c r="BS198" s="105">
        <f>SUMPRODUCT((BG$4:BG198)*($BR$4:$BR198)*(其他调用!BY$5:BY199))</f>
        <v>182886.15181588443</v>
      </c>
      <c r="BT198" s="105">
        <f>SUMPRODUCT((BH$4:BH198)*($BR$4:$BR198)*(其他调用!BZ$5:BZ199))</f>
        <v>566861.50298698165</v>
      </c>
      <c r="BU198" s="105">
        <f>SUMPRODUCT((BI$4:BI198)*($BR$4:$BR198)*(其他调用!CA$5:CA199))</f>
        <v>1772581.5564261288</v>
      </c>
      <c r="BV198" s="105">
        <f>SUMPRODUCT((BJ$4:BJ198)*($BR$4:$BR198)*(其他调用!CB$5:CB199))</f>
        <v>1242640.579505119</v>
      </c>
      <c r="BW198" s="105">
        <f>SUMPRODUCT((BK$4:BK198)*($BR$4:$BR198)*(其他调用!CC$5:CC199))</f>
        <v>693467.84729826543</v>
      </c>
      <c r="BX198" s="105">
        <f>SUMPRODUCT((BG$4:BG198)*($BR$4:$BR198))*'[1]功能-战损相关'!$D$2-BS198</f>
        <v>339645.71051521436</v>
      </c>
      <c r="BY198" s="105">
        <f>SUMPRODUCT((BH$4:BH198)*($BR$4:$BR198))*'[1]功能-战损相关'!$D$2-BT198</f>
        <v>1052742.7912615384</v>
      </c>
      <c r="BZ198" s="105">
        <f>SUMPRODUCT((BI$4:BI198)*($BR$4:$BR198))*'[1]功能-战损相关'!$D$2-BU198</f>
        <v>3291937.1762199537</v>
      </c>
      <c r="CA198" s="105">
        <f>SUMPRODUCT((BJ$4:BJ198)*($BR$4:$BR198))*'[1]功能-战损相关'!$D$2-BV198</f>
        <v>2307761.0762237906</v>
      </c>
      <c r="CB198" s="105">
        <f>SUMPRODUCT((BK$4:BK198)*($BR$4:$BR198))*'[1]功能-战损相关'!$D$2-BW198</f>
        <v>1287868.8592682085</v>
      </c>
    </row>
    <row r="199" spans="40:80" x14ac:dyDescent="0.2">
      <c r="AN199" s="105">
        <v>196</v>
      </c>
      <c r="AO199" s="105">
        <f>求节点(节奏总纲!D$4:D$163,AH$4:AH$163,$AN199)*其他调用!H200*其他调用!$M200</f>
        <v>545334760.25686753</v>
      </c>
      <c r="AP199" s="105">
        <f>求节点(节奏总纲!E$4:E$163,AI$4:AI$163,$AN199)*其他调用!I200*其他调用!$M200</f>
        <v>665615376.01666474</v>
      </c>
      <c r="AQ199" s="105">
        <f>求节点(节奏总纲!F$4:F$163,AJ$4:AJ$163,$AN199)*其他调用!J200*其他调用!$M200</f>
        <v>52799736.477092527</v>
      </c>
      <c r="AR199" s="105">
        <f>求节点(节奏总纲!G$4:G$163,AK$4:AK$163,$AN199)*其他调用!K200*其他调用!$M200</f>
        <v>7548996.3196705049</v>
      </c>
      <c r="AS199" s="105">
        <f>求节点(节奏总纲!H$4:H$163,AL$4:AL$163,$AN199)*其他调用!L200*其他调用!$M200</f>
        <v>3470124.2978200046</v>
      </c>
      <c r="AT199" s="105">
        <f t="shared" si="20"/>
        <v>1274768993.3681154</v>
      </c>
      <c r="AU199" s="105"/>
      <c r="BF199" s="105">
        <v>196</v>
      </c>
      <c r="BG199" s="105">
        <f>求节点(节奏总纲!D$4:D$163,AZ$4:AZ$163,$AN199)</f>
        <v>20007.572701540852</v>
      </c>
      <c r="BH199" s="105">
        <f>求节点(节奏总纲!E$4:E$163,BA$4:BA$163,$AN199)</f>
        <v>61755.717605032383</v>
      </c>
      <c r="BI199" s="105">
        <f>求节点(节奏总纲!F$4:F$163,BB$4:BB$163,$AN199)</f>
        <v>192113.50449121257</v>
      </c>
      <c r="BJ199" s="105">
        <f>求节点(节奏总纲!G$4:G$163,BC$4:BC$163,$AN199)</f>
        <v>133892.7914869462</v>
      </c>
      <c r="BK199" s="105">
        <f>求节点(节奏总纲!H$4:H$163,BD$4:BD$163,$AN199)</f>
        <v>77165.186223177516</v>
      </c>
      <c r="BL199" s="105">
        <f>BG199*其他调用!H200*其他调用!$M200</f>
        <v>959614.21107818128</v>
      </c>
      <c r="BM199" s="105">
        <f>BH199*其他调用!I200*其他调用!$M200</f>
        <v>2920521.3673899858</v>
      </c>
      <c r="BN199" s="105">
        <f>BI199*其他调用!J200*其他调用!$M200</f>
        <v>741638.81771292503</v>
      </c>
      <c r="BO199" s="105">
        <f>BJ199*其他调用!K200*其他调用!$M200</f>
        <v>91957.033622068731</v>
      </c>
      <c r="BP199" s="105">
        <f>BK199*其他调用!L200*其他调用!$M200</f>
        <v>15334.265806269836</v>
      </c>
      <c r="BQ199" s="105">
        <f t="shared" si="21"/>
        <v>4729065.6956094308</v>
      </c>
      <c r="BR199" s="105">
        <f>[1]服务器生态!$R198</f>
        <v>3.8164515882875956E-2</v>
      </c>
      <c r="BS199" s="105">
        <f>SUMPRODUCT((BG$4:BG199)*($BR$4:$BR199)*(其他调用!BY$5:BY200))</f>
        <v>183019.77819795994</v>
      </c>
      <c r="BT199" s="105">
        <f>SUMPRODUCT((BH$4:BH199)*($BR$4:$BR199)*(其他调用!BZ$5:BZ200))</f>
        <v>567273.95647342585</v>
      </c>
      <c r="BU199" s="105">
        <f>SUMPRODUCT((BI$4:BI199)*($BR$4:$BR199)*(其他调用!CA$5:CA200))</f>
        <v>1773864.642232486</v>
      </c>
      <c r="BV199" s="105">
        <f>SUMPRODUCT((BJ$4:BJ199)*($BR$4:$BR199)*(其他调用!CB$5:CB200))</f>
        <v>1243534.8213793975</v>
      </c>
      <c r="BW199" s="105">
        <f>SUMPRODUCT((BK$4:BK199)*($BR$4:$BR199)*(其他调用!CC$5:CC200))</f>
        <v>693983.21739392891</v>
      </c>
      <c r="BX199" s="105">
        <f>SUMPRODUCT((BG$4:BG199)*($BR$4:$BR199))*'[1]功能-战损相关'!$D$2-BS199</f>
        <v>339893.87379621173</v>
      </c>
      <c r="BY199" s="105">
        <f>SUMPRODUCT((BH$4:BH199)*($BR$4:$BR199))*'[1]功能-战损相关'!$D$2-BT199</f>
        <v>1053508.7763077919</v>
      </c>
      <c r="BZ199" s="105">
        <f>SUMPRODUCT((BI$4:BI199)*($BR$4:$BR199))*'[1]功能-战损相关'!$D$2-BU199</f>
        <v>3294320.0498603312</v>
      </c>
      <c r="CA199" s="105">
        <f>SUMPRODUCT((BJ$4:BJ199)*($BR$4:$BR199))*'[1]功能-战损相关'!$D$2-BV199</f>
        <v>2309421.8111331654</v>
      </c>
      <c r="CB199" s="105">
        <f>SUMPRODUCT((BK$4:BK199)*($BR$4:$BR199))*'[1]功能-战损相关'!$D$2-BW199</f>
        <v>1288825.9751601547</v>
      </c>
    </row>
    <row r="200" spans="40:80" x14ac:dyDescent="0.2">
      <c r="AN200" s="105">
        <v>197</v>
      </c>
      <c r="AO200" s="105">
        <f>求节点(节奏总纲!D$4:D$163,AH$4:AH$163,$AN200)*其他调用!H201*其他调用!$M201</f>
        <v>546438949.6168952</v>
      </c>
      <c r="AP200" s="105">
        <f>求节点(节奏总纲!E$4:E$163,AI$4:AI$163,$AN200)*其他调用!I201*其他调用!$M201</f>
        <v>666808838.68854237</v>
      </c>
      <c r="AQ200" s="105">
        <f>求节点(节奏总纲!F$4:F$163,AJ$4:AJ$163,$AN200)*其他调用!J201*其他调用!$M201</f>
        <v>52891330.196416296</v>
      </c>
      <c r="AR200" s="105">
        <f>求节点(节奏总纲!G$4:G$163,AK$4:AK$163,$AN200)*其他调用!K201*其他调用!$M201</f>
        <v>7553541.7953190841</v>
      </c>
      <c r="AS200" s="105">
        <f>求节点(节奏总纲!H$4:H$163,AL$4:AL$163,$AN200)*其他调用!L201*其他调用!$M201</f>
        <v>3470124.2978200046</v>
      </c>
      <c r="AT200" s="105">
        <f t="shared" si="20"/>
        <v>1277162784.5949931</v>
      </c>
      <c r="AU200" s="105"/>
      <c r="BF200" s="105">
        <v>197</v>
      </c>
      <c r="BG200" s="105">
        <f>求节点(节奏总纲!D$4:D$163,AZ$4:AZ$163,$AN200)</f>
        <v>20022.295358269861</v>
      </c>
      <c r="BH200" s="105">
        <f>求节点(节奏总纲!E$4:E$163,BA$4:BA$163,$AN200)</f>
        <v>61798.239330281904</v>
      </c>
      <c r="BI200" s="105">
        <f>求节点(节奏总纲!F$4:F$163,BB$4:BB$163,$AN200)</f>
        <v>192242.44687013168</v>
      </c>
      <c r="BJ200" s="105">
        <f>求节点(节奏总纲!G$4:G$163,BC$4:BC$163,$AN200)</f>
        <v>133972.16883869236</v>
      </c>
      <c r="BK200" s="105">
        <f>求节点(节奏总纲!H$4:H$163,BD$4:BD$163,$AN200)</f>
        <v>77242.632465665432</v>
      </c>
      <c r="BL200" s="105">
        <f>BG200*其他调用!H201*其他调用!$M201</f>
        <v>960320.34724135988</v>
      </c>
      <c r="BM200" s="105">
        <f>BH200*其他调用!I201*其他调用!$M201</f>
        <v>2922532.2841436979</v>
      </c>
      <c r="BN200" s="105">
        <f>BI200*其他调用!J201*其他调用!$M201</f>
        <v>742136.58945316751</v>
      </c>
      <c r="BO200" s="105">
        <f>BJ200*其他调用!K201*其他调用!$M201</f>
        <v>92011.549669738582</v>
      </c>
      <c r="BP200" s="105">
        <f>BK200*其他调用!L201*其他调用!$M201</f>
        <v>15349.655923577033</v>
      </c>
      <c r="BQ200" s="105">
        <f t="shared" si="21"/>
        <v>4732350.4264315413</v>
      </c>
      <c r="BR200" s="105">
        <f>[1]服务器生态!$R199</f>
        <v>3.7042030121614895E-2</v>
      </c>
      <c r="BS200" s="105">
        <f>SUMPRODUCT((BG$4:BG200)*($BR$4:$BR200)*(其他调用!BY$5:BY201))</f>
        <v>183149.56982981879</v>
      </c>
      <c r="BT200" s="105">
        <f>SUMPRODUCT((BH$4:BH200)*($BR$4:$BR200)*(其他调用!BZ$5:BZ201))</f>
        <v>567674.55461590446</v>
      </c>
      <c r="BU200" s="105">
        <f>SUMPRODUCT((BI$4:BI200)*($BR$4:$BR200)*(其他调用!CA$5:CA201))</f>
        <v>1775110.8260713189</v>
      </c>
      <c r="BV200" s="105">
        <f>SUMPRODUCT((BJ$4:BJ200)*($BR$4:$BR200)*(其他调用!CB$5:CB201))</f>
        <v>1244403.2765742743</v>
      </c>
      <c r="BW200" s="105">
        <f>SUMPRODUCT((BK$4:BK200)*($BR$4:$BR200)*(其他调用!CC$5:CC201))</f>
        <v>694483.93157966051</v>
      </c>
      <c r="BX200" s="105">
        <f>SUMPRODUCT((BG$4:BG200)*($BR$4:$BR200))*'[1]功能-战损相关'!$D$2-BS200</f>
        <v>340134.91539823532</v>
      </c>
      <c r="BY200" s="105">
        <f>SUMPRODUCT((BH$4:BH200)*($BR$4:$BR200))*'[1]功能-战损相关'!$D$2-BT200</f>
        <v>1054252.7442866806</v>
      </c>
      <c r="BZ200" s="105">
        <f>SUMPRODUCT((BI$4:BI200)*($BR$4:$BR200))*'[1]功能-战损相关'!$D$2-BU200</f>
        <v>3296634.3912753062</v>
      </c>
      <c r="CA200" s="105">
        <f>SUMPRODUCT((BJ$4:BJ200)*($BR$4:$BR200))*'[1]功能-战损相关'!$D$2-BV200</f>
        <v>2311034.6564950794</v>
      </c>
      <c r="CB200" s="105">
        <f>SUMPRODUCT((BK$4:BK200)*($BR$4:$BR200))*'[1]功能-战损相关'!$D$2-BW200</f>
        <v>1289755.872933656</v>
      </c>
    </row>
    <row r="201" spans="40:80" x14ac:dyDescent="0.2">
      <c r="AN201" s="105">
        <v>198</v>
      </c>
      <c r="AO201" s="105">
        <f>求节点(节奏总纲!D$4:D$163,AH$4:AH$163,$AN201)*其他调用!H202*其他调用!$M202</f>
        <v>547543138.97692287</v>
      </c>
      <c r="AP201" s="105">
        <f>求节点(节奏总纲!E$4:E$163,AI$4:AI$163,$AN201)*其他调用!I202*其他调用!$M202</f>
        <v>668002301.36042035</v>
      </c>
      <c r="AQ201" s="105">
        <f>求节点(节奏总纲!F$4:F$163,AJ$4:AJ$163,$AN201)*其他调用!J202*其他调用!$M202</f>
        <v>52982923.91574008</v>
      </c>
      <c r="AR201" s="105">
        <f>求节点(节奏总纲!G$4:G$163,AK$4:AK$163,$AN201)*其他调用!K202*其他调用!$M202</f>
        <v>7558087.2709676642</v>
      </c>
      <c r="AS201" s="105">
        <f>求节点(节奏总纲!H$4:H$163,AL$4:AL$163,$AN201)*其他调用!L202*其他调用!$M202</f>
        <v>3470124.2978200046</v>
      </c>
      <c r="AT201" s="105">
        <f t="shared" si="20"/>
        <v>1279556575.821871</v>
      </c>
      <c r="AU201" s="105"/>
      <c r="BF201" s="105">
        <v>198</v>
      </c>
      <c r="BG201" s="105">
        <f>求节点(节奏总纲!D$4:D$163,AZ$4:AZ$163,$AN201)</f>
        <v>20037.01801499887</v>
      </c>
      <c r="BH201" s="105">
        <f>求节点(节奏总纲!E$4:E$163,BA$4:BA$163,$AN201)</f>
        <v>61840.761055531417</v>
      </c>
      <c r="BI201" s="105">
        <f>求节点(节奏总纲!F$4:F$163,BB$4:BB$163,$AN201)</f>
        <v>192371.38924905079</v>
      </c>
      <c r="BJ201" s="105">
        <f>求节点(节奏总纲!G$4:G$163,BC$4:BC$163,$AN201)</f>
        <v>134051.5461904385</v>
      </c>
      <c r="BK201" s="105">
        <f>求节点(节奏总纲!H$4:H$163,BD$4:BD$163,$AN201)</f>
        <v>77320.078708153349</v>
      </c>
      <c r="BL201" s="105">
        <f>BG201*其他调用!H202*其他调用!$M202</f>
        <v>961026.48340453848</v>
      </c>
      <c r="BM201" s="105">
        <f>BH201*其他调用!I202*其他调用!$M202</f>
        <v>2924543.2008974105</v>
      </c>
      <c r="BN201" s="105">
        <f>BI201*其他调用!J202*其他调用!$M202</f>
        <v>742634.36119340989</v>
      </c>
      <c r="BO201" s="105">
        <f>BJ201*其他调用!K202*其他调用!$M202</f>
        <v>92066.065717408419</v>
      </c>
      <c r="BP201" s="105">
        <f>BK201*其他调用!L202*其他调用!$M202</f>
        <v>15365.046040884232</v>
      </c>
      <c r="BQ201" s="105">
        <f t="shared" si="21"/>
        <v>4735635.1572536519</v>
      </c>
      <c r="BR201" s="105">
        <f>[1]服务器生态!$R200</f>
        <v>3.5919544360353842E-2</v>
      </c>
      <c r="BS201" s="105">
        <f>SUMPRODUCT((BG$4:BG201)*($BR$4:$BR201)*(其他调用!BY$5:BY202))</f>
        <v>183275.52092737061</v>
      </c>
      <c r="BT201" s="105">
        <f>SUMPRODUCT((BH$4:BH201)*($BR$4:$BR201)*(其他调用!BZ$5:BZ202))</f>
        <v>568063.28070890659</v>
      </c>
      <c r="BU201" s="105">
        <f>SUMPRODUCT((BI$4:BI201)*($BR$4:$BR201)*(其他调用!CA$5:CA202))</f>
        <v>1776320.0572850329</v>
      </c>
      <c r="BV201" s="105">
        <f>SUMPRODUCT((BJ$4:BJ201)*($BR$4:$BR201)*(其他调用!CB$5:CB202))</f>
        <v>1245245.9139047675</v>
      </c>
      <c r="BW201" s="105">
        <f>SUMPRODUCT((BK$4:BK201)*($BR$4:$BR201)*(其他调用!CC$5:CC202))</f>
        <v>694969.95942915359</v>
      </c>
      <c r="BX201" s="105">
        <f>SUMPRODUCT((BG$4:BG201)*($BR$4:$BR201))*'[1]功能-战损相关'!$D$2-BS201</f>
        <v>340368.82457940292</v>
      </c>
      <c r="BY201" s="105">
        <f>SUMPRODUCT((BH$4:BH201)*($BR$4:$BR201))*'[1]功能-战损相关'!$D$2-BT201</f>
        <v>1054974.6641736845</v>
      </c>
      <c r="BZ201" s="105">
        <f>SUMPRODUCT((BI$4:BI201)*($BR$4:$BR201))*'[1]功能-战损相关'!$D$2-BU201</f>
        <v>3298880.1063864892</v>
      </c>
      <c r="CA201" s="105">
        <f>SUMPRODUCT((BJ$4:BJ201)*($BR$4:$BR201))*'[1]功能-战损相关'!$D$2-BV201</f>
        <v>2312599.5543945669</v>
      </c>
      <c r="CB201" s="105">
        <f>SUMPRODUCT((BK$4:BK201)*($BR$4:$BR201))*'[1]功能-战损相关'!$D$2-BW201</f>
        <v>1290658.4960827148</v>
      </c>
    </row>
    <row r="202" spans="40:80" x14ac:dyDescent="0.2">
      <c r="AN202" s="105">
        <v>199</v>
      </c>
      <c r="AO202" s="105">
        <f>求节点(节奏总纲!D$4:D$163,AH$4:AH$163,$AN202)*其他调用!H203*其他调用!$M203</f>
        <v>548647328.33695054</v>
      </c>
      <c r="AP202" s="105">
        <f>求节点(节奏总纲!E$4:E$163,AI$4:AI$163,$AN202)*其他调用!I203*其他调用!$M203</f>
        <v>669195764.03229809</v>
      </c>
      <c r="AQ202" s="105">
        <f>求节点(节奏总纲!F$4:F$163,AJ$4:AJ$163,$AN202)*其他调用!J203*其他调用!$M203</f>
        <v>53074517.635063864</v>
      </c>
      <c r="AR202" s="105">
        <f>求节点(节奏总纲!G$4:G$163,AK$4:AK$163,$AN202)*其他调用!K203*其他调用!$M203</f>
        <v>7562632.7466162415</v>
      </c>
      <c r="AS202" s="105">
        <f>求节点(节奏总纲!H$4:H$163,AL$4:AL$163,$AN202)*其他调用!L203*其他调用!$M203</f>
        <v>3470124.2978200046</v>
      </c>
      <c r="AT202" s="105">
        <f t="shared" si="20"/>
        <v>1281950367.0487487</v>
      </c>
      <c r="AU202" s="105"/>
      <c r="BF202" s="105">
        <v>199</v>
      </c>
      <c r="BG202" s="105">
        <f>求节点(节奏总纲!D$4:D$163,AZ$4:AZ$163,$AN202)</f>
        <v>20051.740671727875</v>
      </c>
      <c r="BH202" s="105">
        <f>求节点(节奏总纲!E$4:E$163,BA$4:BA$163,$AN202)</f>
        <v>61883.282780780937</v>
      </c>
      <c r="BI202" s="105">
        <f>求节点(节奏总纲!F$4:F$163,BB$4:BB$163,$AN202)</f>
        <v>192500.33162796989</v>
      </c>
      <c r="BJ202" s="105">
        <f>求节点(节奏总纲!G$4:G$163,BC$4:BC$163,$AN202)</f>
        <v>134130.92354218464</v>
      </c>
      <c r="BK202" s="105">
        <f>求节点(节奏总纲!H$4:H$163,BD$4:BD$163,$AN202)</f>
        <v>77397.524950641251</v>
      </c>
      <c r="BL202" s="105">
        <f>BG202*其他调用!H203*其他调用!$M203</f>
        <v>961732.61956771696</v>
      </c>
      <c r="BM202" s="105">
        <f>BH202*其他调用!I203*其他调用!$M203</f>
        <v>2926554.1176511231</v>
      </c>
      <c r="BN202" s="105">
        <f>BI202*其他调用!J203*其他调用!$M203</f>
        <v>743132.13293365226</v>
      </c>
      <c r="BO202" s="105">
        <f>BJ202*其他调用!K203*其他调用!$M203</f>
        <v>92120.58176507827</v>
      </c>
      <c r="BP202" s="105">
        <f>BK202*其他调用!L203*其他调用!$M203</f>
        <v>15380.436158191427</v>
      </c>
      <c r="BQ202" s="105">
        <f t="shared" si="21"/>
        <v>4738919.8880757615</v>
      </c>
      <c r="BR202" s="105">
        <f>[1]服务器生态!$R201</f>
        <v>3.4797058599092781E-2</v>
      </c>
      <c r="BS202" s="105">
        <f>SUMPRODUCT((BG$4:BG202)*($BR$4:$BR202)*(其他调用!BY$5:BY203))</f>
        <v>183397.625706525</v>
      </c>
      <c r="BT202" s="105">
        <f>SUMPRODUCT((BH$4:BH202)*($BR$4:$BR202)*(其他调用!BZ$5:BZ203))</f>
        <v>568440.11804692133</v>
      </c>
      <c r="BU202" s="105">
        <f>SUMPRODUCT((BI$4:BI202)*($BR$4:$BR202)*(其他调用!CA$5:CA203))</f>
        <v>1777492.2852160335</v>
      </c>
      <c r="BV202" s="105">
        <f>SUMPRODUCT((BJ$4:BJ202)*($BR$4:$BR202)*(其他调用!CB$5:CB203))</f>
        <v>1246062.7021858958</v>
      </c>
      <c r="BW202" s="105">
        <f>SUMPRODUCT((BK$4:BK202)*($BR$4:$BR202)*(其他调用!CC$5:CC203))</f>
        <v>695441.27051610174</v>
      </c>
      <c r="BX202" s="105">
        <f>SUMPRODUCT((BG$4:BG202)*($BR$4:$BR202))*'[1]功能-战损相关'!$D$2-BS202</f>
        <v>340595.59059783252</v>
      </c>
      <c r="BY202" s="105">
        <f>SUMPRODUCT((BH$4:BH202)*($BR$4:$BR202))*'[1]功能-战损相关'!$D$2-BT202</f>
        <v>1055674.5049442835</v>
      </c>
      <c r="BZ202" s="105">
        <f>SUMPRODUCT((BI$4:BI202)*($BR$4:$BR202))*'[1]功能-战损相关'!$D$2-BU202</f>
        <v>3301057.1011154903</v>
      </c>
      <c r="CA202" s="105">
        <f>SUMPRODUCT((BJ$4:BJ202)*($BR$4:$BR202))*'[1]功能-战损相关'!$D$2-BV202</f>
        <v>2314116.4469166626</v>
      </c>
      <c r="CB202" s="105">
        <f>SUMPRODUCT((BK$4:BK202)*($BR$4:$BR202))*'[1]功能-战损相关'!$D$2-BW202</f>
        <v>1291533.7881013327</v>
      </c>
    </row>
    <row r="203" spans="40:80" x14ac:dyDescent="0.2">
      <c r="AN203" s="105">
        <v>200</v>
      </c>
      <c r="AO203" s="105">
        <f>求节点(节奏总纲!D$4:D$163,AH$4:AH$163,$AN203)*其他调用!H204*其他调用!$M204</f>
        <v>549751517.69697809</v>
      </c>
      <c r="AP203" s="105">
        <f>求节点(节奏总纲!E$4:E$163,AI$4:AI$163,$AN203)*其他调用!I204*其他调用!$M204</f>
        <v>670389226.70417583</v>
      </c>
      <c r="AQ203" s="105">
        <f>求节点(节奏总纲!F$4:F$163,AJ$4:AJ$163,$AN203)*其他调用!J204*其他调用!$M204</f>
        <v>53166111.354387634</v>
      </c>
      <c r="AR203" s="105">
        <f>求节点(节奏总纲!G$4:G$163,AK$4:AK$163,$AN203)*其他调用!K204*其他调用!$M204</f>
        <v>7567293.8165037865</v>
      </c>
      <c r="AS203" s="105">
        <f>求节点(节奏总纲!H$4:H$163,AL$4:AL$163,$AN203)*其他调用!L204*其他调用!$M204</f>
        <v>3470124.2978200046</v>
      </c>
      <c r="AT203" s="105">
        <f t="shared" si="20"/>
        <v>1284344273.8698654</v>
      </c>
      <c r="AU203" s="105"/>
      <c r="BF203" s="105">
        <v>200</v>
      </c>
      <c r="BG203" s="105">
        <f>求节点(节奏总纲!D$4:D$163,AZ$4:AZ$163,$AN203)</f>
        <v>20066.463328456884</v>
      </c>
      <c r="BH203" s="105">
        <f>求节点(节奏总纲!E$4:E$163,BA$4:BA$163,$AN203)</f>
        <v>61925.804506030458</v>
      </c>
      <c r="BI203" s="105">
        <f>求节点(节奏总纲!F$4:F$163,BB$4:BB$163,$AN203)</f>
        <v>192629.274006889</v>
      </c>
      <c r="BJ203" s="105">
        <f>求节点(节奏总纲!G$4:G$163,BC$4:BC$163,$AN203)</f>
        <v>134206.93476976853</v>
      </c>
      <c r="BK203" s="105">
        <f>求节点(节奏总纲!H$4:H$163,BD$4:BD$163,$AN203)</f>
        <v>77474.971193129168</v>
      </c>
      <c r="BL203" s="105">
        <f>BG203*其他调用!H204*其他调用!$M204</f>
        <v>962438.75573089556</v>
      </c>
      <c r="BM203" s="105">
        <f>BH203*其他调用!I204*其他调用!$M204</f>
        <v>2928565.0344048361</v>
      </c>
      <c r="BN203" s="105">
        <f>BI203*其他调用!J204*其他调用!$M204</f>
        <v>743629.90467389463</v>
      </c>
      <c r="BO203" s="105">
        <f>BJ203*其他调用!K204*其他调用!$M204</f>
        <v>92172.785972137979</v>
      </c>
      <c r="BP203" s="105">
        <f>BK203*其他调用!L204*其他调用!$M204</f>
        <v>15395.826275498626</v>
      </c>
      <c r="BQ203" s="105">
        <f t="shared" si="21"/>
        <v>4742202.3070572633</v>
      </c>
      <c r="BR203" s="105">
        <f>[1]服务器生态!$R202</f>
        <v>3.3674572837831721E-2</v>
      </c>
      <c r="BS203" s="105">
        <f>SUMPRODUCT((BG$4:BG203)*($BR$4:$BR203)*(其他调用!BY$5:BY204))</f>
        <v>183515.87838319156</v>
      </c>
      <c r="BT203" s="105">
        <f>SUMPRODUCT((BH$4:BH203)*($BR$4:$BR203)*(其他调用!BZ$5:BZ204))</f>
        <v>568805.04992443777</v>
      </c>
      <c r="BU203" s="105">
        <f>SUMPRODUCT((BI$4:BI203)*($BR$4:$BR203)*(其他调用!CA$5:CA204))</f>
        <v>1778627.4592067262</v>
      </c>
      <c r="BV203" s="105">
        <f>SUMPRODUCT((BJ$4:BJ203)*($BR$4:$BR203)*(其他调用!CB$5:CB204))</f>
        <v>1246853.5903959388</v>
      </c>
      <c r="BW203" s="105">
        <f>SUMPRODUCT((BK$4:BK203)*($BR$4:$BR203)*(其他调用!CC$5:CC204))</f>
        <v>695897.8344141983</v>
      </c>
      <c r="BX203" s="105">
        <f>SUMPRODUCT((BG$4:BG203)*($BR$4:$BR203))*'[1]功能-战损相关'!$D$2-BS203</f>
        <v>340815.2027116419</v>
      </c>
      <c r="BY203" s="105">
        <f>SUMPRODUCT((BH$4:BH203)*($BR$4:$BR203))*'[1]功能-战损相关'!$D$2-BT203</f>
        <v>1056352.2355739567</v>
      </c>
      <c r="BZ203" s="105">
        <f>SUMPRODUCT((BI$4:BI203)*($BR$4:$BR203))*'[1]功能-战损相关'!$D$2-BU203</f>
        <v>3303165.2813839195</v>
      </c>
      <c r="CA203" s="105">
        <f>SUMPRODUCT((BJ$4:BJ203)*($BR$4:$BR203))*'[1]功能-战损相关'!$D$2-BV203</f>
        <v>2315585.2393067433</v>
      </c>
      <c r="CB203" s="105">
        <f>SUMPRODUCT((BK$4:BK203)*($BR$4:$BR203))*'[1]功能-战损相关'!$D$2-BW203</f>
        <v>1292381.6924835122</v>
      </c>
    </row>
    <row r="204" spans="40:80" x14ac:dyDescent="0.2">
      <c r="AN204" s="105">
        <v>201</v>
      </c>
      <c r="AO204" s="105">
        <f>求节点(节奏总纲!D$4:D$163,AH$4:AH$163,$AN204)*其他调用!H205*其他调用!$M205</f>
        <v>550855707.05700588</v>
      </c>
      <c r="AP204" s="105">
        <f>求节点(节奏总纲!E$4:E$163,AI$4:AI$163,$AN204)*其他调用!I205*其他调用!$M205</f>
        <v>671582689.37605369</v>
      </c>
      <c r="AQ204" s="105">
        <f>求节点(节奏总纲!F$4:F$163,AJ$4:AJ$163,$AN204)*其他调用!J205*其他调用!$M205</f>
        <v>53257705.073711425</v>
      </c>
      <c r="AR204" s="105">
        <f>求节点(节奏总纲!G$4:G$163,AK$4:AK$163,$AN204)*其他调用!K205*其他调用!$M205</f>
        <v>7572030.1919266423</v>
      </c>
      <c r="AS204" s="105">
        <f>求节点(节奏总纲!H$4:H$163,AL$4:AL$163,$AN204)*其他调用!L205*其他调用!$M205</f>
        <v>3470124.2978200046</v>
      </c>
      <c r="AT204" s="105">
        <f t="shared" si="20"/>
        <v>1286738255.9965179</v>
      </c>
      <c r="AU204" s="105"/>
      <c r="BF204" s="105">
        <v>201</v>
      </c>
      <c r="BG204" s="105">
        <f>求节点(节奏总纲!D$4:D$163,AZ$4:AZ$163,$AN204)</f>
        <v>20081.185985185894</v>
      </c>
      <c r="BH204" s="105">
        <f>求节点(节奏总纲!E$4:E$163,BA$4:BA$163,$AN204)</f>
        <v>61968.326231279971</v>
      </c>
      <c r="BI204" s="105">
        <f>求节点(节奏总纲!F$4:F$163,BB$4:BB$163,$AN204)</f>
        <v>192758.2163858081</v>
      </c>
      <c r="BJ204" s="105">
        <f>求节点(节奏总纲!G$4:G$163,BC$4:BC$163,$AN204)</f>
        <v>134280.75308718462</v>
      </c>
      <c r="BK204" s="105">
        <f>求节点(节奏总纲!H$4:H$163,BD$4:BD$163,$AN204)</f>
        <v>77552.417435617084</v>
      </c>
      <c r="BL204" s="105">
        <f>BG204*其他调用!H205*其他调用!$M205</f>
        <v>963144.89189407416</v>
      </c>
      <c r="BM204" s="105">
        <f>BH204*其他调用!I205*其他调用!$M205</f>
        <v>2930575.9511585482</v>
      </c>
      <c r="BN204" s="105">
        <f>BI204*其他调用!J205*其他调用!$M205</f>
        <v>744127.67641413701</v>
      </c>
      <c r="BO204" s="105">
        <f>BJ204*其他调用!K205*其他调用!$M205</f>
        <v>92223.484097266075</v>
      </c>
      <c r="BP204" s="105">
        <f>BK204*其他调用!L205*其他调用!$M205</f>
        <v>15411.216392805823</v>
      </c>
      <c r="BQ204" s="105">
        <f t="shared" si="21"/>
        <v>4745483.2199568311</v>
      </c>
      <c r="BR204" s="105">
        <f>[1]服务器生态!$R203</f>
        <v>3.2552087076570667E-2</v>
      </c>
      <c r="BS204" s="105">
        <f>SUMPRODUCT((BG$4:BG204)*($BR$4:$BR204)*(其他调用!BY$5:BY205))</f>
        <v>183630.27317327991</v>
      </c>
      <c r="BT204" s="105">
        <f>SUMPRODUCT((BH$4:BH204)*($BR$4:$BR204)*(其他调用!BZ$5:BZ205))</f>
        <v>569158.05963594501</v>
      </c>
      <c r="BU204" s="105">
        <f>SUMPRODUCT((BI$4:BI204)*($BR$4:$BR204)*(其他调用!CA$5:CA205))</f>
        <v>1779725.5285995163</v>
      </c>
      <c r="BV204" s="105">
        <f>SUMPRODUCT((BJ$4:BJ204)*($BR$4:$BR204)*(其他调用!CB$5:CB205))</f>
        <v>1247618.5361801991</v>
      </c>
      <c r="BW204" s="105">
        <f>SUMPRODUCT((BK$4:BK204)*($BR$4:$BR204)*(其他调用!CC$5:CC205))</f>
        <v>696339.62069713674</v>
      </c>
      <c r="BX204" s="105">
        <f>SUMPRODUCT((BG$4:BG204)*($BR$4:$BR204))*'[1]功能-战损相关'!$D$2-BS204</f>
        <v>341027.65017894877</v>
      </c>
      <c r="BY204" s="105">
        <f>SUMPRODUCT((BH$4:BH204)*($BR$4:$BR204))*'[1]功能-战损相关'!$D$2-BT204</f>
        <v>1057007.8250381844</v>
      </c>
      <c r="BZ204" s="105">
        <f>SUMPRODUCT((BI$4:BI204)*($BR$4:$BR204))*'[1]功能-战损相关'!$D$2-BU204</f>
        <v>3305204.553113387</v>
      </c>
      <c r="CA204" s="105">
        <f>SUMPRODUCT((BJ$4:BJ204)*($BR$4:$BR204))*'[1]功能-战损相关'!$D$2-BV204</f>
        <v>2317005.8529060837</v>
      </c>
      <c r="CB204" s="105">
        <f>SUMPRODUCT((BK$4:BK204)*($BR$4:$BR204))*'[1]功能-战损相关'!$D$2-BW204</f>
        <v>1293202.1527232551</v>
      </c>
    </row>
    <row r="205" spans="40:80" x14ac:dyDescent="0.2">
      <c r="AN205" s="105">
        <v>202</v>
      </c>
      <c r="AO205" s="105">
        <f>求节点(节奏总纲!D$4:D$163,AH$4:AH$163,$AN205)*其他调用!H206*其他调用!$M206</f>
        <v>551959896.41703343</v>
      </c>
      <c r="AP205" s="105">
        <f>求节点(节奏总纲!E$4:E$163,AI$4:AI$163,$AN205)*其他调用!I206*其他调用!$M206</f>
        <v>672776152.04793155</v>
      </c>
      <c r="AQ205" s="105">
        <f>求节点(节奏总纲!F$4:F$163,AJ$4:AJ$163,$AN205)*其他调用!J206*其他调用!$M206</f>
        <v>53349298.793035202</v>
      </c>
      <c r="AR205" s="105">
        <f>求节点(节奏总纲!G$4:G$163,AK$4:AK$163,$AN205)*其他调用!K206*其他调用!$M206</f>
        <v>7576766.5673494982</v>
      </c>
      <c r="AS205" s="105">
        <f>求节点(节奏总纲!H$4:H$163,AL$4:AL$163,$AN205)*其他调用!L206*其他调用!$M206</f>
        <v>3470124.2978200046</v>
      </c>
      <c r="AT205" s="105">
        <f t="shared" si="20"/>
        <v>1289132238.1231697</v>
      </c>
      <c r="AU205" s="105"/>
      <c r="BF205" s="105">
        <v>202</v>
      </c>
      <c r="BG205" s="105">
        <f>求节点(节奏总纲!D$4:D$163,AZ$4:AZ$163,$AN205)</f>
        <v>20095.908641914899</v>
      </c>
      <c r="BH205" s="105">
        <f>求节点(节奏总纲!E$4:E$163,BA$4:BA$163,$AN205)</f>
        <v>62010.847956529491</v>
      </c>
      <c r="BI205" s="105">
        <f>求节点(节奏总纲!F$4:F$163,BB$4:BB$163,$AN205)</f>
        <v>192887.15876472718</v>
      </c>
      <c r="BJ205" s="105">
        <f>求节点(节奏总纲!G$4:G$163,BC$4:BC$163,$AN205)</f>
        <v>134354.57140460075</v>
      </c>
      <c r="BK205" s="105">
        <f>求节点(节奏总纲!H$4:H$163,BD$4:BD$163,$AN205)</f>
        <v>77629.863678104986</v>
      </c>
      <c r="BL205" s="105">
        <f>BG205*其他调用!H206*其他调用!$M206</f>
        <v>963851.02805725252</v>
      </c>
      <c r="BM205" s="105">
        <f>BH205*其他调用!I206*其他调用!$M206</f>
        <v>2932586.8679122608</v>
      </c>
      <c r="BN205" s="105">
        <f>BI205*其他调用!J206*其他调用!$M206</f>
        <v>744625.44815437926</v>
      </c>
      <c r="BO205" s="105">
        <f>BJ205*其他调用!K206*其他调用!$M206</f>
        <v>92274.1822223942</v>
      </c>
      <c r="BP205" s="105">
        <f>BK205*其他调用!L206*其他调用!$M206</f>
        <v>15426.606510113021</v>
      </c>
      <c r="BQ205" s="105">
        <f t="shared" si="21"/>
        <v>4748764.1328563998</v>
      </c>
      <c r="BR205" s="105">
        <f>[1]服务器生态!$R204</f>
        <v>3.1429601315309613E-2</v>
      </c>
      <c r="BS205" s="105">
        <f>SUMPRODUCT((BG$4:BG205)*($BR$4:$BR205)*(其他调用!BY$5:BY206))</f>
        <v>183740.80429269967</v>
      </c>
      <c r="BT205" s="105">
        <f>SUMPRODUCT((BH$4:BH205)*($BR$4:$BR205)*(其他调用!BZ$5:BZ206))</f>
        <v>569499.13047593215</v>
      </c>
      <c r="BU205" s="105">
        <f>SUMPRODUCT((BI$4:BI205)*($BR$4:$BR205)*(其他调用!CA$5:CA206))</f>
        <v>1780786.4427368094</v>
      </c>
      <c r="BV205" s="105">
        <f>SUMPRODUCT((BJ$4:BJ205)*($BR$4:$BR205)*(其他调用!CB$5:CB206))</f>
        <v>1248357.510537673</v>
      </c>
      <c r="BW205" s="105">
        <f>SUMPRODUCT((BK$4:BK205)*($BR$4:$BR205)*(其他调用!CC$5:CC206))</f>
        <v>696766.59893861052</v>
      </c>
      <c r="BX205" s="105">
        <f>SUMPRODUCT((BG$4:BG205)*($BR$4:$BR205))*'[1]功能-战损相关'!$D$2-BS205</f>
        <v>341232.92225787113</v>
      </c>
      <c r="BY205" s="105">
        <f>SUMPRODUCT((BH$4:BH205)*($BR$4:$BR205))*'[1]功能-战损相关'!$D$2-BT205</f>
        <v>1057641.2423124462</v>
      </c>
      <c r="BZ205" s="105">
        <f>SUMPRODUCT((BI$4:BI205)*($BR$4:$BR205))*'[1]功能-战损相关'!$D$2-BU205</f>
        <v>3307174.8222255036</v>
      </c>
      <c r="CA205" s="105">
        <f>SUMPRODUCT((BJ$4:BJ205)*($BR$4:$BR205))*'[1]功能-战损相关'!$D$2-BV205</f>
        <v>2318378.2338556778</v>
      </c>
      <c r="CB205" s="105">
        <f>SUMPRODUCT((BK$4:BK205)*($BR$4:$BR205))*'[1]功能-战损相关'!$D$2-BW205</f>
        <v>1293995.1123145637</v>
      </c>
    </row>
    <row r="206" spans="40:80" x14ac:dyDescent="0.2">
      <c r="AN206" s="105">
        <v>203</v>
      </c>
      <c r="AO206" s="105">
        <f>求节点(节奏总纲!D$4:D$163,AH$4:AH$163,$AN206)*其他调用!H207*其他调用!$M207</f>
        <v>553064085.7770611</v>
      </c>
      <c r="AP206" s="105">
        <f>求节点(节奏总纲!E$4:E$163,AI$4:AI$163,$AN206)*其他调用!I207*其他调用!$M207</f>
        <v>673969614.71980917</v>
      </c>
      <c r="AQ206" s="105">
        <f>求节点(节奏总纲!F$4:F$163,AJ$4:AJ$163,$AN206)*其他调用!J207*其他调用!$M207</f>
        <v>53440892.512358978</v>
      </c>
      <c r="AR206" s="105">
        <f>求节点(节奏总纲!G$4:G$163,AK$4:AK$163,$AN206)*其他调用!K207*其他调用!$M207</f>
        <v>7581502.942772354</v>
      </c>
      <c r="AS206" s="105">
        <f>求节点(节奏总纲!H$4:H$163,AL$4:AL$163,$AN206)*其他调用!L207*其他调用!$M207</f>
        <v>3470124.2978200046</v>
      </c>
      <c r="AT206" s="105">
        <f t="shared" si="20"/>
        <v>1291526220.2498217</v>
      </c>
      <c r="AU206" s="105"/>
      <c r="BF206" s="105">
        <v>203</v>
      </c>
      <c r="BG206" s="105">
        <f>求节点(节奏总纲!D$4:D$163,AZ$4:AZ$163,$AN206)</f>
        <v>20110.631298643908</v>
      </c>
      <c r="BH206" s="105">
        <f>求节点(节奏总纲!E$4:E$163,BA$4:BA$163,$AN206)</f>
        <v>62053.369681779004</v>
      </c>
      <c r="BI206" s="105">
        <f>求节点(节奏总纲!F$4:F$163,BB$4:BB$163,$AN206)</f>
        <v>193016.10114364629</v>
      </c>
      <c r="BJ206" s="105">
        <f>求节点(节奏总纲!G$4:G$163,BC$4:BC$163,$AN206)</f>
        <v>134428.38972201687</v>
      </c>
      <c r="BK206" s="105">
        <f>求节点(节奏总纲!H$4:H$163,BD$4:BD$163,$AN206)</f>
        <v>77707.309920592903</v>
      </c>
      <c r="BL206" s="105">
        <f>BG206*其他调用!H207*其他调用!$M207</f>
        <v>964557.16422043112</v>
      </c>
      <c r="BM206" s="105">
        <f>BH206*其他调用!I207*其他调用!$M207</f>
        <v>2934597.7846659734</v>
      </c>
      <c r="BN206" s="105">
        <f>BI206*其他调用!J207*其他调用!$M207</f>
        <v>745123.21989462175</v>
      </c>
      <c r="BO206" s="105">
        <f>BJ206*其他调用!K207*其他调用!$M207</f>
        <v>92324.880347522325</v>
      </c>
      <c r="BP206" s="105">
        <f>BK206*其他调用!L207*其他调用!$M207</f>
        <v>15441.996627420222</v>
      </c>
      <c r="BQ206" s="105">
        <f t="shared" si="21"/>
        <v>4752045.0457559684</v>
      </c>
      <c r="BR206" s="105">
        <f>[1]服务器生态!$R205</f>
        <v>3.0307115554048553E-2</v>
      </c>
      <c r="BS206" s="105">
        <f>SUMPRODUCT((BG$4:BG206)*($BR$4:$BR206)*(其他调用!BY$5:BY207))</f>
        <v>183847.46595736043</v>
      </c>
      <c r="BT206" s="105">
        <f>SUMPRODUCT((BH$4:BH206)*($BR$4:$BR206)*(其他调用!BZ$5:BZ207))</f>
        <v>569828.24573888828</v>
      </c>
      <c r="BU206" s="105">
        <f>SUMPRODUCT((BI$4:BI206)*($BR$4:$BR206)*(其他调用!CA$5:CA207))</f>
        <v>1781810.1509610109</v>
      </c>
      <c r="BV206" s="105">
        <f>SUMPRODUCT((BJ$4:BJ206)*($BR$4:$BR206)*(其他调用!CB$5:CB207))</f>
        <v>1249070.4844673567</v>
      </c>
      <c r="BW206" s="105">
        <f>SUMPRODUCT((BK$4:BK206)*($BR$4:$BR206)*(其他调用!CC$5:CC207))</f>
        <v>697178.73871231312</v>
      </c>
      <c r="BX206" s="105">
        <f>SUMPRODUCT((BG$4:BG206)*($BR$4:$BR206))*'[1]功能-战损相关'!$D$2-BS206</f>
        <v>341431.00820652675</v>
      </c>
      <c r="BY206" s="105">
        <f>SUMPRODUCT((BH$4:BH206)*($BR$4:$BR206))*'[1]功能-战损相关'!$D$2-BT206</f>
        <v>1058252.4563722219</v>
      </c>
      <c r="BZ206" s="105">
        <f>SUMPRODUCT((BI$4:BI206)*($BR$4:$BR206))*'[1]功能-战损相关'!$D$2-BU206</f>
        <v>3309075.9946418786</v>
      </c>
      <c r="CA206" s="105">
        <f>SUMPRODUCT((BJ$4:BJ206)*($BR$4:$BR206))*'[1]功能-战损相关'!$D$2-BV206</f>
        <v>2319702.3282965189</v>
      </c>
      <c r="CB206" s="105">
        <f>SUMPRODUCT((BK$4:BK206)*($BR$4:$BR206))*'[1]功能-战损相关'!$D$2-BW206</f>
        <v>1294760.5147514399</v>
      </c>
    </row>
    <row r="207" spans="40:80" x14ac:dyDescent="0.2">
      <c r="AN207" s="105">
        <v>204</v>
      </c>
      <c r="AO207" s="105">
        <f>求节点(节奏总纲!D$4:D$163,AH$4:AH$163,$AN207)*其他调用!H208*其他调用!$M208</f>
        <v>554168275.13708878</v>
      </c>
      <c r="AP207" s="105">
        <f>求节点(节奏总纲!E$4:E$163,AI$4:AI$163,$AN207)*其他调用!I208*其他调用!$M208</f>
        <v>675163077.39168715</v>
      </c>
      <c r="AQ207" s="105">
        <f>求节点(节奏总纲!F$4:F$163,AJ$4:AJ$163,$AN207)*其他调用!J208*其他调用!$M208</f>
        <v>53532486.231682763</v>
      </c>
      <c r="AR207" s="105">
        <f>求节点(节奏总纲!G$4:G$163,AK$4:AK$163,$AN207)*其他调用!K208*其他调用!$M208</f>
        <v>7586239.3181952098</v>
      </c>
      <c r="AS207" s="105">
        <f>求节点(节奏总纲!H$4:H$163,AL$4:AL$163,$AN207)*其他调用!L208*其他调用!$M208</f>
        <v>3470124.2978200046</v>
      </c>
      <c r="AT207" s="105">
        <f t="shared" si="20"/>
        <v>1293920202.3764739</v>
      </c>
      <c r="AU207" s="105"/>
      <c r="BF207" s="105">
        <v>204</v>
      </c>
      <c r="BG207" s="105">
        <f>求节点(节奏总纲!D$4:D$163,AZ$4:AZ$163,$AN207)</f>
        <v>20125.353955372917</v>
      </c>
      <c r="BH207" s="105">
        <f>求节点(节奏总纲!E$4:E$163,BA$4:BA$163,$AN207)</f>
        <v>62095.891407028525</v>
      </c>
      <c r="BI207" s="105">
        <f>求节点(节奏总纲!F$4:F$163,BB$4:BB$163,$AN207)</f>
        <v>193145.04352256539</v>
      </c>
      <c r="BJ207" s="105">
        <f>求节点(节奏总纲!G$4:G$163,BC$4:BC$163,$AN207)</f>
        <v>134502.208039433</v>
      </c>
      <c r="BK207" s="105">
        <f>求节点(节奏总纲!H$4:H$163,BD$4:BD$163,$AN207)</f>
        <v>77784.75616308082</v>
      </c>
      <c r="BL207" s="105">
        <f>BG207*其他调用!H208*其他调用!$M208</f>
        <v>965263.30038360972</v>
      </c>
      <c r="BM207" s="105">
        <f>BH207*其他调用!I208*其他调用!$M208</f>
        <v>2936608.7014196864</v>
      </c>
      <c r="BN207" s="105">
        <f>BI207*其他调用!J208*其他调用!$M208</f>
        <v>745620.99163486413</v>
      </c>
      <c r="BO207" s="105">
        <f>BJ207*其他调用!K208*其他调用!$M208</f>
        <v>92375.57847265045</v>
      </c>
      <c r="BP207" s="105">
        <f>BK207*其他调用!L208*其他调用!$M208</f>
        <v>15457.386744727419</v>
      </c>
      <c r="BQ207" s="105">
        <f t="shared" si="21"/>
        <v>4755325.958655538</v>
      </c>
      <c r="BR207" s="105">
        <f>[1]服务器生态!$R206</f>
        <v>2.9184629792787492E-2</v>
      </c>
      <c r="BS207" s="105">
        <f>SUMPRODUCT((BG$4:BG207)*($BR$4:$BR207)*(其他调用!BY$5:BY208))</f>
        <v>183950.25238317178</v>
      </c>
      <c r="BT207" s="105">
        <f>SUMPRODUCT((BH$4:BH207)*($BR$4:$BR207)*(其他调用!BZ$5:BZ208))</f>
        <v>570145.3887193026</v>
      </c>
      <c r="BU207" s="105">
        <f>SUMPRODUCT((BI$4:BI207)*($BR$4:$BR207)*(其他调用!CA$5:CA208))</f>
        <v>1782796.6026145266</v>
      </c>
      <c r="BV207" s="105">
        <f>SUMPRODUCT((BJ$4:BJ207)*($BR$4:$BR207)*(其他调用!CB$5:CB208))</f>
        <v>1249757.4289682468</v>
      </c>
      <c r="BW207" s="105">
        <f>SUMPRODUCT((BK$4:BK207)*($BR$4:$BR207)*(其他调用!CC$5:CC208))</f>
        <v>697576.00959193788</v>
      </c>
      <c r="BX207" s="105">
        <f>SUMPRODUCT((BG$4:BG207)*($BR$4:$BR207))*'[1]功能-战损相关'!$D$2-BS207</f>
        <v>341621.89728303358</v>
      </c>
      <c r="BY207" s="105">
        <f>SUMPRODUCT((BH$4:BH207)*($BR$4:$BR207))*'[1]功能-战损相关'!$D$2-BT207</f>
        <v>1058841.4361929914</v>
      </c>
      <c r="BZ207" s="105">
        <f>SUMPRODUCT((BI$4:BI207)*($BR$4:$BR207))*'[1]功能-战损相关'!$D$2-BU207</f>
        <v>3310907.9762841221</v>
      </c>
      <c r="CA207" s="105">
        <f>SUMPRODUCT((BJ$4:BJ207)*($BR$4:$BR207))*'[1]功能-战损相关'!$D$2-BV207</f>
        <v>2320978.0823696004</v>
      </c>
      <c r="CB207" s="105">
        <f>SUMPRODUCT((BK$4:BK207)*($BR$4:$BR207))*'[1]功能-战损相关'!$D$2-BW207</f>
        <v>1295498.303527886</v>
      </c>
    </row>
    <row r="208" spans="40:80" x14ac:dyDescent="0.2">
      <c r="AN208" s="105">
        <v>205</v>
      </c>
      <c r="AO208" s="105">
        <f>求节点(节奏总纲!D$4:D$163,AH$4:AH$163,$AN208)*其他调用!H209*其他调用!$M209</f>
        <v>555272464.49711645</v>
      </c>
      <c r="AP208" s="105">
        <f>求节点(节奏总纲!E$4:E$163,AI$4:AI$163,$AN208)*其他调用!I209*其他调用!$M209</f>
        <v>676356540.0635649</v>
      </c>
      <c r="AQ208" s="105">
        <f>求节点(节奏总纲!F$4:F$163,AJ$4:AJ$163,$AN208)*其他调用!J209*其他调用!$M209</f>
        <v>53624079.951006532</v>
      </c>
      <c r="AR208" s="105">
        <f>求节点(节奏总纲!G$4:G$163,AK$4:AK$163,$AN208)*其他调用!K209*其他调用!$M209</f>
        <v>7590975.6936180657</v>
      </c>
      <c r="AS208" s="105">
        <f>求节点(节奏总纲!H$4:H$163,AL$4:AL$163,$AN208)*其他调用!L209*其他调用!$M209</f>
        <v>3470124.2978200046</v>
      </c>
      <c r="AT208" s="105">
        <f t="shared" si="20"/>
        <v>1296314184.5031259</v>
      </c>
      <c r="AU208" s="105"/>
      <c r="BF208" s="105">
        <v>205</v>
      </c>
      <c r="BG208" s="105">
        <f>求节点(节奏总纲!D$4:D$163,AZ$4:AZ$163,$AN208)</f>
        <v>20140.076612101926</v>
      </c>
      <c r="BH208" s="105">
        <f>求节点(节奏总纲!E$4:E$163,BA$4:BA$163,$AN208)</f>
        <v>62138.413132278045</v>
      </c>
      <c r="BI208" s="105">
        <f>求节点(节奏总纲!F$4:F$163,BB$4:BB$163,$AN208)</f>
        <v>193273.9859014845</v>
      </c>
      <c r="BJ208" s="105">
        <f>求节点(节奏总纲!G$4:G$163,BC$4:BC$163,$AN208)</f>
        <v>134576.02635684912</v>
      </c>
      <c r="BK208" s="105">
        <f>求节点(节奏总纲!H$4:H$163,BD$4:BD$163,$AN208)</f>
        <v>77862.202405568722</v>
      </c>
      <c r="BL208" s="105">
        <f>BG208*其他调用!H209*其他调用!$M209</f>
        <v>965969.43654678832</v>
      </c>
      <c r="BM208" s="105">
        <f>BH208*其他调用!I209*其他调用!$M209</f>
        <v>2938619.6181733985</v>
      </c>
      <c r="BN208" s="105">
        <f>BI208*其他调用!J209*其他调用!$M209</f>
        <v>746118.76337510662</v>
      </c>
      <c r="BO208" s="105">
        <f>BJ208*其他调用!K209*其他调用!$M209</f>
        <v>92426.276597778575</v>
      </c>
      <c r="BP208" s="105">
        <f>BK208*其他调用!L209*其他调用!$M209</f>
        <v>15472.776862034616</v>
      </c>
      <c r="BQ208" s="105">
        <f t="shared" si="21"/>
        <v>4758606.8715551058</v>
      </c>
      <c r="BR208" s="105">
        <f>[1]服务器生态!$R207</f>
        <v>2.8062144031526435E-2</v>
      </c>
      <c r="BS208" s="105">
        <f>SUMPRODUCT((BG$4:BG208)*($BR$4:$BR208)*(其他调用!BY$5:BY209))</f>
        <v>184049.15778604336</v>
      </c>
      <c r="BT208" s="105">
        <f>SUMPRODUCT((BH$4:BH208)*($BR$4:$BR208)*(其他调用!BZ$5:BZ209))</f>
        <v>570450.54271166411</v>
      </c>
      <c r="BU208" s="105">
        <f>SUMPRODUCT((BI$4:BI208)*($BR$4:$BR208)*(其他调用!CA$5:CA209))</f>
        <v>1783745.7470397616</v>
      </c>
      <c r="BV208" s="105">
        <f>SUMPRODUCT((BJ$4:BJ208)*($BR$4:$BR208)*(其他调用!CB$5:CB209))</f>
        <v>1250418.3150393397</v>
      </c>
      <c r="BW208" s="105">
        <f>SUMPRODUCT((BK$4:BK208)*($BR$4:$BR208)*(其他调用!CC$5:CC209))</f>
        <v>697958.38115117839</v>
      </c>
      <c r="BX208" s="105">
        <f>SUMPRODUCT((BG$4:BG208)*($BR$4:$BR208))*'[1]功能-战损相关'!$D$2-BS208</f>
        <v>341805.57874550938</v>
      </c>
      <c r="BY208" s="105">
        <f>SUMPRODUCT((BH$4:BH208)*($BR$4:$BR208))*'[1]功能-战损相关'!$D$2-BT208</f>
        <v>1059408.1507502343</v>
      </c>
      <c r="BZ208" s="105">
        <f>SUMPRODUCT((BI$4:BI208)*($BR$4:$BR208))*'[1]功能-战损相关'!$D$2-BU208</f>
        <v>3312670.673073845</v>
      </c>
      <c r="CA208" s="105">
        <f>SUMPRODUCT((BJ$4:BJ208)*($BR$4:$BR208))*'[1]功能-战损相关'!$D$2-BV208</f>
        <v>2322205.4422159158</v>
      </c>
      <c r="CB208" s="105">
        <f>SUMPRODUCT((BK$4:BK208)*($BR$4:$BR208))*'[1]功能-战损相关'!$D$2-BW208</f>
        <v>1296208.422137904</v>
      </c>
    </row>
    <row r="209" spans="40:80" x14ac:dyDescent="0.2">
      <c r="AN209" s="105">
        <v>206</v>
      </c>
      <c r="AO209" s="105">
        <f>求节点(节奏总纲!D$4:D$163,AH$4:AH$163,$AN209)*其他调用!H210*其他调用!$M210</f>
        <v>556376653.85714424</v>
      </c>
      <c r="AP209" s="105">
        <f>求节点(节奏总纲!E$4:E$163,AI$4:AI$163,$AN209)*其他调用!I210*其他调用!$M210</f>
        <v>677550002.73544276</v>
      </c>
      <c r="AQ209" s="105">
        <f>求节点(节奏总纲!F$4:F$163,AJ$4:AJ$163,$AN209)*其他调用!J210*其他调用!$M210</f>
        <v>53715673.670330316</v>
      </c>
      <c r="AR209" s="105">
        <f>求节点(节奏总纲!G$4:G$163,AK$4:AK$163,$AN209)*其他调用!K210*其他调用!$M210</f>
        <v>7595712.0690409197</v>
      </c>
      <c r="AS209" s="105">
        <f>求节点(节奏总纲!H$4:H$163,AL$4:AL$163,$AN209)*其他调用!L210*其他调用!$M210</f>
        <v>3470124.2978200046</v>
      </c>
      <c r="AT209" s="105">
        <f t="shared" si="20"/>
        <v>1298708166.6297784</v>
      </c>
      <c r="AU209" s="105"/>
      <c r="BF209" s="105">
        <v>206</v>
      </c>
      <c r="BG209" s="105">
        <f>求节点(节奏总纲!D$4:D$163,AZ$4:AZ$163,$AN209)</f>
        <v>20154.799268830931</v>
      </c>
      <c r="BH209" s="105">
        <f>求节点(节奏总纲!E$4:E$163,BA$4:BA$163,$AN209)</f>
        <v>62180.934857527558</v>
      </c>
      <c r="BI209" s="105">
        <f>求节点(节奏总纲!F$4:F$163,BB$4:BB$163,$AN209)</f>
        <v>193402.9282804036</v>
      </c>
      <c r="BJ209" s="105">
        <f>求节点(节奏总纲!G$4:G$163,BC$4:BC$163,$AN209)</f>
        <v>134649.84467426524</v>
      </c>
      <c r="BK209" s="105">
        <f>求节点(节奏总纲!H$4:H$163,BD$4:BD$163,$AN209)</f>
        <v>77939.648648056638</v>
      </c>
      <c r="BL209" s="105">
        <f>BG209*其他调用!H210*其他调用!$M210</f>
        <v>966675.5727099668</v>
      </c>
      <c r="BM209" s="105">
        <f>BH209*其他调用!I210*其他调用!$M210</f>
        <v>2940630.5349271111</v>
      </c>
      <c r="BN209" s="105">
        <f>BI209*其他调用!J210*其他调用!$M210</f>
        <v>746616.53511534899</v>
      </c>
      <c r="BO209" s="105">
        <f>BJ209*其他调用!K210*其他调用!$M210</f>
        <v>92476.9747229067</v>
      </c>
      <c r="BP209" s="105">
        <f>BK209*其他调用!L210*其他调用!$M210</f>
        <v>15488.166979341813</v>
      </c>
      <c r="BQ209" s="105">
        <f t="shared" si="21"/>
        <v>4761887.7844546754</v>
      </c>
      <c r="BR209" s="105">
        <f>[1]服务器生态!$R208</f>
        <v>2.6939658270265378E-2</v>
      </c>
      <c r="BS209" s="105">
        <f>SUMPRODUCT((BG$4:BG209)*($BR$4:$BR209)*(其他调用!BY$5:BY210))</f>
        <v>184144.17638188478</v>
      </c>
      <c r="BT209" s="105">
        <f>SUMPRODUCT((BH$4:BH209)*($BR$4:$BR209)*(其他调用!BZ$5:BZ210))</f>
        <v>570743.69101046189</v>
      </c>
      <c r="BU209" s="105">
        <f>SUMPRODUCT((BI$4:BI209)*($BR$4:$BR209)*(其他调用!CA$5:CA210))</f>
        <v>1784657.5335791216</v>
      </c>
      <c r="BV209" s="105">
        <f>SUMPRODUCT((BJ$4:BJ209)*($BR$4:$BR209)*(其他调用!CB$5:CB210))</f>
        <v>1251053.1136796318</v>
      </c>
      <c r="BW209" s="105">
        <f>SUMPRODUCT((BK$4:BK209)*($BR$4:$BR209)*(其他调用!CC$5:CC210))</f>
        <v>698325.82296372799</v>
      </c>
      <c r="BX209" s="105">
        <f>SUMPRODUCT((BG$4:BG209)*($BR$4:$BR209))*'[1]功能-战损相关'!$D$2-BS209</f>
        <v>341982.04185207206</v>
      </c>
      <c r="BY209" s="105">
        <f>SUMPRODUCT((BH$4:BH209)*($BR$4:$BR209))*'[1]功能-战损相关'!$D$2-BT209</f>
        <v>1059952.5690194301</v>
      </c>
      <c r="BZ209" s="105">
        <f>SUMPRODUCT((BI$4:BI209)*($BR$4:$BR209))*'[1]功能-战损相关'!$D$2-BU209</f>
        <v>3314363.9909326565</v>
      </c>
      <c r="CA209" s="105">
        <f>SUMPRODUCT((BJ$4:BJ209)*($BR$4:$BR209))*'[1]功能-战损相关'!$D$2-BV209</f>
        <v>2323384.3539764583</v>
      </c>
      <c r="CB209" s="105">
        <f>SUMPRODUCT((BK$4:BK209)*($BR$4:$BR209))*'[1]功能-战损相关'!$D$2-BW209</f>
        <v>1296890.814075496</v>
      </c>
    </row>
    <row r="210" spans="40:80" x14ac:dyDescent="0.2">
      <c r="AN210" s="105">
        <v>207</v>
      </c>
      <c r="AO210" s="105">
        <f>求节点(节奏总纲!D$4:D$163,AH$4:AH$163,$AN210)*其他调用!H211*其他调用!$M211</f>
        <v>557476989.49890959</v>
      </c>
      <c r="AP210" s="105">
        <f>求节点(节奏总纲!E$4:E$163,AI$4:AI$163,$AN210)*其他调用!I211*其他调用!$M211</f>
        <v>678681573.80118632</v>
      </c>
      <c r="AQ210" s="105">
        <f>求节点(节奏总纲!F$4:F$163,AJ$4:AJ$163,$AN210)*其他调用!J211*其他调用!$M211</f>
        <v>53799315.135285839</v>
      </c>
      <c r="AR210" s="105">
        <f>求节点(节奏总纲!G$4:G$163,AK$4:AK$163,$AN210)*其他调用!K211*其他调用!$M211</f>
        <v>7600448.4444637755</v>
      </c>
      <c r="AS210" s="105">
        <f>求节点(节奏总纲!H$4:H$163,AL$4:AL$163,$AN210)*其他调用!L211*其他调用!$M211</f>
        <v>3470124.2978200046</v>
      </c>
      <c r="AT210" s="105">
        <f t="shared" si="20"/>
        <v>1301028451.1776657</v>
      </c>
      <c r="AU210" s="105"/>
      <c r="BF210" s="105">
        <v>207</v>
      </c>
      <c r="BG210" s="105">
        <f>求节点(节奏总纲!D$4:D$163,AZ$4:AZ$163,$AN210)</f>
        <v>20169.425664954677</v>
      </c>
      <c r="BH210" s="105">
        <f>求节点(节奏总纲!E$4:E$163,BA$4:BA$163,$AN210)</f>
        <v>62222.13074766325</v>
      </c>
      <c r="BI210" s="105">
        <f>求节点(节奏总纲!F$4:F$163,BB$4:BB$163,$AN210)</f>
        <v>193527.71669051552</v>
      </c>
      <c r="BJ210" s="105">
        <f>求节点(节奏总纲!G$4:G$163,BC$4:BC$163,$AN210)</f>
        <v>134723.66299168137</v>
      </c>
      <c r="BK210" s="105">
        <f>求节点(节奏总纲!H$4:H$163,BD$4:BD$163,$AN210)</f>
        <v>78017.251241124235</v>
      </c>
      <c r="BL210" s="105">
        <f>BG210*其他调用!H211*其他调用!$M211</f>
        <v>967377.09196902835</v>
      </c>
      <c r="BM210" s="105">
        <f>BH210*其他调用!I211*其他调用!$M211</f>
        <v>2942578.7509313268</v>
      </c>
      <c r="BN210" s="105">
        <f>BI210*其他调用!J211*其他调用!$M211</f>
        <v>747098.27079127019</v>
      </c>
      <c r="BO210" s="105">
        <f>BJ210*其他调用!K211*其他调用!$M211</f>
        <v>92527.672848034825</v>
      </c>
      <c r="BP210" s="105">
        <f>BK210*其他调用!L211*其他调用!$M211</f>
        <v>15503.588166636206</v>
      </c>
      <c r="BQ210" s="105">
        <f t="shared" si="21"/>
        <v>4765085.3747062963</v>
      </c>
      <c r="BR210" s="105">
        <f>[1]服务器生态!$R209</f>
        <v>2.5817172509004321E-2</v>
      </c>
      <c r="BS210" s="105">
        <f>SUMPRODUCT((BG$4:BG210)*($BR$4:$BR210)*(其他调用!BY$5:BY211))</f>
        <v>184235.30195169972</v>
      </c>
      <c r="BT210" s="105">
        <f>SUMPRODUCT((BH$4:BH210)*($BR$4:$BR210)*(其他调用!BZ$5:BZ211))</f>
        <v>571024.81092005514</v>
      </c>
      <c r="BU210" s="105">
        <f>SUMPRODUCT((BI$4:BI210)*($BR$4:$BR210)*(其他调用!CA$5:CA211))</f>
        <v>1785531.8928073593</v>
      </c>
      <c r="BV210" s="105">
        <f>SUMPRODUCT((BJ$4:BJ210)*($BR$4:$BR210)*(其他调用!CB$5:CB211))</f>
        <v>1251661.7958881196</v>
      </c>
      <c r="BW210" s="105">
        <f>SUMPRODUCT((BK$4:BK210)*($BR$4:$BR210)*(其他调用!CC$5:CC211))</f>
        <v>698678.30530967284</v>
      </c>
      <c r="BX210" s="105">
        <f>SUMPRODUCT((BG$4:BG210)*($BR$4:$BR210))*'[1]功能-战损相关'!$D$2-BS210</f>
        <v>342151.27505315695</v>
      </c>
      <c r="BY210" s="105">
        <f>SUMPRODUCT((BH$4:BH210)*($BR$4:$BR210))*'[1]功能-战损相关'!$D$2-BT210</f>
        <v>1060474.648851532</v>
      </c>
      <c r="BZ210" s="105">
        <f>SUMPRODUCT((BI$4:BI210)*($BR$4:$BR210))*'[1]功能-战损相关'!$D$2-BU210</f>
        <v>3315987.8009279552</v>
      </c>
      <c r="CA210" s="105">
        <f>SUMPRODUCT((BJ$4:BJ210)*($BR$4:$BR210))*'[1]功能-战损相关'!$D$2-BV210</f>
        <v>2324514.7637922205</v>
      </c>
      <c r="CB210" s="105">
        <f>SUMPRODUCT((BK$4:BK210)*($BR$4:$BR210))*'[1]功能-战损相关'!$D$2-BW210</f>
        <v>1297545.4241465363</v>
      </c>
    </row>
    <row r="211" spans="40:80" x14ac:dyDescent="0.2">
      <c r="AN211" s="105">
        <v>208</v>
      </c>
      <c r="AO211" s="105">
        <f>求节点(节奏总纲!D$4:D$163,AH$4:AH$163,$AN211)*其他调用!H212*其他调用!$M212</f>
        <v>558520381.74491584</v>
      </c>
      <c r="AP211" s="105">
        <f>求节点(节奏总纲!E$4:E$163,AI$4:AI$163,$AN211)*其他调用!I212*其他调用!$M212</f>
        <v>679807848.82254457</v>
      </c>
      <c r="AQ211" s="105">
        <f>求节点(节奏总纲!F$4:F$163,AJ$4:AJ$163,$AN211)*其他调用!J212*其他调用!$M212</f>
        <v>53878131.568980858</v>
      </c>
      <c r="AR211" s="105">
        <f>求节点(节奏总纲!G$4:G$163,AK$4:AK$163,$AN211)*其他调用!K212*其他调用!$M212</f>
        <v>7605184.8198866313</v>
      </c>
      <c r="AS211" s="105">
        <f>求节点(节奏总纲!H$4:H$163,AL$4:AL$163,$AN211)*其他调用!L212*其他调用!$M212</f>
        <v>3470124.2978200046</v>
      </c>
      <c r="AT211" s="105">
        <f t="shared" si="20"/>
        <v>1303281671.2541482</v>
      </c>
      <c r="AU211" s="105"/>
      <c r="BF211" s="105">
        <v>208</v>
      </c>
      <c r="BG211" s="105">
        <f>求节点(节奏总纲!D$4:D$163,AZ$4:AZ$163,$AN211)</f>
        <v>20182.629693025385</v>
      </c>
      <c r="BH211" s="105">
        <f>求节点(节奏总纲!E$4:E$163,BA$4:BA$163,$AN211)</f>
        <v>62263.213186524219</v>
      </c>
      <c r="BI211" s="105">
        <f>求节点(节奏总纲!F$4:F$163,BB$4:BB$163,$AN211)</f>
        <v>193649.98467957179</v>
      </c>
      <c r="BJ211" s="105">
        <f>求节点(节奏总纲!G$4:G$163,BC$4:BC$163,$AN211)</f>
        <v>134797.48130909749</v>
      </c>
      <c r="BK211" s="105">
        <f>求节点(节奏总纲!H$4:H$163,BD$4:BD$163,$AN211)</f>
        <v>78095.814375742688</v>
      </c>
      <c r="BL211" s="105">
        <f>BG211*其他调用!H212*其他调用!$M212</f>
        <v>968010.39082887198</v>
      </c>
      <c r="BM211" s="105">
        <f>BH211*其他调用!I212*其他调用!$M212</f>
        <v>2944521.601653025</v>
      </c>
      <c r="BN211" s="105">
        <f>BI211*其他调用!J212*其他调用!$M212</f>
        <v>747570.2765833044</v>
      </c>
      <c r="BO211" s="105">
        <f>BJ211*其他调用!K212*其他调用!$M212</f>
        <v>92578.37097316295</v>
      </c>
      <c r="BP211" s="105">
        <f>BK211*其他调用!L212*其他调用!$M212</f>
        <v>15519.200232747586</v>
      </c>
      <c r="BQ211" s="105">
        <f t="shared" si="21"/>
        <v>4768199.8402711125</v>
      </c>
      <c r="BR211" s="105">
        <f>[1]服务器生态!$R210</f>
        <v>2.4694686747743264E-2</v>
      </c>
      <c r="BS211" s="105">
        <f>SUMPRODUCT((BG$4:BG211)*($BR$4:$BR211)*(其他调用!BY$5:BY212))</f>
        <v>184322.52260235234</v>
      </c>
      <c r="BT211" s="105">
        <f>SUMPRODUCT((BH$4:BH211)*($BR$4:$BR211)*(其他调用!BZ$5:BZ212))</f>
        <v>571293.88576552621</v>
      </c>
      <c r="BU211" s="105">
        <f>SUMPRODUCT((BI$4:BI211)*($BR$4:$BR211)*(其他调用!CA$5:CA212))</f>
        <v>1786368.7648066736</v>
      </c>
      <c r="BV211" s="105">
        <f>SUMPRODUCT((BJ$4:BJ211)*($BR$4:$BR211)*(其他调用!CB$5:CB212))</f>
        <v>1252244.3326637994</v>
      </c>
      <c r="BW211" s="105">
        <f>SUMPRODUCT((BK$4:BK211)*($BR$4:$BR211)*(其他调用!CC$5:CC212))</f>
        <v>699015.80185232859</v>
      </c>
      <c r="BX211" s="105">
        <f>SUMPRODUCT((BG$4:BG211)*($BR$4:$BR211))*'[1]功能-战损相关'!$D$2-BS211</f>
        <v>342313.25626151182</v>
      </c>
      <c r="BY211" s="105">
        <f>SUMPRODUCT((BH$4:BH211)*($BR$4:$BR211))*'[1]功能-战损相关'!$D$2-BT211</f>
        <v>1060974.3592788354</v>
      </c>
      <c r="BZ211" s="105">
        <f>SUMPRODUCT((BI$4:BI211)*($BR$4:$BR211))*'[1]功能-战损相关'!$D$2-BU211</f>
        <v>3317541.9917838247</v>
      </c>
      <c r="CA211" s="105">
        <f>SUMPRODUCT((BJ$4:BJ211)*($BR$4:$BR211))*'[1]功能-战损相关'!$D$2-BV211</f>
        <v>2325596.6178041976</v>
      </c>
      <c r="CB211" s="105">
        <f>SUMPRODUCT((BK$4:BK211)*($BR$4:$BR211))*'[1]功能-战损相关'!$D$2-BW211</f>
        <v>1298172.2034400399</v>
      </c>
    </row>
    <row r="212" spans="40:80" x14ac:dyDescent="0.2">
      <c r="AN212" s="105">
        <v>209</v>
      </c>
      <c r="AO212" s="105">
        <f>求节点(节奏总纲!D$4:D$163,AH$4:AH$163,$AN212)*其他调用!H213*其他调用!$M213</f>
        <v>559563773.99092221</v>
      </c>
      <c r="AP212" s="105">
        <f>求节点(节奏总纲!E$4:E$163,AI$4:AI$163,$AN212)*其他调用!I213*其他调用!$M213</f>
        <v>680934123.84390259</v>
      </c>
      <c r="AQ212" s="105">
        <f>求节点(节奏总纲!F$4:F$163,AJ$4:AJ$163,$AN212)*其他调用!J213*其他调用!$M213</f>
        <v>53956948.002675876</v>
      </c>
      <c r="AR212" s="105">
        <f>求节点(节奏总纲!G$4:G$163,AK$4:AK$163,$AN212)*其他调用!K213*其他调用!$M213</f>
        <v>7609921.1953094872</v>
      </c>
      <c r="AS212" s="105">
        <f>求节点(节奏总纲!H$4:H$163,AL$4:AL$163,$AN212)*其他调用!L213*其他调用!$M213</f>
        <v>3470124.2978200046</v>
      </c>
      <c r="AT212" s="105">
        <f t="shared" si="20"/>
        <v>1305534891.3306301</v>
      </c>
      <c r="AU212" s="105"/>
      <c r="BF212" s="105">
        <v>209</v>
      </c>
      <c r="BG212" s="105">
        <f>求节点(节奏总纲!D$4:D$163,AZ$4:AZ$163,$AN212)</f>
        <v>20195.833721096096</v>
      </c>
      <c r="BH212" s="105">
        <f>求节点(节奏总纲!E$4:E$163,BA$4:BA$163,$AN212)</f>
        <v>62304.295625385181</v>
      </c>
      <c r="BI212" s="105">
        <f>求节点(节奏总纲!F$4:F$163,BB$4:BB$163,$AN212)</f>
        <v>193772.25266862806</v>
      </c>
      <c r="BJ212" s="105">
        <f>求节点(节奏总纲!G$4:G$163,BC$4:BC$163,$AN212)</f>
        <v>134871.29962651362</v>
      </c>
      <c r="BK212" s="105">
        <f>求节点(节奏总纲!H$4:H$163,BD$4:BD$163,$AN212)</f>
        <v>78174.377510361141</v>
      </c>
      <c r="BL212" s="105">
        <f>BG212*其他调用!H213*其他调用!$M213</f>
        <v>968643.68968871585</v>
      </c>
      <c r="BM212" s="105">
        <f>BH212*其他调用!I213*其他调用!$M213</f>
        <v>2946464.4523747237</v>
      </c>
      <c r="BN212" s="105">
        <f>BI212*其他调用!J213*其他调用!$M213</f>
        <v>748042.28237533849</v>
      </c>
      <c r="BO212" s="105">
        <f>BJ212*其他调用!K213*其他调用!$M213</f>
        <v>92629.069098291075</v>
      </c>
      <c r="BP212" s="105">
        <f>BK212*其他调用!L213*其他调用!$M213</f>
        <v>15534.812298858964</v>
      </c>
      <c r="BQ212" s="105">
        <f t="shared" si="21"/>
        <v>4771314.3058359278</v>
      </c>
      <c r="BR212" s="105">
        <f>[1]服务器生态!$R211</f>
        <v>2.3572200986482206E-2</v>
      </c>
      <c r="BS212" s="105">
        <f>SUMPRODUCT((BG$4:BG212)*($BR$4:$BR212)*(其他调用!BY$5:BY213))</f>
        <v>184405.83314637592</v>
      </c>
      <c r="BT212" s="105">
        <f>SUMPRODUCT((BH$4:BH212)*($BR$4:$BR212)*(其他调用!BZ$5:BZ213))</f>
        <v>571550.89940681669</v>
      </c>
      <c r="BU212" s="105">
        <f>SUMPRODUCT((BI$4:BI212)*($BR$4:$BR212)*(其他调用!CA$5:CA213))</f>
        <v>1787168.1015416377</v>
      </c>
      <c r="BV212" s="105">
        <f>SUMPRODUCT((BJ$4:BJ212)*($BR$4:$BR212)*(其他调用!CB$5:CB213))</f>
        <v>1252800.6950056676</v>
      </c>
      <c r="BW212" s="105">
        <f>SUMPRODUCT((BK$4:BK212)*($BR$4:$BR212)*(其他调用!CC$5:CC213))</f>
        <v>699338.28172659536</v>
      </c>
      <c r="BX212" s="105">
        <f>SUMPRODUCT((BG$4:BG212)*($BR$4:$BR212))*'[1]功能-战损相关'!$D$2-BS212</f>
        <v>342467.97584326984</v>
      </c>
      <c r="BY212" s="105">
        <f>SUMPRODUCT((BH$4:BH212)*($BR$4:$BR212))*'[1]功能-战损相关'!$D$2-BT212</f>
        <v>1061451.6703269463</v>
      </c>
      <c r="BZ212" s="105">
        <f>SUMPRODUCT((BI$4:BI212)*($BR$4:$BR212))*'[1]功能-战损相关'!$D$2-BU212</f>
        <v>3319026.4742916152</v>
      </c>
      <c r="CA212" s="105">
        <f>SUMPRODUCT((BJ$4:BJ212)*($BR$4:$BR212))*'[1]功能-战损相关'!$D$2-BV212</f>
        <v>2326629.8621533811</v>
      </c>
      <c r="CB212" s="105">
        <f>SUMPRODUCT((BK$4:BK212)*($BR$4:$BR212))*'[1]功能-战损相关'!$D$2-BW212</f>
        <v>1298771.0946351071</v>
      </c>
    </row>
    <row r="213" spans="40:80" x14ac:dyDescent="0.2">
      <c r="AN213" s="105">
        <v>210</v>
      </c>
      <c r="AO213" s="105">
        <f>求节点(节奏总纲!D$4:D$163,AH$4:AH$163,$AN213)*其他调用!H214*其他调用!$M214</f>
        <v>560607166.23692858</v>
      </c>
      <c r="AP213" s="105">
        <f>求节点(节奏总纲!E$4:E$163,AI$4:AI$163,$AN213)*其他调用!I214*其他调用!$M214</f>
        <v>682060398.86526072</v>
      </c>
      <c r="AQ213" s="105">
        <f>求节点(节奏总纲!F$4:F$163,AJ$4:AJ$163,$AN213)*其他调用!J214*其他调用!$M214</f>
        <v>54035764.436370879</v>
      </c>
      <c r="AR213" s="105">
        <f>求节点(节奏总纲!G$4:G$163,AK$4:AK$163,$AN213)*其他调用!K214*其他调用!$M214</f>
        <v>7614657.570732343</v>
      </c>
      <c r="AS213" s="105">
        <f>求节点(节奏总纲!H$4:H$163,AL$4:AL$163,$AN213)*其他调用!L214*其他调用!$M214</f>
        <v>3470124.2978200046</v>
      </c>
      <c r="AT213" s="105">
        <f t="shared" si="20"/>
        <v>1307788111.4071126</v>
      </c>
      <c r="AU213" s="105"/>
      <c r="BF213" s="105">
        <v>210</v>
      </c>
      <c r="BG213" s="105">
        <f>求节点(节奏总纲!D$4:D$163,AZ$4:AZ$163,$AN213)</f>
        <v>20209.037749166808</v>
      </c>
      <c r="BH213" s="105">
        <f>求节点(节奏总纲!E$4:E$163,BA$4:BA$163,$AN213)</f>
        <v>62345.37806424615</v>
      </c>
      <c r="BI213" s="105">
        <f>求节点(节奏总纲!F$4:F$163,BB$4:BB$163,$AN213)</f>
        <v>193894.52065768433</v>
      </c>
      <c r="BJ213" s="105">
        <f>求节点(节奏总纲!G$4:G$163,BC$4:BC$163,$AN213)</f>
        <v>134945.11794392974</v>
      </c>
      <c r="BK213" s="105">
        <f>求节点(节奏总纲!H$4:H$163,BD$4:BD$163,$AN213)</f>
        <v>78252.940644979579</v>
      </c>
      <c r="BL213" s="105">
        <f>BG213*其他调用!H214*其他调用!$M214</f>
        <v>969276.98854855984</v>
      </c>
      <c r="BM213" s="105">
        <f>BH213*其他调用!I214*其他调用!$M214</f>
        <v>2948407.303096422</v>
      </c>
      <c r="BN213" s="105">
        <f>BI213*其他调用!J214*其他调用!$M214</f>
        <v>748514.28816737258</v>
      </c>
      <c r="BO213" s="105">
        <f>BJ213*其他调用!K214*其他调用!$M214</f>
        <v>92679.7672234192</v>
      </c>
      <c r="BP213" s="105">
        <f>BK213*其他调用!L214*其他调用!$M214</f>
        <v>15550.42436497034</v>
      </c>
      <c r="BQ213" s="105">
        <f t="shared" si="21"/>
        <v>4774428.7714007441</v>
      </c>
      <c r="BR213" s="105">
        <f>[1]服务器生态!$R212</f>
        <v>2.2449715225221149E-2</v>
      </c>
      <c r="BS213" s="105">
        <f>SUMPRODUCT((BG$4:BG213)*($BR$4:$BR213)*(其他调用!BY$5:BY214))</f>
        <v>184485.22839630372</v>
      </c>
      <c r="BT213" s="105">
        <f>SUMPRODUCT((BH$4:BH213)*($BR$4:$BR213)*(其他调用!BZ$5:BZ214))</f>
        <v>571795.83570386819</v>
      </c>
      <c r="BU213" s="105">
        <f>SUMPRODUCT((BI$4:BI213)*($BR$4:$BR213)*(其他调用!CA$5:CA214))</f>
        <v>1787929.8549768245</v>
      </c>
      <c r="BV213" s="105">
        <f>SUMPRODUCT((BJ$4:BJ213)*($BR$4:$BR213)*(其他调用!CB$5:CB214))</f>
        <v>1253330.8539127207</v>
      </c>
      <c r="BW213" s="105">
        <f>SUMPRODUCT((BK$4:BK213)*($BR$4:$BR213)*(其他调用!CC$5:CC214))</f>
        <v>699645.71406737319</v>
      </c>
      <c r="BX213" s="105">
        <f>SUMPRODUCT((BG$4:BG213)*($BR$4:$BR213))*'[1]功能-战损相关'!$D$2-BS213</f>
        <v>342615.42416456435</v>
      </c>
      <c r="BY213" s="105">
        <f>SUMPRODUCT((BH$4:BH213)*($BR$4:$BR213))*'[1]功能-战损相关'!$D$2-BT213</f>
        <v>1061906.5520214702</v>
      </c>
      <c r="BZ213" s="105">
        <f>SUMPRODUCT((BI$4:BI213)*($BR$4:$BR213))*'[1]功能-战损相关'!$D$2-BU213</f>
        <v>3320441.1592426756</v>
      </c>
      <c r="CA213" s="105">
        <f>SUMPRODUCT((BJ$4:BJ213)*($BR$4:$BR213))*'[1]功能-战损相关'!$D$2-BV213</f>
        <v>2327614.4429807663</v>
      </c>
      <c r="CB213" s="105">
        <f>SUMPRODUCT((BK$4:BK213)*($BR$4:$BR213))*'[1]功能-战损相关'!$D$2-BW213</f>
        <v>1299342.0404108372</v>
      </c>
    </row>
    <row r="214" spans="40:80" x14ac:dyDescent="0.2">
      <c r="AN214" s="105">
        <v>211</v>
      </c>
      <c r="AO214" s="105">
        <f>求节点(节奏总纲!D$4:D$163,AH$4:AH$163,$AN214)*其他调用!H215*其他调用!$M215</f>
        <v>561650558.48293495</v>
      </c>
      <c r="AP214" s="105">
        <f>求节点(节奏总纲!E$4:E$163,AI$4:AI$163,$AN214)*其他调用!I215*其他调用!$M215</f>
        <v>683186673.88661885</v>
      </c>
      <c r="AQ214" s="105">
        <f>求节点(节奏总纲!F$4:F$163,AJ$4:AJ$163,$AN214)*其他调用!J215*其他调用!$M215</f>
        <v>54114580.870065905</v>
      </c>
      <c r="AR214" s="105">
        <f>求节点(节奏总纲!G$4:G$163,AK$4:AK$163,$AN214)*其他调用!K215*其他调用!$M215</f>
        <v>7619393.9461551988</v>
      </c>
      <c r="AS214" s="105">
        <f>求节点(节奏总纲!H$4:H$163,AL$4:AL$163,$AN214)*其他调用!L215*其他调用!$M215</f>
        <v>3470124.2978200046</v>
      </c>
      <c r="AT214" s="105">
        <f t="shared" si="20"/>
        <v>1310041331.4835951</v>
      </c>
      <c r="AU214" s="105"/>
      <c r="BF214" s="105">
        <v>211</v>
      </c>
      <c r="BG214" s="105">
        <f>求节点(节奏总纲!D$4:D$163,AZ$4:AZ$163,$AN214)</f>
        <v>20222.241777237519</v>
      </c>
      <c r="BH214" s="105">
        <f>求节点(节奏总纲!E$4:E$163,BA$4:BA$163,$AN214)</f>
        <v>62386.460503107111</v>
      </c>
      <c r="BI214" s="105">
        <f>求节点(节奏总纲!F$4:F$163,BB$4:BB$163,$AN214)</f>
        <v>194016.78864674061</v>
      </c>
      <c r="BJ214" s="105">
        <f>求节点(节奏总纲!G$4:G$163,BC$4:BC$163,$AN214)</f>
        <v>135018.93626134584</v>
      </c>
      <c r="BK214" s="105">
        <f>求节点(节奏总纲!H$4:H$163,BD$4:BD$163,$AN214)</f>
        <v>78331.503779598032</v>
      </c>
      <c r="BL214" s="105">
        <f>BG214*其他调用!H215*其他调用!$M215</f>
        <v>969910.2874084037</v>
      </c>
      <c r="BM214" s="105">
        <f>BH214*其他调用!I215*其他调用!$M215</f>
        <v>2950350.1538181202</v>
      </c>
      <c r="BN214" s="105">
        <f>BI214*其他调用!J215*其他调用!$M215</f>
        <v>748986.29395940679</v>
      </c>
      <c r="BO214" s="105">
        <f>BJ214*其他调用!K215*其他调用!$M215</f>
        <v>92730.465348547295</v>
      </c>
      <c r="BP214" s="105">
        <f>BK214*其他调用!L215*其他调用!$M215</f>
        <v>15566.036431081719</v>
      </c>
      <c r="BQ214" s="105">
        <f t="shared" si="21"/>
        <v>4777543.2369655594</v>
      </c>
      <c r="BR214" s="105">
        <f>[1]服务器生态!$R213</f>
        <v>2.1327229463960092E-2</v>
      </c>
      <c r="BS214" s="105">
        <f>SUMPRODUCT((BG$4:BG214)*($BR$4:$BR214)*(其他调用!BY$5:BY215))</f>
        <v>184560.70316466902</v>
      </c>
      <c r="BT214" s="105">
        <f>SUMPRODUCT((BH$4:BH214)*($BR$4:$BR214)*(其他调用!BZ$5:BZ215))</f>
        <v>572028.67851662217</v>
      </c>
      <c r="BU214" s="105">
        <f>SUMPRODUCT((BI$4:BI214)*($BR$4:$BR214)*(其他调用!CA$5:CA215))</f>
        <v>1788653.9770768073</v>
      </c>
      <c r="BV214" s="105">
        <f>SUMPRODUCT((BJ$4:BJ214)*($BR$4:$BR214)*(其他调用!CB$5:CB215))</f>
        <v>1253834.7803839552</v>
      </c>
      <c r="BW214" s="105">
        <f>SUMPRODUCT((BK$4:BK214)*($BR$4:$BR214)*(其他调用!CC$5:CC215))</f>
        <v>699938.06800956198</v>
      </c>
      <c r="BX214" s="105">
        <f>SUMPRODUCT((BG$4:BG214)*($BR$4:$BR214))*'[1]功能-战损相关'!$D$2-BS214</f>
        <v>342755.5915915285</v>
      </c>
      <c r="BY214" s="105">
        <f>SUMPRODUCT((BH$4:BH214)*($BR$4:$BR214))*'[1]功能-战损相关'!$D$2-BT214</f>
        <v>1062338.9743880131</v>
      </c>
      <c r="BZ214" s="105">
        <f>SUMPRODUCT((BI$4:BI214)*($BR$4:$BR214))*'[1]功能-战损相关'!$D$2-BU214</f>
        <v>3321785.9574283576</v>
      </c>
      <c r="CA214" s="105">
        <f>SUMPRODUCT((BJ$4:BJ214)*($BR$4:$BR214))*'[1]功能-战损相关'!$D$2-BV214</f>
        <v>2328550.3064273442</v>
      </c>
      <c r="CB214" s="105">
        <f>SUMPRODUCT((BK$4:BK214)*($BR$4:$BR214))*'[1]功能-战损相关'!$D$2-BW214</f>
        <v>1299884.9834463308</v>
      </c>
    </row>
    <row r="215" spans="40:80" x14ac:dyDescent="0.2">
      <c r="AN215" s="105">
        <v>212</v>
      </c>
      <c r="AO215" s="105">
        <f>求节点(节奏总纲!D$4:D$163,AH$4:AH$163,$AN215)*其他调用!H216*其他调用!$M216</f>
        <v>562693950.7289412</v>
      </c>
      <c r="AP215" s="105">
        <f>求节点(节奏总纲!E$4:E$163,AI$4:AI$163,$AN215)*其他调用!I216*其他调用!$M216</f>
        <v>684312948.9079771</v>
      </c>
      <c r="AQ215" s="105">
        <f>求节点(节奏总纲!F$4:F$163,AJ$4:AJ$163,$AN215)*其他调用!J216*其他调用!$M216</f>
        <v>54193397.303760916</v>
      </c>
      <c r="AR215" s="105">
        <f>求节点(节奏总纲!G$4:G$163,AK$4:AK$163,$AN215)*其他调用!K216*其他调用!$M216</f>
        <v>7624130.3215780528</v>
      </c>
      <c r="AS215" s="105">
        <f>求节点(节奏总纲!H$4:H$163,AL$4:AL$163,$AN215)*其他调用!L216*其他调用!$M216</f>
        <v>3470124.2978200046</v>
      </c>
      <c r="AT215" s="105">
        <f t="shared" si="20"/>
        <v>1312294551.5600774</v>
      </c>
      <c r="AU215" s="105"/>
      <c r="BF215" s="105">
        <v>212</v>
      </c>
      <c r="BG215" s="105">
        <f>求节点(节奏总纲!D$4:D$163,AZ$4:AZ$163,$AN215)</f>
        <v>20235.445805308227</v>
      </c>
      <c r="BH215" s="105">
        <f>求节点(节奏总纲!E$4:E$163,BA$4:BA$163,$AN215)</f>
        <v>62427.54294196808</v>
      </c>
      <c r="BI215" s="105">
        <f>求节点(节奏总纲!F$4:F$163,BB$4:BB$163,$AN215)</f>
        <v>194139.05663579685</v>
      </c>
      <c r="BJ215" s="105">
        <f>求节点(节奏总纲!G$4:G$163,BC$4:BC$163,$AN215)</f>
        <v>135092.75457876196</v>
      </c>
      <c r="BK215" s="105">
        <f>求节点(节奏总纲!H$4:H$163,BD$4:BD$163,$AN215)</f>
        <v>78410.066914216484</v>
      </c>
      <c r="BL215" s="105">
        <f>BG215*其他调用!H216*其他调用!$M216</f>
        <v>970543.58626824745</v>
      </c>
      <c r="BM215" s="105">
        <f>BH215*其他调用!I216*其他调用!$M216</f>
        <v>2952293.0045398194</v>
      </c>
      <c r="BN215" s="105">
        <f>BI215*其他调用!J216*其他调用!$M216</f>
        <v>749458.29975144076</v>
      </c>
      <c r="BO215" s="105">
        <f>BJ215*其他调用!K216*其他调用!$M216</f>
        <v>92781.163473675435</v>
      </c>
      <c r="BP215" s="105">
        <f>BK215*其他调用!L216*其他调用!$M216</f>
        <v>15581.648497193097</v>
      </c>
      <c r="BQ215" s="105">
        <f t="shared" si="21"/>
        <v>4780657.7025303757</v>
      </c>
      <c r="BR215" s="105">
        <f>[1]服务器生态!$R214</f>
        <v>2.0204743702699032E-2</v>
      </c>
      <c r="BS215" s="105">
        <f>SUMPRODUCT((BG$4:BG215)*($BR$4:$BR215)*(其他调用!BY$5:BY216))</f>
        <v>184632.25226400507</v>
      </c>
      <c r="BT215" s="105">
        <f>SUMPRODUCT((BH$4:BH215)*($BR$4:$BR215)*(其他调用!BZ$5:BZ216))</f>
        <v>572249.41170502023</v>
      </c>
      <c r="BU215" s="105">
        <f>SUMPRODUCT((BI$4:BI215)*($BR$4:$BR215)*(其他调用!CA$5:CA216))</f>
        <v>1789340.4198061591</v>
      </c>
      <c r="BV215" s="105">
        <f>SUMPRODUCT((BJ$4:BJ215)*($BR$4:$BR215)*(其他调用!CB$5:CB216))</f>
        <v>1254312.4454183674</v>
      </c>
      <c r="BW215" s="105">
        <f>SUMPRODUCT((BK$4:BK215)*($BR$4:$BR215)*(其他调用!CC$5:CC216))</f>
        <v>700215.31268806173</v>
      </c>
      <c r="BX215" s="105">
        <f>SUMPRODUCT((BG$4:BG215)*($BR$4:$BR215))*'[1]功能-战损相关'!$D$2-BS215</f>
        <v>342888.46849029552</v>
      </c>
      <c r="BY215" s="105">
        <f>SUMPRODUCT((BH$4:BH215)*($BR$4:$BR215))*'[1]功能-战损相关'!$D$2-BT215</f>
        <v>1062748.907452181</v>
      </c>
      <c r="BZ215" s="105">
        <f>SUMPRODUCT((BI$4:BI215)*($BR$4:$BR215))*'[1]功能-战损相关'!$D$2-BU215</f>
        <v>3323060.7796400106</v>
      </c>
      <c r="CA215" s="105">
        <f>SUMPRODUCT((BJ$4:BJ215)*($BR$4:$BR215))*'[1]功能-战损相关'!$D$2-BV215</f>
        <v>2329437.3986341096</v>
      </c>
      <c r="CB215" s="105">
        <f>SUMPRODUCT((BK$4:BK215)*($BR$4:$BR215))*'[1]功能-战损相关'!$D$2-BW215</f>
        <v>1300399.8664206874</v>
      </c>
    </row>
    <row r="216" spans="40:80" x14ac:dyDescent="0.2">
      <c r="AN216" s="105">
        <v>213</v>
      </c>
      <c r="AO216" s="105">
        <f>求节点(节奏总纲!D$4:D$163,AH$4:AH$163,$AN216)*其他调用!H217*其他调用!$M217</f>
        <v>563737342.97494745</v>
      </c>
      <c r="AP216" s="105">
        <f>求节点(节奏总纲!E$4:E$163,AI$4:AI$163,$AN216)*其他调用!I217*其他调用!$M217</f>
        <v>685439223.92933512</v>
      </c>
      <c r="AQ216" s="105">
        <f>求节点(节奏总纲!F$4:F$163,AJ$4:AJ$163,$AN216)*其他调用!J217*其他调用!$M217</f>
        <v>54272213.737455927</v>
      </c>
      <c r="AR216" s="105">
        <f>求节点(节奏总纲!G$4:G$163,AK$4:AK$163,$AN216)*其他调用!K217*其他调用!$M217</f>
        <v>7640440.9718325464</v>
      </c>
      <c r="AS216" s="105">
        <f>求节点(节奏总纲!H$4:H$163,AL$4:AL$163,$AN216)*其他调用!L217*其他调用!$M217</f>
        <v>3470124.2978200046</v>
      </c>
      <c r="AT216" s="105">
        <f t="shared" si="20"/>
        <v>1314559345.911391</v>
      </c>
      <c r="AU216" s="105"/>
      <c r="BF216" s="105">
        <v>213</v>
      </c>
      <c r="BG216" s="105">
        <f>求节点(节奏总纲!D$4:D$163,AZ$4:AZ$163,$AN216)</f>
        <v>20248.649833378939</v>
      </c>
      <c r="BH216" s="105">
        <f>求节点(节奏总纲!E$4:E$163,BA$4:BA$163,$AN216)</f>
        <v>62468.625380829049</v>
      </c>
      <c r="BI216" s="105">
        <f>求节点(节奏总纲!F$4:F$163,BB$4:BB$163,$AN216)</f>
        <v>194261.32462485312</v>
      </c>
      <c r="BJ216" s="105">
        <f>求节点(节奏总纲!G$4:G$163,BC$4:BC$163,$AN216)</f>
        <v>135166.97586165357</v>
      </c>
      <c r="BK216" s="105">
        <f>求节点(节奏总纲!H$4:H$163,BD$4:BD$163,$AN216)</f>
        <v>78488.630048834937</v>
      </c>
      <c r="BL216" s="105">
        <f>BG216*其他调用!H217*其他调用!$M217</f>
        <v>971176.88512809144</v>
      </c>
      <c r="BM216" s="105">
        <f>BH216*其他调用!I217*其他调用!$M217</f>
        <v>2954235.8552615177</v>
      </c>
      <c r="BN216" s="105">
        <f>BI216*其他调用!J217*其他调用!$M217</f>
        <v>749930.30554347497</v>
      </c>
      <c r="BO216" s="105">
        <f>BJ216*其他调用!K217*其他调用!$M217</f>
        <v>92832.138353880247</v>
      </c>
      <c r="BP216" s="105">
        <f>BK216*其他调用!L217*其他调用!$M217</f>
        <v>15597.260563304477</v>
      </c>
      <c r="BQ216" s="105">
        <f t="shared" si="21"/>
        <v>4783772.4448502697</v>
      </c>
      <c r="BR216" s="105">
        <f>[1]服务器生态!$R215</f>
        <v>1.9082257941437978E-2</v>
      </c>
      <c r="BS216" s="105">
        <f>SUMPRODUCT((BG$4:BG216)*($BR$4:$BR216)*(其他调用!BY$5:BY217))</f>
        <v>184699.87050684518</v>
      </c>
      <c r="BT216" s="105">
        <f>SUMPRODUCT((BH$4:BH216)*($BR$4:$BR216)*(其他调用!BZ$5:BZ217))</f>
        <v>572458.01912900398</v>
      </c>
      <c r="BU216" s="105">
        <f>SUMPRODUCT((BI$4:BI216)*($BR$4:$BR216)*(其他调用!CA$5:CA217))</f>
        <v>1789989.1351294531</v>
      </c>
      <c r="BV216" s="105">
        <f>SUMPRODUCT((BJ$4:BJ216)*($BR$4:$BR216)*(其他调用!CB$5:CB217))</f>
        <v>1254763.8213606146</v>
      </c>
      <c r="BW216" s="105">
        <f>SUMPRODUCT((BK$4:BK216)*($BR$4:$BR216)*(其他调用!CC$5:CC217))</f>
        <v>700477.41723777261</v>
      </c>
      <c r="BX216" s="105">
        <f>SUMPRODUCT((BG$4:BG216)*($BR$4:$BR216))*'[1]功能-战损相关'!$D$2-BS216</f>
        <v>343014.04522699863</v>
      </c>
      <c r="BY216" s="105">
        <f>SUMPRODUCT((BH$4:BH216)*($BR$4:$BR216))*'[1]功能-战损相关'!$D$2-BT216</f>
        <v>1063136.321239579</v>
      </c>
      <c r="BZ216" s="105">
        <f>SUMPRODUCT((BI$4:BI216)*($BR$4:$BR216))*'[1]功能-战损相关'!$D$2-BU216</f>
        <v>3324265.5366689847</v>
      </c>
      <c r="CA216" s="105">
        <f>SUMPRODUCT((BJ$4:BJ216)*($BR$4:$BR216))*'[1]功能-战损相关'!$D$2-BV216</f>
        <v>2330275.6682411409</v>
      </c>
      <c r="CB216" s="105">
        <f>SUMPRODUCT((BK$4:BK216)*($BR$4:$BR216))*'[1]功能-战损相关'!$D$2-BW216</f>
        <v>1300886.6320130075</v>
      </c>
    </row>
    <row r="217" spans="40:80" x14ac:dyDescent="0.2">
      <c r="AN217" s="105">
        <v>214</v>
      </c>
      <c r="AO217" s="105">
        <f>求节点(节奏总纲!D$4:D$163,AH$4:AH$163,$AN217)*其他调用!H218*其他调用!$M218</f>
        <v>564780735.22095382</v>
      </c>
      <c r="AP217" s="105">
        <f>求节点(节奏总纲!E$4:E$163,AI$4:AI$163,$AN217)*其他调用!I218*其他调用!$M218</f>
        <v>686565498.95069325</v>
      </c>
      <c r="AQ217" s="105">
        <f>求节点(节奏总纲!F$4:F$163,AJ$4:AJ$163,$AN217)*其他调用!J218*其他调用!$M218</f>
        <v>54351030.171150945</v>
      </c>
      <c r="AR217" s="105">
        <f>求节点(节奏总纲!G$4:G$163,AK$4:AK$163,$AN217)*其他调用!K218*其他调用!$M218</f>
        <v>7672803.6498886719</v>
      </c>
      <c r="AS217" s="105">
        <f>求节点(节奏总纲!H$4:H$163,AL$4:AL$163,$AN217)*其他调用!L218*其他调用!$M218</f>
        <v>3470124.2978200046</v>
      </c>
      <c r="AT217" s="105">
        <f t="shared" si="20"/>
        <v>1316840192.2905068</v>
      </c>
      <c r="AU217" s="105"/>
      <c r="BF217" s="105">
        <v>214</v>
      </c>
      <c r="BG217" s="105">
        <f>求节点(节奏总纲!D$4:D$163,AZ$4:AZ$163,$AN217)</f>
        <v>20261.85386144965</v>
      </c>
      <c r="BH217" s="105">
        <f>求节点(节奏总纲!E$4:E$163,BA$4:BA$163,$AN217)</f>
        <v>62509.707819690011</v>
      </c>
      <c r="BI217" s="105">
        <f>求节点(节奏总纲!F$4:F$163,BB$4:BB$163,$AN217)</f>
        <v>194383.59261390939</v>
      </c>
      <c r="BJ217" s="105">
        <f>求节点(节奏总纲!G$4:G$163,BC$4:BC$163,$AN217)</f>
        <v>135241.75600573598</v>
      </c>
      <c r="BK217" s="105">
        <f>求节点(节奏总纲!H$4:H$163,BD$4:BD$163,$AN217)</f>
        <v>78567.19318345339</v>
      </c>
      <c r="BL217" s="105">
        <f>BG217*其他调用!H218*其他调用!$M218</f>
        <v>971810.18398793531</v>
      </c>
      <c r="BM217" s="105">
        <f>BH217*其他调用!I218*其他调用!$M218</f>
        <v>2956178.7059832159</v>
      </c>
      <c r="BN217" s="105">
        <f>BI217*其他调用!J218*其他调用!$M218</f>
        <v>750402.31133550918</v>
      </c>
      <c r="BO217" s="105">
        <f>BJ217*其他调用!K218*其他调用!$M218</f>
        <v>92883.497057715475</v>
      </c>
      <c r="BP217" s="105">
        <f>BK217*其他调用!L218*其他调用!$M218</f>
        <v>15612.872629415855</v>
      </c>
      <c r="BQ217" s="105">
        <f t="shared" si="21"/>
        <v>4786887.5709937913</v>
      </c>
      <c r="BR217" s="105">
        <f>[1]服务器生态!$R216</f>
        <v>1.9082257941437978E-2</v>
      </c>
      <c r="BS217" s="105">
        <f>SUMPRODUCT((BG$4:BG217)*($BR$4:$BR217)*(其他调用!BY$5:BY218))</f>
        <v>184767.53284315247</v>
      </c>
      <c r="BT217" s="105">
        <f>SUMPRODUCT((BH$4:BH217)*($BR$4:$BR217)*(其他调用!BZ$5:BZ218))</f>
        <v>572666.76374348439</v>
      </c>
      <c r="BU217" s="105">
        <f>SUMPRODUCT((BI$4:BI217)*($BR$4:$BR217)*(其他调用!CA$5:CA218))</f>
        <v>1790638.2587538755</v>
      </c>
      <c r="BV217" s="105">
        <f>SUMPRODUCT((BJ$4:BJ217)*($BR$4:$BR217)*(其他调用!CB$5:CB218))</f>
        <v>1255215.4470233116</v>
      </c>
      <c r="BW217" s="105">
        <f>SUMPRODUCT((BK$4:BK217)*($BR$4:$BR217)*(其他调用!CC$5:CC218))</f>
        <v>700739.7841408333</v>
      </c>
      <c r="BX217" s="105">
        <f>SUMPRODUCT((BG$4:BG217)*($BR$4:$BR217))*'[1]功能-战损相关'!$D$2-BS217</f>
        <v>343139.70385156927</v>
      </c>
      <c r="BY217" s="105">
        <f>SUMPRODUCT((BH$4:BH217)*($BR$4:$BR217))*'[1]功能-战损相关'!$D$2-BT217</f>
        <v>1063523.9898093282</v>
      </c>
      <c r="BZ217" s="105">
        <f>SUMPRODUCT((BI$4:BI217)*($BR$4:$BR217))*'[1]功能-战损相关'!$D$2-BU217</f>
        <v>3325471.051971484</v>
      </c>
      <c r="CA217" s="105">
        <f>SUMPRODUCT((BJ$4:BJ217)*($BR$4:$BR217))*'[1]功能-战损相关'!$D$2-BV217</f>
        <v>2331114.4016147209</v>
      </c>
      <c r="CB217" s="105">
        <f>SUMPRODUCT((BK$4:BK217)*($BR$4:$BR217))*'[1]功能-战损相关'!$D$2-BW217</f>
        <v>1301373.8848329778</v>
      </c>
    </row>
    <row r="218" spans="40:80" x14ac:dyDescent="0.2">
      <c r="AN218" s="105">
        <v>215</v>
      </c>
      <c r="AO218" s="105">
        <f>求节点(节奏总纲!D$4:D$163,AH$4:AH$163,$AN218)*其他调用!H219*其他调用!$M219</f>
        <v>565824127.46696019</v>
      </c>
      <c r="AP218" s="105">
        <f>求节点(节奏总纲!E$4:E$163,AI$4:AI$163,$AN218)*其他调用!I219*其他调用!$M219</f>
        <v>687691773.97205138</v>
      </c>
      <c r="AQ218" s="105">
        <f>求节点(节奏总纲!F$4:F$163,AJ$4:AJ$163,$AN218)*其他调用!J219*其他调用!$M219</f>
        <v>54429846.604845963</v>
      </c>
      <c r="AR218" s="105">
        <f>求节点(节奏总纲!G$4:G$163,AK$4:AK$163,$AN218)*其他调用!K219*其他调用!$M219</f>
        <v>7705166.3279447965</v>
      </c>
      <c r="AS218" s="105">
        <f>求节点(节奏总纲!H$4:H$163,AL$4:AL$163,$AN218)*其他调用!L219*其他调用!$M219</f>
        <v>3470124.2978200046</v>
      </c>
      <c r="AT218" s="105">
        <f t="shared" si="20"/>
        <v>1319121038.6696224</v>
      </c>
      <c r="AU218" s="105"/>
      <c r="BF218" s="105">
        <v>215</v>
      </c>
      <c r="BG218" s="105">
        <f>求节点(节奏总纲!D$4:D$163,AZ$4:AZ$163,$AN218)</f>
        <v>20275.057889520362</v>
      </c>
      <c r="BH218" s="105">
        <f>求节点(节奏总纲!E$4:E$163,BA$4:BA$163,$AN218)</f>
        <v>62550.79025855098</v>
      </c>
      <c r="BI218" s="105">
        <f>求节点(节奏总纲!F$4:F$163,BB$4:BB$163,$AN218)</f>
        <v>194505.86060296567</v>
      </c>
      <c r="BJ218" s="105">
        <f>求节点(节奏总纲!G$4:G$163,BC$4:BC$163,$AN218)</f>
        <v>135316.53614981842</v>
      </c>
      <c r="BK218" s="105">
        <f>求节点(节奏总纲!H$4:H$163,BD$4:BD$163,$AN218)</f>
        <v>78645.756318071843</v>
      </c>
      <c r="BL218" s="105">
        <f>BG218*其他调用!H219*其他调用!$M219</f>
        <v>972443.48284777917</v>
      </c>
      <c r="BM218" s="105">
        <f>BH218*其他调用!I219*其他调用!$M219</f>
        <v>2958121.5567049147</v>
      </c>
      <c r="BN218" s="105">
        <f>BI218*其他调用!J219*其他调用!$M219</f>
        <v>750874.31712754327</v>
      </c>
      <c r="BO218" s="105">
        <f>BJ218*其他调用!K219*其他调用!$M219</f>
        <v>92934.855761550716</v>
      </c>
      <c r="BP218" s="105">
        <f>BK218*其他调用!L219*其他调用!$M219</f>
        <v>15628.484695527235</v>
      </c>
      <c r="BQ218" s="105">
        <f t="shared" si="21"/>
        <v>4790002.6971373139</v>
      </c>
      <c r="BR218" s="105">
        <f>[1]服务器生态!$R217</f>
        <v>1.9082257941437978E-2</v>
      </c>
      <c r="BS218" s="105">
        <f>SUMPRODUCT((BG$4:BG218)*($BR$4:$BR218)*(其他调用!BY$5:BY219))</f>
        <v>184835.2392729269</v>
      </c>
      <c r="BT218" s="105">
        <f>SUMPRODUCT((BH$4:BH218)*($BR$4:$BR218)*(其他调用!BZ$5:BZ219))</f>
        <v>572875.64554846147</v>
      </c>
      <c r="BU218" s="105">
        <f>SUMPRODUCT((BI$4:BI218)*($BR$4:$BR218)*(其他调用!CA$5:CA219))</f>
        <v>1791287.7906794262</v>
      </c>
      <c r="BV218" s="105">
        <f>SUMPRODUCT((BJ$4:BJ218)*($BR$4:$BR218)*(其他调用!CB$5:CB219))</f>
        <v>1255667.3224064584</v>
      </c>
      <c r="BW218" s="105">
        <f>SUMPRODUCT((BK$4:BK218)*($BR$4:$BR218)*(其他调用!CC$5:CC219))</f>
        <v>701002.41339724394</v>
      </c>
      <c r="BX218" s="105">
        <f>SUMPRODUCT((BG$4:BG218)*($BR$4:$BR218))*'[1]功能-战损相关'!$D$2-BS218</f>
        <v>343265.44436400756</v>
      </c>
      <c r="BY218" s="105">
        <f>SUMPRODUCT((BH$4:BH218)*($BR$4:$BR218))*'[1]功能-战损相关'!$D$2-BT218</f>
        <v>1063911.9131614284</v>
      </c>
      <c r="BZ218" s="105">
        <f>SUMPRODUCT((BI$4:BI218)*($BR$4:$BR218))*'[1]功能-战损相关'!$D$2-BU218</f>
        <v>3326677.325547507</v>
      </c>
      <c r="CA218" s="105">
        <f>SUMPRODUCT((BJ$4:BJ218)*($BR$4:$BR218))*'[1]功能-战损相关'!$D$2-BV218</f>
        <v>2331953.5987548502</v>
      </c>
      <c r="CB218" s="105">
        <f>SUMPRODUCT((BK$4:BK218)*($BR$4:$BR218))*'[1]功能-战损相关'!$D$2-BW218</f>
        <v>1301861.6248805975</v>
      </c>
    </row>
    <row r="219" spans="40:80" x14ac:dyDescent="0.2">
      <c r="AN219" s="105">
        <v>216</v>
      </c>
      <c r="AO219" s="105">
        <f>求节点(节奏总纲!D$4:D$163,AH$4:AH$163,$AN219)*其他调用!H220*其他调用!$M220</f>
        <v>566867519.71296644</v>
      </c>
      <c r="AP219" s="105">
        <f>求节点(节奏总纲!E$4:E$163,AI$4:AI$163,$AN219)*其他调用!I220*其他调用!$M220</f>
        <v>688818048.99340963</v>
      </c>
      <c r="AQ219" s="105">
        <f>求节点(节奏总纲!F$4:F$163,AJ$4:AJ$163,$AN219)*其他调用!J220*其他调用!$M220</f>
        <v>54508663.038540982</v>
      </c>
      <c r="AR219" s="105">
        <f>求节点(节奏总纲!G$4:G$163,AK$4:AK$163,$AN219)*其他调用!K220*其他调用!$M220</f>
        <v>7737529.0060009211</v>
      </c>
      <c r="AS219" s="105">
        <f>求节点(节奏总纲!H$4:H$163,AL$4:AL$163,$AN219)*其他调用!L220*其他调用!$M220</f>
        <v>3470124.2978200046</v>
      </c>
      <c r="AT219" s="105">
        <f t="shared" si="20"/>
        <v>1321401885.0487382</v>
      </c>
      <c r="AU219" s="105"/>
      <c r="BF219" s="105">
        <v>216</v>
      </c>
      <c r="BG219" s="105">
        <f>求节点(节奏总纲!D$4:D$163,AZ$4:AZ$163,$AN219)</f>
        <v>20288.26191759107</v>
      </c>
      <c r="BH219" s="105">
        <f>求节点(节奏总纲!E$4:E$163,BA$4:BA$163,$AN219)</f>
        <v>62591.872697411942</v>
      </c>
      <c r="BI219" s="105">
        <f>求节点(节奏总纲!F$4:F$163,BB$4:BB$163,$AN219)</f>
        <v>194628.12859202191</v>
      </c>
      <c r="BJ219" s="105">
        <f>求节点(节奏总纲!G$4:G$163,BC$4:BC$163,$AN219)</f>
        <v>135391.31629390086</v>
      </c>
      <c r="BK219" s="105">
        <f>求节点(节奏总纲!H$4:H$163,BD$4:BD$163,$AN219)</f>
        <v>78724.319452690281</v>
      </c>
      <c r="BL219" s="105">
        <f>BG219*其他调用!H220*其他调用!$M220</f>
        <v>973076.78170762304</v>
      </c>
      <c r="BM219" s="105">
        <f>BH219*其他调用!I220*其他调用!$M220</f>
        <v>2960064.4074266129</v>
      </c>
      <c r="BN219" s="105">
        <f>BI219*其他调用!J220*其他调用!$M220</f>
        <v>751346.32291957736</v>
      </c>
      <c r="BO219" s="105">
        <f>BJ219*其他调用!K220*其他调用!$M220</f>
        <v>92986.214465385972</v>
      </c>
      <c r="BP219" s="105">
        <f>BK219*其他调用!L220*其他调用!$M220</f>
        <v>15644.09676163861</v>
      </c>
      <c r="BQ219" s="105">
        <f t="shared" si="21"/>
        <v>4793117.8232808383</v>
      </c>
      <c r="BR219" s="105">
        <f>[1]服务器生态!$R218</f>
        <v>1.9082257941437978E-2</v>
      </c>
      <c r="BS219" s="105">
        <f>SUMPRODUCT((BG$4:BG219)*($BR$4:$BR219)*(其他调用!BY$5:BY220))</f>
        <v>184902.98979616852</v>
      </c>
      <c r="BT219" s="105">
        <f>SUMPRODUCT((BH$4:BH219)*($BR$4:$BR219)*(其他调用!BZ$5:BZ220))</f>
        <v>573084.66454393521</v>
      </c>
      <c r="BU219" s="105">
        <f>SUMPRODUCT((BI$4:BI219)*($BR$4:$BR219)*(其他调用!CA$5:CA220))</f>
        <v>1791937.7309061054</v>
      </c>
      <c r="BV219" s="105">
        <f>SUMPRODUCT((BJ$4:BJ219)*($BR$4:$BR219)*(其他调用!CB$5:CB220))</f>
        <v>1256119.4475100548</v>
      </c>
      <c r="BW219" s="105">
        <f>SUMPRODUCT((BK$4:BK219)*($BR$4:$BR219)*(其他调用!CC$5:CC220))</f>
        <v>701265.30500700453</v>
      </c>
      <c r="BX219" s="105">
        <f>SUMPRODUCT((BG$4:BG219)*($BR$4:$BR219))*'[1]功能-战损相关'!$D$2-BS219</f>
        <v>343391.26676431345</v>
      </c>
      <c r="BY219" s="105">
        <f>SUMPRODUCT((BH$4:BH219)*($BR$4:$BR219))*'[1]功能-战损相关'!$D$2-BT219</f>
        <v>1064300.0912958793</v>
      </c>
      <c r="BZ219" s="105">
        <f>SUMPRODUCT((BI$4:BI219)*($BR$4:$BR219))*'[1]功能-战损相关'!$D$2-BU219</f>
        <v>3327884.3573970534</v>
      </c>
      <c r="CA219" s="105">
        <f>SUMPRODUCT((BJ$4:BJ219)*($BR$4:$BR219))*'[1]功能-战损相关'!$D$2-BV219</f>
        <v>2332793.2596615297</v>
      </c>
      <c r="CB219" s="105">
        <f>SUMPRODUCT((BK$4:BK219)*($BR$4:$BR219))*'[1]功能-战损相关'!$D$2-BW219</f>
        <v>1302349.852155867</v>
      </c>
    </row>
    <row r="220" spans="40:80" x14ac:dyDescent="0.2">
      <c r="AN220" s="105">
        <v>217</v>
      </c>
      <c r="AO220" s="105">
        <f>求节点(节奏总纲!D$4:D$163,AH$4:AH$163,$AN220)*其他调用!H221*其他调用!$M221</f>
        <v>567910911.95897281</v>
      </c>
      <c r="AP220" s="105">
        <f>求节点(节奏总纲!E$4:E$163,AI$4:AI$163,$AN220)*其他调用!I221*其他调用!$M221</f>
        <v>689944324.01476777</v>
      </c>
      <c r="AQ220" s="105">
        <f>求节点(节奏总纲!F$4:F$163,AJ$4:AJ$163,$AN220)*其他调用!J221*其他调用!$M221</f>
        <v>54587479.472235985</v>
      </c>
      <c r="AR220" s="105">
        <f>求节点(节奏总纲!G$4:G$163,AK$4:AK$163,$AN220)*其他调用!K221*其他调用!$M221</f>
        <v>7769891.6840570467</v>
      </c>
      <c r="AS220" s="105">
        <f>求节点(节奏总纲!H$4:H$163,AL$4:AL$163,$AN220)*其他调用!L221*其他调用!$M221</f>
        <v>3470124.2978200046</v>
      </c>
      <c r="AT220" s="105">
        <f t="shared" si="20"/>
        <v>1323682731.4278536</v>
      </c>
      <c r="AU220" s="105"/>
      <c r="BF220" s="105">
        <v>217</v>
      </c>
      <c r="BG220" s="105">
        <f>求节点(节奏总纲!D$4:D$163,AZ$4:AZ$163,$AN220)</f>
        <v>20301.465945661781</v>
      </c>
      <c r="BH220" s="105">
        <f>求节点(节奏总纲!E$4:E$163,BA$4:BA$163,$AN220)</f>
        <v>62632.955136272911</v>
      </c>
      <c r="BI220" s="105">
        <f>求节点(节奏总纲!F$4:F$163,BB$4:BB$163,$AN220)</f>
        <v>194750.39658107818</v>
      </c>
      <c r="BJ220" s="105">
        <f>求节点(节奏总纲!G$4:G$163,BC$4:BC$163,$AN220)</f>
        <v>135466.09643798327</v>
      </c>
      <c r="BK220" s="105">
        <f>求节点(节奏总纲!H$4:H$163,BD$4:BD$163,$AN220)</f>
        <v>78802.882587308733</v>
      </c>
      <c r="BL220" s="105">
        <f>BG220*其他调用!H221*其他调用!$M221</f>
        <v>973710.08056746691</v>
      </c>
      <c r="BM220" s="105">
        <f>BH220*其他调用!I221*其他调用!$M221</f>
        <v>2962007.2581483112</v>
      </c>
      <c r="BN220" s="105">
        <f>BI220*其他调用!J221*其他调用!$M221</f>
        <v>751818.32871161145</v>
      </c>
      <c r="BO220" s="105">
        <f>BJ220*其他调用!K221*其他调用!$M221</f>
        <v>93037.573169221185</v>
      </c>
      <c r="BP220" s="105">
        <f>BK220*其他调用!L221*其他调用!$M221</f>
        <v>15659.70882774999</v>
      </c>
      <c r="BQ220" s="105">
        <f t="shared" si="21"/>
        <v>4796232.9494243609</v>
      </c>
      <c r="BR220" s="105">
        <f>[1]服务器生态!$R219</f>
        <v>1.9082257941437978E-2</v>
      </c>
      <c r="BS220" s="105">
        <f>SUMPRODUCT((BG$4:BG220)*($BR$4:$BR220)*(其他调用!BY$5:BY221))</f>
        <v>184970.78441287728</v>
      </c>
      <c r="BT220" s="105">
        <f>SUMPRODUCT((BH$4:BH220)*($BR$4:$BR220)*(其他调用!BZ$5:BZ221))</f>
        <v>573293.82072990562</v>
      </c>
      <c r="BU220" s="105">
        <f>SUMPRODUCT((BI$4:BI220)*($BR$4:$BR220)*(其他调用!CA$5:CA221))</f>
        <v>1792588.0794339129</v>
      </c>
      <c r="BV220" s="105">
        <f>SUMPRODUCT((BJ$4:BJ220)*($BR$4:$BR220)*(其他调用!CB$5:CB221))</f>
        <v>1256571.822334101</v>
      </c>
      <c r="BW220" s="105">
        <f>SUMPRODUCT((BK$4:BK220)*($BR$4:$BR220)*(其他调用!CC$5:CC221))</f>
        <v>701528.45897011505</v>
      </c>
      <c r="BX220" s="105">
        <f>SUMPRODUCT((BG$4:BG220)*($BR$4:$BR220))*'[1]功能-战损相关'!$D$2-BS220</f>
        <v>343517.17105248687</v>
      </c>
      <c r="BY220" s="105">
        <f>SUMPRODUCT((BH$4:BH220)*($BR$4:$BR220))*'[1]功能-战损相关'!$D$2-BT220</f>
        <v>1064688.5242126817</v>
      </c>
      <c r="BZ220" s="105">
        <f>SUMPRODUCT((BI$4:BI220)*($BR$4:$BR220))*'[1]功能-战损相关'!$D$2-BU220</f>
        <v>3329092.1475201244</v>
      </c>
      <c r="CA220" s="105">
        <f>SUMPRODUCT((BJ$4:BJ220)*($BR$4:$BR220))*'[1]功能-战损相关'!$D$2-BV220</f>
        <v>2333633.3843347584</v>
      </c>
      <c r="CB220" s="105">
        <f>SUMPRODUCT((BK$4:BK220)*($BR$4:$BR220))*'[1]功能-战损相关'!$D$2-BW220</f>
        <v>1302838.5666587865</v>
      </c>
    </row>
    <row r="221" spans="40:80" x14ac:dyDescent="0.2">
      <c r="AN221" s="105">
        <v>218</v>
      </c>
      <c r="AO221" s="105">
        <f>求节点(节奏总纲!D$4:D$163,AH$4:AH$163,$AN221)*其他调用!H222*其他调用!$M222</f>
        <v>568954304.20497918</v>
      </c>
      <c r="AP221" s="105">
        <f>求节点(节奏总纲!E$4:E$163,AI$4:AI$163,$AN221)*其他调用!I222*其他调用!$M222</f>
        <v>691070599.0361259</v>
      </c>
      <c r="AQ221" s="105">
        <f>求节点(节奏总纲!F$4:F$163,AJ$4:AJ$163,$AN221)*其他调用!J222*其他调用!$M222</f>
        <v>54666295.905931011</v>
      </c>
      <c r="AR221" s="105">
        <f>求节点(节奏总纲!G$4:G$163,AK$4:AK$163,$AN221)*其他调用!K222*其他调用!$M222</f>
        <v>7802254.3621131713</v>
      </c>
      <c r="AS221" s="105">
        <f>求节点(节奏总纲!H$4:H$163,AL$4:AL$163,$AN221)*其他调用!L222*其他调用!$M222</f>
        <v>3470124.2978200046</v>
      </c>
      <c r="AT221" s="105">
        <f t="shared" si="20"/>
        <v>1325963577.8069694</v>
      </c>
      <c r="AU221" s="105"/>
      <c r="BF221" s="105">
        <v>218</v>
      </c>
      <c r="BG221" s="105">
        <f>求节点(节奏总纲!D$4:D$163,AZ$4:AZ$163,$AN221)</f>
        <v>20314.669973732493</v>
      </c>
      <c r="BH221" s="105">
        <f>求节点(节奏总纲!E$4:E$163,BA$4:BA$163,$AN221)</f>
        <v>62674.037575133872</v>
      </c>
      <c r="BI221" s="105">
        <f>求节点(节奏总纲!F$4:F$163,BB$4:BB$163,$AN221)</f>
        <v>194872.66457013445</v>
      </c>
      <c r="BJ221" s="105">
        <f>求节点(节奏总纲!G$4:G$163,BC$4:BC$163,$AN221)</f>
        <v>135540.87658206571</v>
      </c>
      <c r="BK221" s="105">
        <f>求节点(节奏总纲!H$4:H$163,BD$4:BD$163,$AN221)</f>
        <v>78881.445721927186</v>
      </c>
      <c r="BL221" s="105">
        <f>BG221*其他调用!H222*其他调用!$M222</f>
        <v>974343.37942731078</v>
      </c>
      <c r="BM221" s="105">
        <f>BH221*其他调用!I222*其他调用!$M222</f>
        <v>2963950.1088700099</v>
      </c>
      <c r="BN221" s="105">
        <f>BI221*其他调用!J222*其他调用!$M222</f>
        <v>752290.33450364554</v>
      </c>
      <c r="BO221" s="105">
        <f>BJ221*其他调用!K222*其他调用!$M222</f>
        <v>93088.931873056441</v>
      </c>
      <c r="BP221" s="105">
        <f>BK221*其他调用!L222*其他调用!$M222</f>
        <v>15675.320893861368</v>
      </c>
      <c r="BQ221" s="105">
        <f t="shared" si="21"/>
        <v>4799348.0755678834</v>
      </c>
      <c r="BR221" s="105">
        <f>[1]服务器生态!$R220</f>
        <v>1.9082257941437978E-2</v>
      </c>
      <c r="BS221" s="105">
        <f>SUMPRODUCT((BG$4:BG221)*($BR$4:$BR221)*(其他调用!BY$5:BY222))</f>
        <v>185038.62312305323</v>
      </c>
      <c r="BT221" s="105">
        <f>SUMPRODUCT((BH$4:BH221)*($BR$4:$BR221)*(其他调用!BZ$5:BZ222))</f>
        <v>573503.11410637258</v>
      </c>
      <c r="BU221" s="105">
        <f>SUMPRODUCT((BI$4:BI221)*($BR$4:$BR221)*(其他调用!CA$5:CA222))</f>
        <v>1793238.8362628489</v>
      </c>
      <c r="BV221" s="105">
        <f>SUMPRODUCT((BJ$4:BJ221)*($BR$4:$BR221)*(其他调用!CB$5:CB222))</f>
        <v>1257024.4468785967</v>
      </c>
      <c r="BW221" s="105">
        <f>SUMPRODUCT((BK$4:BK221)*($BR$4:$BR221)*(其他调用!CC$5:CC222))</f>
        <v>701791.87528657541</v>
      </c>
      <c r="BX221" s="105">
        <f>SUMPRODUCT((BG$4:BG221)*($BR$4:$BR221))*'[1]功能-战损相关'!$D$2-BS221</f>
        <v>343643.15722852794</v>
      </c>
      <c r="BY221" s="105">
        <f>SUMPRODUCT((BH$4:BH221)*($BR$4:$BR221))*'[1]功能-战损相关'!$D$2-BT221</f>
        <v>1065077.2119118348</v>
      </c>
      <c r="BZ221" s="105">
        <f>SUMPRODUCT((BI$4:BI221)*($BR$4:$BR221))*'[1]功能-战损相关'!$D$2-BU221</f>
        <v>3330300.6959167197</v>
      </c>
      <c r="CA221" s="105">
        <f>SUMPRODUCT((BJ$4:BJ221)*($BR$4:$BR221))*'[1]功能-战损相关'!$D$2-BV221</f>
        <v>2334473.9727745363</v>
      </c>
      <c r="CB221" s="105">
        <f>SUMPRODUCT((BK$4:BK221)*($BR$4:$BR221))*'[1]功能-战损相关'!$D$2-BW221</f>
        <v>1303327.7683893559</v>
      </c>
    </row>
    <row r="222" spans="40:80" x14ac:dyDescent="0.2">
      <c r="AN222" s="105">
        <v>219</v>
      </c>
      <c r="AO222" s="105">
        <f>求节点(节奏总纲!D$4:D$163,AH$4:AH$163,$AN222)*其他调用!H223*其他调用!$M223</f>
        <v>569997696.45098555</v>
      </c>
      <c r="AP222" s="105">
        <f>求节点(节奏总纲!E$4:E$163,AI$4:AI$163,$AN222)*其他调用!I223*其他调用!$M223</f>
        <v>692196874.05748391</v>
      </c>
      <c r="AQ222" s="105">
        <f>求节点(节奏总纲!F$4:F$163,AJ$4:AJ$163,$AN222)*其他调用!J223*其他调用!$M223</f>
        <v>54745112.339626022</v>
      </c>
      <c r="AR222" s="105">
        <f>求节点(节奏总纲!G$4:G$163,AK$4:AK$163,$AN222)*其他调用!K223*其他调用!$M223</f>
        <v>7834617.0401692959</v>
      </c>
      <c r="AS222" s="105">
        <f>求节点(节奏总纲!H$4:H$163,AL$4:AL$163,$AN222)*其他调用!L223*其他调用!$M223</f>
        <v>3470124.2978200046</v>
      </c>
      <c r="AT222" s="105">
        <f t="shared" si="20"/>
        <v>1328244424.186085</v>
      </c>
      <c r="AU222" s="105"/>
      <c r="BF222" s="105">
        <v>219</v>
      </c>
      <c r="BG222" s="105">
        <f>求节点(节奏总纲!D$4:D$163,AZ$4:AZ$163,$AN222)</f>
        <v>20327.874001803204</v>
      </c>
      <c r="BH222" s="105">
        <f>求节点(节奏总纲!E$4:E$163,BA$4:BA$163,$AN222)</f>
        <v>62715.120013994841</v>
      </c>
      <c r="BI222" s="105">
        <f>求节点(节奏总纲!F$4:F$163,BB$4:BB$163,$AN222)</f>
        <v>194994.93255919073</v>
      </c>
      <c r="BJ222" s="105">
        <f>求节点(节奏总纲!G$4:G$163,BC$4:BC$163,$AN222)</f>
        <v>135615.65672614813</v>
      </c>
      <c r="BK222" s="105">
        <f>求节点(节奏总纲!H$4:H$163,BD$4:BD$163,$AN222)</f>
        <v>78960.008856545639</v>
      </c>
      <c r="BL222" s="105">
        <f>BG222*其他调用!H223*其他调用!$M223</f>
        <v>974976.67828715476</v>
      </c>
      <c r="BM222" s="105">
        <f>BH222*其他调用!I223*其他调用!$M223</f>
        <v>2965892.9595917081</v>
      </c>
      <c r="BN222" s="105">
        <f>BI222*其他调用!J223*其他调用!$M223</f>
        <v>752762.34029567975</v>
      </c>
      <c r="BO222" s="105">
        <f>BJ222*其他调用!K223*其他调用!$M223</f>
        <v>93140.290576891653</v>
      </c>
      <c r="BP222" s="105">
        <f>BK222*其他调用!L223*其他调用!$M223</f>
        <v>15690.932959972746</v>
      </c>
      <c r="BQ222" s="105">
        <f t="shared" si="21"/>
        <v>4802463.2017114079</v>
      </c>
      <c r="BR222" s="105">
        <f>[1]服务器生态!$R221</f>
        <v>1.9082257941437978E-2</v>
      </c>
      <c r="BS222" s="105">
        <f>SUMPRODUCT((BG$4:BG222)*($BR$4:$BR222)*(其他调用!BY$5:BY223))</f>
        <v>185106.50592669632</v>
      </c>
      <c r="BT222" s="105">
        <f>SUMPRODUCT((BH$4:BH222)*($BR$4:$BR222)*(其他调用!BZ$5:BZ223))</f>
        <v>573712.5446733362</v>
      </c>
      <c r="BU222" s="105">
        <f>SUMPRODUCT((BI$4:BI222)*($BR$4:$BR222)*(其他调用!CA$5:CA223))</f>
        <v>1793890.0013929133</v>
      </c>
      <c r="BV222" s="105">
        <f>SUMPRODUCT((BJ$4:BJ222)*($BR$4:$BR222)*(其他调用!CB$5:CB223))</f>
        <v>1257477.3211435422</v>
      </c>
      <c r="BW222" s="105">
        <f>SUMPRODUCT((BK$4:BK222)*($BR$4:$BR222)*(其他调用!CC$5:CC223))</f>
        <v>702055.5539563857</v>
      </c>
      <c r="BX222" s="105">
        <f>SUMPRODUCT((BG$4:BG222)*($BR$4:$BR222))*'[1]功能-战损相关'!$D$2-BS222</f>
        <v>343769.22529243655</v>
      </c>
      <c r="BY222" s="105">
        <f>SUMPRODUCT((BH$4:BH222)*($BR$4:$BR222))*'[1]功能-战损相关'!$D$2-BT222</f>
        <v>1065466.1543933386</v>
      </c>
      <c r="BZ222" s="105">
        <f>SUMPRODUCT((BI$4:BI222)*($BR$4:$BR222))*'[1]功能-战损相关'!$D$2-BU222</f>
        <v>3331510.0025868397</v>
      </c>
      <c r="CA222" s="105">
        <f>SUMPRODUCT((BJ$4:BJ222)*($BR$4:$BR222))*'[1]功能-战损相关'!$D$2-BV222</f>
        <v>2335315.0249808636</v>
      </c>
      <c r="CB222" s="105">
        <f>SUMPRODUCT((BK$4:BK222)*($BR$4:$BR222))*'[1]功能-战损相关'!$D$2-BW222</f>
        <v>1303817.4573475749</v>
      </c>
    </row>
    <row r="223" spans="40:80" x14ac:dyDescent="0.2">
      <c r="AN223" s="105">
        <v>220</v>
      </c>
      <c r="AO223" s="105">
        <f>求节点(节奏总纲!D$4:D$163,AH$4:AH$163,$AN223)*其他调用!H224*其他调用!$M224</f>
        <v>571041088.6969918</v>
      </c>
      <c r="AP223" s="105">
        <f>求节点(节奏总纲!E$4:E$163,AI$4:AI$163,$AN223)*其他调用!I224*其他调用!$M224</f>
        <v>693323149.07884216</v>
      </c>
      <c r="AQ223" s="105">
        <f>求节点(节奏总纲!F$4:F$163,AJ$4:AJ$163,$AN223)*其他调用!J224*其他调用!$M224</f>
        <v>54823928.77332104</v>
      </c>
      <c r="AR223" s="105">
        <f>求节点(节奏总纲!G$4:G$163,AK$4:AK$163,$AN223)*其他调用!K224*其他调用!$M224</f>
        <v>7866979.7182254214</v>
      </c>
      <c r="AS223" s="105">
        <f>求节点(节奏总纲!H$4:H$163,AL$4:AL$163,$AN223)*其他调用!L224*其他调用!$M224</f>
        <v>3470124.2978200046</v>
      </c>
      <c r="AT223" s="105">
        <f t="shared" si="20"/>
        <v>1330525270.5652008</v>
      </c>
      <c r="AU223" s="105"/>
      <c r="BF223" s="105">
        <v>220</v>
      </c>
      <c r="BG223" s="105">
        <f>求节点(节奏总纲!D$4:D$163,AZ$4:AZ$163,$AN223)</f>
        <v>20341.078029873912</v>
      </c>
      <c r="BH223" s="105">
        <f>求节点(节奏总纲!E$4:E$163,BA$4:BA$163,$AN223)</f>
        <v>62756.202452855803</v>
      </c>
      <c r="BI223" s="105">
        <f>求节点(节奏总纲!F$4:F$163,BB$4:BB$163,$AN223)</f>
        <v>195117.200548247</v>
      </c>
      <c r="BJ223" s="105">
        <f>求节点(节奏总纲!G$4:G$163,BC$4:BC$163,$AN223)</f>
        <v>135690.43687023057</v>
      </c>
      <c r="BK223" s="105">
        <f>求节点(节奏总纲!H$4:H$163,BD$4:BD$163,$AN223)</f>
        <v>79038.571991164092</v>
      </c>
      <c r="BL223" s="105">
        <f>BG223*其他调用!H224*其他调用!$M224</f>
        <v>975609.9771469984</v>
      </c>
      <c r="BM223" s="105">
        <f>BH223*其他调用!I224*其他调用!$M224</f>
        <v>2967835.8103134064</v>
      </c>
      <c r="BN223" s="105">
        <f>BI223*其他调用!J224*其他调用!$M224</f>
        <v>753234.34608771384</v>
      </c>
      <c r="BO223" s="105">
        <f>BJ223*其他调用!K224*其他调用!$M224</f>
        <v>93191.649280726895</v>
      </c>
      <c r="BP223" s="105">
        <f>BK223*其他调用!L224*其他调用!$M224</f>
        <v>15706.545026084126</v>
      </c>
      <c r="BQ223" s="105">
        <f t="shared" si="21"/>
        <v>4805578.3278549304</v>
      </c>
      <c r="BR223" s="105">
        <f>[1]服务器生态!$R222</f>
        <v>1.9082257941437978E-2</v>
      </c>
      <c r="BS223" s="105">
        <f>SUMPRODUCT((BG$4:BG223)*($BR$4:$BR223)*(其他调用!BY$5:BY224))</f>
        <v>185174.43282380659</v>
      </c>
      <c r="BT223" s="105">
        <f>SUMPRODUCT((BH$4:BH223)*($BR$4:$BR223)*(其他调用!BZ$5:BZ224))</f>
        <v>573922.11243079649</v>
      </c>
      <c r="BU223" s="105">
        <f>SUMPRODUCT((BI$4:BI223)*($BR$4:$BR223)*(其他调用!CA$5:CA224))</f>
        <v>1794541.5748241059</v>
      </c>
      <c r="BV223" s="105">
        <f>SUMPRODUCT((BJ$4:BJ223)*($BR$4:$BR223)*(其他调用!CB$5:CB224))</f>
        <v>1257930.4451289375</v>
      </c>
      <c r="BW223" s="105">
        <f>SUMPRODUCT((BK$4:BK223)*($BR$4:$BR223)*(其他调用!CC$5:CC224))</f>
        <v>702319.49497954594</v>
      </c>
      <c r="BX223" s="105">
        <f>SUMPRODUCT((BG$4:BG223)*($BR$4:$BR223))*'[1]功能-战损相关'!$D$2-BS223</f>
        <v>343895.37524421274</v>
      </c>
      <c r="BY223" s="105">
        <f>SUMPRODUCT((BH$4:BH223)*($BR$4:$BR223))*'[1]功能-战损相关'!$D$2-BT223</f>
        <v>1065855.3516571936</v>
      </c>
      <c r="BZ223" s="105">
        <f>SUMPRODUCT((BI$4:BI223)*($BR$4:$BR223))*'[1]功能-战损相关'!$D$2-BU223</f>
        <v>3332720.067530483</v>
      </c>
      <c r="CA223" s="105">
        <f>SUMPRODUCT((BJ$4:BJ223)*($BR$4:$BR223))*'[1]功能-战损相关'!$D$2-BV223</f>
        <v>2336156.5409537405</v>
      </c>
      <c r="CB223" s="105">
        <f>SUMPRODUCT((BK$4:BK223)*($BR$4:$BR223))*'[1]功能-战损相关'!$D$2-BW223</f>
        <v>1304307.6335334438</v>
      </c>
    </row>
    <row r="224" spans="40:80" x14ac:dyDescent="0.2">
      <c r="AN224" s="105">
        <v>221</v>
      </c>
      <c r="AO224" s="105">
        <f>求节点(节奏总纲!D$4:D$163,AH$4:AH$163,$AN224)*其他调用!H225*其他调用!$M225</f>
        <v>572084480.94299817</v>
      </c>
      <c r="AP224" s="105">
        <f>求节点(节奏总纲!E$4:E$163,AI$4:AI$163,$AN224)*其他调用!I225*其他调用!$M225</f>
        <v>694449424.1002003</v>
      </c>
      <c r="AQ224" s="105">
        <f>求节点(节奏总纲!F$4:F$163,AJ$4:AJ$163,$AN224)*其他调用!J225*其他调用!$M225</f>
        <v>54902745.207016051</v>
      </c>
      <c r="AR224" s="105">
        <f>求节点(节奏总纲!G$4:G$163,AK$4:AK$163,$AN224)*其他调用!K225*其他调用!$M225</f>
        <v>7899342.3962815478</v>
      </c>
      <c r="AS224" s="105">
        <f>求节点(节奏总纲!H$4:H$163,AL$4:AL$163,$AN224)*其他调用!L225*其他调用!$M225</f>
        <v>3470124.2978200046</v>
      </c>
      <c r="AT224" s="105">
        <f t="shared" si="20"/>
        <v>1332806116.9443161</v>
      </c>
      <c r="AU224" s="105"/>
      <c r="BF224" s="105">
        <v>221</v>
      </c>
      <c r="BG224" s="105">
        <f>求节点(节奏总纲!D$4:D$163,AZ$4:AZ$163,$AN224)</f>
        <v>20354.282057944623</v>
      </c>
      <c r="BH224" s="105">
        <f>求节点(节奏总纲!E$4:E$163,BA$4:BA$163,$AN224)</f>
        <v>62797.284891716772</v>
      </c>
      <c r="BI224" s="105">
        <f>求节点(节奏总纲!F$4:F$163,BB$4:BB$163,$AN224)</f>
        <v>195239.46853730324</v>
      </c>
      <c r="BJ224" s="105">
        <f>求节点(节奏总纲!G$4:G$163,BC$4:BC$163,$AN224)</f>
        <v>135765.21701431301</v>
      </c>
      <c r="BK224" s="105">
        <f>求节点(节奏总纲!H$4:H$163,BD$4:BD$163,$AN224)</f>
        <v>79117.13512578253</v>
      </c>
      <c r="BL224" s="105">
        <f>BG224*其他调用!H225*其他调用!$M225</f>
        <v>976243.27600684226</v>
      </c>
      <c r="BM224" s="105">
        <f>BH224*其他调用!I225*其他调用!$M225</f>
        <v>2969778.6610351051</v>
      </c>
      <c r="BN224" s="105">
        <f>BI224*其他调用!J225*其他调用!$M225</f>
        <v>753706.35187974793</v>
      </c>
      <c r="BO224" s="105">
        <f>BJ224*其他调用!K225*其他调用!$M225</f>
        <v>93243.007984562137</v>
      </c>
      <c r="BP224" s="105">
        <f>BK224*其他调用!L225*其他调用!$M225</f>
        <v>15722.157092195503</v>
      </c>
      <c r="BQ224" s="105">
        <f t="shared" si="21"/>
        <v>4808693.453998453</v>
      </c>
      <c r="BR224" s="105">
        <f>[1]服务器生态!$R223</f>
        <v>1.9082257941437978E-2</v>
      </c>
      <c r="BS224" s="105">
        <f>SUMPRODUCT((BG$4:BG224)*($BR$4:$BR224)*(其他调用!BY$5:BY225))</f>
        <v>185242.40381438402</v>
      </c>
      <c r="BT224" s="105">
        <f>SUMPRODUCT((BH$4:BH224)*($BR$4:$BR224)*(其他调用!BZ$5:BZ225))</f>
        <v>574131.81737875345</v>
      </c>
      <c r="BU224" s="105">
        <f>SUMPRODUCT((BI$4:BI224)*($BR$4:$BR224)*(其他调用!CA$5:CA225))</f>
        <v>1795193.5565564272</v>
      </c>
      <c r="BV224" s="105">
        <f>SUMPRODUCT((BJ$4:BJ224)*($BR$4:$BR224)*(其他调用!CB$5:CB225))</f>
        <v>1258383.8188347823</v>
      </c>
      <c r="BW224" s="105">
        <f>SUMPRODUCT((BK$4:BK224)*($BR$4:$BR224)*(其他调用!CC$5:CC225))</f>
        <v>702583.698356056</v>
      </c>
      <c r="BX224" s="105">
        <f>SUMPRODUCT((BG$4:BG224)*($BR$4:$BR224))*'[1]功能-战损相关'!$D$2-BS224</f>
        <v>344021.60708385659</v>
      </c>
      <c r="BY224" s="105">
        <f>SUMPRODUCT((BH$4:BH224)*($BR$4:$BR224))*'[1]功能-战损相关'!$D$2-BT224</f>
        <v>1066244.8037033994</v>
      </c>
      <c r="BZ224" s="105">
        <f>SUMPRODUCT((BI$4:BI224)*($BR$4:$BR224))*'[1]功能-战损相关'!$D$2-BU224</f>
        <v>3333930.8907476515</v>
      </c>
      <c r="CA224" s="105">
        <f>SUMPRODUCT((BJ$4:BJ224)*($BR$4:$BR224))*'[1]功能-战损相关'!$D$2-BV224</f>
        <v>2336998.5206931671</v>
      </c>
      <c r="CB224" s="105">
        <f>SUMPRODUCT((BK$4:BK224)*($BR$4:$BR224))*'[1]功能-战损相关'!$D$2-BW224</f>
        <v>1304798.2969469628</v>
      </c>
    </row>
    <row r="225" spans="40:80" x14ac:dyDescent="0.2">
      <c r="AN225" s="105">
        <v>222</v>
      </c>
      <c r="AO225" s="105">
        <f>求节点(节奏总纲!D$4:D$163,AH$4:AH$163,$AN225)*其他调用!H226*其他调用!$M226</f>
        <v>573114682.53509653</v>
      </c>
      <c r="AP225" s="105">
        <f>求节点(节奏总纲!E$4:E$163,AI$4:AI$163,$AN225)*其他调用!I226*其他调用!$M226</f>
        <v>695253112.88478017</v>
      </c>
      <c r="AQ225" s="105">
        <f>求节点(节奏总纲!F$4:F$163,AJ$4:AJ$163,$AN225)*其他调用!J226*其他调用!$M226</f>
        <v>54979902.858532406</v>
      </c>
      <c r="AR225" s="105">
        <f>求节点(节奏总纲!G$4:G$163,AK$4:AK$163,$AN225)*其他调用!K226*其他调用!$M226</f>
        <v>7931705.0743376724</v>
      </c>
      <c r="AS225" s="105">
        <f>求节点(节奏总纲!H$4:H$163,AL$4:AL$163,$AN225)*其他调用!L226*其他调用!$M226</f>
        <v>3470124.2978200046</v>
      </c>
      <c r="AT225" s="105">
        <f t="shared" si="20"/>
        <v>1334749527.6505668</v>
      </c>
      <c r="AU225" s="105"/>
      <c r="BF225" s="105">
        <v>222</v>
      </c>
      <c r="BG225" s="105">
        <f>求节点(节奏总纲!D$4:D$163,AZ$4:AZ$163,$AN225)</f>
        <v>20367.421318908746</v>
      </c>
      <c r="BH225" s="105">
        <f>求节点(节奏总纲!E$4:E$163,BA$4:BA$163,$AN225)</f>
        <v>62835.427727553892</v>
      </c>
      <c r="BI225" s="105">
        <f>求节点(节奏总纲!F$4:F$163,BB$4:BB$163,$AN225)</f>
        <v>195357.63029882437</v>
      </c>
      <c r="BJ225" s="105">
        <f>求节点(节奏总纲!G$4:G$163,BC$4:BC$163,$AN225)</f>
        <v>135839.99715839542</v>
      </c>
      <c r="BK225" s="105">
        <f>求节点(节奏总纲!H$4:H$163,BD$4:BD$163,$AN225)</f>
        <v>79195.698260400983</v>
      </c>
      <c r="BL225" s="105">
        <f>BG225*其他调用!H226*其他调用!$M226</f>
        <v>976873.46847108204</v>
      </c>
      <c r="BM225" s="105">
        <f>BH225*其他调用!I226*其他调用!$M226</f>
        <v>2971582.493480023</v>
      </c>
      <c r="BN225" s="105">
        <f>BI225*其他调用!J226*其他调用!$M226</f>
        <v>754162.50590882299</v>
      </c>
      <c r="BO225" s="105">
        <f>BJ225*其他调用!K226*其他调用!$M226</f>
        <v>93294.366688397364</v>
      </c>
      <c r="BP225" s="105">
        <f>BK225*其他调用!L226*其他调用!$M226</f>
        <v>15737.769158306881</v>
      </c>
      <c r="BQ225" s="105">
        <f t="shared" si="21"/>
        <v>4811650.6037066318</v>
      </c>
      <c r="BR225" s="105">
        <f>[1]服务器生态!$R224</f>
        <v>1.9082257941437978E-2</v>
      </c>
      <c r="BS225" s="105">
        <f>SUMPRODUCT((BG$4:BG225)*($BR$4:$BR225)*(其他调用!BY$5:BY226))</f>
        <v>185310.41868214565</v>
      </c>
      <c r="BT225" s="105">
        <f>SUMPRODUCT((BH$4:BH225)*($BR$4:$BR225)*(其他调用!BZ$5:BZ226))</f>
        <v>574341.64970071102</v>
      </c>
      <c r="BU225" s="105">
        <f>SUMPRODUCT((BI$4:BI225)*($BR$4:$BR225)*(其他调用!CA$5:CA226))</f>
        <v>1795845.9328775604</v>
      </c>
      <c r="BV225" s="105">
        <f>SUMPRODUCT((BJ$4:BJ225)*($BR$4:$BR225)*(其他调用!CB$5:CB226))</f>
        <v>1258837.442261077</v>
      </c>
      <c r="BW225" s="105">
        <f>SUMPRODUCT((BK$4:BK225)*($BR$4:$BR225)*(其他调用!CC$5:CC226))</f>
        <v>702848.16408591601</v>
      </c>
      <c r="BX225" s="105">
        <f>SUMPRODUCT((BG$4:BG225)*($BR$4:$BR225))*'[1]功能-战损相关'!$D$2-BS225</f>
        <v>344147.92040969967</v>
      </c>
      <c r="BY225" s="105">
        <f>SUMPRODUCT((BH$4:BH225)*($BR$4:$BR225))*'[1]功能-战损相关'!$D$2-BT225</f>
        <v>1066634.4923013209</v>
      </c>
      <c r="BZ225" s="105">
        <f>SUMPRODUCT((BI$4:BI225)*($BR$4:$BR225))*'[1]功能-战损相关'!$D$2-BU225</f>
        <v>3335142.4467726136</v>
      </c>
      <c r="CA225" s="105">
        <f>SUMPRODUCT((BJ$4:BJ225)*($BR$4:$BR225))*'[1]功能-战损相关'!$D$2-BV225</f>
        <v>2337840.9641991425</v>
      </c>
      <c r="CB225" s="105">
        <f>SUMPRODUCT((BK$4:BK225)*($BR$4:$BR225))*'[1]功能-战损相关'!$D$2-BW225</f>
        <v>1305289.4475881313</v>
      </c>
    </row>
    <row r="226" spans="40:80" x14ac:dyDescent="0.2">
      <c r="AN226" s="105">
        <v>223</v>
      </c>
      <c r="AO226" s="105">
        <f>求节点(节奏总纲!D$4:D$163,AH$4:AH$163,$AN226)*其他调用!H227*其他调用!$M227</f>
        <v>574063216.06777227</v>
      </c>
      <c r="AP226" s="105">
        <f>求节点(节奏总纲!E$4:E$163,AI$4:AI$163,$AN226)*其他调用!I227*其他调用!$M227</f>
        <v>696026834.64189994</v>
      </c>
      <c r="AQ226" s="105">
        <f>求节点(节奏总纲!F$4:F$163,AJ$4:AJ$163,$AN226)*其他调用!J227*其他调用!$M227</f>
        <v>55054993.547879122</v>
      </c>
      <c r="AR226" s="105">
        <f>求节点(节奏总纲!G$4:G$163,AK$4:AK$163,$AN226)*其他调用!K227*其他调用!$M227</f>
        <v>7964067.7523937961</v>
      </c>
      <c r="AS226" s="105">
        <f>求节点(节奏总纲!H$4:H$163,AL$4:AL$163,$AN226)*其他调用!L227*其他调用!$M227</f>
        <v>3470124.2978200046</v>
      </c>
      <c r="AT226" s="105">
        <f t="shared" si="20"/>
        <v>1336579236.3077652</v>
      </c>
      <c r="AU226" s="105"/>
      <c r="BF226" s="105">
        <v>223</v>
      </c>
      <c r="BG226" s="105">
        <f>求节点(节奏总纲!D$4:D$163,AZ$4:AZ$163,$AN226)</f>
        <v>20380.159583535118</v>
      </c>
      <c r="BH226" s="105">
        <f>求节点(节奏总纲!E$4:E$163,BA$4:BA$163,$AN226)</f>
        <v>62873.297485514478</v>
      </c>
      <c r="BI226" s="105">
        <f>求节点(节奏总纲!F$4:F$163,BB$4:BB$163,$AN226)</f>
        <v>195470.67540483503</v>
      </c>
      <c r="BJ226" s="105">
        <f>求节点(节奏总纲!G$4:G$163,BC$4:BC$163,$AN226)</f>
        <v>135914.77730247786</v>
      </c>
      <c r="BK226" s="105">
        <f>求节点(节奏总纲!H$4:H$163,BD$4:BD$163,$AN226)</f>
        <v>79274.261395019435</v>
      </c>
      <c r="BL226" s="105">
        <f>BG226*其他调用!H227*其他调用!$M227</f>
        <v>977484.42812832212</v>
      </c>
      <c r="BM226" s="105">
        <f>BH226*其他调用!I227*其他调用!$M227</f>
        <v>2973373.4116587923</v>
      </c>
      <c r="BN226" s="105">
        <f>BI226*其他调用!J227*其他调用!$M227</f>
        <v>754598.90749856038</v>
      </c>
      <c r="BO226" s="105">
        <f>BJ226*其他调用!K227*其他调用!$M227</f>
        <v>93345.725392232605</v>
      </c>
      <c r="BP226" s="105">
        <f>BK226*其他调用!L227*其他调用!$M227</f>
        <v>15753.381224418259</v>
      </c>
      <c r="BQ226" s="105">
        <f t="shared" si="21"/>
        <v>4814555.853902326</v>
      </c>
      <c r="BR226" s="105">
        <f>[1]服务器生态!$R225</f>
        <v>1.9082257941437978E-2</v>
      </c>
      <c r="BS226" s="105">
        <f>SUMPRODUCT((BG$4:BG226)*($BR$4:$BR226)*(其他调用!BY$5:BY227))</f>
        <v>185378.47608800628</v>
      </c>
      <c r="BT226" s="105">
        <f>SUMPRODUCT((BH$4:BH226)*($BR$4:$BR226)*(其他调用!BZ$5:BZ227))</f>
        <v>574551.60848475434</v>
      </c>
      <c r="BU226" s="105">
        <f>SUMPRODUCT((BI$4:BI226)*($BR$4:$BR226)*(其他调用!CA$5:CA227))</f>
        <v>1796498.6867009713</v>
      </c>
      <c r="BV226" s="105">
        <f>SUMPRODUCT((BJ$4:BJ226)*($BR$4:$BR226)*(其他调用!CB$5:CB227))</f>
        <v>1259291.3154078212</v>
      </c>
      <c r="BW226" s="105">
        <f>SUMPRODUCT((BK$4:BK226)*($BR$4:$BR226)*(其他调用!CC$5:CC227))</f>
        <v>703112.89216912596</v>
      </c>
      <c r="BX226" s="105">
        <f>SUMPRODUCT((BG$4:BG226)*($BR$4:$BR226))*'[1]功能-战损相关'!$D$2-BS226</f>
        <v>344274.31273486943</v>
      </c>
      <c r="BY226" s="105">
        <f>SUMPRODUCT((BH$4:BH226)*($BR$4:$BR226))*'[1]功能-战损相关'!$D$2-BT226</f>
        <v>1067024.4157574011</v>
      </c>
      <c r="BZ226" s="105">
        <f>SUMPRODUCT((BI$4:BI226)*($BR$4:$BR226))*'[1]功能-战损相关'!$D$2-BU226</f>
        <v>3336354.7038732334</v>
      </c>
      <c r="CA226" s="105">
        <f>SUMPRODUCT((BJ$4:BJ226)*($BR$4:$BR226))*'[1]功能-战损相关'!$D$2-BV226</f>
        <v>2338683.8714716677</v>
      </c>
      <c r="CB226" s="105">
        <f>SUMPRODUCT((BK$4:BK226)*($BR$4:$BR226))*'[1]功能-战损相关'!$D$2-BW226</f>
        <v>1305781.0854569497</v>
      </c>
    </row>
    <row r="227" spans="40:80" x14ac:dyDescent="0.2">
      <c r="AN227" s="105">
        <v>224</v>
      </c>
      <c r="AO227" s="105">
        <f>求节点(节奏总纲!D$4:D$163,AH$4:AH$163,$AN227)*其他调用!H228*其他调用!$M228</f>
        <v>575011749.60044801</v>
      </c>
      <c r="AP227" s="105">
        <f>求节点(节奏总纲!E$4:E$163,AI$4:AI$163,$AN227)*其他调用!I228*其他调用!$M228</f>
        <v>696800556.3990196</v>
      </c>
      <c r="AQ227" s="105">
        <f>求节点(节奏总纲!F$4:F$163,AJ$4:AJ$163,$AN227)*其他调用!J228*其他调用!$M228</f>
        <v>55130084.237225831</v>
      </c>
      <c r="AR227" s="105">
        <f>求节点(节奏总纲!G$4:G$163,AK$4:AK$163,$AN227)*其他调用!K228*其他调用!$M228</f>
        <v>7996430.4304499226</v>
      </c>
      <c r="AS227" s="105">
        <f>求节点(节奏总纲!H$4:H$163,AL$4:AL$163,$AN227)*其他调用!L228*其他调用!$M228</f>
        <v>3470124.2978200046</v>
      </c>
      <c r="AT227" s="105">
        <f t="shared" si="20"/>
        <v>1338408944.9649634</v>
      </c>
      <c r="AU227" s="105"/>
      <c r="BF227" s="105">
        <v>224</v>
      </c>
      <c r="BG227" s="105">
        <f>求节点(节奏总纲!D$4:D$163,AZ$4:AZ$163,$AN227)</f>
        <v>20392.897848161494</v>
      </c>
      <c r="BH227" s="105">
        <f>求节点(节奏总纲!E$4:E$163,BA$4:BA$163,$AN227)</f>
        <v>62911.167243475065</v>
      </c>
      <c r="BI227" s="105">
        <f>求节点(节奏总纲!F$4:F$163,BB$4:BB$163,$AN227)</f>
        <v>195583.72051084568</v>
      </c>
      <c r="BJ227" s="105">
        <f>求节点(节奏总纲!G$4:G$163,BC$4:BC$163,$AN227)</f>
        <v>135989.55744656027</v>
      </c>
      <c r="BK227" s="105">
        <f>求节点(节奏总纲!H$4:H$163,BD$4:BD$163,$AN227)</f>
        <v>79350.068322308798</v>
      </c>
      <c r="BL227" s="105">
        <f>BG227*其他调用!H228*其他调用!$M228</f>
        <v>978095.38778556255</v>
      </c>
      <c r="BM227" s="105">
        <f>BH227*其他调用!I228*其他调用!$M228</f>
        <v>2975164.3298375611</v>
      </c>
      <c r="BN227" s="105">
        <f>BI227*其他调用!J228*其他调用!$M228</f>
        <v>755035.30908829765</v>
      </c>
      <c r="BO227" s="105">
        <f>BJ227*其他调用!K228*其他调用!$M228</f>
        <v>93397.084096067832</v>
      </c>
      <c r="BP227" s="105">
        <f>BK227*其他调用!L228*其他调用!$M228</f>
        <v>15768.445577009203</v>
      </c>
      <c r="BQ227" s="105">
        <f t="shared" si="21"/>
        <v>4817460.5563844983</v>
      </c>
      <c r="BR227" s="105">
        <f>[1]服务器生态!$R226</f>
        <v>1.9082257941437978E-2</v>
      </c>
      <c r="BS227" s="105">
        <f>SUMPRODUCT((BG$4:BG227)*($BR$4:$BR227)*(其他调用!BY$5:BY228))</f>
        <v>185446.57603196587</v>
      </c>
      <c r="BT227" s="105">
        <f>SUMPRODUCT((BH$4:BH227)*($BR$4:$BR227)*(其他调用!BZ$5:BZ228))</f>
        <v>574761.6937308833</v>
      </c>
      <c r="BU227" s="105">
        <f>SUMPRODUCT((BI$4:BI227)*($BR$4:$BR227)*(其他调用!CA$5:CA228))</f>
        <v>1797151.8180266598</v>
      </c>
      <c r="BV227" s="105">
        <f>SUMPRODUCT((BJ$4:BJ227)*($BR$4:$BR227)*(其他调用!CB$5:CB228))</f>
        <v>1259745.4382750152</v>
      </c>
      <c r="BW227" s="105">
        <f>SUMPRODUCT((BK$4:BK227)*($BR$4:$BR227)*(其他调用!CC$5:CC228))</f>
        <v>703377.87340162043</v>
      </c>
      <c r="BX227" s="105">
        <f>SUMPRODUCT((BG$4:BG227)*($BR$4:$BR227))*'[1]功能-战损相关'!$D$2-BS227</f>
        <v>344400.78405936586</v>
      </c>
      <c r="BY227" s="105">
        <f>SUMPRODUCT((BH$4:BH227)*($BR$4:$BR227))*'[1]功能-战损相关'!$D$2-BT227</f>
        <v>1067414.5740716406</v>
      </c>
      <c r="BZ227" s="105">
        <f>SUMPRODUCT((BI$4:BI227)*($BR$4:$BR227))*'[1]功能-战损相关'!$D$2-BU227</f>
        <v>3337567.6620495114</v>
      </c>
      <c r="CA227" s="105">
        <f>SUMPRODUCT((BJ$4:BJ227)*($BR$4:$BR227))*'[1]功能-战损相关'!$D$2-BV227</f>
        <v>2339527.2425107425</v>
      </c>
      <c r="CB227" s="105">
        <f>SUMPRODUCT((BK$4:BK227)*($BR$4:$BR227))*'[1]功能-战损相关'!$D$2-BW227</f>
        <v>1306273.1934601539</v>
      </c>
    </row>
    <row r="228" spans="40:80" x14ac:dyDescent="0.2">
      <c r="AN228" s="105">
        <v>225</v>
      </c>
      <c r="AO228" s="105">
        <f>求节点(节奏总纲!D$4:D$163,AH$4:AH$163,$AN228)*其他调用!H229*其他调用!$M229</f>
        <v>575960283.13312376</v>
      </c>
      <c r="AP228" s="105">
        <f>求节点(节奏总纲!E$4:E$163,AI$4:AI$163,$AN228)*其他调用!I229*其他调用!$M229</f>
        <v>697574278.15613925</v>
      </c>
      <c r="AQ228" s="105">
        <f>求节点(节奏总纲!F$4:F$163,AJ$4:AJ$163,$AN228)*其他调用!J229*其他调用!$M229</f>
        <v>55205174.926572546</v>
      </c>
      <c r="AR228" s="105">
        <f>求节点(节奏总纲!G$4:G$163,AK$4:AK$163,$AN228)*其他调用!K229*其他调用!$M229</f>
        <v>8028793.1085060481</v>
      </c>
      <c r="AS228" s="105">
        <f>求节点(节奏总纲!H$4:H$163,AL$4:AL$163,$AN228)*其他调用!L229*其他调用!$M229</f>
        <v>3470124.2978200046</v>
      </c>
      <c r="AT228" s="105">
        <f t="shared" si="20"/>
        <v>1340238653.6221616</v>
      </c>
      <c r="AU228" s="105"/>
      <c r="BF228" s="105">
        <v>225</v>
      </c>
      <c r="BG228" s="105">
        <f>求节点(节奏总纲!D$4:D$163,AZ$4:AZ$163,$AN228)</f>
        <v>20405.636112787866</v>
      </c>
      <c r="BH228" s="105">
        <f>求节点(节奏总纲!E$4:E$163,BA$4:BA$163,$AN228)</f>
        <v>62949.037001435652</v>
      </c>
      <c r="BI228" s="105">
        <f>求节点(节奏总纲!F$4:F$163,BB$4:BB$163,$AN228)</f>
        <v>195696.76561685637</v>
      </c>
      <c r="BJ228" s="105">
        <f>求节点(节奏总纲!G$4:G$163,BC$4:BC$163,$AN228)</f>
        <v>136064.33759064271</v>
      </c>
      <c r="BK228" s="105">
        <f>求节点(节奏总纲!H$4:H$163,BD$4:BD$163,$AN228)</f>
        <v>79424.667705370739</v>
      </c>
      <c r="BL228" s="105">
        <f>BG228*其他调用!H229*其他调用!$M229</f>
        <v>978706.34744280274</v>
      </c>
      <c r="BM228" s="105">
        <f>BH228*其他调用!I229*其他调用!$M229</f>
        <v>2976955.2480163304</v>
      </c>
      <c r="BN228" s="105">
        <f>BI228*其他调用!J229*其他调用!$M229</f>
        <v>755471.71067803516</v>
      </c>
      <c r="BO228" s="105">
        <f>BJ228*其他调用!K229*其他调用!$M229</f>
        <v>93448.442799903074</v>
      </c>
      <c r="BP228" s="105">
        <f>BK228*其他调用!L229*其他调用!$M229</f>
        <v>15783.269966411272</v>
      </c>
      <c r="BQ228" s="105">
        <f t="shared" si="21"/>
        <v>4820365.0189034836</v>
      </c>
      <c r="BR228" s="105">
        <f>[1]服务器生态!$R227</f>
        <v>1.9082257941437978E-2</v>
      </c>
      <c r="BS228" s="105">
        <f>SUMPRODUCT((BG$4:BG228)*($BR$4:$BR228)*(其他调用!BY$5:BY229))</f>
        <v>185514.71851402445</v>
      </c>
      <c r="BT228" s="105">
        <f>SUMPRODUCT((BH$4:BH228)*($BR$4:$BR228)*(其他调用!BZ$5:BZ229))</f>
        <v>574971.9054390979</v>
      </c>
      <c r="BU228" s="105">
        <f>SUMPRODUCT((BI$4:BI228)*($BR$4:$BR228)*(其他调用!CA$5:CA229))</f>
        <v>1797805.3268546257</v>
      </c>
      <c r="BV228" s="105">
        <f>SUMPRODUCT((BJ$4:BJ228)*($BR$4:$BR228)*(其他调用!CB$5:CB229))</f>
        <v>1260199.810862659</v>
      </c>
      <c r="BW228" s="105">
        <f>SUMPRODUCT((BK$4:BK228)*($BR$4:$BR228)*(其他调用!CC$5:CC229))</f>
        <v>703643.10375093215</v>
      </c>
      <c r="BX228" s="105">
        <f>SUMPRODUCT((BG$4:BG228)*($BR$4:$BR228))*'[1]功能-战损相关'!$D$2-BS228</f>
        <v>344527.33438318892</v>
      </c>
      <c r="BY228" s="105">
        <f>SUMPRODUCT((BH$4:BH228)*($BR$4:$BR228))*'[1]功能-战损相关'!$D$2-BT228</f>
        <v>1067804.9672440393</v>
      </c>
      <c r="BZ228" s="105">
        <f>SUMPRODUCT((BI$4:BI228)*($BR$4:$BR228))*'[1]功能-战损相关'!$D$2-BU228</f>
        <v>3338781.3213014491</v>
      </c>
      <c r="CA228" s="105">
        <f>SUMPRODUCT((BJ$4:BJ228)*($BR$4:$BR228))*'[1]功能-战损相关'!$D$2-BV228</f>
        <v>2340371.0773163666</v>
      </c>
      <c r="CB228" s="105">
        <f>SUMPRODUCT((BK$4:BK228)*($BR$4:$BR228))*'[1]功能-战损相关'!$D$2-BW228</f>
        <v>1306765.7641088758</v>
      </c>
    </row>
    <row r="229" spans="40:80" x14ac:dyDescent="0.2">
      <c r="AN229" s="105">
        <v>226</v>
      </c>
      <c r="AO229" s="105">
        <f>求节点(节奏总纲!D$4:D$163,AH$4:AH$163,$AN229)*其他调用!H230*其他调用!$M230</f>
        <v>576908816.6657995</v>
      </c>
      <c r="AP229" s="105">
        <f>求节点(节奏总纲!E$4:E$163,AI$4:AI$163,$AN229)*其他调用!I230*其他调用!$M230</f>
        <v>698347999.91325891</v>
      </c>
      <c r="AQ229" s="105">
        <f>求节点(节奏总纲!F$4:F$163,AJ$4:AJ$163,$AN229)*其他调用!J230*其他调用!$M230</f>
        <v>55280265.61591927</v>
      </c>
      <c r="AR229" s="105">
        <f>求节点(节奏总纲!G$4:G$163,AK$4:AK$163,$AN229)*其他调用!K230*其他调用!$M230</f>
        <v>8061155.7865621708</v>
      </c>
      <c r="AS229" s="105">
        <f>求节点(节奏总纲!H$4:H$163,AL$4:AL$163,$AN229)*其他调用!L230*其他调用!$M230</f>
        <v>3470124.2978200046</v>
      </c>
      <c r="AT229" s="105">
        <f t="shared" si="20"/>
        <v>1342068362.2793601</v>
      </c>
      <c r="AU229" s="105"/>
      <c r="BF229" s="105">
        <v>226</v>
      </c>
      <c r="BG229" s="105">
        <f>求节点(节奏总纲!D$4:D$163,AZ$4:AZ$163,$AN229)</f>
        <v>20418.374377414242</v>
      </c>
      <c r="BH229" s="105">
        <f>求节点(节奏总纲!E$4:E$163,BA$4:BA$163,$AN229)</f>
        <v>62986.906759396239</v>
      </c>
      <c r="BI229" s="105">
        <f>求节点(节奏总纲!F$4:F$163,BB$4:BB$163,$AN229)</f>
        <v>195809.81072286703</v>
      </c>
      <c r="BJ229" s="105">
        <f>求节点(节奏总纲!G$4:G$163,BC$4:BC$163,$AN229)</f>
        <v>136139.11773472512</v>
      </c>
      <c r="BK229" s="105">
        <f>求节点(节奏总纲!H$4:H$163,BD$4:BD$163,$AN229)</f>
        <v>79499.267088432694</v>
      </c>
      <c r="BL229" s="105">
        <f>BG229*其他调用!H230*其他调用!$M230</f>
        <v>979317.30710004305</v>
      </c>
      <c r="BM229" s="105">
        <f>BH229*其他调用!I230*其他调用!$M230</f>
        <v>2978746.1661950992</v>
      </c>
      <c r="BN229" s="105">
        <f>BI229*其他调用!J230*其他调用!$M230</f>
        <v>755908.11226777255</v>
      </c>
      <c r="BO229" s="105">
        <f>BJ229*其他调用!K230*其他调用!$M230</f>
        <v>93499.801503738301</v>
      </c>
      <c r="BP229" s="105">
        <f>BK229*其他调用!L230*其他调用!$M230</f>
        <v>15798.094355813342</v>
      </c>
      <c r="BQ229" s="105">
        <f t="shared" si="21"/>
        <v>4823269.4814224662</v>
      </c>
      <c r="BR229" s="105">
        <f>[1]服务器生态!$R228</f>
        <v>1.9082257941437978E-2</v>
      </c>
      <c r="BS229" s="105">
        <f>SUMPRODUCT((BG$4:BG229)*($BR$4:$BR229)*(其他调用!BY$5:BY230))</f>
        <v>185582.90353418203</v>
      </c>
      <c r="BT229" s="105">
        <f>SUMPRODUCT((BH$4:BH229)*($BR$4:$BR229)*(其他调用!BZ$5:BZ230))</f>
        <v>575182.24360939825</v>
      </c>
      <c r="BU229" s="105">
        <f>SUMPRODUCT((BI$4:BI229)*($BR$4:$BR229)*(其他调用!CA$5:CA230))</f>
        <v>1798459.2131848694</v>
      </c>
      <c r="BV229" s="105">
        <f>SUMPRODUCT((BJ$4:BJ229)*($BR$4:$BR229)*(其他调用!CB$5:CB230))</f>
        <v>1260654.4331707524</v>
      </c>
      <c r="BW229" s="105">
        <f>SUMPRODUCT((BK$4:BK229)*($BR$4:$BR229)*(其他调用!CC$5:CC230))</f>
        <v>703908.58321706112</v>
      </c>
      <c r="BX229" s="105">
        <f>SUMPRODUCT((BG$4:BG229)*($BR$4:$BR229))*'[1]功能-战损相关'!$D$2-BS229</f>
        <v>344653.96370633866</v>
      </c>
      <c r="BY229" s="105">
        <f>SUMPRODUCT((BH$4:BH229)*($BR$4:$BR229))*'[1]功能-战损相关'!$D$2-BT229</f>
        <v>1068195.5952745969</v>
      </c>
      <c r="BZ229" s="105">
        <f>SUMPRODUCT((BI$4:BI229)*($BR$4:$BR229))*'[1]功能-战损相关'!$D$2-BU229</f>
        <v>3339995.6816290445</v>
      </c>
      <c r="CA229" s="105">
        <f>SUMPRODUCT((BJ$4:BJ229)*($BR$4:$BR229))*'[1]功能-战损相关'!$D$2-BV229</f>
        <v>2341215.3758885404</v>
      </c>
      <c r="CB229" s="105">
        <f>SUMPRODUCT((BK$4:BK229)*($BR$4:$BR229))*'[1]功能-战损相关'!$D$2-BW229</f>
        <v>1307258.7974031151</v>
      </c>
    </row>
    <row r="230" spans="40:80" x14ac:dyDescent="0.2">
      <c r="AN230" s="105">
        <v>227</v>
      </c>
      <c r="AO230" s="105">
        <f>求节点(节奏总纲!D$4:D$163,AH$4:AH$163,$AN230)*其他调用!H231*其他调用!$M231</f>
        <v>577857350.19847536</v>
      </c>
      <c r="AP230" s="105">
        <f>求节点(节奏总纲!E$4:E$163,AI$4:AI$163,$AN230)*其他调用!I231*其他调用!$M231</f>
        <v>699121721.67037857</v>
      </c>
      <c r="AQ230" s="105">
        <f>求节点(节奏总纲!F$4:F$163,AJ$4:AJ$163,$AN230)*其他调用!J231*其他调用!$M231</f>
        <v>55355356.305265985</v>
      </c>
      <c r="AR230" s="105">
        <f>求节点(节奏总纲!G$4:G$163,AK$4:AK$163,$AN230)*其他调用!K231*其他调用!$M231</f>
        <v>8065202.5314566419</v>
      </c>
      <c r="AS230" s="105">
        <f>求节点(节奏总纲!H$4:H$163,AL$4:AL$163,$AN230)*其他调用!L231*其他调用!$M231</f>
        <v>3470124.2978200046</v>
      </c>
      <c r="AT230" s="105">
        <f t="shared" si="20"/>
        <v>1343869755.0033967</v>
      </c>
      <c r="AU230" s="105"/>
      <c r="BF230" s="105">
        <v>227</v>
      </c>
      <c r="BG230" s="105">
        <f>求节点(节奏总纲!D$4:D$163,AZ$4:AZ$163,$AN230)</f>
        <v>20431.112642040614</v>
      </c>
      <c r="BH230" s="105">
        <f>求节点(节奏总纲!E$4:E$163,BA$4:BA$163,$AN230)</f>
        <v>63024.776517356826</v>
      </c>
      <c r="BI230" s="105">
        <f>求节点(节奏总纲!F$4:F$163,BB$4:BB$163,$AN230)</f>
        <v>195922.85582887771</v>
      </c>
      <c r="BJ230" s="105">
        <f>求节点(节奏总纲!G$4:G$163,BC$4:BC$163,$AN230)</f>
        <v>136214.47145805819</v>
      </c>
      <c r="BK230" s="105">
        <f>求节点(节奏总纲!H$4:H$163,BD$4:BD$163,$AN230)</f>
        <v>79573.86647149465</v>
      </c>
      <c r="BL230" s="105">
        <f>BG230*其他调用!H231*其他调用!$M231</f>
        <v>979928.26675728324</v>
      </c>
      <c r="BM230" s="105">
        <f>BH230*其他调用!I231*其他调用!$M231</f>
        <v>2980537.0843738685</v>
      </c>
      <c r="BN230" s="105">
        <f>BI230*其他调用!J231*其他调用!$M231</f>
        <v>756344.51385750994</v>
      </c>
      <c r="BO230" s="105">
        <f>BJ230*其他调用!K231*其他调用!$M231</f>
        <v>93551.55413950856</v>
      </c>
      <c r="BP230" s="105">
        <f>BK230*其他调用!L231*其他调用!$M231</f>
        <v>15812.918745215415</v>
      </c>
      <c r="BQ230" s="105">
        <f t="shared" si="21"/>
        <v>4826174.3378733862</v>
      </c>
      <c r="BR230" s="105">
        <f>[1]服务器生态!$R229</f>
        <v>1.9082257941437978E-2</v>
      </c>
      <c r="BS230" s="105">
        <f>SUMPRODUCT((BG$4:BG230)*($BR$4:$BR230)*(其他调用!BY$5:BY231))</f>
        <v>185651.13109243856</v>
      </c>
      <c r="BT230" s="105">
        <f>SUMPRODUCT((BH$4:BH230)*($BR$4:$BR230)*(其他调用!BZ$5:BZ231))</f>
        <v>575392.70824178425</v>
      </c>
      <c r="BU230" s="105">
        <f>SUMPRODUCT((BI$4:BI230)*($BR$4:$BR230)*(其他调用!CA$5:CA231))</f>
        <v>1799113.4770173905</v>
      </c>
      <c r="BV230" s="105">
        <f>SUMPRODUCT((BJ$4:BJ230)*($BR$4:$BR230)*(其他调用!CB$5:CB231))</f>
        <v>1261109.3071147033</v>
      </c>
      <c r="BW230" s="105">
        <f>SUMPRODUCT((BK$4:BK230)*($BR$4:$BR230)*(其他调用!CC$5:CC231))</f>
        <v>704174.31180000724</v>
      </c>
      <c r="BX230" s="105">
        <f>SUMPRODUCT((BG$4:BG230)*($BR$4:$BR230))*'[1]功能-战损相关'!$D$2-BS230</f>
        <v>344780.67202881502</v>
      </c>
      <c r="BY230" s="105">
        <f>SUMPRODUCT((BH$4:BH230)*($BR$4:$BR230))*'[1]功能-战损相关'!$D$2-BT230</f>
        <v>1068586.4581633138</v>
      </c>
      <c r="BZ230" s="105">
        <f>SUMPRODUCT((BI$4:BI230)*($BR$4:$BR230))*'[1]功能-战损相关'!$D$2-BU230</f>
        <v>3341210.7430322981</v>
      </c>
      <c r="CA230" s="105">
        <f>SUMPRODUCT((BJ$4:BJ230)*($BR$4:$BR230))*'[1]功能-战损相关'!$D$2-BV230</f>
        <v>2342060.1417844491</v>
      </c>
      <c r="CB230" s="105">
        <f>SUMPRODUCT((BK$4:BK230)*($BR$4:$BR230))*'[1]功能-战损相关'!$D$2-BW230</f>
        <v>1307752.2933428723</v>
      </c>
    </row>
    <row r="231" spans="40:80" x14ac:dyDescent="0.2">
      <c r="AN231" s="105">
        <v>228</v>
      </c>
      <c r="AO231" s="105">
        <f>求节点(节奏总纲!D$4:D$163,AH$4:AH$163,$AN231)*其他调用!H232*其他调用!$M232</f>
        <v>578805883.7311511</v>
      </c>
      <c r="AP231" s="105">
        <f>求节点(节奏总纲!E$4:E$163,AI$4:AI$163,$AN231)*其他调用!I232*其他调用!$M232</f>
        <v>699895443.42749822</v>
      </c>
      <c r="AQ231" s="105">
        <f>求节点(节奏总纲!F$4:F$163,AJ$4:AJ$163,$AN231)*其他调用!J232*其他调用!$M232</f>
        <v>55430446.994612701</v>
      </c>
      <c r="AR231" s="105">
        <f>求节点(节奏总纲!G$4:G$163,AK$4:AK$163,$AN231)*其他调用!K232*其他调用!$M232</f>
        <v>8069030.59595419</v>
      </c>
      <c r="AS231" s="105">
        <f>求节点(节奏总纲!H$4:H$163,AL$4:AL$163,$AN231)*其他调用!L232*其他调用!$M232</f>
        <v>3470124.2978200046</v>
      </c>
      <c r="AT231" s="105">
        <f t="shared" si="20"/>
        <v>1345670929.0470364</v>
      </c>
      <c r="AU231" s="105"/>
      <c r="BF231" s="105">
        <v>228</v>
      </c>
      <c r="BG231" s="105">
        <f>求节点(节奏总纲!D$4:D$163,AZ$4:AZ$163,$AN231)</f>
        <v>20443.85090666699</v>
      </c>
      <c r="BH231" s="105">
        <f>求节点(节奏总纲!E$4:E$163,BA$4:BA$163,$AN231)</f>
        <v>63062.646275317413</v>
      </c>
      <c r="BI231" s="105">
        <f>求节点(节奏总纲!F$4:F$163,BB$4:BB$163,$AN231)</f>
        <v>196035.90093488837</v>
      </c>
      <c r="BJ231" s="105">
        <f>求节点(节奏总纲!G$4:G$163,BC$4:BC$163,$AN231)</f>
        <v>136289.82961107179</v>
      </c>
      <c r="BK231" s="105">
        <f>求节点(节奏总纲!H$4:H$163,BD$4:BD$163,$AN231)</f>
        <v>79648.465854556605</v>
      </c>
      <c r="BL231" s="105">
        <f>BG231*其他调用!H232*其他调用!$M232</f>
        <v>980539.22641452355</v>
      </c>
      <c r="BM231" s="105">
        <f>BH231*其他调用!I232*其他调用!$M232</f>
        <v>2982328.0025526374</v>
      </c>
      <c r="BN231" s="105">
        <f>BI231*其他调用!J232*其他调用!$M232</f>
        <v>756780.91544724733</v>
      </c>
      <c r="BO231" s="105">
        <f>BJ231*其他调用!K232*其他调用!$M232</f>
        <v>93603.309817565678</v>
      </c>
      <c r="BP231" s="105">
        <f>BK231*其他调用!L232*其他调用!$M232</f>
        <v>15827.743134617487</v>
      </c>
      <c r="BQ231" s="105">
        <f t="shared" si="21"/>
        <v>4829079.1973665915</v>
      </c>
      <c r="BR231" s="105">
        <f>[1]服务器生态!$R230</f>
        <v>1.9082257941437978E-2</v>
      </c>
      <c r="BS231" s="105">
        <f>SUMPRODUCT((BG$4:BG231)*($BR$4:$BR231)*(其他调用!BY$5:BY232))</f>
        <v>185719.40118879409</v>
      </c>
      <c r="BT231" s="105">
        <f>SUMPRODUCT((BH$4:BH231)*($BR$4:$BR231)*(其他调用!BZ$5:BZ232))</f>
        <v>575603.29933625588</v>
      </c>
      <c r="BU231" s="105">
        <f>SUMPRODUCT((BI$4:BI231)*($BR$4:$BR231)*(其他调用!CA$5:CA232))</f>
        <v>1799768.1183521894</v>
      </c>
      <c r="BV231" s="105">
        <f>SUMPRODUCT((BJ$4:BJ231)*($BR$4:$BR231)*(其他调用!CB$5:CB232))</f>
        <v>1261564.4327093042</v>
      </c>
      <c r="BW231" s="105">
        <f>SUMPRODUCT((BK$4:BK231)*($BR$4:$BR231)*(其他调用!CC$5:CC232))</f>
        <v>704440.28949977062</v>
      </c>
      <c r="BX231" s="105">
        <f>SUMPRODUCT((BG$4:BG231)*($BR$4:$BR231))*'[1]功能-战损相关'!$D$2-BS231</f>
        <v>344907.45935061818</v>
      </c>
      <c r="BY231" s="105">
        <f>SUMPRODUCT((BH$4:BH231)*($BR$4:$BR231))*'[1]功能-战损相关'!$D$2-BT231</f>
        <v>1068977.5559101896</v>
      </c>
      <c r="BZ231" s="105">
        <f>SUMPRODUCT((BI$4:BI231)*($BR$4:$BR231))*'[1]功能-战损相关'!$D$2-BU231</f>
        <v>3342426.5055112094</v>
      </c>
      <c r="CA231" s="105">
        <f>SUMPRODUCT((BJ$4:BJ231)*($BR$4:$BR231))*'[1]功能-战损相关'!$D$2-BV231</f>
        <v>2342905.3750315649</v>
      </c>
      <c r="CB231" s="105">
        <f>SUMPRODUCT((BK$4:BK231)*($BR$4:$BR231))*'[1]功能-战损相关'!$D$2-BW231</f>
        <v>1308246.2519281472</v>
      </c>
    </row>
    <row r="232" spans="40:80" x14ac:dyDescent="0.2">
      <c r="AN232" s="105">
        <v>229</v>
      </c>
      <c r="AO232" s="105">
        <f>求节点(节奏总纲!D$4:D$163,AH$4:AH$163,$AN232)*其他调用!H233*其他调用!$M233</f>
        <v>579754417.26382685</v>
      </c>
      <c r="AP232" s="105">
        <f>求节点(节奏总纲!E$4:E$163,AI$4:AI$163,$AN232)*其他调用!I233*其他调用!$M233</f>
        <v>700669165.18461788</v>
      </c>
      <c r="AQ232" s="105">
        <f>求节点(节奏总纲!F$4:F$163,AJ$4:AJ$163,$AN232)*其他调用!J233*其他调用!$M233</f>
        <v>55505537.68395941</v>
      </c>
      <c r="AR232" s="105">
        <f>求节点(节奏总纲!G$4:G$163,AK$4:AK$163,$AN232)*其他调用!K233*其他调用!$M233</f>
        <v>8072858.6604517372</v>
      </c>
      <c r="AS232" s="105">
        <f>求节点(节奏总纲!H$4:H$163,AL$4:AL$163,$AN232)*其他调用!L233*其他调用!$M233</f>
        <v>3470124.2978200046</v>
      </c>
      <c r="AT232" s="105">
        <f t="shared" si="20"/>
        <v>1347472103.0906761</v>
      </c>
      <c r="AU232" s="105"/>
      <c r="BF232" s="105">
        <v>229</v>
      </c>
      <c r="BG232" s="105">
        <f>求节点(节奏总纲!D$4:D$163,AZ$4:AZ$163,$AN232)</f>
        <v>20456.589171293363</v>
      </c>
      <c r="BH232" s="105">
        <f>求节点(节奏总纲!E$4:E$163,BA$4:BA$163,$AN232)</f>
        <v>63100.516033278</v>
      </c>
      <c r="BI232" s="105">
        <f>求节点(节奏总纲!F$4:F$163,BB$4:BB$163,$AN232)</f>
        <v>196148.94604089903</v>
      </c>
      <c r="BJ232" s="105">
        <f>求节点(节奏总纲!G$4:G$163,BC$4:BC$163,$AN232)</f>
        <v>136365.18776408542</v>
      </c>
      <c r="BK232" s="105">
        <f>求节点(节奏总纲!H$4:H$163,BD$4:BD$163,$AN232)</f>
        <v>79723.065237618561</v>
      </c>
      <c r="BL232" s="105">
        <f>BG232*其他调用!H233*其他调用!$M233</f>
        <v>981150.18607176375</v>
      </c>
      <c r="BM232" s="105">
        <f>BH232*其他调用!I233*其他调用!$M233</f>
        <v>2984118.9207314067</v>
      </c>
      <c r="BN232" s="105">
        <f>BI232*其他调用!J233*其他调用!$M233</f>
        <v>757217.3170369846</v>
      </c>
      <c r="BO232" s="105">
        <f>BJ232*其他调用!K233*其他调用!$M233</f>
        <v>93655.065495622839</v>
      </c>
      <c r="BP232" s="105">
        <f>BK232*其他调用!L233*其他调用!$M233</f>
        <v>15842.567524019558</v>
      </c>
      <c r="BQ232" s="105">
        <f t="shared" si="21"/>
        <v>4831984.0568597978</v>
      </c>
      <c r="BR232" s="105">
        <f>[1]服务器生态!$R231</f>
        <v>1.9082257941437978E-2</v>
      </c>
      <c r="BS232" s="105">
        <f>SUMPRODUCT((BG$4:BG232)*($BR$4:$BR232)*(其他调用!BY$5:BY233))</f>
        <v>185787.7138232486</v>
      </c>
      <c r="BT232" s="105">
        <f>SUMPRODUCT((BH$4:BH232)*($BR$4:$BR232)*(其他调用!BZ$5:BZ233))</f>
        <v>575814.01689281326</v>
      </c>
      <c r="BU232" s="105">
        <f>SUMPRODUCT((BI$4:BI232)*($BR$4:$BR232)*(其他调用!CA$5:CA233))</f>
        <v>1800423.1371892658</v>
      </c>
      <c r="BV232" s="105">
        <f>SUMPRODUCT((BJ$4:BJ232)*($BR$4:$BR232)*(其他调用!CB$5:CB233))</f>
        <v>1262019.8099545548</v>
      </c>
      <c r="BW232" s="105">
        <f>SUMPRODUCT((BK$4:BK232)*($BR$4:$BR232)*(其他调用!CC$5:CC233))</f>
        <v>704706.51631635125</v>
      </c>
      <c r="BX232" s="105">
        <f>SUMPRODUCT((BG$4:BG232)*($BR$4:$BR232))*'[1]功能-战损相关'!$D$2-BS232</f>
        <v>345034.32567174791</v>
      </c>
      <c r="BY232" s="105">
        <f>SUMPRODUCT((BH$4:BH232)*($BR$4:$BR232))*'[1]功能-战损相关'!$D$2-BT232</f>
        <v>1069368.8885152247</v>
      </c>
      <c r="BZ232" s="105">
        <f>SUMPRODUCT((BI$4:BI232)*($BR$4:$BR232))*'[1]功能-战损相关'!$D$2-BU232</f>
        <v>3343642.9690657803</v>
      </c>
      <c r="CA232" s="105">
        <f>SUMPRODUCT((BJ$4:BJ232)*($BR$4:$BR232))*'[1]功能-战损相关'!$D$2-BV232</f>
        <v>2343751.0756298876</v>
      </c>
      <c r="CB232" s="105">
        <f>SUMPRODUCT((BK$4:BK232)*($BR$4:$BR232))*'[1]功能-战损相关'!$D$2-BW232</f>
        <v>1308740.6731589397</v>
      </c>
    </row>
    <row r="233" spans="40:80" x14ac:dyDescent="0.2">
      <c r="AN233" s="105">
        <v>230</v>
      </c>
      <c r="AO233" s="105">
        <f>求节点(节奏总纲!D$4:D$163,AH$4:AH$163,$AN233)*其他调用!H234*其他调用!$M234</f>
        <v>580702950.79650259</v>
      </c>
      <c r="AP233" s="105">
        <f>求节点(节奏总纲!E$4:E$163,AI$4:AI$163,$AN233)*其他调用!I234*其他调用!$M234</f>
        <v>701442886.94173753</v>
      </c>
      <c r="AQ233" s="105">
        <f>求节点(节奏总纲!F$4:F$163,AJ$4:AJ$163,$AN233)*其他调用!J234*其他调用!$M234</f>
        <v>55580628.37330614</v>
      </c>
      <c r="AR233" s="105">
        <f>求节点(节奏总纲!G$4:G$163,AK$4:AK$163,$AN233)*其他调用!K234*其他调用!$M234</f>
        <v>8076686.7249492873</v>
      </c>
      <c r="AS233" s="105">
        <f>求节点(节奏总纲!H$4:H$163,AL$4:AL$163,$AN233)*其他调用!L234*其他调用!$M234</f>
        <v>3470124.2978200046</v>
      </c>
      <c r="AT233" s="105">
        <f t="shared" si="20"/>
        <v>1349273277.1343157</v>
      </c>
      <c r="AU233" s="105"/>
      <c r="BF233" s="105">
        <v>230</v>
      </c>
      <c r="BG233" s="105">
        <f>求节点(节奏总纲!D$4:D$163,AZ$4:AZ$163,$AN233)</f>
        <v>20469.327435919738</v>
      </c>
      <c r="BH233" s="105">
        <f>求节点(节奏总纲!E$4:E$163,BA$4:BA$163,$AN233)</f>
        <v>63138.385791238587</v>
      </c>
      <c r="BI233" s="105">
        <f>求节点(节奏总纲!F$4:F$163,BB$4:BB$163,$AN233)</f>
        <v>196261.99114690971</v>
      </c>
      <c r="BJ233" s="105">
        <f>求节点(节奏总纲!G$4:G$163,BC$4:BC$163,$AN233)</f>
        <v>136440.54591709902</v>
      </c>
      <c r="BK233" s="105">
        <f>求节点(节奏总纲!H$4:H$163,BD$4:BD$163,$AN233)</f>
        <v>79797.664620680516</v>
      </c>
      <c r="BL233" s="105">
        <f>BG233*其他调用!H234*其他调用!$M234</f>
        <v>981761.14572900406</v>
      </c>
      <c r="BM233" s="105">
        <f>BH233*其他调用!I234*其他调用!$M234</f>
        <v>2985909.8389101755</v>
      </c>
      <c r="BN233" s="105">
        <f>BI233*其他调用!J234*其他调用!$M234</f>
        <v>757653.71862672211</v>
      </c>
      <c r="BO233" s="105">
        <f>BJ233*其他调用!K234*其他调用!$M234</f>
        <v>93706.821173679957</v>
      </c>
      <c r="BP233" s="105">
        <f>BK233*其他调用!L234*其他调用!$M234</f>
        <v>15857.39191342163</v>
      </c>
      <c r="BQ233" s="105">
        <f t="shared" si="21"/>
        <v>4834888.9163530031</v>
      </c>
      <c r="BR233" s="105">
        <f>[1]服务器生态!$R232</f>
        <v>1.9082257941437978E-2</v>
      </c>
      <c r="BS233" s="105">
        <f>SUMPRODUCT((BG$4:BG233)*($BR$4:$BR233)*(其他调用!BY$5:BY234))</f>
        <v>185856.06899580211</v>
      </c>
      <c r="BT233" s="105">
        <f>SUMPRODUCT((BH$4:BH233)*($BR$4:$BR233)*(其他调用!BZ$5:BZ234))</f>
        <v>576024.86091145629</v>
      </c>
      <c r="BU233" s="105">
        <f>SUMPRODUCT((BI$4:BI233)*($BR$4:$BR233)*(其他调用!CA$5:CA234))</f>
        <v>1801078.5335286197</v>
      </c>
      <c r="BV233" s="105">
        <f>SUMPRODUCT((BJ$4:BJ233)*($BR$4:$BR233)*(其他调用!CB$5:CB234))</f>
        <v>1262475.4388504555</v>
      </c>
      <c r="BW233" s="105">
        <f>SUMPRODUCT((BK$4:BK233)*($BR$4:$BR233)*(其他调用!CC$5:CC234))</f>
        <v>704972.99224974914</v>
      </c>
      <c r="BX233" s="105">
        <f>SUMPRODUCT((BG$4:BG233)*($BR$4:$BR233))*'[1]功能-战损相关'!$D$2-BS233</f>
        <v>345161.27099220443</v>
      </c>
      <c r="BY233" s="105">
        <f>SUMPRODUCT((BH$4:BH233)*($BR$4:$BR233))*'[1]功能-战损相关'!$D$2-BT233</f>
        <v>1069760.4559784192</v>
      </c>
      <c r="BZ233" s="105">
        <f>SUMPRODUCT((BI$4:BI233)*($BR$4:$BR233))*'[1]功能-战损相关'!$D$2-BU233</f>
        <v>3344860.1336960094</v>
      </c>
      <c r="CA233" s="105">
        <f>SUMPRODUCT((BJ$4:BJ233)*($BR$4:$BR233))*'[1]功能-战损相关'!$D$2-BV233</f>
        <v>2344597.2435794175</v>
      </c>
      <c r="CB233" s="105">
        <f>SUMPRODUCT((BK$4:BK233)*($BR$4:$BR233))*'[1]功能-战损相关'!$D$2-BW233</f>
        <v>1309235.5570352499</v>
      </c>
    </row>
    <row r="234" spans="40:80" x14ac:dyDescent="0.2">
      <c r="AN234" s="105">
        <v>231</v>
      </c>
      <c r="AO234" s="105">
        <f>求节点(节奏总纲!D$4:D$163,AH$4:AH$163,$AN234)*其他调用!H235*其他调用!$M235</f>
        <v>581651484.32917833</v>
      </c>
      <c r="AP234" s="105">
        <f>求节点(节奏总纲!E$4:E$163,AI$4:AI$163,$AN234)*其他调用!I235*其他调用!$M235</f>
        <v>702216608.69885731</v>
      </c>
      <c r="AQ234" s="105">
        <f>求节点(节奏总纲!F$4:F$163,AJ$4:AJ$163,$AN234)*其他调用!J235*其他调用!$M235</f>
        <v>55655719.062652849</v>
      </c>
      <c r="AR234" s="105">
        <f>求节点(节奏总纲!G$4:G$163,AK$4:AK$163,$AN234)*其他调用!K235*其他调用!$M235</f>
        <v>8080514.7894468363</v>
      </c>
      <c r="AS234" s="105">
        <f>求节点(节奏总纲!H$4:H$163,AL$4:AL$163,$AN234)*其他调用!L235*其他调用!$M235</f>
        <v>3470124.2978200046</v>
      </c>
      <c r="AT234" s="105">
        <f t="shared" si="20"/>
        <v>1351074451.1779554</v>
      </c>
      <c r="AU234" s="105"/>
      <c r="BF234" s="105">
        <v>231</v>
      </c>
      <c r="BG234" s="105">
        <f>求节点(节奏总纲!D$4:D$163,AZ$4:AZ$163,$AN234)</f>
        <v>20482.065700546111</v>
      </c>
      <c r="BH234" s="105">
        <f>求节点(节奏总纲!E$4:E$163,BA$4:BA$163,$AN234)</f>
        <v>63176.255549199173</v>
      </c>
      <c r="BI234" s="105">
        <f>求节点(节奏总纲!F$4:F$163,BB$4:BB$163,$AN234)</f>
        <v>196375.03625292037</v>
      </c>
      <c r="BJ234" s="105">
        <f>求节点(节奏总纲!G$4:G$163,BC$4:BC$163,$AN234)</f>
        <v>136515.90407011262</v>
      </c>
      <c r="BK234" s="105">
        <f>求节点(节奏总纲!H$4:H$163,BD$4:BD$163,$AN234)</f>
        <v>79872.264003742472</v>
      </c>
      <c r="BL234" s="105">
        <f>BG234*其他调用!H235*其他调用!$M235</f>
        <v>982372.10538624425</v>
      </c>
      <c r="BM234" s="105">
        <f>BH234*其他调用!I235*其他调用!$M235</f>
        <v>2987700.7570889448</v>
      </c>
      <c r="BN234" s="105">
        <f>BI234*其他调用!J235*其他调用!$M235</f>
        <v>758090.12021645939</v>
      </c>
      <c r="BO234" s="105">
        <f>BJ234*其他调用!K235*其他调用!$M235</f>
        <v>93758.576851737103</v>
      </c>
      <c r="BP234" s="105">
        <f>BK234*其他调用!L235*其他调用!$M235</f>
        <v>15872.216302823703</v>
      </c>
      <c r="BQ234" s="105">
        <f t="shared" si="21"/>
        <v>4837793.7758462084</v>
      </c>
      <c r="BR234" s="105">
        <f>[1]服务器生态!$R233</f>
        <v>1.9082257941437978E-2</v>
      </c>
      <c r="BS234" s="105">
        <f>SUMPRODUCT((BG$4:BG234)*($BR$4:$BR234)*(其他调用!BY$5:BY235))</f>
        <v>185924.46670645458</v>
      </c>
      <c r="BT234" s="105">
        <f>SUMPRODUCT((BH$4:BH234)*($BR$4:$BR234)*(其他调用!BZ$5:BZ235))</f>
        <v>576235.83139218495</v>
      </c>
      <c r="BU234" s="105">
        <f>SUMPRODUCT((BI$4:BI234)*($BR$4:$BR234)*(其他调用!CA$5:CA235))</f>
        <v>1801734.3073702513</v>
      </c>
      <c r="BV234" s="105">
        <f>SUMPRODUCT((BJ$4:BJ234)*($BR$4:$BR234)*(其他调用!CB$5:CB235))</f>
        <v>1262931.319397006</v>
      </c>
      <c r="BW234" s="105">
        <f>SUMPRODUCT((BK$4:BK234)*($BR$4:$BR234)*(其他调用!CC$5:CC235))</f>
        <v>705239.71729996416</v>
      </c>
      <c r="BX234" s="105">
        <f>SUMPRODUCT((BG$4:BG234)*($BR$4:$BR234))*'[1]功能-战损相关'!$D$2-BS234</f>
        <v>345288.29531198757</v>
      </c>
      <c r="BY234" s="105">
        <f>SUMPRODUCT((BH$4:BH234)*($BR$4:$BR234))*'[1]功能-战损相关'!$D$2-BT234</f>
        <v>1070152.2582997726</v>
      </c>
      <c r="BZ234" s="105">
        <f>SUMPRODUCT((BI$4:BI234)*($BR$4:$BR234))*'[1]功能-战损相关'!$D$2-BU234</f>
        <v>3346077.9994018963</v>
      </c>
      <c r="CA234" s="105">
        <f>SUMPRODUCT((BJ$4:BJ234)*($BR$4:$BR234))*'[1]功能-战损相关'!$D$2-BV234</f>
        <v>2345443.8788801543</v>
      </c>
      <c r="CB234" s="105">
        <f>SUMPRODUCT((BK$4:BK234)*($BR$4:$BR234))*'[1]功能-战损相关'!$D$2-BW234</f>
        <v>1309730.903557078</v>
      </c>
    </row>
    <row r="235" spans="40:80" x14ac:dyDescent="0.2">
      <c r="AN235" s="105">
        <v>232</v>
      </c>
      <c r="AO235" s="105">
        <f>求节点(节奏总纲!D$4:D$163,AH$4:AH$163,$AN235)*其他调用!H236*其他调用!$M236</f>
        <v>582600017.86185408</v>
      </c>
      <c r="AP235" s="105">
        <f>求节点(节奏总纲!E$4:E$163,AI$4:AI$163,$AN235)*其他调用!I236*其他调用!$M236</f>
        <v>702990330.45597696</v>
      </c>
      <c r="AQ235" s="105">
        <f>求节点(节奏总纲!F$4:F$163,AJ$4:AJ$163,$AN235)*其他调用!J236*其他调用!$M236</f>
        <v>55730809.751999564</v>
      </c>
      <c r="AR235" s="105">
        <f>求节点(节奏总纲!G$4:G$163,AK$4:AK$163,$AN235)*其他调用!K236*其他调用!$M236</f>
        <v>8084342.8539443836</v>
      </c>
      <c r="AS235" s="105">
        <f>求节点(节奏总纲!H$4:H$163,AL$4:AL$163,$AN235)*其他调用!L236*其他调用!$M236</f>
        <v>3470124.2978200046</v>
      </c>
      <c r="AT235" s="105">
        <f t="shared" si="20"/>
        <v>1352875625.221595</v>
      </c>
      <c r="AU235" s="105"/>
      <c r="BF235" s="105">
        <v>232</v>
      </c>
      <c r="BG235" s="105">
        <f>求节点(节奏总纲!D$4:D$163,AZ$4:AZ$163,$AN235)</f>
        <v>20494.803965172487</v>
      </c>
      <c r="BH235" s="105">
        <f>求节点(节奏总纲!E$4:E$163,BA$4:BA$163,$AN235)</f>
        <v>63214.12530715976</v>
      </c>
      <c r="BI235" s="105">
        <f>求节点(节奏总纲!F$4:F$163,BB$4:BB$163,$AN235)</f>
        <v>196488.08135893103</v>
      </c>
      <c r="BJ235" s="105">
        <f>求节点(节奏总纲!G$4:G$163,BC$4:BC$163,$AN235)</f>
        <v>136591.26222312622</v>
      </c>
      <c r="BK235" s="105">
        <f>求节点(节奏总纲!H$4:H$163,BD$4:BD$163,$AN235)</f>
        <v>79946.863386804413</v>
      </c>
      <c r="BL235" s="105">
        <f>BG235*其他调用!H236*其他调用!$M236</f>
        <v>982983.06504348456</v>
      </c>
      <c r="BM235" s="105">
        <f>BH235*其他调用!I236*其他调用!$M236</f>
        <v>2989491.6752677136</v>
      </c>
      <c r="BN235" s="105">
        <f>BI235*其他调用!J236*其他调用!$M236</f>
        <v>758526.52180619666</v>
      </c>
      <c r="BO235" s="105">
        <f>BJ235*其他调用!K236*其他调用!$M236</f>
        <v>93810.332529794221</v>
      </c>
      <c r="BP235" s="105">
        <f>BK235*其他调用!L236*其他调用!$M236</f>
        <v>15887.04069222577</v>
      </c>
      <c r="BQ235" s="105">
        <f t="shared" si="21"/>
        <v>4840698.6353394147</v>
      </c>
      <c r="BR235" s="105">
        <f>[1]服务器生态!$R234</f>
        <v>1.9082257941437978E-2</v>
      </c>
      <c r="BS235" s="105">
        <f>SUMPRODUCT((BG$4:BG235)*($BR$4:$BR235)*(其他调用!BY$5:BY236))</f>
        <v>185992.90695520604</v>
      </c>
      <c r="BT235" s="105">
        <f>SUMPRODUCT((BH$4:BH235)*($BR$4:$BR235)*(其他调用!BZ$5:BZ236))</f>
        <v>576446.92833499936</v>
      </c>
      <c r="BU235" s="105">
        <f>SUMPRODUCT((BI$4:BI235)*($BR$4:$BR235)*(其他调用!CA$5:CA236))</f>
        <v>1802390.4587141604</v>
      </c>
      <c r="BV235" s="105">
        <f>SUMPRODUCT((BJ$4:BJ235)*($BR$4:$BR235)*(其他调用!CB$5:CB236))</f>
        <v>1263387.4515942065</v>
      </c>
      <c r="BW235" s="105">
        <f>SUMPRODUCT((BK$4:BK235)*($BR$4:$BR235)*(其他调用!CC$5:CC236))</f>
        <v>705506.69146699645</v>
      </c>
      <c r="BX235" s="105">
        <f>SUMPRODUCT((BG$4:BG235)*($BR$4:$BR235))*'[1]功能-战损相关'!$D$2-BS235</f>
        <v>345415.3986310974</v>
      </c>
      <c r="BY235" s="105">
        <f>SUMPRODUCT((BH$4:BH235)*($BR$4:$BR235))*'[1]功能-战损相关'!$D$2-BT235</f>
        <v>1070544.2954792848</v>
      </c>
      <c r="BZ235" s="105">
        <f>SUMPRODUCT((BI$4:BI235)*($BR$4:$BR235))*'[1]功能-战损相关'!$D$2-BU235</f>
        <v>3347296.5661834422</v>
      </c>
      <c r="CA235" s="105">
        <f>SUMPRODUCT((BJ$4:BJ235)*($BR$4:$BR235))*'[1]功能-战损相关'!$D$2-BV235</f>
        <v>2346290.9815320978</v>
      </c>
      <c r="CB235" s="105">
        <f>SUMPRODUCT((BK$4:BK235)*($BR$4:$BR235))*'[1]功能-战损相关'!$D$2-BW235</f>
        <v>1310226.7127244235</v>
      </c>
    </row>
    <row r="236" spans="40:80" x14ac:dyDescent="0.2">
      <c r="AN236" s="105">
        <v>233</v>
      </c>
      <c r="AO236" s="105">
        <f>求节点(节奏总纲!D$4:D$163,AH$4:AH$163,$AN236)*其他调用!H237*其他调用!$M237</f>
        <v>583548551.39452982</v>
      </c>
      <c r="AP236" s="105">
        <f>求节点(节奏总纲!E$4:E$163,AI$4:AI$163,$AN236)*其他调用!I237*其他调用!$M237</f>
        <v>703764052.21309674</v>
      </c>
      <c r="AQ236" s="105">
        <f>求节点(节奏总纲!F$4:F$163,AJ$4:AJ$163,$AN236)*其他调用!J237*其他调用!$M237</f>
        <v>55805900.44134628</v>
      </c>
      <c r="AR236" s="105">
        <f>求节点(节奏总纲!G$4:G$163,AK$4:AK$163,$AN236)*其他调用!K237*其他调用!$M237</f>
        <v>8088170.9184419336</v>
      </c>
      <c r="AS236" s="105">
        <f>求节点(节奏总纲!H$4:H$163,AL$4:AL$163,$AN236)*其他调用!L237*其他调用!$M237</f>
        <v>3470124.2978200046</v>
      </c>
      <c r="AT236" s="105">
        <f t="shared" si="20"/>
        <v>1354676799.2652347</v>
      </c>
      <c r="AU236" s="105"/>
      <c r="BF236" s="105">
        <v>233</v>
      </c>
      <c r="BG236" s="105">
        <f>求节点(节奏总纲!D$4:D$163,AZ$4:AZ$163,$AN236)</f>
        <v>20507.542229798859</v>
      </c>
      <c r="BH236" s="105">
        <f>求节点(节奏总纲!E$4:E$163,BA$4:BA$163,$AN236)</f>
        <v>63251.995065120347</v>
      </c>
      <c r="BI236" s="105">
        <f>求节点(节奏总纲!F$4:F$163,BB$4:BB$163,$AN236)</f>
        <v>196601.12646494171</v>
      </c>
      <c r="BJ236" s="105">
        <f>求节点(节奏总纲!G$4:G$163,BC$4:BC$163,$AN236)</f>
        <v>136666.62037613985</v>
      </c>
      <c r="BK236" s="105">
        <f>求节点(节奏总纲!H$4:H$163,BD$4:BD$163,$AN236)</f>
        <v>80021.462769866368</v>
      </c>
      <c r="BL236" s="105">
        <f>BG236*其他调用!H237*其他调用!$M237</f>
        <v>983594.02470072475</v>
      </c>
      <c r="BM236" s="105">
        <f>BH236*其他调用!I237*其他调用!$M237</f>
        <v>2991282.5934464829</v>
      </c>
      <c r="BN236" s="105">
        <f>BI236*其他调用!J237*其他调用!$M237</f>
        <v>758962.92339593417</v>
      </c>
      <c r="BO236" s="105">
        <f>BJ236*其他调用!K237*其他调用!$M237</f>
        <v>93862.088207851368</v>
      </c>
      <c r="BP236" s="105">
        <f>BK236*其他调用!L237*其他调用!$M237</f>
        <v>15901.865081627844</v>
      </c>
      <c r="BQ236" s="105">
        <f t="shared" si="21"/>
        <v>4843603.494832621</v>
      </c>
      <c r="BR236" s="105">
        <f>[1]服务器生态!$R235</f>
        <v>1.9082257941437978E-2</v>
      </c>
      <c r="BS236" s="105">
        <f>SUMPRODUCT((BG$4:BG236)*($BR$4:$BR236)*(其他调用!BY$5:BY237))</f>
        <v>186061.38974205649</v>
      </c>
      <c r="BT236" s="105">
        <f>SUMPRODUCT((BH$4:BH236)*($BR$4:$BR236)*(其他调用!BZ$5:BZ237))</f>
        <v>576658.15173989942</v>
      </c>
      <c r="BU236" s="105">
        <f>SUMPRODUCT((BI$4:BI236)*($BR$4:$BR236)*(其他调用!CA$5:CA237))</f>
        <v>1803046.9875603472</v>
      </c>
      <c r="BV236" s="105">
        <f>SUMPRODUCT((BJ$4:BJ236)*($BR$4:$BR236)*(其他调用!CB$5:CB237))</f>
        <v>1263843.8354420569</v>
      </c>
      <c r="BW236" s="105">
        <f>SUMPRODUCT((BK$4:BK236)*($BR$4:$BR236)*(其他调用!CC$5:CC237))</f>
        <v>705773.91475084599</v>
      </c>
      <c r="BX236" s="105">
        <f>SUMPRODUCT((BG$4:BG236)*($BR$4:$BR236))*'[1]功能-战损相关'!$D$2-BS236</f>
        <v>345542.58094953396</v>
      </c>
      <c r="BY236" s="105">
        <f>SUMPRODUCT((BH$4:BH236)*($BR$4:$BR236))*'[1]功能-战损相关'!$D$2-BT236</f>
        <v>1070936.5675169565</v>
      </c>
      <c r="BZ236" s="105">
        <f>SUMPRODUCT((BI$4:BI236)*($BR$4:$BR236))*'[1]功能-战损相关'!$D$2-BU236</f>
        <v>3348515.834040646</v>
      </c>
      <c r="CA236" s="105">
        <f>SUMPRODUCT((BJ$4:BJ236)*($BR$4:$BR236))*'[1]功能-战损相关'!$D$2-BV236</f>
        <v>2347138.5515352483</v>
      </c>
      <c r="CB236" s="105">
        <f>SUMPRODUCT((BK$4:BK236)*($BR$4:$BR236))*'[1]功能-战损相关'!$D$2-BW236</f>
        <v>1310722.9845372867</v>
      </c>
    </row>
    <row r="237" spans="40:80" x14ac:dyDescent="0.2">
      <c r="AN237" s="105">
        <v>234</v>
      </c>
      <c r="AO237" s="105">
        <f>求节点(节奏总纲!D$4:D$163,AH$4:AH$163,$AN237)*其他调用!H238*其他调用!$M238</f>
        <v>584497084.92720568</v>
      </c>
      <c r="AP237" s="105">
        <f>求节点(节奏总纲!E$4:E$163,AI$4:AI$163,$AN237)*其他调用!I238*其他调用!$M238</f>
        <v>704537773.97021627</v>
      </c>
      <c r="AQ237" s="105">
        <f>求节点(节奏总纲!F$4:F$163,AJ$4:AJ$163,$AN237)*其他调用!J238*其他调用!$M238</f>
        <v>55880991.130693004</v>
      </c>
      <c r="AR237" s="105">
        <f>求节点(节奏总纲!G$4:G$163,AK$4:AK$163,$AN237)*其他调用!K238*其他调用!$M238</f>
        <v>8091998.9829394817</v>
      </c>
      <c r="AS237" s="105">
        <f>求节点(节奏总纲!H$4:H$163,AL$4:AL$163,$AN237)*其他调用!L238*其他调用!$M238</f>
        <v>3470124.2978200046</v>
      </c>
      <c r="AT237" s="105">
        <f t="shared" si="20"/>
        <v>1356477973.3088744</v>
      </c>
      <c r="AU237" s="105"/>
      <c r="BF237" s="105">
        <v>234</v>
      </c>
      <c r="BG237" s="105">
        <f>求节点(节奏总纲!D$4:D$163,AZ$4:AZ$163,$AN237)</f>
        <v>20520.280494425235</v>
      </c>
      <c r="BH237" s="105">
        <f>求节点(节奏总纲!E$4:E$163,BA$4:BA$163,$AN237)</f>
        <v>63289.864823080934</v>
      </c>
      <c r="BI237" s="105">
        <f>求节点(节奏总纲!F$4:F$163,BB$4:BB$163,$AN237)</f>
        <v>196714.17157095237</v>
      </c>
      <c r="BJ237" s="105">
        <f>求节点(节奏总纲!G$4:G$163,BC$4:BC$163,$AN237)</f>
        <v>136741.97852915345</v>
      </c>
      <c r="BK237" s="105">
        <f>求节点(节奏总纲!H$4:H$163,BD$4:BD$163,$AN237)</f>
        <v>80096.062152928323</v>
      </c>
      <c r="BL237" s="105">
        <f>BG237*其他调用!H238*其他调用!$M238</f>
        <v>984204.98435796506</v>
      </c>
      <c r="BM237" s="105">
        <f>BH237*其他调用!I238*其他调用!$M238</f>
        <v>2993073.5116252517</v>
      </c>
      <c r="BN237" s="105">
        <f>BI237*其他调用!J238*其他调用!$M238</f>
        <v>759399.32498567156</v>
      </c>
      <c r="BO237" s="105">
        <f>BJ237*其他调用!K238*其他调用!$M238</f>
        <v>93913.8438859085</v>
      </c>
      <c r="BP237" s="105">
        <f>BK237*其他调用!L238*其他调用!$M238</f>
        <v>15916.689471029915</v>
      </c>
      <c r="BQ237" s="105">
        <f t="shared" si="21"/>
        <v>4846508.3543258272</v>
      </c>
      <c r="BR237" s="105">
        <f>[1]服务器生态!$R236</f>
        <v>1.9082257941437978E-2</v>
      </c>
      <c r="BS237" s="105">
        <f>SUMPRODUCT((BG$4:BG237)*($BR$4:$BR237)*(其他调用!BY$5:BY238))</f>
        <v>186129.9150670059</v>
      </c>
      <c r="BT237" s="105">
        <f>SUMPRODUCT((BH$4:BH237)*($BR$4:$BR237)*(其他调用!BZ$5:BZ238))</f>
        <v>576869.50160688511</v>
      </c>
      <c r="BU237" s="105">
        <f>SUMPRODUCT((BI$4:BI237)*($BR$4:$BR237)*(其他调用!CA$5:CA238))</f>
        <v>1803703.8939088115</v>
      </c>
      <c r="BV237" s="105">
        <f>SUMPRODUCT((BJ$4:BJ237)*($BR$4:$BR237)*(其他调用!CB$5:CB238))</f>
        <v>1264300.4709405571</v>
      </c>
      <c r="BW237" s="105">
        <f>SUMPRODUCT((BK$4:BK237)*($BR$4:$BR237)*(其他调用!CC$5:CC238))</f>
        <v>706041.38715151267</v>
      </c>
      <c r="BX237" s="105">
        <f>SUMPRODUCT((BG$4:BG237)*($BR$4:$BR237))*'[1]功能-战损相关'!$D$2-BS237</f>
        <v>345669.84226729721</v>
      </c>
      <c r="BY237" s="105">
        <f>SUMPRODUCT((BH$4:BH237)*($BR$4:$BR237))*'[1]功能-战损相关'!$D$2-BT237</f>
        <v>1071329.0744127871</v>
      </c>
      <c r="BZ237" s="105">
        <f>SUMPRODUCT((BI$4:BI237)*($BR$4:$BR237))*'[1]功能-战损相关'!$D$2-BU237</f>
        <v>3349735.8029735079</v>
      </c>
      <c r="CA237" s="105">
        <f>SUMPRODUCT((BJ$4:BJ237)*($BR$4:$BR237))*'[1]功能-战损相关'!$D$2-BV237</f>
        <v>2347986.5888896063</v>
      </c>
      <c r="CB237" s="105">
        <f>SUMPRODUCT((BK$4:BK237)*($BR$4:$BR237))*'[1]功能-战损相关'!$D$2-BW237</f>
        <v>1311219.718995668</v>
      </c>
    </row>
    <row r="238" spans="40:80" x14ac:dyDescent="0.2">
      <c r="AN238" s="105">
        <v>235</v>
      </c>
      <c r="AO238" s="105">
        <f>求节点(节奏总纲!D$4:D$163,AH$4:AH$163,$AN238)*其他调用!H239*其他调用!$M239</f>
        <v>585445618.45988142</v>
      </c>
      <c r="AP238" s="105">
        <f>求节点(节奏总纲!E$4:E$163,AI$4:AI$163,$AN238)*其他调用!I239*其他调用!$M239</f>
        <v>705311495.72733593</v>
      </c>
      <c r="AQ238" s="105">
        <f>求节点(节奏总纲!F$4:F$163,AJ$4:AJ$163,$AN238)*其他调用!J239*其他调用!$M239</f>
        <v>55956081.820039719</v>
      </c>
      <c r="AR238" s="105">
        <f>求节点(节奏总纲!G$4:G$163,AK$4:AK$163,$AN238)*其他调用!K239*其他调用!$M239</f>
        <v>8095827.0474370308</v>
      </c>
      <c r="AS238" s="105">
        <f>求节点(节奏总纲!H$4:H$163,AL$4:AL$163,$AN238)*其他调用!L239*其他调用!$M239</f>
        <v>3470124.2978200046</v>
      </c>
      <c r="AT238" s="105">
        <f t="shared" si="20"/>
        <v>1358279147.352514</v>
      </c>
      <c r="AU238" s="105"/>
      <c r="BF238" s="105">
        <v>235</v>
      </c>
      <c r="BG238" s="105">
        <f>求节点(节奏总纲!D$4:D$163,AZ$4:AZ$163,$AN238)</f>
        <v>20533.018759051607</v>
      </c>
      <c r="BH238" s="105">
        <f>求节点(节奏总纲!E$4:E$163,BA$4:BA$163,$AN238)</f>
        <v>63327.734581041521</v>
      </c>
      <c r="BI238" s="105">
        <f>求节点(节奏总纲!F$4:F$163,BB$4:BB$163,$AN238)</f>
        <v>196827.21667696303</v>
      </c>
      <c r="BJ238" s="105">
        <f>求节点(节奏总纲!G$4:G$163,BC$4:BC$163,$AN238)</f>
        <v>136817.33668216705</v>
      </c>
      <c r="BK238" s="105">
        <f>求节点(节奏总纲!H$4:H$163,BD$4:BD$163,$AN238)</f>
        <v>80170.661535990279</v>
      </c>
      <c r="BL238" s="105">
        <f>BG238*其他调用!H239*其他调用!$M239</f>
        <v>984815.94401520526</v>
      </c>
      <c r="BM238" s="105">
        <f>BH238*其他调用!I239*其他调用!$M239</f>
        <v>2994864.429804021</v>
      </c>
      <c r="BN238" s="105">
        <f>BI238*其他调用!J239*其他调用!$M239</f>
        <v>759835.72657540895</v>
      </c>
      <c r="BO238" s="105">
        <f>BJ238*其他调用!K239*其他调用!$M239</f>
        <v>93965.599563965618</v>
      </c>
      <c r="BP238" s="105">
        <f>BK238*其他调用!L239*其他调用!$M239</f>
        <v>15931.513860431985</v>
      </c>
      <c r="BQ238" s="105">
        <f t="shared" si="21"/>
        <v>4849413.2138190335</v>
      </c>
      <c r="BR238" s="105">
        <f>[1]服务器生态!$R237</f>
        <v>1.9082257941437978E-2</v>
      </c>
      <c r="BS238" s="105">
        <f>SUMPRODUCT((BG$4:BG238)*($BR$4:$BR238)*(其他调用!BY$5:BY239))</f>
        <v>186198.48293005431</v>
      </c>
      <c r="BT238" s="105">
        <f>SUMPRODUCT((BH$4:BH238)*($BR$4:$BR238)*(其他调用!BZ$5:BZ239))</f>
        <v>577080.97793595656</v>
      </c>
      <c r="BU238" s="105">
        <f>SUMPRODUCT((BI$4:BI238)*($BR$4:$BR238)*(其他调用!CA$5:CA239))</f>
        <v>1804361.1777595533</v>
      </c>
      <c r="BV238" s="105">
        <f>SUMPRODUCT((BJ$4:BJ238)*($BR$4:$BR238)*(其他调用!CB$5:CB239))</f>
        <v>1264757.3580897073</v>
      </c>
      <c r="BW238" s="105">
        <f>SUMPRODUCT((BK$4:BK238)*($BR$4:$BR238)*(其他调用!CC$5:CC239))</f>
        <v>706309.1086689966</v>
      </c>
      <c r="BX238" s="105">
        <f>SUMPRODUCT((BG$4:BG238)*($BR$4:$BR238))*'[1]功能-战损相关'!$D$2-BS238</f>
        <v>345797.18258438713</v>
      </c>
      <c r="BY238" s="105">
        <f>SUMPRODUCT((BH$4:BH238)*($BR$4:$BR238))*'[1]功能-战损相关'!$D$2-BT238</f>
        <v>1071721.8161667769</v>
      </c>
      <c r="BZ238" s="105">
        <f>SUMPRODUCT((BI$4:BI238)*($BR$4:$BR238))*'[1]功能-战损相关'!$D$2-BU238</f>
        <v>3350956.4729820285</v>
      </c>
      <c r="CA238" s="105">
        <f>SUMPRODUCT((BJ$4:BJ238)*($BR$4:$BR238))*'[1]功能-战损相关'!$D$2-BV238</f>
        <v>2348835.0935951709</v>
      </c>
      <c r="CB238" s="105">
        <f>SUMPRODUCT((BK$4:BK238)*($BR$4:$BR238))*'[1]功能-战损相关'!$D$2-BW238</f>
        <v>1311716.9160995665</v>
      </c>
    </row>
    <row r="239" spans="40:80" x14ac:dyDescent="0.2">
      <c r="AN239" s="105">
        <v>236</v>
      </c>
      <c r="AO239" s="105">
        <f>求节点(节奏总纲!D$4:D$163,AH$4:AH$163,$AN239)*其他调用!H240*其他调用!$M240</f>
        <v>586394151.99255705</v>
      </c>
      <c r="AP239" s="105">
        <f>求节点(节奏总纲!E$4:E$163,AI$4:AI$163,$AN239)*其他调用!I240*其他调用!$M240</f>
        <v>706085217.4844557</v>
      </c>
      <c r="AQ239" s="105">
        <f>求节点(节奏总纲!F$4:F$163,AJ$4:AJ$163,$AN239)*其他调用!J240*其他调用!$M240</f>
        <v>56031172.509386428</v>
      </c>
      <c r="AR239" s="105">
        <f>求节点(节奏总纲!G$4:G$163,AK$4:AK$163,$AN239)*其他调用!K240*其他调用!$M240</f>
        <v>8099655.111934579</v>
      </c>
      <c r="AS239" s="105">
        <f>求节点(节奏总纲!H$4:H$163,AL$4:AL$163,$AN239)*其他调用!L240*其他调用!$M240</f>
        <v>3470124.2978200046</v>
      </c>
      <c r="AT239" s="105">
        <f t="shared" si="20"/>
        <v>1360080321.3961539</v>
      </c>
      <c r="AU239" s="105"/>
      <c r="BF239" s="105">
        <v>236</v>
      </c>
      <c r="BG239" s="105">
        <f>求节点(节奏总纲!D$4:D$163,AZ$4:AZ$163,$AN239)</f>
        <v>20545.757023677983</v>
      </c>
      <c r="BH239" s="105">
        <f>求节点(节奏总纲!E$4:E$163,BA$4:BA$163,$AN239)</f>
        <v>63365.604339002108</v>
      </c>
      <c r="BI239" s="105">
        <f>求节点(节奏总纲!F$4:F$163,BB$4:BB$163,$AN239)</f>
        <v>196940.26178297371</v>
      </c>
      <c r="BJ239" s="105">
        <f>求节点(节奏总纲!G$4:G$163,BC$4:BC$163,$AN239)</f>
        <v>136892.69483518068</v>
      </c>
      <c r="BK239" s="105">
        <f>求节点(节奏总纲!H$4:H$163,BD$4:BD$163,$AN239)</f>
        <v>80245.260919052234</v>
      </c>
      <c r="BL239" s="105">
        <f>BG239*其他调用!H240*其他调用!$M240</f>
        <v>985426.90367244557</v>
      </c>
      <c r="BM239" s="105">
        <f>BH239*其他调用!I240*其他调用!$M240</f>
        <v>2996655.3479827899</v>
      </c>
      <c r="BN239" s="105">
        <f>BI239*其他调用!J240*其他调用!$M240</f>
        <v>760272.12816514634</v>
      </c>
      <c r="BO239" s="105">
        <f>BJ239*其他调用!K240*其他调用!$M240</f>
        <v>94017.355242022779</v>
      </c>
      <c r="BP239" s="105">
        <f>BK239*其他调用!L240*其他调用!$M240</f>
        <v>15946.338249834056</v>
      </c>
      <c r="BQ239" s="105">
        <f t="shared" si="21"/>
        <v>4852318.0733122397</v>
      </c>
      <c r="BR239" s="105">
        <f>[1]服务器生态!$R238</f>
        <v>1.9082257941437978E-2</v>
      </c>
      <c r="BS239" s="105">
        <f>SUMPRODUCT((BG$4:BG239)*($BR$4:$BR239)*(其他调用!BY$5:BY240))</f>
        <v>186267.0933312017</v>
      </c>
      <c r="BT239" s="105">
        <f>SUMPRODUCT((BH$4:BH239)*($BR$4:$BR239)*(其他调用!BZ$5:BZ240))</f>
        <v>577292.58072711364</v>
      </c>
      <c r="BU239" s="105">
        <f>SUMPRODUCT((BI$4:BI239)*($BR$4:$BR239)*(其他调用!CA$5:CA240))</f>
        <v>1805018.8391125728</v>
      </c>
      <c r="BV239" s="105">
        <f>SUMPRODUCT((BJ$4:BJ239)*($BR$4:$BR239)*(其他调用!CB$5:CB240))</f>
        <v>1265214.4968895074</v>
      </c>
      <c r="BW239" s="105">
        <f>SUMPRODUCT((BK$4:BK239)*($BR$4:$BR239)*(其他调用!CC$5:CC240))</f>
        <v>706577.0793032978</v>
      </c>
      <c r="BX239" s="105">
        <f>SUMPRODUCT((BG$4:BG239)*($BR$4:$BR239))*'[1]功能-战损相关'!$D$2-BS239</f>
        <v>345924.60190080374</v>
      </c>
      <c r="BY239" s="105">
        <f>SUMPRODUCT((BH$4:BH239)*($BR$4:$BR239))*'[1]功能-战损相关'!$D$2-BT239</f>
        <v>1072114.7927789257</v>
      </c>
      <c r="BZ239" s="105">
        <f>SUMPRODUCT((BI$4:BI239)*($BR$4:$BR239))*'[1]功能-战损相关'!$D$2-BU239</f>
        <v>3352177.8440662078</v>
      </c>
      <c r="CA239" s="105">
        <f>SUMPRODUCT((BJ$4:BJ239)*($BR$4:$BR239))*'[1]功能-战损相关'!$D$2-BV239</f>
        <v>2349684.0656519425</v>
      </c>
      <c r="CB239" s="105">
        <f>SUMPRODUCT((BK$4:BK239)*($BR$4:$BR239))*'[1]功能-战损相关'!$D$2-BW239</f>
        <v>1312214.5758489831</v>
      </c>
    </row>
    <row r="240" spans="40:80" x14ac:dyDescent="0.2">
      <c r="AN240" s="105">
        <v>237</v>
      </c>
      <c r="AO240" s="105">
        <f>求节点(节奏总纲!D$4:D$163,AH$4:AH$163,$AN240)*其他调用!H241*其他调用!$M241</f>
        <v>587342685.52523279</v>
      </c>
      <c r="AP240" s="105">
        <f>求节点(节奏总纲!E$4:E$163,AI$4:AI$163,$AN240)*其他调用!I241*其他调用!$M241</f>
        <v>706434183.17163098</v>
      </c>
      <c r="AQ240" s="105">
        <f>求节点(节奏总纲!F$4:F$163,AJ$4:AJ$163,$AN240)*其他调用!J241*其他调用!$M241</f>
        <v>56106263.198733144</v>
      </c>
      <c r="AR240" s="105">
        <f>求节点(节奏总纲!G$4:G$163,AK$4:AK$163,$AN240)*其他调用!K241*其他调用!$M241</f>
        <v>8103483.1764321281</v>
      </c>
      <c r="AS240" s="105">
        <f>求节点(节奏总纲!H$4:H$163,AL$4:AL$163,$AN240)*其他调用!L241*其他调用!$M241</f>
        <v>3470124.2978200046</v>
      </c>
      <c r="AT240" s="105">
        <f t="shared" si="20"/>
        <v>1361456739.369849</v>
      </c>
      <c r="AU240" s="105"/>
      <c r="BF240" s="105">
        <v>237</v>
      </c>
      <c r="BG240" s="105">
        <f>求节点(节奏总纲!D$4:D$163,AZ$4:AZ$163,$AN240)</f>
        <v>20558.495288304355</v>
      </c>
      <c r="BH240" s="105">
        <f>求节点(节奏总纲!E$4:E$163,BA$4:BA$163,$AN240)</f>
        <v>63402.164346482568</v>
      </c>
      <c r="BI240" s="105">
        <f>求节点(节奏总纲!F$4:F$163,BB$4:BB$163,$AN240)</f>
        <v>197053.30688898437</v>
      </c>
      <c r="BJ240" s="105">
        <f>求节点(节奏总纲!G$4:G$163,BC$4:BC$163,$AN240)</f>
        <v>136968.05298819428</v>
      </c>
      <c r="BK240" s="105">
        <f>求节点(节奏总纲!H$4:H$163,BD$4:BD$163,$AN240)</f>
        <v>80319.86030211419</v>
      </c>
      <c r="BL240" s="105">
        <f>BG240*其他调用!H241*其他调用!$M241</f>
        <v>986037.86332968576</v>
      </c>
      <c r="BM240" s="105">
        <f>BH240*其他调用!I241*其他调用!$M241</f>
        <v>2998384.3260787376</v>
      </c>
      <c r="BN240" s="105">
        <f>BI240*其他调用!J241*其他调用!$M241</f>
        <v>760708.52975488361</v>
      </c>
      <c r="BO240" s="105">
        <f>BJ240*其他调用!K241*其他调用!$M241</f>
        <v>94069.110920079896</v>
      </c>
      <c r="BP240" s="105">
        <f>BK240*其他调用!L241*其他调用!$M241</f>
        <v>15961.16263923613</v>
      </c>
      <c r="BQ240" s="105">
        <f t="shared" si="21"/>
        <v>4855160.9927226231</v>
      </c>
      <c r="BR240" s="105">
        <f>[1]服务器生态!$R239</f>
        <v>1.9082257941437978E-2</v>
      </c>
      <c r="BS240" s="105">
        <f>SUMPRODUCT((BG$4:BG240)*($BR$4:$BR240)*(其他调用!BY$5:BY241))</f>
        <v>186335.74627044806</v>
      </c>
      <c r="BT240" s="105">
        <f>SUMPRODUCT((BH$4:BH240)*($BR$4:$BR240)*(其他调用!BZ$5:BZ241))</f>
        <v>577504.30560658197</v>
      </c>
      <c r="BU240" s="105">
        <f>SUMPRODUCT((BI$4:BI240)*($BR$4:$BR240)*(其他调用!CA$5:CA241))</f>
        <v>1805676.8779678699</v>
      </c>
      <c r="BV240" s="105">
        <f>SUMPRODUCT((BJ$4:BJ240)*($BR$4:$BR240)*(其他调用!CB$5:CB241))</f>
        <v>1265671.8873399575</v>
      </c>
      <c r="BW240" s="105">
        <f>SUMPRODUCT((BK$4:BK240)*($BR$4:$BR240)*(其他调用!CC$5:CC241))</f>
        <v>706845.29905441625</v>
      </c>
      <c r="BX240" s="105">
        <f>SUMPRODUCT((BG$4:BG240)*($BR$4:$BR240))*'[1]功能-战损相关'!$D$2-BS240</f>
        <v>346052.10021654703</v>
      </c>
      <c r="BY240" s="105">
        <f>SUMPRODUCT((BH$4:BH240)*($BR$4:$BR240))*'[1]功能-战损相关'!$D$2-BT240</f>
        <v>1072507.99612651</v>
      </c>
      <c r="BZ240" s="105">
        <f>SUMPRODUCT((BI$4:BI240)*($BR$4:$BR240))*'[1]功能-战损相关'!$D$2-BU240</f>
        <v>3353399.9162260452</v>
      </c>
      <c r="CA240" s="105">
        <f>SUMPRODUCT((BJ$4:BJ240)*($BR$4:$BR240))*'[1]功能-战损相关'!$D$2-BV240</f>
        <v>2350533.5050599212</v>
      </c>
      <c r="CB240" s="105">
        <f>SUMPRODUCT((BK$4:BK240)*($BR$4:$BR240))*'[1]功能-战损相关'!$D$2-BW240</f>
        <v>1312712.698243917</v>
      </c>
    </row>
    <row r="241" spans="40:80" x14ac:dyDescent="0.2">
      <c r="AN241" s="105">
        <v>238</v>
      </c>
      <c r="AO241" s="105">
        <f>求节点(节奏总纲!D$4:D$163,AH$4:AH$163,$AN241)*其他调用!H242*其他调用!$M242</f>
        <v>588284249.33765984</v>
      </c>
      <c r="AP241" s="105">
        <f>求节点(节奏总纲!E$4:E$163,AI$4:AI$163,$AN241)*其他调用!I242*其他调用!$M242</f>
        <v>706545087.36421502</v>
      </c>
      <c r="AQ241" s="105">
        <f>求节点(节奏总纲!F$4:F$163,AJ$4:AJ$163,$AN241)*其他调用!J242*其他调用!$M242</f>
        <v>56152020.710342839</v>
      </c>
      <c r="AR241" s="105">
        <f>求节点(节奏总纲!G$4:G$163,AK$4:AK$163,$AN241)*其他调用!K242*其他调用!$M242</f>
        <v>8107311.2409296762</v>
      </c>
      <c r="AS241" s="105">
        <f>求节点(节奏总纲!H$4:H$163,AL$4:AL$163,$AN241)*其他调用!L242*其他调用!$M242</f>
        <v>3470124.2978200046</v>
      </c>
      <c r="AT241" s="105">
        <f t="shared" si="20"/>
        <v>1362558792.9509673</v>
      </c>
      <c r="AU241" s="105"/>
      <c r="BF241" s="105">
        <v>238</v>
      </c>
      <c r="BG241" s="105">
        <f>求节点(节奏总纲!D$4:D$163,AZ$4:AZ$163,$AN241)</f>
        <v>20571.067383117206</v>
      </c>
      <c r="BH241" s="105">
        <f>求节点(节奏总纲!E$4:E$163,BA$4:BA$163,$AN241)</f>
        <v>63437.990282859864</v>
      </c>
      <c r="BI241" s="105">
        <f>求节点(节奏总纲!F$4:F$163,BB$4:BB$163,$AN241)</f>
        <v>197162.14653518045</v>
      </c>
      <c r="BJ241" s="105">
        <f>求节点(节奏总纲!G$4:G$163,BC$4:BC$163,$AN241)</f>
        <v>137043.41114120788</v>
      </c>
      <c r="BK241" s="105">
        <f>求节点(节奏总纲!H$4:H$163,BD$4:BD$163,$AN241)</f>
        <v>80394.459685176145</v>
      </c>
      <c r="BL241" s="105">
        <f>BG241*其他调用!H242*其他调用!$M242</f>
        <v>986640.85305889498</v>
      </c>
      <c r="BM241" s="105">
        <f>BH241*其他调用!I242*其他调用!$M242</f>
        <v>3000078.5888410266</v>
      </c>
      <c r="BN241" s="105">
        <f>BI241*其他调用!J242*其他调用!$M242</f>
        <v>761128.69650338439</v>
      </c>
      <c r="BO241" s="105">
        <f>BJ241*其他调用!K242*其他调用!$M242</f>
        <v>94120.866598137043</v>
      </c>
      <c r="BP241" s="105">
        <f>BK241*其他调用!L242*其他调用!$M242</f>
        <v>15975.987028638201</v>
      </c>
      <c r="BQ241" s="105">
        <f t="shared" si="21"/>
        <v>4857944.9920300804</v>
      </c>
      <c r="BR241" s="105">
        <f>[1]服务器生态!$R240</f>
        <v>1.9082257941437978E-2</v>
      </c>
      <c r="BS241" s="105">
        <f>SUMPRODUCT((BG$4:BG241)*($BR$4:$BR241)*(其他调用!BY$5:BY242))</f>
        <v>186404.44119288673</v>
      </c>
      <c r="BT241" s="105">
        <f>SUMPRODUCT((BH$4:BH241)*($BR$4:$BR241)*(其他调用!BZ$5:BZ242))</f>
        <v>577716.15012300818</v>
      </c>
      <c r="BU241" s="105">
        <f>SUMPRODUCT((BI$4:BI241)*($BR$4:$BR241)*(其他调用!CA$5:CA242))</f>
        <v>1806335.2802817523</v>
      </c>
      <c r="BV241" s="105">
        <f>SUMPRODUCT((BJ$4:BJ241)*($BR$4:$BR241)*(其他调用!CB$5:CB242))</f>
        <v>1266129.5294410575</v>
      </c>
      <c r="BW241" s="105">
        <f>SUMPRODUCT((BK$4:BK241)*($BR$4:$BR241)*(其他调用!CC$5:CC242))</f>
        <v>707113.76792235184</v>
      </c>
      <c r="BX241" s="105">
        <f>SUMPRODUCT((BG$4:BG241)*($BR$4:$BR241))*'[1]功能-战损相关'!$D$2-BS241</f>
        <v>346179.67650107603</v>
      </c>
      <c r="BY241" s="105">
        <f>SUMPRODUCT((BH$4:BH241)*($BR$4:$BR241))*'[1]功能-战损相关'!$D$2-BT241</f>
        <v>1072901.4216570156</v>
      </c>
      <c r="BZ241" s="105">
        <f>SUMPRODUCT((BI$4:BI241)*($BR$4:$BR241))*'[1]功能-战损相关'!$D$2-BU241</f>
        <v>3354622.6633803984</v>
      </c>
      <c r="CA241" s="105">
        <f>SUMPRODUCT((BJ$4:BJ241)*($BR$4:$BR241))*'[1]功能-战损相关'!$D$2-BV241</f>
        <v>2351383.4118191069</v>
      </c>
      <c r="CB241" s="105">
        <f>SUMPRODUCT((BK$4:BK241)*($BR$4:$BR241))*'[1]功能-战损相关'!$D$2-BW241</f>
        <v>1313211.2832843689</v>
      </c>
    </row>
    <row r="242" spans="40:80" x14ac:dyDescent="0.2">
      <c r="AN242" s="105">
        <v>239</v>
      </c>
      <c r="AO242" s="105">
        <f>求节点(节奏总纲!D$4:D$163,AH$4:AH$163,$AN242)*其他调用!H243*其他调用!$M243</f>
        <v>589184231.71772945</v>
      </c>
      <c r="AP242" s="105">
        <f>求节点(节奏总纲!E$4:E$163,AI$4:AI$163,$AN242)*其他调用!I243*其他调用!$M243</f>
        <v>706655991.55679905</v>
      </c>
      <c r="AQ242" s="105">
        <f>求节点(节奏总纲!F$4:F$163,AJ$4:AJ$163,$AN242)*其他调用!J243*其他调用!$M243</f>
        <v>56186852.266719848</v>
      </c>
      <c r="AR242" s="105">
        <f>求节点(节奏总纲!G$4:G$163,AK$4:AK$163,$AN242)*其他调用!K243*其他调用!$M243</f>
        <v>8111139.3054272253</v>
      </c>
      <c r="AS242" s="105">
        <f>求节点(节奏总纲!H$4:H$163,AL$4:AL$163,$AN242)*其他调用!L243*其他调用!$M243</f>
        <v>3470124.2978200046</v>
      </c>
      <c r="AT242" s="105">
        <f t="shared" si="20"/>
        <v>1363608339.1444957</v>
      </c>
      <c r="AU242" s="105"/>
      <c r="BF242" s="105">
        <v>239</v>
      </c>
      <c r="BG242" s="105">
        <f>求节点(节奏总纲!D$4:D$163,AZ$4:AZ$163,$AN242)</f>
        <v>20582.648106882956</v>
      </c>
      <c r="BH242" s="105">
        <f>求节点(节奏总纲!E$4:E$163,BA$4:BA$163,$AN242)</f>
        <v>63473.81621923716</v>
      </c>
      <c r="BI242" s="105">
        <f>求节点(节奏总纲!F$4:F$163,BB$4:BB$163,$AN242)</f>
        <v>197269.41974128337</v>
      </c>
      <c r="BJ242" s="105">
        <f>求节点(节奏总纲!G$4:G$163,BC$4:BC$163,$AN242)</f>
        <v>137118.76929422148</v>
      </c>
      <c r="BK242" s="105">
        <f>求节点(节奏总纲!H$4:H$163,BD$4:BD$163,$AN242)</f>
        <v>80469.059068238101</v>
      </c>
      <c r="BL242" s="105">
        <f>BG242*其他调用!H243*其他调用!$M243</f>
        <v>987196.29410444107</v>
      </c>
      <c r="BM242" s="105">
        <f>BH242*其他调用!I243*其他调用!$M243</f>
        <v>3001772.8516033161</v>
      </c>
      <c r="BN242" s="105">
        <f>BI242*其他调用!J243*其他调用!$M243</f>
        <v>761542.81613519858</v>
      </c>
      <c r="BO242" s="105">
        <f>BJ242*其他调用!K243*其他调用!$M243</f>
        <v>94172.622276194161</v>
      </c>
      <c r="BP242" s="105">
        <f>BK242*其他调用!L243*其他调用!$M243</f>
        <v>15990.811418040272</v>
      </c>
      <c r="BQ242" s="105">
        <f t="shared" si="21"/>
        <v>4860675.3955371911</v>
      </c>
      <c r="BR242" s="105">
        <f>[1]服务器生态!$R241</f>
        <v>1.9082257941437978E-2</v>
      </c>
      <c r="BS242" s="105">
        <f>SUMPRODUCT((BG$4:BG242)*($BR$4:$BR242)*(其他调用!BY$5:BY243))</f>
        <v>186473.17478793807</v>
      </c>
      <c r="BT242" s="105">
        <f>SUMPRODUCT((BH$4:BH242)*($BR$4:$BR242)*(其他调用!BZ$5:BZ243))</f>
        <v>577928.11427639215</v>
      </c>
      <c r="BU242" s="105">
        <f>SUMPRODUCT((BI$4:BI242)*($BR$4:$BR242)*(其他调用!CA$5:CA243))</f>
        <v>1806994.040823258</v>
      </c>
      <c r="BV242" s="105">
        <f>SUMPRODUCT((BJ$4:BJ242)*($BR$4:$BR242)*(其他调用!CB$5:CB243))</f>
        <v>1266587.4231928072</v>
      </c>
      <c r="BW242" s="105">
        <f>SUMPRODUCT((BK$4:BK242)*($BR$4:$BR242)*(其他调用!CC$5:CC243))</f>
        <v>707382.48590710468</v>
      </c>
      <c r="BX242" s="105">
        <f>SUMPRODUCT((BG$4:BG242)*($BR$4:$BR242))*'[1]功能-战损相关'!$D$2-BS242</f>
        <v>346307.3246061714</v>
      </c>
      <c r="BY242" s="105">
        <f>SUMPRODUCT((BH$4:BH242)*($BR$4:$BR242))*'[1]功能-战损相关'!$D$2-BT242</f>
        <v>1073295.0693704432</v>
      </c>
      <c r="BZ242" s="105">
        <f>SUMPRODUCT((BI$4:BI242)*($BR$4:$BR242))*'[1]功能-战损相关'!$D$2-BU242</f>
        <v>3355846.0758146229</v>
      </c>
      <c r="CA242" s="105">
        <f>SUMPRODUCT((BJ$4:BJ242)*($BR$4:$BR242))*'[1]功能-战损相关'!$D$2-BV242</f>
        <v>2352233.7859294992</v>
      </c>
      <c r="CB242" s="105">
        <f>SUMPRODUCT((BK$4:BK242)*($BR$4:$BR242))*'[1]功能-战损相关'!$D$2-BW242</f>
        <v>1313710.3309703385</v>
      </c>
    </row>
    <row r="243" spans="40:80" x14ac:dyDescent="0.2">
      <c r="AN243" s="105">
        <v>240</v>
      </c>
      <c r="AO243" s="105">
        <f>求节点(节奏总纲!D$4:D$163,AH$4:AH$163,$AN243)*其他调用!H244*其他调用!$M244</f>
        <v>590084214.09779894</v>
      </c>
      <c r="AP243" s="105">
        <f>求节点(节奏总纲!E$4:E$163,AI$4:AI$163,$AN243)*其他调用!I244*其他调用!$M244</f>
        <v>706766895.74938309</v>
      </c>
      <c r="AQ243" s="105">
        <f>求节点(节奏总纲!F$4:F$163,AJ$4:AJ$163,$AN243)*其他调用!J244*其他调用!$M244</f>
        <v>56221683.823096834</v>
      </c>
      <c r="AR243" s="105">
        <f>求节点(节奏总纲!G$4:G$163,AK$4:AK$163,$AN243)*其他调用!K244*其他调用!$M244</f>
        <v>8114967.3699247735</v>
      </c>
      <c r="AS243" s="105">
        <f>求节点(节奏总纲!H$4:H$163,AL$4:AL$163,$AN243)*其他调用!L244*其他调用!$M244</f>
        <v>3470124.2978200046</v>
      </c>
      <c r="AT243" s="105">
        <f t="shared" si="20"/>
        <v>1364657885.3380237</v>
      </c>
      <c r="AU243" s="105"/>
      <c r="BF243" s="105">
        <v>240</v>
      </c>
      <c r="BG243" s="105">
        <f>求节点(节奏总纲!D$4:D$163,AZ$4:AZ$163,$AN243)</f>
        <v>20594.22883064871</v>
      </c>
      <c r="BH243" s="105">
        <f>求节点(节奏总纲!E$4:E$163,BA$4:BA$163,$AN243)</f>
        <v>63509.642155614456</v>
      </c>
      <c r="BI243" s="105">
        <f>求节点(节奏总纲!F$4:F$163,BB$4:BB$163,$AN243)</f>
        <v>197376.69294738627</v>
      </c>
      <c r="BJ243" s="105">
        <f>求节点(节奏总纲!G$4:G$163,BC$4:BC$163,$AN243)</f>
        <v>137194.12744723511</v>
      </c>
      <c r="BK243" s="105">
        <f>求节点(节奏总纲!H$4:H$163,BD$4:BD$163,$AN243)</f>
        <v>80543.658451300042</v>
      </c>
      <c r="BL243" s="105">
        <f>BG243*其他调用!H244*其他调用!$M244</f>
        <v>987751.73514998751</v>
      </c>
      <c r="BM243" s="105">
        <f>BH243*其他调用!I244*其他调用!$M244</f>
        <v>3003467.1143656047</v>
      </c>
      <c r="BN243" s="105">
        <f>BI243*其他调用!J244*其他调用!$M244</f>
        <v>761956.93576701276</v>
      </c>
      <c r="BO243" s="105">
        <f>BJ243*其他调用!K244*其他调用!$M244</f>
        <v>94224.377954251308</v>
      </c>
      <c r="BP243" s="105">
        <f>BK243*其他调用!L244*其他调用!$M244</f>
        <v>16005.635807442342</v>
      </c>
      <c r="BQ243" s="105">
        <f t="shared" si="21"/>
        <v>4863405.7990442989</v>
      </c>
      <c r="BR243" s="105">
        <f>[1]服务器生态!$R242</f>
        <v>1.9082257941437978E-2</v>
      </c>
      <c r="BS243" s="105">
        <f>SUMPRODUCT((BG$4:BG243)*($BR$4:$BR243)*(其他调用!BY$5:BY244))</f>
        <v>186541.94705560207</v>
      </c>
      <c r="BT243" s="105">
        <f>SUMPRODUCT((BH$4:BH243)*($BR$4:$BR243)*(其他调用!BZ$5:BZ244))</f>
        <v>578140.19806673401</v>
      </c>
      <c r="BU243" s="105">
        <f>SUMPRODUCT((BI$4:BI243)*($BR$4:$BR243)*(其他调用!CA$5:CA244))</f>
        <v>1807653.1595923868</v>
      </c>
      <c r="BV243" s="105">
        <f>SUMPRODUCT((BJ$4:BJ243)*($BR$4:$BR243)*(其他调用!CB$5:CB244))</f>
        <v>1267045.5685952071</v>
      </c>
      <c r="BW243" s="105">
        <f>SUMPRODUCT((BK$4:BK243)*($BR$4:$BR243)*(其他调用!CC$5:CC244))</f>
        <v>707651.45300867478</v>
      </c>
      <c r="BX243" s="105">
        <f>SUMPRODUCT((BG$4:BG243)*($BR$4:$BR243))*'[1]功能-战损相关'!$D$2-BS243</f>
        <v>346435.04453183315</v>
      </c>
      <c r="BY243" s="105">
        <f>SUMPRODUCT((BH$4:BH243)*($BR$4:$BR243))*'[1]功能-战损相关'!$D$2-BT243</f>
        <v>1073688.9392667923</v>
      </c>
      <c r="BZ243" s="105">
        <f>SUMPRODUCT((BI$4:BI243)*($BR$4:$BR243))*'[1]功能-战损相关'!$D$2-BU243</f>
        <v>3357070.1535287187</v>
      </c>
      <c r="CA243" s="105">
        <f>SUMPRODUCT((BJ$4:BJ243)*($BR$4:$BR243))*'[1]功能-战损相关'!$D$2-BV243</f>
        <v>2353084.627391099</v>
      </c>
      <c r="CB243" s="105">
        <f>SUMPRODUCT((BK$4:BK243)*($BR$4:$BR243))*'[1]功能-战损相关'!$D$2-BW243</f>
        <v>1314209.8413018258</v>
      </c>
    </row>
    <row r="244" spans="40:80" x14ac:dyDescent="0.2">
      <c r="AN244" s="105">
        <v>241</v>
      </c>
      <c r="AO244" s="105">
        <f>求节点(节奏总纲!D$4:D$163,AH$4:AH$163,$AN244)*其他调用!H245*其他调用!$M245</f>
        <v>590984196.47786844</v>
      </c>
      <c r="AP244" s="105">
        <f>求节点(节奏总纲!E$4:E$163,AI$4:AI$163,$AN244)*其他调用!I245*其他调用!$M245</f>
        <v>706877799.94196701</v>
      </c>
      <c r="AQ244" s="105">
        <f>求节点(节奏总纲!F$4:F$163,AJ$4:AJ$163,$AN244)*其他调用!J245*其他调用!$M245</f>
        <v>56256515.379473835</v>
      </c>
      <c r="AR244" s="105">
        <f>求节点(节奏总纲!G$4:G$163,AK$4:AK$163,$AN244)*其他调用!K245*其他调用!$M245</f>
        <v>8118686.0374279059</v>
      </c>
      <c r="AS244" s="105">
        <f>求节点(节奏总纲!H$4:H$163,AL$4:AL$163,$AN244)*其他调用!L245*其他调用!$M245</f>
        <v>3470124.2978200046</v>
      </c>
      <c r="AT244" s="105">
        <f t="shared" si="20"/>
        <v>1365707322.1345575</v>
      </c>
      <c r="AU244" s="105"/>
      <c r="BF244" s="105">
        <v>241</v>
      </c>
      <c r="BG244" s="105">
        <f>求节点(节奏总纲!D$4:D$163,AZ$4:AZ$163,$AN244)</f>
        <v>20605.809554414463</v>
      </c>
      <c r="BH244" s="105">
        <f>求节点(节奏总纲!E$4:E$163,BA$4:BA$163,$AN244)</f>
        <v>63545.468091991752</v>
      </c>
      <c r="BI244" s="105">
        <f>求节点(节奏总纲!F$4:F$163,BB$4:BB$163,$AN244)</f>
        <v>197483.96615348919</v>
      </c>
      <c r="BJ244" s="105">
        <f>求节点(节奏总纲!G$4:G$163,BC$4:BC$163,$AN244)</f>
        <v>137268.63062545948</v>
      </c>
      <c r="BK244" s="105">
        <f>求节点(节奏总纲!H$4:H$163,BD$4:BD$163,$AN244)</f>
        <v>80618.0938415524</v>
      </c>
      <c r="BL244" s="105">
        <f>BG244*其他调用!H245*其他调用!$M245</f>
        <v>988307.17619553383</v>
      </c>
      <c r="BM244" s="105">
        <f>BH244*其他调用!I245*其他调用!$M245</f>
        <v>3005161.3771278937</v>
      </c>
      <c r="BN244" s="105">
        <f>BI244*其他调用!J245*其他调用!$M245</f>
        <v>762371.05539882707</v>
      </c>
      <c r="BO244" s="105">
        <f>BJ244*其他调用!K245*其他调用!$M245</f>
        <v>94275.546439043086</v>
      </c>
      <c r="BP244" s="105">
        <f>BK244*其他调用!L245*其他调用!$M245</f>
        <v>16020.427608193291</v>
      </c>
      <c r="BQ244" s="105">
        <f t="shared" si="21"/>
        <v>4866135.5827694908</v>
      </c>
      <c r="BR244" s="105">
        <f>[1]服务器生态!$R243</f>
        <v>1.9082257941437978E-2</v>
      </c>
      <c r="BS244" s="105">
        <f>SUMPRODUCT((BG$4:BG244)*($BR$4:$BR244)*(其他调用!BY$5:BY245))</f>
        <v>186610.75799587872</v>
      </c>
      <c r="BT244" s="105">
        <f>SUMPRODUCT((BH$4:BH244)*($BR$4:$BR244)*(其他调用!BZ$5:BZ245))</f>
        <v>578352.40149403363</v>
      </c>
      <c r="BU244" s="105">
        <f>SUMPRODUCT((BI$4:BI244)*($BR$4:$BR244)*(其他调用!CA$5:CA245))</f>
        <v>1808312.6365891385</v>
      </c>
      <c r="BV244" s="105">
        <f>SUMPRODUCT((BJ$4:BJ244)*($BR$4:$BR244)*(其他调用!CB$5:CB245))</f>
        <v>1267503.9627931581</v>
      </c>
      <c r="BW244" s="105">
        <f>SUMPRODUCT((BK$4:BK244)*($BR$4:$BR244)*(其他调用!CC$5:CC245))</f>
        <v>707920.66867942526</v>
      </c>
      <c r="BX244" s="105">
        <f>SUMPRODUCT((BG$4:BG244)*($BR$4:$BR244))*'[1]功能-战损相关'!$D$2-BS244</f>
        <v>346562.83627806127</v>
      </c>
      <c r="BY244" s="105">
        <f>SUMPRODUCT((BH$4:BH244)*($BR$4:$BR244))*'[1]功能-战损相关'!$D$2-BT244</f>
        <v>1074083.0313460631</v>
      </c>
      <c r="BZ244" s="105">
        <f>SUMPRODUCT((BI$4:BI244)*($BR$4:$BR244))*'[1]功能-战损相关'!$D$2-BU244</f>
        <v>3358294.8965226859</v>
      </c>
      <c r="CA244" s="105">
        <f>SUMPRODUCT((BJ$4:BJ244)*($BR$4:$BR244))*'[1]功能-战损相关'!$D$2-BV244</f>
        <v>2353935.9309015796</v>
      </c>
      <c r="CB244" s="105">
        <f>SUMPRODUCT((BK$4:BK244)*($BR$4:$BR244))*'[1]功能-战损相关'!$D$2-BW244</f>
        <v>1314709.8132617911</v>
      </c>
    </row>
    <row r="245" spans="40:80" x14ac:dyDescent="0.2">
      <c r="AN245" s="105">
        <v>242</v>
      </c>
      <c r="AO245" s="105">
        <f>求节点(节奏总纲!D$4:D$163,AH$4:AH$163,$AN245)*其他调用!H246*其他调用!$M246</f>
        <v>591884178.85793793</v>
      </c>
      <c r="AP245" s="105">
        <f>求节点(节奏总纲!E$4:E$163,AI$4:AI$163,$AN245)*其他调用!I246*其他调用!$M246</f>
        <v>706988704.13455117</v>
      </c>
      <c r="AQ245" s="105">
        <f>求节点(节奏总纲!F$4:F$163,AJ$4:AJ$163,$AN245)*其他调用!J246*其他调用!$M246</f>
        <v>56291346.935850821</v>
      </c>
      <c r="AR245" s="105">
        <f>求节点(节奏总纲!G$4:G$163,AK$4:AK$163,$AN245)*其他调用!K246*其他调用!$M246</f>
        <v>8122355.3326609675</v>
      </c>
      <c r="AS245" s="105">
        <f>求节点(节奏总纲!H$4:H$163,AL$4:AL$163,$AN245)*其他调用!L246*其他调用!$M246</f>
        <v>3470124.2978200046</v>
      </c>
      <c r="AT245" s="105">
        <f t="shared" si="20"/>
        <v>1366756709.558821</v>
      </c>
      <c r="AU245" s="105"/>
      <c r="BF245" s="105">
        <v>242</v>
      </c>
      <c r="BG245" s="105">
        <f>求节点(节奏总纲!D$4:D$163,AZ$4:AZ$163,$AN245)</f>
        <v>20617.390278180217</v>
      </c>
      <c r="BH245" s="105">
        <f>求节点(节奏总纲!E$4:E$163,BA$4:BA$163,$AN245)</f>
        <v>63581.294028369048</v>
      </c>
      <c r="BI245" s="105">
        <f>求节点(节奏总纲!F$4:F$163,BB$4:BB$163,$AN245)</f>
        <v>197591.23935959209</v>
      </c>
      <c r="BJ245" s="105">
        <f>求节点(节奏总纲!G$4:G$163,BC$4:BC$163,$AN245)</f>
        <v>137342.74794256932</v>
      </c>
      <c r="BK245" s="105">
        <f>求节点(节奏总纲!H$4:H$163,BD$4:BD$163,$AN245)</f>
        <v>80691.961122842346</v>
      </c>
      <c r="BL245" s="105">
        <f>BG245*其他调用!H246*其他调用!$M246</f>
        <v>988862.61724108004</v>
      </c>
      <c r="BM245" s="105">
        <f>BH245*其他调用!I246*其他调用!$M246</f>
        <v>3006855.6398901832</v>
      </c>
      <c r="BN245" s="105">
        <f>BI245*其他调用!J246*其他调用!$M246</f>
        <v>762785.17503064114</v>
      </c>
      <c r="BO245" s="105">
        <f>BJ245*其他调用!K246*其他调用!$M246</f>
        <v>94326.449915964855</v>
      </c>
      <c r="BP245" s="105">
        <f>BK245*其他调用!L246*其他调用!$M246</f>
        <v>16035.10651433123</v>
      </c>
      <c r="BQ245" s="105">
        <f t="shared" si="21"/>
        <v>4868864.9885922</v>
      </c>
      <c r="BR245" s="105">
        <f>[1]服务器生态!$R244</f>
        <v>1.9082257941437978E-2</v>
      </c>
      <c r="BS245" s="105">
        <f>SUMPRODUCT((BG$4:BG245)*($BR$4:$BR245)*(其他调用!BY$5:BY246))</f>
        <v>186679.60760876804</v>
      </c>
      <c r="BT245" s="105">
        <f>SUMPRODUCT((BH$4:BH245)*($BR$4:$BR245)*(其他调用!BZ$5:BZ246))</f>
        <v>578564.72455829114</v>
      </c>
      <c r="BU245" s="105">
        <f>SUMPRODUCT((BI$4:BI245)*($BR$4:$BR245)*(其他调用!CA$5:CA246))</f>
        <v>1808972.4718135134</v>
      </c>
      <c r="BV245" s="105">
        <f>SUMPRODUCT((BJ$4:BJ245)*($BR$4:$BR245)*(其他调用!CB$5:CB246))</f>
        <v>1267962.6044981177</v>
      </c>
      <c r="BW245" s="105">
        <f>SUMPRODUCT((BK$4:BK245)*($BR$4:$BR245)*(其他调用!CC$5:CC246))</f>
        <v>708190.13102221594</v>
      </c>
      <c r="BX245" s="105">
        <f>SUMPRODUCT((BG$4:BG245)*($BR$4:$BR245))*'[1]功能-战损相关'!$D$2-BS245</f>
        <v>346690.6998448557</v>
      </c>
      <c r="BY245" s="105">
        <f>SUMPRODUCT((BH$4:BH245)*($BR$4:$BR245))*'[1]功能-战损相关'!$D$2-BT245</f>
        <v>1074477.3456082554</v>
      </c>
      <c r="BZ245" s="105">
        <f>SUMPRODUCT((BI$4:BI245)*($BR$4:$BR245))*'[1]功能-战损相关'!$D$2-BU245</f>
        <v>3359520.3047965257</v>
      </c>
      <c r="CA245" s="105">
        <f>SUMPRODUCT((BJ$4:BJ245)*($BR$4:$BR245))*'[1]功能-战损相关'!$D$2-BV245</f>
        <v>2354787.6940679327</v>
      </c>
      <c r="CB245" s="105">
        <f>SUMPRODUCT((BK$4:BK245)*($BR$4:$BR245))*'[1]功能-战损相关'!$D$2-BW245</f>
        <v>1315210.2433269736</v>
      </c>
    </row>
    <row r="246" spans="40:80" x14ac:dyDescent="0.2">
      <c r="AN246" s="105">
        <v>243</v>
      </c>
      <c r="AO246" s="105">
        <f>求节点(节奏总纲!D$4:D$163,AH$4:AH$163,$AN246)*其他调用!H247*其他调用!$M247</f>
        <v>592784161.23800743</v>
      </c>
      <c r="AP246" s="105">
        <f>求节点(节奏总纲!E$4:E$163,AI$4:AI$163,$AN246)*其他调用!I247*其他调用!$M247</f>
        <v>707099608.32713521</v>
      </c>
      <c r="AQ246" s="105">
        <f>求节点(节奏总纲!F$4:F$163,AJ$4:AJ$163,$AN246)*其他调用!J247*其他调用!$M247</f>
        <v>56326178.492227823</v>
      </c>
      <c r="AR246" s="105">
        <f>求节点(节奏总纲!G$4:G$163,AK$4:AK$163,$AN246)*其他调用!K247*其他调用!$M247</f>
        <v>8126024.6278940262</v>
      </c>
      <c r="AS246" s="105">
        <f>求节点(节奏总纲!H$4:H$163,AL$4:AL$163,$AN246)*其他调用!L247*其他调用!$M247</f>
        <v>3470124.2978200046</v>
      </c>
      <c r="AT246" s="105">
        <f t="shared" si="20"/>
        <v>1367806096.9830844</v>
      </c>
      <c r="AU246" s="105"/>
      <c r="BF246" s="105">
        <v>243</v>
      </c>
      <c r="BG246" s="105">
        <f>求节点(节奏总纲!D$4:D$163,AZ$4:AZ$163,$AN246)</f>
        <v>20628.971001945967</v>
      </c>
      <c r="BH246" s="105">
        <f>求节点(节奏总纲!E$4:E$163,BA$4:BA$163,$AN246)</f>
        <v>63617.119964746344</v>
      </c>
      <c r="BI246" s="105">
        <f>求节点(节奏总纲!F$4:F$163,BB$4:BB$163,$AN246)</f>
        <v>197698.51256569501</v>
      </c>
      <c r="BJ246" s="105">
        <f>求节点(节奏总纲!G$4:G$163,BC$4:BC$163,$AN246)</f>
        <v>137416.86525967912</v>
      </c>
      <c r="BK246" s="105">
        <f>求节点(节奏总纲!H$4:H$163,BD$4:BD$163,$AN246)</f>
        <v>80765.828404132291</v>
      </c>
      <c r="BL246" s="105">
        <f>BG246*其他调用!H247*其他调用!$M247</f>
        <v>989418.05828662612</v>
      </c>
      <c r="BM246" s="105">
        <f>BH246*其他调用!I247*其他调用!$M247</f>
        <v>3008549.9026524723</v>
      </c>
      <c r="BN246" s="105">
        <f>BI246*其他调用!J247*其他调用!$M247</f>
        <v>763199.29466245545</v>
      </c>
      <c r="BO246" s="105">
        <f>BJ246*其他调用!K247*其他调用!$M247</f>
        <v>94377.353392886609</v>
      </c>
      <c r="BP246" s="105">
        <f>BK246*其他调用!L247*其他调用!$M247</f>
        <v>16049.785420469167</v>
      </c>
      <c r="BQ246" s="105">
        <f t="shared" si="21"/>
        <v>4871594.3944149092</v>
      </c>
      <c r="BR246" s="105">
        <f>[1]服务器生态!$R245</f>
        <v>1.9082257941437978E-2</v>
      </c>
      <c r="BS246" s="105">
        <f>SUMPRODUCT((BG$4:BG246)*($BR$4:$BR246)*(其他调用!BY$5:BY247))</f>
        <v>186748.49589427002</v>
      </c>
      <c r="BT246" s="105">
        <f>SUMPRODUCT((BH$4:BH246)*($BR$4:$BR246)*(其他调用!BZ$5:BZ247))</f>
        <v>578777.16725950642</v>
      </c>
      <c r="BU246" s="105">
        <f>SUMPRODUCT((BI$4:BI246)*($BR$4:$BR246)*(其他调用!CA$5:CA247))</f>
        <v>1809632.6652655115</v>
      </c>
      <c r="BV246" s="105">
        <f>SUMPRODUCT((BJ$4:BJ246)*($BR$4:$BR246)*(其他调用!CB$5:CB247))</f>
        <v>1268421.4937100857</v>
      </c>
      <c r="BW246" s="105">
        <f>SUMPRODUCT((BK$4:BK246)*($BR$4:$BR246)*(其他调用!CC$5:CC247))</f>
        <v>708459.8400370467</v>
      </c>
      <c r="BX246" s="105">
        <f>SUMPRODUCT((BG$4:BG246)*($BR$4:$BR246))*'[1]功能-战损相关'!$D$2-BS246</f>
        <v>346818.63523221656</v>
      </c>
      <c r="BY246" s="105">
        <f>SUMPRODUCT((BH$4:BH246)*($BR$4:$BR246))*'[1]功能-战损相关'!$D$2-BT246</f>
        <v>1074871.8820533697</v>
      </c>
      <c r="BZ246" s="105">
        <f>SUMPRODUCT((BI$4:BI246)*($BR$4:$BR246))*'[1]功能-战损相关'!$D$2-BU246</f>
        <v>3360746.3783502365</v>
      </c>
      <c r="CA246" s="105">
        <f>SUMPRODUCT((BJ$4:BJ246)*($BR$4:$BR246))*'[1]功能-战损相关'!$D$2-BV246</f>
        <v>2355639.9168901592</v>
      </c>
      <c r="CB246" s="105">
        <f>SUMPRODUCT((BK$4:BK246)*($BR$4:$BR246))*'[1]功能-战损相关'!$D$2-BW246</f>
        <v>1315711.1314973738</v>
      </c>
    </row>
    <row r="247" spans="40:80" x14ac:dyDescent="0.2">
      <c r="AN247" s="105">
        <v>244</v>
      </c>
      <c r="AO247" s="105">
        <f>求节点(节奏总纲!D$4:D$163,AH$4:AH$163,$AN247)*其他调用!H248*其他调用!$M248</f>
        <v>593684143.61807692</v>
      </c>
      <c r="AP247" s="105">
        <f>求节点(节奏总纲!E$4:E$163,AI$4:AI$163,$AN247)*其他调用!I248*其他调用!$M248</f>
        <v>707210512.51971912</v>
      </c>
      <c r="AQ247" s="105">
        <f>求节点(节奏总纲!F$4:F$163,AJ$4:AJ$163,$AN247)*其他调用!J248*其他调用!$M248</f>
        <v>56361010.048604816</v>
      </c>
      <c r="AR247" s="105">
        <f>求节点(节奏总纲!G$4:G$163,AK$4:AK$163,$AN247)*其他调用!K248*其他调用!$M248</f>
        <v>8129693.9231270868</v>
      </c>
      <c r="AS247" s="105">
        <f>求节点(节奏总纲!H$4:H$163,AL$4:AL$163,$AN247)*其他调用!L248*其他调用!$M248</f>
        <v>3470124.2978200046</v>
      </c>
      <c r="AT247" s="105">
        <f t="shared" si="20"/>
        <v>1368855484.4073479</v>
      </c>
      <c r="AU247" s="105"/>
      <c r="BF247" s="105">
        <v>244</v>
      </c>
      <c r="BG247" s="105">
        <f>求节点(节奏总纲!D$4:D$163,AZ$4:AZ$163,$AN247)</f>
        <v>20640.551725711721</v>
      </c>
      <c r="BH247" s="105">
        <f>求节点(节奏总纲!E$4:E$163,BA$4:BA$163,$AN247)</f>
        <v>63652.945901123632</v>
      </c>
      <c r="BI247" s="105">
        <f>求节点(节奏总纲!F$4:F$163,BB$4:BB$163,$AN247)</f>
        <v>197805.78577179791</v>
      </c>
      <c r="BJ247" s="105">
        <f>求节点(节奏总纲!G$4:G$163,BC$4:BC$163,$AN247)</f>
        <v>137490.98257678893</v>
      </c>
      <c r="BK247" s="105">
        <f>求节点(节奏总纲!H$4:H$163,BD$4:BD$163,$AN247)</f>
        <v>80839.695685422237</v>
      </c>
      <c r="BL247" s="105">
        <f>BG247*其他调用!H248*其他调用!$M248</f>
        <v>989973.49933217245</v>
      </c>
      <c r="BM247" s="105">
        <f>BH247*其他调用!I248*其他调用!$M248</f>
        <v>3010244.1654147608</v>
      </c>
      <c r="BN247" s="105">
        <f>BI247*其他调用!J248*其他调用!$M248</f>
        <v>763613.41429426952</v>
      </c>
      <c r="BO247" s="105">
        <f>BJ247*其他调用!K248*其他调用!$M248</f>
        <v>94428.256869808349</v>
      </c>
      <c r="BP247" s="105">
        <f>BK247*其他调用!L248*其他调用!$M248</f>
        <v>16064.464326607105</v>
      </c>
      <c r="BQ247" s="105">
        <f t="shared" si="21"/>
        <v>4874323.8002376184</v>
      </c>
      <c r="BR247" s="105">
        <f>[1]服务器生态!$R246</f>
        <v>1.9082257941437978E-2</v>
      </c>
      <c r="BS247" s="105">
        <f>SUMPRODUCT((BG$4:BG247)*($BR$4:$BR247)*(其他调用!BY$5:BY248))</f>
        <v>186817.42285238465</v>
      </c>
      <c r="BT247" s="105">
        <f>SUMPRODUCT((BH$4:BH247)*($BR$4:$BR247)*(其他调用!BZ$5:BZ248))</f>
        <v>578989.72959767946</v>
      </c>
      <c r="BU247" s="105">
        <f>SUMPRODUCT((BI$4:BI247)*($BR$4:$BR247)*(其他调用!CA$5:CA248))</f>
        <v>1810293.2169451325</v>
      </c>
      <c r="BV247" s="105">
        <f>SUMPRODUCT((BJ$4:BJ247)*($BR$4:$BR247)*(其他调用!CB$5:CB248))</f>
        <v>1268880.6304290623</v>
      </c>
      <c r="BW247" s="105">
        <f>SUMPRODUCT((BK$4:BK247)*($BR$4:$BR247)*(其他调用!CC$5:CC248))</f>
        <v>708729.79572391754</v>
      </c>
      <c r="BX247" s="105">
        <f>SUMPRODUCT((BG$4:BG247)*($BR$4:$BR247))*'[1]功能-战损相关'!$D$2-BS247</f>
        <v>346946.64244014374</v>
      </c>
      <c r="BY247" s="105">
        <f>SUMPRODUCT((BH$4:BH247)*($BR$4:$BR247))*'[1]功能-战损相关'!$D$2-BT247</f>
        <v>1075266.6406814056</v>
      </c>
      <c r="BZ247" s="105">
        <f>SUMPRODUCT((BI$4:BI247)*($BR$4:$BR247))*'[1]功能-战损相关'!$D$2-BU247</f>
        <v>3361973.1171838194</v>
      </c>
      <c r="CA247" s="105">
        <f>SUMPRODUCT((BJ$4:BJ247)*($BR$4:$BR247))*'[1]功能-战损相关'!$D$2-BV247</f>
        <v>2356492.5993682584</v>
      </c>
      <c r="CB247" s="105">
        <f>SUMPRODUCT((BK$4:BK247)*($BR$4:$BR247))*'[1]功能-战损相关'!$D$2-BW247</f>
        <v>1316212.4777729912</v>
      </c>
    </row>
    <row r="248" spans="40:80" x14ac:dyDescent="0.2">
      <c r="AN248" s="105">
        <v>245</v>
      </c>
      <c r="AO248" s="105">
        <f>求节点(节奏总纲!D$4:D$163,AH$4:AH$163,$AN248)*其他调用!H249*其他调用!$M249</f>
        <v>594584125.99814641</v>
      </c>
      <c r="AP248" s="105">
        <f>求节点(节奏总纲!E$4:E$163,AI$4:AI$163,$AN248)*其他调用!I249*其他调用!$M249</f>
        <v>707321416.71230316</v>
      </c>
      <c r="AQ248" s="105">
        <f>求节点(节奏总纲!F$4:F$163,AJ$4:AJ$163,$AN248)*其他调用!J249*其他调用!$M249</f>
        <v>56395841.604981817</v>
      </c>
      <c r="AR248" s="105">
        <f>求节点(节奏总纲!G$4:G$163,AK$4:AK$163,$AN248)*其他调用!K249*其他调用!$M249</f>
        <v>8133363.2183601484</v>
      </c>
      <c r="AS248" s="105">
        <f>求节点(节奏总纲!H$4:H$163,AL$4:AL$163,$AN248)*其他调用!L249*其他调用!$M249</f>
        <v>3470124.2978200046</v>
      </c>
      <c r="AT248" s="105">
        <f t="shared" si="20"/>
        <v>1369904871.8316119</v>
      </c>
      <c r="AU248" s="105"/>
      <c r="BF248" s="105">
        <v>245</v>
      </c>
      <c r="BG248" s="105">
        <f>求节点(节奏总纲!D$4:D$163,AZ$4:AZ$163,$AN248)</f>
        <v>20652.132449477474</v>
      </c>
      <c r="BH248" s="105">
        <f>求节点(节奏总纲!E$4:E$163,BA$4:BA$163,$AN248)</f>
        <v>63688.771837500928</v>
      </c>
      <c r="BI248" s="105">
        <f>求节点(节奏总纲!F$4:F$163,BB$4:BB$163,$AN248)</f>
        <v>197913.05897790083</v>
      </c>
      <c r="BJ248" s="105">
        <f>求节点(节奏总纲!G$4:G$163,BC$4:BC$163,$AN248)</f>
        <v>137565.09989389876</v>
      </c>
      <c r="BK248" s="105">
        <f>求节点(节奏总纲!H$4:H$163,BD$4:BD$163,$AN248)</f>
        <v>80913.562966712183</v>
      </c>
      <c r="BL248" s="105">
        <f>BG248*其他调用!H249*其他调用!$M249</f>
        <v>990528.94037771889</v>
      </c>
      <c r="BM248" s="105">
        <f>BH248*其他调用!I249*其他调用!$M249</f>
        <v>3011938.4281770503</v>
      </c>
      <c r="BN248" s="105">
        <f>BI248*其他调用!J249*其他调用!$M249</f>
        <v>764027.53392608382</v>
      </c>
      <c r="BO248" s="105">
        <f>BJ248*其他调用!K249*其他调用!$M249</f>
        <v>94479.160346730117</v>
      </c>
      <c r="BP248" s="105">
        <f>BK248*其他调用!L249*其他调用!$M249</f>
        <v>16079.143232745042</v>
      </c>
      <c r="BQ248" s="105">
        <f t="shared" si="21"/>
        <v>4877053.2060603276</v>
      </c>
      <c r="BR248" s="105">
        <f>[1]服务器生态!$R247</f>
        <v>1.9082257941437978E-2</v>
      </c>
      <c r="BS248" s="105">
        <f>SUMPRODUCT((BG$4:BG248)*($BR$4:$BR248)*(其他调用!BY$5:BY249))</f>
        <v>186886.38848311195</v>
      </c>
      <c r="BT248" s="105">
        <f>SUMPRODUCT((BH$4:BH248)*($BR$4:$BR248)*(其他调用!BZ$5:BZ249))</f>
        <v>579202.41157281038</v>
      </c>
      <c r="BU248" s="105">
        <f>SUMPRODUCT((BI$4:BI248)*($BR$4:$BR248)*(其他调用!CA$5:CA249))</f>
        <v>1810954.1268523766</v>
      </c>
      <c r="BV248" s="105">
        <f>SUMPRODUCT((BJ$4:BJ248)*($BR$4:$BR248)*(其他调用!CB$5:CB249))</f>
        <v>1269340.0146550473</v>
      </c>
      <c r="BW248" s="105">
        <f>SUMPRODUCT((BK$4:BK248)*($BR$4:$BR248)*(其他调用!CC$5:CC249))</f>
        <v>708999.99808282859</v>
      </c>
      <c r="BX248" s="105">
        <f>SUMPRODUCT((BG$4:BG248)*($BR$4:$BR248))*'[1]功能-战损相关'!$D$2-BS248</f>
        <v>347074.72146863723</v>
      </c>
      <c r="BY248" s="105">
        <f>SUMPRODUCT((BH$4:BH248)*($BR$4:$BR248))*'[1]功能-战损相关'!$D$2-BT248</f>
        <v>1075661.6214923626</v>
      </c>
      <c r="BZ248" s="105">
        <f>SUMPRODUCT((BI$4:BI248)*($BR$4:$BR248))*'[1]功能-战损相关'!$D$2-BU248</f>
        <v>3363200.5212972732</v>
      </c>
      <c r="CA248" s="105">
        <f>SUMPRODUCT((BJ$4:BJ248)*($BR$4:$BR248))*'[1]功能-战损相关'!$D$2-BV248</f>
        <v>2357345.741502231</v>
      </c>
      <c r="CB248" s="105">
        <f>SUMPRODUCT((BK$4:BK248)*($BR$4:$BR248))*'[1]功能-战损相关'!$D$2-BW248</f>
        <v>1316714.2821538262</v>
      </c>
    </row>
    <row r="249" spans="40:80" x14ac:dyDescent="0.2">
      <c r="AN249" s="105">
        <v>246</v>
      </c>
      <c r="AO249" s="105">
        <f>求节点(节奏总纲!D$4:D$163,AH$4:AH$163,$AN249)*其他调用!H250*其他调用!$M250</f>
        <v>595484108.37821603</v>
      </c>
      <c r="AP249" s="105">
        <f>求节点(节奏总纲!E$4:E$163,AI$4:AI$163,$AN249)*其他调用!I250*其他调用!$M250</f>
        <v>707432320.9048872</v>
      </c>
      <c r="AQ249" s="105">
        <f>求节点(节奏总纲!F$4:F$163,AJ$4:AJ$163,$AN249)*其他调用!J250*其他调用!$M250</f>
        <v>56430673.161358804</v>
      </c>
      <c r="AR249" s="105">
        <f>求节点(节奏总纲!G$4:G$163,AK$4:AK$163,$AN249)*其他调用!K250*其他调用!$M250</f>
        <v>8137032.5135932071</v>
      </c>
      <c r="AS249" s="105">
        <f>求节点(节奏总纲!H$4:H$163,AL$4:AL$163,$AN249)*其他调用!L250*其他调用!$M250</f>
        <v>3470124.2978200046</v>
      </c>
      <c r="AT249" s="105">
        <f t="shared" si="20"/>
        <v>1370954259.2558753</v>
      </c>
      <c r="AU249" s="105"/>
      <c r="BF249" s="105">
        <v>246</v>
      </c>
      <c r="BG249" s="105">
        <f>求节点(节奏总纲!D$4:D$163,AZ$4:AZ$163,$AN249)</f>
        <v>20663.713173243224</v>
      </c>
      <c r="BH249" s="105">
        <f>求节点(节奏总纲!E$4:E$163,BA$4:BA$163,$AN249)</f>
        <v>63724.597773878224</v>
      </c>
      <c r="BI249" s="105">
        <f>求节点(节奏总纲!F$4:F$163,BB$4:BB$163,$AN249)</f>
        <v>198020.33218400375</v>
      </c>
      <c r="BJ249" s="105">
        <f>求节点(节奏总纲!G$4:G$163,BC$4:BC$163,$AN249)</f>
        <v>137639.21721100857</v>
      </c>
      <c r="BK249" s="105">
        <f>求节点(节奏总纲!H$4:H$163,BD$4:BD$163,$AN249)</f>
        <v>80987.430248002114</v>
      </c>
      <c r="BL249" s="105">
        <f>BG249*其他调用!H250*其他调用!$M250</f>
        <v>991084.38142326509</v>
      </c>
      <c r="BM249" s="105">
        <f>BH249*其他调用!I250*其他调用!$M250</f>
        <v>3013632.6909393389</v>
      </c>
      <c r="BN249" s="105">
        <f>BI249*其他调用!J250*其他调用!$M250</f>
        <v>764441.65355789813</v>
      </c>
      <c r="BO249" s="105">
        <f>BJ249*其他调用!K250*其他调用!$M250</f>
        <v>94530.063823651872</v>
      </c>
      <c r="BP249" s="105">
        <f>BK249*其他调用!L250*其他调用!$M250</f>
        <v>16093.822138882979</v>
      </c>
      <c r="BQ249" s="105">
        <f t="shared" si="21"/>
        <v>4879782.6118830368</v>
      </c>
      <c r="BR249" s="105">
        <f>[1]服务器生态!$R248</f>
        <v>1.9082257941437978E-2</v>
      </c>
      <c r="BS249" s="105">
        <f>SUMPRODUCT((BG$4:BG249)*($BR$4:$BR249)*(其他调用!BY$5:BY250))</f>
        <v>186955.39278645191</v>
      </c>
      <c r="BT249" s="105">
        <f>SUMPRODUCT((BH$4:BH249)*($BR$4:$BR249)*(其他调用!BZ$5:BZ250))</f>
        <v>579415.21318489907</v>
      </c>
      <c r="BU249" s="105">
        <f>SUMPRODUCT((BI$4:BI249)*($BR$4:$BR249)*(其他调用!CA$5:CA250))</f>
        <v>1811615.3949872439</v>
      </c>
      <c r="BV249" s="105">
        <f>SUMPRODUCT((BJ$4:BJ249)*($BR$4:$BR249)*(其他调用!CB$5:CB250))</f>
        <v>1269799.6463880411</v>
      </c>
      <c r="BW249" s="105">
        <f>SUMPRODUCT((BK$4:BK249)*($BR$4:$BR249)*(其他调用!CC$5:CC250))</f>
        <v>709270.44711377972</v>
      </c>
      <c r="BX249" s="105">
        <f>SUMPRODUCT((BG$4:BG249)*($BR$4:$BR249))*'[1]功能-战损相关'!$D$2-BS249</f>
        <v>347202.87231769721</v>
      </c>
      <c r="BY249" s="105">
        <f>SUMPRODUCT((BH$4:BH249)*($BR$4:$BR249))*'[1]功能-战损相关'!$D$2-BT249</f>
        <v>1076056.8244862417</v>
      </c>
      <c r="BZ249" s="105">
        <f>SUMPRODUCT((BI$4:BI249)*($BR$4:$BR249))*'[1]功能-战损相关'!$D$2-BU249</f>
        <v>3364428.5906905979</v>
      </c>
      <c r="CA249" s="105">
        <f>SUMPRODUCT((BJ$4:BJ249)*($BR$4:$BR249))*'[1]功能-战损相关'!$D$2-BV249</f>
        <v>2358199.3432920761</v>
      </c>
      <c r="CB249" s="105">
        <f>SUMPRODUCT((BK$4:BK249)*($BR$4:$BR249))*'[1]功能-战损相关'!$D$2-BW249</f>
        <v>1317216.5446398784</v>
      </c>
    </row>
    <row r="250" spans="40:80" x14ac:dyDescent="0.2">
      <c r="AN250" s="105">
        <v>247</v>
      </c>
      <c r="AO250" s="105">
        <f>求节点(节奏总纲!D$4:D$163,AH$4:AH$163,$AN250)*其他调用!H251*其他调用!$M251</f>
        <v>596384090.7582854</v>
      </c>
      <c r="AP250" s="105">
        <f>求节点(节奏总纲!E$4:E$163,AI$4:AI$163,$AN250)*其他调用!I251*其他调用!$M251</f>
        <v>707543225.09747124</v>
      </c>
      <c r="AQ250" s="105">
        <f>求节点(节奏总纲!F$4:F$163,AJ$4:AJ$163,$AN250)*其他调用!J251*其他调用!$M251</f>
        <v>56465504.717735805</v>
      </c>
      <c r="AR250" s="105">
        <f>求节点(节奏总纲!G$4:G$163,AK$4:AK$163,$AN250)*其他调用!K251*其他调用!$M251</f>
        <v>8140701.8088262677</v>
      </c>
      <c r="AS250" s="105">
        <f>求节点(节奏总纲!H$4:H$163,AL$4:AL$163,$AN250)*其他调用!L251*其他调用!$M251</f>
        <v>3470124.2978200046</v>
      </c>
      <c r="AT250" s="105">
        <f t="shared" si="20"/>
        <v>1372003646.6801388</v>
      </c>
      <c r="AU250" s="105"/>
      <c r="BF250" s="105">
        <v>247</v>
      </c>
      <c r="BG250" s="105">
        <f>求节点(节奏总纲!D$4:D$163,AZ$4:AZ$163,$AN250)</f>
        <v>20675.293897008978</v>
      </c>
      <c r="BH250" s="105">
        <f>求节点(节奏总纲!E$4:E$163,BA$4:BA$163,$AN250)</f>
        <v>63760.42371025552</v>
      </c>
      <c r="BI250" s="105">
        <f>求节点(节奏总纲!F$4:F$163,BB$4:BB$163,$AN250)</f>
        <v>198127.60539010665</v>
      </c>
      <c r="BJ250" s="105">
        <f>求节点(节奏总纲!G$4:G$163,BC$4:BC$163,$AN250)</f>
        <v>137713.33452811837</v>
      </c>
      <c r="BK250" s="105">
        <f>求节点(节奏总纲!H$4:H$163,BD$4:BD$163,$AN250)</f>
        <v>81061.29752929206</v>
      </c>
      <c r="BL250" s="105">
        <f>BG250*其他调用!H251*其他调用!$M251</f>
        <v>991639.8224688113</v>
      </c>
      <c r="BM250" s="105">
        <f>BH250*其他调用!I251*其他调用!$M251</f>
        <v>3015326.9537016279</v>
      </c>
      <c r="BN250" s="105">
        <f>BI250*其他调用!J251*其他调用!$M251</f>
        <v>764855.7731897122</v>
      </c>
      <c r="BO250" s="105">
        <f>BJ250*其他调用!K251*其他调用!$M251</f>
        <v>94580.967300573611</v>
      </c>
      <c r="BP250" s="105">
        <f>BK250*其他调用!L251*其他调用!$M251</f>
        <v>16108.501045020916</v>
      </c>
      <c r="BQ250" s="105">
        <f t="shared" si="21"/>
        <v>4882512.017705746</v>
      </c>
      <c r="BR250" s="105">
        <f>[1]服务器生态!$R249</f>
        <v>1.9082257941437978E-2</v>
      </c>
      <c r="BS250" s="105">
        <f>SUMPRODUCT((BG$4:BG250)*($BR$4:$BR250)*(其他调用!BY$5:BY251))</f>
        <v>187024.43576240452</v>
      </c>
      <c r="BT250" s="105">
        <f>SUMPRODUCT((BH$4:BH250)*($BR$4:$BR250)*(其他调用!BZ$5:BZ251))</f>
        <v>579628.13443394564</v>
      </c>
      <c r="BU250" s="105">
        <f>SUMPRODUCT((BI$4:BI250)*($BR$4:$BR250)*(其他调用!CA$5:CA251))</f>
        <v>1812277.0213497344</v>
      </c>
      <c r="BV250" s="105">
        <f>SUMPRODUCT((BJ$4:BJ250)*($BR$4:$BR250)*(其他调用!CB$5:CB251))</f>
        <v>1270259.5256280433</v>
      </c>
      <c r="BW250" s="105">
        <f>SUMPRODUCT((BK$4:BK250)*($BR$4:$BR250)*(其他调用!CC$5:CC251))</f>
        <v>709541.14281677105</v>
      </c>
      <c r="BX250" s="105">
        <f>SUMPRODUCT((BG$4:BG250)*($BR$4:$BR250))*'[1]功能-战损相关'!$D$2-BS250</f>
        <v>347331.09498732345</v>
      </c>
      <c r="BY250" s="105">
        <f>SUMPRODUCT((BH$4:BH250)*($BR$4:$BR250))*'[1]功能-战损相关'!$D$2-BT250</f>
        <v>1076452.2496630424</v>
      </c>
      <c r="BZ250" s="105">
        <f>SUMPRODUCT((BI$4:BI250)*($BR$4:$BR250))*'[1]功能-战损相关'!$D$2-BU250</f>
        <v>3365657.3253637943</v>
      </c>
      <c r="CA250" s="105">
        <f>SUMPRODUCT((BJ$4:BJ250)*($BR$4:$BR250))*'[1]功能-战损相关'!$D$2-BV250</f>
        <v>2359053.4047377948</v>
      </c>
      <c r="CB250" s="105">
        <f>SUMPRODUCT((BK$4:BK250)*($BR$4:$BR250))*'[1]功能-战损相关'!$D$2-BW250</f>
        <v>1317719.2652311479</v>
      </c>
    </row>
    <row r="251" spans="40:80" x14ac:dyDescent="0.2">
      <c r="AN251" s="105">
        <v>248</v>
      </c>
      <c r="AO251" s="105">
        <f>求节点(节奏总纲!D$4:D$163,AH$4:AH$163,$AN251)*其他调用!H252*其他调用!$M252</f>
        <v>597284073.1383549</v>
      </c>
      <c r="AP251" s="105">
        <f>求节点(节奏总纲!E$4:E$163,AI$4:AI$163,$AN251)*其他调用!I252*其他调用!$M252</f>
        <v>707654129.29005516</v>
      </c>
      <c r="AQ251" s="105">
        <f>求节点(节奏总纲!F$4:F$163,AJ$4:AJ$163,$AN251)*其他调用!J252*其他调用!$M252</f>
        <v>56500336.274112798</v>
      </c>
      <c r="AR251" s="105">
        <f>求节点(节奏总纲!G$4:G$163,AK$4:AK$163,$AN251)*其他调用!K252*其他调用!$M252</f>
        <v>8144371.1040593293</v>
      </c>
      <c r="AS251" s="105">
        <f>求节点(节奏总纲!H$4:H$163,AL$4:AL$163,$AN251)*其他调用!L252*其他调用!$M252</f>
        <v>3470124.2978200046</v>
      </c>
      <c r="AT251" s="105">
        <f t="shared" si="20"/>
        <v>1373053034.1044021</v>
      </c>
      <c r="AU251" s="105"/>
      <c r="BF251" s="105">
        <v>248</v>
      </c>
      <c r="BG251" s="105">
        <f>求节点(节奏总纲!D$4:D$163,AZ$4:AZ$163,$AN251)</f>
        <v>20686.874620774732</v>
      </c>
      <c r="BH251" s="105">
        <f>求节点(节奏总纲!E$4:E$163,BA$4:BA$163,$AN251)</f>
        <v>63796.249646632816</v>
      </c>
      <c r="BI251" s="105">
        <f>求节点(节奏总纲!F$4:F$163,BB$4:BB$163,$AN251)</f>
        <v>198234.87859620957</v>
      </c>
      <c r="BJ251" s="105">
        <f>求节点(节奏总纲!G$4:G$163,BC$4:BC$163,$AN251)</f>
        <v>137787.45184522818</v>
      </c>
      <c r="BK251" s="105">
        <f>求节点(节奏总纲!H$4:H$163,BD$4:BD$163,$AN251)</f>
        <v>81135.164810582006</v>
      </c>
      <c r="BL251" s="105">
        <f>BG251*其他调用!H252*其他调用!$M252</f>
        <v>992195.26351435762</v>
      </c>
      <c r="BM251" s="105">
        <f>BH251*其他调用!I252*其他调用!$M252</f>
        <v>3017021.2164639169</v>
      </c>
      <c r="BN251" s="105">
        <f>BI251*其他调用!J252*其他调用!$M252</f>
        <v>765269.89282152639</v>
      </c>
      <c r="BO251" s="105">
        <f>BJ251*其他调用!K252*其他调用!$M252</f>
        <v>94631.870777495365</v>
      </c>
      <c r="BP251" s="105">
        <f>BK251*其他调用!L252*其他调用!$M252</f>
        <v>16123.179951158854</v>
      </c>
      <c r="BQ251" s="105">
        <f t="shared" si="21"/>
        <v>4885241.4235284552</v>
      </c>
      <c r="BR251" s="105">
        <f>[1]服务器生态!$R250</f>
        <v>1.9082257941437978E-2</v>
      </c>
      <c r="BS251" s="105">
        <f>SUMPRODUCT((BG$4:BG251)*($BR$4:$BR251)*(其他调用!BY$5:BY252))</f>
        <v>187093.5174109698</v>
      </c>
      <c r="BT251" s="105">
        <f>SUMPRODUCT((BH$4:BH251)*($BR$4:$BR251)*(其他调用!BZ$5:BZ252))</f>
        <v>579841.17531994998</v>
      </c>
      <c r="BU251" s="105">
        <f>SUMPRODUCT((BI$4:BI251)*($BR$4:$BR251)*(其他调用!CA$5:CA252))</f>
        <v>1812939.0059398478</v>
      </c>
      <c r="BV251" s="105">
        <f>SUMPRODUCT((BJ$4:BJ251)*($BR$4:$BR251)*(其他调用!CB$5:CB252))</f>
        <v>1270719.6523750541</v>
      </c>
      <c r="BW251" s="105">
        <f>SUMPRODUCT((BK$4:BK251)*($BR$4:$BR251)*(其他调用!CC$5:CC252))</f>
        <v>709812.08519180247</v>
      </c>
      <c r="BX251" s="105">
        <f>SUMPRODUCT((BG$4:BG251)*($BR$4:$BR251))*'[1]功能-战损相关'!$D$2-BS251</f>
        <v>347459.38947751606</v>
      </c>
      <c r="BY251" s="105">
        <f>SUMPRODUCT((BH$4:BH251)*($BR$4:$BR251))*'[1]功能-战损相关'!$D$2-BT251</f>
        <v>1076847.8970227647</v>
      </c>
      <c r="BZ251" s="105">
        <f>SUMPRODUCT((BI$4:BI251)*($BR$4:$BR251))*'[1]功能-战损相关'!$D$2-BU251</f>
        <v>3366886.7253168626</v>
      </c>
      <c r="CA251" s="105">
        <f>SUMPRODUCT((BJ$4:BJ251)*($BR$4:$BR251))*'[1]功能-战损相关'!$D$2-BV251</f>
        <v>2359907.9258393859</v>
      </c>
      <c r="CB251" s="105">
        <f>SUMPRODUCT((BK$4:BK251)*($BR$4:$BR251))*'[1]功能-战损相关'!$D$2-BW251</f>
        <v>1318222.443927635</v>
      </c>
    </row>
    <row r="252" spans="40:80" x14ac:dyDescent="0.2">
      <c r="AN252" s="105">
        <v>249</v>
      </c>
      <c r="AO252" s="105">
        <f>求节点(节奏总纲!D$4:D$163,AH$4:AH$163,$AN252)*其他调用!H253*其他调用!$M253</f>
        <v>598184055.51842451</v>
      </c>
      <c r="AP252" s="105">
        <f>求节点(节奏总纲!E$4:E$163,AI$4:AI$163,$AN252)*其他调用!I253*其他调用!$M253</f>
        <v>707765033.48263931</v>
      </c>
      <c r="AQ252" s="105">
        <f>求节点(节奏总纲!F$4:F$163,AJ$4:AJ$163,$AN252)*其他调用!J253*其他调用!$M253</f>
        <v>56535167.830489799</v>
      </c>
      <c r="AR252" s="105">
        <f>求节点(节奏总纲!G$4:G$163,AK$4:AK$163,$AN252)*其他调用!K253*其他调用!$M253</f>
        <v>8148040.399292388</v>
      </c>
      <c r="AS252" s="105">
        <f>求节点(节奏总纲!H$4:H$163,AL$4:AL$163,$AN252)*其他调用!L253*其他调用!$M253</f>
        <v>3470124.2978200046</v>
      </c>
      <c r="AT252" s="105">
        <f t="shared" ref="AT252:AT315" si="22">SUM(AO252:AS252)</f>
        <v>1374102421.5286663</v>
      </c>
      <c r="AU252" s="105"/>
      <c r="BF252" s="105">
        <v>249</v>
      </c>
      <c r="BG252" s="105">
        <f>求节点(节奏总纲!D$4:D$163,AZ$4:AZ$163,$AN252)</f>
        <v>20698.455344540485</v>
      </c>
      <c r="BH252" s="105">
        <f>求节点(节奏总纲!E$4:E$163,BA$4:BA$163,$AN252)</f>
        <v>63832.075583010112</v>
      </c>
      <c r="BI252" s="105">
        <f>求节点(节奏总纲!F$4:F$163,BB$4:BB$163,$AN252)</f>
        <v>198342.15180231247</v>
      </c>
      <c r="BJ252" s="105">
        <f>求节点(节奏总纲!G$4:G$163,BC$4:BC$163,$AN252)</f>
        <v>137861.56916233801</v>
      </c>
      <c r="BK252" s="105">
        <f>求节点(节奏总纲!H$4:H$163,BD$4:BD$163,$AN252)</f>
        <v>81209.032091871952</v>
      </c>
      <c r="BL252" s="105">
        <f>BG252*其他调用!H253*其他调用!$M253</f>
        <v>992750.70455990406</v>
      </c>
      <c r="BM252" s="105">
        <f>BH252*其他调用!I253*其他调用!$M253</f>
        <v>3018715.4792262064</v>
      </c>
      <c r="BN252" s="105">
        <f>BI252*其他调用!J253*其他调用!$M253</f>
        <v>765684.01245334058</v>
      </c>
      <c r="BO252" s="105">
        <f>BJ252*其他调用!K253*其他调用!$M253</f>
        <v>94682.77425441712</v>
      </c>
      <c r="BP252" s="105">
        <f>BK252*其他调用!L253*其他调用!$M253</f>
        <v>16137.858857296791</v>
      </c>
      <c r="BQ252" s="105">
        <f t="shared" ref="BQ252:BQ315" si="23">SUM(BL252:BP252)</f>
        <v>4887970.8293511644</v>
      </c>
      <c r="BR252" s="105">
        <f>[1]服务器生态!$R251</f>
        <v>1.9082257941437978E-2</v>
      </c>
      <c r="BS252" s="105">
        <f>SUMPRODUCT((BG$4:BG252)*($BR$4:$BR252)*(其他调用!BY$5:BY253))</f>
        <v>187162.63773214773</v>
      </c>
      <c r="BT252" s="105">
        <f>SUMPRODUCT((BH$4:BH252)*($BR$4:$BR252)*(其他调用!BZ$5:BZ253))</f>
        <v>580054.33584291209</v>
      </c>
      <c r="BU252" s="105">
        <f>SUMPRODUCT((BI$4:BI252)*($BR$4:$BR252)*(其他调用!CA$5:CA253))</f>
        <v>1813601.3487575843</v>
      </c>
      <c r="BV252" s="105">
        <f>SUMPRODUCT((BJ$4:BJ252)*($BR$4:$BR252)*(其他调用!CB$5:CB253))</f>
        <v>1271180.0266290733</v>
      </c>
      <c r="BW252" s="105">
        <f>SUMPRODUCT((BK$4:BK252)*($BR$4:$BR252)*(其他调用!CC$5:CC253))</f>
        <v>710083.27423887397</v>
      </c>
      <c r="BX252" s="105">
        <f>SUMPRODUCT((BG$4:BG252)*($BR$4:$BR252))*'[1]功能-战损相关'!$D$2-BS252</f>
        <v>347587.75578827516</v>
      </c>
      <c r="BY252" s="105">
        <f>SUMPRODUCT((BH$4:BH252)*($BR$4:$BR252))*'[1]功能-战损相关'!$D$2-BT252</f>
        <v>1077243.7665654088</v>
      </c>
      <c r="BZ252" s="105">
        <f>SUMPRODUCT((BI$4:BI252)*($BR$4:$BR252))*'[1]功能-战损相关'!$D$2-BU252</f>
        <v>3368116.7905498017</v>
      </c>
      <c r="CA252" s="105">
        <f>SUMPRODUCT((BJ$4:BJ252)*($BR$4:$BR252))*'[1]功能-战损相关'!$D$2-BV252</f>
        <v>2360762.9065968506</v>
      </c>
      <c r="CB252" s="105">
        <f>SUMPRODUCT((BK$4:BK252)*($BR$4:$BR252))*'[1]功能-战损相关'!$D$2-BW252</f>
        <v>1318726.0807293393</v>
      </c>
    </row>
    <row r="253" spans="40:80" x14ac:dyDescent="0.2">
      <c r="AN253" s="105">
        <v>250</v>
      </c>
      <c r="AO253" s="105">
        <f>求节点(节奏总纲!D$4:D$163,AH$4:AH$163,$AN253)*其他调用!H254*其他调用!$M254</f>
        <v>599084037.89849401</v>
      </c>
      <c r="AP253" s="105">
        <f>求节点(节奏总纲!E$4:E$163,AI$4:AI$163,$AN253)*其他调用!I254*其他调用!$M254</f>
        <v>707875937.67522335</v>
      </c>
      <c r="AQ253" s="105">
        <f>求节点(节奏总纲!F$4:F$163,AJ$4:AJ$163,$AN253)*其他调用!J254*其他调用!$M254</f>
        <v>56569999.386866786</v>
      </c>
      <c r="AR253" s="105">
        <f>求节点(节奏总纲!G$4:G$163,AK$4:AK$163,$AN253)*其他调用!K254*其他调用!$M254</f>
        <v>8151709.6945254486</v>
      </c>
      <c r="AS253" s="105">
        <f>求节点(节奏总纲!H$4:H$163,AL$4:AL$163,$AN253)*其他调用!L254*其他调用!$M254</f>
        <v>3470124.2978200046</v>
      </c>
      <c r="AT253" s="105">
        <f t="shared" si="22"/>
        <v>1375151808.9529297</v>
      </c>
      <c r="AU253" s="105"/>
      <c r="BF253" s="105">
        <v>250</v>
      </c>
      <c r="BG253" s="105">
        <f>求节点(节奏总纲!D$4:D$163,AZ$4:AZ$163,$AN253)</f>
        <v>20710.036068306235</v>
      </c>
      <c r="BH253" s="105">
        <f>求节点(节奏总纲!E$4:E$163,BA$4:BA$163,$AN253)</f>
        <v>63867.901519387407</v>
      </c>
      <c r="BI253" s="105">
        <f>求节点(节奏总纲!F$4:F$163,BB$4:BB$163,$AN253)</f>
        <v>198449.42500841539</v>
      </c>
      <c r="BJ253" s="105">
        <f>求节点(节奏总纲!G$4:G$163,BC$4:BC$163,$AN253)</f>
        <v>137935.68647944782</v>
      </c>
      <c r="BK253" s="105">
        <f>求节点(节奏总纲!H$4:H$163,BD$4:BD$163,$AN253)</f>
        <v>81282.899373161898</v>
      </c>
      <c r="BL253" s="105">
        <f>BG253*其他调用!H254*其他调用!$M254</f>
        <v>993306.14560545015</v>
      </c>
      <c r="BM253" s="105">
        <f>BH253*其他调用!I254*其他调用!$M254</f>
        <v>3020409.7419884955</v>
      </c>
      <c r="BN253" s="105">
        <f>BI253*其他调用!J254*其他调用!$M254</f>
        <v>766098.13208515488</v>
      </c>
      <c r="BO253" s="105">
        <f>BJ253*其他调用!K254*其他调用!$M254</f>
        <v>94733.677731338859</v>
      </c>
      <c r="BP253" s="105">
        <f>BK253*其他调用!L254*其他调用!$M254</f>
        <v>16152.537763434731</v>
      </c>
      <c r="BQ253" s="105">
        <f t="shared" si="23"/>
        <v>4890700.2351738736</v>
      </c>
      <c r="BR253" s="105">
        <f>[1]服务器生态!$R252</f>
        <v>1.9082257941437978E-2</v>
      </c>
      <c r="BS253" s="105">
        <f>SUMPRODUCT((BG$4:BG253)*($BR$4:$BR253)*(其他调用!BY$5:BY254))</f>
        <v>187231.79672593833</v>
      </c>
      <c r="BT253" s="105">
        <f>SUMPRODUCT((BH$4:BH253)*($BR$4:$BR253)*(其他调用!BZ$5:BZ254))</f>
        <v>580267.61600283207</v>
      </c>
      <c r="BU253" s="105">
        <f>SUMPRODUCT((BI$4:BI253)*($BR$4:$BR253)*(其他调用!CA$5:CA254))</f>
        <v>1814264.0498029441</v>
      </c>
      <c r="BV253" s="105">
        <f>SUMPRODUCT((BJ$4:BJ253)*($BR$4:$BR253)*(其他调用!CB$5:CB254))</f>
        <v>1271640.648390101</v>
      </c>
      <c r="BW253" s="105">
        <f>SUMPRODUCT((BK$4:BK253)*($BR$4:$BR253)*(其他调用!CC$5:CC254))</f>
        <v>710354.70995798567</v>
      </c>
      <c r="BX253" s="105">
        <f>SUMPRODUCT((BG$4:BG253)*($BR$4:$BR253))*'[1]功能-战损相关'!$D$2-BS253</f>
        <v>347716.19391960045</v>
      </c>
      <c r="BY253" s="105">
        <f>SUMPRODUCT((BH$4:BH253)*($BR$4:$BR253))*'[1]功能-战损相关'!$D$2-BT253</f>
        <v>1077639.8582909745</v>
      </c>
      <c r="BZ253" s="105">
        <f>SUMPRODUCT((BI$4:BI253)*($BR$4:$BR253))*'[1]功能-战损相关'!$D$2-BU253</f>
        <v>3369347.5210626125</v>
      </c>
      <c r="CA253" s="105">
        <f>SUMPRODUCT((BJ$4:BJ253)*($BR$4:$BR253))*'[1]功能-战损相关'!$D$2-BV253</f>
        <v>2361618.3470101878</v>
      </c>
      <c r="CB253" s="105">
        <f>SUMPRODUCT((BK$4:BK253)*($BR$4:$BR253))*'[1]功能-战损相关'!$D$2-BW253</f>
        <v>1319230.1756362608</v>
      </c>
    </row>
    <row r="254" spans="40:80" x14ac:dyDescent="0.2">
      <c r="AN254" s="105">
        <v>251</v>
      </c>
      <c r="AO254" s="105">
        <f>求节点(节奏总纲!D$4:D$163,AH$4:AH$163,$AN254)*其他调用!H255*其他调用!$M255</f>
        <v>599984020.2785635</v>
      </c>
      <c r="AP254" s="105">
        <f>求节点(节奏总纲!E$4:E$163,AI$4:AI$163,$AN254)*其他调用!I255*其他调用!$M255</f>
        <v>707986841.86780727</v>
      </c>
      <c r="AQ254" s="105">
        <f>求节点(节奏总纲!F$4:F$163,AJ$4:AJ$163,$AN254)*其他调用!J255*其他调用!$M255</f>
        <v>56604830.943243779</v>
      </c>
      <c r="AR254" s="105">
        <f>求节点(节奏总纲!G$4:G$163,AK$4:AK$163,$AN254)*其他调用!K255*其他调用!$M255</f>
        <v>8155378.9897585083</v>
      </c>
      <c r="AS254" s="105">
        <f>求节点(节奏总纲!H$4:H$163,AL$4:AL$163,$AN254)*其他调用!L255*其他调用!$M255</f>
        <v>3470124.2978200046</v>
      </c>
      <c r="AT254" s="105">
        <f t="shared" si="22"/>
        <v>1376201196.3771932</v>
      </c>
      <c r="AU254" s="105"/>
      <c r="BF254" s="105">
        <v>251</v>
      </c>
      <c r="BG254" s="105">
        <f>求节点(节奏总纲!D$4:D$163,AZ$4:AZ$163,$AN254)</f>
        <v>20721.616792071989</v>
      </c>
      <c r="BH254" s="105">
        <f>求节点(节奏总纲!E$4:E$163,BA$4:BA$163,$AN254)</f>
        <v>63903.727455764703</v>
      </c>
      <c r="BI254" s="105">
        <f>求节点(节奏总纲!F$4:F$163,BB$4:BB$163,$AN254)</f>
        <v>198556.69821451828</v>
      </c>
      <c r="BJ254" s="105">
        <f>求节点(节奏总纲!G$4:G$163,BC$4:BC$163,$AN254)</f>
        <v>138009.80379655762</v>
      </c>
      <c r="BK254" s="105">
        <f>求节点(节奏总纲!H$4:H$163,BD$4:BD$163,$AN254)</f>
        <v>81356.766654451829</v>
      </c>
      <c r="BL254" s="105">
        <f>BG254*其他调用!H255*其他调用!$M255</f>
        <v>993861.58665099647</v>
      </c>
      <c r="BM254" s="105">
        <f>BH254*其他调用!I255*其他调用!$M255</f>
        <v>3022104.0047507845</v>
      </c>
      <c r="BN254" s="105">
        <f>BI254*其他调用!J255*其他调用!$M255</f>
        <v>766512.25171696907</v>
      </c>
      <c r="BO254" s="105">
        <f>BJ254*其他调用!K255*其他调用!$M255</f>
        <v>94784.581208260613</v>
      </c>
      <c r="BP254" s="105">
        <f>BK254*其他调用!L255*其他调用!$M255</f>
        <v>16167.216669572665</v>
      </c>
      <c r="BQ254" s="105">
        <f t="shared" si="23"/>
        <v>4893429.6409965828</v>
      </c>
      <c r="BR254" s="105">
        <f>[1]服务器生态!$R253</f>
        <v>1.9082257941437978E-2</v>
      </c>
      <c r="BS254" s="105">
        <f>SUMPRODUCT((BG$4:BG254)*($BR$4:$BR254)*(其他调用!BY$5:BY255))</f>
        <v>187300.99439234158</v>
      </c>
      <c r="BT254" s="105">
        <f>SUMPRODUCT((BH$4:BH254)*($BR$4:$BR254)*(其他调用!BZ$5:BZ255))</f>
        <v>580481.01579970983</v>
      </c>
      <c r="BU254" s="105">
        <f>SUMPRODUCT((BI$4:BI254)*($BR$4:$BR254)*(其他调用!CA$5:CA255))</f>
        <v>1814927.1090759267</v>
      </c>
      <c r="BV254" s="105">
        <f>SUMPRODUCT((BJ$4:BJ254)*($BR$4:$BR254)*(其他调用!CB$5:CB255))</f>
        <v>1272101.5176581373</v>
      </c>
      <c r="BW254" s="105">
        <f>SUMPRODUCT((BK$4:BK254)*($BR$4:$BR254)*(其他调用!CC$5:CC255))</f>
        <v>710626.39234913746</v>
      </c>
      <c r="BX254" s="105">
        <f>SUMPRODUCT((BG$4:BG254)*($BR$4:$BR254))*'[1]功能-战损相关'!$D$2-BS254</f>
        <v>347844.70387149218</v>
      </c>
      <c r="BY254" s="105">
        <f>SUMPRODUCT((BH$4:BH254)*($BR$4:$BR254))*'[1]功能-战损相关'!$D$2-BT254</f>
        <v>1078036.1721994618</v>
      </c>
      <c r="BZ254" s="105">
        <f>SUMPRODUCT((BI$4:BI254)*($BR$4:$BR254))*'[1]功能-战损相关'!$D$2-BU254</f>
        <v>3370578.9168552947</v>
      </c>
      <c r="CA254" s="105">
        <f>SUMPRODUCT((BJ$4:BJ254)*($BR$4:$BR254))*'[1]功能-战损相关'!$D$2-BV254</f>
        <v>2362474.247079398</v>
      </c>
      <c r="CB254" s="105">
        <f>SUMPRODUCT((BK$4:BK254)*($BR$4:$BR254))*'[1]功能-战损相关'!$D$2-BW254</f>
        <v>1319734.7286483997</v>
      </c>
    </row>
    <row r="255" spans="40:80" x14ac:dyDescent="0.2">
      <c r="AN255" s="105">
        <v>252</v>
      </c>
      <c r="AO255" s="105">
        <f>求节点(节奏总纲!D$4:D$163,AH$4:AH$163,$AN255)*其他调用!H256*其他调用!$M256</f>
        <v>600884002.65863299</v>
      </c>
      <c r="AP255" s="105">
        <f>求节点(节奏总纲!E$4:E$163,AI$4:AI$163,$AN255)*其他调用!I256*其他调用!$M256</f>
        <v>708097746.06039131</v>
      </c>
      <c r="AQ255" s="105">
        <f>求节点(节奏总纲!F$4:F$163,AJ$4:AJ$163,$AN255)*其他调用!J256*其他调用!$M256</f>
        <v>56639662.49962078</v>
      </c>
      <c r="AR255" s="105">
        <f>求节点(节奏总纲!G$4:G$163,AK$4:AK$163,$AN255)*其他调用!K256*其他调用!$M256</f>
        <v>8159048.2849915689</v>
      </c>
      <c r="AS255" s="105">
        <f>求节点(节奏总纲!H$4:H$163,AL$4:AL$163,$AN255)*其他调用!L256*其他调用!$M256</f>
        <v>3470124.2978200046</v>
      </c>
      <c r="AT255" s="105">
        <f t="shared" si="22"/>
        <v>1377250583.8014565</v>
      </c>
      <c r="AU255" s="105"/>
      <c r="BF255" s="105">
        <v>252</v>
      </c>
      <c r="BG255" s="105">
        <f>求节点(节奏总纲!D$4:D$163,AZ$4:AZ$163,$AN255)</f>
        <v>20733.197515837743</v>
      </c>
      <c r="BH255" s="105">
        <f>求节点(节奏总纲!E$4:E$163,BA$4:BA$163,$AN255)</f>
        <v>63939.553392141999</v>
      </c>
      <c r="BI255" s="105">
        <f>求节点(节奏总纲!F$4:F$163,BB$4:BB$163,$AN255)</f>
        <v>198663.97142062121</v>
      </c>
      <c r="BJ255" s="105">
        <f>求节点(节奏总纲!G$4:G$163,BC$4:BC$163,$AN255)</f>
        <v>138083.92111366746</v>
      </c>
      <c r="BK255" s="105">
        <f>求节点(节奏总纲!H$4:H$163,BD$4:BD$163,$AN255)</f>
        <v>81430.633935741775</v>
      </c>
      <c r="BL255" s="105">
        <f>BG255*其他调用!H256*其他调用!$M256</f>
        <v>994417.02769654279</v>
      </c>
      <c r="BM255" s="105">
        <f>BH255*其他调用!I256*其他调用!$M256</f>
        <v>3023798.2675130735</v>
      </c>
      <c r="BN255" s="105">
        <f>BI255*其他调用!J256*其他调用!$M256</f>
        <v>766926.37134878337</v>
      </c>
      <c r="BO255" s="105">
        <f>BJ255*其他调用!K256*其他调用!$M256</f>
        <v>94835.484685182382</v>
      </c>
      <c r="BP255" s="105">
        <f>BK255*其他调用!L256*其他调用!$M256</f>
        <v>16181.895575710603</v>
      </c>
      <c r="BQ255" s="105">
        <f t="shared" si="23"/>
        <v>4896159.0468192929</v>
      </c>
      <c r="BR255" s="105">
        <f>[1]服务器生态!$R254</f>
        <v>1.9082257941437978E-2</v>
      </c>
      <c r="BS255" s="105">
        <f>SUMPRODUCT((BG$4:BG255)*($BR$4:$BR255)*(其他调用!BY$5:BY256))</f>
        <v>187370.23073135747</v>
      </c>
      <c r="BT255" s="105">
        <f>SUMPRODUCT((BH$4:BH255)*($BR$4:$BR255)*(其他调用!BZ$5:BZ256))</f>
        <v>580694.53523354547</v>
      </c>
      <c r="BU255" s="105">
        <f>SUMPRODUCT((BI$4:BI255)*($BR$4:$BR255)*(其他调用!CA$5:CA256))</f>
        <v>1815590.5265765325</v>
      </c>
      <c r="BV255" s="105">
        <f>SUMPRODUCT((BJ$4:BJ255)*($BR$4:$BR255)*(其他调用!CB$5:CB256))</f>
        <v>1272562.6344331822</v>
      </c>
      <c r="BW255" s="105">
        <f>SUMPRODUCT((BK$4:BK255)*($BR$4:$BR255)*(其他调用!CC$5:CC256))</f>
        <v>710898.32141232933</v>
      </c>
      <c r="BX255" s="105">
        <f>SUMPRODUCT((BG$4:BG255)*($BR$4:$BR255))*'[1]功能-战损相关'!$D$2-BS255</f>
        <v>347973.28564395034</v>
      </c>
      <c r="BY255" s="105">
        <f>SUMPRODUCT((BH$4:BH255)*($BR$4:$BR255))*'[1]功能-战损相关'!$D$2-BT255</f>
        <v>1078432.7082908708</v>
      </c>
      <c r="BZ255" s="105">
        <f>SUMPRODUCT((BI$4:BI255)*($BR$4:$BR255))*'[1]功能-战损相关'!$D$2-BU255</f>
        <v>3371810.9779278482</v>
      </c>
      <c r="CA255" s="105">
        <f>SUMPRODUCT((BJ$4:BJ255)*($BR$4:$BR255))*'[1]功能-战损相关'!$D$2-BV255</f>
        <v>2363330.6068044808</v>
      </c>
      <c r="CB255" s="105">
        <f>SUMPRODUCT((BK$4:BK255)*($BR$4:$BR255))*'[1]功能-战损相关'!$D$2-BW255</f>
        <v>1320239.7397657561</v>
      </c>
    </row>
    <row r="256" spans="40:80" x14ac:dyDescent="0.2">
      <c r="AN256" s="105">
        <v>253</v>
      </c>
      <c r="AO256" s="105">
        <f>求节点(节奏总纲!D$4:D$163,AH$4:AH$163,$AN256)*其他调用!H257*其他调用!$M257</f>
        <v>601783985.03870261</v>
      </c>
      <c r="AP256" s="105">
        <f>求节点(节奏总纲!E$4:E$163,AI$4:AI$163,$AN256)*其他调用!I257*其他调用!$M257</f>
        <v>708208650.25297534</v>
      </c>
      <c r="AQ256" s="105">
        <f>求节点(节奏总纲!F$4:F$163,AJ$4:AJ$163,$AN256)*其他调用!J257*其他调用!$M257</f>
        <v>56674494.055997767</v>
      </c>
      <c r="AR256" s="105">
        <f>求节点(节奏总纲!G$4:G$163,AK$4:AK$163,$AN256)*其他调用!K257*其他调用!$M257</f>
        <v>8162717.5802246286</v>
      </c>
      <c r="AS256" s="105">
        <f>求节点(节奏总纲!H$4:H$163,AL$4:AL$163,$AN256)*其他调用!L257*其他调用!$M257</f>
        <v>3470124.2978200046</v>
      </c>
      <c r="AT256" s="105">
        <f t="shared" si="22"/>
        <v>1378299971.2257204</v>
      </c>
      <c r="AU256" s="105"/>
      <c r="BF256" s="105">
        <v>253</v>
      </c>
      <c r="BG256" s="105">
        <f>求节点(节奏总纲!D$4:D$163,AZ$4:AZ$163,$AN256)</f>
        <v>20744.778239603496</v>
      </c>
      <c r="BH256" s="105">
        <f>求节点(节奏总纲!E$4:E$163,BA$4:BA$163,$AN256)</f>
        <v>63975.379328519295</v>
      </c>
      <c r="BI256" s="105">
        <f>求节点(节奏总纲!F$4:F$163,BB$4:BB$163,$AN256)</f>
        <v>198771.2446267241</v>
      </c>
      <c r="BJ256" s="105">
        <f>求节点(节奏总纲!G$4:G$163,BC$4:BC$163,$AN256)</f>
        <v>138158.03843077726</v>
      </c>
      <c r="BK256" s="105">
        <f>求节点(节奏总纲!H$4:H$163,BD$4:BD$163,$AN256)</f>
        <v>81504.50121703172</v>
      </c>
      <c r="BL256" s="105">
        <f>BG256*其他调用!H257*其他调用!$M257</f>
        <v>994972.46874208923</v>
      </c>
      <c r="BM256" s="105">
        <f>BH256*其他调用!I257*其他调用!$M257</f>
        <v>3025492.5302753625</v>
      </c>
      <c r="BN256" s="105">
        <f>BI256*其他调用!J257*其他调用!$M257</f>
        <v>767340.49098059745</v>
      </c>
      <c r="BO256" s="105">
        <f>BJ256*其他调用!K257*其他调用!$M257</f>
        <v>94886.388162104122</v>
      </c>
      <c r="BP256" s="105">
        <f>BK256*其他调用!L257*其他调用!$M257</f>
        <v>16196.57448184854</v>
      </c>
      <c r="BQ256" s="105">
        <f t="shared" si="23"/>
        <v>4898888.4526420021</v>
      </c>
      <c r="BR256" s="105">
        <f>[1]服务器生态!$R255</f>
        <v>1.9082257941437978E-2</v>
      </c>
      <c r="BS256" s="105">
        <f>SUMPRODUCT((BG$4:BG256)*($BR$4:$BR256)*(其他调用!BY$5:BY257))</f>
        <v>187439.50574298602</v>
      </c>
      <c r="BT256" s="105">
        <f>SUMPRODUCT((BH$4:BH256)*($BR$4:$BR256)*(其他调用!BZ$5:BZ257))</f>
        <v>580908.17430433887</v>
      </c>
      <c r="BU256" s="105">
        <f>SUMPRODUCT((BI$4:BI256)*($BR$4:$BR256)*(其他调用!CA$5:CA257))</f>
        <v>1816254.3023047615</v>
      </c>
      <c r="BV256" s="105">
        <f>SUMPRODUCT((BJ$4:BJ256)*($BR$4:$BR256)*(其他调用!CB$5:CB257))</f>
        <v>1273023.9987152356</v>
      </c>
      <c r="BW256" s="105">
        <f>SUMPRODUCT((BK$4:BK256)*($BR$4:$BR256)*(其他调用!CC$5:CC257))</f>
        <v>711170.4971475614</v>
      </c>
      <c r="BX256" s="105">
        <f>SUMPRODUCT((BG$4:BG256)*($BR$4:$BR256))*'[1]功能-战损相关'!$D$2-BS256</f>
        <v>348101.93923697481</v>
      </c>
      <c r="BY256" s="105">
        <f>SUMPRODUCT((BH$4:BH256)*($BR$4:$BR256))*'[1]功能-战损相关'!$D$2-BT256</f>
        <v>1078829.4665652015</v>
      </c>
      <c r="BZ256" s="105">
        <f>SUMPRODUCT((BI$4:BI256)*($BR$4:$BR256))*'[1]功能-战损相关'!$D$2-BU256</f>
        <v>3373043.7042802731</v>
      </c>
      <c r="CA256" s="105">
        <f>SUMPRODUCT((BJ$4:BJ256)*($BR$4:$BR256))*'[1]功能-战损相关'!$D$2-BV256</f>
        <v>2364187.4261854375</v>
      </c>
      <c r="CB256" s="105">
        <f>SUMPRODUCT((BK$4:BK256)*($BR$4:$BR256))*'[1]功能-战损相关'!$D$2-BW256</f>
        <v>1320745.2089883299</v>
      </c>
    </row>
    <row r="257" spans="40:80" x14ac:dyDescent="0.2">
      <c r="AN257" s="105">
        <v>254</v>
      </c>
      <c r="AO257" s="105">
        <f>求节点(节奏总纲!D$4:D$163,AH$4:AH$163,$AN257)*其他调用!H258*其他调用!$M258</f>
        <v>602683967.4187721</v>
      </c>
      <c r="AP257" s="105">
        <f>求节点(节奏总纲!E$4:E$163,AI$4:AI$163,$AN257)*其他调用!I258*其他调用!$M258</f>
        <v>703138595.95045769</v>
      </c>
      <c r="AQ257" s="105">
        <f>求节点(节奏总纲!F$4:F$163,AJ$4:AJ$163,$AN257)*其他调用!J258*其他调用!$M258</f>
        <v>56708614.308634713</v>
      </c>
      <c r="AR257" s="105">
        <f>求节点(节奏总纲!G$4:G$163,AK$4:AK$163,$AN257)*其他调用!K258*其他调用!$M258</f>
        <v>8166386.8754576892</v>
      </c>
      <c r="AS257" s="105">
        <f>求节点(节奏总纲!H$4:H$163,AL$4:AL$163,$AN257)*其他调用!L258*其他调用!$M258</f>
        <v>3470124.2978200046</v>
      </c>
      <c r="AT257" s="105">
        <f t="shared" si="22"/>
        <v>1374167688.8511424</v>
      </c>
      <c r="AU257" s="105"/>
      <c r="BF257" s="105">
        <v>254</v>
      </c>
      <c r="BG257" s="105">
        <f>求节点(节奏总纲!D$4:D$163,AZ$4:AZ$163,$AN257)</f>
        <v>20756.358963369246</v>
      </c>
      <c r="BH257" s="105">
        <f>求节点(节奏总纲!E$4:E$163,BA$4:BA$163,$AN257)</f>
        <v>64008.694440421103</v>
      </c>
      <c r="BI257" s="105">
        <f>求节点(节奏总纲!F$4:F$163,BB$4:BB$163,$AN257)</f>
        <v>198877.84521556931</v>
      </c>
      <c r="BJ257" s="105">
        <f>求节点(节奏总纲!G$4:G$163,BC$4:BC$163,$AN257)</f>
        <v>138232.15574788707</v>
      </c>
      <c r="BK257" s="105">
        <f>求节点(节奏总纲!H$4:H$163,BD$4:BD$163,$AN257)</f>
        <v>81578.368498321666</v>
      </c>
      <c r="BL257" s="105">
        <f>BG257*其他调用!H258*其他调用!$M258</f>
        <v>995527.90978763532</v>
      </c>
      <c r="BM257" s="105">
        <f>BH257*其他调用!I258*其他调用!$M258</f>
        <v>3027068.0523474808</v>
      </c>
      <c r="BN257" s="105">
        <f>BI257*其他调用!J258*其他调用!$M258</f>
        <v>767752.01402728818</v>
      </c>
      <c r="BO257" s="105">
        <f>BJ257*其他调用!K258*其他调用!$M258</f>
        <v>94937.291639025876</v>
      </c>
      <c r="BP257" s="105">
        <f>BK257*其他调用!L258*其他调用!$M258</f>
        <v>16211.25338798648</v>
      </c>
      <c r="BQ257" s="105">
        <f t="shared" si="23"/>
        <v>4901496.5211894168</v>
      </c>
      <c r="BR257" s="105">
        <f>[1]服务器生态!$R256</f>
        <v>1.9082257941437978E-2</v>
      </c>
      <c r="BS257" s="105">
        <f>SUMPRODUCT((BG$4:BG257)*($BR$4:$BR257)*(其他调用!BY$5:BY258))</f>
        <v>187508.81942722722</v>
      </c>
      <c r="BT257" s="105">
        <f>SUMPRODUCT((BH$4:BH257)*($BR$4:$BR257)*(其他调用!BZ$5:BZ258))</f>
        <v>581121.92462745507</v>
      </c>
      <c r="BU257" s="105">
        <f>SUMPRODUCT((BI$4:BI257)*($BR$4:$BR257)*(其他调用!CA$5:CA258))</f>
        <v>1816918.4340144787</v>
      </c>
      <c r="BV257" s="105">
        <f>SUMPRODUCT((BJ$4:BJ257)*($BR$4:$BR257)*(其他调用!CB$5:CB258))</f>
        <v>1273485.6105042975</v>
      </c>
      <c r="BW257" s="105">
        <f>SUMPRODUCT((BK$4:BK257)*($BR$4:$BR257)*(其他调用!CC$5:CC258))</f>
        <v>711442.91955483356</v>
      </c>
      <c r="BX257" s="105">
        <f>SUMPRODUCT((BG$4:BG257)*($BR$4:$BR257))*'[1]功能-战损相关'!$D$2-BS257</f>
        <v>348230.6646505656</v>
      </c>
      <c r="BY257" s="105">
        <f>SUMPRODUCT((BH$4:BH257)*($BR$4:$BR257))*'[1]功能-战损相关'!$D$2-BT257</f>
        <v>1079226.4314509886</v>
      </c>
      <c r="BZ257" s="105">
        <f>SUMPRODUCT((BI$4:BI257)*($BR$4:$BR257))*'[1]功能-战损相关'!$D$2-BU257</f>
        <v>3374277.0917411763</v>
      </c>
      <c r="CA257" s="105">
        <f>SUMPRODUCT((BJ$4:BJ257)*($BR$4:$BR257))*'[1]功能-战损相关'!$D$2-BV257</f>
        <v>2365044.7052222663</v>
      </c>
      <c r="CB257" s="105">
        <f>SUMPRODUCT((BK$4:BK257)*($BR$4:$BR257))*'[1]功能-战损相关'!$D$2-BW257</f>
        <v>1321251.1363161209</v>
      </c>
    </row>
    <row r="258" spans="40:80" x14ac:dyDescent="0.2">
      <c r="AN258" s="105">
        <v>255</v>
      </c>
      <c r="AO258" s="105">
        <f>求节点(节奏总纲!D$4:D$163,AH$4:AH$163,$AN258)*其他调用!H259*其他调用!$M259</f>
        <v>603583949.79884148</v>
      </c>
      <c r="AP258" s="105">
        <f>求节点(节奏总纲!E$4:E$163,AI$4:AI$163,$AN258)*其他调用!I259*其他调用!$M259</f>
        <v>697146474.60365236</v>
      </c>
      <c r="AQ258" s="105">
        <f>求节点(节奏总纲!F$4:F$163,AJ$4:AJ$163,$AN258)*其他调用!J259*其他调用!$M259</f>
        <v>56734718.426491939</v>
      </c>
      <c r="AR258" s="105">
        <f>求节点(节奏总纲!G$4:G$163,AK$4:AK$163,$AN258)*其他调用!K259*其他调用!$M259</f>
        <v>8169640.8064703671</v>
      </c>
      <c r="AS258" s="105">
        <f>求节点(节奏总纲!H$4:H$163,AL$4:AL$163,$AN258)*其他调用!L259*其他调用!$M259</f>
        <v>3470124.2978200046</v>
      </c>
      <c r="AT258" s="105">
        <f t="shared" si="22"/>
        <v>1369104907.9332764</v>
      </c>
      <c r="AU258" s="105"/>
      <c r="BF258" s="105">
        <v>255</v>
      </c>
      <c r="BG258" s="105">
        <f>求节点(节奏总纲!D$4:D$163,AZ$4:AZ$163,$AN258)</f>
        <v>20767.939687135</v>
      </c>
      <c r="BH258" s="105">
        <f>求节点(节奏总纲!E$4:E$163,BA$4:BA$163,$AN258)</f>
        <v>64041.562695142908</v>
      </c>
      <c r="BI258" s="105">
        <f>求节点(节奏总纲!F$4:F$163,BB$4:BB$163,$AN258)</f>
        <v>198976.86565223843</v>
      </c>
      <c r="BJ258" s="105">
        <f>求节点(节奏总纲!G$4:G$163,BC$4:BC$163,$AN258)</f>
        <v>138305.7888942413</v>
      </c>
      <c r="BK258" s="105">
        <f>求节点(节奏总纲!H$4:H$163,BD$4:BD$163,$AN258)</f>
        <v>81652.235779611612</v>
      </c>
      <c r="BL258" s="105">
        <f>BG258*其他调用!H259*其他调用!$M259</f>
        <v>996083.35083318164</v>
      </c>
      <c r="BM258" s="105">
        <f>BH258*其他调用!I259*其他调用!$M259</f>
        <v>3028622.4418671327</v>
      </c>
      <c r="BN258" s="105">
        <f>BI258*其他调用!J259*其他调用!$M259</f>
        <v>768134.27450280858</v>
      </c>
      <c r="BO258" s="105">
        <f>BJ258*其他调用!K259*其他调用!$M259</f>
        <v>94987.862589409371</v>
      </c>
      <c r="BP258" s="105">
        <f>BK258*其他调用!L259*其他调用!$M259</f>
        <v>16225.932294124417</v>
      </c>
      <c r="BQ258" s="105">
        <f t="shared" si="23"/>
        <v>4904053.8620866574</v>
      </c>
      <c r="BR258" s="105">
        <f>[1]服务器生态!$R257</f>
        <v>1.9082257941437978E-2</v>
      </c>
      <c r="BS258" s="105">
        <f>SUMPRODUCT((BG$4:BG258)*($BR$4:$BR258)*(其他调用!BY$5:BY259))</f>
        <v>187578.17178408109</v>
      </c>
      <c r="BT258" s="105">
        <f>SUMPRODUCT((BH$4:BH258)*($BR$4:$BR258)*(其他调用!BZ$5:BZ259))</f>
        <v>581335.78471066128</v>
      </c>
      <c r="BU258" s="105">
        <f>SUMPRODUCT((BI$4:BI258)*($BR$4:$BR258)*(其他调用!CA$5:CA259))</f>
        <v>1817582.8963925608</v>
      </c>
      <c r="BV258" s="105">
        <f>SUMPRODUCT((BJ$4:BJ258)*($BR$4:$BR258)*(其他调用!CB$5:CB259))</f>
        <v>1273947.4681835305</v>
      </c>
      <c r="BW258" s="105">
        <f>SUMPRODUCT((BK$4:BK258)*($BR$4:$BR258)*(其他调用!CC$5:CC259))</f>
        <v>711715.5886341458</v>
      </c>
      <c r="BX258" s="105">
        <f>SUMPRODUCT((BG$4:BG258)*($BR$4:$BR258))*'[1]功能-战损相关'!$D$2-BS258</f>
        <v>348359.46188472287</v>
      </c>
      <c r="BY258" s="105">
        <f>SUMPRODUCT((BH$4:BH258)*($BR$4:$BR258))*'[1]功能-战损相关'!$D$2-BT258</f>
        <v>1079623.6001769432</v>
      </c>
      <c r="BZ258" s="105">
        <f>SUMPRODUCT((BI$4:BI258)*($BR$4:$BR258))*'[1]功能-战损相关'!$D$2-BU258</f>
        <v>3375511.093300472</v>
      </c>
      <c r="CA258" s="105">
        <f>SUMPRODUCT((BJ$4:BJ258)*($BR$4:$BR258))*'[1]功能-战损相关'!$D$2-BV258</f>
        <v>2365902.4409122705</v>
      </c>
      <c r="CB258" s="105">
        <f>SUMPRODUCT((BK$4:BK258)*($BR$4:$BR258))*'[1]功能-战损相关'!$D$2-BW258</f>
        <v>1321757.5217491295</v>
      </c>
    </row>
    <row r="259" spans="40:80" x14ac:dyDescent="0.2">
      <c r="AN259" s="105">
        <v>256</v>
      </c>
      <c r="AO259" s="105">
        <f>求节点(节奏总纲!D$4:D$163,AH$4:AH$163,$AN259)*其他调用!H260*其他调用!$M260</f>
        <v>604243983.44090188</v>
      </c>
      <c r="AP259" s="105">
        <f>求节点(节奏总纲!E$4:E$163,AI$4:AI$163,$AN259)*其他调用!I260*其他调用!$M260</f>
        <v>691154353.25684679</v>
      </c>
      <c r="AQ259" s="105">
        <f>求节点(节奏总纲!F$4:F$163,AJ$4:AJ$163,$AN259)*其他调用!J260*其他调用!$M260</f>
        <v>56760822.544349156</v>
      </c>
      <c r="AR259" s="105">
        <f>求节点(节奏总纲!G$4:G$163,AK$4:AK$163,$AN259)*其他调用!K260*其他调用!$M260</f>
        <v>8169640.8064703671</v>
      </c>
      <c r="AS259" s="105">
        <f>求节点(节奏总纲!H$4:H$163,AL$4:AL$163,$AN259)*其他调用!L260*其他调用!$M260</f>
        <v>3470124.2978200046</v>
      </c>
      <c r="AT259" s="105">
        <f t="shared" si="22"/>
        <v>1363798924.3463883</v>
      </c>
      <c r="AU259" s="105"/>
      <c r="BF259" s="105">
        <v>256</v>
      </c>
      <c r="BG259" s="105">
        <f>求节点(节奏总纲!D$4:D$163,AZ$4:AZ$163,$AN259)</f>
        <v>20778.961803722948</v>
      </c>
      <c r="BH259" s="105">
        <f>求节点(节奏总纲!E$4:E$163,BA$4:BA$163,$AN259)</f>
        <v>64074.430949864705</v>
      </c>
      <c r="BI259" s="105">
        <f>求节点(节奏总纲!F$4:F$163,BB$4:BB$163,$AN259)</f>
        <v>199075.88608890751</v>
      </c>
      <c r="BJ259" s="105">
        <f>求节点(节奏总纲!G$4:G$163,BC$4:BC$163,$AN259)</f>
        <v>138375.62908453506</v>
      </c>
      <c r="BK259" s="105">
        <f>求节点(节奏总纲!H$4:H$163,BD$4:BD$163,$AN259)</f>
        <v>81726.103060901543</v>
      </c>
      <c r="BL259" s="105">
        <f>BG259*其他调用!H260*其他调用!$M260</f>
        <v>996611.99965389236</v>
      </c>
      <c r="BM259" s="105">
        <f>BH259*其他调用!I260*其他调用!$M260</f>
        <v>3030176.8313867841</v>
      </c>
      <c r="BN259" s="105">
        <f>BI259*其他调用!J260*其他调用!$M260</f>
        <v>768516.53497832885</v>
      </c>
      <c r="BO259" s="105">
        <f>BJ259*其他调用!K260*其他调用!$M260</f>
        <v>95035.828552742372</v>
      </c>
      <c r="BP259" s="105">
        <f>BK259*其他调用!L260*其他调用!$M260</f>
        <v>16240.611200262352</v>
      </c>
      <c r="BQ259" s="105">
        <f t="shared" si="23"/>
        <v>4906581.8057720112</v>
      </c>
      <c r="BR259" s="105">
        <f>[1]服务器生态!$R258</f>
        <v>1.9082257941437978E-2</v>
      </c>
      <c r="BS259" s="105">
        <f>SUMPRODUCT((BG$4:BG259)*($BR$4:$BR259)*(其他调用!BY$5:BY260))</f>
        <v>187647.56094813751</v>
      </c>
      <c r="BT259" s="105">
        <f>SUMPRODUCT((BH$4:BH259)*($BR$4:$BR259)*(其他调用!BZ$5:BZ260))</f>
        <v>581549.75455395761</v>
      </c>
      <c r="BU259" s="105">
        <f>SUMPRODUCT((BI$4:BI259)*($BR$4:$BR259)*(其他调用!CA$5:CA260))</f>
        <v>1818247.6894390078</v>
      </c>
      <c r="BV259" s="105">
        <f>SUMPRODUCT((BJ$4:BJ259)*($BR$4:$BR259)*(其他调用!CB$5:CB260))</f>
        <v>1274409.5590867554</v>
      </c>
      <c r="BW259" s="105">
        <f>SUMPRODUCT((BK$4:BK259)*($BR$4:$BR259)*(其他调用!CC$5:CC260))</f>
        <v>711988.50438549824</v>
      </c>
      <c r="BX259" s="105">
        <f>SUMPRODUCT((BG$4:BG259)*($BR$4:$BR259))*'[1]功能-战损相关'!$D$2-BS259</f>
        <v>348488.32747511333</v>
      </c>
      <c r="BY259" s="105">
        <f>SUMPRODUCT((BH$4:BH259)*($BR$4:$BR259))*'[1]功能-战损相关'!$D$2-BT259</f>
        <v>1080020.9727430651</v>
      </c>
      <c r="BZ259" s="105">
        <f>SUMPRODUCT((BI$4:BI259)*($BR$4:$BR259))*'[1]功能-战损相关'!$D$2-BU259</f>
        <v>3376745.7089581592</v>
      </c>
      <c r="CA259" s="105">
        <f>SUMPRODUCT((BJ$4:BJ259)*($BR$4:$BR259))*'[1]功能-战损相关'!$D$2-BV259</f>
        <v>2366760.6097325454</v>
      </c>
      <c r="CB259" s="105">
        <f>SUMPRODUCT((BK$4:BK259)*($BR$4:$BR259))*'[1]功能-战损相关'!$D$2-BW259</f>
        <v>1322264.3652873551</v>
      </c>
    </row>
    <row r="260" spans="40:80" x14ac:dyDescent="0.2">
      <c r="AN260" s="105">
        <v>257</v>
      </c>
      <c r="AO260" s="105">
        <f>求节点(节奏总纲!D$4:D$163,AH$4:AH$163,$AN260)*其他调用!H261*其他调用!$M261</f>
        <v>604904017.08296227</v>
      </c>
      <c r="AP260" s="105">
        <f>求节点(节奏总纲!E$4:E$163,AI$4:AI$163,$AN260)*其他调用!I261*其他调用!$M261</f>
        <v>685162231.91004133</v>
      </c>
      <c r="AQ260" s="105">
        <f>求节点(节奏总纲!F$4:F$163,AJ$4:AJ$163,$AN260)*其他调用!J261*其他调用!$M261</f>
        <v>56786926.662206382</v>
      </c>
      <c r="AR260" s="105">
        <f>求节点(节奏总纲!G$4:G$163,AK$4:AK$163,$AN260)*其他调用!K261*其他调用!$M261</f>
        <v>8169640.8064703671</v>
      </c>
      <c r="AS260" s="105">
        <f>求节点(节奏总纲!H$4:H$163,AL$4:AL$163,$AN260)*其他调用!L261*其他调用!$M261</f>
        <v>3470124.2978200046</v>
      </c>
      <c r="AT260" s="105">
        <f t="shared" si="22"/>
        <v>1358492940.7595005</v>
      </c>
      <c r="AU260" s="105"/>
      <c r="BF260" s="105">
        <v>257</v>
      </c>
      <c r="BG260" s="105">
        <f>求节点(节奏总纲!D$4:D$163,AZ$4:AZ$163,$AN260)</f>
        <v>20789.983920310893</v>
      </c>
      <c r="BH260" s="105">
        <f>求节点(节奏总纲!E$4:E$163,BA$4:BA$163,$AN260)</f>
        <v>64107.29920458651</v>
      </c>
      <c r="BI260" s="105">
        <f>求节点(节奏总纲!F$4:F$163,BB$4:BB$163,$AN260)</f>
        <v>199174.90652557663</v>
      </c>
      <c r="BJ260" s="105">
        <f>求节点(节奏总纲!G$4:G$163,BC$4:BC$163,$AN260)</f>
        <v>138445.46927482882</v>
      </c>
      <c r="BK260" s="105">
        <f>求节点(节奏总纲!H$4:H$163,BD$4:BD$163,$AN260)</f>
        <v>81799.970342191489</v>
      </c>
      <c r="BL260" s="105">
        <f>BG260*其他调用!H261*其他调用!$M261</f>
        <v>997140.64847460319</v>
      </c>
      <c r="BM260" s="105">
        <f>BH260*其他调用!I261*其他调用!$M261</f>
        <v>3031731.2209064364</v>
      </c>
      <c r="BN260" s="105">
        <f>BI260*其他调用!J261*其他调用!$M261</f>
        <v>768898.79545384925</v>
      </c>
      <c r="BO260" s="105">
        <f>BJ260*其他调用!K261*其他调用!$M261</f>
        <v>95083.794516075359</v>
      </c>
      <c r="BP260" s="105">
        <f>BK260*其他调用!L261*其他调用!$M261</f>
        <v>16255.290106400289</v>
      </c>
      <c r="BQ260" s="105">
        <f t="shared" si="23"/>
        <v>4909109.749457364</v>
      </c>
      <c r="BR260" s="105">
        <f>[1]服务器生态!$R259</f>
        <v>1.9082257941437978E-2</v>
      </c>
      <c r="BS260" s="105">
        <f>SUMPRODUCT((BG$4:BG260)*($BR$4:$BR260)*(其他调用!BY$5:BY261))</f>
        <v>187716.98691939653</v>
      </c>
      <c r="BT260" s="105">
        <f>SUMPRODUCT((BH$4:BH260)*($BR$4:$BR260)*(其他调用!BZ$5:BZ261))</f>
        <v>581763.83415734395</v>
      </c>
      <c r="BU260" s="105">
        <f>SUMPRODUCT((BI$4:BI260)*($BR$4:$BR260)*(其他调用!CA$5:CA261))</f>
        <v>1818912.8131538199</v>
      </c>
      <c r="BV260" s="105">
        <f>SUMPRODUCT((BJ$4:BJ260)*($BR$4:$BR260)*(其他调用!CB$5:CB261))</f>
        <v>1274871.8832139724</v>
      </c>
      <c r="BW260" s="105">
        <f>SUMPRODUCT((BK$4:BK260)*($BR$4:$BR260)*(其他调用!CC$5:CC261))</f>
        <v>712261.66680889076</v>
      </c>
      <c r="BX260" s="105">
        <f>SUMPRODUCT((BG$4:BG260)*($BR$4:$BR260))*'[1]功能-战损相关'!$D$2-BS260</f>
        <v>348617.26142173714</v>
      </c>
      <c r="BY260" s="105">
        <f>SUMPRODUCT((BH$4:BH260)*($BR$4:$BR260))*'[1]功能-战损相关'!$D$2-BT260</f>
        <v>1080418.5491493542</v>
      </c>
      <c r="BZ260" s="105">
        <f>SUMPRODUCT((BI$4:BI260)*($BR$4:$BR260))*'[1]功能-战损相关'!$D$2-BU260</f>
        <v>3377980.9387142388</v>
      </c>
      <c r="CA260" s="105">
        <f>SUMPRODUCT((BJ$4:BJ260)*($BR$4:$BR260))*'[1]功能-战损相关'!$D$2-BV260</f>
        <v>2367619.2116830917</v>
      </c>
      <c r="CB260" s="105">
        <f>SUMPRODUCT((BK$4:BK260)*($BR$4:$BR260))*'[1]功能-战损相关'!$D$2-BW260</f>
        <v>1322771.6669307984</v>
      </c>
    </row>
    <row r="261" spans="40:80" x14ac:dyDescent="0.2">
      <c r="AN261" s="105">
        <v>258</v>
      </c>
      <c r="AO261" s="105">
        <f>求节点(节奏总纲!D$4:D$163,AH$4:AH$163,$AN261)*其他调用!H262*其他调用!$M262</f>
        <v>605564050.72502255</v>
      </c>
      <c r="AP261" s="105">
        <f>求节点(节奏总纲!E$4:E$163,AI$4:AI$163,$AN261)*其他调用!I262*其他调用!$M262</f>
        <v>679170110.56323588</v>
      </c>
      <c r="AQ261" s="105">
        <f>求节点(节奏总纲!F$4:F$163,AJ$4:AJ$163,$AN261)*其他调用!J262*其他调用!$M262</f>
        <v>56813030.780063607</v>
      </c>
      <c r="AR261" s="105">
        <f>求节点(节奏总纲!G$4:G$163,AK$4:AK$163,$AN261)*其他调用!K262*其他调用!$M262</f>
        <v>8169640.8064703671</v>
      </c>
      <c r="AS261" s="105">
        <f>求节点(节奏总纲!H$4:H$163,AL$4:AL$163,$AN261)*其他调用!L262*其他调用!$M262</f>
        <v>3470124.2978200046</v>
      </c>
      <c r="AT261" s="105">
        <f t="shared" si="22"/>
        <v>1353186957.1726127</v>
      </c>
      <c r="AU261" s="105"/>
      <c r="BF261" s="105">
        <v>258</v>
      </c>
      <c r="BG261" s="105">
        <f>求节点(节奏总纲!D$4:D$163,AZ$4:AZ$163,$AN261)</f>
        <v>20801.006036898842</v>
      </c>
      <c r="BH261" s="105">
        <f>求节点(节奏总纲!E$4:E$163,BA$4:BA$163,$AN261)</f>
        <v>64140.167459308315</v>
      </c>
      <c r="BI261" s="105">
        <f>求节点(节奏总纲!F$4:F$163,BB$4:BB$163,$AN261)</f>
        <v>199273.92696224572</v>
      </c>
      <c r="BJ261" s="105">
        <f>求节点(节奏总纲!G$4:G$163,BC$4:BC$163,$AN261)</f>
        <v>138515.30946512255</v>
      </c>
      <c r="BK261" s="105">
        <f>求节点(节奏总纲!H$4:H$163,BD$4:BD$163,$AN261)</f>
        <v>81873.085519001179</v>
      </c>
      <c r="BL261" s="105">
        <f>BG261*其他调用!H262*其他调用!$M262</f>
        <v>997669.29729531403</v>
      </c>
      <c r="BM261" s="105">
        <f>BH261*其他调用!I262*其他调用!$M262</f>
        <v>3033285.6104260883</v>
      </c>
      <c r="BN261" s="105">
        <f>BI261*其他调用!J262*其他调用!$M262</f>
        <v>769281.05592936953</v>
      </c>
      <c r="BO261" s="105">
        <f>BJ261*其他调用!K262*其他调用!$M262</f>
        <v>95131.760479408345</v>
      </c>
      <c r="BP261" s="105">
        <f>BK261*其他调用!L262*其他调用!$M262</f>
        <v>16269.819554335914</v>
      </c>
      <c r="BQ261" s="105">
        <f t="shared" si="23"/>
        <v>4911637.5436845161</v>
      </c>
      <c r="BR261" s="105">
        <f>[1]服务器生态!$R260</f>
        <v>1.9082257941437978E-2</v>
      </c>
      <c r="BS261" s="105">
        <f>SUMPRODUCT((BG$4:BG261)*($BR$4:$BR261)*(其他调用!BY$5:BY262))</f>
        <v>187786.4496978581</v>
      </c>
      <c r="BT261" s="105">
        <f>SUMPRODUCT((BH$4:BH261)*($BR$4:$BR261)*(其他调用!BZ$5:BZ262))</f>
        <v>581978.02352082042</v>
      </c>
      <c r="BU261" s="105">
        <f>SUMPRODUCT((BI$4:BI261)*($BR$4:$BR261)*(其他调用!CA$5:CA262))</f>
        <v>1819578.2675369969</v>
      </c>
      <c r="BV261" s="105">
        <f>SUMPRODUCT((BJ$4:BJ261)*($BR$4:$BR261)*(其他调用!CB$5:CB262))</f>
        <v>1275334.4405651814</v>
      </c>
      <c r="BW261" s="105">
        <f>SUMPRODUCT((BK$4:BK261)*($BR$4:$BR261)*(其他调用!CC$5:CC262))</f>
        <v>712535.07339274941</v>
      </c>
      <c r="BX261" s="105">
        <f>SUMPRODUCT((BG$4:BG261)*($BR$4:$BR261))*'[1]功能-战损相关'!$D$2-BS261</f>
        <v>348746.26372459438</v>
      </c>
      <c r="BY261" s="105">
        <f>SUMPRODUCT((BH$4:BH261)*($BR$4:$BR261))*'[1]功能-战损相关'!$D$2-BT261</f>
        <v>1080816.3293958106</v>
      </c>
      <c r="BZ261" s="105">
        <f>SUMPRODUCT((BI$4:BI261)*($BR$4:$BR261))*'[1]功能-战损相关'!$D$2-BU261</f>
        <v>3379216.7825687109</v>
      </c>
      <c r="CA261" s="105">
        <f>SUMPRODUCT((BJ$4:BJ261)*($BR$4:$BR261))*'[1]功能-战损相关'!$D$2-BV261</f>
        <v>2368478.2467639083</v>
      </c>
      <c r="CB261" s="105">
        <f>SUMPRODUCT((BK$4:BK261)*($BR$4:$BR261))*'[1]功能-战损相关'!$D$2-BW261</f>
        <v>1323279.4220151072</v>
      </c>
    </row>
    <row r="262" spans="40:80" x14ac:dyDescent="0.2">
      <c r="AN262" s="105">
        <v>259</v>
      </c>
      <c r="AO262" s="105">
        <f>求节点(节奏总纲!D$4:D$163,AH$4:AH$163,$AN262)*其他调用!H263*其他调用!$M263</f>
        <v>606224084.36708307</v>
      </c>
      <c r="AP262" s="105">
        <f>求节点(节奏总纲!E$4:E$163,AI$4:AI$163,$AN262)*其他调用!I263*其他调用!$M263</f>
        <v>673177989.21643043</v>
      </c>
      <c r="AQ262" s="105">
        <f>求节点(节奏总纲!F$4:F$163,AJ$4:AJ$163,$AN262)*其他调用!J263*其他调用!$M263</f>
        <v>56839134.897920825</v>
      </c>
      <c r="AR262" s="105">
        <f>求节点(节奏总纲!G$4:G$163,AK$4:AK$163,$AN262)*其他调用!K263*其他调用!$M263</f>
        <v>8169640.8064703671</v>
      </c>
      <c r="AS262" s="105">
        <f>求节点(节奏总纲!H$4:H$163,AL$4:AL$163,$AN262)*其他调用!L263*其他调用!$M263</f>
        <v>3470124.2978200046</v>
      </c>
      <c r="AT262" s="105">
        <f t="shared" si="22"/>
        <v>1347880973.5857248</v>
      </c>
      <c r="AU262" s="105"/>
      <c r="BF262" s="105">
        <v>259</v>
      </c>
      <c r="BG262" s="105">
        <f>求节点(节奏总纲!D$4:D$163,AZ$4:AZ$163,$AN262)</f>
        <v>20812.02815348679</v>
      </c>
      <c r="BH262" s="105">
        <f>求节点(节奏总纲!E$4:E$163,BA$4:BA$163,$AN262)</f>
        <v>64173.03571403012</v>
      </c>
      <c r="BI262" s="105">
        <f>求节点(节奏总纲!F$4:F$163,BB$4:BB$163,$AN262)</f>
        <v>199372.94739891481</v>
      </c>
      <c r="BJ262" s="105">
        <f>求节点(节奏总纲!G$4:G$163,BC$4:BC$163,$AN262)</f>
        <v>138585.14965541632</v>
      </c>
      <c r="BK262" s="105">
        <f>求节点(节奏总纲!H$4:H$163,BD$4:BD$163,$AN262)</f>
        <v>81945.074797755849</v>
      </c>
      <c r="BL262" s="105">
        <f>BG262*其他调用!H263*其他调用!$M263</f>
        <v>998197.94611602486</v>
      </c>
      <c r="BM262" s="105">
        <f>BH262*其他调用!I263*其他调用!$M263</f>
        <v>3034839.9999457402</v>
      </c>
      <c r="BN262" s="105">
        <f>BI262*其他调用!J263*其他调用!$M263</f>
        <v>769663.31640488992</v>
      </c>
      <c r="BO262" s="105">
        <f>BJ262*其他调用!K263*其他调用!$M263</f>
        <v>95179.726442741332</v>
      </c>
      <c r="BP262" s="105">
        <f>BK262*其他调用!L263*其他调用!$M263</f>
        <v>16284.12526381004</v>
      </c>
      <c r="BQ262" s="105">
        <f t="shared" si="23"/>
        <v>4914165.1141732065</v>
      </c>
      <c r="BR262" s="105">
        <f>[1]服务器生态!$R261</f>
        <v>1.9082257941437978E-2</v>
      </c>
      <c r="BS262" s="105">
        <f>SUMPRODUCT((BG$4:BG262)*($BR$4:$BR262)*(其他调用!BY$5:BY263))</f>
        <v>187855.94928352223</v>
      </c>
      <c r="BT262" s="105">
        <f>SUMPRODUCT((BH$4:BH262)*($BR$4:$BR262)*(其他调用!BZ$5:BZ263))</f>
        <v>582192.32264438702</v>
      </c>
      <c r="BU262" s="105">
        <f>SUMPRODUCT((BI$4:BI262)*($BR$4:$BR262)*(其他调用!CA$5:CA263))</f>
        <v>1820244.0525885387</v>
      </c>
      <c r="BV262" s="105">
        <f>SUMPRODUCT((BJ$4:BJ262)*($BR$4:$BR262)*(其他调用!CB$5:CB263))</f>
        <v>1275797.2311403826</v>
      </c>
      <c r="BW262" s="105">
        <f>SUMPRODUCT((BK$4:BK262)*($BR$4:$BR262)*(其他调用!CC$5:CC263))</f>
        <v>712808.72037725558</v>
      </c>
      <c r="BX262" s="105">
        <f>SUMPRODUCT((BG$4:BG262)*($BR$4:$BR262))*'[1]功能-战损相关'!$D$2-BS262</f>
        <v>348875.33438368491</v>
      </c>
      <c r="BY262" s="105">
        <f>SUMPRODUCT((BH$4:BH262)*($BR$4:$BR262))*'[1]功能-战损相关'!$D$2-BT262</f>
        <v>1081214.313482434</v>
      </c>
      <c r="BZ262" s="105">
        <f>SUMPRODUCT((BI$4:BI262)*($BR$4:$BR262))*'[1]功能-战损相关'!$D$2-BU262</f>
        <v>3380453.2405215749</v>
      </c>
      <c r="CA262" s="105">
        <f>SUMPRODUCT((BJ$4:BJ262)*($BR$4:$BR262))*'[1]功能-战损相关'!$D$2-BV262</f>
        <v>2369337.7149749957</v>
      </c>
      <c r="CB262" s="105">
        <f>SUMPRODUCT((BK$4:BK262)*($BR$4:$BR262))*'[1]功能-战损相关'!$D$2-BW262</f>
        <v>1323787.6235577618</v>
      </c>
    </row>
    <row r="263" spans="40:80" x14ac:dyDescent="0.2">
      <c r="AN263" s="105">
        <v>260</v>
      </c>
      <c r="AO263" s="105">
        <f>求节点(节奏总纲!D$4:D$163,AH$4:AH$163,$AN263)*其他调用!H264*其他调用!$M264</f>
        <v>606884118.00914347</v>
      </c>
      <c r="AP263" s="105">
        <f>求节点(节奏总纲!E$4:E$163,AI$4:AI$163,$AN263)*其他调用!I264*其他调用!$M264</f>
        <v>667185867.86962509</v>
      </c>
      <c r="AQ263" s="105">
        <f>求节点(节奏总纲!F$4:F$163,AJ$4:AJ$163,$AN263)*其他调用!J264*其他调用!$M264</f>
        <v>56865239.015778065</v>
      </c>
      <c r="AR263" s="105">
        <f>求节点(节奏总纲!G$4:G$163,AK$4:AK$163,$AN263)*其他调用!K264*其他调用!$M264</f>
        <v>8169640.8064703671</v>
      </c>
      <c r="AS263" s="105">
        <f>求节点(节奏总纲!H$4:H$163,AL$4:AL$163,$AN263)*其他调用!L264*其他调用!$M264</f>
        <v>3470124.2978200046</v>
      </c>
      <c r="AT263" s="105">
        <f t="shared" si="22"/>
        <v>1342574989.998837</v>
      </c>
      <c r="AU263" s="105"/>
      <c r="BF263" s="105">
        <v>260</v>
      </c>
      <c r="BG263" s="105">
        <f>求节点(节奏总纲!D$4:D$163,AZ$4:AZ$163,$AN263)</f>
        <v>20823.050270074738</v>
      </c>
      <c r="BH263" s="105">
        <f>求节点(节奏总纲!E$4:E$163,BA$4:BA$163,$AN263)</f>
        <v>64205.903968751925</v>
      </c>
      <c r="BI263" s="105">
        <f>求节点(节奏总纲!F$4:F$163,BB$4:BB$163,$AN263)</f>
        <v>199471.96783558393</v>
      </c>
      <c r="BJ263" s="105">
        <f>求节点(节奏总纲!G$4:G$163,BC$4:BC$163,$AN263)</f>
        <v>138654.98984571008</v>
      </c>
      <c r="BK263" s="105">
        <f>求节点(节奏总纲!H$4:H$163,BD$4:BD$163,$AN263)</f>
        <v>82017.06407651052</v>
      </c>
      <c r="BL263" s="105">
        <f>BG263*其他调用!H264*其他调用!$M264</f>
        <v>998726.5949367357</v>
      </c>
      <c r="BM263" s="105">
        <f>BH263*其他调用!I264*其他调用!$M264</f>
        <v>3036394.3894653921</v>
      </c>
      <c r="BN263" s="105">
        <f>BI263*其他调用!J264*其他调用!$M264</f>
        <v>770045.5768804102</v>
      </c>
      <c r="BO263" s="105">
        <f>BJ263*其他调用!K264*其他调用!$M264</f>
        <v>95227.692406074319</v>
      </c>
      <c r="BP263" s="105">
        <f>BK263*其他调用!L264*其他调用!$M264</f>
        <v>16298.43097328417</v>
      </c>
      <c r="BQ263" s="105">
        <f t="shared" si="23"/>
        <v>4916692.684661896</v>
      </c>
      <c r="BR263" s="105">
        <f>[1]服务器生态!$R262</f>
        <v>1.9082257941437978E-2</v>
      </c>
      <c r="BS263" s="105">
        <f>SUMPRODUCT((BG$4:BG263)*($BR$4:$BR263)*(其他调用!BY$5:BY264))</f>
        <v>187925.48567638893</v>
      </c>
      <c r="BT263" s="105">
        <f>SUMPRODUCT((BH$4:BH263)*($BR$4:$BR263)*(其他调用!BZ$5:BZ264))</f>
        <v>582406.73152804363</v>
      </c>
      <c r="BU263" s="105">
        <f>SUMPRODUCT((BI$4:BI263)*($BR$4:$BR263)*(其他调用!CA$5:CA264))</f>
        <v>1820910.1683084455</v>
      </c>
      <c r="BV263" s="105">
        <f>SUMPRODUCT((BJ$4:BJ263)*($BR$4:$BR263)*(其他调用!CB$5:CB264))</f>
        <v>1276260.2549395757</v>
      </c>
      <c r="BW263" s="105">
        <f>SUMPRODUCT((BK$4:BK263)*($BR$4:$BR263)*(其他调用!CC$5:CC264))</f>
        <v>713082.60776240937</v>
      </c>
      <c r="BX263" s="105">
        <f>SUMPRODUCT((BG$4:BG263)*($BR$4:$BR263))*'[1]功能-战损相关'!$D$2-BS263</f>
        <v>349004.47339900874</v>
      </c>
      <c r="BY263" s="105">
        <f>SUMPRODUCT((BH$4:BH263)*($BR$4:$BR263))*'[1]功能-战损相关'!$D$2-BT263</f>
        <v>1081612.5014092247</v>
      </c>
      <c r="BZ263" s="105">
        <f>SUMPRODUCT((BI$4:BI263)*($BR$4:$BR263))*'[1]功能-战损相关'!$D$2-BU263</f>
        <v>3381690.3125728304</v>
      </c>
      <c r="CA263" s="105">
        <f>SUMPRODUCT((BJ$4:BJ263)*($BR$4:$BR263))*'[1]功能-战损相关'!$D$2-BV263</f>
        <v>2370197.6163163544</v>
      </c>
      <c r="CB263" s="105">
        <f>SUMPRODUCT((BK$4:BK263)*($BR$4:$BR263))*'[1]功能-战损相关'!$D$2-BW263</f>
        <v>1324296.2715587618</v>
      </c>
    </row>
    <row r="264" spans="40:80" x14ac:dyDescent="0.2">
      <c r="AN264" s="105">
        <v>261</v>
      </c>
      <c r="AO264" s="105">
        <f>求节点(节奏总纲!D$4:D$163,AH$4:AH$163,$AN264)*其他调用!H265*其他调用!$M265</f>
        <v>607544151.65120387</v>
      </c>
      <c r="AP264" s="105">
        <f>求节点(节奏总纲!E$4:E$163,AI$4:AI$163,$AN264)*其他调用!I265*其他调用!$M265</f>
        <v>661193746.52281952</v>
      </c>
      <c r="AQ264" s="105">
        <f>求节点(节奏总纲!F$4:F$163,AJ$4:AJ$163,$AN264)*其他调用!J265*其他调用!$M265</f>
        <v>56891343.133635275</v>
      </c>
      <c r="AR264" s="105">
        <f>求节点(节奏总纲!G$4:G$163,AK$4:AK$163,$AN264)*其他调用!K265*其他调用!$M265</f>
        <v>8169640.8064703671</v>
      </c>
      <c r="AS264" s="105">
        <f>求节点(节奏总纲!H$4:H$163,AL$4:AL$163,$AN264)*其他调用!L265*其他调用!$M265</f>
        <v>3470124.2978200046</v>
      </c>
      <c r="AT264" s="105">
        <f t="shared" si="22"/>
        <v>1337269006.4119492</v>
      </c>
      <c r="AU264" s="105"/>
      <c r="BF264" s="105">
        <v>261</v>
      </c>
      <c r="BG264" s="105">
        <f>求节点(节奏总纲!D$4:D$163,AZ$4:AZ$163,$AN264)</f>
        <v>20834.072386662683</v>
      </c>
      <c r="BH264" s="105">
        <f>求节点(节奏总纲!E$4:E$163,BA$4:BA$163,$AN264)</f>
        <v>64238.77222347373</v>
      </c>
      <c r="BI264" s="105">
        <f>求节点(节奏总纲!F$4:F$163,BB$4:BB$163,$AN264)</f>
        <v>199570.98827225302</v>
      </c>
      <c r="BJ264" s="105">
        <f>求节点(节奏总纲!G$4:G$163,BC$4:BC$163,$AN264)</f>
        <v>138724.83003600381</v>
      </c>
      <c r="BK264" s="105">
        <f>求节点(节奏总纲!H$4:H$163,BD$4:BD$163,$AN264)</f>
        <v>82089.05335526519</v>
      </c>
      <c r="BL264" s="105">
        <f>BG264*其他调用!H265*其他调用!$M265</f>
        <v>999255.2437574463</v>
      </c>
      <c r="BM264" s="105">
        <f>BH264*其他调用!I265*其他调用!$M265</f>
        <v>3037948.778985044</v>
      </c>
      <c r="BN264" s="105">
        <f>BI264*其他调用!J265*其他调用!$M265</f>
        <v>770427.83735593059</v>
      </c>
      <c r="BO264" s="105">
        <f>BJ264*其他调用!K265*其他调用!$M265</f>
        <v>95275.658369407305</v>
      </c>
      <c r="BP264" s="105">
        <f>BK264*其他调用!L265*其他调用!$M265</f>
        <v>16312.736682758296</v>
      </c>
      <c r="BQ264" s="105">
        <f t="shared" si="23"/>
        <v>4919220.2551505864</v>
      </c>
      <c r="BR264" s="105">
        <f>[1]服务器生态!$R263</f>
        <v>1.9082257941437978E-2</v>
      </c>
      <c r="BS264" s="105">
        <f>SUMPRODUCT((BG$4:BG264)*($BR$4:$BR264)*(其他调用!BY$5:BY265))</f>
        <v>187995.05887645818</v>
      </c>
      <c r="BT264" s="105">
        <f>SUMPRODUCT((BH$4:BH264)*($BR$4:$BR264)*(其他调用!BZ$5:BZ265))</f>
        <v>582621.25017179037</v>
      </c>
      <c r="BU264" s="105">
        <f>SUMPRODUCT((BI$4:BI264)*($BR$4:$BR264)*(其他调用!CA$5:CA265))</f>
        <v>1821576.6146967174</v>
      </c>
      <c r="BV264" s="105">
        <f>SUMPRODUCT((BJ$4:BJ264)*($BR$4:$BR264)*(其他调用!CB$5:CB265))</f>
        <v>1276723.5119627607</v>
      </c>
      <c r="BW264" s="105">
        <f>SUMPRODUCT((BK$4:BK264)*($BR$4:$BR264)*(其他调用!CC$5:CC265))</f>
        <v>713356.7355482108</v>
      </c>
      <c r="BX264" s="105">
        <f>SUMPRODUCT((BG$4:BG264)*($BR$4:$BR264))*'[1]功能-战损相关'!$D$2-BS264</f>
        <v>349133.68077056599</v>
      </c>
      <c r="BY264" s="105">
        <f>SUMPRODUCT((BH$4:BH264)*($BR$4:$BR264))*'[1]功能-战损相关'!$D$2-BT264</f>
        <v>1082010.8931761829</v>
      </c>
      <c r="BZ264" s="105">
        <f>SUMPRODUCT((BI$4:BI264)*($BR$4:$BR264))*'[1]功能-战损相关'!$D$2-BU264</f>
        <v>3382927.9987224774</v>
      </c>
      <c r="CA264" s="105">
        <f>SUMPRODUCT((BJ$4:BJ264)*($BR$4:$BR264))*'[1]功能-战损相关'!$D$2-BV264</f>
        <v>2371057.9507879838</v>
      </c>
      <c r="CB264" s="105">
        <f>SUMPRODUCT((BK$4:BK264)*($BR$4:$BR264))*'[1]功能-战损相关'!$D$2-BW264</f>
        <v>1324805.3660181072</v>
      </c>
    </row>
    <row r="265" spans="40:80" x14ac:dyDescent="0.2">
      <c r="AN265" s="105">
        <v>262</v>
      </c>
      <c r="AO265" s="105">
        <f>求节点(节奏总纲!D$4:D$163,AH$4:AH$163,$AN265)*其他调用!H266*其他调用!$M266</f>
        <v>608204185.29326415</v>
      </c>
      <c r="AP265" s="105">
        <f>求节点(节奏总纲!E$4:E$163,AI$4:AI$163,$AN265)*其他调用!I266*其他调用!$M266</f>
        <v>655201625.17601407</v>
      </c>
      <c r="AQ265" s="105">
        <f>求节点(节奏总纲!F$4:F$163,AJ$4:AJ$163,$AN265)*其他调用!J266*其他调用!$M266</f>
        <v>56917447.251492493</v>
      </c>
      <c r="AR265" s="105">
        <f>求节点(节奏总纲!G$4:G$163,AK$4:AK$163,$AN265)*其他调用!K266*其他调用!$M266</f>
        <v>8169640.8064703671</v>
      </c>
      <c r="AS265" s="105">
        <f>求节点(节奏总纲!H$4:H$163,AL$4:AL$163,$AN265)*其他调用!L266*其他调用!$M266</f>
        <v>3470124.2978200046</v>
      </c>
      <c r="AT265" s="105">
        <f t="shared" si="22"/>
        <v>1331963022.8250613</v>
      </c>
      <c r="AU265" s="105"/>
      <c r="BF265" s="105">
        <v>262</v>
      </c>
      <c r="BG265" s="105">
        <f>求节点(节奏总纲!D$4:D$163,AZ$4:AZ$163,$AN265)</f>
        <v>20845.094503250632</v>
      </c>
      <c r="BH265" s="105">
        <f>求节点(节奏总纲!E$4:E$163,BA$4:BA$163,$AN265)</f>
        <v>64271.640478195528</v>
      </c>
      <c r="BI265" s="105">
        <f>求节点(节奏总纲!F$4:F$163,BB$4:BB$163,$AN265)</f>
        <v>199670.00870892213</v>
      </c>
      <c r="BJ265" s="105">
        <f>求节点(节奏总纲!G$4:G$163,BC$4:BC$163,$AN265)</f>
        <v>138794.67022629757</v>
      </c>
      <c r="BK265" s="105">
        <f>求节点(节奏总纲!H$4:H$163,BD$4:BD$163,$AN265)</f>
        <v>82161.042634019876</v>
      </c>
      <c r="BL265" s="105">
        <f>BG265*其他调用!H266*其他调用!$M266</f>
        <v>999783.89257815701</v>
      </c>
      <c r="BM265" s="105">
        <f>BH265*其他调用!I266*其他调用!$M266</f>
        <v>3039503.1685046959</v>
      </c>
      <c r="BN265" s="105">
        <f>BI265*其他调用!J266*其他调用!$M266</f>
        <v>770810.09783145087</v>
      </c>
      <c r="BO265" s="105">
        <f>BJ265*其他调用!K266*其他调用!$M266</f>
        <v>95323.624332740292</v>
      </c>
      <c r="BP265" s="105">
        <f>BK265*其他调用!L266*其他调用!$M266</f>
        <v>16327.042392232428</v>
      </c>
      <c r="BQ265" s="105">
        <f t="shared" si="23"/>
        <v>4921747.8256392758</v>
      </c>
      <c r="BR265" s="105">
        <f>[1]服务器生态!$R264</f>
        <v>1.9082257941437978E-2</v>
      </c>
      <c r="BS265" s="105">
        <f>SUMPRODUCT((BG$4:BG265)*($BR$4:$BR265)*(其他调用!BY$5:BY266))</f>
        <v>188064.66888372999</v>
      </c>
      <c r="BT265" s="105">
        <f>SUMPRODUCT((BH$4:BH265)*($BR$4:$BR265)*(其他调用!BZ$5:BZ266))</f>
        <v>582835.87857562711</v>
      </c>
      <c r="BU265" s="105">
        <f>SUMPRODUCT((BI$4:BI265)*($BR$4:$BR265)*(其他调用!CA$5:CA266))</f>
        <v>1822243.3917533541</v>
      </c>
      <c r="BV265" s="105">
        <f>SUMPRODUCT((BJ$4:BJ265)*($BR$4:$BR265)*(其他调用!CB$5:CB266))</f>
        <v>1277187.0022099379</v>
      </c>
      <c r="BW265" s="105">
        <f>SUMPRODUCT((BK$4:BK265)*($BR$4:$BR265)*(其他调用!CC$5:CC266))</f>
        <v>713631.10373465973</v>
      </c>
      <c r="BX265" s="105">
        <f>SUMPRODUCT((BG$4:BG265)*($BR$4:$BR265))*'[1]功能-战损相关'!$D$2-BS265</f>
        <v>349262.95649835654</v>
      </c>
      <c r="BY265" s="105">
        <f>SUMPRODUCT((BH$4:BH265)*($BR$4:$BR265))*'[1]功能-战损相关'!$D$2-BT265</f>
        <v>1082409.4887833083</v>
      </c>
      <c r="BZ265" s="105">
        <f>SUMPRODUCT((BI$4:BI265)*($BR$4:$BR265))*'[1]功能-战损相关'!$D$2-BU265</f>
        <v>3384166.2989705168</v>
      </c>
      <c r="CA265" s="105">
        <f>SUMPRODUCT((BJ$4:BJ265)*($BR$4:$BR265))*'[1]功能-战损相关'!$D$2-BV265</f>
        <v>2371918.7183898846</v>
      </c>
      <c r="CB265" s="105">
        <f>SUMPRODUCT((BK$4:BK265)*($BR$4:$BR265))*'[1]功能-战损相关'!$D$2-BW265</f>
        <v>1325314.9069357982</v>
      </c>
    </row>
    <row r="266" spans="40:80" x14ac:dyDescent="0.2">
      <c r="AN266" s="105">
        <v>263</v>
      </c>
      <c r="AO266" s="105">
        <f>求节点(节奏总纲!D$4:D$163,AH$4:AH$163,$AN266)*其他调用!H267*其他调用!$M267</f>
        <v>608864218.93532455</v>
      </c>
      <c r="AP266" s="105">
        <f>求节点(节奏总纲!E$4:E$163,AI$4:AI$163,$AN266)*其他调用!I267*其他调用!$M267</f>
        <v>649209503.82920861</v>
      </c>
      <c r="AQ266" s="105">
        <f>求节点(节奏总纲!F$4:F$163,AJ$4:AJ$163,$AN266)*其他调用!J267*其他调用!$M267</f>
        <v>56943551.369349718</v>
      </c>
      <c r="AR266" s="105">
        <f>求节点(节奏总纲!G$4:G$163,AK$4:AK$163,$AN266)*其他调用!K267*其他调用!$M267</f>
        <v>8169640.8064703671</v>
      </c>
      <c r="AS266" s="105">
        <f>求节点(节奏总纲!H$4:H$163,AL$4:AL$163,$AN266)*其他调用!L267*其他调用!$M267</f>
        <v>3470124.2978200046</v>
      </c>
      <c r="AT266" s="105">
        <f t="shared" si="22"/>
        <v>1326657039.2381732</v>
      </c>
      <c r="AU266" s="105"/>
      <c r="BF266" s="105">
        <v>263</v>
      </c>
      <c r="BG266" s="105">
        <f>求节点(节奏总纲!D$4:D$163,AZ$4:AZ$163,$AN266)</f>
        <v>20856.11661983858</v>
      </c>
      <c r="BH266" s="105">
        <f>求节点(节奏总纲!E$4:E$163,BA$4:BA$163,$AN266)</f>
        <v>64304.508732917333</v>
      </c>
      <c r="BI266" s="105">
        <f>求节点(节奏总纲!F$4:F$163,BB$4:BB$163,$AN266)</f>
        <v>199769.02914559122</v>
      </c>
      <c r="BJ266" s="105">
        <f>求节点(节奏总纲!G$4:G$163,BC$4:BC$163,$AN266)</f>
        <v>138864.51041659134</v>
      </c>
      <c r="BK266" s="105">
        <f>求节点(节奏总纲!H$4:H$163,BD$4:BD$163,$AN266)</f>
        <v>82233.031912774546</v>
      </c>
      <c r="BL266" s="105">
        <f>BG266*其他调用!H267*其他调用!$M267</f>
        <v>1000312.5413988681</v>
      </c>
      <c r="BM266" s="105">
        <f>BH266*其他调用!I267*其他调用!$M267</f>
        <v>3041057.5580243478</v>
      </c>
      <c r="BN266" s="105">
        <f>BI266*其他调用!J267*其他调用!$M267</f>
        <v>771192.35830697126</v>
      </c>
      <c r="BO266" s="105">
        <f>BJ266*其他调用!K267*其他调用!$M267</f>
        <v>95371.590296073293</v>
      </c>
      <c r="BP266" s="105">
        <f>BK266*其他调用!L267*其他调用!$M267</f>
        <v>16341.348101706555</v>
      </c>
      <c r="BQ266" s="105">
        <f t="shared" si="23"/>
        <v>4924275.3961279662</v>
      </c>
      <c r="BR266" s="105">
        <f>[1]服务器生态!$R265</f>
        <v>1.9082257941437978E-2</v>
      </c>
      <c r="BS266" s="105">
        <f>SUMPRODUCT((BG$4:BG266)*($BR$4:$BR266)*(其他调用!BY$5:BY267))</f>
        <v>188134.31569820436</v>
      </c>
      <c r="BT266" s="105">
        <f>SUMPRODUCT((BH$4:BH266)*($BR$4:$BR266)*(其他调用!BZ$5:BZ267))</f>
        <v>583050.61673955398</v>
      </c>
      <c r="BU266" s="105">
        <f>SUMPRODUCT((BI$4:BI266)*($BR$4:$BR266)*(其他调用!CA$5:CA267))</f>
        <v>1822910.4994783557</v>
      </c>
      <c r="BV266" s="105">
        <f>SUMPRODUCT((BJ$4:BJ266)*($BR$4:$BR266)*(其他调用!CB$5:CB267))</f>
        <v>1277650.725681107</v>
      </c>
      <c r="BW266" s="105">
        <f>SUMPRODUCT((BK$4:BK266)*($BR$4:$BR266)*(其他调用!CC$5:CC267))</f>
        <v>713905.71232175629</v>
      </c>
      <c r="BX266" s="105">
        <f>SUMPRODUCT((BG$4:BG266)*($BR$4:$BR266))*'[1]功能-战损相关'!$D$2-BS266</f>
        <v>349392.30058238038</v>
      </c>
      <c r="BY266" s="105">
        <f>SUMPRODUCT((BH$4:BH266)*($BR$4:$BR266))*'[1]功能-战损相关'!$D$2-BT266</f>
        <v>1082808.2882306008</v>
      </c>
      <c r="BZ266" s="105">
        <f>SUMPRODUCT((BI$4:BI266)*($BR$4:$BR266))*'[1]功能-战损相关'!$D$2-BU266</f>
        <v>3385405.2133169482</v>
      </c>
      <c r="CA266" s="105">
        <f>SUMPRODUCT((BJ$4:BJ266)*($BR$4:$BR266))*'[1]功能-战损相关'!$D$2-BV266</f>
        <v>2372779.9191220556</v>
      </c>
      <c r="CB266" s="105">
        <f>SUMPRODUCT((BK$4:BK266)*($BR$4:$BR266))*'[1]功能-战损相关'!$D$2-BW266</f>
        <v>1325824.8943118346</v>
      </c>
    </row>
    <row r="267" spans="40:80" x14ac:dyDescent="0.2">
      <c r="AN267" s="105">
        <v>264</v>
      </c>
      <c r="AO267" s="105">
        <f>求节点(节奏总纲!D$4:D$163,AH$4:AH$163,$AN267)*其他调用!H268*其他调用!$M268</f>
        <v>609524252.57738495</v>
      </c>
      <c r="AP267" s="105">
        <f>求节点(节奏总纲!E$4:E$163,AI$4:AI$163,$AN267)*其他调用!I268*其他调用!$M268</f>
        <v>643217382.48240328</v>
      </c>
      <c r="AQ267" s="105">
        <f>求节点(节奏总纲!F$4:F$163,AJ$4:AJ$163,$AN267)*其他调用!J268*其他调用!$M268</f>
        <v>56969655.487206951</v>
      </c>
      <c r="AR267" s="105">
        <f>求节点(节奏总纲!G$4:G$163,AK$4:AK$163,$AN267)*其他调用!K268*其他调用!$M268</f>
        <v>8169640.8064703671</v>
      </c>
      <c r="AS267" s="105">
        <f>求节点(节奏总纲!H$4:H$163,AL$4:AL$163,$AN267)*其他调用!L268*其他调用!$M268</f>
        <v>3470124.2978200046</v>
      </c>
      <c r="AT267" s="105">
        <f t="shared" si="22"/>
        <v>1321351055.6512856</v>
      </c>
      <c r="AU267" s="105"/>
      <c r="BF267" s="105">
        <v>264</v>
      </c>
      <c r="BG267" s="105">
        <f>求节点(节奏总纲!D$4:D$163,AZ$4:AZ$163,$AN267)</f>
        <v>20867.138736426525</v>
      </c>
      <c r="BH267" s="105">
        <f>求节点(节奏总纲!E$4:E$163,BA$4:BA$163,$AN267)</f>
        <v>64337.376987639138</v>
      </c>
      <c r="BI267" s="105">
        <f>求节点(节奏总纲!F$4:F$163,BB$4:BB$163,$AN267)</f>
        <v>199868.04958226034</v>
      </c>
      <c r="BJ267" s="105">
        <f>求节点(节奏总纲!G$4:G$163,BC$4:BC$163,$AN267)</f>
        <v>138934.35060688507</v>
      </c>
      <c r="BK267" s="105">
        <f>求节点(节奏总纲!H$4:H$163,BD$4:BD$163,$AN267)</f>
        <v>82305.021191529217</v>
      </c>
      <c r="BL267" s="105">
        <f>BG267*其他调用!H268*其他调用!$M268</f>
        <v>1000841.1902195787</v>
      </c>
      <c r="BM267" s="105">
        <f>BH267*其他调用!I268*其他调用!$M268</f>
        <v>3042611.9475439996</v>
      </c>
      <c r="BN267" s="105">
        <f>BI267*其他调用!J268*其他调用!$M268</f>
        <v>771574.61878249166</v>
      </c>
      <c r="BO267" s="105">
        <f>BJ267*其他调用!K268*其他调用!$M268</f>
        <v>95419.556259406265</v>
      </c>
      <c r="BP267" s="105">
        <f>BK267*其他调用!L268*其他调用!$M268</f>
        <v>16355.653811180684</v>
      </c>
      <c r="BQ267" s="105">
        <f t="shared" si="23"/>
        <v>4926802.9666166566</v>
      </c>
      <c r="BR267" s="105">
        <f>[1]服务器生态!$R266</f>
        <v>1.9082257941437978E-2</v>
      </c>
      <c r="BS267" s="105">
        <f>SUMPRODUCT((BG$4:BG267)*($BR$4:$BR267)*(其他调用!BY$5:BY268))</f>
        <v>188203.99931988132</v>
      </c>
      <c r="BT267" s="105">
        <f>SUMPRODUCT((BH$4:BH267)*($BR$4:$BR267)*(其他调用!BZ$5:BZ268))</f>
        <v>583265.46466357086</v>
      </c>
      <c r="BU267" s="105">
        <f>SUMPRODUCT((BI$4:BI267)*($BR$4:$BR267)*(其他调用!CA$5:CA268))</f>
        <v>1823577.9378717225</v>
      </c>
      <c r="BV267" s="105">
        <f>SUMPRODUCT((BJ$4:BJ267)*($BR$4:$BR267)*(其他调用!CB$5:CB268))</f>
        <v>1278114.6823762683</v>
      </c>
      <c r="BW267" s="105">
        <f>SUMPRODUCT((BK$4:BK267)*($BR$4:$BR267)*(其他调用!CC$5:CC268))</f>
        <v>714180.56130950048</v>
      </c>
      <c r="BX267" s="105">
        <f>SUMPRODUCT((BG$4:BG267)*($BR$4:$BR267))*'[1]功能-战损相关'!$D$2-BS267</f>
        <v>349521.71302263753</v>
      </c>
      <c r="BY267" s="105">
        <f>SUMPRODUCT((BH$4:BH267)*($BR$4:$BR267))*'[1]功能-战损相关'!$D$2-BT267</f>
        <v>1083207.291518061</v>
      </c>
      <c r="BZ267" s="105">
        <f>SUMPRODUCT((BI$4:BI267)*($BR$4:$BR267))*'[1]功能-战损相关'!$D$2-BU267</f>
        <v>3386644.741761772</v>
      </c>
      <c r="CA267" s="105">
        <f>SUMPRODUCT((BJ$4:BJ267)*($BR$4:$BR267))*'[1]功能-战损相关'!$D$2-BV267</f>
        <v>2373641.5529844975</v>
      </c>
      <c r="CB267" s="105">
        <f>SUMPRODUCT((BK$4:BK267)*($BR$4:$BR267))*'[1]功能-战损相关'!$D$2-BW267</f>
        <v>1326335.3281462165</v>
      </c>
    </row>
    <row r="268" spans="40:80" x14ac:dyDescent="0.2">
      <c r="AN268" s="105">
        <v>265</v>
      </c>
      <c r="AO268" s="105">
        <f>求节点(节奏总纲!D$4:D$163,AH$4:AH$163,$AN268)*其他调用!H269*其他调用!$M269</f>
        <v>610184286.21944523</v>
      </c>
      <c r="AP268" s="105">
        <f>求节点(节奏总纲!E$4:E$163,AI$4:AI$163,$AN268)*其他调用!I269*其他调用!$M269</f>
        <v>637225261.13559771</v>
      </c>
      <c r="AQ268" s="105">
        <f>求节点(节奏总纲!F$4:F$163,AJ$4:AJ$163,$AN268)*其他调用!J269*其他调用!$M269</f>
        <v>56995759.605064176</v>
      </c>
      <c r="AR268" s="105">
        <f>求节点(节奏总纲!G$4:G$163,AK$4:AK$163,$AN268)*其他调用!K269*其他调用!$M269</f>
        <v>8169640.8064703671</v>
      </c>
      <c r="AS268" s="105">
        <f>求节点(节奏总纲!H$4:H$163,AL$4:AL$163,$AN268)*其他调用!L269*其他调用!$M269</f>
        <v>3470124.2978200046</v>
      </c>
      <c r="AT268" s="105">
        <f t="shared" si="22"/>
        <v>1316045072.0643976</v>
      </c>
      <c r="AU268" s="105"/>
      <c r="BF268" s="105">
        <v>265</v>
      </c>
      <c r="BG268" s="105">
        <f>求节点(节奏总纲!D$4:D$163,AZ$4:AZ$163,$AN268)</f>
        <v>20878.160853014473</v>
      </c>
      <c r="BH268" s="105">
        <f>求节点(节奏总纲!E$4:E$163,BA$4:BA$163,$AN268)</f>
        <v>64370.245242360943</v>
      </c>
      <c r="BI268" s="105">
        <f>求节点(节奏总纲!F$4:F$163,BB$4:BB$163,$AN268)</f>
        <v>199967.07001892943</v>
      </c>
      <c r="BJ268" s="105">
        <f>求节点(节奏总纲!G$4:G$163,BC$4:BC$163,$AN268)</f>
        <v>139004.19079717883</v>
      </c>
      <c r="BK268" s="105">
        <f>求节点(节奏总纲!H$4:H$163,BD$4:BD$163,$AN268)</f>
        <v>82377.010470283887</v>
      </c>
      <c r="BL268" s="105">
        <f>BG268*其他调用!H269*其他调用!$M269</f>
        <v>1001369.8390402895</v>
      </c>
      <c r="BM268" s="105">
        <f>BH268*其他调用!I269*其他调用!$M269</f>
        <v>3044166.3370636515</v>
      </c>
      <c r="BN268" s="105">
        <f>BI268*其他调用!J269*其他调用!$M269</f>
        <v>771956.87925801193</v>
      </c>
      <c r="BO268" s="105">
        <f>BJ268*其他调用!K269*其他调用!$M269</f>
        <v>95467.522222739266</v>
      </c>
      <c r="BP268" s="105">
        <f>BK268*其他调用!L269*其他调用!$M269</f>
        <v>16369.959520654811</v>
      </c>
      <c r="BQ268" s="105">
        <f t="shared" si="23"/>
        <v>4929330.537105347</v>
      </c>
      <c r="BR268" s="105">
        <f>[1]服务器生态!$R267</f>
        <v>1.9082257941437978E-2</v>
      </c>
      <c r="BS268" s="105">
        <f>SUMPRODUCT((BG$4:BG268)*($BR$4:$BR268)*(其他调用!BY$5:BY269))</f>
        <v>188273.71974876084</v>
      </c>
      <c r="BT268" s="105">
        <f>SUMPRODUCT((BH$4:BH268)*($BR$4:$BR268)*(其他调用!BZ$5:BZ269))</f>
        <v>583480.42234767787</v>
      </c>
      <c r="BU268" s="105">
        <f>SUMPRODUCT((BI$4:BI268)*($BR$4:$BR268)*(其他调用!CA$5:CA269))</f>
        <v>1824245.7069334541</v>
      </c>
      <c r="BV268" s="105">
        <f>SUMPRODUCT((BJ$4:BJ268)*($BR$4:$BR268)*(其他调用!CB$5:CB269))</f>
        <v>1278578.8722954215</v>
      </c>
      <c r="BW268" s="105">
        <f>SUMPRODUCT((BK$4:BK268)*($BR$4:$BR268)*(其他调用!CC$5:CC269))</f>
        <v>714455.65069789218</v>
      </c>
      <c r="BX268" s="105">
        <f>SUMPRODUCT((BG$4:BG268)*($BR$4:$BR268))*'[1]功能-战损相关'!$D$2-BS268</f>
        <v>349651.19381912809</v>
      </c>
      <c r="BY268" s="105">
        <f>SUMPRODUCT((BH$4:BH268)*($BR$4:$BR268))*'[1]功能-战损相关'!$D$2-BT268</f>
        <v>1083606.4986456879</v>
      </c>
      <c r="BZ268" s="105">
        <f>SUMPRODUCT((BI$4:BI268)*($BR$4:$BR268))*'[1]功能-战损相关'!$D$2-BU268</f>
        <v>3387884.8843049877</v>
      </c>
      <c r="CA268" s="105">
        <f>SUMPRODUCT((BJ$4:BJ268)*($BR$4:$BR268))*'[1]功能-战损相关'!$D$2-BV268</f>
        <v>2374503.6199772106</v>
      </c>
      <c r="CB268" s="105">
        <f>SUMPRODUCT((BK$4:BK268)*($BR$4:$BR268))*'[1]功能-战损相关'!$D$2-BW268</f>
        <v>1326846.2084389441</v>
      </c>
    </row>
    <row r="269" spans="40:80" x14ac:dyDescent="0.2">
      <c r="AN269" s="105">
        <v>266</v>
      </c>
      <c r="AO269" s="105">
        <f>求节点(节奏总纲!D$4:D$163,AH$4:AH$163,$AN269)*其他调用!H270*其他调用!$M270</f>
        <v>610844319.86150563</v>
      </c>
      <c r="AP269" s="105">
        <f>求节点(节奏总纲!E$4:E$163,AI$4:AI$163,$AN269)*其他调用!I270*其他调用!$M270</f>
        <v>631233139.78879225</v>
      </c>
      <c r="AQ269" s="105">
        <f>求节点(节奏总纲!F$4:F$163,AJ$4:AJ$163,$AN269)*其他调用!J270*其他调用!$M270</f>
        <v>57021863.722921386</v>
      </c>
      <c r="AR269" s="105">
        <f>求节点(节奏总纲!G$4:G$163,AK$4:AK$163,$AN269)*其他调用!K270*其他调用!$M270</f>
        <v>8169640.8064703671</v>
      </c>
      <c r="AS269" s="105">
        <f>求节点(节奏总纲!H$4:H$163,AL$4:AL$163,$AN269)*其他调用!L270*其他调用!$M270</f>
        <v>3470124.2978200046</v>
      </c>
      <c r="AT269" s="105">
        <f t="shared" si="22"/>
        <v>1310739088.4775097</v>
      </c>
      <c r="AU269" s="105"/>
      <c r="BF269" s="105">
        <v>266</v>
      </c>
      <c r="BG269" s="105">
        <f>求节点(节奏总纲!D$4:D$163,AZ$4:AZ$163,$AN269)</f>
        <v>20889.182969602422</v>
      </c>
      <c r="BH269" s="105">
        <f>求节点(节奏总纲!E$4:E$163,BA$4:BA$163,$AN269)</f>
        <v>64403.113497082748</v>
      </c>
      <c r="BI269" s="105">
        <f>求节点(节奏总纲!F$4:F$163,BB$4:BB$163,$AN269)</f>
        <v>200066.09045559855</v>
      </c>
      <c r="BJ269" s="105">
        <f>求节点(节奏总纲!G$4:G$163,BC$4:BC$163,$AN269)</f>
        <v>139074.03098747256</v>
      </c>
      <c r="BK269" s="105">
        <f>求节点(节奏总纲!H$4:H$163,BD$4:BD$163,$AN269)</f>
        <v>82448.999749038558</v>
      </c>
      <c r="BL269" s="105">
        <f>BG269*其他调用!H270*其他调用!$M270</f>
        <v>1001898.4878610002</v>
      </c>
      <c r="BM269" s="105">
        <f>BH269*其他调用!I270*其他调用!$M270</f>
        <v>3045720.7265833034</v>
      </c>
      <c r="BN269" s="105">
        <f>BI269*其他调用!J270*其他调用!$M270</f>
        <v>772339.13973353233</v>
      </c>
      <c r="BO269" s="105">
        <f>BJ269*其他调用!K270*其他调用!$M270</f>
        <v>95515.488186072223</v>
      </c>
      <c r="BP269" s="105">
        <f>BK269*其他调用!L270*其他调用!$M270</f>
        <v>16384.265230128942</v>
      </c>
      <c r="BQ269" s="105">
        <f t="shared" si="23"/>
        <v>4931858.1075940374</v>
      </c>
      <c r="BR269" s="105">
        <f>[1]服务器生态!$R268</f>
        <v>1.9082257941437978E-2</v>
      </c>
      <c r="BS269" s="105">
        <f>SUMPRODUCT((BG$4:BG269)*($BR$4:$BR269)*(其他调用!BY$5:BY270))</f>
        <v>188343.47698484291</v>
      </c>
      <c r="BT269" s="105">
        <f>SUMPRODUCT((BH$4:BH269)*($BR$4:$BR269)*(其他调用!BZ$5:BZ270))</f>
        <v>583695.48979187489</v>
      </c>
      <c r="BU269" s="105">
        <f>SUMPRODUCT((BI$4:BI269)*($BR$4:$BR269)*(其他调用!CA$5:CA270))</f>
        <v>1824913.8066635507</v>
      </c>
      <c r="BV269" s="105">
        <f>SUMPRODUCT((BJ$4:BJ269)*($BR$4:$BR269)*(其他调用!CB$5:CB270))</f>
        <v>1279043.2954385667</v>
      </c>
      <c r="BW269" s="105">
        <f>SUMPRODUCT((BK$4:BK269)*($BR$4:$BR269)*(其他调用!CC$5:CC270))</f>
        <v>714730.98048693151</v>
      </c>
      <c r="BX269" s="105">
        <f>SUMPRODUCT((BG$4:BG269)*($BR$4:$BR269))*'[1]功能-战损相关'!$D$2-BS269</f>
        <v>349780.74297185196</v>
      </c>
      <c r="BY269" s="105">
        <f>SUMPRODUCT((BH$4:BH269)*($BR$4:$BR269))*'[1]功能-战损相关'!$D$2-BT269</f>
        <v>1084005.9096134827</v>
      </c>
      <c r="BZ269" s="105">
        <f>SUMPRODUCT((BI$4:BI269)*($BR$4:$BR269))*'[1]功能-战损相关'!$D$2-BU269</f>
        <v>3389125.6409465959</v>
      </c>
      <c r="CA269" s="105">
        <f>SUMPRODUCT((BJ$4:BJ269)*($BR$4:$BR269))*'[1]功能-战损相关'!$D$2-BV269</f>
        <v>2375366.1201001946</v>
      </c>
      <c r="CB269" s="105">
        <f>SUMPRODUCT((BK$4:BK269)*($BR$4:$BR269))*'[1]功能-战损相关'!$D$2-BW269</f>
        <v>1327357.5351900172</v>
      </c>
    </row>
    <row r="270" spans="40:80" x14ac:dyDescent="0.2">
      <c r="AN270" s="105">
        <v>267</v>
      </c>
      <c r="AO270" s="105">
        <f>求节点(节奏总纲!D$4:D$163,AH$4:AH$163,$AN270)*其他调用!H271*其他调用!$M271</f>
        <v>611504353.50356603</v>
      </c>
      <c r="AP270" s="105">
        <f>求节点(节奏总纲!E$4:E$163,AI$4:AI$163,$AN270)*其他调用!I271*其他调用!$M271</f>
        <v>625241018.44198692</v>
      </c>
      <c r="AQ270" s="105">
        <f>求节点(节奏总纲!F$4:F$163,AJ$4:AJ$163,$AN270)*其他调用!J271*其他调用!$M271</f>
        <v>57047967.840778604</v>
      </c>
      <c r="AR270" s="105">
        <f>求节点(节奏总纲!G$4:G$163,AK$4:AK$163,$AN270)*其他调用!K271*其他调用!$M271</f>
        <v>8169640.8064703671</v>
      </c>
      <c r="AS270" s="105">
        <f>求节点(节奏总纲!H$4:H$163,AL$4:AL$163,$AN270)*其他调用!L271*其他调用!$M271</f>
        <v>3470124.2978200046</v>
      </c>
      <c r="AT270" s="105">
        <f t="shared" si="22"/>
        <v>1305433104.8906219</v>
      </c>
      <c r="AU270" s="105"/>
      <c r="BF270" s="105">
        <v>267</v>
      </c>
      <c r="BG270" s="105">
        <f>求节点(节奏总纲!D$4:D$163,AZ$4:AZ$163,$AN270)</f>
        <v>20900.205086190366</v>
      </c>
      <c r="BH270" s="105">
        <f>求节点(节奏总纲!E$4:E$163,BA$4:BA$163,$AN270)</f>
        <v>64435.981751804546</v>
      </c>
      <c r="BI270" s="105">
        <f>求节点(节奏总纲!F$4:F$163,BB$4:BB$163,$AN270)</f>
        <v>200165.11089226764</v>
      </c>
      <c r="BJ270" s="105">
        <f>求节点(节奏总纲!G$4:G$163,BC$4:BC$163,$AN270)</f>
        <v>139143.87117776633</v>
      </c>
      <c r="BK270" s="105">
        <f>求节点(节奏总纲!H$4:H$163,BD$4:BD$163,$AN270)</f>
        <v>82520.989027793228</v>
      </c>
      <c r="BL270" s="105">
        <f>BG270*其他调用!H271*其他调用!$M271</f>
        <v>1002427.136681711</v>
      </c>
      <c r="BM270" s="105">
        <f>BH270*其他调用!I271*其他调用!$M271</f>
        <v>3047275.1161029553</v>
      </c>
      <c r="BN270" s="105">
        <f>BI270*其他调用!J271*其他调用!$M271</f>
        <v>772721.4002090526</v>
      </c>
      <c r="BO270" s="105">
        <f>BJ270*其他调用!K271*其他调用!$M271</f>
        <v>95563.454149405225</v>
      </c>
      <c r="BP270" s="105">
        <f>BK270*其他调用!L271*其他调用!$M271</f>
        <v>16398.570939603069</v>
      </c>
      <c r="BQ270" s="105">
        <f t="shared" si="23"/>
        <v>4934385.6780827278</v>
      </c>
      <c r="BR270" s="105">
        <f>[1]服务器生态!$R269</f>
        <v>1.9082257941437978E-2</v>
      </c>
      <c r="BS270" s="105">
        <f>SUMPRODUCT((BG$4:BG270)*($BR$4:$BR270)*(其他调用!BY$5:BY271))</f>
        <v>188413.27102812755</v>
      </c>
      <c r="BT270" s="105">
        <f>SUMPRODUCT((BH$4:BH270)*($BR$4:$BR270)*(其他调用!BZ$5:BZ271))</f>
        <v>583910.66699616204</v>
      </c>
      <c r="BU270" s="105">
        <f>SUMPRODUCT((BI$4:BI270)*($BR$4:$BR270)*(其他调用!CA$5:CA271))</f>
        <v>1825582.2370620121</v>
      </c>
      <c r="BV270" s="105">
        <f>SUMPRODUCT((BJ$4:BJ270)*($BR$4:$BR270)*(其他调用!CB$5:CB271))</f>
        <v>1279507.951805704</v>
      </c>
      <c r="BW270" s="105">
        <f>SUMPRODUCT((BK$4:BK270)*($BR$4:$BR270)*(其他调用!CC$5:CC271))</f>
        <v>715006.55067661847</v>
      </c>
      <c r="BX270" s="105">
        <f>SUMPRODUCT((BG$4:BG270)*($BR$4:$BR270))*'[1]功能-战损相关'!$D$2-BS270</f>
        <v>349910.36048080912</v>
      </c>
      <c r="BY270" s="105">
        <f>SUMPRODUCT((BH$4:BH270)*($BR$4:$BR270))*'[1]功能-战损相关'!$D$2-BT270</f>
        <v>1084405.5244214442</v>
      </c>
      <c r="BZ270" s="105">
        <f>SUMPRODUCT((BI$4:BI270)*($BR$4:$BR270))*'[1]功能-战损相关'!$D$2-BU270</f>
        <v>3390367.0116865961</v>
      </c>
      <c r="CA270" s="105">
        <f>SUMPRODUCT((BJ$4:BJ270)*($BR$4:$BR270))*'[1]功能-战损相关'!$D$2-BV270</f>
        <v>2376229.0533534493</v>
      </c>
      <c r="CB270" s="105">
        <f>SUMPRODUCT((BK$4:BK270)*($BR$4:$BR270))*'[1]功能-战损相关'!$D$2-BW270</f>
        <v>1327869.3083994356</v>
      </c>
    </row>
    <row r="271" spans="40:80" x14ac:dyDescent="0.2">
      <c r="AN271" s="105">
        <v>268</v>
      </c>
      <c r="AO271" s="105">
        <f>求节点(节奏总纲!D$4:D$163,AH$4:AH$163,$AN271)*其他调用!H272*其他调用!$M272</f>
        <v>612164387.14562643</v>
      </c>
      <c r="AP271" s="105">
        <f>求节点(节奏总纲!E$4:E$163,AI$4:AI$163,$AN271)*其他调用!I272*其他调用!$M272</f>
        <v>619248897.09518147</v>
      </c>
      <c r="AQ271" s="105">
        <f>求节点(节奏总纲!F$4:F$163,AJ$4:AJ$163,$AN271)*其他调用!J272*其他调用!$M272</f>
        <v>57074071.958635837</v>
      </c>
      <c r="AR271" s="105">
        <f>求节点(节奏总纲!G$4:G$163,AK$4:AK$163,$AN271)*其他调用!K272*其他调用!$M272</f>
        <v>8169640.8064703671</v>
      </c>
      <c r="AS271" s="105">
        <f>求节点(节奏总纲!H$4:H$163,AL$4:AL$163,$AN271)*其他调用!L272*其他调用!$M272</f>
        <v>3470124.2978200046</v>
      </c>
      <c r="AT271" s="105">
        <f t="shared" si="22"/>
        <v>1300127121.3037343</v>
      </c>
      <c r="AU271" s="105"/>
      <c r="BF271" s="105">
        <v>268</v>
      </c>
      <c r="BG271" s="105">
        <f>求节点(节奏总纲!D$4:D$163,AZ$4:AZ$163,$AN271)</f>
        <v>20911.227202778315</v>
      </c>
      <c r="BH271" s="105">
        <f>求节点(节奏总纲!E$4:E$163,BA$4:BA$163,$AN271)</f>
        <v>64468.850006526351</v>
      </c>
      <c r="BI271" s="105">
        <f>求节点(节奏总纲!F$4:F$163,BB$4:BB$163,$AN271)</f>
        <v>200264.13132893672</v>
      </c>
      <c r="BJ271" s="105">
        <f>求节点(节奏总纲!G$4:G$163,BC$4:BC$163,$AN271)</f>
        <v>139213.71136806009</v>
      </c>
      <c r="BK271" s="105">
        <f>求节点(节奏总纲!H$4:H$163,BD$4:BD$163,$AN271)</f>
        <v>82592.978306547899</v>
      </c>
      <c r="BL271" s="105">
        <f>BG271*其他调用!H272*其他调用!$M272</f>
        <v>1002955.7855024217</v>
      </c>
      <c r="BM271" s="105">
        <f>BH271*其他调用!I272*其他调用!$M272</f>
        <v>3048829.5056226072</v>
      </c>
      <c r="BN271" s="105">
        <f>BI271*其他调用!J272*其他调用!$M272</f>
        <v>773103.66068457288</v>
      </c>
      <c r="BO271" s="105">
        <f>BJ271*其他调用!K272*其他调用!$M272</f>
        <v>95611.420112738226</v>
      </c>
      <c r="BP271" s="105">
        <f>BK271*其他调用!L272*其他调用!$M272</f>
        <v>16412.876649077196</v>
      </c>
      <c r="BQ271" s="105">
        <f t="shared" si="23"/>
        <v>4936913.2485714173</v>
      </c>
      <c r="BR271" s="105">
        <f>[1]服务器生态!$R270</f>
        <v>1.9082257941437978E-2</v>
      </c>
      <c r="BS271" s="105">
        <f>SUMPRODUCT((BG$4:BG271)*($BR$4:$BR271)*(其他调用!BY$5:BY272))</f>
        <v>188483.10187861475</v>
      </c>
      <c r="BT271" s="105">
        <f>SUMPRODUCT((BH$4:BH271)*($BR$4:$BR271)*(其他调用!BZ$5:BZ272))</f>
        <v>584125.95396053919</v>
      </c>
      <c r="BU271" s="105">
        <f>SUMPRODUCT((BI$4:BI271)*($BR$4:$BR271)*(其他调用!CA$5:CA272))</f>
        <v>1826250.9981288386</v>
      </c>
      <c r="BV271" s="105">
        <f>SUMPRODUCT((BJ$4:BJ271)*($BR$4:$BR271)*(其他调用!CB$5:CB272))</f>
        <v>1279972.8413968333</v>
      </c>
      <c r="BW271" s="105">
        <f>SUMPRODUCT((BK$4:BK271)*($BR$4:$BR271)*(其他调用!CC$5:CC272))</f>
        <v>715282.36126695294</v>
      </c>
      <c r="BX271" s="105">
        <f>SUMPRODUCT((BG$4:BG271)*($BR$4:$BR271))*'[1]功能-战损相关'!$D$2-BS271</f>
        <v>350040.04634599958</v>
      </c>
      <c r="BY271" s="105">
        <f>SUMPRODUCT((BH$4:BH271)*($BR$4:$BR271))*'[1]功能-战损相关'!$D$2-BT271</f>
        <v>1084805.3430695734</v>
      </c>
      <c r="BZ271" s="105">
        <f>SUMPRODUCT((BI$4:BI271)*($BR$4:$BR271))*'[1]功能-战损相关'!$D$2-BU271</f>
        <v>3391608.9965249877</v>
      </c>
      <c r="CA271" s="105">
        <f>SUMPRODUCT((BJ$4:BJ271)*($BR$4:$BR271))*'[1]功能-战损相关'!$D$2-BV271</f>
        <v>2377092.4197369753</v>
      </c>
      <c r="CB271" s="105">
        <f>SUMPRODUCT((BK$4:BK271)*($BR$4:$BR271))*'[1]功能-战损相关'!$D$2-BW271</f>
        <v>1328381.5280671997</v>
      </c>
    </row>
    <row r="272" spans="40:80" x14ac:dyDescent="0.2">
      <c r="AN272" s="105">
        <v>269</v>
      </c>
      <c r="AO272" s="105">
        <f>求节点(节奏总纲!D$4:D$163,AH$4:AH$163,$AN272)*其他调用!H273*其他调用!$M273</f>
        <v>612824420.78768671</v>
      </c>
      <c r="AP272" s="105">
        <f>求节点(节奏总纲!E$4:E$163,AI$4:AI$163,$AN272)*其他调用!I273*其他调用!$M273</f>
        <v>613256775.74837601</v>
      </c>
      <c r="AQ272" s="105">
        <f>求节点(节奏总纲!F$4:F$163,AJ$4:AJ$163,$AN272)*其他调用!J273*其他调用!$M273</f>
        <v>57100176.076493062</v>
      </c>
      <c r="AR272" s="105">
        <f>求节点(节奏总纲!G$4:G$163,AK$4:AK$163,$AN272)*其他调用!K273*其他调用!$M273</f>
        <v>8169640.8064703671</v>
      </c>
      <c r="AS272" s="105">
        <f>求节点(节奏总纲!H$4:H$163,AL$4:AL$163,$AN272)*其他调用!L273*其他调用!$M273</f>
        <v>3470124.2978200046</v>
      </c>
      <c r="AT272" s="105">
        <f t="shared" si="22"/>
        <v>1294821137.7168462</v>
      </c>
      <c r="AU272" s="105"/>
      <c r="BF272" s="105">
        <v>269</v>
      </c>
      <c r="BG272" s="105">
        <f>求节点(节奏总纲!D$4:D$163,AZ$4:AZ$163,$AN272)</f>
        <v>20922.249319366263</v>
      </c>
      <c r="BH272" s="105">
        <f>求节点(节奏总纲!E$4:E$163,BA$4:BA$163,$AN272)</f>
        <v>64501.718261248156</v>
      </c>
      <c r="BI272" s="105">
        <f>求节点(节奏总纲!F$4:F$163,BB$4:BB$163,$AN272)</f>
        <v>200363.15176560584</v>
      </c>
      <c r="BJ272" s="105">
        <f>求节点(节奏总纲!G$4:G$163,BC$4:BC$163,$AN272)</f>
        <v>139283.55155835382</v>
      </c>
      <c r="BK272" s="105">
        <f>求节点(节奏总纲!H$4:H$163,BD$4:BD$163,$AN272)</f>
        <v>82664.967585302584</v>
      </c>
      <c r="BL272" s="105">
        <f>BG272*其他调用!H273*其他调用!$M273</f>
        <v>1003484.4343231327</v>
      </c>
      <c r="BM272" s="105">
        <f>BH272*其他调用!I273*其他调用!$M273</f>
        <v>3050383.8951422591</v>
      </c>
      <c r="BN272" s="105">
        <f>BI272*其他调用!J273*其他调用!$M273</f>
        <v>773485.92116009328</v>
      </c>
      <c r="BO272" s="105">
        <f>BJ272*其他调用!K273*其他调用!$M273</f>
        <v>95659.386076071198</v>
      </c>
      <c r="BP272" s="105">
        <f>BK272*其他调用!L273*其他调用!$M273</f>
        <v>16427.182358551327</v>
      </c>
      <c r="BQ272" s="105">
        <f t="shared" si="23"/>
        <v>4939440.8190601086</v>
      </c>
      <c r="BR272" s="105">
        <f>[1]服务器生态!$R271</f>
        <v>1.9082257941437978E-2</v>
      </c>
      <c r="BS272" s="105">
        <f>SUMPRODUCT((BG$4:BG272)*($BR$4:$BR272)*(其他调用!BY$5:BY273))</f>
        <v>188552.9695363045</v>
      </c>
      <c r="BT272" s="105">
        <f>SUMPRODUCT((BH$4:BH272)*($BR$4:$BR272)*(其他调用!BZ$5:BZ273))</f>
        <v>584341.35068500647</v>
      </c>
      <c r="BU272" s="105">
        <f>SUMPRODUCT((BI$4:BI272)*($BR$4:$BR272)*(其他调用!CA$5:CA273))</f>
        <v>1826920.08986403</v>
      </c>
      <c r="BV272" s="105">
        <f>SUMPRODUCT((BJ$4:BJ272)*($BR$4:$BR272)*(其他调用!CB$5:CB273))</f>
        <v>1280437.9642119547</v>
      </c>
      <c r="BW272" s="105">
        <f>SUMPRODUCT((BK$4:BK272)*($BR$4:$BR272)*(其他调用!CC$5:CC273))</f>
        <v>715558.41225793504</v>
      </c>
      <c r="BX272" s="105">
        <f>SUMPRODUCT((BG$4:BG272)*($BR$4:$BR272))*'[1]功能-战损相关'!$D$2-BS272</f>
        <v>350169.80056742346</v>
      </c>
      <c r="BY272" s="105">
        <f>SUMPRODUCT((BH$4:BH272)*($BR$4:$BR272))*'[1]功能-战损相关'!$D$2-BT272</f>
        <v>1085205.3655578697</v>
      </c>
      <c r="BZ272" s="105">
        <f>SUMPRODUCT((BI$4:BI272)*($BR$4:$BR272))*'[1]功能-战损相关'!$D$2-BU272</f>
        <v>3392851.5954617723</v>
      </c>
      <c r="CA272" s="105">
        <f>SUMPRODUCT((BJ$4:BJ272)*($BR$4:$BR272))*'[1]功能-战损相关'!$D$2-BV272</f>
        <v>2377956.2192507721</v>
      </c>
      <c r="CB272" s="105">
        <f>SUMPRODUCT((BK$4:BK272)*($BR$4:$BR272))*'[1]功能-战损相关'!$D$2-BW272</f>
        <v>1328894.1941933092</v>
      </c>
    </row>
    <row r="273" spans="40:80" x14ac:dyDescent="0.2">
      <c r="AN273" s="105">
        <v>270</v>
      </c>
      <c r="AO273" s="105">
        <f>求节点(节奏总纲!D$4:D$163,AH$4:AH$163,$AN273)*其他调用!H274*其他调用!$M274</f>
        <v>613484454.4297471</v>
      </c>
      <c r="AP273" s="105">
        <f>求节点(节奏总纲!E$4:E$163,AI$4:AI$163,$AN273)*其他调用!I274*其他调用!$M274</f>
        <v>607264654.40157044</v>
      </c>
      <c r="AQ273" s="105">
        <f>求节点(节奏总纲!F$4:F$163,AJ$4:AJ$163,$AN273)*其他调用!J274*其他调用!$M274</f>
        <v>57126280.194350272</v>
      </c>
      <c r="AR273" s="105">
        <f>求节点(节奏总纲!G$4:G$163,AK$4:AK$163,$AN273)*其他调用!K274*其他调用!$M274</f>
        <v>8169640.8064703671</v>
      </c>
      <c r="AS273" s="105">
        <f>求节点(节奏总纲!H$4:H$163,AL$4:AL$163,$AN273)*其他调用!L274*其他调用!$M274</f>
        <v>3470124.2978200046</v>
      </c>
      <c r="AT273" s="105">
        <f t="shared" si="22"/>
        <v>1289515154.1299582</v>
      </c>
      <c r="AU273" s="105"/>
      <c r="BF273" s="105">
        <v>270</v>
      </c>
      <c r="BG273" s="105">
        <f>求节点(节奏总纲!D$4:D$163,AZ$4:AZ$163,$AN273)</f>
        <v>20933.271435954208</v>
      </c>
      <c r="BH273" s="105">
        <f>求节点(节奏总纲!E$4:E$163,BA$4:BA$163,$AN273)</f>
        <v>64534.586515969961</v>
      </c>
      <c r="BI273" s="105">
        <f>求节点(节奏总纲!F$4:F$163,BB$4:BB$163,$AN273)</f>
        <v>200462.17220227493</v>
      </c>
      <c r="BJ273" s="105">
        <f>求节点(节奏总纲!G$4:G$163,BC$4:BC$163,$AN273)</f>
        <v>139353.39174864758</v>
      </c>
      <c r="BK273" s="105">
        <f>求节点(节奏总纲!H$4:H$163,BD$4:BD$163,$AN273)</f>
        <v>82736.956864057254</v>
      </c>
      <c r="BL273" s="105">
        <f>BG273*其他调用!H274*其他调用!$M274</f>
        <v>1004013.0831438433</v>
      </c>
      <c r="BM273" s="105">
        <f>BH273*其他调用!I274*其他调用!$M274</f>
        <v>3051938.284661911</v>
      </c>
      <c r="BN273" s="105">
        <f>BI273*其他调用!J274*其他调用!$M274</f>
        <v>773868.18163561367</v>
      </c>
      <c r="BO273" s="105">
        <f>BJ273*其他调用!K274*其他调用!$M274</f>
        <v>95707.352039404184</v>
      </c>
      <c r="BP273" s="105">
        <f>BK273*其他调用!L274*其他调用!$M274</f>
        <v>16441.488068025457</v>
      </c>
      <c r="BQ273" s="105">
        <f t="shared" si="23"/>
        <v>4941968.3895487981</v>
      </c>
      <c r="BR273" s="105">
        <f>[1]服务器生态!$R272</f>
        <v>1.9082257941437978E-2</v>
      </c>
      <c r="BS273" s="105">
        <f>SUMPRODUCT((BG$4:BG273)*($BR$4:$BR273)*(其他调用!BY$5:BY274))</f>
        <v>188622.87400119682</v>
      </c>
      <c r="BT273" s="105">
        <f>SUMPRODUCT((BH$4:BH273)*($BR$4:$BR273)*(其他调用!BZ$5:BZ274))</f>
        <v>584556.85716956377</v>
      </c>
      <c r="BU273" s="105">
        <f>SUMPRODUCT((BI$4:BI273)*($BR$4:$BR273)*(其他调用!CA$5:CA274))</f>
        <v>1827589.5122675863</v>
      </c>
      <c r="BV273" s="105">
        <f>SUMPRODUCT((BJ$4:BJ273)*($BR$4:$BR273)*(其他调用!CB$5:CB274))</f>
        <v>1280903.3202510681</v>
      </c>
      <c r="BW273" s="105">
        <f>SUMPRODUCT((BK$4:BK273)*($BR$4:$BR273)*(其他调用!CC$5:CC274))</f>
        <v>715834.70364956476</v>
      </c>
      <c r="BX273" s="105">
        <f>SUMPRODUCT((BG$4:BG273)*($BR$4:$BR273))*'[1]功能-战损相关'!$D$2-BS273</f>
        <v>350299.62314508064</v>
      </c>
      <c r="BY273" s="105">
        <f>SUMPRODUCT((BH$4:BH273)*($BR$4:$BR273))*'[1]功能-战损相关'!$D$2-BT273</f>
        <v>1085605.5918863332</v>
      </c>
      <c r="BZ273" s="105">
        <f>SUMPRODUCT((BI$4:BI273)*($BR$4:$BR273))*'[1]功能-战损相关'!$D$2-BU273</f>
        <v>3394094.8084969488</v>
      </c>
      <c r="CA273" s="105">
        <f>SUMPRODUCT((BJ$4:BJ273)*($BR$4:$BR273))*'[1]功能-战损相关'!$D$2-BV273</f>
        <v>2378820.4518948398</v>
      </c>
      <c r="CB273" s="105">
        <f>SUMPRODUCT((BK$4:BK273)*($BR$4:$BR273))*'[1]功能-战损相关'!$D$2-BW273</f>
        <v>1329407.3067777646</v>
      </c>
    </row>
    <row r="274" spans="40:80" x14ac:dyDescent="0.2">
      <c r="AN274" s="105">
        <v>271</v>
      </c>
      <c r="AO274" s="105">
        <f>求节点(节奏总纲!D$4:D$163,AH$4:AH$163,$AN274)*其他调用!H275*其他调用!$M275</f>
        <v>614144488.07180762</v>
      </c>
      <c r="AP274" s="105">
        <f>求节点(节奏总纲!E$4:E$163,AI$4:AI$163,$AN274)*其他调用!I275*其他调用!$M275</f>
        <v>601272533.05476499</v>
      </c>
      <c r="AQ274" s="105">
        <f>求节点(节奏总纲!F$4:F$163,AJ$4:AJ$163,$AN274)*其他调用!J275*其他调用!$M275</f>
        <v>57152384.312207498</v>
      </c>
      <c r="AR274" s="105">
        <f>求节点(节奏总纲!G$4:G$163,AK$4:AK$163,$AN274)*其他调用!K275*其他调用!$M275</f>
        <v>8169640.8064703671</v>
      </c>
      <c r="AS274" s="105">
        <f>求节点(节奏总纲!H$4:H$163,AL$4:AL$163,$AN274)*其他调用!L275*其他调用!$M275</f>
        <v>3470124.2978200046</v>
      </c>
      <c r="AT274" s="105">
        <f t="shared" si="22"/>
        <v>1284209170.5430706</v>
      </c>
      <c r="AU274" s="105"/>
      <c r="BF274" s="105">
        <v>271</v>
      </c>
      <c r="BG274" s="105">
        <f>求节点(节奏总纲!D$4:D$163,AZ$4:AZ$163,$AN274)</f>
        <v>20944.293552542156</v>
      </c>
      <c r="BH274" s="105">
        <f>求节点(节奏总纲!E$4:E$163,BA$4:BA$163,$AN274)</f>
        <v>64567.454770691766</v>
      </c>
      <c r="BI274" s="105">
        <f>求节点(节奏总纲!F$4:F$163,BB$4:BB$163,$AN274)</f>
        <v>200561.19263894405</v>
      </c>
      <c r="BJ274" s="105">
        <f>求节点(节奏总纲!G$4:G$163,BC$4:BC$163,$AN274)</f>
        <v>139423.23193894135</v>
      </c>
      <c r="BK274" s="105">
        <f>求节点(节奏总纲!H$4:H$163,BD$4:BD$163,$AN274)</f>
        <v>82808.946142811925</v>
      </c>
      <c r="BL274" s="105">
        <f>BG274*其他调用!H275*其他调用!$M275</f>
        <v>1004541.7319645542</v>
      </c>
      <c r="BM274" s="105">
        <f>BH274*其他调用!I275*其他调用!$M275</f>
        <v>3053492.6741815628</v>
      </c>
      <c r="BN274" s="105">
        <f>BI274*其他调用!J275*其他调用!$M275</f>
        <v>774250.44211113395</v>
      </c>
      <c r="BO274" s="105">
        <f>BJ274*其他调用!K275*其他调用!$M275</f>
        <v>95755.318002737185</v>
      </c>
      <c r="BP274" s="105">
        <f>BK274*其他调用!L275*其他调用!$M275</f>
        <v>16455.793777499581</v>
      </c>
      <c r="BQ274" s="105">
        <f t="shared" si="23"/>
        <v>4944495.9600374876</v>
      </c>
      <c r="BR274" s="105">
        <f>[1]服务器生态!$R273</f>
        <v>1.9082257941437978E-2</v>
      </c>
      <c r="BS274" s="105">
        <f>SUMPRODUCT((BG$4:BG274)*($BR$4:$BR274)*(其他调用!BY$5:BY275))</f>
        <v>188692.81527329172</v>
      </c>
      <c r="BT274" s="105">
        <f>SUMPRODUCT((BH$4:BH274)*($BR$4:$BR274)*(其他调用!BZ$5:BZ275))</f>
        <v>584772.47341421118</v>
      </c>
      <c r="BU274" s="105">
        <f>SUMPRODUCT((BI$4:BI274)*($BR$4:$BR274)*(其他调用!CA$5:CA275))</f>
        <v>1828259.2653395075</v>
      </c>
      <c r="BV274" s="105">
        <f>SUMPRODUCT((BJ$4:BJ274)*($BR$4:$BR274)*(其他调用!CB$5:CB275))</f>
        <v>1281368.9095141734</v>
      </c>
      <c r="BW274" s="105">
        <f>SUMPRODUCT((BK$4:BK274)*($BR$4:$BR274)*(其他调用!CC$5:CC275))</f>
        <v>716111.235441842</v>
      </c>
      <c r="BX274" s="105">
        <f>SUMPRODUCT((BG$4:BG274)*($BR$4:$BR274))*'[1]功能-战损相关'!$D$2-BS274</f>
        <v>350429.51407897117</v>
      </c>
      <c r="BY274" s="105">
        <f>SUMPRODUCT((BH$4:BH274)*($BR$4:$BR274))*'[1]功能-战损相关'!$D$2-BT274</f>
        <v>1086006.0220549642</v>
      </c>
      <c r="BZ274" s="105">
        <f>SUMPRODUCT((BI$4:BI274)*($BR$4:$BR274))*'[1]功能-战损相关'!$D$2-BU274</f>
        <v>3395338.6356305163</v>
      </c>
      <c r="CA274" s="105">
        <f>SUMPRODUCT((BJ$4:BJ274)*($BR$4:$BR274))*'[1]功能-战损相关'!$D$2-BV274</f>
        <v>2379685.1176691782</v>
      </c>
      <c r="CB274" s="105">
        <f>SUMPRODUCT((BK$4:BK274)*($BR$4:$BR274))*'[1]功能-战损相关'!$D$2-BW274</f>
        <v>1329920.8658205653</v>
      </c>
    </row>
    <row r="275" spans="40:80" x14ac:dyDescent="0.2">
      <c r="AN275" s="105">
        <v>272</v>
      </c>
      <c r="AO275" s="105">
        <f>求节点(节奏总纲!D$4:D$163,AH$4:AH$163,$AN275)*其他调用!H276*其他调用!$M276</f>
        <v>614804521.7138679</v>
      </c>
      <c r="AP275" s="105">
        <f>求节点(节奏总纲!E$4:E$163,AI$4:AI$163,$AN275)*其他调用!I276*其他调用!$M276</f>
        <v>595406900.78743398</v>
      </c>
      <c r="AQ275" s="105">
        <f>求节点(节奏总纲!F$4:F$163,AJ$4:AJ$163,$AN275)*其他调用!J276*其他调用!$M276</f>
        <v>57178488.43006473</v>
      </c>
      <c r="AR275" s="105">
        <f>求节点(节奏总纲!G$4:G$163,AK$4:AK$163,$AN275)*其他调用!K276*其他调用!$M276</f>
        <v>8169640.8064703671</v>
      </c>
      <c r="AS275" s="105">
        <f>求节点(节奏总纲!H$4:H$163,AL$4:AL$163,$AN275)*其他调用!L276*其他调用!$M276</f>
        <v>3470124.2978200046</v>
      </c>
      <c r="AT275" s="105">
        <f t="shared" si="22"/>
        <v>1279029676.0356569</v>
      </c>
      <c r="AU275" s="105"/>
      <c r="BF275" s="105">
        <v>272</v>
      </c>
      <c r="BG275" s="105">
        <f>求节点(节奏总纲!D$4:D$163,AZ$4:AZ$163,$AN275)</f>
        <v>20955.315669130105</v>
      </c>
      <c r="BH275" s="105">
        <f>求节点(节奏总纲!E$4:E$163,BA$4:BA$163,$AN275)</f>
        <v>64599.370976219492</v>
      </c>
      <c r="BI275" s="105">
        <f>求节点(节奏总纲!F$4:F$163,BB$4:BB$163,$AN275)</f>
        <v>200660.21307561314</v>
      </c>
      <c r="BJ275" s="105">
        <f>求节点(节奏总纲!G$4:G$163,BC$4:BC$163,$AN275)</f>
        <v>139493.07212923508</v>
      </c>
      <c r="BK275" s="105">
        <f>求节点(节奏总纲!H$4:H$163,BD$4:BD$163,$AN275)</f>
        <v>82880.935421566595</v>
      </c>
      <c r="BL275" s="105">
        <f>BG275*其他调用!H276*其他调用!$M276</f>
        <v>1005070.3807852649</v>
      </c>
      <c r="BM275" s="105">
        <f>BH275*其他调用!I276*其他调用!$M276</f>
        <v>3055002.0398536758</v>
      </c>
      <c r="BN275" s="105">
        <f>BI275*其他调用!J276*其他调用!$M276</f>
        <v>774632.70258665434</v>
      </c>
      <c r="BO275" s="105">
        <f>BJ275*其他调用!K276*其他调用!$M276</f>
        <v>95803.283966070157</v>
      </c>
      <c r="BP275" s="105">
        <f>BK275*其他调用!L276*其他调用!$M276</f>
        <v>16470.099486973711</v>
      </c>
      <c r="BQ275" s="105">
        <f t="shared" si="23"/>
        <v>4946978.506678639</v>
      </c>
      <c r="BR275" s="105">
        <f>[1]服务器生态!$R274</f>
        <v>1.9082257941437978E-2</v>
      </c>
      <c r="BS275" s="105">
        <f>SUMPRODUCT((BG$4:BG275)*($BR$4:$BR275)*(其他调用!BY$5:BY276))</f>
        <v>188762.79335258919</v>
      </c>
      <c r="BT275" s="105">
        <f>SUMPRODUCT((BH$4:BH275)*($BR$4:$BR275)*(其他调用!BZ$5:BZ276))</f>
        <v>584988.19623968017</v>
      </c>
      <c r="BU275" s="105">
        <f>SUMPRODUCT((BI$4:BI275)*($BR$4:$BR275)*(其他调用!CA$5:CA276))</f>
        <v>1828929.3490797938</v>
      </c>
      <c r="BV275" s="105">
        <f>SUMPRODUCT((BJ$4:BJ275)*($BR$4:$BR275)*(其他调用!CB$5:CB276))</f>
        <v>1281834.7320012709</v>
      </c>
      <c r="BW275" s="105">
        <f>SUMPRODUCT((BK$4:BK275)*($BR$4:$BR275)*(其他调用!CC$5:CC276))</f>
        <v>716388.00763476687</v>
      </c>
      <c r="BX275" s="105">
        <f>SUMPRODUCT((BG$4:BG275)*($BR$4:$BR275))*'[1]功能-战损相关'!$D$2-BS275</f>
        <v>350559.47336909495</v>
      </c>
      <c r="BY275" s="105">
        <f>SUMPRODUCT((BH$4:BH275)*($BR$4:$BR275))*'[1]功能-战损相关'!$D$2-BT275</f>
        <v>1086406.6501594065</v>
      </c>
      <c r="BZ275" s="105">
        <f>SUMPRODUCT((BI$4:BI275)*($BR$4:$BR275))*'[1]功能-战损相关'!$D$2-BU275</f>
        <v>3396583.0768624763</v>
      </c>
      <c r="CA275" s="105">
        <f>SUMPRODUCT((BJ$4:BJ275)*($BR$4:$BR275))*'[1]功能-战损相关'!$D$2-BV275</f>
        <v>2380550.2165737879</v>
      </c>
      <c r="CB275" s="105">
        <f>SUMPRODUCT((BK$4:BK275)*($BR$4:$BR275))*'[1]功能-战损相关'!$D$2-BW275</f>
        <v>1330434.8713217112</v>
      </c>
    </row>
    <row r="276" spans="40:80" x14ac:dyDescent="0.2">
      <c r="AN276" s="105">
        <v>273</v>
      </c>
      <c r="AO276" s="105">
        <f>求节点(节奏总纲!D$4:D$163,AH$4:AH$163,$AN276)*其他调用!H277*其他调用!$M277</f>
        <v>615464555.3559283</v>
      </c>
      <c r="AP276" s="105">
        <f>求节点(节奏总纲!E$4:E$163,AI$4:AI$163,$AN276)*其他调用!I277*其他调用!$M277</f>
        <v>589689575.17880726</v>
      </c>
      <c r="AQ276" s="105">
        <f>求节点(节奏总纲!F$4:F$163,AJ$4:AJ$163,$AN276)*其他调用!J277*其他调用!$M277</f>
        <v>57202999.909643188</v>
      </c>
      <c r="AR276" s="105">
        <f>求节点(节奏总纲!G$4:G$163,AK$4:AK$163,$AN276)*其他调用!K277*其他调用!$M277</f>
        <v>8169640.8064703671</v>
      </c>
      <c r="AS276" s="105">
        <f>求节点(节奏总纲!H$4:H$163,AL$4:AL$163,$AN276)*其他调用!L277*其他调用!$M277</f>
        <v>3470124.2978200046</v>
      </c>
      <c r="AT276" s="105">
        <f t="shared" si="22"/>
        <v>1273996895.5486693</v>
      </c>
      <c r="AU276" s="105"/>
      <c r="BF276" s="105">
        <v>273</v>
      </c>
      <c r="BG276" s="105">
        <f>求节点(节奏总纲!D$4:D$163,AZ$4:AZ$163,$AN276)</f>
        <v>20966.337785718053</v>
      </c>
      <c r="BH276" s="105">
        <f>求节点(节奏总纲!E$4:E$163,BA$4:BA$163,$AN276)</f>
        <v>64630.17091751728</v>
      </c>
      <c r="BI276" s="105">
        <f>求节点(节奏总纲!F$4:F$163,BB$4:BB$163,$AN276)</f>
        <v>200753.36736430769</v>
      </c>
      <c r="BJ276" s="105">
        <f>求节点(节奏总纲!G$4:G$163,BC$4:BC$163,$AN276)</f>
        <v>139559.84654441036</v>
      </c>
      <c r="BK276" s="105">
        <f>求节点(节奏总纲!H$4:H$163,BD$4:BD$163,$AN276)</f>
        <v>82952.924700321266</v>
      </c>
      <c r="BL276" s="105">
        <f>BG276*其他调用!H277*其他调用!$M277</f>
        <v>1005599.0296059757</v>
      </c>
      <c r="BM276" s="105">
        <f>BH276*其他调用!I277*其他调用!$M277</f>
        <v>3056458.6157006253</v>
      </c>
      <c r="BN276" s="105">
        <f>BI276*其他调用!J277*其他调用!$M277</f>
        <v>774992.31726712815</v>
      </c>
      <c r="BO276" s="105">
        <f>BJ276*其他调用!K277*其他调用!$M277</f>
        <v>95849.14436731489</v>
      </c>
      <c r="BP276" s="105">
        <f>BK276*其他调用!L277*其他调用!$M277</f>
        <v>16484.405196447842</v>
      </c>
      <c r="BQ276" s="105">
        <f t="shared" si="23"/>
        <v>4949383.5121374922</v>
      </c>
      <c r="BR276" s="105">
        <f>[1]服务器生态!$R275</f>
        <v>1.9082257941437978E-2</v>
      </c>
      <c r="BS276" s="105">
        <f>SUMPRODUCT((BG$4:BG276)*($BR$4:$BR276)*(其他调用!BY$5:BY277))</f>
        <v>188832.80823908921</v>
      </c>
      <c r="BT276" s="105">
        <f>SUMPRODUCT((BH$4:BH276)*($BR$4:$BR276)*(其他调用!BZ$5:BZ277))</f>
        <v>585204.02191832347</v>
      </c>
      <c r="BU276" s="105">
        <f>SUMPRODUCT((BI$4:BI276)*($BR$4:$BR276)*(其他调用!CA$5:CA277))</f>
        <v>1829599.743899059</v>
      </c>
      <c r="BV276" s="105">
        <f>SUMPRODUCT((BJ$4:BJ276)*($BR$4:$BR276)*(其他调用!CB$5:CB277))</f>
        <v>1282300.7774745259</v>
      </c>
      <c r="BW276" s="105">
        <f>SUMPRODUCT((BK$4:BK276)*($BR$4:$BR276)*(其他调用!CC$5:CC277))</f>
        <v>716665.02022833936</v>
      </c>
      <c r="BX276" s="105">
        <f>SUMPRODUCT((BG$4:BG276)*($BR$4:$BR276))*'[1]功能-战损相关'!$D$2-BS276</f>
        <v>350689.50101545209</v>
      </c>
      <c r="BY276" s="105">
        <f>SUMPRODUCT((BH$4:BH276)*($BR$4:$BR276))*'[1]功能-战损相关'!$D$2-BT276</f>
        <v>1086807.4692768869</v>
      </c>
      <c r="BZ276" s="105">
        <f>SUMPRODUCT((BI$4:BI276)*($BR$4:$BR276))*'[1]功能-战损相关'!$D$2-BU276</f>
        <v>3397828.09581254</v>
      </c>
      <c r="CA276" s="105">
        <f>SUMPRODUCT((BJ$4:BJ276)*($BR$4:$BR276))*'[1]功能-战损相关'!$D$2-BV276</f>
        <v>2381415.7295955466</v>
      </c>
      <c r="CB276" s="105">
        <f>SUMPRODUCT((BK$4:BK276)*($BR$4:$BR276))*'[1]功能-战损相关'!$D$2-BW276</f>
        <v>1330949.3232812029</v>
      </c>
    </row>
    <row r="277" spans="40:80" x14ac:dyDescent="0.2">
      <c r="AN277" s="105">
        <v>274</v>
      </c>
      <c r="AO277" s="105">
        <f>求节点(节奏总纲!D$4:D$163,AH$4:AH$163,$AN277)*其他调用!H278*其他调用!$M278</f>
        <v>616128285.45246232</v>
      </c>
      <c r="AP277" s="105">
        <f>求节点(节奏总纲!E$4:E$163,AI$4:AI$163,$AN277)*其他调用!I278*其他调用!$M278</f>
        <v>583972249.57018042</v>
      </c>
      <c r="AQ277" s="105">
        <f>求节点(节奏总纲!F$4:F$163,AJ$4:AJ$163,$AN277)*其他调用!J278*其他调用!$M278</f>
        <v>57227029.50066454</v>
      </c>
      <c r="AR277" s="105">
        <f>求节点(节奏总纲!G$4:G$163,AK$4:AK$163,$AN277)*其他调用!K278*其他调用!$M278</f>
        <v>8169640.8064703671</v>
      </c>
      <c r="AS277" s="105">
        <f>求节点(节奏总纲!H$4:H$163,AL$4:AL$163,$AN277)*其他调用!L278*其他调用!$M278</f>
        <v>3470124.2978200046</v>
      </c>
      <c r="AT277" s="105">
        <f t="shared" si="22"/>
        <v>1268967329.6275976</v>
      </c>
      <c r="AU277" s="105"/>
      <c r="BF277" s="105">
        <v>274</v>
      </c>
      <c r="BG277" s="105">
        <f>求节点(节奏总纲!D$4:D$163,AZ$4:AZ$163,$AN277)</f>
        <v>20976.817502400616</v>
      </c>
      <c r="BH277" s="105">
        <f>求节点(节奏总纲!E$4:E$163,BA$4:BA$163,$AN277)</f>
        <v>64660.970858815061</v>
      </c>
      <c r="BI277" s="105">
        <f>求节点(节奏总纲!F$4:F$163,BB$4:BB$163,$AN277)</f>
        <v>200844.74671790175</v>
      </c>
      <c r="BJ277" s="105">
        <f>求节点(节奏总纲!G$4:G$163,BC$4:BC$163,$AN277)</f>
        <v>139621.74048351042</v>
      </c>
      <c r="BK277" s="105">
        <f>求节点(节奏总纲!H$4:H$163,BD$4:BD$163,$AN277)</f>
        <v>83024.913979075936</v>
      </c>
      <c r="BL277" s="105">
        <f>BG277*其他调用!H278*其他调用!$M278</f>
        <v>1006101.6635439689</v>
      </c>
      <c r="BM277" s="105">
        <f>BH277*其他调用!I278*其他调用!$M278</f>
        <v>3057915.1915475749</v>
      </c>
      <c r="BN277" s="105">
        <f>BI277*其他调用!J278*其他调用!$M278</f>
        <v>775345.07995261636</v>
      </c>
      <c r="BO277" s="105">
        <f>BJ277*其他调用!K278*其他调用!$M278</f>
        <v>95891.652877113054</v>
      </c>
      <c r="BP277" s="105">
        <f>BK277*其他调用!L278*其他调用!$M278</f>
        <v>16498.710905921969</v>
      </c>
      <c r="BQ277" s="105">
        <f t="shared" si="23"/>
        <v>4951752.2988271946</v>
      </c>
      <c r="BR277" s="105">
        <f>[1]服务器生态!$R276</f>
        <v>1.9082257941437978E-2</v>
      </c>
      <c r="BS277" s="105">
        <f>SUMPRODUCT((BG$4:BG277)*($BR$4:$BR277)*(其他调用!BY$5:BY278))</f>
        <v>188902.85812150419</v>
      </c>
      <c r="BT277" s="105">
        <f>SUMPRODUCT((BH$4:BH277)*($BR$4:$BR277)*(其他调用!BZ$5:BZ278))</f>
        <v>585419.95045014098</v>
      </c>
      <c r="BU277" s="105">
        <f>SUMPRODUCT((BI$4:BI277)*($BR$4:$BR277)*(其他调用!CA$5:CA278))</f>
        <v>1830270.4438700934</v>
      </c>
      <c r="BV277" s="105">
        <f>SUMPRODUCT((BJ$4:BJ277)*($BR$4:$BR277)*(其他调用!CB$5:CB278))</f>
        <v>1282767.0296361002</v>
      </c>
      <c r="BW277" s="105">
        <f>SUMPRODUCT((BK$4:BK277)*($BR$4:$BR277)*(其他调用!CC$5:CC278))</f>
        <v>716942.27322255936</v>
      </c>
      <c r="BX277" s="105">
        <f>SUMPRODUCT((BG$4:BG277)*($BR$4:$BR277))*'[1]功能-战损相关'!$D$2-BS277</f>
        <v>350819.59365422279</v>
      </c>
      <c r="BY277" s="105">
        <f>SUMPRODUCT((BH$4:BH277)*($BR$4:$BR277))*'[1]功能-战损相关'!$D$2-BT277</f>
        <v>1087208.4794074052</v>
      </c>
      <c r="BZ277" s="105">
        <f>SUMPRODUCT((BI$4:BI277)*($BR$4:$BR277))*'[1]功能-战损相关'!$D$2-BU277</f>
        <v>3399073.6814730326</v>
      </c>
      <c r="CA277" s="105">
        <f>SUMPRODUCT((BJ$4:BJ277)*($BR$4:$BR277))*'[1]功能-战损相关'!$D$2-BV277</f>
        <v>2382281.6264670417</v>
      </c>
      <c r="CB277" s="105">
        <f>SUMPRODUCT((BK$4:BK277)*($BR$4:$BR277))*'[1]功能-战损相关'!$D$2-BW277</f>
        <v>1331464.2216990402</v>
      </c>
    </row>
    <row r="278" spans="40:80" x14ac:dyDescent="0.2">
      <c r="AN278" s="105">
        <v>275</v>
      </c>
      <c r="AO278" s="105">
        <f>求节点(节奏总纲!D$4:D$163,AH$4:AH$163,$AN278)*其他调用!H279*其他调用!$M279</f>
        <v>616794224.03433132</v>
      </c>
      <c r="AP278" s="105">
        <f>求节点(节奏总纲!E$4:E$163,AI$4:AI$163,$AN278)*其他调用!I279*其他调用!$M279</f>
        <v>578254923.96155381</v>
      </c>
      <c r="AQ278" s="105">
        <f>求节点(节奏总纲!F$4:F$163,AJ$4:AJ$163,$AN278)*其他调用!J279*其他调用!$M279</f>
        <v>57251059.091685861</v>
      </c>
      <c r="AR278" s="105">
        <f>求节点(节奏总纲!G$4:G$163,AK$4:AK$163,$AN278)*其他调用!K279*其他调用!$M279</f>
        <v>8169640.8064703671</v>
      </c>
      <c r="AS278" s="105">
        <f>求节点(节奏总纲!H$4:H$163,AL$4:AL$163,$AN278)*其他调用!L279*其他调用!$M279</f>
        <v>3470124.2978200046</v>
      </c>
      <c r="AT278" s="105">
        <f t="shared" si="22"/>
        <v>1263939972.1918614</v>
      </c>
      <c r="AU278" s="105"/>
      <c r="BF278" s="105">
        <v>275</v>
      </c>
      <c r="BG278" s="105">
        <f>求节点(节奏总纲!D$4:D$163,AZ$4:AZ$163,$AN278)</f>
        <v>20986.973156594329</v>
      </c>
      <c r="BH278" s="105">
        <f>求节点(节奏总纲!E$4:E$163,BA$4:BA$163,$AN278)</f>
        <v>64691.770800112849</v>
      </c>
      <c r="BI278" s="105">
        <f>求节点(节奏总纲!F$4:F$163,BB$4:BB$163,$AN278)</f>
        <v>200936.12607149582</v>
      </c>
      <c r="BJ278" s="105">
        <f>求节点(节奏总纲!G$4:G$163,BC$4:BC$163,$AN278)</f>
        <v>139683.63442261048</v>
      </c>
      <c r="BK278" s="105">
        <f>求节点(节奏总纲!H$4:H$163,BD$4:BD$163,$AN278)</f>
        <v>83096.189013301817</v>
      </c>
      <c r="BL278" s="105">
        <f>BG278*其他调用!H279*其他调用!$M279</f>
        <v>1006588.7546185566</v>
      </c>
      <c r="BM278" s="105">
        <f>BH278*其他调用!I279*其他调用!$M279</f>
        <v>3059371.767394525</v>
      </c>
      <c r="BN278" s="105">
        <f>BI278*其他调用!J279*其他调用!$M279</f>
        <v>775697.84263810457</v>
      </c>
      <c r="BO278" s="105">
        <f>BJ278*其他调用!K279*其他调用!$M279</f>
        <v>95934.161386911219</v>
      </c>
      <c r="BP278" s="105">
        <f>BK278*其他调用!L279*其他调用!$M279</f>
        <v>16512.874680723333</v>
      </c>
      <c r="BQ278" s="105">
        <f t="shared" si="23"/>
        <v>4954105.4007188203</v>
      </c>
      <c r="BR278" s="105">
        <f>[1]服务器生态!$R277</f>
        <v>1.9082257941437978E-2</v>
      </c>
      <c r="BS278" s="105">
        <f>SUMPRODUCT((BG$4:BG278)*($BR$4:$BR278)*(其他调用!BY$5:BY279))</f>
        <v>188972.94191766143</v>
      </c>
      <c r="BT278" s="105">
        <f>SUMPRODUCT((BH$4:BH278)*($BR$4:$BR278)*(其他调用!BZ$5:BZ279))</f>
        <v>585635.98183513281</v>
      </c>
      <c r="BU278" s="105">
        <f>SUMPRODUCT((BI$4:BI278)*($BR$4:$BR278)*(其他调用!CA$5:CA279))</f>
        <v>1830941.4489928971</v>
      </c>
      <c r="BV278" s="105">
        <f>SUMPRODUCT((BJ$4:BJ278)*($BR$4:$BR278)*(其他调用!CB$5:CB279))</f>
        <v>1283233.4884859938</v>
      </c>
      <c r="BW278" s="105">
        <f>SUMPRODUCT((BK$4:BK278)*($BR$4:$BR278)*(其他调用!CC$5:CC279))</f>
        <v>717219.76423228229</v>
      </c>
      <c r="BX278" s="105">
        <f>SUMPRODUCT((BG$4:BG278)*($BR$4:$BR278))*'[1]功能-战损相关'!$D$2-BS278</f>
        <v>350949.74927565758</v>
      </c>
      <c r="BY278" s="105">
        <f>SUMPRODUCT((BH$4:BH278)*($BR$4:$BR278))*'[1]功能-战损相关'!$D$2-BT278</f>
        <v>1087609.6805509613</v>
      </c>
      <c r="BZ278" s="105">
        <f>SUMPRODUCT((BI$4:BI278)*($BR$4:$BR278))*'[1]功能-战损相关'!$D$2-BU278</f>
        <v>3400319.8338439539</v>
      </c>
      <c r="CA278" s="105">
        <f>SUMPRODUCT((BJ$4:BJ278)*($BR$4:$BR278))*'[1]功能-战损相关'!$D$2-BV278</f>
        <v>2383147.907188273</v>
      </c>
      <c r="CB278" s="105">
        <f>SUMPRODUCT((BK$4:BK278)*($BR$4:$BR278))*'[1]功能-战损相关'!$D$2-BW278</f>
        <v>1331979.5621456683</v>
      </c>
    </row>
    <row r="279" spans="40:80" x14ac:dyDescent="0.2">
      <c r="AN279" s="105">
        <v>276</v>
      </c>
      <c r="AO279" s="105">
        <f>求节点(节奏总纲!D$4:D$163,AH$4:AH$163,$AN279)*其他调用!H280*其他调用!$M280</f>
        <v>617460162.61620033</v>
      </c>
      <c r="AP279" s="105">
        <f>求节点(节奏总纲!E$4:E$163,AI$4:AI$163,$AN279)*其他调用!I280*其他调用!$M280</f>
        <v>572537598.35292697</v>
      </c>
      <c r="AQ279" s="105">
        <f>求节点(节奏总纲!F$4:F$163,AJ$4:AJ$163,$AN279)*其他调用!J280*其他调用!$M280</f>
        <v>57275088.682707213</v>
      </c>
      <c r="AR279" s="105">
        <f>求节点(节奏总纲!G$4:G$163,AK$4:AK$163,$AN279)*其他调用!K280*其他调用!$M280</f>
        <v>8169640.8064703671</v>
      </c>
      <c r="AS279" s="105">
        <f>求节点(节奏总纲!H$4:H$163,AL$4:AL$163,$AN279)*其他调用!L280*其他调用!$M280</f>
        <v>3470124.2978200046</v>
      </c>
      <c r="AT279" s="105">
        <f t="shared" si="22"/>
        <v>1258912614.756125</v>
      </c>
      <c r="AU279" s="105"/>
      <c r="BF279" s="105">
        <v>276</v>
      </c>
      <c r="BG279" s="105">
        <f>求节点(节奏总纲!D$4:D$163,AZ$4:AZ$163,$AN279)</f>
        <v>20997.128810788043</v>
      </c>
      <c r="BH279" s="105">
        <f>求节点(节奏总纲!E$4:E$163,BA$4:BA$163,$AN279)</f>
        <v>64722.570741410636</v>
      </c>
      <c r="BI279" s="105">
        <f>求节点(节奏总纲!F$4:F$163,BB$4:BB$163,$AN279)</f>
        <v>201027.50542508985</v>
      </c>
      <c r="BJ279" s="105">
        <f>求节点(节奏总纲!G$4:G$163,BC$4:BC$163,$AN279)</f>
        <v>139745.52836171057</v>
      </c>
      <c r="BK279" s="105">
        <f>求节点(节奏总纲!H$4:H$163,BD$4:BD$163,$AN279)</f>
        <v>83164.963870234744</v>
      </c>
      <c r="BL279" s="105">
        <f>BG279*其他调用!H280*其他调用!$M280</f>
        <v>1007075.8456931442</v>
      </c>
      <c r="BM279" s="105">
        <f>BH279*其他调用!I280*其他调用!$M280</f>
        <v>3060828.3432414746</v>
      </c>
      <c r="BN279" s="105">
        <f>BI279*其他调用!J280*其他调用!$M280</f>
        <v>776050.60532359267</v>
      </c>
      <c r="BO279" s="105">
        <f>BJ279*其他调用!K280*其他调用!$M280</f>
        <v>95976.669896709398</v>
      </c>
      <c r="BP279" s="105">
        <f>BK279*其他调用!L280*其他调用!$M280</f>
        <v>16526.541620293046</v>
      </c>
      <c r="BQ279" s="105">
        <f t="shared" si="23"/>
        <v>4956458.0057752132</v>
      </c>
      <c r="BR279" s="105">
        <f>[1]服务器生态!$R278</f>
        <v>1.9082257941437978E-2</v>
      </c>
      <c r="BS279" s="105">
        <f>SUMPRODUCT((BG$4:BG279)*($BR$4:$BR279)*(其他调用!BY$5:BY280))</f>
        <v>189043.05962756093</v>
      </c>
      <c r="BT279" s="105">
        <f>SUMPRODUCT((BH$4:BH279)*($BR$4:$BR279)*(其他调用!BZ$5:BZ280))</f>
        <v>585852.11607329897</v>
      </c>
      <c r="BU279" s="105">
        <f>SUMPRODUCT((BI$4:BI279)*($BR$4:$BR279)*(其他调用!CA$5:CA280))</f>
        <v>1831612.7592674701</v>
      </c>
      <c r="BV279" s="105">
        <f>SUMPRODUCT((BJ$4:BJ279)*($BR$4:$BR279)*(其他调用!CB$5:CB280))</f>
        <v>1283700.154024207</v>
      </c>
      <c r="BW279" s="105">
        <f>SUMPRODUCT((BK$4:BK279)*($BR$4:$BR279)*(其他调用!CC$5:CC280))</f>
        <v>717497.48490842816</v>
      </c>
      <c r="BX279" s="105">
        <f>SUMPRODUCT((BG$4:BG279)*($BR$4:$BR279))*'[1]功能-战损相关'!$D$2-BS279</f>
        <v>351079.9678797567</v>
      </c>
      <c r="BY279" s="105">
        <f>SUMPRODUCT((BH$4:BH279)*($BR$4:$BR279))*'[1]功能-战损相关'!$D$2-BT279</f>
        <v>1088011.0727075555</v>
      </c>
      <c r="BZ279" s="105">
        <f>SUMPRODUCT((BI$4:BI279)*($BR$4:$BR279))*'[1]功能-战损相关'!$D$2-BU279</f>
        <v>3401566.5529253036</v>
      </c>
      <c r="CA279" s="105">
        <f>SUMPRODUCT((BJ$4:BJ279)*($BR$4:$BR279))*'[1]功能-战损相关'!$D$2-BV279</f>
        <v>2384014.5717592402</v>
      </c>
      <c r="CB279" s="105">
        <f>SUMPRODUCT((BK$4:BK279)*($BR$4:$BR279))*'[1]功能-战损相关'!$D$2-BW279</f>
        <v>1332495.3291156534</v>
      </c>
    </row>
    <row r="280" spans="40:80" x14ac:dyDescent="0.2">
      <c r="AN280" s="105">
        <v>277</v>
      </c>
      <c r="AO280" s="105">
        <f>求节点(节奏总纲!D$4:D$163,AH$4:AH$163,$AN280)*其他调用!H281*其他调用!$M281</f>
        <v>618126101.1980691</v>
      </c>
      <c r="AP280" s="105">
        <f>求节点(节奏总纲!E$4:E$163,AI$4:AI$163,$AN280)*其他调用!I281*其他调用!$M281</f>
        <v>566820272.74430037</v>
      </c>
      <c r="AQ280" s="105">
        <f>求节点(节奏总纲!F$4:F$163,AJ$4:AJ$163,$AN280)*其他调用!J281*其他调用!$M281</f>
        <v>57299118.273728549</v>
      </c>
      <c r="AR280" s="105">
        <f>求节点(节奏总纲!G$4:G$163,AK$4:AK$163,$AN280)*其他调用!K281*其他调用!$M281</f>
        <v>8169640.8064703671</v>
      </c>
      <c r="AS280" s="105">
        <f>求节点(节奏总纲!H$4:H$163,AL$4:AL$163,$AN280)*其他调用!L281*其他调用!$M281</f>
        <v>3470124.2978200046</v>
      </c>
      <c r="AT280" s="105">
        <f t="shared" si="22"/>
        <v>1253885257.3203886</v>
      </c>
      <c r="AU280" s="105"/>
      <c r="BF280" s="105">
        <v>277</v>
      </c>
      <c r="BG280" s="105">
        <f>求节点(节奏总纲!D$4:D$163,AZ$4:AZ$163,$AN280)</f>
        <v>21007.284464981753</v>
      </c>
      <c r="BH280" s="105">
        <f>求节点(节奏总纲!E$4:E$163,BA$4:BA$163,$AN280)</f>
        <v>64753.370682708417</v>
      </c>
      <c r="BI280" s="105">
        <f>求节点(节奏总纲!F$4:F$163,BB$4:BB$163,$AN280)</f>
        <v>201118.88477868392</v>
      </c>
      <c r="BJ280" s="105">
        <f>求节点(节奏总纲!G$4:G$163,BC$4:BC$163,$AN280)</f>
        <v>139807.42230081063</v>
      </c>
      <c r="BK280" s="105">
        <f>求节点(节奏总纲!H$4:H$163,BD$4:BD$163,$AN280)</f>
        <v>83233.738727167656</v>
      </c>
      <c r="BL280" s="105">
        <f>BG280*其他调用!H281*其他调用!$M281</f>
        <v>1007562.9367677317</v>
      </c>
      <c r="BM280" s="105">
        <f>BH280*其他调用!I281*其他调用!$M281</f>
        <v>3062284.9190884246</v>
      </c>
      <c r="BN280" s="105">
        <f>BI280*其他调用!J281*其他调用!$M281</f>
        <v>776403.36800908088</v>
      </c>
      <c r="BO280" s="105">
        <f>BJ280*其他调用!K281*其他调用!$M281</f>
        <v>96019.178406507563</v>
      </c>
      <c r="BP280" s="105">
        <f>BK280*其他调用!L281*其他调用!$M281</f>
        <v>16540.208559862753</v>
      </c>
      <c r="BQ280" s="105">
        <f t="shared" si="23"/>
        <v>4958810.6108316071</v>
      </c>
      <c r="BR280" s="105">
        <f>[1]服务器生态!$R279</f>
        <v>1.9082257941437978E-2</v>
      </c>
      <c r="BS280" s="105">
        <f>SUMPRODUCT((BG$4:BG280)*($BR$4:$BR280)*(其他调用!BY$5:BY281))</f>
        <v>189113.21125120268</v>
      </c>
      <c r="BT280" s="105">
        <f>SUMPRODUCT((BH$4:BH280)*($BR$4:$BR280)*(其他调用!BZ$5:BZ281))</f>
        <v>586068.35316463932</v>
      </c>
      <c r="BU280" s="105">
        <f>SUMPRODUCT((BI$4:BI280)*($BR$4:$BR280)*(其他调用!CA$5:CA281))</f>
        <v>1832284.3746938123</v>
      </c>
      <c r="BV280" s="105">
        <f>SUMPRODUCT((BJ$4:BJ280)*($BR$4:$BR280)*(其他调用!CB$5:CB281))</f>
        <v>1284167.0262507396</v>
      </c>
      <c r="BW280" s="105">
        <f>SUMPRODUCT((BK$4:BK280)*($BR$4:$BR280)*(其他调用!CC$5:CC281))</f>
        <v>717775.43525099708</v>
      </c>
      <c r="BX280" s="105">
        <f>SUMPRODUCT((BG$4:BG280)*($BR$4:$BR280))*'[1]功能-战损相关'!$D$2-BS280</f>
        <v>351210.24946651986</v>
      </c>
      <c r="BY280" s="105">
        <f>SUMPRODUCT((BH$4:BH280)*($BR$4:$BR280))*'[1]功能-战损相关'!$D$2-BT280</f>
        <v>1088412.6558771876</v>
      </c>
      <c r="BZ280" s="105">
        <f>SUMPRODUCT((BI$4:BI280)*($BR$4:$BR280))*'[1]功能-战损相关'!$D$2-BU280</f>
        <v>3402813.838717082</v>
      </c>
      <c r="CA280" s="105">
        <f>SUMPRODUCT((BJ$4:BJ280)*($BR$4:$BR280))*'[1]功能-战损相关'!$D$2-BV280</f>
        <v>2384881.6201799433</v>
      </c>
      <c r="CB280" s="105">
        <f>SUMPRODUCT((BK$4:BK280)*($BR$4:$BR280))*'[1]功能-战损相关'!$D$2-BW280</f>
        <v>1333011.5226089957</v>
      </c>
    </row>
    <row r="281" spans="40:80" x14ac:dyDescent="0.2">
      <c r="AN281" s="105">
        <v>278</v>
      </c>
      <c r="AO281" s="105">
        <f>求节点(节奏总纲!D$4:D$163,AH$4:AH$163,$AN281)*其他调用!H282*其他调用!$M282</f>
        <v>618792039.77993798</v>
      </c>
      <c r="AP281" s="105">
        <f>求节点(节奏总纲!E$4:E$163,AI$4:AI$163,$AN281)*其他调用!I282*其他调用!$M282</f>
        <v>561102947.13567352</v>
      </c>
      <c r="AQ281" s="105">
        <f>求节点(节奏总纲!F$4:F$163,AJ$4:AJ$163,$AN281)*其他调用!J282*其他调用!$M282</f>
        <v>57323147.864749886</v>
      </c>
      <c r="AR281" s="105">
        <f>求节点(节奏总纲!G$4:G$163,AK$4:AK$163,$AN281)*其他调用!K282*其他调用!$M282</f>
        <v>8169640.8064703671</v>
      </c>
      <c r="AS281" s="105">
        <f>求节点(节奏总纲!H$4:H$163,AL$4:AL$163,$AN281)*其他调用!L282*其他调用!$M282</f>
        <v>3470124.2978200046</v>
      </c>
      <c r="AT281" s="105">
        <f t="shared" si="22"/>
        <v>1248857899.8846519</v>
      </c>
      <c r="AU281" s="105"/>
      <c r="BF281" s="105">
        <v>278</v>
      </c>
      <c r="BG281" s="105">
        <f>求节点(节奏总纲!D$4:D$163,AZ$4:AZ$163,$AN281)</f>
        <v>21017.440119175466</v>
      </c>
      <c r="BH281" s="105">
        <f>求节点(节奏总纲!E$4:E$163,BA$4:BA$163,$AN281)</f>
        <v>64784.170624006205</v>
      </c>
      <c r="BI281" s="105">
        <f>求节点(节奏总纲!F$4:F$163,BB$4:BB$163,$AN281)</f>
        <v>201210.26413227798</v>
      </c>
      <c r="BJ281" s="105">
        <f>求节点(节奏总纲!G$4:G$163,BC$4:BC$163,$AN281)</f>
        <v>139869.3162399107</v>
      </c>
      <c r="BK281" s="105">
        <f>求节点(节奏总纲!H$4:H$163,BD$4:BD$163,$AN281)</f>
        <v>83302.513584100583</v>
      </c>
      <c r="BL281" s="105">
        <f>BG281*其他调用!H282*其他调用!$M282</f>
        <v>1008050.0278423193</v>
      </c>
      <c r="BM281" s="105">
        <f>BH281*其他调用!I282*其他调用!$M282</f>
        <v>3063741.4949353742</v>
      </c>
      <c r="BN281" s="105">
        <f>BI281*其他调用!J282*其他调用!$M282</f>
        <v>776756.13069456909</v>
      </c>
      <c r="BO281" s="105">
        <f>BJ281*其他调用!K282*其他调用!$M282</f>
        <v>96061.686916305742</v>
      </c>
      <c r="BP281" s="105">
        <f>BK281*其他调用!L282*其他调用!$M282</f>
        <v>16553.875499432466</v>
      </c>
      <c r="BQ281" s="105">
        <f t="shared" si="23"/>
        <v>4961163.215888001</v>
      </c>
      <c r="BR281" s="105">
        <f>[1]服务器生态!$R280</f>
        <v>1.9082257941437978E-2</v>
      </c>
      <c r="BS281" s="105">
        <f>SUMPRODUCT((BG$4:BG281)*($BR$4:$BR281)*(其他调用!BY$5:BY282))</f>
        <v>189183.39678858669</v>
      </c>
      <c r="BT281" s="105">
        <f>SUMPRODUCT((BH$4:BH281)*($BR$4:$BR281)*(其他调用!BZ$5:BZ282))</f>
        <v>586284.693109154</v>
      </c>
      <c r="BU281" s="105">
        <f>SUMPRODUCT((BI$4:BI281)*($BR$4:$BR281)*(其他调用!CA$5:CA282))</f>
        <v>1832956.2952719238</v>
      </c>
      <c r="BV281" s="105">
        <f>SUMPRODUCT((BJ$4:BJ281)*($BR$4:$BR281)*(其他调用!CB$5:CB282))</f>
        <v>1284634.1051655915</v>
      </c>
      <c r="BW281" s="105">
        <f>SUMPRODUCT((BK$4:BK281)*($BR$4:$BR281)*(其他调用!CC$5:CC282))</f>
        <v>718053.61525998893</v>
      </c>
      <c r="BX281" s="105">
        <f>SUMPRODUCT((BG$4:BG281)*($BR$4:$BR281))*'[1]功能-战损相关'!$D$2-BS281</f>
        <v>351340.59403594729</v>
      </c>
      <c r="BY281" s="105">
        <f>SUMPRODUCT((BH$4:BH281)*($BR$4:$BR281))*'[1]功能-战损相关'!$D$2-BT281</f>
        <v>1088814.4300598577</v>
      </c>
      <c r="BZ281" s="105">
        <f>SUMPRODUCT((BI$4:BI281)*($BR$4:$BR281))*'[1]功能-战损相关'!$D$2-BU281</f>
        <v>3404061.6912192889</v>
      </c>
      <c r="CA281" s="105">
        <f>SUMPRODUCT((BJ$4:BJ281)*($BR$4:$BR281))*'[1]功能-战损相关'!$D$2-BV281</f>
        <v>2385749.0524503826</v>
      </c>
      <c r="CB281" s="105">
        <f>SUMPRODUCT((BK$4:BK281)*($BR$4:$BR281))*'[1]功能-战损相关'!$D$2-BW281</f>
        <v>1333528.1426256949</v>
      </c>
    </row>
    <row r="282" spans="40:80" x14ac:dyDescent="0.2">
      <c r="AN282" s="105">
        <v>279</v>
      </c>
      <c r="AO282" s="105">
        <f>求节点(节奏总纲!D$4:D$163,AH$4:AH$163,$AN282)*其他调用!H283*其他调用!$M283</f>
        <v>619457978.36180699</v>
      </c>
      <c r="AP282" s="105">
        <f>求节点(节奏总纲!E$4:E$163,AI$4:AI$163,$AN282)*其他调用!I283*其他调用!$M283</f>
        <v>555385621.5270468</v>
      </c>
      <c r="AQ282" s="105">
        <f>求节点(节奏总纲!F$4:F$163,AJ$4:AJ$163,$AN282)*其他调用!J283*其他调用!$M283</f>
        <v>57347177.455771223</v>
      </c>
      <c r="AR282" s="105">
        <f>求节点(节奏总纲!G$4:G$163,AK$4:AK$163,$AN282)*其他调用!K283*其他调用!$M283</f>
        <v>8169640.8064703671</v>
      </c>
      <c r="AS282" s="105">
        <f>求节点(节奏总纲!H$4:H$163,AL$4:AL$163,$AN282)*其他调用!L283*其他调用!$M283</f>
        <v>3470124.2978200046</v>
      </c>
      <c r="AT282" s="105">
        <f t="shared" si="22"/>
        <v>1243830542.4489155</v>
      </c>
      <c r="AU282" s="105"/>
      <c r="BF282" s="105">
        <v>279</v>
      </c>
      <c r="BG282" s="105">
        <f>求节点(节奏总纲!D$4:D$163,AZ$4:AZ$163,$AN282)</f>
        <v>21027.595773369176</v>
      </c>
      <c r="BH282" s="105">
        <f>求节点(节奏总纲!E$4:E$163,BA$4:BA$163,$AN282)</f>
        <v>64814.970565303993</v>
      </c>
      <c r="BI282" s="105">
        <f>求节点(节奏总纲!F$4:F$163,BB$4:BB$163,$AN282)</f>
        <v>201301.64348587205</v>
      </c>
      <c r="BJ282" s="105">
        <f>求节点(节奏总纲!G$4:G$163,BC$4:BC$163,$AN282)</f>
        <v>139931.21017901078</v>
      </c>
      <c r="BK282" s="105">
        <f>求节点(节奏总纲!H$4:H$163,BD$4:BD$163,$AN282)</f>
        <v>83371.288441033495</v>
      </c>
      <c r="BL282" s="105">
        <f>BG282*其他调用!H283*其他调用!$M283</f>
        <v>1008537.1189169065</v>
      </c>
      <c r="BM282" s="105">
        <f>BH282*其他调用!I283*其他调用!$M283</f>
        <v>3065198.0707823243</v>
      </c>
      <c r="BN282" s="105">
        <f>BI282*其他调用!J283*其他调用!$M283</f>
        <v>777108.89338005742</v>
      </c>
      <c r="BO282" s="105">
        <f>BJ282*其他调用!K283*其他调用!$M283</f>
        <v>96104.195426103921</v>
      </c>
      <c r="BP282" s="105">
        <f>BK282*其他调用!L283*其他调用!$M283</f>
        <v>16567.542439002173</v>
      </c>
      <c r="BQ282" s="105">
        <f t="shared" si="23"/>
        <v>4963515.820944394</v>
      </c>
      <c r="BR282" s="105">
        <f>[1]服务器生态!$R281</f>
        <v>1.9082257941437978E-2</v>
      </c>
      <c r="BS282" s="105">
        <f>SUMPRODUCT((BG$4:BG282)*($BR$4:$BR282)*(其他调用!BY$5:BY283))</f>
        <v>189253.61623971295</v>
      </c>
      <c r="BT282" s="105">
        <f>SUMPRODUCT((BH$4:BH282)*($BR$4:$BR282)*(其他调用!BZ$5:BZ283))</f>
        <v>586501.13590684289</v>
      </c>
      <c r="BU282" s="105">
        <f>SUMPRODUCT((BI$4:BI282)*($BR$4:$BR282)*(其他调用!CA$5:CA283))</f>
        <v>1833628.5210018046</v>
      </c>
      <c r="BV282" s="105">
        <f>SUMPRODUCT((BJ$4:BJ282)*($BR$4:$BR282)*(其他调用!CB$5:CB283))</f>
        <v>1285101.3907687629</v>
      </c>
      <c r="BW282" s="105">
        <f>SUMPRODUCT((BK$4:BK282)*($BR$4:$BR282)*(其他调用!CC$5:CC283))</f>
        <v>718332.02493540372</v>
      </c>
      <c r="BX282" s="105">
        <f>SUMPRODUCT((BG$4:BG282)*($BR$4:$BR282))*'[1]功能-战损相关'!$D$2-BS282</f>
        <v>351471.00158803887</v>
      </c>
      <c r="BY282" s="105">
        <f>SUMPRODUCT((BH$4:BH282)*($BR$4:$BR282))*'[1]功能-战损相关'!$D$2-BT282</f>
        <v>1089216.3952555656</v>
      </c>
      <c r="BZ282" s="105">
        <f>SUMPRODUCT((BI$4:BI282)*($BR$4:$BR282))*'[1]功能-战损相关'!$D$2-BU282</f>
        <v>3405310.1104319245</v>
      </c>
      <c r="CA282" s="105">
        <f>SUMPRODUCT((BJ$4:BJ282)*($BR$4:$BR282))*'[1]功能-战损相关'!$D$2-BV282</f>
        <v>2386616.8685705578</v>
      </c>
      <c r="CB282" s="105">
        <f>SUMPRODUCT((BK$4:BK282)*($BR$4:$BR282))*'[1]功能-战损相关'!$D$2-BW282</f>
        <v>1334045.189165751</v>
      </c>
    </row>
    <row r="283" spans="40:80" x14ac:dyDescent="0.2">
      <c r="AN283" s="105">
        <v>280</v>
      </c>
      <c r="AO283" s="105">
        <f>求节点(节奏总纲!D$4:D$163,AH$4:AH$163,$AN283)*其他调用!H284*其他调用!$M284</f>
        <v>620123916.94367588</v>
      </c>
      <c r="AP283" s="105">
        <f>求节点(节奏总纲!E$4:E$163,AI$4:AI$163,$AN283)*其他调用!I284*其他调用!$M284</f>
        <v>549668295.91842008</v>
      </c>
      <c r="AQ283" s="105">
        <f>求节点(节奏总纲!F$4:F$163,AJ$4:AJ$163,$AN283)*其他调用!J284*其他调用!$M284</f>
        <v>57371207.046792574</v>
      </c>
      <c r="AR283" s="105">
        <f>求节点(节奏总纲!G$4:G$163,AK$4:AK$163,$AN283)*其他调用!K284*其他调用!$M284</f>
        <v>8169640.8064703671</v>
      </c>
      <c r="AS283" s="105">
        <f>求节点(节奏总纲!H$4:H$163,AL$4:AL$163,$AN283)*其他调用!L284*其他调用!$M284</f>
        <v>3470124.2978200046</v>
      </c>
      <c r="AT283" s="105">
        <f t="shared" si="22"/>
        <v>1238803185.0131788</v>
      </c>
      <c r="AU283" s="105"/>
      <c r="BF283" s="105">
        <v>280</v>
      </c>
      <c r="BG283" s="105">
        <f>求节点(节奏总纲!D$4:D$163,AZ$4:AZ$163,$AN283)</f>
        <v>21037.751427562889</v>
      </c>
      <c r="BH283" s="105">
        <f>求节点(节奏总纲!E$4:E$163,BA$4:BA$163,$AN283)</f>
        <v>64845.770506601781</v>
      </c>
      <c r="BI283" s="105">
        <f>求节点(节奏总纲!F$4:F$163,BB$4:BB$163,$AN283)</f>
        <v>201393.02283946611</v>
      </c>
      <c r="BJ283" s="105">
        <f>求节点(节奏总纲!G$4:G$163,BC$4:BC$163,$AN283)</f>
        <v>139993.10411811084</v>
      </c>
      <c r="BK283" s="105">
        <f>求节点(节奏总纲!H$4:H$163,BD$4:BD$163,$AN283)</f>
        <v>83440.063297966422</v>
      </c>
      <c r="BL283" s="105">
        <f>BG283*其他调用!H284*其他调用!$M284</f>
        <v>1009024.2099914942</v>
      </c>
      <c r="BM283" s="105">
        <f>BH283*其他调用!I284*其他调用!$M284</f>
        <v>3066654.6466292739</v>
      </c>
      <c r="BN283" s="105">
        <f>BI283*其他调用!J284*其他调用!$M284</f>
        <v>777461.65606554563</v>
      </c>
      <c r="BO283" s="105">
        <f>BJ283*其他调用!K284*其他调用!$M284</f>
        <v>96146.703935902086</v>
      </c>
      <c r="BP283" s="105">
        <f>BK283*其他调用!L284*其他调用!$M284</f>
        <v>16581.209378571883</v>
      </c>
      <c r="BQ283" s="105">
        <f t="shared" si="23"/>
        <v>4965868.4260007879</v>
      </c>
      <c r="BR283" s="105">
        <f>[1]服务器生态!$R282</f>
        <v>1.9082257941437978E-2</v>
      </c>
      <c r="BS283" s="105">
        <f>SUMPRODUCT((BG$4:BG283)*($BR$4:$BR283)*(其他调用!BY$5:BY284))</f>
        <v>189323.86960458147</v>
      </c>
      <c r="BT283" s="105">
        <f>SUMPRODUCT((BH$4:BH283)*($BR$4:$BR283)*(其他调用!BZ$5:BZ284))</f>
        <v>586717.68155770609</v>
      </c>
      <c r="BU283" s="105">
        <f>SUMPRODUCT((BI$4:BI283)*($BR$4:$BR283)*(其他调用!CA$5:CA284))</f>
        <v>1834301.0518834547</v>
      </c>
      <c r="BV283" s="105">
        <f>SUMPRODUCT((BJ$4:BJ283)*($BR$4:$BR283)*(其他调用!CB$5:CB284))</f>
        <v>1285568.8830602537</v>
      </c>
      <c r="BW283" s="105">
        <f>SUMPRODUCT((BK$4:BK283)*($BR$4:$BR283)*(其他调用!CC$5:CC284))</f>
        <v>718610.66427724157</v>
      </c>
      <c r="BX283" s="105">
        <f>SUMPRODUCT((BG$4:BG283)*($BR$4:$BR283))*'[1]功能-战损相关'!$D$2-BS283</f>
        <v>351601.4721227946</v>
      </c>
      <c r="BY283" s="105">
        <f>SUMPRODUCT((BH$4:BH283)*($BR$4:$BR283))*'[1]功能-战损相关'!$D$2-BT283</f>
        <v>1089618.5514643118</v>
      </c>
      <c r="BZ283" s="105">
        <f>SUMPRODUCT((BI$4:BI283)*($BR$4:$BR283))*'[1]功能-战损相关'!$D$2-BU283</f>
        <v>3406559.0963549893</v>
      </c>
      <c r="CA283" s="105">
        <f>SUMPRODUCT((BJ$4:BJ283)*($BR$4:$BR283))*'[1]功能-战损相关'!$D$2-BV283</f>
        <v>2387485.0685404693</v>
      </c>
      <c r="CB283" s="105">
        <f>SUMPRODUCT((BK$4:BK283)*($BR$4:$BR283))*'[1]功能-战损相关'!$D$2-BW283</f>
        <v>1334562.662229164</v>
      </c>
    </row>
    <row r="284" spans="40:80" x14ac:dyDescent="0.2">
      <c r="AN284" s="105">
        <v>281</v>
      </c>
      <c r="AO284" s="105">
        <f>求节点(节奏总纲!D$4:D$163,AH$4:AH$163,$AN284)*其他调用!H285*其他调用!$M285</f>
        <v>620789855.52554488</v>
      </c>
      <c r="AP284" s="105">
        <f>求节点(节奏总纲!E$4:E$163,AI$4:AI$163,$AN284)*其他调用!I285*其他调用!$M285</f>
        <v>543950970.30979335</v>
      </c>
      <c r="AQ284" s="105">
        <f>求节点(节奏总纲!F$4:F$163,AJ$4:AJ$163,$AN284)*其他调用!J285*其他调用!$M285</f>
        <v>57395236.637813903</v>
      </c>
      <c r="AR284" s="105">
        <f>求节点(节奏总纲!G$4:G$163,AK$4:AK$163,$AN284)*其他调用!K285*其他调用!$M285</f>
        <v>8169640.8064703671</v>
      </c>
      <c r="AS284" s="105">
        <f>求节点(节奏总纲!H$4:H$163,AL$4:AL$163,$AN284)*其他调用!L285*其他调用!$M285</f>
        <v>3470124.2978200046</v>
      </c>
      <c r="AT284" s="105">
        <f t="shared" si="22"/>
        <v>1233775827.5774424</v>
      </c>
      <c r="AU284" s="105"/>
      <c r="BF284" s="105">
        <v>281</v>
      </c>
      <c r="BG284" s="105">
        <f>求节点(节奏总纲!D$4:D$163,AZ$4:AZ$163,$AN284)</f>
        <v>21047.907081756603</v>
      </c>
      <c r="BH284" s="105">
        <f>求节点(节奏总纲!E$4:E$163,BA$4:BA$163,$AN284)</f>
        <v>64876.570447899561</v>
      </c>
      <c r="BI284" s="105">
        <f>求节点(节奏总纲!F$4:F$163,BB$4:BB$163,$AN284)</f>
        <v>201484.40219306017</v>
      </c>
      <c r="BJ284" s="105">
        <f>求节点(节奏总纲!G$4:G$163,BC$4:BC$163,$AN284)</f>
        <v>140054.99805721093</v>
      </c>
      <c r="BK284" s="105">
        <f>求节点(节奏总纲!H$4:H$163,BD$4:BD$163,$AN284)</f>
        <v>83508.838154899335</v>
      </c>
      <c r="BL284" s="105">
        <f>BG284*其他调用!H285*其他调用!$M285</f>
        <v>1009511.3010660817</v>
      </c>
      <c r="BM284" s="105">
        <f>BH284*其他调用!I285*其他调用!$M285</f>
        <v>3068111.2224762235</v>
      </c>
      <c r="BN284" s="105">
        <f>BI284*其他调用!J285*其他调用!$M285</f>
        <v>777814.41875103372</v>
      </c>
      <c r="BO284" s="105">
        <f>BJ284*其他调用!K285*其他调用!$M285</f>
        <v>96189.212445700265</v>
      </c>
      <c r="BP284" s="105">
        <f>BK284*其他调用!L285*其他调用!$M285</f>
        <v>16594.876318141592</v>
      </c>
      <c r="BQ284" s="105">
        <f t="shared" si="23"/>
        <v>4968221.0310571818</v>
      </c>
      <c r="BR284" s="105">
        <f>[1]服务器生态!$R283</f>
        <v>1.9082257941437978E-2</v>
      </c>
      <c r="BS284" s="105">
        <f>SUMPRODUCT((BG$4:BG284)*($BR$4:$BR284)*(其他调用!BY$5:BY285))</f>
        <v>189394.15688319225</v>
      </c>
      <c r="BT284" s="105">
        <f>SUMPRODUCT((BH$4:BH284)*($BR$4:$BR284)*(其他调用!BZ$5:BZ285))</f>
        <v>586934.33006174362</v>
      </c>
      <c r="BU284" s="105">
        <f>SUMPRODUCT((BI$4:BI284)*($BR$4:$BR284)*(其他调用!CA$5:CA285))</f>
        <v>1834973.8879168739</v>
      </c>
      <c r="BV284" s="105">
        <f>SUMPRODUCT((BJ$4:BJ284)*($BR$4:$BR284)*(其他调用!CB$5:CB285))</f>
        <v>1286036.5820400638</v>
      </c>
      <c r="BW284" s="105">
        <f>SUMPRODUCT((BK$4:BK284)*($BR$4:$BR284)*(其他调用!CC$5:CC285))</f>
        <v>718889.53328550234</v>
      </c>
      <c r="BX284" s="105">
        <f>SUMPRODUCT((BG$4:BG284)*($BR$4:$BR284))*'[1]功能-战损相关'!$D$2-BS284</f>
        <v>351732.00564021466</v>
      </c>
      <c r="BY284" s="105">
        <f>SUMPRODUCT((BH$4:BH284)*($BR$4:$BR284))*'[1]功能-战损相关'!$D$2-BT284</f>
        <v>1090020.8986860956</v>
      </c>
      <c r="BZ284" s="105">
        <f>SUMPRODUCT((BI$4:BI284)*($BR$4:$BR284))*'[1]功能-战损相关'!$D$2-BU284</f>
        <v>3407808.6489884816</v>
      </c>
      <c r="CA284" s="105">
        <f>SUMPRODUCT((BJ$4:BJ284)*($BR$4:$BR284))*'[1]功能-战损相关'!$D$2-BV284</f>
        <v>2388353.6523601171</v>
      </c>
      <c r="CB284" s="105">
        <f>SUMPRODUCT((BK$4:BK284)*($BR$4:$BR284))*'[1]功能-战损相关'!$D$2-BW284</f>
        <v>1335080.561815934</v>
      </c>
    </row>
    <row r="285" spans="40:80" x14ac:dyDescent="0.2">
      <c r="AN285" s="105">
        <v>282</v>
      </c>
      <c r="AO285" s="105">
        <f>求节点(节奏总纲!D$4:D$163,AH$4:AH$163,$AN285)*其他调用!H286*其他调用!$M286</f>
        <v>621455794.10741377</v>
      </c>
      <c r="AP285" s="105">
        <f>求节点(节奏总纲!E$4:E$163,AI$4:AI$163,$AN285)*其他调用!I286*其他调用!$M286</f>
        <v>538233644.70116651</v>
      </c>
      <c r="AQ285" s="105">
        <f>求节点(节奏总纲!F$4:F$163,AJ$4:AJ$163,$AN285)*其他调用!J286*其他调用!$M286</f>
        <v>57419266.228835247</v>
      </c>
      <c r="AR285" s="105">
        <f>求节点(节奏总纲!G$4:G$163,AK$4:AK$163,$AN285)*其他调用!K286*其他调用!$M286</f>
        <v>8169640.8064703671</v>
      </c>
      <c r="AS285" s="105">
        <f>求节点(节奏总纲!H$4:H$163,AL$4:AL$163,$AN285)*其他调用!L286*其他调用!$M286</f>
        <v>3470124.2978200046</v>
      </c>
      <c r="AT285" s="105">
        <f t="shared" si="22"/>
        <v>1228748470.1417062</v>
      </c>
      <c r="AU285" s="105"/>
      <c r="BF285" s="105">
        <v>282</v>
      </c>
      <c r="BG285" s="105">
        <f>求节点(节奏总纲!D$4:D$163,AZ$4:AZ$163,$AN285)</f>
        <v>21058.062735950312</v>
      </c>
      <c r="BH285" s="105">
        <f>求节点(节奏总纲!E$4:E$163,BA$4:BA$163,$AN285)</f>
        <v>64907.370389197349</v>
      </c>
      <c r="BI285" s="105">
        <f>求节点(节奏总纲!F$4:F$163,BB$4:BB$163,$AN285)</f>
        <v>201575.78154665424</v>
      </c>
      <c r="BJ285" s="105">
        <f>求节点(节奏总纲!G$4:G$163,BC$4:BC$163,$AN285)</f>
        <v>140116.89199631099</v>
      </c>
      <c r="BK285" s="105">
        <f>求节点(节奏总纲!H$4:H$163,BD$4:BD$163,$AN285)</f>
        <v>83577.613011832262</v>
      </c>
      <c r="BL285" s="105">
        <f>BG285*其他调用!H286*其他调用!$M286</f>
        <v>1009998.3921406693</v>
      </c>
      <c r="BM285" s="105">
        <f>BH285*其他调用!I286*其他调用!$M286</f>
        <v>3069567.7983231735</v>
      </c>
      <c r="BN285" s="105">
        <f>BI285*其他调用!J286*其他调用!$M286</f>
        <v>778167.18143652193</v>
      </c>
      <c r="BO285" s="105">
        <f>BJ285*其他调用!K286*其他调用!$M286</f>
        <v>96231.720955498429</v>
      </c>
      <c r="BP285" s="105">
        <f>BK285*其他调用!L286*其他调用!$M286</f>
        <v>16608.543257711302</v>
      </c>
      <c r="BQ285" s="105">
        <f t="shared" si="23"/>
        <v>4970573.6361135747</v>
      </c>
      <c r="BR285" s="105">
        <f>[1]服务器生态!$R284</f>
        <v>1.9082257941437978E-2</v>
      </c>
      <c r="BS285" s="105">
        <f>SUMPRODUCT((BG$4:BG285)*($BR$4:$BR285)*(其他调用!BY$5:BY286))</f>
        <v>189464.47807554525</v>
      </c>
      <c r="BT285" s="105">
        <f>SUMPRODUCT((BH$4:BH285)*($BR$4:$BR285)*(其他调用!BZ$5:BZ286))</f>
        <v>587151.08141895535</v>
      </c>
      <c r="BU285" s="105">
        <f>SUMPRODUCT((BI$4:BI285)*($BR$4:$BR285)*(其他调用!CA$5:CA286))</f>
        <v>1835647.0291020623</v>
      </c>
      <c r="BV285" s="105">
        <f>SUMPRODUCT((BJ$4:BJ285)*($BR$4:$BR285)*(其他调用!CB$5:CB286))</f>
        <v>1286504.4877081935</v>
      </c>
      <c r="BW285" s="105">
        <f>SUMPRODUCT((BK$4:BK285)*($BR$4:$BR285)*(其他调用!CC$5:CC286))</f>
        <v>719168.63196018606</v>
      </c>
      <c r="BX285" s="105">
        <f>SUMPRODUCT((BG$4:BG285)*($BR$4:$BR285))*'[1]功能-战损相关'!$D$2-BS285</f>
        <v>351862.60214029881</v>
      </c>
      <c r="BY285" s="105">
        <f>SUMPRODUCT((BH$4:BH285)*($BR$4:$BR285))*'[1]功能-战损相关'!$D$2-BT285</f>
        <v>1090423.4369209171</v>
      </c>
      <c r="BZ285" s="105">
        <f>SUMPRODUCT((BI$4:BI285)*($BR$4:$BR285))*'[1]功能-战损相关'!$D$2-BU285</f>
        <v>3409058.7683324036</v>
      </c>
      <c r="CA285" s="105">
        <f>SUMPRODUCT((BJ$4:BJ285)*($BR$4:$BR285))*'[1]功能-战损相关'!$D$2-BV285</f>
        <v>2389222.6200295007</v>
      </c>
      <c r="CB285" s="105">
        <f>SUMPRODUCT((BK$4:BK285)*($BR$4:$BR285))*'[1]功能-战损相关'!$D$2-BW285</f>
        <v>1335598.8879260612</v>
      </c>
    </row>
    <row r="286" spans="40:80" x14ac:dyDescent="0.2">
      <c r="AN286" s="105">
        <v>283</v>
      </c>
      <c r="AO286" s="105">
        <f>求节点(节奏总纲!D$4:D$163,AH$4:AH$163,$AN286)*其他调用!H287*其他调用!$M287</f>
        <v>622121732.68928266</v>
      </c>
      <c r="AP286" s="105">
        <f>求节点(节奏总纲!E$4:E$163,AI$4:AI$163,$AN286)*其他调用!I287*其他调用!$M287</f>
        <v>532516319.09253991</v>
      </c>
      <c r="AQ286" s="105">
        <f>求节点(节奏总纲!F$4:F$163,AJ$4:AJ$163,$AN286)*其他调用!J287*其他调用!$M287</f>
        <v>57443295.819856584</v>
      </c>
      <c r="AR286" s="105">
        <f>求节点(节奏总纲!G$4:G$163,AK$4:AK$163,$AN286)*其他调用!K287*其他调用!$M287</f>
        <v>8169640.8064703671</v>
      </c>
      <c r="AS286" s="105">
        <f>求节点(节奏总纲!H$4:H$163,AL$4:AL$163,$AN286)*其他调用!L287*其他调用!$M287</f>
        <v>3470124.2978200046</v>
      </c>
      <c r="AT286" s="105">
        <f t="shared" si="22"/>
        <v>1223721112.7059698</v>
      </c>
      <c r="AU286" s="105"/>
      <c r="BF286" s="105">
        <v>283</v>
      </c>
      <c r="BG286" s="105">
        <f>求节点(节奏总纲!D$4:D$163,AZ$4:AZ$163,$AN286)</f>
        <v>21068.218390144026</v>
      </c>
      <c r="BH286" s="105">
        <f>求节点(节奏总纲!E$4:E$163,BA$4:BA$163,$AN286)</f>
        <v>64938.170330495137</v>
      </c>
      <c r="BI286" s="105">
        <f>求节点(节奏总纲!F$4:F$163,BB$4:BB$163,$AN286)</f>
        <v>201667.1609002483</v>
      </c>
      <c r="BJ286" s="105">
        <f>求节点(节奏总纲!G$4:G$163,BC$4:BC$163,$AN286)</f>
        <v>140178.78593541106</v>
      </c>
      <c r="BK286" s="105">
        <f>求节点(节奏总纲!H$4:H$163,BD$4:BD$163,$AN286)</f>
        <v>83646.387868765174</v>
      </c>
      <c r="BL286" s="105">
        <f>BG286*其他调用!H287*其他调用!$M287</f>
        <v>1010485.4832152568</v>
      </c>
      <c r="BM286" s="105">
        <f>BH286*其他调用!I287*其他调用!$M287</f>
        <v>3071024.3741701231</v>
      </c>
      <c r="BN286" s="105">
        <f>BI286*其他调用!J287*其他调用!$M287</f>
        <v>778519.94412201014</v>
      </c>
      <c r="BO286" s="105">
        <f>BJ286*其他调用!K287*其他调用!$M287</f>
        <v>96274.229465296594</v>
      </c>
      <c r="BP286" s="105">
        <f>BK286*其他调用!L287*其他调用!$M287</f>
        <v>16622.210197281012</v>
      </c>
      <c r="BQ286" s="105">
        <f t="shared" si="23"/>
        <v>4972926.2411699677</v>
      </c>
      <c r="BR286" s="105">
        <f>[1]服务器生态!$R285</f>
        <v>1.9082257941437978E-2</v>
      </c>
      <c r="BS286" s="105">
        <f>SUMPRODUCT((BG$4:BG286)*($BR$4:$BR286)*(其他调用!BY$5:BY287))</f>
        <v>189534.83318164051</v>
      </c>
      <c r="BT286" s="105">
        <f>SUMPRODUCT((BH$4:BH286)*($BR$4:$BR286)*(其他调用!BZ$5:BZ287))</f>
        <v>587367.9356293414</v>
      </c>
      <c r="BU286" s="105">
        <f>SUMPRODUCT((BI$4:BI286)*($BR$4:$BR286)*(其他调用!CA$5:CA287))</f>
        <v>1836320.4754390202</v>
      </c>
      <c r="BV286" s="105">
        <f>SUMPRODUCT((BJ$4:BJ286)*($BR$4:$BR286)*(其他调用!CB$5:CB287))</f>
        <v>1286972.6000646425</v>
      </c>
      <c r="BW286" s="105">
        <f>SUMPRODUCT((BK$4:BK286)*($BR$4:$BR286)*(其他调用!CC$5:CC287))</f>
        <v>719447.96030129283</v>
      </c>
      <c r="BX286" s="105">
        <f>SUMPRODUCT((BG$4:BG286)*($BR$4:$BR286))*'[1]功能-战损相关'!$D$2-BS286</f>
        <v>351993.26162304729</v>
      </c>
      <c r="BY286" s="105">
        <f>SUMPRODUCT((BH$4:BH286)*($BR$4:$BR286))*'[1]功能-战损相关'!$D$2-BT286</f>
        <v>1090826.1661687768</v>
      </c>
      <c r="BZ286" s="105">
        <f>SUMPRODUCT((BI$4:BI286)*($BR$4:$BR286))*'[1]功能-战损相关'!$D$2-BU286</f>
        <v>3410309.454386754</v>
      </c>
      <c r="CA286" s="105">
        <f>SUMPRODUCT((BJ$4:BJ286)*($BR$4:$BR286))*'[1]功能-战损相关'!$D$2-BV286</f>
        <v>2390091.9715486197</v>
      </c>
      <c r="CB286" s="105">
        <f>SUMPRODUCT((BK$4:BK286)*($BR$4:$BR286))*'[1]功能-战损相关'!$D$2-BW286</f>
        <v>1336117.640559545</v>
      </c>
    </row>
    <row r="287" spans="40:80" x14ac:dyDescent="0.2">
      <c r="AN287" s="105">
        <v>284</v>
      </c>
      <c r="AO287" s="105">
        <f>求节点(节奏总纲!D$4:D$163,AH$4:AH$163,$AN287)*其他调用!H288*其他调用!$M288</f>
        <v>622787671.27115154</v>
      </c>
      <c r="AP287" s="105">
        <f>求节点(节奏总纲!E$4:E$163,AI$4:AI$163,$AN287)*其他调用!I288*其他调用!$M288</f>
        <v>526798993.48391306</v>
      </c>
      <c r="AQ287" s="105">
        <f>求节点(节奏总纲!F$4:F$163,AJ$4:AJ$163,$AN287)*其他调用!J288*其他调用!$M288</f>
        <v>57467325.410877928</v>
      </c>
      <c r="AR287" s="105">
        <f>求节点(节奏总纲!G$4:G$163,AK$4:AK$163,$AN287)*其他调用!K288*其他调用!$M288</f>
        <v>8169640.8064703671</v>
      </c>
      <c r="AS287" s="105">
        <f>求节点(节奏总纲!H$4:H$163,AL$4:AL$163,$AN287)*其他调用!L288*其他调用!$M288</f>
        <v>3470124.2978200046</v>
      </c>
      <c r="AT287" s="105">
        <f t="shared" si="22"/>
        <v>1218693755.2702329</v>
      </c>
      <c r="AU287" s="105"/>
      <c r="BF287" s="105">
        <v>284</v>
      </c>
      <c r="BG287" s="105">
        <f>求节点(节奏总纲!D$4:D$163,AZ$4:AZ$163,$AN287)</f>
        <v>21078.374044337736</v>
      </c>
      <c r="BH287" s="105">
        <f>求节点(节奏总纲!E$4:E$163,BA$4:BA$163,$AN287)</f>
        <v>64968.970271792925</v>
      </c>
      <c r="BI287" s="105">
        <f>求节点(节奏总纲!F$4:F$163,BB$4:BB$163,$AN287)</f>
        <v>201758.54025384234</v>
      </c>
      <c r="BJ287" s="105">
        <f>求节点(节奏总纲!G$4:G$163,BC$4:BC$163,$AN287)</f>
        <v>140240.67987451114</v>
      </c>
      <c r="BK287" s="105">
        <f>求节点(节奏总纲!H$4:H$163,BD$4:BD$163,$AN287)</f>
        <v>83715.162725698101</v>
      </c>
      <c r="BL287" s="105">
        <f>BG287*其他调用!H288*其他调用!$M288</f>
        <v>1010972.5742898443</v>
      </c>
      <c r="BM287" s="105">
        <f>BH287*其他调用!I288*其他调用!$M288</f>
        <v>3072480.9500170732</v>
      </c>
      <c r="BN287" s="105">
        <f>BI287*其他调用!J288*其他调用!$M288</f>
        <v>778872.70680749835</v>
      </c>
      <c r="BO287" s="105">
        <f>BJ287*其他调用!K288*其他调用!$M288</f>
        <v>96316.737975094788</v>
      </c>
      <c r="BP287" s="105">
        <f>BK287*其他调用!L288*其他调用!$M288</f>
        <v>16635.877136850722</v>
      </c>
      <c r="BQ287" s="105">
        <f t="shared" si="23"/>
        <v>4975278.8462263606</v>
      </c>
      <c r="BR287" s="105">
        <f>[1]服务器生态!$R286</f>
        <v>1.9082257941437978E-2</v>
      </c>
      <c r="BS287" s="105">
        <f>SUMPRODUCT((BG$4:BG287)*($BR$4:$BR287)*(其他调用!BY$5:BY288))</f>
        <v>189605.22220147803</v>
      </c>
      <c r="BT287" s="105">
        <f>SUMPRODUCT((BH$4:BH287)*($BR$4:$BR287)*(其他调用!BZ$5:BZ288))</f>
        <v>587584.89269290166</v>
      </c>
      <c r="BU287" s="105">
        <f>SUMPRODUCT((BI$4:BI287)*($BR$4:$BR287)*(其他调用!CA$5:CA288))</f>
        <v>1836994.2269277473</v>
      </c>
      <c r="BV287" s="105">
        <f>SUMPRODUCT((BJ$4:BJ287)*($BR$4:$BR287)*(其他调用!CB$5:CB288))</f>
        <v>1287440.9191094108</v>
      </c>
      <c r="BW287" s="105">
        <f>SUMPRODUCT((BK$4:BK287)*($BR$4:$BR287)*(其他调用!CC$5:CC288))</f>
        <v>719727.51830882253</v>
      </c>
      <c r="BX287" s="105">
        <f>SUMPRODUCT((BG$4:BG287)*($BR$4:$BR287))*'[1]功能-战损相关'!$D$2-BS287</f>
        <v>352123.98408845981</v>
      </c>
      <c r="BY287" s="105">
        <f>SUMPRODUCT((BH$4:BH287)*($BR$4:$BR287))*'[1]功能-战损相关'!$D$2-BT287</f>
        <v>1091229.0864296746</v>
      </c>
      <c r="BZ287" s="105">
        <f>SUMPRODUCT((BI$4:BI287)*($BR$4:$BR287))*'[1]功能-战损相关'!$D$2-BU287</f>
        <v>3411560.7071515331</v>
      </c>
      <c r="CA287" s="105">
        <f>SUMPRODUCT((BJ$4:BJ287)*($BR$4:$BR287))*'[1]功能-战损相关'!$D$2-BV287</f>
        <v>2390961.7069174759</v>
      </c>
      <c r="CB287" s="105">
        <f>SUMPRODUCT((BK$4:BK287)*($BR$4:$BR287))*'[1]功能-战损相关'!$D$2-BW287</f>
        <v>1336636.819716386</v>
      </c>
    </row>
    <row r="288" spans="40:80" x14ac:dyDescent="0.2">
      <c r="AN288" s="105">
        <v>285</v>
      </c>
      <c r="AO288" s="105">
        <f>求节点(节奏总纲!D$4:D$163,AH$4:AH$163,$AN288)*其他调用!H289*其他调用!$M289</f>
        <v>623453609.85302055</v>
      </c>
      <c r="AP288" s="105">
        <f>求节点(节奏总纲!E$4:E$163,AI$4:AI$163,$AN288)*其他调用!I289*其他调用!$M289</f>
        <v>521081667.8752864</v>
      </c>
      <c r="AQ288" s="105">
        <f>求节点(节奏总纲!F$4:F$163,AJ$4:AJ$163,$AN288)*其他调用!J289*其他调用!$M289</f>
        <v>57491355.001899265</v>
      </c>
      <c r="AR288" s="105">
        <f>求节点(节奏总纲!G$4:G$163,AK$4:AK$163,$AN288)*其他调用!K289*其他调用!$M289</f>
        <v>8169640.8064703671</v>
      </c>
      <c r="AS288" s="105">
        <f>求节点(节奏总纲!H$4:H$163,AL$4:AL$163,$AN288)*其他调用!L289*其他调用!$M289</f>
        <v>3470124.2978200046</v>
      </c>
      <c r="AT288" s="105">
        <f t="shared" si="22"/>
        <v>1213666397.8344967</v>
      </c>
      <c r="AU288" s="105"/>
      <c r="BF288" s="105">
        <v>285</v>
      </c>
      <c r="BG288" s="105">
        <f>求节点(节奏总纲!D$4:D$163,AZ$4:AZ$163,$AN288)</f>
        <v>21088.529698531449</v>
      </c>
      <c r="BH288" s="105">
        <f>求节点(节奏总纲!E$4:E$163,BA$4:BA$163,$AN288)</f>
        <v>64999.770213090706</v>
      </c>
      <c r="BI288" s="105">
        <f>求节点(节奏总纲!F$4:F$163,BB$4:BB$163,$AN288)</f>
        <v>201849.9196074364</v>
      </c>
      <c r="BJ288" s="105">
        <f>求节点(节奏总纲!G$4:G$163,BC$4:BC$163,$AN288)</f>
        <v>140302.5738136112</v>
      </c>
      <c r="BK288" s="105">
        <f>求节点(节奏总纲!H$4:H$163,BD$4:BD$163,$AN288)</f>
        <v>83783.937582631013</v>
      </c>
      <c r="BL288" s="105">
        <f>BG288*其他调用!H289*其他调用!$M289</f>
        <v>1011459.6653644319</v>
      </c>
      <c r="BM288" s="105">
        <f>BH288*其他调用!I289*其他调用!$M289</f>
        <v>3073937.5258640228</v>
      </c>
      <c r="BN288" s="105">
        <f>BI288*其他调用!J289*其他调用!$M289</f>
        <v>779225.46949298657</v>
      </c>
      <c r="BO288" s="105">
        <f>BJ288*其他调用!K289*其他调用!$M289</f>
        <v>96359.246484892952</v>
      </c>
      <c r="BP288" s="105">
        <f>BK288*其他调用!L289*其他调用!$M289</f>
        <v>16649.544076420432</v>
      </c>
      <c r="BQ288" s="105">
        <f t="shared" si="23"/>
        <v>4977631.4512827555</v>
      </c>
      <c r="BR288" s="105">
        <f>[1]服务器生态!$R287</f>
        <v>1.9082257941437978E-2</v>
      </c>
      <c r="BS288" s="105">
        <f>SUMPRODUCT((BG$4:BG288)*($BR$4:$BR288)*(其他调用!BY$5:BY289))</f>
        <v>189675.6451350578</v>
      </c>
      <c r="BT288" s="105">
        <f>SUMPRODUCT((BH$4:BH288)*($BR$4:$BR288)*(其他调用!BZ$5:BZ289))</f>
        <v>587801.95260963624</v>
      </c>
      <c r="BU288" s="105">
        <f>SUMPRODUCT((BI$4:BI288)*($BR$4:$BR288)*(其他调用!CA$5:CA289))</f>
        <v>1837668.2835682435</v>
      </c>
      <c r="BV288" s="105">
        <f>SUMPRODUCT((BJ$4:BJ288)*($BR$4:$BR288)*(其他调用!CB$5:CB289))</f>
        <v>1287909.4448424987</v>
      </c>
      <c r="BW288" s="105">
        <f>SUMPRODUCT((BK$4:BK288)*($BR$4:$BR288)*(其他调用!CC$5:CC289))</f>
        <v>720007.30598277517</v>
      </c>
      <c r="BX288" s="105">
        <f>SUMPRODUCT((BG$4:BG288)*($BR$4:$BR288))*'[1]功能-战损相关'!$D$2-BS288</f>
        <v>352254.76953653659</v>
      </c>
      <c r="BY288" s="105">
        <f>SUMPRODUCT((BH$4:BH288)*($BR$4:$BR288))*'[1]功能-战损相关'!$D$2-BT288</f>
        <v>1091632.1977036102</v>
      </c>
      <c r="BZ288" s="105">
        <f>SUMPRODUCT((BI$4:BI288)*($BR$4:$BR288))*'[1]功能-战损相关'!$D$2-BU288</f>
        <v>3412812.5266267406</v>
      </c>
      <c r="CA288" s="105">
        <f>SUMPRODUCT((BJ$4:BJ288)*($BR$4:$BR288))*'[1]功能-战损相关'!$D$2-BV288</f>
        <v>2391831.826136067</v>
      </c>
      <c r="CB288" s="105">
        <f>SUMPRODUCT((BK$4:BK288)*($BR$4:$BR288))*'[1]功能-战损相关'!$D$2-BW288</f>
        <v>1337156.425396584</v>
      </c>
    </row>
    <row r="289" spans="40:80" x14ac:dyDescent="0.2">
      <c r="AN289" s="105">
        <v>286</v>
      </c>
      <c r="AO289" s="105">
        <f>求节点(节奏总纲!D$4:D$163,AH$4:AH$163,$AN289)*其他调用!H290*其他调用!$M290</f>
        <v>624119548.43488944</v>
      </c>
      <c r="AP289" s="105">
        <f>求节点(节奏总纲!E$4:E$163,AI$4:AI$163,$AN289)*其他调用!I290*其他调用!$M290</f>
        <v>515364342.26665962</v>
      </c>
      <c r="AQ289" s="105">
        <f>求节点(节奏总纲!F$4:F$163,AJ$4:AJ$163,$AN289)*其他调用!J290*其他调用!$M290</f>
        <v>57515384.592920609</v>
      </c>
      <c r="AR289" s="105">
        <f>求节点(节奏总纲!G$4:G$163,AK$4:AK$163,$AN289)*其他调用!K290*其他调用!$M290</f>
        <v>8169640.8064703671</v>
      </c>
      <c r="AS289" s="105">
        <f>求节点(节奏总纲!H$4:H$163,AL$4:AL$163,$AN289)*其他调用!L290*其他调用!$M290</f>
        <v>3470124.2978200046</v>
      </c>
      <c r="AT289" s="105">
        <f t="shared" si="22"/>
        <v>1208639040.3987601</v>
      </c>
      <c r="AU289" s="105"/>
      <c r="BF289" s="105">
        <v>286</v>
      </c>
      <c r="BG289" s="105">
        <f>求节点(节奏总纲!D$4:D$163,AZ$4:AZ$163,$AN289)</f>
        <v>21098.685352725162</v>
      </c>
      <c r="BH289" s="105">
        <f>求节点(节奏总纲!E$4:E$163,BA$4:BA$163,$AN289)</f>
        <v>65030.570154388493</v>
      </c>
      <c r="BI289" s="105">
        <f>求节点(节奏总纲!F$4:F$163,BB$4:BB$163,$AN289)</f>
        <v>201941.29896103046</v>
      </c>
      <c r="BJ289" s="105">
        <f>求节点(节奏总纲!G$4:G$163,BC$4:BC$163,$AN289)</f>
        <v>140364.46775271127</v>
      </c>
      <c r="BK289" s="105">
        <f>求节点(节奏总纲!H$4:H$163,BD$4:BD$163,$AN289)</f>
        <v>83852.71243956394</v>
      </c>
      <c r="BL289" s="105">
        <f>BG289*其他调用!H290*其他调用!$M290</f>
        <v>1011946.7564390196</v>
      </c>
      <c r="BM289" s="105">
        <f>BH289*其他调用!I290*其他调用!$M290</f>
        <v>3075394.1017109724</v>
      </c>
      <c r="BN289" s="105">
        <f>BI289*其他调用!J290*其他调用!$M290</f>
        <v>779578.23217847478</v>
      </c>
      <c r="BO289" s="105">
        <f>BJ289*其他调用!K290*其他调用!$M290</f>
        <v>96401.754994691117</v>
      </c>
      <c r="BP289" s="105">
        <f>BK289*其他调用!L290*其他调用!$M290</f>
        <v>16663.211015990142</v>
      </c>
      <c r="BQ289" s="105">
        <f t="shared" si="23"/>
        <v>4979984.0563391475</v>
      </c>
      <c r="BR289" s="105">
        <f>[1]服务器生态!$R288</f>
        <v>1.9082257941437978E-2</v>
      </c>
      <c r="BS289" s="105">
        <f>SUMPRODUCT((BG$4:BG289)*($BR$4:$BR289)*(其他调用!BY$5:BY290))</f>
        <v>189746.10198237983</v>
      </c>
      <c r="BT289" s="105">
        <f>SUMPRODUCT((BH$4:BH289)*($BR$4:$BR289)*(其他调用!BZ$5:BZ290))</f>
        <v>588019.11537954514</v>
      </c>
      <c r="BU289" s="105">
        <f>SUMPRODUCT((BI$4:BI289)*($BR$4:$BR289)*(其他调用!CA$5:CA290))</f>
        <v>1838342.6453605092</v>
      </c>
      <c r="BV289" s="105">
        <f>SUMPRODUCT((BJ$4:BJ289)*($BR$4:$BR289)*(其他调用!CB$5:CB290))</f>
        <v>1288378.177263906</v>
      </c>
      <c r="BW289" s="105">
        <f>SUMPRODUCT((BK$4:BK289)*($BR$4:$BR289)*(其他调用!CC$5:CC290))</f>
        <v>720287.32332315086</v>
      </c>
      <c r="BX289" s="105">
        <f>SUMPRODUCT((BG$4:BG289)*($BR$4:$BR289))*'[1]功能-战损相关'!$D$2-BS289</f>
        <v>352385.61796727753</v>
      </c>
      <c r="BY289" s="105">
        <f>SUMPRODUCT((BH$4:BH289)*($BR$4:$BR289))*'[1]功能-战损相关'!$D$2-BT289</f>
        <v>1092035.4999905839</v>
      </c>
      <c r="BZ289" s="105">
        <f>SUMPRODUCT((BI$4:BI289)*($BR$4:$BR289))*'[1]功能-战损相关'!$D$2-BU289</f>
        <v>3414064.9128123764</v>
      </c>
      <c r="CA289" s="105">
        <f>SUMPRODUCT((BJ$4:BJ289)*($BR$4:$BR289))*'[1]功能-战损相关'!$D$2-BV289</f>
        <v>2392702.3292043945</v>
      </c>
      <c r="CB289" s="105">
        <f>SUMPRODUCT((BK$4:BK289)*($BR$4:$BR289))*'[1]功能-战损相关'!$D$2-BW289</f>
        <v>1337676.4576001386</v>
      </c>
    </row>
    <row r="290" spans="40:80" x14ac:dyDescent="0.2">
      <c r="AN290" s="105">
        <v>287</v>
      </c>
      <c r="AO290" s="105">
        <f>求节点(节奏总纲!D$4:D$163,AH$4:AH$163,$AN290)*其他调用!H291*其他调用!$M291</f>
        <v>624785487.01675832</v>
      </c>
      <c r="AP290" s="105">
        <f>求节点(节奏总纲!E$4:E$163,AI$4:AI$163,$AN290)*其他调用!I291*其他调用!$M291</f>
        <v>509647016.65803289</v>
      </c>
      <c r="AQ290" s="105">
        <f>求节点(节奏总纲!F$4:F$163,AJ$4:AJ$163,$AN290)*其他调用!J291*其他调用!$M291</f>
        <v>57539414.183941938</v>
      </c>
      <c r="AR290" s="105">
        <f>求节点(节奏总纲!G$4:G$163,AK$4:AK$163,$AN290)*其他调用!K291*其他调用!$M291</f>
        <v>8169640.8064703671</v>
      </c>
      <c r="AS290" s="105">
        <f>求节点(节奏总纲!H$4:H$163,AL$4:AL$163,$AN290)*其他调用!L291*其他调用!$M291</f>
        <v>3470124.2978200046</v>
      </c>
      <c r="AT290" s="105">
        <f t="shared" si="22"/>
        <v>1203611682.9630237</v>
      </c>
      <c r="AU290" s="105"/>
      <c r="BF290" s="105">
        <v>287</v>
      </c>
      <c r="BG290" s="105">
        <f>求节点(节奏总纲!D$4:D$163,AZ$4:AZ$163,$AN290)</f>
        <v>21108.841006918872</v>
      </c>
      <c r="BH290" s="105">
        <f>求节点(节奏总纲!E$4:E$163,BA$4:BA$163,$AN290)</f>
        <v>65061.370095686281</v>
      </c>
      <c r="BI290" s="105">
        <f>求节点(节奏总纲!F$4:F$163,BB$4:BB$163,$AN290)</f>
        <v>202032.67831462453</v>
      </c>
      <c r="BJ290" s="105">
        <f>求节点(节奏总纲!G$4:G$163,BC$4:BC$163,$AN290)</f>
        <v>140426.36169181135</v>
      </c>
      <c r="BK290" s="105">
        <f>求节点(节奏总纲!H$4:H$163,BD$4:BD$163,$AN290)</f>
        <v>83921.487296496853</v>
      </c>
      <c r="BL290" s="105">
        <f>BG290*其他调用!H291*其他调用!$M291</f>
        <v>1012433.847513607</v>
      </c>
      <c r="BM290" s="105">
        <f>BH290*其他调用!I291*其他调用!$M291</f>
        <v>3076850.6775579224</v>
      </c>
      <c r="BN290" s="105">
        <f>BI290*其他调用!J291*其他调用!$M291</f>
        <v>779930.99486396299</v>
      </c>
      <c r="BO290" s="105">
        <f>BJ290*其他调用!K291*其他调用!$M291</f>
        <v>96444.263504489296</v>
      </c>
      <c r="BP290" s="105">
        <f>BK290*其他调用!L291*其他调用!$M291</f>
        <v>16676.877955559852</v>
      </c>
      <c r="BQ290" s="105">
        <f t="shared" si="23"/>
        <v>4982336.6613955414</v>
      </c>
      <c r="BR290" s="105">
        <f>[1]服务器生态!$R289</f>
        <v>1.9082257941437978E-2</v>
      </c>
      <c r="BS290" s="105">
        <f>SUMPRODUCT((BG$4:BG290)*($BR$4:$BR290)*(其他调用!BY$5:BY291))</f>
        <v>189816.59274344411</v>
      </c>
      <c r="BT290" s="105">
        <f>SUMPRODUCT((BH$4:BH290)*($BR$4:$BR290)*(其他调用!BZ$5:BZ291))</f>
        <v>588236.38100262824</v>
      </c>
      <c r="BU290" s="105">
        <f>SUMPRODUCT((BI$4:BI290)*($BR$4:$BR290)*(其他调用!CA$5:CA291))</f>
        <v>1839017.312304544</v>
      </c>
      <c r="BV290" s="105">
        <f>SUMPRODUCT((BJ$4:BJ290)*($BR$4:$BR290)*(其他调用!CB$5:CB291))</f>
        <v>1288847.1163736326</v>
      </c>
      <c r="BW290" s="105">
        <f>SUMPRODUCT((BK$4:BK290)*($BR$4:$BR290)*(其他调用!CC$5:CC291))</f>
        <v>720567.57032994949</v>
      </c>
      <c r="BX290" s="105">
        <f>SUMPRODUCT((BG$4:BG290)*($BR$4:$BR290))*'[1]功能-战损相关'!$D$2-BS290</f>
        <v>352516.52938068262</v>
      </c>
      <c r="BY290" s="105">
        <f>SUMPRODUCT((BH$4:BH290)*($BR$4:$BR290))*'[1]功能-战损相关'!$D$2-BT290</f>
        <v>1092438.9932905955</v>
      </c>
      <c r="BZ290" s="105">
        <f>SUMPRODUCT((BI$4:BI290)*($BR$4:$BR290))*'[1]功能-战损相关'!$D$2-BU290</f>
        <v>3415317.8657084405</v>
      </c>
      <c r="CA290" s="105">
        <f>SUMPRODUCT((BJ$4:BJ290)*($BR$4:$BR290))*'[1]功能-战损相关'!$D$2-BV290</f>
        <v>2393573.2161224587</v>
      </c>
      <c r="CB290" s="105">
        <f>SUMPRODUCT((BK$4:BK290)*($BR$4:$BR290))*'[1]功能-战损相关'!$D$2-BW290</f>
        <v>1338196.9163270504</v>
      </c>
    </row>
    <row r="291" spans="40:80" x14ac:dyDescent="0.2">
      <c r="AN291" s="105">
        <v>288</v>
      </c>
      <c r="AO291" s="105">
        <f>求节点(节奏总纲!D$4:D$163,AH$4:AH$163,$AN291)*其他调用!H292*其他调用!$M292</f>
        <v>625451425.59862733</v>
      </c>
      <c r="AP291" s="105">
        <f>求节点(节奏总纲!E$4:E$163,AI$4:AI$163,$AN291)*其他调用!I292*其他调用!$M292</f>
        <v>503929691.04940611</v>
      </c>
      <c r="AQ291" s="105">
        <f>求节点(节奏总纲!F$4:F$163,AJ$4:AJ$163,$AN291)*其他调用!J292*其他调用!$M292</f>
        <v>57563443.774963289</v>
      </c>
      <c r="AR291" s="105">
        <f>求节点(节奏总纲!G$4:G$163,AK$4:AK$163,$AN291)*其他调用!K292*其他调用!$M292</f>
        <v>8169640.8064703671</v>
      </c>
      <c r="AS291" s="105">
        <f>求节点(节奏总纲!H$4:H$163,AL$4:AL$163,$AN291)*其他调用!L292*其他调用!$M292</f>
        <v>3470124.2978200046</v>
      </c>
      <c r="AT291" s="105">
        <f t="shared" si="22"/>
        <v>1198584325.5272872</v>
      </c>
      <c r="AU291" s="105"/>
      <c r="BF291" s="105">
        <v>288</v>
      </c>
      <c r="BG291" s="105">
        <f>求节点(节奏总纲!D$4:D$163,AZ$4:AZ$163,$AN291)</f>
        <v>21118.996661112586</v>
      </c>
      <c r="BH291" s="105">
        <f>求节点(节奏总纲!E$4:E$163,BA$4:BA$163,$AN291)</f>
        <v>65092.170036984069</v>
      </c>
      <c r="BI291" s="105">
        <f>求节点(节奏总纲!F$4:F$163,BB$4:BB$163,$AN291)</f>
        <v>202124.05766821859</v>
      </c>
      <c r="BJ291" s="105">
        <f>求节点(节奏总纲!G$4:G$163,BC$4:BC$163,$AN291)</f>
        <v>140488.25563091142</v>
      </c>
      <c r="BK291" s="105">
        <f>求节点(节奏总纲!H$4:H$163,BD$4:BD$163,$AN291)</f>
        <v>83990.26215342978</v>
      </c>
      <c r="BL291" s="105">
        <f>BG291*其他调用!H292*其他调用!$M292</f>
        <v>1012920.9385881947</v>
      </c>
      <c r="BM291" s="105">
        <f>BH291*其他调用!I292*其他调用!$M292</f>
        <v>3078307.253404872</v>
      </c>
      <c r="BN291" s="105">
        <f>BI291*其他调用!J292*其他调用!$M292</f>
        <v>780283.7575494512</v>
      </c>
      <c r="BO291" s="105">
        <f>BJ291*其他调用!K292*其他调用!$M292</f>
        <v>96486.77201428746</v>
      </c>
      <c r="BP291" s="105">
        <f>BK291*其他调用!L292*其他调用!$M292</f>
        <v>16690.544895129562</v>
      </c>
      <c r="BQ291" s="105">
        <f t="shared" si="23"/>
        <v>4984689.2664519344</v>
      </c>
      <c r="BR291" s="105">
        <f>[1]服务器生态!$R290</f>
        <v>1.9082257941437978E-2</v>
      </c>
      <c r="BS291" s="105">
        <f>SUMPRODUCT((BG$4:BG291)*($BR$4:$BR291)*(其他调用!BY$5:BY292))</f>
        <v>189887.11741825065</v>
      </c>
      <c r="BT291" s="105">
        <f>SUMPRODUCT((BH$4:BH291)*($BR$4:$BR291)*(其他调用!BZ$5:BZ292))</f>
        <v>588453.74947888567</v>
      </c>
      <c r="BU291" s="105">
        <f>SUMPRODUCT((BI$4:BI291)*($BR$4:$BR291)*(其他调用!CA$5:CA292))</f>
        <v>1839692.2844003481</v>
      </c>
      <c r="BV291" s="105">
        <f>SUMPRODUCT((BJ$4:BJ291)*($BR$4:$BR291)*(其他调用!CB$5:CB292))</f>
        <v>1289316.2621716787</v>
      </c>
      <c r="BW291" s="105">
        <f>SUMPRODUCT((BK$4:BK291)*($BR$4:$BR291)*(其他调用!CC$5:CC292))</f>
        <v>720848.04700317117</v>
      </c>
      <c r="BX291" s="105">
        <f>SUMPRODUCT((BG$4:BG291)*($BR$4:$BR291))*'[1]功能-战损相关'!$D$2-BS291</f>
        <v>352647.50377675192</v>
      </c>
      <c r="BY291" s="105">
        <f>SUMPRODUCT((BH$4:BH291)*($BR$4:$BR291))*'[1]功能-战损相关'!$D$2-BT291</f>
        <v>1092842.6776036448</v>
      </c>
      <c r="BZ291" s="105">
        <f>SUMPRODUCT((BI$4:BI291)*($BR$4:$BR291))*'[1]功能-战损相关'!$D$2-BU291</f>
        <v>3416571.3853149344</v>
      </c>
      <c r="CA291" s="105">
        <f>SUMPRODUCT((BJ$4:BJ291)*($BR$4:$BR291))*'[1]功能-战损相关'!$D$2-BV291</f>
        <v>2394444.4868902583</v>
      </c>
      <c r="CB291" s="105">
        <f>SUMPRODUCT((BK$4:BK291)*($BR$4:$BR291))*'[1]功能-战损相关'!$D$2-BW291</f>
        <v>1338717.8015773192</v>
      </c>
    </row>
    <row r="292" spans="40:80" x14ac:dyDescent="0.2">
      <c r="AN292" s="105">
        <v>289</v>
      </c>
      <c r="AO292" s="105">
        <f>求节点(节奏总纲!D$4:D$163,AH$4:AH$163,$AN292)*其他调用!H293*其他调用!$M293</f>
        <v>626117364.1804961</v>
      </c>
      <c r="AP292" s="105">
        <f>求节点(节奏总纲!E$4:E$163,AI$4:AI$163,$AN292)*其他调用!I293*其他调用!$M293</f>
        <v>498212365.44077939</v>
      </c>
      <c r="AQ292" s="105">
        <f>求节点(节奏总纲!F$4:F$163,AJ$4:AJ$163,$AN292)*其他调用!J293*其他调用!$M293</f>
        <v>57587473.365984626</v>
      </c>
      <c r="AR292" s="105">
        <f>求节点(节奏总纲!G$4:G$163,AK$4:AK$163,$AN292)*其他调用!K293*其他调用!$M293</f>
        <v>8169640.8064703671</v>
      </c>
      <c r="AS292" s="105">
        <f>求节点(节奏总纲!H$4:H$163,AL$4:AL$163,$AN292)*其他调用!L293*其他调用!$M293</f>
        <v>3470124.2978200046</v>
      </c>
      <c r="AT292" s="105">
        <f t="shared" si="22"/>
        <v>1193556968.0915506</v>
      </c>
      <c r="AU292" s="105"/>
      <c r="BF292" s="105">
        <v>289</v>
      </c>
      <c r="BG292" s="105">
        <f>求节点(节奏总纲!D$4:D$163,AZ$4:AZ$163,$AN292)</f>
        <v>21129.152315306295</v>
      </c>
      <c r="BH292" s="105">
        <f>求节点(节奏总纲!E$4:E$163,BA$4:BA$163,$AN292)</f>
        <v>65122.96997828185</v>
      </c>
      <c r="BI292" s="105">
        <f>求节点(节奏总纲!F$4:F$163,BB$4:BB$163,$AN292)</f>
        <v>202215.43702181266</v>
      </c>
      <c r="BJ292" s="105">
        <f>求节点(节奏总纲!G$4:G$163,BC$4:BC$163,$AN292)</f>
        <v>140550.1495700115</v>
      </c>
      <c r="BK292" s="105">
        <f>求节点(节奏总纲!H$4:H$163,BD$4:BD$163,$AN292)</f>
        <v>84059.037010362692</v>
      </c>
      <c r="BL292" s="105">
        <f>BG292*其他调用!H293*其他调用!$M293</f>
        <v>1013408.0296627819</v>
      </c>
      <c r="BM292" s="105">
        <f>BH292*其他调用!I293*其他调用!$M293</f>
        <v>3079763.8292518221</v>
      </c>
      <c r="BN292" s="105">
        <f>BI292*其他调用!J293*其他调用!$M293</f>
        <v>780636.52023493941</v>
      </c>
      <c r="BO292" s="105">
        <f>BJ292*其他调用!K293*其他调用!$M293</f>
        <v>96529.280524085654</v>
      </c>
      <c r="BP292" s="105">
        <f>BK292*其他调用!L293*其他调用!$M293</f>
        <v>16704.211834699272</v>
      </c>
      <c r="BQ292" s="105">
        <f t="shared" si="23"/>
        <v>4987041.8715083273</v>
      </c>
      <c r="BR292" s="105">
        <f>[1]服务器生态!$R291</f>
        <v>1.9082257941437978E-2</v>
      </c>
      <c r="BS292" s="105">
        <f>SUMPRODUCT((BG$4:BG292)*($BR$4:$BR292)*(其他调用!BY$5:BY293))</f>
        <v>189957.67600679945</v>
      </c>
      <c r="BT292" s="105">
        <f>SUMPRODUCT((BH$4:BH292)*($BR$4:$BR292)*(其他调用!BZ$5:BZ293))</f>
        <v>588671.2208083173</v>
      </c>
      <c r="BU292" s="105">
        <f>SUMPRODUCT((BI$4:BI292)*($BR$4:$BR292)*(其他调用!CA$5:CA293))</f>
        <v>1840367.5616479216</v>
      </c>
      <c r="BV292" s="105">
        <f>SUMPRODUCT((BJ$4:BJ292)*($BR$4:$BR292)*(其他调用!CB$5:CB293))</f>
        <v>1289785.6146580442</v>
      </c>
      <c r="BW292" s="105">
        <f>SUMPRODUCT((BK$4:BK292)*($BR$4:$BR292)*(其他调用!CC$5:CC293))</f>
        <v>721128.75334281579</v>
      </c>
      <c r="BX292" s="105">
        <f>SUMPRODUCT((BG$4:BG292)*($BR$4:$BR292))*'[1]功能-战损相关'!$D$2-BS292</f>
        <v>352778.54115548544</v>
      </c>
      <c r="BY292" s="105">
        <f>SUMPRODUCT((BH$4:BH292)*($BR$4:$BR292))*'[1]功能-战损相关'!$D$2-BT292</f>
        <v>1093246.552929732</v>
      </c>
      <c r="BZ292" s="105">
        <f>SUMPRODUCT((BI$4:BI292)*($BR$4:$BR292))*'[1]功能-战损相关'!$D$2-BU292</f>
        <v>3417825.4716318557</v>
      </c>
      <c r="CA292" s="105">
        <f>SUMPRODUCT((BJ$4:BJ292)*($BR$4:$BR292))*'[1]功能-战损相关'!$D$2-BV292</f>
        <v>2395316.1415077941</v>
      </c>
      <c r="CB292" s="105">
        <f>SUMPRODUCT((BK$4:BK292)*($BR$4:$BR292))*'[1]功能-战损相关'!$D$2-BW292</f>
        <v>1339239.1133509451</v>
      </c>
    </row>
    <row r="293" spans="40:80" x14ac:dyDescent="0.2">
      <c r="AN293" s="105">
        <v>290</v>
      </c>
      <c r="AO293" s="105">
        <f>求节点(节奏总纲!D$4:D$163,AH$4:AH$163,$AN293)*其他调用!H294*其他调用!$M294</f>
        <v>626783302.7623651</v>
      </c>
      <c r="AP293" s="105">
        <f>求节点(节奏总纲!E$4:E$163,AI$4:AI$163,$AN293)*其他调用!I294*其他调用!$M294</f>
        <v>492495039.83215261</v>
      </c>
      <c r="AQ293" s="105">
        <f>求节点(节奏总纲!F$4:F$163,AJ$4:AJ$163,$AN293)*其他调用!J294*其他调用!$M294</f>
        <v>57611502.957005963</v>
      </c>
      <c r="AR293" s="105">
        <f>求节点(节奏总纲!G$4:G$163,AK$4:AK$163,$AN293)*其他调用!K294*其他调用!$M294</f>
        <v>8169640.8064703671</v>
      </c>
      <c r="AS293" s="105">
        <f>求节点(节奏总纲!H$4:H$163,AL$4:AL$163,$AN293)*其他调用!L294*其他调用!$M294</f>
        <v>3470124.2978200046</v>
      </c>
      <c r="AT293" s="105">
        <f t="shared" si="22"/>
        <v>1188529610.6558142</v>
      </c>
      <c r="AU293" s="105"/>
      <c r="BF293" s="105">
        <v>290</v>
      </c>
      <c r="BG293" s="105">
        <f>求节点(节奏总纲!D$4:D$163,AZ$4:AZ$163,$AN293)</f>
        <v>21139.307969500009</v>
      </c>
      <c r="BH293" s="105">
        <f>求节点(节奏总纲!E$4:E$163,BA$4:BA$163,$AN293)</f>
        <v>65153.769919579638</v>
      </c>
      <c r="BI293" s="105">
        <f>求节点(节奏总纲!F$4:F$163,BB$4:BB$163,$AN293)</f>
        <v>202306.81637540672</v>
      </c>
      <c r="BJ293" s="105">
        <f>求节点(节奏总纲!G$4:G$163,BC$4:BC$163,$AN293)</f>
        <v>140612.04350911157</v>
      </c>
      <c r="BK293" s="105">
        <f>求节点(节奏总纲!H$4:H$163,BD$4:BD$163,$AN293)</f>
        <v>84127.811867295604</v>
      </c>
      <c r="BL293" s="105">
        <f>BG293*其他调用!H294*其他调用!$M294</f>
        <v>1013895.1207373695</v>
      </c>
      <c r="BM293" s="105">
        <f>BH293*其他调用!I294*其他调用!$M294</f>
        <v>3081220.4050987717</v>
      </c>
      <c r="BN293" s="105">
        <f>BI293*其他调用!J294*其他调用!$M294</f>
        <v>780989.28292042762</v>
      </c>
      <c r="BO293" s="105">
        <f>BJ293*其他调用!K294*其他调用!$M294</f>
        <v>96571.789033883819</v>
      </c>
      <c r="BP293" s="105">
        <f>BK293*其他调用!L294*其他调用!$M294</f>
        <v>16717.878774268978</v>
      </c>
      <c r="BQ293" s="105">
        <f t="shared" si="23"/>
        <v>4989394.4765647221</v>
      </c>
      <c r="BR293" s="105">
        <f>[1]服务器生态!$R292</f>
        <v>1.9082257941437978E-2</v>
      </c>
      <c r="BS293" s="105">
        <f>SUMPRODUCT((BG$4:BG293)*($BR$4:$BR293)*(其他调用!BY$5:BY294))</f>
        <v>190028.2685090905</v>
      </c>
      <c r="BT293" s="105">
        <f>SUMPRODUCT((BH$4:BH293)*($BR$4:$BR293)*(其他调用!BZ$5:BZ294))</f>
        <v>588888.79499092326</v>
      </c>
      <c r="BU293" s="105">
        <f>SUMPRODUCT((BI$4:BI293)*($BR$4:$BR293)*(其他调用!CA$5:CA294))</f>
        <v>1841043.1440472642</v>
      </c>
      <c r="BV293" s="105">
        <f>SUMPRODUCT((BJ$4:BJ293)*($BR$4:$BR293)*(其他调用!CB$5:CB294))</f>
        <v>1290255.173832729</v>
      </c>
      <c r="BW293" s="105">
        <f>SUMPRODUCT((BK$4:BK293)*($BR$4:$BR293)*(其他调用!CC$5:CC294))</f>
        <v>721409.68934888334</v>
      </c>
      <c r="BX293" s="105">
        <f>SUMPRODUCT((BG$4:BG293)*($BR$4:$BR293))*'[1]功能-战损相关'!$D$2-BS293</f>
        <v>352909.64151688316</v>
      </c>
      <c r="BY293" s="105">
        <f>SUMPRODUCT((BH$4:BH293)*($BR$4:$BR293))*'[1]功能-战损相关'!$D$2-BT293</f>
        <v>1093650.6192688574</v>
      </c>
      <c r="BZ293" s="105">
        <f>SUMPRODUCT((BI$4:BI293)*($BR$4:$BR293))*'[1]功能-战损相关'!$D$2-BU293</f>
        <v>3419080.1246592067</v>
      </c>
      <c r="CA293" s="105">
        <f>SUMPRODUCT((BJ$4:BJ293)*($BR$4:$BR293))*'[1]功能-战损相关'!$D$2-BV293</f>
        <v>2396188.1799750663</v>
      </c>
      <c r="CB293" s="105">
        <f>SUMPRODUCT((BK$4:BK293)*($BR$4:$BR293))*'[1]功能-战损相关'!$D$2-BW293</f>
        <v>1339760.8516479274</v>
      </c>
    </row>
    <row r="294" spans="40:80" x14ac:dyDescent="0.2">
      <c r="AN294" s="105">
        <v>291</v>
      </c>
      <c r="AO294" s="105">
        <f>求节点(节奏总纲!D$4:D$163,AH$4:AH$163,$AN294)*其他调用!H295*其他调用!$M295</f>
        <v>627449241.34423411</v>
      </c>
      <c r="AP294" s="105">
        <f>求节点(节奏总纲!E$4:E$163,AI$4:AI$163,$AN294)*其他调用!I295*其他调用!$M295</f>
        <v>486777714.22352594</v>
      </c>
      <c r="AQ294" s="105">
        <f>求节点(节奏总纲!F$4:F$163,AJ$4:AJ$163,$AN294)*其他调用!J295*其他调用!$M295</f>
        <v>57635532.548027299</v>
      </c>
      <c r="AR294" s="105">
        <f>求节点(节奏总纲!G$4:G$163,AK$4:AK$163,$AN294)*其他调用!K295*其他调用!$M295</f>
        <v>8169640.8064703671</v>
      </c>
      <c r="AS294" s="105">
        <f>求节点(节奏总纲!H$4:H$163,AL$4:AL$163,$AN294)*其他调用!L295*其他调用!$M295</f>
        <v>3470124.2978200046</v>
      </c>
      <c r="AT294" s="105">
        <f t="shared" si="22"/>
        <v>1183502253.2200778</v>
      </c>
      <c r="AU294" s="105"/>
      <c r="BF294" s="105">
        <v>291</v>
      </c>
      <c r="BG294" s="105">
        <f>求节点(节奏总纲!D$4:D$163,AZ$4:AZ$163,$AN294)</f>
        <v>21149.463623693722</v>
      </c>
      <c r="BH294" s="105">
        <f>求节点(节奏总纲!E$4:E$163,BA$4:BA$163,$AN294)</f>
        <v>65184.569860877426</v>
      </c>
      <c r="BI294" s="105">
        <f>求节点(节奏总纲!F$4:F$163,BB$4:BB$163,$AN294)</f>
        <v>202398.19572900078</v>
      </c>
      <c r="BJ294" s="105">
        <f>求节点(节奏总纲!G$4:G$163,BC$4:BC$163,$AN294)</f>
        <v>140673.93744821163</v>
      </c>
      <c r="BK294" s="105">
        <f>求节点(节奏总纲!H$4:H$163,BD$4:BD$163,$AN294)</f>
        <v>84196.586724228531</v>
      </c>
      <c r="BL294" s="105">
        <f>BG294*其他调用!H295*其他调用!$M295</f>
        <v>1014382.2118119572</v>
      </c>
      <c r="BM294" s="105">
        <f>BH294*其他调用!I295*其他调用!$M295</f>
        <v>3082676.9809457217</v>
      </c>
      <c r="BN294" s="105">
        <f>BI294*其他调用!J295*其他调用!$M295</f>
        <v>781342.04560591583</v>
      </c>
      <c r="BO294" s="105">
        <f>BJ294*其他调用!K295*其他调用!$M295</f>
        <v>96614.297543681983</v>
      </c>
      <c r="BP294" s="105">
        <f>BK294*其他调用!L295*其他调用!$M295</f>
        <v>16731.545713838692</v>
      </c>
      <c r="BQ294" s="105">
        <f t="shared" si="23"/>
        <v>4991747.081621116</v>
      </c>
      <c r="BR294" s="105">
        <f>[1]服务器生态!$R293</f>
        <v>1.9082257941437978E-2</v>
      </c>
      <c r="BS294" s="105">
        <f>SUMPRODUCT((BG$4:BG294)*($BR$4:$BR294)*(其他调用!BY$5:BY295))</f>
        <v>190098.89492512381</v>
      </c>
      <c r="BT294" s="105">
        <f>SUMPRODUCT((BH$4:BH294)*($BR$4:$BR294)*(其他调用!BZ$5:BZ295))</f>
        <v>589106.47202670341</v>
      </c>
      <c r="BU294" s="105">
        <f>SUMPRODUCT((BI$4:BI294)*($BR$4:$BR294)*(其他调用!CA$5:CA295))</f>
        <v>1841719.0315983761</v>
      </c>
      <c r="BV294" s="105">
        <f>SUMPRODUCT((BJ$4:BJ294)*($BR$4:$BR294)*(其他调用!CB$5:CB295))</f>
        <v>1290724.9396957334</v>
      </c>
      <c r="BW294" s="105">
        <f>SUMPRODUCT((BK$4:BK294)*($BR$4:$BR294)*(其他调用!CC$5:CC295))</f>
        <v>721690.85502137395</v>
      </c>
      <c r="BX294" s="105">
        <f>SUMPRODUCT((BG$4:BG294)*($BR$4:$BR294))*'[1]功能-战损相关'!$D$2-BS294</f>
        <v>353040.80486094509</v>
      </c>
      <c r="BY294" s="105">
        <f>SUMPRODUCT((BH$4:BH294)*($BR$4:$BR294))*'[1]功能-战损相关'!$D$2-BT294</f>
        <v>1094054.8766210207</v>
      </c>
      <c r="BZ294" s="105">
        <f>SUMPRODUCT((BI$4:BI294)*($BR$4:$BR294))*'[1]功能-战损相关'!$D$2-BU294</f>
        <v>3420335.3443969861</v>
      </c>
      <c r="CA294" s="105">
        <f>SUMPRODUCT((BJ$4:BJ294)*($BR$4:$BR294))*'[1]功能-战损相关'!$D$2-BV294</f>
        <v>2397060.6022920739</v>
      </c>
      <c r="CB294" s="105">
        <f>SUMPRODUCT((BK$4:BK294)*($BR$4:$BR294))*'[1]功能-战损相关'!$D$2-BW294</f>
        <v>1340283.016468267</v>
      </c>
    </row>
    <row r="295" spans="40:80" x14ac:dyDescent="0.2">
      <c r="AN295" s="105">
        <v>292</v>
      </c>
      <c r="AO295" s="105">
        <f>求节点(节奏总纲!D$4:D$163,AH$4:AH$163,$AN295)*其他调用!H296*其他调用!$M296</f>
        <v>628115179.926103</v>
      </c>
      <c r="AP295" s="105">
        <f>求节点(节奏总纲!E$4:E$163,AI$4:AI$163,$AN295)*其他调用!I296*其他调用!$M296</f>
        <v>485248903.37009907</v>
      </c>
      <c r="AQ295" s="105">
        <f>求节点(节奏总纲!F$4:F$163,AJ$4:AJ$163,$AN295)*其他调用!J296*其他调用!$M296</f>
        <v>57659562.139048651</v>
      </c>
      <c r="AR295" s="105">
        <f>求节点(节奏总纲!G$4:G$163,AK$4:AK$163,$AN295)*其他调用!K296*其他调用!$M296</f>
        <v>8169640.8064703671</v>
      </c>
      <c r="AS295" s="105">
        <f>求节点(节奏总纲!H$4:H$163,AL$4:AL$163,$AN295)*其他调用!L296*其他调用!$M296</f>
        <v>3470124.2978200046</v>
      </c>
      <c r="AT295" s="105">
        <f t="shared" si="22"/>
        <v>1182663410.5395412</v>
      </c>
      <c r="AU295" s="105"/>
      <c r="BF295" s="105">
        <v>292</v>
      </c>
      <c r="BG295" s="105">
        <f>求节点(节奏总纲!D$4:D$163,AZ$4:AZ$163,$AN295)</f>
        <v>21159.619277887432</v>
      </c>
      <c r="BH295" s="105">
        <f>求节点(节奏总纲!E$4:E$163,BA$4:BA$163,$AN295)</f>
        <v>65214.10543009932</v>
      </c>
      <c r="BI295" s="105">
        <f>求节点(节奏总纲!F$4:F$163,BB$4:BB$163,$AN295)</f>
        <v>202489.57508259482</v>
      </c>
      <c r="BJ295" s="105">
        <f>求节点(节奏总纲!G$4:G$163,BC$4:BC$163,$AN295)</f>
        <v>140735.37790526447</v>
      </c>
      <c r="BK295" s="105">
        <f>求节点(节奏总纲!H$4:H$163,BD$4:BD$163,$AN295)</f>
        <v>84265.361581161444</v>
      </c>
      <c r="BL295" s="105">
        <f>BG295*其他调用!H296*其他调用!$M296</f>
        <v>1014869.3028865446</v>
      </c>
      <c r="BM295" s="105">
        <f>BH295*其他调用!I296*其他调用!$M296</f>
        <v>3084073.7627232773</v>
      </c>
      <c r="BN295" s="105">
        <f>BI295*其他调用!J296*其他调用!$M296</f>
        <v>781694.80829140393</v>
      </c>
      <c r="BO295" s="105">
        <f>BJ295*其他调用!K296*其他调用!$M296</f>
        <v>96656.494603824045</v>
      </c>
      <c r="BP295" s="105">
        <f>BK295*其他调用!L296*其他调用!$M296</f>
        <v>16745.212653408398</v>
      </c>
      <c r="BQ295" s="105">
        <f t="shared" si="23"/>
        <v>4994039.5811584583</v>
      </c>
      <c r="BR295" s="105">
        <f>[1]服务器生态!$R294</f>
        <v>1.9082257941437978E-2</v>
      </c>
      <c r="BS295" s="105">
        <f>SUMPRODUCT((BG$4:BG295)*($BR$4:$BR295)*(其他调用!BY$5:BY296))</f>
        <v>190169.55525489937</v>
      </c>
      <c r="BT295" s="105">
        <f>SUMPRODUCT((BH$4:BH295)*($BR$4:$BR295)*(其他调用!BZ$5:BZ296))</f>
        <v>589324.24769341992</v>
      </c>
      <c r="BU295" s="105">
        <f>SUMPRODUCT((BI$4:BI295)*($BR$4:$BR295)*(其他调用!CA$5:CA296))</f>
        <v>1842395.2243012574</v>
      </c>
      <c r="BV295" s="105">
        <f>SUMPRODUCT((BJ$4:BJ295)*($BR$4:$BR295)*(其他调用!CB$5:CB296))</f>
        <v>1291194.9107327014</v>
      </c>
      <c r="BW295" s="105">
        <f>SUMPRODUCT((BK$4:BK295)*($BR$4:$BR295)*(其他调用!CC$5:CC296))</f>
        <v>721972.25036028749</v>
      </c>
      <c r="BX295" s="105">
        <f>SUMPRODUCT((BG$4:BG295)*($BR$4:$BR295))*'[1]功能-战损相关'!$D$2-BS295</f>
        <v>353172.03118767118</v>
      </c>
      <c r="BY295" s="105">
        <f>SUMPRODUCT((BH$4:BH295)*($BR$4:$BR295))*'[1]功能-战损相关'!$D$2-BT295</f>
        <v>1094459.3171449229</v>
      </c>
      <c r="BZ295" s="105">
        <f>SUMPRODUCT((BI$4:BI295)*($BR$4:$BR295))*'[1]功能-战损相关'!$D$2-BU295</f>
        <v>3421591.1308451938</v>
      </c>
      <c r="CA295" s="105">
        <f>SUMPRODUCT((BJ$4:BJ295)*($BR$4:$BR295))*'[1]功能-战损相关'!$D$2-BV295</f>
        <v>2397933.4056464429</v>
      </c>
      <c r="CB295" s="105">
        <f>SUMPRODUCT((BK$4:BK295)*($BR$4:$BR295))*'[1]功能-战损相关'!$D$2-BW295</f>
        <v>1340805.6078119637</v>
      </c>
    </row>
    <row r="296" spans="40:80" x14ac:dyDescent="0.2">
      <c r="AN296" s="105">
        <v>293</v>
      </c>
      <c r="AO296" s="105">
        <f>求节点(节奏总纲!D$4:D$163,AH$4:AH$163,$AN296)*其他调用!H297*其他调用!$M297</f>
        <v>628781118.50797188</v>
      </c>
      <c r="AP296" s="105">
        <f>求节点(节奏总纲!E$4:E$163,AI$4:AI$163,$AN296)*其他调用!I297*其他调用!$M297</f>
        <v>485187704.42432266</v>
      </c>
      <c r="AQ296" s="105">
        <f>求节点(节奏总纲!F$4:F$163,AJ$4:AJ$163,$AN296)*其他调用!J297*其他调用!$M297</f>
        <v>57762654.292056322</v>
      </c>
      <c r="AR296" s="105">
        <f>求节点(节奏总纲!G$4:G$163,AK$4:AK$163,$AN296)*其他调用!K297*其他调用!$M297</f>
        <v>8169640.8064703671</v>
      </c>
      <c r="AS296" s="105">
        <f>求节点(节奏总纲!H$4:H$163,AL$4:AL$163,$AN296)*其他调用!L297*其他调用!$M297</f>
        <v>3470124.2978200046</v>
      </c>
      <c r="AT296" s="105">
        <f t="shared" si="22"/>
        <v>1183371242.3286414</v>
      </c>
      <c r="AU296" s="105"/>
      <c r="BF296" s="105">
        <v>293</v>
      </c>
      <c r="BG296" s="105">
        <f>求节点(节奏总纲!D$4:D$163,AZ$4:AZ$163,$AN296)</f>
        <v>21169.774932081145</v>
      </c>
      <c r="BH296" s="105">
        <f>求节点(节奏总纲!E$4:E$163,BA$4:BA$163,$AN296)</f>
        <v>65243.197976526099</v>
      </c>
      <c r="BI296" s="105">
        <f>求节点(节奏总纲!F$4:F$163,BB$4:BB$163,$AN296)</f>
        <v>202578.54107864681</v>
      </c>
      <c r="BJ296" s="105">
        <f>求节点(节奏总纲!G$4:G$163,BC$4:BC$163,$AN296)</f>
        <v>140796.21594630767</v>
      </c>
      <c r="BK296" s="105">
        <f>求节点(节奏总纲!H$4:H$163,BD$4:BD$163,$AN296)</f>
        <v>84334.136438094371</v>
      </c>
      <c r="BL296" s="105">
        <f>BG296*其他调用!H297*其他调用!$M297</f>
        <v>1015356.3939611322</v>
      </c>
      <c r="BM296" s="105">
        <f>BH296*其他调用!I297*其他调用!$M297</f>
        <v>3085449.5932822321</v>
      </c>
      <c r="BN296" s="105">
        <f>BI296*其他调用!J297*其他调用!$M297</f>
        <v>782038.25440313562</v>
      </c>
      <c r="BO296" s="105">
        <f>BJ296*其他调用!K297*其他调用!$M297</f>
        <v>96698.27792706035</v>
      </c>
      <c r="BP296" s="105">
        <f>BK296*其他调用!L297*其他调用!$M297</f>
        <v>16758.879592978112</v>
      </c>
      <c r="BQ296" s="105">
        <f t="shared" si="23"/>
        <v>4996301.3991665384</v>
      </c>
      <c r="BR296" s="105">
        <f>[1]服务器生态!$R295</f>
        <v>1.9082257941437978E-2</v>
      </c>
      <c r="BS296" s="105">
        <f>SUMPRODUCT((BG$4:BG296)*($BR$4:$BR296)*(其他调用!BY$5:BY297))</f>
        <v>190240.24949841719</v>
      </c>
      <c r="BT296" s="105">
        <f>SUMPRODUCT((BH$4:BH296)*($BR$4:$BR296)*(其他调用!BZ$5:BZ297))</f>
        <v>589542.12051164464</v>
      </c>
      <c r="BU296" s="105">
        <f>SUMPRODUCT((BI$4:BI296)*($BR$4:$BR296)*(其他调用!CA$5:CA297))</f>
        <v>1843071.7140967534</v>
      </c>
      <c r="BV296" s="105">
        <f>SUMPRODUCT((BJ$4:BJ296)*($BR$4:$BR296)*(其他调用!CB$5:CB297))</f>
        <v>1291665.084931928</v>
      </c>
      <c r="BW296" s="105">
        <f>SUMPRODUCT((BK$4:BK296)*($BR$4:$BR296)*(其他调用!CC$5:CC297))</f>
        <v>722253.87536562397</v>
      </c>
      <c r="BX296" s="105">
        <f>SUMPRODUCT((BG$4:BG296)*($BR$4:$BR296))*'[1]功能-战损相关'!$D$2-BS296</f>
        <v>353303.32049706142</v>
      </c>
      <c r="BY296" s="105">
        <f>SUMPRODUCT((BH$4:BH296)*($BR$4:$BR296))*'[1]功能-战损相关'!$D$2-BT296</f>
        <v>1094863.9380930546</v>
      </c>
      <c r="BZ296" s="105">
        <f>SUMPRODUCT((BI$4:BI296)*($BR$4:$BR296))*'[1]功能-战损相关'!$D$2-BU296</f>
        <v>3422847.4690368292</v>
      </c>
      <c r="CA296" s="105">
        <f>SUMPRODUCT((BJ$4:BJ296)*($BR$4:$BR296))*'[1]功能-战损相关'!$D$2-BV296</f>
        <v>2398806.5863021491</v>
      </c>
      <c r="CB296" s="105">
        <f>SUMPRODUCT((BK$4:BK296)*($BR$4:$BR296))*'[1]功能-战损相关'!$D$2-BW296</f>
        <v>1341328.6256790173</v>
      </c>
    </row>
    <row r="297" spans="40:80" x14ac:dyDescent="0.2">
      <c r="AN297" s="105">
        <v>294</v>
      </c>
      <c r="AO297" s="105">
        <f>求节点(节奏总纲!D$4:D$163,AH$4:AH$163,$AN297)*其他调用!H298*其他调用!$M298</f>
        <v>629431503.51567101</v>
      </c>
      <c r="AP297" s="105">
        <f>求节点(节奏总纲!E$4:E$163,AI$4:AI$163,$AN297)*其他调用!I298*其他调用!$M298</f>
        <v>485126505.4785465</v>
      </c>
      <c r="AQ297" s="105">
        <f>求节点(节奏总纲!F$4:F$163,AJ$4:AJ$163,$AN297)*其他调用!J298*其他调用!$M298</f>
        <v>57919039.465955213</v>
      </c>
      <c r="AR297" s="105">
        <f>求节点(节奏总纲!G$4:G$163,AK$4:AK$163,$AN297)*其他调用!K298*其他调用!$M298</f>
        <v>8169640.8064703671</v>
      </c>
      <c r="AS297" s="105">
        <f>求节点(节奏总纲!H$4:H$163,AL$4:AL$163,$AN297)*其他调用!L298*其他调用!$M298</f>
        <v>3470124.2978200046</v>
      </c>
      <c r="AT297" s="105">
        <f t="shared" si="22"/>
        <v>1184116813.5644631</v>
      </c>
      <c r="AU297" s="105"/>
      <c r="BF297" s="105">
        <v>294</v>
      </c>
      <c r="BG297" s="105">
        <f>求节点(节奏总纲!D$4:D$163,AZ$4:AZ$163,$AN297)</f>
        <v>21179.354022271284</v>
      </c>
      <c r="BH297" s="105">
        <f>求节点(节奏总纲!E$4:E$163,BA$4:BA$163,$AN297)</f>
        <v>65272.29052295287</v>
      </c>
      <c r="BI297" s="105">
        <f>求节点(节奏总纲!F$4:F$163,BB$4:BB$163,$AN297)</f>
        <v>202665.88032354531</v>
      </c>
      <c r="BJ297" s="105">
        <f>求节点(节奏总纲!G$4:G$163,BC$4:BC$163,$AN297)</f>
        <v>140857.0539873509</v>
      </c>
      <c r="BK297" s="105">
        <f>求节点(节奏总纲!H$4:H$163,BD$4:BD$163,$AN297)</f>
        <v>84401.262985858688</v>
      </c>
      <c r="BL297" s="105">
        <f>BG297*其他调用!H298*其他调用!$M298</f>
        <v>1015815.8315557261</v>
      </c>
      <c r="BM297" s="105">
        <f>BH297*其他调用!I298*其他调用!$M298</f>
        <v>3086825.4238411863</v>
      </c>
      <c r="BN297" s="105">
        <f>BI297*其他调用!J298*其他调用!$M298</f>
        <v>782375.42057215644</v>
      </c>
      <c r="BO297" s="105">
        <f>BJ297*其他调用!K298*其他调用!$M298</f>
        <v>96740.061250296669</v>
      </c>
      <c r="BP297" s="105">
        <f>BK297*其他调用!L298*其他调用!$M298</f>
        <v>16772.218980549838</v>
      </c>
      <c r="BQ297" s="105">
        <f t="shared" si="23"/>
        <v>4998528.9561999151</v>
      </c>
      <c r="BR297" s="105">
        <f>[1]服务器生态!$R296</f>
        <v>1.9082257941437978E-2</v>
      </c>
      <c r="BS297" s="105">
        <f>SUMPRODUCT((BG$4:BG297)*($BR$4:$BR297)*(其他调用!BY$5:BY298))</f>
        <v>190310.97573030225</v>
      </c>
      <c r="BT297" s="105">
        <f>SUMPRODUCT((BH$4:BH297)*($BR$4:$BR297)*(其他调用!BZ$5:BZ298))</f>
        <v>589760.09048137744</v>
      </c>
      <c r="BU297" s="105">
        <f>SUMPRODUCT((BI$4:BI297)*($BR$4:$BR297)*(其他调用!CA$5:CA298))</f>
        <v>1843748.4955524993</v>
      </c>
      <c r="BV297" s="105">
        <f>SUMPRODUCT((BJ$4:BJ297)*($BR$4:$BR297)*(其他调用!CB$5:CB298))</f>
        <v>1292135.462293413</v>
      </c>
      <c r="BW297" s="105">
        <f>SUMPRODUCT((BK$4:BK297)*($BR$4:$BR297)*(其他调用!CC$5:CC298))</f>
        <v>722535.72453302785</v>
      </c>
      <c r="BX297" s="105">
        <f>SUMPRODUCT((BG$4:BG297)*($BR$4:$BR297))*'[1]功能-战损相关'!$D$2-BS297</f>
        <v>353434.66921341931</v>
      </c>
      <c r="BY297" s="105">
        <f>SUMPRODUCT((BH$4:BH297)*($BR$4:$BR297))*'[1]功能-战损相关'!$D$2-BT297</f>
        <v>1095268.7394654155</v>
      </c>
      <c r="BZ297" s="105">
        <f>SUMPRODUCT((BI$4:BI297)*($BR$4:$BR297))*'[1]功能-战损相关'!$D$2-BU297</f>
        <v>3424104.3488832149</v>
      </c>
      <c r="CA297" s="105">
        <f>SUMPRODUCT((BJ$4:BJ297)*($BR$4:$BR297))*'[1]功能-战损相关'!$D$2-BV297</f>
        <v>2399680.144259193</v>
      </c>
      <c r="CB297" s="105">
        <f>SUMPRODUCT((BK$4:BK297)*($BR$4:$BR297))*'[1]功能-战损相关'!$D$2-BW297</f>
        <v>1341852.0598470531</v>
      </c>
    </row>
    <row r="298" spans="40:80" x14ac:dyDescent="0.2">
      <c r="AN298" s="105">
        <v>295</v>
      </c>
      <c r="AO298" s="105">
        <f>求节点(节奏总纲!D$4:D$163,AH$4:AH$163,$AN298)*其他调用!H299*其他调用!$M299</f>
        <v>630080775.55000496</v>
      </c>
      <c r="AP298" s="105">
        <f>求节点(节奏总纲!E$4:E$163,AI$4:AI$163,$AN298)*其他调用!I299*其他调用!$M299</f>
        <v>485065306.5327701</v>
      </c>
      <c r="AQ298" s="105">
        <f>求节点(节奏总纲!F$4:F$163,AJ$4:AJ$163,$AN298)*其他调用!J299*其他调用!$M299</f>
        <v>58075424.639854118</v>
      </c>
      <c r="AR298" s="105">
        <f>求节点(节奏总纲!G$4:G$163,AK$4:AK$163,$AN298)*其他调用!K299*其他调用!$M299</f>
        <v>8169640.8064703671</v>
      </c>
      <c r="AS298" s="105">
        <f>求节点(节奏总纲!H$4:H$163,AL$4:AL$163,$AN298)*其他调用!L299*其他调用!$M299</f>
        <v>3470124.2978200046</v>
      </c>
      <c r="AT298" s="105">
        <f t="shared" si="22"/>
        <v>1184861271.8269198</v>
      </c>
      <c r="AU298" s="105"/>
      <c r="BF298" s="105">
        <v>295</v>
      </c>
      <c r="BG298" s="105">
        <f>求节点(节奏总纲!D$4:D$163,AZ$4:AZ$163,$AN298)</f>
        <v>21188.89185503903</v>
      </c>
      <c r="BH298" s="105">
        <f>求节点(节奏总纲!E$4:E$163,BA$4:BA$163,$AN298)</f>
        <v>65301.383069379648</v>
      </c>
      <c r="BI298" s="105">
        <f>求节点(节奏总纲!F$4:F$163,BB$4:BB$163,$AN298)</f>
        <v>202753.2195684438</v>
      </c>
      <c r="BJ298" s="105">
        <f>求节点(节奏总纲!G$4:G$163,BC$4:BC$163,$AN298)</f>
        <v>140917.8920283941</v>
      </c>
      <c r="BK298" s="105">
        <f>求节点(节奏总纲!H$4:H$163,BD$4:BD$163,$AN298)</f>
        <v>84467.184435823874</v>
      </c>
      <c r="BL298" s="105">
        <f>BG298*其他调用!H299*其他调用!$M299</f>
        <v>1016273.2903391252</v>
      </c>
      <c r="BM298" s="105">
        <f>BH298*其他调用!I299*其他调用!$M299</f>
        <v>3088201.2544001411</v>
      </c>
      <c r="BN298" s="105">
        <f>BI298*其他调用!J299*其他调用!$M299</f>
        <v>782712.58674117713</v>
      </c>
      <c r="BO298" s="105">
        <f>BJ298*其他调用!K299*其他调用!$M299</f>
        <v>96781.844573532973</v>
      </c>
      <c r="BP298" s="105">
        <f>BK298*其他调用!L299*其他调用!$M299</f>
        <v>16785.318891086918</v>
      </c>
      <c r="BQ298" s="105">
        <f t="shared" si="23"/>
        <v>5000754.2949450631</v>
      </c>
      <c r="BR298" s="105">
        <f>[1]服务器生态!$R297</f>
        <v>1.9082257941437978E-2</v>
      </c>
      <c r="BS298" s="105">
        <f>SUMPRODUCT((BG$4:BG298)*($BR$4:$BR298)*(其他调用!BY$5:BY299))</f>
        <v>190381.73381277968</v>
      </c>
      <c r="BT298" s="105">
        <f>SUMPRODUCT((BH$4:BH298)*($BR$4:$BR298)*(其他调用!BZ$5:BZ299))</f>
        <v>589978.15760261833</v>
      </c>
      <c r="BU298" s="105">
        <f>SUMPRODUCT((BI$4:BI298)*($BR$4:$BR298)*(其他调用!CA$5:CA299))</f>
        <v>1844425.5686684952</v>
      </c>
      <c r="BV298" s="105">
        <f>SUMPRODUCT((BJ$4:BJ298)*($BR$4:$BR298)*(其他调用!CB$5:CB299))</f>
        <v>1292606.0428171568</v>
      </c>
      <c r="BW298" s="105">
        <f>SUMPRODUCT((BK$4:BK298)*($BR$4:$BR298)*(其他调用!CC$5:CC299))</f>
        <v>722817.79383820132</v>
      </c>
      <c r="BX298" s="105">
        <f>SUMPRODUCT((BG$4:BG298)*($BR$4:$BR298))*'[1]功能-战损相关'!$D$2-BS298</f>
        <v>353566.0770808775</v>
      </c>
      <c r="BY298" s="105">
        <f>SUMPRODUCT((BH$4:BH298)*($BR$4:$BR298))*'[1]功能-战损相关'!$D$2-BT298</f>
        <v>1095673.7212620061</v>
      </c>
      <c r="BZ298" s="105">
        <f>SUMPRODUCT((BI$4:BI298)*($BR$4:$BR298))*'[1]功能-战损相关'!$D$2-BU298</f>
        <v>3425361.7703843499</v>
      </c>
      <c r="CA298" s="105">
        <f>SUMPRODUCT((BJ$4:BJ298)*($BR$4:$BR298))*'[1]功能-战损相关'!$D$2-BV298</f>
        <v>2400554.079517574</v>
      </c>
      <c r="CB298" s="105">
        <f>SUMPRODUCT((BK$4:BK298)*($BR$4:$BR298))*'[1]功能-战损相关'!$D$2-BW298</f>
        <v>1342375.9028423752</v>
      </c>
    </row>
    <row r="299" spans="40:80" x14ac:dyDescent="0.2">
      <c r="AN299" s="105">
        <v>296</v>
      </c>
      <c r="AO299" s="105">
        <f>求节点(节奏总纲!D$4:D$163,AH$4:AH$163,$AN299)*其他调用!H300*其他调用!$M300</f>
        <v>630730047.58433878</v>
      </c>
      <c r="AP299" s="105">
        <f>求节点(节奏总纲!E$4:E$163,AI$4:AI$163,$AN299)*其他调用!I300*其他调用!$M300</f>
        <v>485004107.58699381</v>
      </c>
      <c r="AQ299" s="105">
        <f>求节点(节奏总纲!F$4:F$163,AJ$4:AJ$163,$AN299)*其他调用!J300*其他调用!$M300</f>
        <v>58231809.813753001</v>
      </c>
      <c r="AR299" s="105">
        <f>求节点(节奏总纲!G$4:G$163,AK$4:AK$163,$AN299)*其他调用!K300*其他调用!$M300</f>
        <v>8169640.8064703671</v>
      </c>
      <c r="AS299" s="105">
        <f>求节点(节奏总纲!H$4:H$163,AL$4:AL$163,$AN299)*其他调用!L300*其他调用!$M300</f>
        <v>3470124.2978200046</v>
      </c>
      <c r="AT299" s="105">
        <f t="shared" si="22"/>
        <v>1185605730.089376</v>
      </c>
      <c r="AU299" s="105"/>
      <c r="BF299" s="105">
        <v>296</v>
      </c>
      <c r="BG299" s="105">
        <f>求节点(节奏总纲!D$4:D$163,AZ$4:AZ$163,$AN299)</f>
        <v>21198.429687806773</v>
      </c>
      <c r="BH299" s="105">
        <f>求节点(节奏总纲!E$4:E$163,BA$4:BA$163,$AN299)</f>
        <v>65330.475615806419</v>
      </c>
      <c r="BI299" s="105">
        <f>求节点(节奏总纲!F$4:F$163,BB$4:BB$163,$AN299)</f>
        <v>202840.5588133423</v>
      </c>
      <c r="BJ299" s="105">
        <f>求节点(节奏总纲!G$4:G$163,BC$4:BC$163,$AN299)</f>
        <v>140978.7300694373</v>
      </c>
      <c r="BK299" s="105">
        <f>求节点(节奏总纲!H$4:H$163,BD$4:BD$163,$AN299)</f>
        <v>84533.105885789075</v>
      </c>
      <c r="BL299" s="105">
        <f>BG299*其他调用!H300*其他调用!$M300</f>
        <v>1016730.7491225242</v>
      </c>
      <c r="BM299" s="105">
        <f>BH299*其他调用!I300*其他调用!$M300</f>
        <v>3089577.0849590958</v>
      </c>
      <c r="BN299" s="105">
        <f>BI299*其他调用!J300*其他调用!$M300</f>
        <v>783049.75291019795</v>
      </c>
      <c r="BO299" s="105">
        <f>BJ299*其他调用!K300*其他调用!$M300</f>
        <v>96823.627896769292</v>
      </c>
      <c r="BP299" s="105">
        <f>BK299*其他调用!L300*其他调用!$M300</f>
        <v>16798.418801624004</v>
      </c>
      <c r="BQ299" s="105">
        <f t="shared" si="23"/>
        <v>5002979.633690211</v>
      </c>
      <c r="BR299" s="105">
        <f>[1]服务器生态!$R298</f>
        <v>1.9082257941437978E-2</v>
      </c>
      <c r="BS299" s="105">
        <f>SUMPRODUCT((BG$4:BG299)*($BR$4:$BR299)*(其他调用!BY$5:BY300))</f>
        <v>190452.52374584952</v>
      </c>
      <c r="BT299" s="105">
        <f>SUMPRODUCT((BH$4:BH299)*($BR$4:$BR299)*(其他调用!BZ$5:BZ300))</f>
        <v>590196.32187536743</v>
      </c>
      <c r="BU299" s="105">
        <f>SUMPRODUCT((BI$4:BI299)*($BR$4:$BR299)*(其他调用!CA$5:CA300))</f>
        <v>1845102.9334447409</v>
      </c>
      <c r="BV299" s="105">
        <f>SUMPRODUCT((BJ$4:BJ299)*($BR$4:$BR299)*(其他调用!CB$5:CB300))</f>
        <v>1293076.826503159</v>
      </c>
      <c r="BW299" s="105">
        <f>SUMPRODUCT((BK$4:BK299)*($BR$4:$BR299)*(其他调用!CC$5:CC300))</f>
        <v>723100.08328114438</v>
      </c>
      <c r="BX299" s="105">
        <f>SUMPRODUCT((BG$4:BG299)*($BR$4:$BR299))*'[1]功能-战损相关'!$D$2-BS299</f>
        <v>353697.54409943579</v>
      </c>
      <c r="BY299" s="105">
        <f>SUMPRODUCT((BH$4:BH299)*($BR$4:$BR299))*'[1]功能-战损相关'!$D$2-BT299</f>
        <v>1096078.8834828255</v>
      </c>
      <c r="BZ299" s="105">
        <f>SUMPRODUCT((BI$4:BI299)*($BR$4:$BR299))*'[1]功能-战损相关'!$D$2-BU299</f>
        <v>3426619.7335402342</v>
      </c>
      <c r="CA299" s="105">
        <f>SUMPRODUCT((BJ$4:BJ299)*($BR$4:$BR299))*'[1]功能-战损相关'!$D$2-BV299</f>
        <v>2401428.3920772923</v>
      </c>
      <c r="CB299" s="105">
        <f>SUMPRODUCT((BK$4:BK299)*($BR$4:$BR299))*'[1]功能-战损相关'!$D$2-BW299</f>
        <v>1342900.154664984</v>
      </c>
    </row>
    <row r="300" spans="40:80" x14ac:dyDescent="0.2">
      <c r="AN300" s="105">
        <v>297</v>
      </c>
      <c r="AO300" s="105">
        <f>求节点(节奏总纲!D$4:D$163,AH$4:AH$163,$AN300)*其他调用!H301*其他调用!$M301</f>
        <v>631379319.61867273</v>
      </c>
      <c r="AP300" s="105">
        <f>求节点(节奏总纲!E$4:E$163,AI$4:AI$163,$AN300)*其他调用!I301*其他调用!$M301</f>
        <v>484942908.64121753</v>
      </c>
      <c r="AQ300" s="105">
        <f>求节点(节奏总纲!F$4:F$163,AJ$4:AJ$163,$AN300)*其他调用!J301*其他调用!$M301</f>
        <v>58388194.987651892</v>
      </c>
      <c r="AR300" s="105">
        <f>求节点(节奏总纲!G$4:G$163,AK$4:AK$163,$AN300)*其他调用!K301*其他调用!$M301</f>
        <v>8169640.8064703671</v>
      </c>
      <c r="AS300" s="105">
        <f>求节点(节奏总纲!H$4:H$163,AL$4:AL$163,$AN300)*其他调用!L301*其他调用!$M301</f>
        <v>3470124.2978200046</v>
      </c>
      <c r="AT300" s="105">
        <f t="shared" si="22"/>
        <v>1186350188.3518326</v>
      </c>
      <c r="AU300" s="105"/>
      <c r="BF300" s="105">
        <v>297</v>
      </c>
      <c r="BG300" s="105">
        <f>求节点(节奏总纲!D$4:D$163,AZ$4:AZ$163,$AN300)</f>
        <v>21207.967520574515</v>
      </c>
      <c r="BH300" s="105">
        <f>求节点(节奏总纲!E$4:E$163,BA$4:BA$163,$AN300)</f>
        <v>65359.56816223319</v>
      </c>
      <c r="BI300" s="105">
        <f>求节点(节奏总纲!F$4:F$163,BB$4:BB$163,$AN300)</f>
        <v>202927.8980582408</v>
      </c>
      <c r="BJ300" s="105">
        <f>求节点(节奏总纲!G$4:G$163,BC$4:BC$163,$AN300)</f>
        <v>141039.56811048053</v>
      </c>
      <c r="BK300" s="105">
        <f>求节点(节奏总纲!H$4:H$163,BD$4:BD$163,$AN300)</f>
        <v>84599.027335754261</v>
      </c>
      <c r="BL300" s="105">
        <f>BG300*其他调用!H301*其他调用!$M301</f>
        <v>1017188.2079059231</v>
      </c>
      <c r="BM300" s="105">
        <f>BH300*其他调用!I301*其他调用!$M301</f>
        <v>3090952.9155180501</v>
      </c>
      <c r="BN300" s="105">
        <f>BI300*其他调用!J301*其他调用!$M301</f>
        <v>783386.91907921876</v>
      </c>
      <c r="BO300" s="105">
        <f>BJ300*其他调用!K301*其他调用!$M301</f>
        <v>96865.411220005612</v>
      </c>
      <c r="BP300" s="105">
        <f>BK300*其他调用!L301*其他调用!$M301</f>
        <v>16811.518712161087</v>
      </c>
      <c r="BQ300" s="105">
        <f t="shared" si="23"/>
        <v>5005204.9724353589</v>
      </c>
      <c r="BR300" s="105">
        <f>[1]服务器生态!$R299</f>
        <v>1.9082257941437978E-2</v>
      </c>
      <c r="BS300" s="105">
        <f>SUMPRODUCT((BG$4:BG300)*($BR$4:$BR300)*(其他调用!BY$5:BY301))</f>
        <v>190523.34552951175</v>
      </c>
      <c r="BT300" s="105">
        <f>SUMPRODUCT((BH$4:BH300)*($BR$4:$BR300)*(其他调用!BZ$5:BZ301))</f>
        <v>590414.58329962462</v>
      </c>
      <c r="BU300" s="105">
        <f>SUMPRODUCT((BI$4:BI300)*($BR$4:$BR300)*(其他调用!CA$5:CA301))</f>
        <v>1845780.5898812367</v>
      </c>
      <c r="BV300" s="105">
        <f>SUMPRODUCT((BJ$4:BJ300)*($BR$4:$BR300)*(其他调用!CB$5:CB301))</f>
        <v>1293547.8133514198</v>
      </c>
      <c r="BW300" s="105">
        <f>SUMPRODUCT((BK$4:BK300)*($BR$4:$BR300)*(其他调用!CC$5:CC301))</f>
        <v>723382.59286185715</v>
      </c>
      <c r="BX300" s="105">
        <f>SUMPRODUCT((BG$4:BG300)*($BR$4:$BR300))*'[1]功能-战损相关'!$D$2-BS300</f>
        <v>353829.07026909414</v>
      </c>
      <c r="BY300" s="105">
        <f>SUMPRODUCT((BH$4:BH300)*($BR$4:$BR300))*'[1]功能-战损相关'!$D$2-BT300</f>
        <v>1096484.2261278746</v>
      </c>
      <c r="BZ300" s="105">
        <f>SUMPRODUCT((BI$4:BI300)*($BR$4:$BR300))*'[1]功能-战损相关'!$D$2-BU300</f>
        <v>3427878.2383508692</v>
      </c>
      <c r="CA300" s="105">
        <f>SUMPRODUCT((BJ$4:BJ300)*($BR$4:$BR300))*'[1]功能-战损相关'!$D$2-BV300</f>
        <v>2402303.0819383482</v>
      </c>
      <c r="CB300" s="105">
        <f>SUMPRODUCT((BK$4:BK300)*($BR$4:$BR300))*'[1]功能-战损相关'!$D$2-BW300</f>
        <v>1343424.8153148787</v>
      </c>
    </row>
    <row r="301" spans="40:80" x14ac:dyDescent="0.2">
      <c r="AN301" s="105">
        <v>298</v>
      </c>
      <c r="AO301" s="105">
        <f>求节点(节奏总纲!D$4:D$163,AH$4:AH$163,$AN301)*其他调用!H302*其他调用!$M302</f>
        <v>632028591.65300667</v>
      </c>
      <c r="AP301" s="105">
        <f>求节点(节奏总纲!E$4:E$163,AI$4:AI$163,$AN301)*其他调用!I302*其他调用!$M302</f>
        <v>484881709.69544125</v>
      </c>
      <c r="AQ301" s="105">
        <f>求节点(节奏总纲!F$4:F$163,AJ$4:AJ$163,$AN301)*其他调用!J302*其他调用!$M302</f>
        <v>58544580.161550783</v>
      </c>
      <c r="AR301" s="105">
        <f>求节点(节奏总纲!G$4:G$163,AK$4:AK$163,$AN301)*其他调用!K302*其他调用!$M302</f>
        <v>8169640.8064703671</v>
      </c>
      <c r="AS301" s="105">
        <f>求节点(节奏总纲!H$4:H$163,AL$4:AL$163,$AN301)*其他调用!L302*其他调用!$M302</f>
        <v>3470124.2978200046</v>
      </c>
      <c r="AT301" s="105">
        <f t="shared" si="22"/>
        <v>1187094646.614289</v>
      </c>
      <c r="AU301" s="105"/>
      <c r="BF301" s="105">
        <v>298</v>
      </c>
      <c r="BG301" s="105">
        <f>求节点(节奏总纲!D$4:D$163,AZ$4:AZ$163,$AN301)</f>
        <v>21217.505353342258</v>
      </c>
      <c r="BH301" s="105">
        <f>求节点(节奏总纲!E$4:E$163,BA$4:BA$163,$AN301)</f>
        <v>65388.660708659969</v>
      </c>
      <c r="BI301" s="105">
        <f>求节点(节奏总纲!F$4:F$163,BB$4:BB$163,$AN301)</f>
        <v>203015.23730313932</v>
      </c>
      <c r="BJ301" s="105">
        <f>求节点(节奏总纲!G$4:G$163,BC$4:BC$163,$AN301)</f>
        <v>141100.40615152373</v>
      </c>
      <c r="BK301" s="105">
        <f>求节点(节奏总纲!H$4:H$163,BD$4:BD$163,$AN301)</f>
        <v>84664.948785719447</v>
      </c>
      <c r="BL301" s="105">
        <f>BG301*其他调用!H302*其他调用!$M302</f>
        <v>1017645.666689322</v>
      </c>
      <c r="BM301" s="105">
        <f>BH301*其他调用!I302*其他调用!$M302</f>
        <v>3092328.7460770053</v>
      </c>
      <c r="BN301" s="105">
        <f>BI301*其他调用!J302*其他调用!$M302</f>
        <v>783724.08524823969</v>
      </c>
      <c r="BO301" s="105">
        <f>BJ301*其他调用!K302*其他调用!$M302</f>
        <v>96907.194543241916</v>
      </c>
      <c r="BP301" s="105">
        <f>BK301*其他调用!L302*其他调用!$M302</f>
        <v>16824.618622698166</v>
      </c>
      <c r="BQ301" s="105">
        <f t="shared" si="23"/>
        <v>5007430.3111805059</v>
      </c>
      <c r="BR301" s="105">
        <f>[1]服务器生态!$R300</f>
        <v>1.9082257941437978E-2</v>
      </c>
      <c r="BS301" s="105">
        <f>SUMPRODUCT((BG$4:BG301)*($BR$4:$BR301)*(其他调用!BY$5:BY302))</f>
        <v>190594.19916376635</v>
      </c>
      <c r="BT301" s="105">
        <f>SUMPRODUCT((BH$4:BH301)*($BR$4:$BR301)*(其他调用!BZ$5:BZ302))</f>
        <v>590632.94187539001</v>
      </c>
      <c r="BU301" s="105">
        <f>SUMPRODUCT((BI$4:BI301)*($BR$4:$BR301)*(其他调用!CA$5:CA302))</f>
        <v>1846458.5379779823</v>
      </c>
      <c r="BV301" s="105">
        <f>SUMPRODUCT((BJ$4:BJ301)*($BR$4:$BR301)*(其他调用!CB$5:CB302))</f>
        <v>1294019.0033619392</v>
      </c>
      <c r="BW301" s="105">
        <f>SUMPRODUCT((BK$4:BK301)*($BR$4:$BR301)*(其他调用!CC$5:CC302))</f>
        <v>723665.3225803395</v>
      </c>
      <c r="BX301" s="105">
        <f>SUMPRODUCT((BG$4:BG301)*($BR$4:$BR301))*'[1]功能-战损相关'!$D$2-BS301</f>
        <v>353960.65558985271</v>
      </c>
      <c r="BY301" s="105">
        <f>SUMPRODUCT((BH$4:BH301)*($BR$4:$BR301))*'[1]功能-战损相关'!$D$2-BT301</f>
        <v>1096889.7491971531</v>
      </c>
      <c r="BZ301" s="105">
        <f>SUMPRODUCT((BI$4:BI301)*($BR$4:$BR301))*'[1]功能-战损相关'!$D$2-BU301</f>
        <v>3429137.2848162539</v>
      </c>
      <c r="CA301" s="105">
        <f>SUMPRODUCT((BJ$4:BJ301)*($BR$4:$BR301))*'[1]功能-战损相关'!$D$2-BV301</f>
        <v>2403178.1491007414</v>
      </c>
      <c r="CB301" s="105">
        <f>SUMPRODUCT((BK$4:BK301)*($BR$4:$BR301))*'[1]功能-战损相关'!$D$2-BW301</f>
        <v>1343949.8847920601</v>
      </c>
    </row>
    <row r="302" spans="40:80" x14ac:dyDescent="0.2">
      <c r="AN302" s="105">
        <v>299</v>
      </c>
      <c r="AO302" s="105">
        <f>求节点(节奏总纲!D$4:D$163,AH$4:AH$163,$AN302)*其他调用!H303*其他调用!$M303</f>
        <v>632677863.6873405</v>
      </c>
      <c r="AP302" s="105">
        <f>求节点(节奏总纲!E$4:E$163,AI$4:AI$163,$AN302)*其他调用!I303*其他调用!$M303</f>
        <v>484820510.74966508</v>
      </c>
      <c r="AQ302" s="105">
        <f>求节点(节奏总纲!F$4:F$163,AJ$4:AJ$163,$AN302)*其他调用!J303*其他调用!$M303</f>
        <v>58700965.335449666</v>
      </c>
      <c r="AR302" s="105">
        <f>求节点(节奏总纲!G$4:G$163,AK$4:AK$163,$AN302)*其他调用!K303*其他调用!$M303</f>
        <v>8169640.8064703671</v>
      </c>
      <c r="AS302" s="105">
        <f>求节点(节奏总纲!H$4:H$163,AL$4:AL$163,$AN302)*其他调用!L303*其他调用!$M303</f>
        <v>3470124.2978200046</v>
      </c>
      <c r="AT302" s="105">
        <f t="shared" si="22"/>
        <v>1187839104.8767457</v>
      </c>
      <c r="AU302" s="105"/>
      <c r="BF302" s="105">
        <v>299</v>
      </c>
      <c r="BG302" s="105">
        <f>求节点(节奏总纲!D$4:D$163,AZ$4:AZ$163,$AN302)</f>
        <v>21227.043186110004</v>
      </c>
      <c r="BH302" s="105">
        <f>求节点(节奏总纲!E$4:E$163,BA$4:BA$163,$AN302)</f>
        <v>65417.75325508674</v>
      </c>
      <c r="BI302" s="105">
        <f>求节点(节奏总纲!F$4:F$163,BB$4:BB$163,$AN302)</f>
        <v>203102.57654803782</v>
      </c>
      <c r="BJ302" s="105">
        <f>求节点(节奏总纲!G$4:G$163,BC$4:BC$163,$AN302)</f>
        <v>141161.24419256696</v>
      </c>
      <c r="BK302" s="105">
        <f>求节点(节奏总纲!H$4:H$163,BD$4:BD$163,$AN302)</f>
        <v>84730.870235684648</v>
      </c>
      <c r="BL302" s="105">
        <f>BG302*其他调用!H303*其他调用!$M303</f>
        <v>1018103.1254727212</v>
      </c>
      <c r="BM302" s="105">
        <f>BH302*其他调用!I303*其他调用!$M303</f>
        <v>3093704.57663596</v>
      </c>
      <c r="BN302" s="105">
        <f>BI302*其他调用!J303*其他调用!$M303</f>
        <v>784061.25141726038</v>
      </c>
      <c r="BO302" s="105">
        <f>BJ302*其他调用!K303*其他调用!$M303</f>
        <v>96948.977866478235</v>
      </c>
      <c r="BP302" s="105">
        <f>BK302*其他调用!L303*其他调用!$M303</f>
        <v>16837.718533235249</v>
      </c>
      <c r="BQ302" s="105">
        <f t="shared" si="23"/>
        <v>5009655.6499256557</v>
      </c>
      <c r="BR302" s="105">
        <f>[1]服务器生态!$R301</f>
        <v>1.9082257941437978E-2</v>
      </c>
      <c r="BS302" s="105">
        <f>SUMPRODUCT((BG$4:BG302)*($BR$4:$BR302)*(其他调用!BY$5:BY303))</f>
        <v>190665.08464861335</v>
      </c>
      <c r="BT302" s="105">
        <f>SUMPRODUCT((BH$4:BH302)*($BR$4:$BR302)*(其他调用!BZ$5:BZ303))</f>
        <v>590851.39760266349</v>
      </c>
      <c r="BU302" s="105">
        <f>SUMPRODUCT((BI$4:BI302)*($BR$4:$BR302)*(其他调用!CA$5:CA303))</f>
        <v>1847136.7777349779</v>
      </c>
      <c r="BV302" s="105">
        <f>SUMPRODUCT((BJ$4:BJ302)*($BR$4:$BR302)*(其他调用!CB$5:CB303))</f>
        <v>1294490.3965347172</v>
      </c>
      <c r="BW302" s="105">
        <f>SUMPRODUCT((BK$4:BK302)*($BR$4:$BR302)*(其他调用!CC$5:CC303))</f>
        <v>723948.27243659145</v>
      </c>
      <c r="BX302" s="105">
        <f>SUMPRODUCT((BG$4:BG302)*($BR$4:$BR302))*'[1]功能-战损相关'!$D$2-BS302</f>
        <v>354092.30006171146</v>
      </c>
      <c r="BY302" s="105">
        <f>SUMPRODUCT((BH$4:BH302)*($BR$4:$BR302))*'[1]功能-战损相关'!$D$2-BT302</f>
        <v>1097295.452690661</v>
      </c>
      <c r="BZ302" s="105">
        <f>SUMPRODUCT((BI$4:BI302)*($BR$4:$BR302))*'[1]功能-战损相关'!$D$2-BU302</f>
        <v>3430396.8729363885</v>
      </c>
      <c r="CA302" s="105">
        <f>SUMPRODUCT((BJ$4:BJ302)*($BR$4:$BR302))*'[1]功能-战损相关'!$D$2-BV302</f>
        <v>2404053.5935644717</v>
      </c>
      <c r="CB302" s="105">
        <f>SUMPRODUCT((BK$4:BK302)*($BR$4:$BR302))*'[1]功能-战损相关'!$D$2-BW302</f>
        <v>1344475.3630965282</v>
      </c>
    </row>
    <row r="303" spans="40:80" x14ac:dyDescent="0.2">
      <c r="AN303" s="105">
        <v>300</v>
      </c>
      <c r="AO303" s="105">
        <f>求节点(节奏总纲!D$4:D$163,AH$4:AH$163,$AN303)*其他调用!H304*其他调用!$M304</f>
        <v>633327135.72167444</v>
      </c>
      <c r="AP303" s="105">
        <f>求节点(节奏总纲!E$4:E$163,AI$4:AI$163,$AN303)*其他调用!I304*其他调用!$M304</f>
        <v>484759311.80388874</v>
      </c>
      <c r="AQ303" s="105">
        <f>求节点(节奏总纲!F$4:F$163,AJ$4:AJ$163,$AN303)*其他调用!J304*其他调用!$M304</f>
        <v>58857350.509348556</v>
      </c>
      <c r="AR303" s="105">
        <f>求节点(节奏总纲!G$4:G$163,AK$4:AK$163,$AN303)*其他调用!K304*其他调用!$M304</f>
        <v>8169640.8064703671</v>
      </c>
      <c r="AS303" s="105">
        <f>求节点(节奏总纲!H$4:H$163,AL$4:AL$163,$AN303)*其他调用!L304*其他调用!$M304</f>
        <v>3470124.2978200046</v>
      </c>
      <c r="AT303" s="105">
        <f t="shared" si="22"/>
        <v>1188583563.1392024</v>
      </c>
      <c r="AU303" s="105"/>
      <c r="BF303" s="105">
        <v>300</v>
      </c>
      <c r="BG303" s="105">
        <f>求节点(节奏总纲!D$4:D$163,AZ$4:AZ$163,$AN303)</f>
        <v>21236.581018877747</v>
      </c>
      <c r="BH303" s="105">
        <f>求节点(节奏总纲!E$4:E$163,BA$4:BA$163,$AN303)</f>
        <v>65446.845801513518</v>
      </c>
      <c r="BI303" s="105">
        <f>求节点(节奏总纲!F$4:F$163,BB$4:BB$163,$AN303)</f>
        <v>203189.91579293631</v>
      </c>
      <c r="BJ303" s="105">
        <f>求节点(节奏总纲!G$4:G$163,BC$4:BC$163,$AN303)</f>
        <v>141222.08223361016</v>
      </c>
      <c r="BK303" s="105">
        <f>求节点(节奏总纲!H$4:H$163,BD$4:BD$163,$AN303)</f>
        <v>84796.791685649834</v>
      </c>
      <c r="BL303" s="105">
        <f>BG303*其他调用!H304*其他调用!$M304</f>
        <v>1018560.5842561201</v>
      </c>
      <c r="BM303" s="105">
        <f>BH303*其他调用!I304*其他调用!$M304</f>
        <v>3095080.4071949148</v>
      </c>
      <c r="BN303" s="105">
        <f>BI303*其他调用!J304*其他调用!$M304</f>
        <v>784398.41758628131</v>
      </c>
      <c r="BO303" s="105">
        <f>BJ303*其他调用!K304*其他调用!$M304</f>
        <v>96990.76118971454</v>
      </c>
      <c r="BP303" s="105">
        <f>BK303*其他调用!L304*其他调用!$M304</f>
        <v>16850.818443772332</v>
      </c>
      <c r="BQ303" s="105">
        <f t="shared" si="23"/>
        <v>5011880.9886708027</v>
      </c>
      <c r="BR303" s="105">
        <f>[1]服务器生态!$R302</f>
        <v>1.9082257941437978E-2</v>
      </c>
      <c r="BS303" s="105">
        <f>SUMPRODUCT((BG$4:BG303)*($BR$4:$BR303)*(其他调用!BY$5:BY304))</f>
        <v>190736.00198405274</v>
      </c>
      <c r="BT303" s="105">
        <f>SUMPRODUCT((BH$4:BH303)*($BR$4:$BR303)*(其他调用!BZ$5:BZ304))</f>
        <v>591069.95048144518</v>
      </c>
      <c r="BU303" s="105">
        <f>SUMPRODUCT((BI$4:BI303)*($BR$4:$BR303)*(其他调用!CA$5:CA304))</f>
        <v>1847815.3091522234</v>
      </c>
      <c r="BV303" s="105">
        <f>SUMPRODUCT((BJ$4:BJ303)*($BR$4:$BR303)*(其他调用!CB$5:CB304))</f>
        <v>1294961.9928697536</v>
      </c>
      <c r="BW303" s="105">
        <f>SUMPRODUCT((BK$4:BK303)*($BR$4:$BR303)*(其他调用!CC$5:CC304))</f>
        <v>724231.4424306131</v>
      </c>
      <c r="BX303" s="105">
        <f>SUMPRODUCT((BG$4:BG303)*($BR$4:$BR303))*'[1]功能-战损相关'!$D$2-BS303</f>
        <v>354224.00368467032</v>
      </c>
      <c r="BY303" s="105">
        <f>SUMPRODUCT((BH$4:BH303)*($BR$4:$BR303))*'[1]功能-战损相关'!$D$2-BT303</f>
        <v>1097701.3366083982</v>
      </c>
      <c r="BZ303" s="105">
        <f>SUMPRODUCT((BI$4:BI303)*($BR$4:$BR303))*'[1]功能-战损相关'!$D$2-BU303</f>
        <v>3431657.0027112737</v>
      </c>
      <c r="CA303" s="105">
        <f>SUMPRODUCT((BJ$4:BJ303)*($BR$4:$BR303))*'[1]功能-战损相关'!$D$2-BV303</f>
        <v>2404929.4153295392</v>
      </c>
      <c r="CB303" s="105">
        <f>SUMPRODUCT((BK$4:BK303)*($BR$4:$BR303))*'[1]功能-战损相关'!$D$2-BW303</f>
        <v>1345001.2502282825</v>
      </c>
    </row>
    <row r="304" spans="40:80" x14ac:dyDescent="0.2">
      <c r="AN304" s="105">
        <v>301</v>
      </c>
      <c r="AO304" s="105">
        <f>求节点(节奏总纲!D$4:D$163,AH$4:AH$163,$AN304)*其他调用!H305*其他调用!$M305</f>
        <v>633976407.75600839</v>
      </c>
      <c r="AP304" s="105">
        <f>求节点(节奏总纲!E$4:E$163,AI$4:AI$163,$AN304)*其他调用!I305*其他调用!$M305</f>
        <v>484698112.85811251</v>
      </c>
      <c r="AQ304" s="105">
        <f>求节点(节奏总纲!F$4:F$163,AJ$4:AJ$163,$AN304)*其他调用!J305*其他调用!$M305</f>
        <v>59013735.683247447</v>
      </c>
      <c r="AR304" s="105">
        <f>求节点(节奏总纲!G$4:G$163,AK$4:AK$163,$AN304)*其他调用!K305*其他调用!$M305</f>
        <v>8169640.8064703671</v>
      </c>
      <c r="AS304" s="105">
        <f>求节点(节奏总纲!H$4:H$163,AL$4:AL$163,$AN304)*其他调用!L305*其他调用!$M305</f>
        <v>3470124.2978200046</v>
      </c>
      <c r="AT304" s="105">
        <f t="shared" si="22"/>
        <v>1189328021.401659</v>
      </c>
      <c r="AU304" s="105"/>
      <c r="BF304" s="105">
        <v>301</v>
      </c>
      <c r="BG304" s="105">
        <f>求节点(节奏总纲!D$4:D$163,AZ$4:AZ$163,$AN304)</f>
        <v>21246.118851645489</v>
      </c>
      <c r="BH304" s="105">
        <f>求节点(节奏总纲!E$4:E$163,BA$4:BA$163,$AN304)</f>
        <v>65475.93834794029</v>
      </c>
      <c r="BI304" s="105">
        <f>求节点(节奏总纲!F$4:F$163,BB$4:BB$163,$AN304)</f>
        <v>203277.25503783481</v>
      </c>
      <c r="BJ304" s="105">
        <f>求节点(节奏总纲!G$4:G$163,BC$4:BC$163,$AN304)</f>
        <v>141282.92027465336</v>
      </c>
      <c r="BK304" s="105">
        <f>求节点(节奏总纲!H$4:H$163,BD$4:BD$163,$AN304)</f>
        <v>84862.71313561502</v>
      </c>
      <c r="BL304" s="105">
        <f>BG304*其他调用!H305*其他调用!$M305</f>
        <v>1019018.043039519</v>
      </c>
      <c r="BM304" s="105">
        <f>BH304*其他调用!I305*其他调用!$M305</f>
        <v>3096456.237753869</v>
      </c>
      <c r="BN304" s="105">
        <f>BI304*其他调用!J305*其他调用!$M305</f>
        <v>784735.58375530201</v>
      </c>
      <c r="BO304" s="105">
        <f>BJ304*其他调用!K305*其他调用!$M305</f>
        <v>97032.544512950859</v>
      </c>
      <c r="BP304" s="105">
        <f>BK304*其他调用!L305*其他调用!$M305</f>
        <v>16863.918354309415</v>
      </c>
      <c r="BQ304" s="105">
        <f t="shared" si="23"/>
        <v>5014106.3274159497</v>
      </c>
      <c r="BR304" s="105">
        <f>[1]服务器生态!$R303</f>
        <v>1.9082257941437978E-2</v>
      </c>
      <c r="BS304" s="105">
        <f>SUMPRODUCT((BG$4:BG304)*($BR$4:$BR304)*(其他调用!BY$5:BY305))</f>
        <v>190806.9511700845</v>
      </c>
      <c r="BT304" s="105">
        <f>SUMPRODUCT((BH$4:BH304)*($BR$4:$BR304)*(其他调用!BZ$5:BZ305))</f>
        <v>591288.60051173496</v>
      </c>
      <c r="BU304" s="105">
        <f>SUMPRODUCT((BI$4:BI304)*($BR$4:$BR304)*(其他调用!CA$5:CA305))</f>
        <v>1848494.1322297188</v>
      </c>
      <c r="BV304" s="105">
        <f>SUMPRODUCT((BJ$4:BJ304)*($BR$4:$BR304)*(其他调用!CB$5:CB305))</f>
        <v>1295433.7923670488</v>
      </c>
      <c r="BW304" s="105">
        <f>SUMPRODUCT((BK$4:BK304)*($BR$4:$BR304)*(其他调用!CC$5:CC305))</f>
        <v>724514.83256240434</v>
      </c>
      <c r="BX304" s="105">
        <f>SUMPRODUCT((BG$4:BG304)*($BR$4:$BR304))*'[1]功能-战损相关'!$D$2-BS304</f>
        <v>354355.76645872928</v>
      </c>
      <c r="BY304" s="105">
        <f>SUMPRODUCT((BH$4:BH304)*($BR$4:$BR304))*'[1]功能-战损相关'!$D$2-BT304</f>
        <v>1098107.4009503652</v>
      </c>
      <c r="BZ304" s="105">
        <f>SUMPRODUCT((BI$4:BI304)*($BR$4:$BR304))*'[1]功能-战损相关'!$D$2-BU304</f>
        <v>3432917.6741409074</v>
      </c>
      <c r="CA304" s="105">
        <f>SUMPRODUCT((BJ$4:BJ304)*($BR$4:$BR304))*'[1]功能-战损相关'!$D$2-BV304</f>
        <v>2405805.6143959444</v>
      </c>
      <c r="CB304" s="105">
        <f>SUMPRODUCT((BK$4:BK304)*($BR$4:$BR304))*'[1]功能-战损相关'!$D$2-BW304</f>
        <v>1345527.5461873235</v>
      </c>
    </row>
    <row r="305" spans="40:80" x14ac:dyDescent="0.2">
      <c r="AN305" s="105">
        <v>302</v>
      </c>
      <c r="AO305" s="105">
        <f>求节点(节奏总纲!D$4:D$163,AH$4:AH$163,$AN305)*其他调用!H306*其他调用!$M306</f>
        <v>634625679.79034221</v>
      </c>
      <c r="AP305" s="105">
        <f>求节点(节奏总纲!E$4:E$163,AI$4:AI$163,$AN305)*其他调用!I306*其他调用!$M306</f>
        <v>484636913.91233617</v>
      </c>
      <c r="AQ305" s="105">
        <f>求节点(节奏总纲!F$4:F$163,AJ$4:AJ$163,$AN305)*其他调用!J306*其他调用!$M306</f>
        <v>59170120.857146338</v>
      </c>
      <c r="AR305" s="105">
        <f>求节点(节奏总纲!G$4:G$163,AK$4:AK$163,$AN305)*其他调用!K306*其他调用!$M306</f>
        <v>8169640.8064703671</v>
      </c>
      <c r="AS305" s="105">
        <f>求节点(节奏总纲!H$4:H$163,AL$4:AL$163,$AN305)*其他调用!L306*其他调用!$M306</f>
        <v>3470124.2978200046</v>
      </c>
      <c r="AT305" s="105">
        <f t="shared" si="22"/>
        <v>1190072479.6641152</v>
      </c>
      <c r="AU305" s="105"/>
      <c r="BF305" s="105">
        <v>302</v>
      </c>
      <c r="BG305" s="105">
        <f>求节点(节奏总纲!D$4:D$163,AZ$4:AZ$163,$AN305)</f>
        <v>21255.656684413232</v>
      </c>
      <c r="BH305" s="105">
        <f>求节点(节奏总纲!E$4:E$163,BA$4:BA$163,$AN305)</f>
        <v>65505.030894367061</v>
      </c>
      <c r="BI305" s="105">
        <f>求节点(节奏总纲!F$4:F$163,BB$4:BB$163,$AN305)</f>
        <v>203364.59428273331</v>
      </c>
      <c r="BJ305" s="105">
        <f>求节点(节奏总纲!G$4:G$163,BC$4:BC$163,$AN305)</f>
        <v>141343.75831569658</v>
      </c>
      <c r="BK305" s="105">
        <f>求节点(节奏总纲!H$4:H$163,BD$4:BD$163,$AN305)</f>
        <v>84928.634585580221</v>
      </c>
      <c r="BL305" s="105">
        <f>BG305*其他调用!H306*其他调用!$M306</f>
        <v>1019475.501822918</v>
      </c>
      <c r="BM305" s="105">
        <f>BH305*其他调用!I306*其他调用!$M306</f>
        <v>3097832.0683128238</v>
      </c>
      <c r="BN305" s="105">
        <f>BI305*其他调用!J306*其他调用!$M306</f>
        <v>785072.74992432282</v>
      </c>
      <c r="BO305" s="105">
        <f>BJ305*其他调用!K306*其他调用!$M306</f>
        <v>97074.327836187178</v>
      </c>
      <c r="BP305" s="105">
        <f>BK305*其他调用!L306*其他调用!$M306</f>
        <v>16877.018264846498</v>
      </c>
      <c r="BQ305" s="105">
        <f t="shared" si="23"/>
        <v>5016331.6661610985</v>
      </c>
      <c r="BR305" s="105">
        <f>[1]服务器生态!$R304</f>
        <v>1.9082257941437978E-2</v>
      </c>
      <c r="BS305" s="105">
        <f>SUMPRODUCT((BG$4:BG305)*($BR$4:$BR305)*(其他调用!BY$5:BY306))</f>
        <v>190877.93220670868</v>
      </c>
      <c r="BT305" s="105">
        <f>SUMPRODUCT((BH$4:BH305)*($BR$4:$BR305)*(其他调用!BZ$5:BZ306))</f>
        <v>591507.34769353294</v>
      </c>
      <c r="BU305" s="105">
        <f>SUMPRODUCT((BI$4:BI305)*($BR$4:$BR305)*(其他调用!CA$5:CA306))</f>
        <v>1849173.2469674642</v>
      </c>
      <c r="BV305" s="105">
        <f>SUMPRODUCT((BJ$4:BJ305)*($BR$4:$BR305)*(其他调用!CB$5:CB306))</f>
        <v>1295905.7950266025</v>
      </c>
      <c r="BW305" s="105">
        <f>SUMPRODUCT((BK$4:BK305)*($BR$4:$BR305)*(其他调用!CC$5:CC306))</f>
        <v>724798.44283196516</v>
      </c>
      <c r="BX305" s="105">
        <f>SUMPRODUCT((BG$4:BG305)*($BR$4:$BR305))*'[1]功能-战损相关'!$D$2-BS305</f>
        <v>354487.58838388848</v>
      </c>
      <c r="BY305" s="105">
        <f>SUMPRODUCT((BH$4:BH305)*($BR$4:$BR305))*'[1]功能-战损相关'!$D$2-BT305</f>
        <v>1098513.6457165612</v>
      </c>
      <c r="BZ305" s="105">
        <f>SUMPRODUCT((BI$4:BI305)*($BR$4:$BR305))*'[1]功能-战损相关'!$D$2-BU305</f>
        <v>3434178.8872252912</v>
      </c>
      <c r="CA305" s="105">
        <f>SUMPRODUCT((BJ$4:BJ305)*($BR$4:$BR305))*'[1]功能-战损相关'!$D$2-BV305</f>
        <v>2406682.1907636868</v>
      </c>
      <c r="CB305" s="105">
        <f>SUMPRODUCT((BK$4:BK305)*($BR$4:$BR305))*'[1]功能-战损相关'!$D$2-BW305</f>
        <v>1346054.2509736507</v>
      </c>
    </row>
    <row r="306" spans="40:80" x14ac:dyDescent="0.2">
      <c r="AN306" s="105">
        <v>303</v>
      </c>
      <c r="AO306" s="105">
        <f>求节点(节奏总纲!D$4:D$163,AH$4:AH$163,$AN306)*其他调用!H307*其他调用!$M307</f>
        <v>635274951.82467616</v>
      </c>
      <c r="AP306" s="105">
        <f>求节点(节奏总纲!E$4:E$163,AI$4:AI$163,$AN306)*其他调用!I307*其他调用!$M307</f>
        <v>484575714.96655995</v>
      </c>
      <c r="AQ306" s="105">
        <f>求节点(节奏总纲!F$4:F$163,AJ$4:AJ$163,$AN306)*其他调用!J307*其他调用!$M307</f>
        <v>59326506.031045228</v>
      </c>
      <c r="AR306" s="105">
        <f>求节点(节奏总纲!G$4:G$163,AK$4:AK$163,$AN306)*其他调用!K307*其他调用!$M307</f>
        <v>8169640.8064703671</v>
      </c>
      <c r="AS306" s="105">
        <f>求节点(节奏总纲!H$4:H$163,AL$4:AL$163,$AN306)*其他调用!L307*其他调用!$M307</f>
        <v>3470124.2978200046</v>
      </c>
      <c r="AT306" s="105">
        <f t="shared" si="22"/>
        <v>1190816937.9265718</v>
      </c>
      <c r="AU306" s="105"/>
      <c r="BF306" s="105">
        <v>303</v>
      </c>
      <c r="BG306" s="105">
        <f>求节点(节奏总纲!D$4:D$163,AZ$4:AZ$163,$AN306)</f>
        <v>21265.194517180978</v>
      </c>
      <c r="BH306" s="105">
        <f>求节点(节奏总纲!E$4:E$163,BA$4:BA$163,$AN306)</f>
        <v>65534.123440793839</v>
      </c>
      <c r="BI306" s="105">
        <f>求节点(节奏总纲!F$4:F$163,BB$4:BB$163,$AN306)</f>
        <v>203451.9335276318</v>
      </c>
      <c r="BJ306" s="105">
        <f>求节点(节奏总纲!G$4:G$163,BC$4:BC$163,$AN306)</f>
        <v>141404.59635673978</v>
      </c>
      <c r="BK306" s="105">
        <f>求节点(节奏总纲!H$4:H$163,BD$4:BD$163,$AN306)</f>
        <v>84994.556035545407</v>
      </c>
      <c r="BL306" s="105">
        <f>BG306*其他调用!H307*其他调用!$M307</f>
        <v>1019932.9606063172</v>
      </c>
      <c r="BM306" s="105">
        <f>BH306*其他调用!I307*其他调用!$M307</f>
        <v>3099207.8988717785</v>
      </c>
      <c r="BN306" s="105">
        <f>BI306*其他调用!J307*其他调用!$M307</f>
        <v>785409.91609334364</v>
      </c>
      <c r="BO306" s="105">
        <f>BJ306*其他调用!K307*其他调用!$M307</f>
        <v>97116.111159423483</v>
      </c>
      <c r="BP306" s="105">
        <f>BK306*其他调用!L307*其他调用!$M307</f>
        <v>16890.118175383581</v>
      </c>
      <c r="BQ306" s="105">
        <f t="shared" si="23"/>
        <v>5018557.0049062464</v>
      </c>
      <c r="BR306" s="105">
        <f>[1]服务器生态!$R305</f>
        <v>1.9082257941437978E-2</v>
      </c>
      <c r="BS306" s="105">
        <f>SUMPRODUCT((BG$4:BG306)*($BR$4:$BR306)*(其他调用!BY$5:BY307))</f>
        <v>190948.94509392523</v>
      </c>
      <c r="BT306" s="105">
        <f>SUMPRODUCT((BH$4:BH306)*($BR$4:$BR306)*(其他调用!BZ$5:BZ307))</f>
        <v>591726.19202683901</v>
      </c>
      <c r="BU306" s="105">
        <f>SUMPRODUCT((BI$4:BI306)*($BR$4:$BR306)*(其他调用!CA$5:CA307))</f>
        <v>1849852.6533654595</v>
      </c>
      <c r="BV306" s="105">
        <f>SUMPRODUCT((BJ$4:BJ306)*($BR$4:$BR306)*(其他调用!CB$5:CB307))</f>
        <v>1296378.0008484146</v>
      </c>
      <c r="BW306" s="105">
        <f>SUMPRODUCT((BK$4:BK306)*($BR$4:$BR306)*(其他调用!CC$5:CC307))</f>
        <v>725082.27323929558</v>
      </c>
      <c r="BX306" s="105">
        <f>SUMPRODUCT((BG$4:BG306)*($BR$4:$BR306))*'[1]功能-战损相关'!$D$2-BS306</f>
        <v>354619.46946014778</v>
      </c>
      <c r="BY306" s="105">
        <f>SUMPRODUCT((BH$4:BH306)*($BR$4:$BR306))*'[1]功能-战损相关'!$D$2-BT306</f>
        <v>1098920.0709069869</v>
      </c>
      <c r="BZ306" s="105">
        <f>SUMPRODUCT((BI$4:BI306)*($BR$4:$BR306))*'[1]功能-战损相关'!$D$2-BU306</f>
        <v>3435440.6419644253</v>
      </c>
      <c r="CA306" s="105">
        <f>SUMPRODUCT((BJ$4:BJ306)*($BR$4:$BR306))*'[1]功能-战损相关'!$D$2-BV306</f>
        <v>2407559.1444327673</v>
      </c>
      <c r="CB306" s="105">
        <f>SUMPRODUCT((BK$4:BK306)*($BR$4:$BR306))*'[1]功能-战损相关'!$D$2-BW306</f>
        <v>1346581.3645872646</v>
      </c>
    </row>
    <row r="307" spans="40:80" x14ac:dyDescent="0.2">
      <c r="AN307" s="105">
        <v>304</v>
      </c>
      <c r="AO307" s="105">
        <f>求节点(节奏总纲!D$4:D$163,AH$4:AH$163,$AN307)*其他调用!H308*其他调用!$M308</f>
        <v>635924223.8590101</v>
      </c>
      <c r="AP307" s="105">
        <f>求节点(节奏总纲!E$4:E$163,AI$4:AI$163,$AN307)*其他调用!I308*其他调用!$M308</f>
        <v>484514516.0207836</v>
      </c>
      <c r="AQ307" s="105">
        <f>求节点(节奏总纲!F$4:F$163,AJ$4:AJ$163,$AN307)*其他调用!J308*其他调用!$M308</f>
        <v>59482891.204944111</v>
      </c>
      <c r="AR307" s="105">
        <f>求节点(节奏总纲!G$4:G$163,AK$4:AK$163,$AN307)*其他调用!K308*其他调用!$M308</f>
        <v>8169640.8064703671</v>
      </c>
      <c r="AS307" s="105">
        <f>求节点(节奏总纲!H$4:H$163,AL$4:AL$163,$AN307)*其他调用!L308*其他调用!$M308</f>
        <v>3470124.2978200046</v>
      </c>
      <c r="AT307" s="105">
        <f t="shared" si="22"/>
        <v>1191561396.1890283</v>
      </c>
      <c r="AU307" s="105"/>
      <c r="BF307" s="105">
        <v>304</v>
      </c>
      <c r="BG307" s="105">
        <f>求节点(节奏总纲!D$4:D$163,AZ$4:AZ$163,$AN307)</f>
        <v>21274.732349948721</v>
      </c>
      <c r="BH307" s="105">
        <f>求节点(节奏总纲!E$4:E$163,BA$4:BA$163,$AN307)</f>
        <v>65563.21598722061</v>
      </c>
      <c r="BI307" s="105">
        <f>求节点(节奏总纲!F$4:F$163,BB$4:BB$163,$AN307)</f>
        <v>203539.2727725303</v>
      </c>
      <c r="BJ307" s="105">
        <f>求节点(节奏总纲!G$4:G$163,BC$4:BC$163,$AN307)</f>
        <v>141465.43439778301</v>
      </c>
      <c r="BK307" s="105">
        <f>求节点(节奏总纲!H$4:H$163,BD$4:BD$163,$AN307)</f>
        <v>85060.477485510593</v>
      </c>
      <c r="BL307" s="105">
        <f>BG307*其他调用!H308*其他调用!$M308</f>
        <v>1020390.419389716</v>
      </c>
      <c r="BM307" s="105">
        <f>BH307*其他调用!I308*其他调用!$M308</f>
        <v>3100583.7294307328</v>
      </c>
      <c r="BN307" s="105">
        <f>BI307*其他调用!J308*其他调用!$M308</f>
        <v>785747.08226236445</v>
      </c>
      <c r="BO307" s="105">
        <f>BJ307*其他调用!K308*其他调用!$M308</f>
        <v>97157.894482659816</v>
      </c>
      <c r="BP307" s="105">
        <f>BK307*其他调用!L308*其他调用!$M308</f>
        <v>16903.218085920664</v>
      </c>
      <c r="BQ307" s="105">
        <f t="shared" si="23"/>
        <v>5020782.3436513934</v>
      </c>
      <c r="BR307" s="105">
        <f>[1]服务器生态!$R306</f>
        <v>1.9082257941437978E-2</v>
      </c>
      <c r="BS307" s="105">
        <f>SUMPRODUCT((BG$4:BG307)*($BR$4:$BR307)*(其他调用!BY$5:BY308))</f>
        <v>191019.98983173416</v>
      </c>
      <c r="BT307" s="105">
        <f>SUMPRODUCT((BH$4:BH307)*($BR$4:$BR307)*(其他调用!BZ$5:BZ308))</f>
        <v>591945.13351165317</v>
      </c>
      <c r="BU307" s="105">
        <f>SUMPRODUCT((BI$4:BI307)*($BR$4:$BR307)*(其他调用!CA$5:CA308))</f>
        <v>1850532.3514237048</v>
      </c>
      <c r="BV307" s="105">
        <f>SUMPRODUCT((BJ$4:BJ307)*($BR$4:$BR307)*(其他调用!CB$5:CB308))</f>
        <v>1296850.4098324855</v>
      </c>
      <c r="BW307" s="105">
        <f>SUMPRODUCT((BK$4:BK307)*($BR$4:$BR307)*(其他调用!CC$5:CC308))</f>
        <v>725366.3237843957</v>
      </c>
      <c r="BX307" s="105">
        <f>SUMPRODUCT((BG$4:BG307)*($BR$4:$BR307))*'[1]功能-战损相关'!$D$2-BS307</f>
        <v>354751.40968750726</v>
      </c>
      <c r="BY307" s="105">
        <f>SUMPRODUCT((BH$4:BH307)*($BR$4:$BR307))*'[1]功能-战损相关'!$D$2-BT307</f>
        <v>1099326.6765216419</v>
      </c>
      <c r="BZ307" s="105">
        <f>SUMPRODUCT((BI$4:BI307)*($BR$4:$BR307))*'[1]功能-战损相关'!$D$2-BU307</f>
        <v>3436702.9383583087</v>
      </c>
      <c r="CA307" s="105">
        <f>SUMPRODUCT((BJ$4:BJ307)*($BR$4:$BR307))*'[1]功能-战损相关'!$D$2-BV307</f>
        <v>2408436.4754031841</v>
      </c>
      <c r="CB307" s="105">
        <f>SUMPRODUCT((BK$4:BK307)*($BR$4:$BR307))*'[1]功能-战损相关'!$D$2-BW307</f>
        <v>1347108.8870281647</v>
      </c>
    </row>
    <row r="308" spans="40:80" x14ac:dyDescent="0.2">
      <c r="AN308" s="105">
        <v>305</v>
      </c>
      <c r="AO308" s="105">
        <f>求节点(节奏总纲!D$4:D$163,AH$4:AH$163,$AN308)*其他调用!H309*其他调用!$M309</f>
        <v>636573495.89334404</v>
      </c>
      <c r="AP308" s="105">
        <f>求节点(节奏总纲!E$4:E$163,AI$4:AI$163,$AN308)*其他调用!I309*其他调用!$M309</f>
        <v>484453317.07500744</v>
      </c>
      <c r="AQ308" s="105">
        <f>求节点(节奏总纲!F$4:F$163,AJ$4:AJ$163,$AN308)*其他调用!J309*其他调用!$M309</f>
        <v>59639276.378843002</v>
      </c>
      <c r="AR308" s="105">
        <f>求节点(节奏总纲!G$4:G$163,AK$4:AK$163,$AN308)*其他调用!K309*其他调用!$M309</f>
        <v>8169640.8064703671</v>
      </c>
      <c r="AS308" s="105">
        <f>求节点(节奏总纲!H$4:H$163,AL$4:AL$163,$AN308)*其他调用!L309*其他调用!$M309</f>
        <v>3470124.2978200046</v>
      </c>
      <c r="AT308" s="105">
        <f t="shared" si="22"/>
        <v>1192305854.4514849</v>
      </c>
      <c r="AU308" s="105"/>
      <c r="BF308" s="105">
        <v>305</v>
      </c>
      <c r="BG308" s="105">
        <f>求节点(节奏总纲!D$4:D$163,AZ$4:AZ$163,$AN308)</f>
        <v>21284.270182716464</v>
      </c>
      <c r="BH308" s="105">
        <f>求节点(节奏总纲!E$4:E$163,BA$4:BA$163,$AN308)</f>
        <v>65592.308533647389</v>
      </c>
      <c r="BI308" s="105">
        <f>求节点(节奏总纲!F$4:F$163,BB$4:BB$163,$AN308)</f>
        <v>203626.61201742879</v>
      </c>
      <c r="BJ308" s="105">
        <f>求节点(节奏总纲!G$4:G$163,BC$4:BC$163,$AN308)</f>
        <v>141526.27243882621</v>
      </c>
      <c r="BK308" s="105">
        <f>求节点(节奏总纲!H$4:H$163,BD$4:BD$163,$AN308)</f>
        <v>85126.398935475794</v>
      </c>
      <c r="BL308" s="105">
        <f>BG308*其他调用!H309*其他调用!$M309</f>
        <v>1020847.878173115</v>
      </c>
      <c r="BM308" s="105">
        <f>BH308*其他调用!I309*其他调用!$M309</f>
        <v>3101959.559989688</v>
      </c>
      <c r="BN308" s="105">
        <f>BI308*其他调用!J309*其他调用!$M309</f>
        <v>786084.24843138515</v>
      </c>
      <c r="BO308" s="105">
        <f>BJ308*其他调用!K309*其他调用!$M309</f>
        <v>97199.677805896106</v>
      </c>
      <c r="BP308" s="105">
        <f>BK308*其他调用!L309*其他调用!$M309</f>
        <v>16916.317996457747</v>
      </c>
      <c r="BQ308" s="105">
        <f t="shared" si="23"/>
        <v>5023007.6823965423</v>
      </c>
      <c r="BR308" s="105">
        <f>[1]服务器生态!$R307</f>
        <v>1.9082257941437978E-2</v>
      </c>
      <c r="BS308" s="105">
        <f>SUMPRODUCT((BG$4:BG308)*($BR$4:$BR308)*(其他调用!BY$5:BY309))</f>
        <v>191091.0664201355</v>
      </c>
      <c r="BT308" s="105">
        <f>SUMPRODUCT((BH$4:BH308)*($BR$4:$BR308)*(其他调用!BZ$5:BZ309))</f>
        <v>592164.17214797554</v>
      </c>
      <c r="BU308" s="105">
        <f>SUMPRODUCT((BI$4:BI308)*($BR$4:$BR308)*(其他调用!CA$5:CA309))</f>
        <v>1851212.3411421999</v>
      </c>
      <c r="BV308" s="105">
        <f>SUMPRODUCT((BJ$4:BJ308)*($BR$4:$BR308)*(其他调用!CB$5:CB309))</f>
        <v>1297323.0219788149</v>
      </c>
      <c r="BW308" s="105">
        <f>SUMPRODUCT((BK$4:BK308)*($BR$4:$BR308)*(其他调用!CC$5:CC309))</f>
        <v>725650.59446726542</v>
      </c>
      <c r="BX308" s="105">
        <f>SUMPRODUCT((BG$4:BG308)*($BR$4:$BR308))*'[1]功能-战损相关'!$D$2-BS308</f>
        <v>354883.4090659669</v>
      </c>
      <c r="BY308" s="105">
        <f>SUMPRODUCT((BH$4:BH308)*($BR$4:$BR308))*'[1]功能-战损相关'!$D$2-BT308</f>
        <v>1099733.4625605263</v>
      </c>
      <c r="BZ308" s="105">
        <f>SUMPRODUCT((BI$4:BI308)*($BR$4:$BR308))*'[1]功能-战损相关'!$D$2-BU308</f>
        <v>3437965.7764069429</v>
      </c>
      <c r="CA308" s="105">
        <f>SUMPRODUCT((BJ$4:BJ308)*($BR$4:$BR308))*'[1]功能-战损相关'!$D$2-BV308</f>
        <v>2409314.183674939</v>
      </c>
      <c r="CB308" s="105">
        <f>SUMPRODUCT((BK$4:BK308)*($BR$4:$BR308))*'[1]功能-战损相关'!$D$2-BW308</f>
        <v>1347636.818296351</v>
      </c>
    </row>
    <row r="309" spans="40:80" x14ac:dyDescent="0.2">
      <c r="AN309" s="105">
        <v>306</v>
      </c>
      <c r="AO309" s="105">
        <f>求节点(节奏总纲!D$4:D$163,AH$4:AH$163,$AN309)*其他调用!H310*其他调用!$M310</f>
        <v>637222767.92767787</v>
      </c>
      <c r="AP309" s="105">
        <f>求节点(节奏总纲!E$4:E$163,AI$4:AI$163,$AN309)*其他调用!I310*其他调用!$M310</f>
        <v>484392118.12923104</v>
      </c>
      <c r="AQ309" s="105">
        <f>求节点(节奏总纲!F$4:F$163,AJ$4:AJ$163,$AN309)*其他调用!J310*其他调用!$M310</f>
        <v>59795661.552741893</v>
      </c>
      <c r="AR309" s="105">
        <f>求节点(节奏总纲!G$4:G$163,AK$4:AK$163,$AN309)*其他调用!K310*其他调用!$M310</f>
        <v>8169640.8064703671</v>
      </c>
      <c r="AS309" s="105">
        <f>求节点(节奏总纲!H$4:H$163,AL$4:AL$163,$AN309)*其他调用!L310*其他调用!$M310</f>
        <v>3470124.2978200046</v>
      </c>
      <c r="AT309" s="105">
        <f t="shared" si="22"/>
        <v>1193050312.7139413</v>
      </c>
      <c r="AU309" s="105"/>
      <c r="BF309" s="105">
        <v>306</v>
      </c>
      <c r="BG309" s="105">
        <f>求节点(节奏总纲!D$4:D$163,AZ$4:AZ$163,$AN309)</f>
        <v>21293.80801548421</v>
      </c>
      <c r="BH309" s="105">
        <f>求节点(节奏总纲!E$4:E$163,BA$4:BA$163,$AN309)</f>
        <v>65621.401080074167</v>
      </c>
      <c r="BI309" s="105">
        <f>求节点(节奏总纲!F$4:F$163,BB$4:BB$163,$AN309)</f>
        <v>203713.95126232729</v>
      </c>
      <c r="BJ309" s="105">
        <f>求节点(节奏总纲!G$4:G$163,BC$4:BC$163,$AN309)</f>
        <v>141587.11047986941</v>
      </c>
      <c r="BK309" s="105">
        <f>求节点(节奏总纲!H$4:H$163,BD$4:BD$163,$AN309)</f>
        <v>85192.32038544098</v>
      </c>
      <c r="BL309" s="105">
        <f>BG309*其他调用!H310*其他调用!$M310</f>
        <v>1021305.3369565142</v>
      </c>
      <c r="BM309" s="105">
        <f>BH309*其他调用!I310*其他调用!$M310</f>
        <v>3103335.3905486432</v>
      </c>
      <c r="BN309" s="105">
        <f>BI309*其他调用!J310*其他调用!$M310</f>
        <v>786421.41460040607</v>
      </c>
      <c r="BO309" s="105">
        <f>BJ309*其他调用!K310*其他调用!$M310</f>
        <v>97241.461129132425</v>
      </c>
      <c r="BP309" s="105">
        <f>BK309*其他调用!L310*其他调用!$M310</f>
        <v>16929.41790699483</v>
      </c>
      <c r="BQ309" s="105">
        <f t="shared" si="23"/>
        <v>5025233.0211416911</v>
      </c>
      <c r="BR309" s="105">
        <f>[1]服务器生态!$R308</f>
        <v>1.9082257941437978E-2</v>
      </c>
      <c r="BS309" s="105">
        <f>SUMPRODUCT((BG$4:BG309)*($BR$4:$BR309)*(其他调用!BY$5:BY310))</f>
        <v>191162.17485912921</v>
      </c>
      <c r="BT309" s="105">
        <f>SUMPRODUCT((BH$4:BH309)*($BR$4:$BR309)*(其他调用!BZ$5:BZ310))</f>
        <v>592383.30793580599</v>
      </c>
      <c r="BU309" s="105">
        <f>SUMPRODUCT((BI$4:BI309)*($BR$4:$BR309)*(其他调用!CA$5:CA310))</f>
        <v>1851892.622520945</v>
      </c>
      <c r="BV309" s="105">
        <f>SUMPRODUCT((BJ$4:BJ309)*($BR$4:$BR309)*(其他调用!CB$5:CB310))</f>
        <v>1297795.8372874027</v>
      </c>
      <c r="BW309" s="105">
        <f>SUMPRODUCT((BK$4:BK309)*($BR$4:$BR309)*(其他调用!CC$5:CC310))</f>
        <v>725935.08528790472</v>
      </c>
      <c r="BX309" s="105">
        <f>SUMPRODUCT((BG$4:BG309)*($BR$4:$BR309))*'[1]功能-战损相关'!$D$2-BS309</f>
        <v>355015.4675955266</v>
      </c>
      <c r="BY309" s="105">
        <f>SUMPRODUCT((BH$4:BH309)*($BR$4:$BR309))*'[1]功能-战损相关'!$D$2-BT309</f>
        <v>1100140.4290236402</v>
      </c>
      <c r="BZ309" s="105">
        <f>SUMPRODUCT((BI$4:BI309)*($BR$4:$BR309))*'[1]功能-战损相关'!$D$2-BU309</f>
        <v>3439229.1561103268</v>
      </c>
      <c r="CA309" s="105">
        <f>SUMPRODUCT((BJ$4:BJ309)*($BR$4:$BR309))*'[1]功能-战损相关'!$D$2-BV309</f>
        <v>2410192.2692480306</v>
      </c>
      <c r="CB309" s="105">
        <f>SUMPRODUCT((BK$4:BK309)*($BR$4:$BR309))*'[1]功能-战损相关'!$D$2-BW309</f>
        <v>1348165.158391824</v>
      </c>
    </row>
    <row r="310" spans="40:80" x14ac:dyDescent="0.2">
      <c r="AN310" s="105">
        <v>307</v>
      </c>
      <c r="AO310" s="105">
        <f>求节点(节奏总纲!D$4:D$163,AH$4:AH$163,$AN310)*其他调用!H311*其他调用!$M311</f>
        <v>637872039.96201181</v>
      </c>
      <c r="AP310" s="105">
        <f>求节点(节奏总纲!E$4:E$163,AI$4:AI$163,$AN310)*其他调用!I311*其他调用!$M311</f>
        <v>484330919.18345487</v>
      </c>
      <c r="AQ310" s="105">
        <f>求节点(节奏总纲!F$4:F$163,AJ$4:AJ$163,$AN310)*其他调用!J311*其他调用!$M311</f>
        <v>59952046.726640776</v>
      </c>
      <c r="AR310" s="105">
        <f>求节点(节奏总纲!G$4:G$163,AK$4:AK$163,$AN310)*其他调用!K311*其他调用!$M311</f>
        <v>8169640.8064703671</v>
      </c>
      <c r="AS310" s="105">
        <f>求节点(节奏总纲!H$4:H$163,AL$4:AL$163,$AN310)*其他调用!L311*其他调用!$M311</f>
        <v>3470124.2978200046</v>
      </c>
      <c r="AT310" s="105">
        <f t="shared" si="22"/>
        <v>1193794770.976398</v>
      </c>
      <c r="AU310" s="105"/>
      <c r="BF310" s="105">
        <v>307</v>
      </c>
      <c r="BG310" s="105">
        <f>求节点(节奏总纲!D$4:D$163,AZ$4:AZ$163,$AN310)</f>
        <v>21303.345848251953</v>
      </c>
      <c r="BH310" s="105">
        <f>求节点(节奏总纲!E$4:E$163,BA$4:BA$163,$AN310)</f>
        <v>65650.493626500931</v>
      </c>
      <c r="BI310" s="105">
        <f>求节点(节奏总纲!F$4:F$163,BB$4:BB$163,$AN310)</f>
        <v>203801.29050722581</v>
      </c>
      <c r="BJ310" s="105">
        <f>求节点(节奏总纲!G$4:G$163,BC$4:BC$163,$AN310)</f>
        <v>141647.94852091264</v>
      </c>
      <c r="BK310" s="105">
        <f>求节点(节奏总纲!H$4:H$163,BD$4:BD$163,$AN310)</f>
        <v>85258.241835406167</v>
      </c>
      <c r="BL310" s="105">
        <f>BG310*其他调用!H311*其他调用!$M311</f>
        <v>1021762.795739913</v>
      </c>
      <c r="BM310" s="105">
        <f>BH310*其他调用!I311*其他调用!$M311</f>
        <v>3104711.221107597</v>
      </c>
      <c r="BN310" s="105">
        <f>BI310*其他调用!J311*其他调用!$M311</f>
        <v>786758.58076942689</v>
      </c>
      <c r="BO310" s="105">
        <f>BJ310*其他调用!K311*其他调用!$M311</f>
        <v>97283.244452368745</v>
      </c>
      <c r="BP310" s="105">
        <f>BK310*其他调用!L311*其他调用!$M311</f>
        <v>16942.517817531909</v>
      </c>
      <c r="BQ310" s="105">
        <f t="shared" si="23"/>
        <v>5027458.3598868372</v>
      </c>
      <c r="BR310" s="105">
        <f>[1]服务器生态!$R309</f>
        <v>1.9082257941437978E-2</v>
      </c>
      <c r="BS310" s="105">
        <f>SUMPRODUCT((BG$4:BG310)*($BR$4:$BR310)*(其他调用!BY$5:BY311))</f>
        <v>191233.31514871531</v>
      </c>
      <c r="BT310" s="105">
        <f>SUMPRODUCT((BH$4:BH310)*($BR$4:$BR310)*(其他调用!BZ$5:BZ311))</f>
        <v>592602.54087514465</v>
      </c>
      <c r="BU310" s="105">
        <f>SUMPRODUCT((BI$4:BI310)*($BR$4:$BR310)*(其他调用!CA$5:CA311))</f>
        <v>1852573.1955599401</v>
      </c>
      <c r="BV310" s="105">
        <f>SUMPRODUCT((BJ$4:BJ310)*($BR$4:$BR310)*(其他调用!CB$5:CB311))</f>
        <v>1298268.8557582493</v>
      </c>
      <c r="BW310" s="105">
        <f>SUMPRODUCT((BK$4:BK310)*($BR$4:$BR310)*(其他调用!CC$5:CC311))</f>
        <v>726219.79624631361</v>
      </c>
      <c r="BX310" s="105">
        <f>SUMPRODUCT((BG$4:BG310)*($BR$4:$BR310))*'[1]功能-战损相关'!$D$2-BS310</f>
        <v>355147.58527618658</v>
      </c>
      <c r="BY310" s="105">
        <f>SUMPRODUCT((BH$4:BH310)*($BR$4:$BR310))*'[1]功能-战损相关'!$D$2-BT310</f>
        <v>1100547.5759109836</v>
      </c>
      <c r="BZ310" s="105">
        <f>SUMPRODUCT((BI$4:BI310)*($BR$4:$BR310))*'[1]功能-战损相关'!$D$2-BU310</f>
        <v>3440493.0774684595</v>
      </c>
      <c r="CA310" s="105">
        <f>SUMPRODUCT((BJ$4:BJ310)*($BR$4:$BR310))*'[1]功能-战损相关'!$D$2-BV310</f>
        <v>2411070.7321224599</v>
      </c>
      <c r="CB310" s="105">
        <f>SUMPRODUCT((BK$4:BK310)*($BR$4:$BR310))*'[1]功能-战损相关'!$D$2-BW310</f>
        <v>1348693.9073145837</v>
      </c>
    </row>
    <row r="311" spans="40:80" x14ac:dyDescent="0.2">
      <c r="AN311" s="105">
        <v>308</v>
      </c>
      <c r="AO311" s="105">
        <f>求节点(节奏总纲!D$4:D$163,AH$4:AH$163,$AN311)*其他调用!H312*其他调用!$M312</f>
        <v>638521311.99634576</v>
      </c>
      <c r="AP311" s="105">
        <f>求节点(节奏总纲!E$4:E$163,AI$4:AI$163,$AN311)*其他调用!I312*其他调用!$M312</f>
        <v>484269720.23767847</v>
      </c>
      <c r="AQ311" s="105">
        <f>求节点(节奏总纲!F$4:F$163,AJ$4:AJ$163,$AN311)*其他调用!J312*其他调用!$M312</f>
        <v>60108431.900539666</v>
      </c>
      <c r="AR311" s="105">
        <f>求节点(节奏总纲!G$4:G$163,AK$4:AK$163,$AN311)*其他调用!K312*其他调用!$M312</f>
        <v>8169640.8064703671</v>
      </c>
      <c r="AS311" s="105">
        <f>求节点(节奏总纲!H$4:H$163,AL$4:AL$163,$AN311)*其他调用!L312*其他调用!$M312</f>
        <v>3470124.2978200046</v>
      </c>
      <c r="AT311" s="105">
        <f t="shared" si="22"/>
        <v>1194539229.2388544</v>
      </c>
      <c r="AU311" s="105"/>
      <c r="BF311" s="105">
        <v>308</v>
      </c>
      <c r="BG311" s="105">
        <f>求节点(节奏总纲!D$4:D$163,AZ$4:AZ$163,$AN311)</f>
        <v>21312.883681019695</v>
      </c>
      <c r="BH311" s="105">
        <f>求节点(节奏总纲!E$4:E$163,BA$4:BA$163,$AN311)</f>
        <v>65679.586172927709</v>
      </c>
      <c r="BI311" s="105">
        <f>求节点(节奏总纲!F$4:F$163,BB$4:BB$163,$AN311)</f>
        <v>203888.62975212431</v>
      </c>
      <c r="BJ311" s="105">
        <f>求节点(节奏总纲!G$4:G$163,BC$4:BC$163,$AN311)</f>
        <v>141708.78656195584</v>
      </c>
      <c r="BK311" s="105">
        <f>求节点(节奏总纲!H$4:H$163,BD$4:BD$163,$AN311)</f>
        <v>85324.163285371353</v>
      </c>
      <c r="BL311" s="105">
        <f>BG311*其他调用!H312*其他调用!$M312</f>
        <v>1022220.254523312</v>
      </c>
      <c r="BM311" s="105">
        <f>BH311*其他调用!I312*其他调用!$M312</f>
        <v>3106087.0516665522</v>
      </c>
      <c r="BN311" s="105">
        <f>BI311*其他调用!J312*其他调用!$M312</f>
        <v>787095.7469384477</v>
      </c>
      <c r="BO311" s="105">
        <f>BJ311*其他调用!K312*其他调用!$M312</f>
        <v>97325.027775605049</v>
      </c>
      <c r="BP311" s="105">
        <f>BK311*其他调用!L312*其他调用!$M312</f>
        <v>16955.617728068992</v>
      </c>
      <c r="BQ311" s="105">
        <f t="shared" si="23"/>
        <v>5029683.698631986</v>
      </c>
      <c r="BR311" s="105">
        <f>[1]服务器生态!$R310</f>
        <v>1.9082257941437978E-2</v>
      </c>
      <c r="BS311" s="105">
        <f>SUMPRODUCT((BG$4:BG311)*($BR$4:$BR311)*(其他调用!BY$5:BY312))</f>
        <v>191304.48728889381</v>
      </c>
      <c r="BT311" s="105">
        <f>SUMPRODUCT((BH$4:BH311)*($BR$4:$BR311)*(其他调用!BZ$5:BZ312))</f>
        <v>592821.8709659914</v>
      </c>
      <c r="BU311" s="105">
        <f>SUMPRODUCT((BI$4:BI311)*($BR$4:$BR311)*(其他调用!CA$5:CA312))</f>
        <v>1853254.060259185</v>
      </c>
      <c r="BV311" s="105">
        <f>SUMPRODUCT((BJ$4:BJ311)*($BR$4:$BR311)*(其他调用!CB$5:CB312))</f>
        <v>1298742.0773913544</v>
      </c>
      <c r="BW311" s="105">
        <f>SUMPRODUCT((BK$4:BK311)*($BR$4:$BR311)*(其他调用!CC$5:CC312))</f>
        <v>726504.7273424922</v>
      </c>
      <c r="BX311" s="105">
        <f>SUMPRODUCT((BG$4:BG311)*($BR$4:$BR311))*'[1]功能-战损相关'!$D$2-BS311</f>
        <v>355279.76210794668</v>
      </c>
      <c r="BY311" s="105">
        <f>SUMPRODUCT((BH$4:BH311)*($BR$4:$BR311))*'[1]功能-战损相关'!$D$2-BT311</f>
        <v>1100954.903222556</v>
      </c>
      <c r="BZ311" s="105">
        <f>SUMPRODUCT((BI$4:BI311)*($BR$4:$BR311))*'[1]功能-战损相关'!$D$2-BU311</f>
        <v>3441757.5404813429</v>
      </c>
      <c r="CA311" s="105">
        <f>SUMPRODUCT((BJ$4:BJ311)*($BR$4:$BR311))*'[1]功能-战损相关'!$D$2-BV311</f>
        <v>2411949.5722982264</v>
      </c>
      <c r="CB311" s="105">
        <f>SUMPRODUCT((BK$4:BK311)*($BR$4:$BR311))*'[1]功能-战损相关'!$D$2-BW311</f>
        <v>1349223.0650646293</v>
      </c>
    </row>
    <row r="312" spans="40:80" x14ac:dyDescent="0.2">
      <c r="AN312" s="105">
        <v>309</v>
      </c>
      <c r="AO312" s="105">
        <f>求节点(节奏总纲!D$4:D$163,AH$4:AH$163,$AN312)*其他调用!H313*其他调用!$M313</f>
        <v>639170584.03067958</v>
      </c>
      <c r="AP312" s="105">
        <f>求节点(节奏总纲!E$4:E$163,AI$4:AI$163,$AN312)*其他调用!I313*其他调用!$M313</f>
        <v>484208521.2919023</v>
      </c>
      <c r="AQ312" s="105">
        <f>求节点(节奏总纲!F$4:F$163,AJ$4:AJ$163,$AN312)*其他调用!J313*其他调用!$M313</f>
        <v>60264817.074438557</v>
      </c>
      <c r="AR312" s="105">
        <f>求节点(节奏总纲!G$4:G$163,AK$4:AK$163,$AN312)*其他调用!K313*其他调用!$M313</f>
        <v>8169640.8064703671</v>
      </c>
      <c r="AS312" s="105">
        <f>求节点(节奏总纲!H$4:H$163,AL$4:AL$163,$AN312)*其他调用!L313*其他调用!$M313</f>
        <v>3470124.2978200046</v>
      </c>
      <c r="AT312" s="105">
        <f t="shared" si="22"/>
        <v>1195283687.5013108</v>
      </c>
      <c r="AU312" s="105"/>
      <c r="BF312" s="105">
        <v>309</v>
      </c>
      <c r="BG312" s="105">
        <f>求节点(节奏总纲!D$4:D$163,AZ$4:AZ$163,$AN312)</f>
        <v>21322.421513787438</v>
      </c>
      <c r="BH312" s="105">
        <f>求节点(节奏总纲!E$4:E$163,BA$4:BA$163,$AN312)</f>
        <v>65708.678719354488</v>
      </c>
      <c r="BI312" s="105">
        <f>求节点(节奏总纲!F$4:F$163,BB$4:BB$163,$AN312)</f>
        <v>203975.96899702281</v>
      </c>
      <c r="BJ312" s="105">
        <f>求节点(节奏总纲!G$4:G$163,BC$4:BC$163,$AN312)</f>
        <v>141769.62460299907</v>
      </c>
      <c r="BK312" s="105">
        <f>求节点(节奏总纲!H$4:H$163,BD$4:BD$163,$AN312)</f>
        <v>85390.084735336553</v>
      </c>
      <c r="BL312" s="105">
        <f>BG312*其他调用!H313*其他调用!$M313</f>
        <v>1022677.7133067109</v>
      </c>
      <c r="BM312" s="105">
        <f>BH312*其他调用!I313*其他调用!$M313</f>
        <v>3107462.8822255069</v>
      </c>
      <c r="BN312" s="105">
        <f>BI312*其他调用!J313*其他调用!$M313</f>
        <v>787432.9131074684</v>
      </c>
      <c r="BO312" s="105">
        <f>BJ312*其他调用!K313*其他调用!$M313</f>
        <v>97366.811098841383</v>
      </c>
      <c r="BP312" s="105">
        <f>BK312*其他调用!L313*其他调用!$M313</f>
        <v>16968.717638606078</v>
      </c>
      <c r="BQ312" s="105">
        <f t="shared" si="23"/>
        <v>5031909.037377134</v>
      </c>
      <c r="BR312" s="105">
        <f>[1]服务器生态!$R311</f>
        <v>1.9082257941437978E-2</v>
      </c>
      <c r="BS312" s="105">
        <f>SUMPRODUCT((BG$4:BG312)*($BR$4:$BR312)*(其他调用!BY$5:BY313))</f>
        <v>191375.69127966469</v>
      </c>
      <c r="BT312" s="105">
        <f>SUMPRODUCT((BH$4:BH312)*($BR$4:$BR312)*(其他调用!BZ$5:BZ313))</f>
        <v>593041.29820834636</v>
      </c>
      <c r="BU312" s="105">
        <f>SUMPRODUCT((BI$4:BI312)*($BR$4:$BR312)*(其他调用!CA$5:CA313))</f>
        <v>1853935.2166186799</v>
      </c>
      <c r="BV312" s="105">
        <f>SUMPRODUCT((BJ$4:BJ312)*($BR$4:$BR312)*(其他调用!CB$5:CB313))</f>
        <v>1299215.5021867179</v>
      </c>
      <c r="BW312" s="105">
        <f>SUMPRODUCT((BK$4:BK312)*($BR$4:$BR312)*(其他调用!CC$5:CC313))</f>
        <v>726789.87857644039</v>
      </c>
      <c r="BX312" s="105">
        <f>SUMPRODUCT((BG$4:BG312)*($BR$4:$BR312))*'[1]功能-战损相关'!$D$2-BS312</f>
        <v>355411.99809080682</v>
      </c>
      <c r="BY312" s="105">
        <f>SUMPRODUCT((BH$4:BH312)*($BR$4:$BR312))*'[1]功能-战损相关'!$D$2-BT312</f>
        <v>1101362.4109583579</v>
      </c>
      <c r="BZ312" s="105">
        <f>SUMPRODUCT((BI$4:BI312)*($BR$4:$BR312))*'[1]功能-战损相关'!$D$2-BU312</f>
        <v>3443022.5451489757</v>
      </c>
      <c r="CA312" s="105">
        <f>SUMPRODUCT((BJ$4:BJ312)*($BR$4:$BR312))*'[1]功能-战损相关'!$D$2-BV312</f>
        <v>2412828.7897753306</v>
      </c>
      <c r="CB312" s="105">
        <f>SUMPRODUCT((BK$4:BK312)*($BR$4:$BR312))*'[1]功能-战损相关'!$D$2-BW312</f>
        <v>1349752.6316419616</v>
      </c>
    </row>
    <row r="313" spans="40:80" x14ac:dyDescent="0.2">
      <c r="AN313" s="105">
        <v>310</v>
      </c>
      <c r="AO313" s="105">
        <f>求节点(节奏总纲!D$4:D$163,AH$4:AH$163,$AN313)*其他调用!H314*其他调用!$M314</f>
        <v>639819856.06501353</v>
      </c>
      <c r="AP313" s="105">
        <f>求节点(节奏总纲!E$4:E$163,AI$4:AI$163,$AN313)*其他调用!I314*其他调用!$M314</f>
        <v>484147322.3461259</v>
      </c>
      <c r="AQ313" s="105">
        <f>求节点(节奏总纲!F$4:F$163,AJ$4:AJ$163,$AN313)*其他调用!J314*其他调用!$M314</f>
        <v>60421202.248337448</v>
      </c>
      <c r="AR313" s="105">
        <f>求节点(节奏总纲!G$4:G$163,AK$4:AK$163,$AN313)*其他调用!K314*其他调用!$M314</f>
        <v>8169640.8064703671</v>
      </c>
      <c r="AS313" s="105">
        <f>求节点(节奏总纲!H$4:H$163,AL$4:AL$163,$AN313)*其他调用!L314*其他调用!$M314</f>
        <v>3470124.2978200046</v>
      </c>
      <c r="AT313" s="105">
        <f t="shared" si="22"/>
        <v>1196028145.7637675</v>
      </c>
      <c r="AU313" s="105"/>
      <c r="BF313" s="105">
        <v>310</v>
      </c>
      <c r="BG313" s="105">
        <f>求节点(节奏总纲!D$4:D$163,AZ$4:AZ$163,$AN313)</f>
        <v>21331.959346555184</v>
      </c>
      <c r="BH313" s="105">
        <f>求节点(节奏总纲!E$4:E$163,BA$4:BA$163,$AN313)</f>
        <v>65737.771265781252</v>
      </c>
      <c r="BI313" s="105">
        <f>求节点(节奏总纲!F$4:F$163,BB$4:BB$163,$AN313)</f>
        <v>204063.3082419213</v>
      </c>
      <c r="BJ313" s="105">
        <f>求节点(节奏总纲!G$4:G$163,BC$4:BC$163,$AN313)</f>
        <v>141830.46264404227</v>
      </c>
      <c r="BK313" s="105">
        <f>求节点(节奏总纲!H$4:H$163,BD$4:BD$163,$AN313)</f>
        <v>85456.00618530174</v>
      </c>
      <c r="BL313" s="105">
        <f>BG313*其他调用!H314*其他调用!$M314</f>
        <v>1023135.17209011</v>
      </c>
      <c r="BM313" s="105">
        <f>BH313*其他调用!I314*其他调用!$M314</f>
        <v>3108838.7127844607</v>
      </c>
      <c r="BN313" s="105">
        <f>BI313*其他调用!J314*其他调用!$M314</f>
        <v>787770.07927648933</v>
      </c>
      <c r="BO313" s="105">
        <f>BJ313*其他调用!K314*其他调用!$M314</f>
        <v>97408.594422077687</v>
      </c>
      <c r="BP313" s="105">
        <f>BK313*其他调用!L314*其他调用!$M314</f>
        <v>16981.817549143158</v>
      </c>
      <c r="BQ313" s="105">
        <f t="shared" si="23"/>
        <v>5034134.376122281</v>
      </c>
      <c r="BR313" s="105">
        <f>[1]服务器生态!$R312</f>
        <v>1.9082257941437978E-2</v>
      </c>
      <c r="BS313" s="105">
        <f>SUMPRODUCT((BG$4:BG313)*($BR$4:$BR313)*(其他调用!BY$5:BY314))</f>
        <v>191446.92712102795</v>
      </c>
      <c r="BT313" s="105">
        <f>SUMPRODUCT((BH$4:BH313)*($BR$4:$BR313)*(其他调用!BZ$5:BZ314))</f>
        <v>593260.8226022094</v>
      </c>
      <c r="BU313" s="105">
        <f>SUMPRODUCT((BI$4:BI313)*($BR$4:$BR313)*(其他调用!CA$5:CA314))</f>
        <v>1854616.6646384248</v>
      </c>
      <c r="BV313" s="105">
        <f>SUMPRODUCT((BJ$4:BJ313)*($BR$4:$BR313)*(其他调用!CB$5:CB314))</f>
        <v>1299689.1301443402</v>
      </c>
      <c r="BW313" s="105">
        <f>SUMPRODUCT((BK$4:BK313)*($BR$4:$BR313)*(其他调用!CC$5:CC314))</f>
        <v>727075.24994815816</v>
      </c>
      <c r="BX313" s="105">
        <f>SUMPRODUCT((BG$4:BG313)*($BR$4:$BR313))*'[1]功能-战损相关'!$D$2-BS313</f>
        <v>355544.2932247672</v>
      </c>
      <c r="BY313" s="105">
        <f>SUMPRODUCT((BH$4:BH313)*($BR$4:$BR313))*'[1]功能-战损相关'!$D$2-BT313</f>
        <v>1101770.0991183892</v>
      </c>
      <c r="BZ313" s="105">
        <f>SUMPRODUCT((BI$4:BI313)*($BR$4:$BR313))*'[1]功能-战损相关'!$D$2-BU313</f>
        <v>3444288.0914713587</v>
      </c>
      <c r="CA313" s="105">
        <f>SUMPRODUCT((BJ$4:BJ313)*($BR$4:$BR313))*'[1]功能-战损相关'!$D$2-BV313</f>
        <v>2413708.3845537715</v>
      </c>
      <c r="CB313" s="105">
        <f>SUMPRODUCT((BK$4:BK313)*($BR$4:$BR313))*'[1]功能-战损相关'!$D$2-BW313</f>
        <v>1350282.6070465802</v>
      </c>
    </row>
    <row r="314" spans="40:80" x14ac:dyDescent="0.2">
      <c r="AN314" s="105">
        <v>311</v>
      </c>
      <c r="AO314" s="105">
        <f>求节点(节奏总纲!D$4:D$163,AH$4:AH$163,$AN314)*其他调用!H315*其他调用!$M315</f>
        <v>640469128.09934747</v>
      </c>
      <c r="AP314" s="105">
        <f>求节点(节奏总纲!E$4:E$163,AI$4:AI$163,$AN314)*其他调用!I315*其他调用!$M315</f>
        <v>484086123.40034974</v>
      </c>
      <c r="AQ314" s="105">
        <f>求节点(节奏总纲!F$4:F$163,AJ$4:AJ$163,$AN314)*其他调用!J315*其他调用!$M315</f>
        <v>60577587.422236338</v>
      </c>
      <c r="AR314" s="105">
        <f>求节点(节奏总纲!G$4:G$163,AK$4:AK$163,$AN314)*其他调用!K315*其他调用!$M315</f>
        <v>8169640.8064703671</v>
      </c>
      <c r="AS314" s="105">
        <f>求节点(节奏总纲!H$4:H$163,AL$4:AL$163,$AN314)*其他调用!L315*其他调用!$M315</f>
        <v>3470124.2978200046</v>
      </c>
      <c r="AT314" s="105">
        <f t="shared" si="22"/>
        <v>1196772604.0262241</v>
      </c>
      <c r="AU314" s="105"/>
      <c r="BF314" s="105">
        <v>311</v>
      </c>
      <c r="BG314" s="105">
        <f>求节点(节奏总纲!D$4:D$163,AZ$4:AZ$163,$AN314)</f>
        <v>21341.497179322927</v>
      </c>
      <c r="BH314" s="105">
        <f>求节点(节奏总纲!E$4:E$163,BA$4:BA$163,$AN314)</f>
        <v>65766.86381220803</v>
      </c>
      <c r="BI314" s="105">
        <f>求节点(节奏总纲!F$4:F$163,BB$4:BB$163,$AN314)</f>
        <v>204150.6474868198</v>
      </c>
      <c r="BJ314" s="105">
        <f>求节点(节奏总纲!G$4:G$163,BC$4:BC$163,$AN314)</f>
        <v>141891.30068508547</v>
      </c>
      <c r="BK314" s="105">
        <f>求节点(节奏总纲!H$4:H$163,BD$4:BD$163,$AN314)</f>
        <v>85521.927635266926</v>
      </c>
      <c r="BL314" s="105">
        <f>BG314*其他调用!H315*其他调用!$M315</f>
        <v>1023592.630873509</v>
      </c>
      <c r="BM314" s="105">
        <f>BH314*其他调用!I315*其他调用!$M315</f>
        <v>3110214.5433434159</v>
      </c>
      <c r="BN314" s="105">
        <f>BI314*其他调用!J315*其他调用!$M315</f>
        <v>788107.24544551002</v>
      </c>
      <c r="BO314" s="105">
        <f>BJ314*其他调用!K315*其他调用!$M315</f>
        <v>97450.377745313992</v>
      </c>
      <c r="BP314" s="105">
        <f>BK314*其他调用!L315*其他调用!$M315</f>
        <v>16994.91745968024</v>
      </c>
      <c r="BQ314" s="105">
        <f t="shared" si="23"/>
        <v>5036359.7148674298</v>
      </c>
      <c r="BR314" s="105">
        <f>[1]服务器生态!$R313</f>
        <v>1.9082257941437978E-2</v>
      </c>
      <c r="BS314" s="105">
        <f>SUMPRODUCT((BG$4:BG314)*($BR$4:$BR314)*(其他调用!BY$5:BY315))</f>
        <v>191518.19481298362</v>
      </c>
      <c r="BT314" s="105">
        <f>SUMPRODUCT((BH$4:BH314)*($BR$4:$BR314)*(其他调用!BZ$5:BZ315))</f>
        <v>593480.44414758065</v>
      </c>
      <c r="BU314" s="105">
        <f>SUMPRODUCT((BI$4:BI314)*($BR$4:$BR314)*(其他调用!CA$5:CA315))</f>
        <v>1855298.4043184193</v>
      </c>
      <c r="BV314" s="105">
        <f>SUMPRODUCT((BJ$4:BJ314)*($BR$4:$BR314)*(其他调用!CB$5:CB315))</f>
        <v>1300162.961264221</v>
      </c>
      <c r="BW314" s="105">
        <f>SUMPRODUCT((BK$4:BK314)*($BR$4:$BR314)*(其他调用!CC$5:CC315))</f>
        <v>727360.84145764553</v>
      </c>
      <c r="BX314" s="105">
        <f>SUMPRODUCT((BG$4:BG314)*($BR$4:$BR314))*'[1]功能-战损相关'!$D$2-BS314</f>
        <v>355676.64750982774</v>
      </c>
      <c r="BY314" s="105">
        <f>SUMPRODUCT((BH$4:BH314)*($BR$4:$BR314))*'[1]功能-战损相关'!$D$2-BT314</f>
        <v>1102177.96770265</v>
      </c>
      <c r="BZ314" s="105">
        <f>SUMPRODUCT((BI$4:BI314)*($BR$4:$BR314))*'[1]功能-战损相关'!$D$2-BU314</f>
        <v>3445554.1794484919</v>
      </c>
      <c r="CA314" s="105">
        <f>SUMPRODUCT((BJ$4:BJ314)*($BR$4:$BR314))*'[1]功能-战损相关'!$D$2-BV314</f>
        <v>2414588.3566335505</v>
      </c>
      <c r="CB314" s="105">
        <f>SUMPRODUCT((BK$4:BK314)*($BR$4:$BR314))*'[1]功能-战损相关'!$D$2-BW314</f>
        <v>1350812.9912784854</v>
      </c>
    </row>
    <row r="315" spans="40:80" x14ac:dyDescent="0.2">
      <c r="AN315" s="105">
        <v>312</v>
      </c>
      <c r="AO315" s="105">
        <f>求节点(节奏总纲!D$4:D$163,AH$4:AH$163,$AN315)*其他调用!H316*其他调用!$M316</f>
        <v>641118400.1336813</v>
      </c>
      <c r="AP315" s="105">
        <f>求节点(节奏总纲!E$4:E$163,AI$4:AI$163,$AN315)*其他调用!I316*其他调用!$M316</f>
        <v>484092477.19814956</v>
      </c>
      <c r="AQ315" s="105">
        <f>求节点(节奏总纲!F$4:F$163,AJ$4:AJ$163,$AN315)*其他调用!J316*其他调用!$M316</f>
        <v>60733972.596135221</v>
      </c>
      <c r="AR315" s="105">
        <f>求节点(节奏总纲!G$4:G$163,AK$4:AK$163,$AN315)*其他调用!K316*其他调用!$M316</f>
        <v>8169640.8064703671</v>
      </c>
      <c r="AS315" s="105">
        <f>求节点(节奏总纲!H$4:H$163,AL$4:AL$163,$AN315)*其他调用!L316*其他调用!$M316</f>
        <v>3470124.2978200046</v>
      </c>
      <c r="AT315" s="105">
        <f t="shared" si="22"/>
        <v>1197584615.0322566</v>
      </c>
      <c r="AU315" s="105"/>
      <c r="BF315" s="105">
        <v>312</v>
      </c>
      <c r="BG315" s="105">
        <f>求节点(节奏总纲!D$4:D$163,AZ$4:AZ$163,$AN315)</f>
        <v>21351.03501209067</v>
      </c>
      <c r="BH315" s="105">
        <f>求节点(节奏总纲!E$4:E$163,BA$4:BA$163,$AN315)</f>
        <v>65795.312798544153</v>
      </c>
      <c r="BI315" s="105">
        <f>求节点(节奏总纲!F$4:F$163,BB$4:BB$163,$AN315)</f>
        <v>204237.98673171829</v>
      </c>
      <c r="BJ315" s="105">
        <f>求节点(节奏总纲!G$4:G$163,BC$4:BC$163,$AN315)</f>
        <v>141949.50471939702</v>
      </c>
      <c r="BK315" s="105">
        <f>求节点(节奏总纲!H$4:H$163,BD$4:BD$163,$AN315)</f>
        <v>85587.849085232127</v>
      </c>
      <c r="BL315" s="105">
        <f>BG315*其他调用!H316*其他调用!$M316</f>
        <v>1024050.0896569079</v>
      </c>
      <c r="BM315" s="105">
        <f>BH315*其他调用!I316*其他调用!$M316</f>
        <v>3111559.9389715036</v>
      </c>
      <c r="BN315" s="105">
        <f>BI315*其他调用!J316*其他调用!$M316</f>
        <v>788444.41161453084</v>
      </c>
      <c r="BO315" s="105">
        <f>BJ315*其他调用!K316*其他调用!$M316</f>
        <v>97490.352043263018</v>
      </c>
      <c r="BP315" s="105">
        <f>BK315*其他调用!L316*其他调用!$M316</f>
        <v>17008.017370217327</v>
      </c>
      <c r="BQ315" s="105">
        <f t="shared" si="23"/>
        <v>5038552.8096564226</v>
      </c>
      <c r="BR315" s="105">
        <f>[1]服务器生态!$R314</f>
        <v>1.9082257941437978E-2</v>
      </c>
      <c r="BS315" s="105">
        <f>SUMPRODUCT((BG$4:BG315)*($BR$4:$BR315)*(其他调用!BY$5:BY316))</f>
        <v>191589.49435553167</v>
      </c>
      <c r="BT315" s="105">
        <f>SUMPRODUCT((BH$4:BH315)*($BR$4:$BR315)*(其他调用!BZ$5:BZ316))</f>
        <v>593700.16069535853</v>
      </c>
      <c r="BU315" s="105">
        <f>SUMPRODUCT((BI$4:BI315)*($BR$4:$BR315)*(其他调用!CA$5:CA316))</f>
        <v>1855980.4356586637</v>
      </c>
      <c r="BV315" s="105">
        <f>SUMPRODUCT((BJ$4:BJ315)*($BR$4:$BR315)*(其他调用!CB$5:CB316))</f>
        <v>1300636.9867503711</v>
      </c>
      <c r="BW315" s="105">
        <f>SUMPRODUCT((BK$4:BK315)*($BR$4:$BR315)*(其他调用!CC$5:CC316))</f>
        <v>727646.65310490259</v>
      </c>
      <c r="BX315" s="105">
        <f>SUMPRODUCT((BG$4:BG315)*($BR$4:$BR315))*'[1]功能-战损相关'!$D$2-BS315</f>
        <v>355809.0609459884</v>
      </c>
      <c r="BY315" s="105">
        <f>SUMPRODUCT((BH$4:BH315)*($BR$4:$BR315))*'[1]功能-战损相关'!$D$2-BT315</f>
        <v>1102586.0127199516</v>
      </c>
      <c r="BZ315" s="105">
        <f>SUMPRODUCT((BI$4:BI315)*($BR$4:$BR315))*'[1]功能-战损相关'!$D$2-BU315</f>
        <v>3446820.8090803754</v>
      </c>
      <c r="CA315" s="105">
        <f>SUMPRODUCT((BJ$4:BJ315)*($BR$4:$BR315))*'[1]功能-战损相关'!$D$2-BV315</f>
        <v>2415468.6896792576</v>
      </c>
      <c r="CB315" s="105">
        <f>SUMPRODUCT((BK$4:BK315)*($BR$4:$BR315))*'[1]功能-战损相关'!$D$2-BW315</f>
        <v>1351343.7843376771</v>
      </c>
    </row>
    <row r="316" spans="40:80" x14ac:dyDescent="0.2">
      <c r="AN316" s="105">
        <v>313</v>
      </c>
      <c r="AO316" s="105">
        <f>求节点(节奏总纲!D$4:D$163,AH$4:AH$163,$AN316)*其他调用!H317*其他调用!$M317</f>
        <v>641767672.16801536</v>
      </c>
      <c r="AP316" s="105">
        <f>求节点(节奏总纲!E$4:E$163,AI$4:AI$163,$AN316)*其他调用!I317*其他调用!$M317</f>
        <v>484273220.13406044</v>
      </c>
      <c r="AQ316" s="105">
        <f>求节点(节奏总纲!F$4:F$163,AJ$4:AJ$163,$AN316)*其他调用!J317*其他调用!$M317</f>
        <v>60877867.22170613</v>
      </c>
      <c r="AR316" s="105">
        <f>求节点(节奏总纲!G$4:G$163,AK$4:AK$163,$AN316)*其他调用!K317*其他调用!$M317</f>
        <v>8169640.8064703671</v>
      </c>
      <c r="AS316" s="105">
        <f>求节点(节奏总纲!H$4:H$163,AL$4:AL$163,$AN316)*其他调用!L317*其他调用!$M317</f>
        <v>3470124.2978200046</v>
      </c>
      <c r="AT316" s="105">
        <f t="shared" ref="AT316:AT363" si="24">SUM(AO316:AS316)</f>
        <v>1198558524.6280725</v>
      </c>
      <c r="AU316" s="105"/>
      <c r="BF316" s="105">
        <v>313</v>
      </c>
      <c r="BG316" s="105">
        <f>求节点(节奏总纲!D$4:D$163,AZ$4:AZ$163,$AN316)</f>
        <v>21360.572844858412</v>
      </c>
      <c r="BH316" s="105">
        <f>求节点(节奏总纲!E$4:E$163,BA$4:BA$163,$AN316)</f>
        <v>65822.100418019516</v>
      </c>
      <c r="BI316" s="105">
        <f>求节点(节奏总纲!F$4:F$163,BB$4:BB$163,$AN316)</f>
        <v>204324.9380061173</v>
      </c>
      <c r="BJ316" s="105">
        <f>求节点(节奏总纲!G$4:G$163,BC$4:BC$163,$AN316)</f>
        <v>142004.78296774253</v>
      </c>
      <c r="BK316" s="105">
        <f>求节点(节奏总纲!H$4:H$163,BD$4:BD$163,$AN316)</f>
        <v>85653.770535197313</v>
      </c>
      <c r="BL316" s="105">
        <f>BG316*其他调用!H317*其他调用!$M317</f>
        <v>1024507.548440307</v>
      </c>
      <c r="BM316" s="105">
        <f>BH316*其他调用!I317*其他调用!$M317</f>
        <v>3112826.7660458754</v>
      </c>
      <c r="BN316" s="105">
        <f>BI316*其他调用!J317*其他调用!$M317</f>
        <v>788780.08005447057</v>
      </c>
      <c r="BO316" s="105">
        <f>BJ316*其他调用!K317*其他调用!$M317</f>
        <v>97528.316923113729</v>
      </c>
      <c r="BP316" s="105">
        <f>BK316*其他调用!L317*其他调用!$M317</f>
        <v>17021.117280754406</v>
      </c>
      <c r="BQ316" s="105">
        <f t="shared" ref="BQ316:BQ363" si="25">SUM(BL316:BP316)</f>
        <v>5040663.8287445204</v>
      </c>
      <c r="BR316" s="105">
        <f>[1]服务器生态!$R315</f>
        <v>1.9082257941437978E-2</v>
      </c>
      <c r="BS316" s="105">
        <f>SUMPRODUCT((BG$4:BG316)*($BR$4:$BR316)*(其他调用!BY$5:BY317))</f>
        <v>191660.8257486721</v>
      </c>
      <c r="BT316" s="105">
        <f>SUMPRODUCT((BH$4:BH316)*($BR$4:$BR316)*(其他调用!BZ$5:BZ317))</f>
        <v>593919.96669758274</v>
      </c>
      <c r="BU316" s="105">
        <f>SUMPRODUCT((BI$4:BI316)*($BR$4:$BR316)*(其他调用!CA$5:CA317))</f>
        <v>1856662.7573635713</v>
      </c>
      <c r="BV316" s="105">
        <f>SUMPRODUCT((BJ$4:BJ316)*($BR$4:$BR316)*(其他调用!CB$5:CB317))</f>
        <v>1301111.196832435</v>
      </c>
      <c r="BW316" s="105">
        <f>SUMPRODUCT((BK$4:BK316)*($BR$4:$BR316)*(其他调用!CC$5:CC317))</f>
        <v>727932.68488992925</v>
      </c>
      <c r="BX316" s="105">
        <f>SUMPRODUCT((BG$4:BG316)*($BR$4:$BR316))*'[1]功能-战损相关'!$D$2-BS316</f>
        <v>355941.53353324917</v>
      </c>
      <c r="BY316" s="105">
        <f>SUMPRODUCT((BH$4:BH316)*($BR$4:$BR316))*'[1]功能-战损相关'!$D$2-BT316</f>
        <v>1102994.2238669393</v>
      </c>
      <c r="BZ316" s="105">
        <f>SUMPRODUCT((BI$4:BI316)*($BR$4:$BR316))*'[1]功能-战损相关'!$D$2-BU316</f>
        <v>3448087.9779609176</v>
      </c>
      <c r="CA316" s="105">
        <f>SUMPRODUCT((BJ$4:BJ316)*($BR$4:$BR316))*'[1]功能-战损相关'!$D$2-BV316</f>
        <v>2416349.365545948</v>
      </c>
      <c r="CB316" s="105">
        <f>SUMPRODUCT((BK$4:BK316)*($BR$4:$BR316))*'[1]功能-战损相关'!$D$2-BW316</f>
        <v>1351874.9862241549</v>
      </c>
    </row>
    <row r="317" spans="40:80" x14ac:dyDescent="0.2">
      <c r="AN317" s="105">
        <v>314</v>
      </c>
      <c r="AO317" s="105">
        <f>求节点(节奏总纲!D$4:D$163,AH$4:AH$163,$AN317)*其他调用!H318*其他调用!$M318</f>
        <v>642416944.20234919</v>
      </c>
      <c r="AP317" s="105">
        <f>求节点(节奏总纲!E$4:E$163,AI$4:AI$163,$AN317)*其他调用!I318*其他调用!$M318</f>
        <v>484453963.06997138</v>
      </c>
      <c r="AQ317" s="105">
        <f>求节点(节奏总纲!F$4:F$163,AJ$4:AJ$163,$AN317)*其他调用!J318*其他调用!$M318</f>
        <v>60900919.352541029</v>
      </c>
      <c r="AR317" s="105">
        <f>求节点(节奏总纲!G$4:G$163,AK$4:AK$163,$AN317)*其他调用!K318*其他调用!$M318</f>
        <v>8169640.8064703671</v>
      </c>
      <c r="AS317" s="105">
        <f>求节点(节奏总纲!H$4:H$163,AL$4:AL$163,$AN317)*其他调用!L318*其他调用!$M318</f>
        <v>3470124.2978200046</v>
      </c>
      <c r="AT317" s="105">
        <f t="shared" si="24"/>
        <v>1199411591.729152</v>
      </c>
      <c r="AU317" s="105"/>
      <c r="BF317" s="105">
        <v>314</v>
      </c>
      <c r="BG317" s="105">
        <f>求节点(节奏总纲!D$4:D$163,AZ$4:AZ$163,$AN317)</f>
        <v>21370.110677626159</v>
      </c>
      <c r="BH317" s="105">
        <f>求节点(节奏总纲!E$4:E$163,BA$4:BA$163,$AN317)</f>
        <v>65848.888037494893</v>
      </c>
      <c r="BI317" s="105">
        <f>求节点(节奏总纲!F$4:F$163,BB$4:BB$163,$AN317)</f>
        <v>204408.13577652184</v>
      </c>
      <c r="BJ317" s="105">
        <f>求节点(节奏总纲!G$4:G$163,BC$4:BC$163,$AN317)</f>
        <v>142060.06121608804</v>
      </c>
      <c r="BK317" s="105">
        <f>求节点(节奏总纲!H$4:H$163,BD$4:BD$163,$AN317)</f>
        <v>85717.575596940354</v>
      </c>
      <c r="BL317" s="105">
        <f>BG317*其他调用!H318*其他调用!$M318</f>
        <v>1024965.0072237062</v>
      </c>
      <c r="BM317" s="105">
        <f>BH317*其他调用!I318*其他调用!$M318</f>
        <v>3114093.5931202481</v>
      </c>
      <c r="BN317" s="105">
        <f>BI317*其他调用!J318*其他调用!$M318</f>
        <v>789101.25839246705</v>
      </c>
      <c r="BO317" s="105">
        <f>BJ317*其他调用!K318*其他调用!$M318</f>
        <v>97566.281802964426</v>
      </c>
      <c r="BP317" s="105">
        <f>BK317*其他调用!L318*其他调用!$M318</f>
        <v>17033.796622623984</v>
      </c>
      <c r="BQ317" s="105">
        <f t="shared" si="25"/>
        <v>5042759.9371620091</v>
      </c>
      <c r="BR317" s="105">
        <f>[1]服务器生态!$R316</f>
        <v>1.9082257941437978E-2</v>
      </c>
      <c r="BS317" s="105">
        <f>SUMPRODUCT((BG$4:BG317)*($BR$4:$BR317)*(其他调用!BY$5:BY318))</f>
        <v>191732.1889924049</v>
      </c>
      <c r="BT317" s="105">
        <f>SUMPRODUCT((BH$4:BH317)*($BR$4:$BR317)*(其他调用!BZ$5:BZ318))</f>
        <v>594139.86215425318</v>
      </c>
      <c r="BU317" s="105">
        <f>SUMPRODUCT((BI$4:BI317)*($BR$4:$BR317)*(其他调用!CA$5:CA318))</f>
        <v>1857345.3568987092</v>
      </c>
      <c r="BV317" s="105">
        <f>SUMPRODUCT((BJ$4:BJ317)*($BR$4:$BR317)*(其他调用!CB$5:CB318))</f>
        <v>1301585.5915104127</v>
      </c>
      <c r="BW317" s="105">
        <f>SUMPRODUCT((BK$4:BK317)*($BR$4:$BR317)*(其他调用!CC$5:CC318))</f>
        <v>728218.92974526901</v>
      </c>
      <c r="BX317" s="105">
        <f>SUMPRODUCT((BG$4:BG317)*($BR$4:$BR317))*'[1]功能-战损相关'!$D$2-BS317</f>
        <v>356074.0652716101</v>
      </c>
      <c r="BY317" s="105">
        <f>SUMPRODUCT((BH$4:BH317)*($BR$4:$BR317))*'[1]功能-战损相关'!$D$2-BT317</f>
        <v>1103402.601143613</v>
      </c>
      <c r="BZ317" s="105">
        <f>SUMPRODUCT((BI$4:BI317)*($BR$4:$BR317))*'[1]功能-战损相关'!$D$2-BU317</f>
        <v>3449355.6628118875</v>
      </c>
      <c r="CA317" s="105">
        <f>SUMPRODUCT((BJ$4:BJ317)*($BR$4:$BR317))*'[1]功能-战损相关'!$D$2-BV317</f>
        <v>2417230.3842336214</v>
      </c>
      <c r="CB317" s="105">
        <f>SUMPRODUCT((BK$4:BK317)*($BR$4:$BR317))*'[1]功能-战损相关'!$D$2-BW317</f>
        <v>1352406.5838126431</v>
      </c>
    </row>
    <row r="318" spans="40:80" x14ac:dyDescent="0.2">
      <c r="AN318" s="105">
        <v>315</v>
      </c>
      <c r="AO318" s="105">
        <f>求节点(节奏总纲!D$4:D$163,AH$4:AH$163,$AN318)*其他调用!H319*其他调用!$M319</f>
        <v>643043736.45025885</v>
      </c>
      <c r="AP318" s="105">
        <f>求节点(节奏总纲!E$4:E$163,AI$4:AI$163,$AN318)*其他调用!I319*其他调用!$M319</f>
        <v>484634706.00588226</v>
      </c>
      <c r="AQ318" s="105">
        <f>求节点(节奏总纲!F$4:F$163,AJ$4:AJ$163,$AN318)*其他调用!J319*其他调用!$M319</f>
        <v>60923971.483375922</v>
      </c>
      <c r="AR318" s="105">
        <f>求节点(节奏总纲!G$4:G$163,AK$4:AK$163,$AN318)*其他调用!K319*其他调用!$M319</f>
        <v>8169640.8064703671</v>
      </c>
      <c r="AS318" s="105">
        <f>求节点(节奏总纲!H$4:H$163,AL$4:AL$163,$AN318)*其他调用!L319*其他调用!$M319</f>
        <v>3470124.2978200046</v>
      </c>
      <c r="AT318" s="105">
        <f t="shared" si="24"/>
        <v>1200242179.0438075</v>
      </c>
      <c r="AU318" s="105"/>
      <c r="BF318" s="105">
        <v>315</v>
      </c>
      <c r="BG318" s="105">
        <f>求节点(节奏总纲!D$4:D$163,AZ$4:AZ$163,$AN318)</f>
        <v>21379.12492601082</v>
      </c>
      <c r="BH318" s="105">
        <f>求节点(节奏总纲!E$4:E$163,BA$4:BA$163,$AN318)</f>
        <v>65875.675656970256</v>
      </c>
      <c r="BI318" s="105">
        <f>求节点(节奏总纲!F$4:F$163,BB$4:BB$163,$AN318)</f>
        <v>204491.33354692638</v>
      </c>
      <c r="BJ318" s="105">
        <f>求节点(节奏总纲!G$4:G$163,BC$4:BC$163,$AN318)</f>
        <v>142115.33946443352</v>
      </c>
      <c r="BK318" s="105">
        <f>求节点(节奏总纲!H$4:H$163,BD$4:BD$163,$AN318)</f>
        <v>85778.67318951631</v>
      </c>
      <c r="BL318" s="105">
        <f>BG318*其他调用!H319*其他调用!$M319</f>
        <v>1025397.3535648214</v>
      </c>
      <c r="BM318" s="105">
        <f>BH318*其他调用!I319*其他调用!$M319</f>
        <v>3115360.4201946198</v>
      </c>
      <c r="BN318" s="105">
        <f>BI318*其他调用!J319*其他调用!$M319</f>
        <v>789422.43673046364</v>
      </c>
      <c r="BO318" s="105">
        <f>BJ318*其他调用!K319*其他调用!$M319</f>
        <v>97604.246682815108</v>
      </c>
      <c r="BP318" s="105">
        <f>BK318*其他调用!L319*其他调用!$M319</f>
        <v>17045.937936220678</v>
      </c>
      <c r="BQ318" s="105">
        <f t="shared" si="25"/>
        <v>5044830.395108941</v>
      </c>
      <c r="BR318" s="105">
        <f>[1]服务器生态!$R317</f>
        <v>1.9082257941437978E-2</v>
      </c>
      <c r="BS318" s="105">
        <f>SUMPRODUCT((BG$4:BG318)*($BR$4:$BR318)*(其他调用!BY$5:BY319))</f>
        <v>191803.58233827498</v>
      </c>
      <c r="BT318" s="105">
        <f>SUMPRODUCT((BH$4:BH318)*($BR$4:$BR318)*(其他调用!BZ$5:BZ319))</f>
        <v>594359.84706536995</v>
      </c>
      <c r="BU318" s="105">
        <f>SUMPRODUCT((BI$4:BI318)*($BR$4:$BR318)*(其他调用!CA$5:CA319))</f>
        <v>1858028.2342640772</v>
      </c>
      <c r="BV318" s="105">
        <f>SUMPRODUCT((BJ$4:BJ318)*($BR$4:$BR318)*(其他调用!CB$5:CB319))</f>
        <v>1302060.1707843044</v>
      </c>
      <c r="BW318" s="105">
        <f>SUMPRODUCT((BK$4:BK318)*($BR$4:$BR318)*(其他调用!CC$5:CC319))</f>
        <v>728505.37862961239</v>
      </c>
      <c r="BX318" s="105">
        <f>SUMPRODUCT((BG$4:BG318)*($BR$4:$BR318))*'[1]功能-战损相关'!$D$2-BS318</f>
        <v>356206.6529139402</v>
      </c>
      <c r="BY318" s="105">
        <f>SUMPRODUCT((BH$4:BH318)*($BR$4:$BR318))*'[1]功能-战损相关'!$D$2-BT318</f>
        <v>1103811.1445499728</v>
      </c>
      <c r="BZ318" s="105">
        <f>SUMPRODUCT((BI$4:BI318)*($BR$4:$BR318))*'[1]功能-战损相关'!$D$2-BU318</f>
        <v>3450623.8636332848</v>
      </c>
      <c r="CA318" s="105">
        <f>SUMPRODUCT((BJ$4:BJ318)*($BR$4:$BR318))*'[1]功能-战损相关'!$D$2-BV318</f>
        <v>2418111.7457422772</v>
      </c>
      <c r="CB318" s="105">
        <f>SUMPRODUCT((BK$4:BK318)*($BR$4:$BR318))*'[1]功能-战损相关'!$D$2-BW318</f>
        <v>1352938.5603121379</v>
      </c>
    </row>
    <row r="319" spans="40:80" x14ac:dyDescent="0.2">
      <c r="AN319" s="105">
        <v>316</v>
      </c>
      <c r="AO319" s="105">
        <f>求节点(节奏总纲!D$4:D$163,AH$4:AH$163,$AN319)*其他调用!H320*其他调用!$M320</f>
        <v>643665827.1472398</v>
      </c>
      <c r="AP319" s="105">
        <f>求节点(节奏总纲!E$4:E$163,AI$4:AI$163,$AN319)*其他调用!I320*其他调用!$M320</f>
        <v>484815448.9417932</v>
      </c>
      <c r="AQ319" s="105">
        <f>求节点(节奏总纲!F$4:F$163,AJ$4:AJ$163,$AN319)*其他调用!J320*其他调用!$M320</f>
        <v>60947023.614210822</v>
      </c>
      <c r="AR319" s="105">
        <f>求节点(节奏总纲!G$4:G$163,AK$4:AK$163,$AN319)*其他调用!K320*其他调用!$M320</f>
        <v>8169640.8064703671</v>
      </c>
      <c r="AS319" s="105">
        <f>求节点(节奏总纲!H$4:H$163,AL$4:AL$163,$AN319)*其他调用!L320*其他调用!$M320</f>
        <v>3470124.2978200046</v>
      </c>
      <c r="AT319" s="105">
        <f t="shared" si="24"/>
        <v>1201068064.8075345</v>
      </c>
      <c r="AU319" s="105"/>
      <c r="BF319" s="105">
        <v>316</v>
      </c>
      <c r="BG319" s="105">
        <f>求节点(节奏总纲!D$4:D$163,AZ$4:AZ$163,$AN319)</f>
        <v>21388.02966896709</v>
      </c>
      <c r="BH319" s="105">
        <f>求节点(节奏总纲!E$4:E$163,BA$4:BA$163,$AN319)</f>
        <v>65902.463276445618</v>
      </c>
      <c r="BI319" s="105">
        <f>求节点(节奏总纲!F$4:F$163,BB$4:BB$163,$AN319)</f>
        <v>204574.53131733093</v>
      </c>
      <c r="BJ319" s="105">
        <f>求节点(节奏总纲!G$4:G$163,BC$4:BC$163,$AN319)</f>
        <v>142170.61771277903</v>
      </c>
      <c r="BK319" s="105">
        <f>求节点(节奏总纲!H$4:H$163,BD$4:BD$163,$AN319)</f>
        <v>85839.770782092266</v>
      </c>
      <c r="BL319" s="105">
        <f>BG319*其他调用!H320*其他调用!$M320</f>
        <v>1025824.4477463249</v>
      </c>
      <c r="BM319" s="105">
        <f>BH319*其他调用!I320*其他调用!$M320</f>
        <v>3116627.2472689915</v>
      </c>
      <c r="BN319" s="105">
        <f>BI319*其他调用!J320*其他调用!$M320</f>
        <v>789743.61506846012</v>
      </c>
      <c r="BO319" s="105">
        <f>BJ319*其他调用!K320*其他调用!$M320</f>
        <v>97642.21156266582</v>
      </c>
      <c r="BP319" s="105">
        <f>BK319*其他调用!L320*其他调用!$M320</f>
        <v>17058.079249817372</v>
      </c>
      <c r="BQ319" s="105">
        <f t="shared" si="25"/>
        <v>5046895.6008962598</v>
      </c>
      <c r="BR319" s="105">
        <f>[1]服务器生态!$R318</f>
        <v>1.9082257941437978E-2</v>
      </c>
      <c r="BS319" s="105">
        <f>SUMPRODUCT((BG$4:BG319)*($BR$4:$BR319)*(其他调用!BY$5:BY320))</f>
        <v>191875.00542060038</v>
      </c>
      <c r="BT319" s="105">
        <f>SUMPRODUCT((BH$4:BH319)*($BR$4:$BR319)*(其他调用!BZ$5:BZ320))</f>
        <v>594579.92143093294</v>
      </c>
      <c r="BU319" s="105">
        <f>SUMPRODUCT((BI$4:BI319)*($BR$4:$BR319)*(其他调用!CA$5:CA320))</f>
        <v>1858711.3894596752</v>
      </c>
      <c r="BV319" s="105">
        <f>SUMPRODUCT((BJ$4:BJ319)*($BR$4:$BR319)*(其他调用!CB$5:CB320))</f>
        <v>1302534.9346541099</v>
      </c>
      <c r="BW319" s="105">
        <f>SUMPRODUCT((BK$4:BK319)*($BR$4:$BR319)*(其他调用!CC$5:CC320))</f>
        <v>728792.03154295951</v>
      </c>
      <c r="BX319" s="105">
        <f>SUMPRODUCT((BG$4:BG319)*($BR$4:$BR319))*'[1]功能-战损相关'!$D$2-BS319</f>
        <v>356339.295781116</v>
      </c>
      <c r="BY319" s="105">
        <f>SUMPRODUCT((BH$4:BH319)*($BR$4:$BR319))*'[1]功能-战损相关'!$D$2-BT319</f>
        <v>1104219.8540860182</v>
      </c>
      <c r="BZ319" s="105">
        <f>SUMPRODUCT((BI$4:BI319)*($BR$4:$BR319))*'[1]功能-战损相关'!$D$2-BU319</f>
        <v>3451892.5804251097</v>
      </c>
      <c r="CA319" s="105">
        <f>SUMPRODUCT((BJ$4:BJ319)*($BR$4:$BR319))*'[1]功能-战损相关'!$D$2-BV319</f>
        <v>2418993.450071916</v>
      </c>
      <c r="CB319" s="105">
        <f>SUMPRODUCT((BK$4:BK319)*($BR$4:$BR319))*'[1]功能-战损相关'!$D$2-BW319</f>
        <v>1353470.9157226398</v>
      </c>
    </row>
    <row r="320" spans="40:80" x14ac:dyDescent="0.2">
      <c r="AN320" s="105">
        <v>317</v>
      </c>
      <c r="AO320" s="105">
        <f>求节点(节奏总纲!D$4:D$163,AH$4:AH$163,$AN320)*其他调用!H321*其他调用!$M321</f>
        <v>644287917.84422076</v>
      </c>
      <c r="AP320" s="105">
        <f>求节点(节奏总纲!E$4:E$163,AI$4:AI$163,$AN320)*其他调用!I321*其他调用!$M321</f>
        <v>484996191.87770414</v>
      </c>
      <c r="AQ320" s="105">
        <f>求节点(节奏总纲!F$4:F$163,AJ$4:AJ$163,$AN320)*其他调用!J321*其他调用!$M321</f>
        <v>60970075.745045722</v>
      </c>
      <c r="AR320" s="105">
        <f>求节点(节奏总纲!G$4:G$163,AK$4:AK$163,$AN320)*其他调用!K321*其他调用!$M321</f>
        <v>8169640.8064703671</v>
      </c>
      <c r="AS320" s="105">
        <f>求节点(节奏总纲!H$4:H$163,AL$4:AL$163,$AN320)*其他调用!L321*其他调用!$M321</f>
        <v>3470124.2978200046</v>
      </c>
      <c r="AT320" s="105">
        <f t="shared" si="24"/>
        <v>1201893950.5712609</v>
      </c>
      <c r="AU320" s="105"/>
      <c r="BF320" s="105">
        <v>317</v>
      </c>
      <c r="BG320" s="105">
        <f>求节点(节奏总纲!D$4:D$163,AZ$4:AZ$163,$AN320)</f>
        <v>21396.934411923361</v>
      </c>
      <c r="BH320" s="105">
        <f>求节点(节奏总纲!E$4:E$163,BA$4:BA$163,$AN320)</f>
        <v>65929.250895920981</v>
      </c>
      <c r="BI320" s="105">
        <f>求节点(节奏总纲!F$4:F$163,BB$4:BB$163,$AN320)</f>
        <v>204657.72908773547</v>
      </c>
      <c r="BJ320" s="105">
        <f>求节点(节奏总纲!G$4:G$163,BC$4:BC$163,$AN320)</f>
        <v>142225.89596112451</v>
      </c>
      <c r="BK320" s="105">
        <f>求节点(节奏总纲!H$4:H$163,BD$4:BD$163,$AN320)</f>
        <v>85900.868374668236</v>
      </c>
      <c r="BL320" s="105">
        <f>BG320*其他调用!H321*其他调用!$M321</f>
        <v>1026251.5419278283</v>
      </c>
      <c r="BM320" s="105">
        <f>BH320*其他调用!I321*其他调用!$M321</f>
        <v>3117894.0743433628</v>
      </c>
      <c r="BN320" s="105">
        <f>BI320*其他调用!J321*其他调用!$M321</f>
        <v>790064.79340645659</v>
      </c>
      <c r="BO320" s="105">
        <f>BJ320*其他调用!K321*其他调用!$M321</f>
        <v>97680.176442516502</v>
      </c>
      <c r="BP320" s="105">
        <f>BK320*其他调用!L321*其他调用!$M321</f>
        <v>17070.22056341407</v>
      </c>
      <c r="BQ320" s="105">
        <f t="shared" si="25"/>
        <v>5048960.8066835785</v>
      </c>
      <c r="BR320" s="105">
        <f>[1]服务器生态!$R319</f>
        <v>1.9082257941437978E-2</v>
      </c>
      <c r="BS320" s="105">
        <f>SUMPRODUCT((BG$4:BG320)*($BR$4:$BR320)*(其他调用!BY$5:BY321))</f>
        <v>191946.45823938114</v>
      </c>
      <c r="BT320" s="105">
        <f>SUMPRODUCT((BH$4:BH320)*($BR$4:$BR320)*(其他调用!BZ$5:BZ321))</f>
        <v>594800.08525094227</v>
      </c>
      <c r="BU320" s="105">
        <f>SUMPRODUCT((BI$4:BI320)*($BR$4:$BR320)*(其他调用!CA$5:CA321))</f>
        <v>1859394.8224855033</v>
      </c>
      <c r="BV320" s="105">
        <f>SUMPRODUCT((BJ$4:BJ320)*($BR$4:$BR320)*(其他调用!CB$5:CB321))</f>
        <v>1303009.8831198292</v>
      </c>
      <c r="BW320" s="105">
        <f>SUMPRODUCT((BK$4:BK320)*($BR$4:$BR320)*(其他调用!CC$5:CC321))</f>
        <v>729078.88848531037</v>
      </c>
      <c r="BX320" s="105">
        <f>SUMPRODUCT((BG$4:BG320)*($BR$4:$BR320))*'[1]功能-战损相关'!$D$2-BS320</f>
        <v>356471.99387313746</v>
      </c>
      <c r="BY320" s="105">
        <f>SUMPRODUCT((BH$4:BH320)*($BR$4:$BR320))*'[1]功能-战损相关'!$D$2-BT320</f>
        <v>1104628.7297517499</v>
      </c>
      <c r="BZ320" s="105">
        <f>SUMPRODUCT((BI$4:BI320)*($BR$4:$BR320))*'[1]功能-战损相关'!$D$2-BU320</f>
        <v>3453161.8131873622</v>
      </c>
      <c r="CA320" s="105">
        <f>SUMPRODUCT((BJ$4:BJ320)*($BR$4:$BR320))*'[1]功能-战损相关'!$D$2-BV320</f>
        <v>2419875.4972225381</v>
      </c>
      <c r="CB320" s="105">
        <f>SUMPRODUCT((BK$4:BK320)*($BR$4:$BR320))*'[1]功能-战损相关'!$D$2-BW320</f>
        <v>1354003.6500441486</v>
      </c>
    </row>
    <row r="321" spans="40:80" x14ac:dyDescent="0.2">
      <c r="AN321" s="105">
        <v>318</v>
      </c>
      <c r="AO321" s="105">
        <f>求节点(节奏总纲!D$4:D$163,AH$4:AH$163,$AN321)*其他调用!H322*其他调用!$M322</f>
        <v>644910008.54120183</v>
      </c>
      <c r="AP321" s="105">
        <f>求节点(节奏总纲!E$4:E$163,AI$4:AI$163,$AN321)*其他调用!I322*其他调用!$M322</f>
        <v>485176934.81361502</v>
      </c>
      <c r="AQ321" s="105">
        <f>求节点(节奏总纲!F$4:F$163,AJ$4:AJ$163,$AN321)*其他调用!J322*其他调用!$M322</f>
        <v>60993127.875880629</v>
      </c>
      <c r="AR321" s="105">
        <f>求节点(节奏总纲!G$4:G$163,AK$4:AK$163,$AN321)*其他调用!K322*其他调用!$M322</f>
        <v>8169640.8064703671</v>
      </c>
      <c r="AS321" s="105">
        <f>求节点(节奏总纲!H$4:H$163,AL$4:AL$163,$AN321)*其他调用!L322*其他调用!$M322</f>
        <v>3470124.2978200046</v>
      </c>
      <c r="AT321" s="105">
        <f t="shared" si="24"/>
        <v>1202719836.3349881</v>
      </c>
      <c r="AU321" s="105"/>
      <c r="BF321" s="105">
        <v>318</v>
      </c>
      <c r="BG321" s="105">
        <f>求节点(节奏总纲!D$4:D$163,AZ$4:AZ$163,$AN321)</f>
        <v>21405.839154879632</v>
      </c>
      <c r="BH321" s="105">
        <f>求节点(节奏总纲!E$4:E$163,BA$4:BA$163,$AN321)</f>
        <v>65956.038515396343</v>
      </c>
      <c r="BI321" s="105">
        <f>求节点(节奏总纲!F$4:F$163,BB$4:BB$163,$AN321)</f>
        <v>204740.92685814001</v>
      </c>
      <c r="BJ321" s="105">
        <f>求节点(节奏总纲!G$4:G$163,BC$4:BC$163,$AN321)</f>
        <v>142281.17420947002</v>
      </c>
      <c r="BK321" s="105">
        <f>求节点(节奏总纲!H$4:H$163,BD$4:BD$163,$AN321)</f>
        <v>85961.965967244192</v>
      </c>
      <c r="BL321" s="105">
        <f>BG321*其他调用!H322*其他调用!$M322</f>
        <v>1026678.6361093319</v>
      </c>
      <c r="BM321" s="105">
        <f>BH321*其他调用!I322*其他调用!$M322</f>
        <v>3119160.9014177346</v>
      </c>
      <c r="BN321" s="105">
        <f>BI321*其他调用!J322*其他调用!$M322</f>
        <v>790385.97174445307</v>
      </c>
      <c r="BO321" s="105">
        <f>BJ321*其他调用!K322*其他调用!$M322</f>
        <v>97718.141322367199</v>
      </c>
      <c r="BP321" s="105">
        <f>BK321*其他调用!L322*其他调用!$M322</f>
        <v>17082.361877010764</v>
      </c>
      <c r="BQ321" s="105">
        <f t="shared" si="25"/>
        <v>5051026.0124708973</v>
      </c>
      <c r="BR321" s="105">
        <f>[1]服务器生态!$R320</f>
        <v>1.9082257941437978E-2</v>
      </c>
      <c r="BS321" s="105">
        <f>SUMPRODUCT((BG$4:BG321)*($BR$4:$BR321)*(其他调用!BY$5:BY322))</f>
        <v>192017.94079461726</v>
      </c>
      <c r="BT321" s="105">
        <f>SUMPRODUCT((BH$4:BH321)*($BR$4:$BR321)*(其他调用!BZ$5:BZ322))</f>
        <v>595020.33852539782</v>
      </c>
      <c r="BU321" s="105">
        <f>SUMPRODUCT((BI$4:BI321)*($BR$4:$BR321)*(其他调用!CA$5:CA322))</f>
        <v>1860078.5333415617</v>
      </c>
      <c r="BV321" s="105">
        <f>SUMPRODUCT((BJ$4:BJ321)*($BR$4:$BR321)*(其他调用!CB$5:CB322))</f>
        <v>1303485.0161814624</v>
      </c>
      <c r="BW321" s="105">
        <f>SUMPRODUCT((BK$4:BK321)*($BR$4:$BR321)*(其他调用!CC$5:CC322))</f>
        <v>729365.94945666485</v>
      </c>
      <c r="BX321" s="105">
        <f>SUMPRODUCT((BG$4:BG321)*($BR$4:$BR321))*'[1]功能-战损相关'!$D$2-BS321</f>
        <v>356604.74719000445</v>
      </c>
      <c r="BY321" s="105">
        <f>SUMPRODUCT((BH$4:BH321)*($BR$4:$BR321))*'[1]功能-战损相关'!$D$2-BT321</f>
        <v>1105037.7715471676</v>
      </c>
      <c r="BZ321" s="105">
        <f>SUMPRODUCT((BI$4:BI321)*($BR$4:$BR321))*'[1]功能-战损相关'!$D$2-BU321</f>
        <v>3454431.5619200421</v>
      </c>
      <c r="CA321" s="105">
        <f>SUMPRODUCT((BJ$4:BJ321)*($BR$4:$BR321))*'[1]功能-战损相关'!$D$2-BV321</f>
        <v>2420757.8871941427</v>
      </c>
      <c r="CB321" s="105">
        <f>SUMPRODUCT((BK$4:BK321)*($BR$4:$BR321))*'[1]功能-战损相关'!$D$2-BW321</f>
        <v>1354536.7632766641</v>
      </c>
    </row>
    <row r="322" spans="40:80" x14ac:dyDescent="0.2">
      <c r="AN322" s="105">
        <v>319</v>
      </c>
      <c r="AO322" s="105">
        <f>求节点(节奏总纲!D$4:D$163,AH$4:AH$163,$AN322)*其他调用!H323*其他调用!$M323</f>
        <v>645532099.23818266</v>
      </c>
      <c r="AP322" s="105">
        <f>求节点(节奏总纲!E$4:E$163,AI$4:AI$163,$AN322)*其他调用!I323*其他调用!$M323</f>
        <v>485357677.74952596</v>
      </c>
      <c r="AQ322" s="105">
        <f>求节点(节奏总纲!F$4:F$163,AJ$4:AJ$163,$AN322)*其他调用!J323*其他调用!$M323</f>
        <v>61016180.006715529</v>
      </c>
      <c r="AR322" s="105">
        <f>求节点(节奏总纲!G$4:G$163,AK$4:AK$163,$AN322)*其他调用!K323*其他调用!$M323</f>
        <v>8169640.8064703671</v>
      </c>
      <c r="AS322" s="105">
        <f>求节点(节奏总纲!H$4:H$163,AL$4:AL$163,$AN322)*其他调用!L323*其他调用!$M323</f>
        <v>3470124.2978200046</v>
      </c>
      <c r="AT322" s="105">
        <f t="shared" si="24"/>
        <v>1203545722.0987146</v>
      </c>
      <c r="AU322" s="105"/>
      <c r="BF322" s="105">
        <v>319</v>
      </c>
      <c r="BG322" s="105">
        <f>求节点(节奏总纲!D$4:D$163,AZ$4:AZ$163,$AN322)</f>
        <v>21414.743897835906</v>
      </c>
      <c r="BH322" s="105">
        <f>求节点(节奏总纲!E$4:E$163,BA$4:BA$163,$AN322)</f>
        <v>65982.826134871706</v>
      </c>
      <c r="BI322" s="105">
        <f>求节点(节奏总纲!F$4:F$163,BB$4:BB$163,$AN322)</f>
        <v>204824.12462854455</v>
      </c>
      <c r="BJ322" s="105">
        <f>求节点(节奏总纲!G$4:G$163,BC$4:BC$163,$AN322)</f>
        <v>142336.45245781553</v>
      </c>
      <c r="BK322" s="105">
        <f>求节点(节奏总纲!H$4:H$163,BD$4:BD$163,$AN322)</f>
        <v>86023.063559820148</v>
      </c>
      <c r="BL322" s="105">
        <f>BG322*其他调用!H323*其他调用!$M323</f>
        <v>1027105.7302908354</v>
      </c>
      <c r="BM322" s="105">
        <f>BH322*其他调用!I323*其他调用!$M323</f>
        <v>3120427.7284921063</v>
      </c>
      <c r="BN322" s="105">
        <f>BI322*其他调用!J323*其他调用!$M323</f>
        <v>790707.15008244966</v>
      </c>
      <c r="BO322" s="105">
        <f>BJ322*其他调用!K323*其他调用!$M323</f>
        <v>97756.10620221791</v>
      </c>
      <c r="BP322" s="105">
        <f>BK322*其他调用!L323*其他调用!$M323</f>
        <v>17094.503190607458</v>
      </c>
      <c r="BQ322" s="105">
        <f t="shared" si="25"/>
        <v>5053091.218258217</v>
      </c>
      <c r="BR322" s="105">
        <f>[1]服务器生态!$R321</f>
        <v>1.9082257941437978E-2</v>
      </c>
      <c r="BS322" s="105">
        <f>SUMPRODUCT((BG$4:BG322)*($BR$4:$BR322)*(其他调用!BY$5:BY323))</f>
        <v>192089.45308630873</v>
      </c>
      <c r="BT322" s="105">
        <f>SUMPRODUCT((BH$4:BH322)*($BR$4:$BR322)*(其他调用!BZ$5:BZ323))</f>
        <v>595240.68125429971</v>
      </c>
      <c r="BU322" s="105">
        <f>SUMPRODUCT((BI$4:BI322)*($BR$4:$BR322)*(其他调用!CA$5:CA323))</f>
        <v>1860762.5220278502</v>
      </c>
      <c r="BV322" s="105">
        <f>SUMPRODUCT((BJ$4:BJ322)*($BR$4:$BR322)*(其他调用!CB$5:CB323))</f>
        <v>1303960.3338390095</v>
      </c>
      <c r="BW322" s="105">
        <f>SUMPRODUCT((BK$4:BK322)*($BR$4:$BR322)*(其他调用!CC$5:CC323))</f>
        <v>729653.21445702307</v>
      </c>
      <c r="BX322" s="105">
        <f>SUMPRODUCT((BG$4:BG322)*($BR$4:$BR322))*'[1]功能-战损相关'!$D$2-BS322</f>
        <v>356737.55573171721</v>
      </c>
      <c r="BY322" s="105">
        <f>SUMPRODUCT((BH$4:BH322)*($BR$4:$BR322))*'[1]功能-战损相关'!$D$2-BT322</f>
        <v>1105446.9794722707</v>
      </c>
      <c r="BZ322" s="105">
        <f>SUMPRODUCT((BI$4:BI322)*($BR$4:$BR322))*'[1]功能-战损相关'!$D$2-BU322</f>
        <v>3455701.8266231492</v>
      </c>
      <c r="CA322" s="105">
        <f>SUMPRODUCT((BJ$4:BJ322)*($BR$4:$BR322))*'[1]功能-战损相关'!$D$2-BV322</f>
        <v>2421640.6199867302</v>
      </c>
      <c r="CB322" s="105">
        <f>SUMPRODUCT((BK$4:BK322)*($BR$4:$BR322))*'[1]功能-战损相关'!$D$2-BW322</f>
        <v>1355070.2554201866</v>
      </c>
    </row>
    <row r="323" spans="40:80" x14ac:dyDescent="0.2">
      <c r="AN323" s="105">
        <v>320</v>
      </c>
      <c r="AO323" s="105">
        <f>求节点(节奏总纲!D$4:D$163,AH$4:AH$163,$AN323)*其他调用!H324*其他调用!$M324</f>
        <v>646154189.93516374</v>
      </c>
      <c r="AP323" s="105">
        <f>求节点(节奏总纲!E$4:E$163,AI$4:AI$163,$AN323)*其他调用!I324*其他调用!$M324</f>
        <v>485538420.68543684</v>
      </c>
      <c r="AQ323" s="105">
        <f>求节点(节奏总纲!F$4:F$163,AJ$4:AJ$163,$AN323)*其他调用!J324*其他调用!$M324</f>
        <v>61039232.137550429</v>
      </c>
      <c r="AR323" s="105">
        <f>求节点(节奏总纲!G$4:G$163,AK$4:AK$163,$AN323)*其他调用!K324*其他调用!$M324</f>
        <v>8169640.8064703671</v>
      </c>
      <c r="AS323" s="105">
        <f>求节点(节奏总纲!H$4:H$163,AL$4:AL$163,$AN323)*其他调用!L324*其他调用!$M324</f>
        <v>3470124.2978200046</v>
      </c>
      <c r="AT323" s="105">
        <f t="shared" si="24"/>
        <v>1204371607.8624415</v>
      </c>
      <c r="AU323" s="105"/>
      <c r="BF323" s="105">
        <v>320</v>
      </c>
      <c r="BG323" s="105">
        <f>求节点(节奏总纲!D$4:D$163,AZ$4:AZ$163,$AN323)</f>
        <v>21423.648640792177</v>
      </c>
      <c r="BH323" s="105">
        <f>求节点(节奏总纲!E$4:E$163,BA$4:BA$163,$AN323)</f>
        <v>66009.613754347069</v>
      </c>
      <c r="BI323" s="105">
        <f>求节点(节奏总纲!F$4:F$163,BB$4:BB$163,$AN323)</f>
        <v>204907.32239894909</v>
      </c>
      <c r="BJ323" s="105">
        <f>求节点(节奏总纲!G$4:G$163,BC$4:BC$163,$AN323)</f>
        <v>142391.730706161</v>
      </c>
      <c r="BK323" s="105">
        <f>求节点(节奏总纲!H$4:H$163,BD$4:BD$163,$AN323)</f>
        <v>86084.161152396104</v>
      </c>
      <c r="BL323" s="105">
        <f>BG323*其他调用!H324*其他调用!$M324</f>
        <v>1027532.8244723389</v>
      </c>
      <c r="BM323" s="105">
        <f>BH323*其他调用!I324*其他调用!$M324</f>
        <v>3121694.5555664781</v>
      </c>
      <c r="BN323" s="105">
        <f>BI323*其他调用!J324*其他调用!$M324</f>
        <v>791028.32842044614</v>
      </c>
      <c r="BO323" s="105">
        <f>BJ323*其他调用!K324*其他调用!$M324</f>
        <v>97794.071082068578</v>
      </c>
      <c r="BP323" s="105">
        <f>BK323*其他调用!L324*其他调用!$M324</f>
        <v>17106.644504204152</v>
      </c>
      <c r="BQ323" s="105">
        <f t="shared" si="25"/>
        <v>5055156.4240455357</v>
      </c>
      <c r="BR323" s="105">
        <f>[1]服务器生态!$R322</f>
        <v>1.9082257941437978E-2</v>
      </c>
      <c r="BS323" s="105">
        <f>SUMPRODUCT((BG$4:BG323)*($BR$4:$BR323)*(其他调用!BY$5:BY324))</f>
        <v>192160.99511445552</v>
      </c>
      <c r="BT323" s="105">
        <f>SUMPRODUCT((BH$4:BH323)*($BR$4:$BR323)*(其他调用!BZ$5:BZ324))</f>
        <v>595461.11343764781</v>
      </c>
      <c r="BU323" s="105">
        <f>SUMPRODUCT((BI$4:BI323)*($BR$4:$BR323)*(其他调用!CA$5:CA324))</f>
        <v>1861446.7885443687</v>
      </c>
      <c r="BV323" s="105">
        <f>SUMPRODUCT((BJ$4:BJ323)*($BR$4:$BR323)*(其他调用!CB$5:CB324))</f>
        <v>1304435.8360924704</v>
      </c>
      <c r="BW323" s="105">
        <f>SUMPRODUCT((BK$4:BK323)*($BR$4:$BR323)*(其他调用!CC$5:CC324))</f>
        <v>729940.68348638504</v>
      </c>
      <c r="BX323" s="105">
        <f>SUMPRODUCT((BG$4:BG323)*($BR$4:$BR323))*'[1]功能-战损相关'!$D$2-BS323</f>
        <v>356870.41949827556</v>
      </c>
      <c r="BY323" s="105">
        <f>SUMPRODUCT((BH$4:BH323)*($BR$4:$BR323))*'[1]功能-战损相关'!$D$2-BT323</f>
        <v>1105856.3535270602</v>
      </c>
      <c r="BZ323" s="105">
        <f>SUMPRODUCT((BI$4:BI323)*($BR$4:$BR323))*'[1]功能-战损相关'!$D$2-BU323</f>
        <v>3456972.6072966838</v>
      </c>
      <c r="CA323" s="105">
        <f>SUMPRODUCT((BJ$4:BJ323)*($BR$4:$BR323))*'[1]功能-战损相关'!$D$2-BV323</f>
        <v>2422523.695600301</v>
      </c>
      <c r="CB323" s="105">
        <f>SUMPRODUCT((BK$4:BK323)*($BR$4:$BR323))*'[1]功能-战损相关'!$D$2-BW323</f>
        <v>1355604.1264747158</v>
      </c>
    </row>
    <row r="324" spans="40:80" x14ac:dyDescent="0.2">
      <c r="AN324" s="105">
        <v>321</v>
      </c>
      <c r="AO324" s="105">
        <f>求节点(节奏总纲!D$4:D$163,AH$4:AH$163,$AN324)*其他调用!H325*其他调用!$M325</f>
        <v>646776280.63214469</v>
      </c>
      <c r="AP324" s="105">
        <f>求节点(节奏总纲!E$4:E$163,AI$4:AI$163,$AN324)*其他调用!I325*其他调用!$M325</f>
        <v>485719163.62134778</v>
      </c>
      <c r="AQ324" s="105">
        <f>求节点(节奏总纲!F$4:F$163,AJ$4:AJ$163,$AN324)*其他调用!J325*其他调用!$M325</f>
        <v>61062284.268385336</v>
      </c>
      <c r="AR324" s="105">
        <f>求节点(节奏总纲!G$4:G$163,AK$4:AK$163,$AN324)*其他调用!K325*其他调用!$M325</f>
        <v>8169640.8064703671</v>
      </c>
      <c r="AS324" s="105">
        <f>求节点(节奏总纲!H$4:H$163,AL$4:AL$163,$AN324)*其他调用!L325*其他调用!$M325</f>
        <v>3470124.2978200046</v>
      </c>
      <c r="AT324" s="105">
        <f t="shared" si="24"/>
        <v>1205197493.6261683</v>
      </c>
      <c r="AU324" s="105"/>
      <c r="BF324" s="105">
        <v>321</v>
      </c>
      <c r="BG324" s="105">
        <f>求节点(节奏总纲!D$4:D$163,AZ$4:AZ$163,$AN324)</f>
        <v>21432.553383748447</v>
      </c>
      <c r="BH324" s="105">
        <f>求节点(节奏总纲!E$4:E$163,BA$4:BA$163,$AN324)</f>
        <v>66036.401373822446</v>
      </c>
      <c r="BI324" s="105">
        <f>求节点(节奏总纲!F$4:F$163,BB$4:BB$163,$AN324)</f>
        <v>204990.52016935364</v>
      </c>
      <c r="BJ324" s="105">
        <f>求节点(节奏总纲!G$4:G$163,BC$4:BC$163,$AN324)</f>
        <v>142447.00895450651</v>
      </c>
      <c r="BK324" s="105">
        <f>求节点(节奏总纲!H$4:H$163,BD$4:BD$163,$AN324)</f>
        <v>86145.25874497206</v>
      </c>
      <c r="BL324" s="105">
        <f>BG324*其他调用!H325*其他调用!$M325</f>
        <v>1027959.9186538424</v>
      </c>
      <c r="BM324" s="105">
        <f>BH324*其他调用!I325*其他调用!$M325</f>
        <v>3122961.3826408507</v>
      </c>
      <c r="BN324" s="105">
        <f>BI324*其他调用!J325*其他调用!$M325</f>
        <v>791349.50675844273</v>
      </c>
      <c r="BO324" s="105">
        <f>BJ324*其他调用!K325*其他调用!$M325</f>
        <v>97832.035961919275</v>
      </c>
      <c r="BP324" s="105">
        <f>BK324*其他调用!L325*其他调用!$M325</f>
        <v>17118.785817800843</v>
      </c>
      <c r="BQ324" s="105">
        <f t="shared" si="25"/>
        <v>5057221.6298328564</v>
      </c>
      <c r="BR324" s="105">
        <f>[1]服务器生态!$R323</f>
        <v>1.9082257941437978E-2</v>
      </c>
      <c r="BS324" s="105">
        <f>SUMPRODUCT((BG$4:BG324)*($BR$4:$BR324)*(其他调用!BY$5:BY325))</f>
        <v>192232.56687905767</v>
      </c>
      <c r="BT324" s="105">
        <f>SUMPRODUCT((BH$4:BH324)*($BR$4:$BR324)*(其他调用!BZ$5:BZ325))</f>
        <v>595681.63507544226</v>
      </c>
      <c r="BU324" s="105">
        <f>SUMPRODUCT((BI$4:BI324)*($BR$4:$BR324)*(其他调用!CA$5:CA325))</f>
        <v>1862131.3328911173</v>
      </c>
      <c r="BV324" s="105">
        <f>SUMPRODUCT((BJ$4:BJ324)*($BR$4:$BR324)*(其他调用!CB$5:CB325))</f>
        <v>1304911.5229418452</v>
      </c>
      <c r="BW324" s="105">
        <f>SUMPRODUCT((BK$4:BK324)*($BR$4:$BR324)*(其他调用!CC$5:CC325))</f>
        <v>730228.35654475063</v>
      </c>
      <c r="BX324" s="105">
        <f>SUMPRODUCT((BG$4:BG324)*($BR$4:$BR324))*'[1]功能-战损相关'!$D$2-BS324</f>
        <v>357003.33848967962</v>
      </c>
      <c r="BY324" s="105">
        <f>SUMPRODUCT((BH$4:BH324)*($BR$4:$BR324))*'[1]功能-战损相关'!$D$2-BT324</f>
        <v>1106265.8937115357</v>
      </c>
      <c r="BZ324" s="105">
        <f>SUMPRODUCT((BI$4:BI324)*($BR$4:$BR324))*'[1]功能-战损相关'!$D$2-BU324</f>
        <v>3458243.9039406464</v>
      </c>
      <c r="CA324" s="105">
        <f>SUMPRODUCT((BJ$4:BJ324)*($BR$4:$BR324))*'[1]功能-战损相关'!$D$2-BV324</f>
        <v>2423407.1140348539</v>
      </c>
      <c r="CB324" s="105">
        <f>SUMPRODUCT((BK$4:BK324)*($BR$4:$BR324))*'[1]功能-战损相关'!$D$2-BW324</f>
        <v>1356138.3764402517</v>
      </c>
    </row>
    <row r="325" spans="40:80" x14ac:dyDescent="0.2">
      <c r="AN325" s="105">
        <v>322</v>
      </c>
      <c r="AO325" s="105">
        <f>求节点(节奏总纲!D$4:D$163,AH$4:AH$163,$AN325)*其他调用!H326*其他调用!$M326</f>
        <v>647398371.32912552</v>
      </c>
      <c r="AP325" s="105">
        <f>求节点(节奏总纲!E$4:E$163,AI$4:AI$163,$AN325)*其他调用!I326*其他调用!$M326</f>
        <v>485899906.55725867</v>
      </c>
      <c r="AQ325" s="105">
        <f>求节点(节奏总纲!F$4:F$163,AJ$4:AJ$163,$AN325)*其他调用!J326*其他调用!$M326</f>
        <v>61085336.399220236</v>
      </c>
      <c r="AR325" s="105">
        <f>求节点(节奏总纲!G$4:G$163,AK$4:AK$163,$AN325)*其他调用!K326*其他调用!$M326</f>
        <v>8169640.8064703671</v>
      </c>
      <c r="AS325" s="105">
        <f>求节点(节奏总纲!H$4:H$163,AL$4:AL$163,$AN325)*其他调用!L326*其他调用!$M326</f>
        <v>3470124.2978200046</v>
      </c>
      <c r="AT325" s="105">
        <f t="shared" si="24"/>
        <v>1206023379.389895</v>
      </c>
      <c r="AU325" s="105"/>
      <c r="BF325" s="105">
        <v>322</v>
      </c>
      <c r="BG325" s="105">
        <f>求节点(节奏总纲!D$4:D$163,AZ$4:AZ$163,$AN325)</f>
        <v>21441.458126704718</v>
      </c>
      <c r="BH325" s="105">
        <f>求节点(节奏总纲!E$4:E$163,BA$4:BA$163,$AN325)</f>
        <v>66063.188993297808</v>
      </c>
      <c r="BI325" s="105">
        <f>求节点(节奏总纲!F$4:F$163,BB$4:BB$163,$AN325)</f>
        <v>205073.71793975818</v>
      </c>
      <c r="BJ325" s="105">
        <f>求节点(节奏总纲!G$4:G$163,BC$4:BC$163,$AN325)</f>
        <v>142502.28720285199</v>
      </c>
      <c r="BK325" s="105">
        <f>求节点(节奏总纲!H$4:H$163,BD$4:BD$163,$AN325)</f>
        <v>86206.356337548015</v>
      </c>
      <c r="BL325" s="105">
        <f>BG325*其他调用!H326*其他调用!$M326</f>
        <v>1028387.0128353457</v>
      </c>
      <c r="BM325" s="105">
        <f>BH325*其他调用!I326*其他调用!$M326</f>
        <v>3124228.2097152225</v>
      </c>
      <c r="BN325" s="105">
        <f>BI325*其他调用!J326*其他调用!$M326</f>
        <v>791670.68509643921</v>
      </c>
      <c r="BO325" s="105">
        <f>BJ325*其他调用!K326*其他调用!$M326</f>
        <v>97870.000841769972</v>
      </c>
      <c r="BP325" s="105">
        <f>BK325*其他调用!L326*其他调用!$M326</f>
        <v>17130.927131397541</v>
      </c>
      <c r="BQ325" s="105">
        <f t="shared" si="25"/>
        <v>5059286.8356201751</v>
      </c>
      <c r="BR325" s="105">
        <f>[1]服务器生态!$R324</f>
        <v>1.9082257941437978E-2</v>
      </c>
      <c r="BS325" s="105">
        <f>SUMPRODUCT((BG$4:BG325)*($BR$4:$BR325)*(其他调用!BY$5:BY326))</f>
        <v>192304.16838011518</v>
      </c>
      <c r="BT325" s="105">
        <f>SUMPRODUCT((BH$4:BH325)*($BR$4:$BR325)*(其他调用!BZ$5:BZ326))</f>
        <v>595902.24616768293</v>
      </c>
      <c r="BU325" s="105">
        <f>SUMPRODUCT((BI$4:BI325)*($BR$4:$BR325)*(其他调用!CA$5:CA326))</f>
        <v>1862816.1550680962</v>
      </c>
      <c r="BV325" s="105">
        <f>SUMPRODUCT((BJ$4:BJ325)*($BR$4:$BR325)*(其他调用!CB$5:CB326))</f>
        <v>1305387.3943871339</v>
      </c>
      <c r="BW325" s="105">
        <f>SUMPRODUCT((BK$4:BK325)*($BR$4:$BR325)*(其他调用!CC$5:CC326))</f>
        <v>730516.23363211995</v>
      </c>
      <c r="BX325" s="105">
        <f>SUMPRODUCT((BG$4:BG325)*($BR$4:$BR325))*'[1]功能-战损相关'!$D$2-BS325</f>
        <v>357136.31270592927</v>
      </c>
      <c r="BY325" s="105">
        <f>SUMPRODUCT((BH$4:BH325)*($BR$4:$BR325))*'[1]功能-战损相关'!$D$2-BT325</f>
        <v>1106675.6000256971</v>
      </c>
      <c r="BZ325" s="105">
        <f>SUMPRODUCT((BI$4:BI325)*($BR$4:$BR325))*'[1]功能-战损相关'!$D$2-BU325</f>
        <v>3459515.7165550352</v>
      </c>
      <c r="CA325" s="105">
        <f>SUMPRODUCT((BJ$4:BJ325)*($BR$4:$BR325))*'[1]功能-战损相关'!$D$2-BV325</f>
        <v>2424290.8752903901</v>
      </c>
      <c r="CB325" s="105">
        <f>SUMPRODUCT((BK$4:BK325)*($BR$4:$BR325))*'[1]功能-战损相关'!$D$2-BW325</f>
        <v>1356673.0053167948</v>
      </c>
    </row>
    <row r="326" spans="40:80" x14ac:dyDescent="0.2">
      <c r="AN326" s="105">
        <v>323</v>
      </c>
      <c r="AO326" s="105">
        <f>求节点(节奏总纲!D$4:D$163,AH$4:AH$163,$AN326)*其他调用!H327*其他调用!$M327</f>
        <v>648020462.02610672</v>
      </c>
      <c r="AP326" s="105">
        <f>求节点(节奏总纲!E$4:E$163,AI$4:AI$163,$AN326)*其他调用!I327*其他调用!$M327</f>
        <v>486080649.49316961</v>
      </c>
      <c r="AQ326" s="105">
        <f>求节点(节奏总纲!F$4:F$163,AJ$4:AJ$163,$AN326)*其他调用!J327*其他调用!$M327</f>
        <v>61108388.530055128</v>
      </c>
      <c r="AR326" s="105">
        <f>求节点(节奏总纲!G$4:G$163,AK$4:AK$163,$AN326)*其他调用!K327*其他调用!$M327</f>
        <v>8169640.8064703671</v>
      </c>
      <c r="AS326" s="105">
        <f>求节点(节奏总纲!H$4:H$163,AL$4:AL$163,$AN326)*其他调用!L327*其他调用!$M327</f>
        <v>3470124.2978200046</v>
      </c>
      <c r="AT326" s="105">
        <f t="shared" si="24"/>
        <v>1206849265.1536219</v>
      </c>
      <c r="AU326" s="105"/>
      <c r="BF326" s="105">
        <v>323</v>
      </c>
      <c r="BG326" s="105">
        <f>求节点(节奏总纲!D$4:D$163,AZ$4:AZ$163,$AN326)</f>
        <v>21450.362869660989</v>
      </c>
      <c r="BH326" s="105">
        <f>求节点(节奏总纲!E$4:E$163,BA$4:BA$163,$AN326)</f>
        <v>66089.976612773171</v>
      </c>
      <c r="BI326" s="105">
        <f>求节点(节奏总纲!F$4:F$163,BB$4:BB$163,$AN326)</f>
        <v>205156.91571016272</v>
      </c>
      <c r="BJ326" s="105">
        <f>求节点(节奏总纲!G$4:G$163,BC$4:BC$163,$AN326)</f>
        <v>142557.5654511975</v>
      </c>
      <c r="BK326" s="105">
        <f>求节点(节奏总纲!H$4:H$163,BD$4:BD$163,$AN326)</f>
        <v>86267.453930123971</v>
      </c>
      <c r="BL326" s="105">
        <f>BG326*其他调用!H327*其他调用!$M327</f>
        <v>1028814.1070168492</v>
      </c>
      <c r="BM326" s="105">
        <f>BH326*其他调用!I327*其他调用!$M327</f>
        <v>3125495.0367895938</v>
      </c>
      <c r="BN326" s="105">
        <f>BI326*其他调用!J327*其他调用!$M327</f>
        <v>791991.8634344358</v>
      </c>
      <c r="BO326" s="105">
        <f>BJ326*其他调用!K327*其他调用!$M327</f>
        <v>97907.965721620669</v>
      </c>
      <c r="BP326" s="105">
        <f>BK326*其他调用!L327*其他调用!$M327</f>
        <v>17143.068444994235</v>
      </c>
      <c r="BQ326" s="105">
        <f t="shared" si="25"/>
        <v>5061352.0414074929</v>
      </c>
      <c r="BR326" s="105">
        <f>[1]服务器生态!$R325</f>
        <v>1.9082257941437978E-2</v>
      </c>
      <c r="BS326" s="105">
        <f>SUMPRODUCT((BG$4:BG326)*($BR$4:$BR326)*(其他调用!BY$5:BY327))</f>
        <v>192375.79961762804</v>
      </c>
      <c r="BT326" s="105">
        <f>SUMPRODUCT((BH$4:BH326)*($BR$4:$BR326)*(其他调用!BZ$5:BZ327))</f>
        <v>596122.94671436993</v>
      </c>
      <c r="BU326" s="105">
        <f>SUMPRODUCT((BI$4:BI326)*($BR$4:$BR326)*(其他调用!CA$5:CA327))</f>
        <v>1863501.2550753052</v>
      </c>
      <c r="BV326" s="105">
        <f>SUMPRODUCT((BJ$4:BJ326)*($BR$4:$BR326)*(其他调用!CB$5:CB327))</f>
        <v>1305863.4504283364</v>
      </c>
      <c r="BW326" s="105">
        <f>SUMPRODUCT((BK$4:BK326)*($BR$4:$BR326)*(其他调用!CC$5:CC327))</f>
        <v>730804.31474849291</v>
      </c>
      <c r="BX326" s="105">
        <f>SUMPRODUCT((BG$4:BG326)*($BR$4:$BR326))*'[1]功能-战损相关'!$D$2-BS326</f>
        <v>357269.34214702452</v>
      </c>
      <c r="BY326" s="105">
        <f>SUMPRODUCT((BH$4:BH326)*($BR$4:$BR326))*'[1]功能-战损相关'!$D$2-BT326</f>
        <v>1107085.4724695445</v>
      </c>
      <c r="BZ326" s="105">
        <f>SUMPRODUCT((BI$4:BI326)*($BR$4:$BR326))*'[1]功能-战损相关'!$D$2-BU326</f>
        <v>3460788.0451398515</v>
      </c>
      <c r="CA326" s="105">
        <f>SUMPRODUCT((BJ$4:BJ326)*($BR$4:$BR326))*'[1]功能-战损相关'!$D$2-BV326</f>
        <v>2425174.9793669092</v>
      </c>
      <c r="CB326" s="105">
        <f>SUMPRODUCT((BK$4:BK326)*($BR$4:$BR326))*'[1]功能-战损相关'!$D$2-BW326</f>
        <v>1357208.0131043447</v>
      </c>
    </row>
    <row r="327" spans="40:80" x14ac:dyDescent="0.2">
      <c r="AN327" s="105">
        <v>324</v>
      </c>
      <c r="AO327" s="105">
        <f>求节点(节奏总纲!D$4:D$163,AH$4:AH$163,$AN327)*其他调用!H328*其他调用!$M328</f>
        <v>648642552.72308755</v>
      </c>
      <c r="AP327" s="105">
        <f>求节点(节奏总纲!E$4:E$163,AI$4:AI$163,$AN327)*其他调用!I328*其他调用!$M328</f>
        <v>486261392.42908049</v>
      </c>
      <c r="AQ327" s="105">
        <f>求节点(节奏总纲!F$4:F$163,AJ$4:AJ$163,$AN327)*其他调用!J328*其他调用!$M328</f>
        <v>61131440.660890028</v>
      </c>
      <c r="AR327" s="105">
        <f>求节点(节奏总纲!G$4:G$163,AK$4:AK$163,$AN327)*其他调用!K328*其他调用!$M328</f>
        <v>8169640.8064703671</v>
      </c>
      <c r="AS327" s="105">
        <f>求节点(节奏总纲!H$4:H$163,AL$4:AL$163,$AN327)*其他调用!L328*其他调用!$M328</f>
        <v>3470124.2978200046</v>
      </c>
      <c r="AT327" s="105">
        <f t="shared" si="24"/>
        <v>1207675150.9173486</v>
      </c>
      <c r="AU327" s="105"/>
      <c r="BF327" s="105">
        <v>324</v>
      </c>
      <c r="BG327" s="105">
        <f>求节点(节奏总纲!D$4:D$163,AZ$4:AZ$163,$AN327)</f>
        <v>21459.267612617259</v>
      </c>
      <c r="BH327" s="105">
        <f>求节点(节奏总纲!E$4:E$163,BA$4:BA$163,$AN327)</f>
        <v>66116.764232248534</v>
      </c>
      <c r="BI327" s="105">
        <f>求节点(节奏总纲!F$4:F$163,BB$4:BB$163,$AN327)</f>
        <v>205240.11348056726</v>
      </c>
      <c r="BJ327" s="105">
        <f>求节点(节奏总纲!G$4:G$163,BC$4:BC$163,$AN327)</f>
        <v>142612.84369954301</v>
      </c>
      <c r="BK327" s="105">
        <f>求节点(节奏总纲!H$4:H$163,BD$4:BD$163,$AN327)</f>
        <v>86328.551522699941</v>
      </c>
      <c r="BL327" s="105">
        <f>BG327*其他调用!H328*其他调用!$M328</f>
        <v>1029241.2011983527</v>
      </c>
      <c r="BM327" s="105">
        <f>BH327*其他调用!I328*其他调用!$M328</f>
        <v>3126761.8638639655</v>
      </c>
      <c r="BN327" s="105">
        <f>BI327*其他调用!J328*其他调用!$M328</f>
        <v>792313.04177243228</v>
      </c>
      <c r="BO327" s="105">
        <f>BJ327*其他调用!K328*其他调用!$M328</f>
        <v>97945.930601471366</v>
      </c>
      <c r="BP327" s="105">
        <f>BK327*其他调用!L328*其他调用!$M328</f>
        <v>17155.209758590932</v>
      </c>
      <c r="BQ327" s="105">
        <f t="shared" si="25"/>
        <v>5063417.2471948126</v>
      </c>
      <c r="BR327" s="105">
        <f>[1]服务器生态!$R326</f>
        <v>1.9082257941437978E-2</v>
      </c>
      <c r="BS327" s="105">
        <f>SUMPRODUCT((BG$4:BG327)*($BR$4:$BR327)*(其他调用!BY$5:BY328))</f>
        <v>192447.46059159626</v>
      </c>
      <c r="BT327" s="105">
        <f>SUMPRODUCT((BH$4:BH327)*($BR$4:$BR327)*(其他调用!BZ$5:BZ328))</f>
        <v>596343.73671550315</v>
      </c>
      <c r="BU327" s="105">
        <f>SUMPRODUCT((BI$4:BI327)*($BR$4:$BR327)*(其他调用!CA$5:CA328))</f>
        <v>1864186.6329127443</v>
      </c>
      <c r="BV327" s="105">
        <f>SUMPRODUCT((BJ$4:BJ327)*($BR$4:$BR327)*(其他调用!CB$5:CB328))</f>
        <v>1306339.6910654528</v>
      </c>
      <c r="BW327" s="105">
        <f>SUMPRODUCT((BK$4:BK327)*($BR$4:$BR327)*(其他调用!CC$5:CC328))</f>
        <v>731092.5998938696</v>
      </c>
      <c r="BX327" s="105">
        <f>SUMPRODUCT((BG$4:BG327)*($BR$4:$BR327))*'[1]功能-战损相关'!$D$2-BS327</f>
        <v>357402.42681296548</v>
      </c>
      <c r="BY327" s="105">
        <f>SUMPRODUCT((BH$4:BH327)*($BR$4:$BR327))*'[1]功能-战损相关'!$D$2-BT327</f>
        <v>1107495.5110430778</v>
      </c>
      <c r="BZ327" s="105">
        <f>SUMPRODUCT((BI$4:BI327)*($BR$4:$BR327))*'[1]功能-战损相关'!$D$2-BU327</f>
        <v>3462060.8896950954</v>
      </c>
      <c r="CA327" s="105">
        <f>SUMPRODUCT((BJ$4:BJ327)*($BR$4:$BR327))*'[1]功能-战损相关'!$D$2-BV327</f>
        <v>2426059.4262644108</v>
      </c>
      <c r="CB327" s="105">
        <f>SUMPRODUCT((BK$4:BK327)*($BR$4:$BR327))*'[1]功能-战损相关'!$D$2-BW327</f>
        <v>1357743.3998029013</v>
      </c>
    </row>
    <row r="328" spans="40:80" x14ac:dyDescent="0.2">
      <c r="AN328" s="105">
        <v>325</v>
      </c>
      <c r="AO328" s="105">
        <f>求节点(节奏总纲!D$4:D$163,AH$4:AH$163,$AN328)*其他调用!H329*其他调用!$M329</f>
        <v>649264643.4200685</v>
      </c>
      <c r="AP328" s="105">
        <f>求节点(节奏总纲!E$4:E$163,AI$4:AI$163,$AN328)*其他调用!I329*其他调用!$M329</f>
        <v>486442135.36499143</v>
      </c>
      <c r="AQ328" s="105">
        <f>求节点(节奏总纲!F$4:F$163,AJ$4:AJ$163,$AN328)*其他调用!J329*其他调用!$M329</f>
        <v>61154492.791724928</v>
      </c>
      <c r="AR328" s="105">
        <f>求节点(节奏总纲!G$4:G$163,AK$4:AK$163,$AN328)*其他调用!K329*其他调用!$M329</f>
        <v>8169640.8064703671</v>
      </c>
      <c r="AS328" s="105">
        <f>求节点(节奏总纲!H$4:H$163,AL$4:AL$163,$AN328)*其他调用!L329*其他调用!$M329</f>
        <v>3470124.2978200046</v>
      </c>
      <c r="AT328" s="105">
        <f t="shared" si="24"/>
        <v>1208501036.6810753</v>
      </c>
      <c r="AU328" s="105"/>
      <c r="BF328" s="105">
        <v>325</v>
      </c>
      <c r="BG328" s="105">
        <f>求节点(节奏总纲!D$4:D$163,AZ$4:AZ$163,$AN328)</f>
        <v>21468.172355573533</v>
      </c>
      <c r="BH328" s="105">
        <f>求节点(节奏总纲!E$4:E$163,BA$4:BA$163,$AN328)</f>
        <v>66143.551851723896</v>
      </c>
      <c r="BI328" s="105">
        <f>求节点(节奏总纲!F$4:F$163,BB$4:BB$163,$AN328)</f>
        <v>205323.3112509718</v>
      </c>
      <c r="BJ328" s="105">
        <f>求节点(节奏总纲!G$4:G$163,BC$4:BC$163,$AN328)</f>
        <v>142668.12194788849</v>
      </c>
      <c r="BK328" s="105">
        <f>求节点(节奏总纲!H$4:H$163,BD$4:BD$163,$AN328)</f>
        <v>86389.649115275897</v>
      </c>
      <c r="BL328" s="105">
        <f>BG328*其他调用!H329*其他调用!$M329</f>
        <v>1029668.2953798564</v>
      </c>
      <c r="BM328" s="105">
        <f>BH328*其他调用!I329*其他调用!$M329</f>
        <v>3128028.6909383372</v>
      </c>
      <c r="BN328" s="105">
        <f>BI328*其他调用!J329*其他调用!$M329</f>
        <v>792634.22011042887</v>
      </c>
      <c r="BO328" s="105">
        <f>BJ328*其他调用!K329*其他调用!$M329</f>
        <v>97983.895481322048</v>
      </c>
      <c r="BP328" s="105">
        <f>BK328*其他调用!L329*其他调用!$M329</f>
        <v>17167.351072187623</v>
      </c>
      <c r="BQ328" s="105">
        <f t="shared" si="25"/>
        <v>5065482.4529821314</v>
      </c>
      <c r="BR328" s="105">
        <f>[1]服务器生态!$R327</f>
        <v>1.9082257941437978E-2</v>
      </c>
      <c r="BS328" s="105">
        <f>SUMPRODUCT((BG$4:BG328)*($BR$4:$BR328)*(其他调用!BY$5:BY329))</f>
        <v>192519.1513020198</v>
      </c>
      <c r="BT328" s="105">
        <f>SUMPRODUCT((BH$4:BH328)*($BR$4:$BR328)*(其他调用!BZ$5:BZ329))</f>
        <v>596564.61617108271</v>
      </c>
      <c r="BU328" s="105">
        <f>SUMPRODUCT((BI$4:BI328)*($BR$4:$BR328)*(其他调用!CA$5:CA329))</f>
        <v>1864872.2885804134</v>
      </c>
      <c r="BV328" s="105">
        <f>SUMPRODUCT((BJ$4:BJ328)*($BR$4:$BR328)*(其他调用!CB$5:CB329))</f>
        <v>1306816.116298483</v>
      </c>
      <c r="BW328" s="105">
        <f>SUMPRODUCT((BK$4:BK328)*($BR$4:$BR328)*(其他调用!CC$5:CC329))</f>
        <v>731381.08906825003</v>
      </c>
      <c r="BX328" s="105">
        <f>SUMPRODUCT((BG$4:BG328)*($BR$4:$BR328))*'[1]功能-战损相关'!$D$2-BS328</f>
        <v>357535.56670375203</v>
      </c>
      <c r="BY328" s="105">
        <f>SUMPRODUCT((BH$4:BH328)*($BR$4:$BR328))*'[1]功能-战损相关'!$D$2-BT328</f>
        <v>1107905.7157462968</v>
      </c>
      <c r="BZ328" s="105">
        <f>SUMPRODUCT((BI$4:BI328)*($BR$4:$BR328))*'[1]功能-战损相关'!$D$2-BU328</f>
        <v>3463334.2502207668</v>
      </c>
      <c r="CA328" s="105">
        <f>SUMPRODUCT((BJ$4:BJ328)*($BR$4:$BR328))*'[1]功能-战损相关'!$D$2-BV328</f>
        <v>2426944.2159828963</v>
      </c>
      <c r="CB328" s="105">
        <f>SUMPRODUCT((BK$4:BK328)*($BR$4:$BR328))*'[1]功能-战损相关'!$D$2-BW328</f>
        <v>1358279.1654124649</v>
      </c>
    </row>
    <row r="329" spans="40:80" x14ac:dyDescent="0.2">
      <c r="AN329" s="105">
        <v>326</v>
      </c>
      <c r="AO329" s="105">
        <f>求节点(节奏总纲!D$4:D$163,AH$4:AH$163,$AN329)*其他调用!H330*其他调用!$M330</f>
        <v>649886734.11704946</v>
      </c>
      <c r="AP329" s="105">
        <f>求节点(节奏总纲!E$4:E$163,AI$4:AI$163,$AN329)*其他调用!I330*其他调用!$M330</f>
        <v>486622878.30090237</v>
      </c>
      <c r="AQ329" s="105">
        <f>求节点(节奏总纲!F$4:F$163,AJ$4:AJ$163,$AN329)*其他调用!J330*其他调用!$M330</f>
        <v>61177544.922559835</v>
      </c>
      <c r="AR329" s="105">
        <f>求节点(节奏总纲!G$4:G$163,AK$4:AK$163,$AN329)*其他调用!K330*其他调用!$M330</f>
        <v>8169640.8064703671</v>
      </c>
      <c r="AS329" s="105">
        <f>求节点(节奏总纲!H$4:H$163,AL$4:AL$163,$AN329)*其他调用!L330*其他调用!$M330</f>
        <v>3470124.2978200046</v>
      </c>
      <c r="AT329" s="105">
        <f t="shared" si="24"/>
        <v>1209326922.444802</v>
      </c>
      <c r="AU329" s="105"/>
      <c r="BF329" s="105">
        <v>326</v>
      </c>
      <c r="BG329" s="105">
        <f>求节点(节奏总纲!D$4:D$163,AZ$4:AZ$163,$AN329)</f>
        <v>21477.077098529804</v>
      </c>
      <c r="BH329" s="105">
        <f>求节点(节奏总纲!E$4:E$163,BA$4:BA$163,$AN329)</f>
        <v>66170.339471199259</v>
      </c>
      <c r="BI329" s="105">
        <f>求节点(节奏总纲!F$4:F$163,BB$4:BB$163,$AN329)</f>
        <v>205406.50902137635</v>
      </c>
      <c r="BJ329" s="105">
        <f>求节点(节奏总纲!G$4:G$163,BC$4:BC$163,$AN329)</f>
        <v>142723.400196234</v>
      </c>
      <c r="BK329" s="105">
        <f>求节点(节奏总纲!H$4:H$163,BD$4:BD$163,$AN329)</f>
        <v>86450.746707851853</v>
      </c>
      <c r="BL329" s="105">
        <f>BG329*其他调用!H330*其他调用!$M330</f>
        <v>1030095.3895613599</v>
      </c>
      <c r="BM329" s="105">
        <f>BH329*其他调用!I330*其他调用!$M330</f>
        <v>3129295.518012709</v>
      </c>
      <c r="BN329" s="105">
        <f>BI329*其他调用!J330*其他调用!$M330</f>
        <v>792955.39844842535</v>
      </c>
      <c r="BO329" s="105">
        <f>BJ329*其他调用!K330*其他调用!$M330</f>
        <v>98021.860361172759</v>
      </c>
      <c r="BP329" s="105">
        <f>BK329*其他调用!L330*其他调用!$M330</f>
        <v>17179.492385784317</v>
      </c>
      <c r="BQ329" s="105">
        <f t="shared" si="25"/>
        <v>5067547.6587694511</v>
      </c>
      <c r="BR329" s="105">
        <f>[1]服务器生态!$R328</f>
        <v>1.9082257941437978E-2</v>
      </c>
      <c r="BS329" s="105">
        <f>SUMPRODUCT((BG$4:BG329)*($BR$4:$BR329)*(其他调用!BY$5:BY330))</f>
        <v>192590.8717488987</v>
      </c>
      <c r="BT329" s="105">
        <f>SUMPRODUCT((BH$4:BH329)*($BR$4:$BR329)*(其他调用!BZ$5:BZ330))</f>
        <v>596785.5850811085</v>
      </c>
      <c r="BU329" s="105">
        <f>SUMPRODUCT((BI$4:BI329)*($BR$4:$BR329)*(其他调用!CA$5:CA330))</f>
        <v>1865558.2220783129</v>
      </c>
      <c r="BV329" s="105">
        <f>SUMPRODUCT((BJ$4:BJ329)*($BR$4:$BR329)*(其他调用!CB$5:CB330))</f>
        <v>1307292.7261274271</v>
      </c>
      <c r="BW329" s="105">
        <f>SUMPRODUCT((BK$4:BK329)*($BR$4:$BR329)*(其他调用!CC$5:CC330))</f>
        <v>731669.78227163409</v>
      </c>
      <c r="BX329" s="105">
        <f>SUMPRODUCT((BG$4:BG329)*($BR$4:$BR329))*'[1]功能-战损相关'!$D$2-BS329</f>
        <v>357668.76181938435</v>
      </c>
      <c r="BY329" s="105">
        <f>SUMPRODUCT((BH$4:BH329)*($BR$4:$BR329))*'[1]功能-战损相关'!$D$2-BT329</f>
        <v>1108316.0865792022</v>
      </c>
      <c r="BZ329" s="105">
        <f>SUMPRODUCT((BI$4:BI329)*($BR$4:$BR329))*'[1]功能-战损相关'!$D$2-BU329</f>
        <v>3464608.1267168652</v>
      </c>
      <c r="CA329" s="105">
        <f>SUMPRODUCT((BJ$4:BJ329)*($BR$4:$BR329))*'[1]功能-战损相关'!$D$2-BV329</f>
        <v>2427829.3485223637</v>
      </c>
      <c r="CB329" s="105">
        <f>SUMPRODUCT((BK$4:BK329)*($BR$4:$BR329))*'[1]功能-战损相关'!$D$2-BW329</f>
        <v>1358815.3099330354</v>
      </c>
    </row>
    <row r="330" spans="40:80" x14ac:dyDescent="0.2">
      <c r="AN330" s="105">
        <v>327</v>
      </c>
      <c r="AO330" s="105">
        <f>求节点(节奏总纲!D$4:D$163,AH$4:AH$163,$AN330)*其他调用!H331*其他调用!$M331</f>
        <v>650508824.81403041</v>
      </c>
      <c r="AP330" s="105">
        <f>求节点(节奏总纲!E$4:E$163,AI$4:AI$163,$AN330)*其他调用!I331*其他调用!$M331</f>
        <v>486803621.23681325</v>
      </c>
      <c r="AQ330" s="105">
        <f>求节点(节奏总纲!F$4:F$163,AJ$4:AJ$163,$AN330)*其他调用!J331*其他调用!$M331</f>
        <v>61200597.053394735</v>
      </c>
      <c r="AR330" s="105">
        <f>求节点(节奏总纲!G$4:G$163,AK$4:AK$163,$AN330)*其他调用!K331*其他调用!$M331</f>
        <v>8169640.8064703671</v>
      </c>
      <c r="AS330" s="105">
        <f>求节点(节奏总纲!H$4:H$163,AL$4:AL$163,$AN330)*其他调用!L331*其他调用!$M331</f>
        <v>3470124.2978200046</v>
      </c>
      <c r="AT330" s="105">
        <f t="shared" si="24"/>
        <v>1210152808.208529</v>
      </c>
      <c r="AU330" s="105"/>
      <c r="BF330" s="105">
        <v>327</v>
      </c>
      <c r="BG330" s="105">
        <f>求节点(节奏总纲!D$4:D$163,AZ$4:AZ$163,$AN330)</f>
        <v>21485.981841486075</v>
      </c>
      <c r="BH330" s="105">
        <f>求节点(节奏总纲!E$4:E$163,BA$4:BA$163,$AN330)</f>
        <v>66197.127090674636</v>
      </c>
      <c r="BI330" s="105">
        <f>求节点(节奏总纲!F$4:F$163,BB$4:BB$163,$AN330)</f>
        <v>205489.70679178086</v>
      </c>
      <c r="BJ330" s="105">
        <f>求节点(节奏总纲!G$4:G$163,BC$4:BC$163,$AN330)</f>
        <v>142778.67844457948</v>
      </c>
      <c r="BK330" s="105">
        <f>求节点(节奏总纲!H$4:H$163,BD$4:BD$163,$AN330)</f>
        <v>86511.844300427809</v>
      </c>
      <c r="BL330" s="105">
        <f>BG330*其他调用!H331*其他调用!$M331</f>
        <v>1030522.4837428634</v>
      </c>
      <c r="BM330" s="105">
        <f>BH330*其他调用!I331*其他调用!$M331</f>
        <v>3130562.3450870817</v>
      </c>
      <c r="BN330" s="105">
        <f>BI330*其他调用!J331*其他调用!$M331</f>
        <v>793276.57678642182</v>
      </c>
      <c r="BO330" s="105">
        <f>BJ330*其他调用!K331*其他调用!$M331</f>
        <v>98059.825241023427</v>
      </c>
      <c r="BP330" s="105">
        <f>BK330*其他调用!L331*其他调用!$M331</f>
        <v>17191.633699381011</v>
      </c>
      <c r="BQ330" s="105">
        <f t="shared" si="25"/>
        <v>5069612.8645567717</v>
      </c>
      <c r="BR330" s="105">
        <f>[1]服务器生态!$R329</f>
        <v>1.9082257941437978E-2</v>
      </c>
      <c r="BS330" s="105">
        <f>SUMPRODUCT((BG$4:BG330)*($BR$4:$BR330)*(其他调用!BY$5:BY331))</f>
        <v>192662.62193223296</v>
      </c>
      <c r="BT330" s="105">
        <f>SUMPRODUCT((BH$4:BH330)*($BR$4:$BR330)*(其他调用!BZ$5:BZ331))</f>
        <v>597006.64344558062</v>
      </c>
      <c r="BU330" s="105">
        <f>SUMPRODUCT((BI$4:BI330)*($BR$4:$BR330)*(其他调用!CA$5:CA331))</f>
        <v>1866244.4334064424</v>
      </c>
      <c r="BV330" s="105">
        <f>SUMPRODUCT((BJ$4:BJ330)*($BR$4:$BR330)*(其他调用!CB$5:CB331))</f>
        <v>1307769.520552285</v>
      </c>
      <c r="BW330" s="105">
        <f>SUMPRODUCT((BK$4:BK330)*($BR$4:$BR330)*(其他调用!CC$5:CC331))</f>
        <v>731958.67950402189</v>
      </c>
      <c r="BX330" s="105">
        <f>SUMPRODUCT((BG$4:BG330)*($BR$4:$BR330))*'[1]功能-战损相关'!$D$2-BS330</f>
        <v>357802.01215986221</v>
      </c>
      <c r="BY330" s="105">
        <f>SUMPRODUCT((BH$4:BH330)*($BR$4:$BR330))*'[1]功能-战损相关'!$D$2-BT330</f>
        <v>1108726.6235417933</v>
      </c>
      <c r="BZ330" s="105">
        <f>SUMPRODUCT((BI$4:BI330)*($BR$4:$BR330))*'[1]功能-战损相关'!$D$2-BU330</f>
        <v>3465882.5191833917</v>
      </c>
      <c r="CA330" s="105">
        <f>SUMPRODUCT((BJ$4:BJ330)*($BR$4:$BR330))*'[1]功能-战损相关'!$D$2-BV330</f>
        <v>2428714.8238828145</v>
      </c>
      <c r="CB330" s="105">
        <f>SUMPRODUCT((BK$4:BK330)*($BR$4:$BR330))*'[1]功能-战损相关'!$D$2-BW330</f>
        <v>1359351.8333646129</v>
      </c>
    </row>
    <row r="331" spans="40:80" x14ac:dyDescent="0.2">
      <c r="AN331" s="105">
        <v>328</v>
      </c>
      <c r="AO331" s="105">
        <f>求节点(节奏总纲!D$4:D$163,AH$4:AH$163,$AN331)*其他调用!H332*其他调用!$M332</f>
        <v>651130915.51101148</v>
      </c>
      <c r="AP331" s="105">
        <f>求节点(节奏总纲!E$4:E$163,AI$4:AI$163,$AN331)*其他调用!I332*其他调用!$M332</f>
        <v>486984364.17272419</v>
      </c>
      <c r="AQ331" s="105">
        <f>求节点(节奏总纲!F$4:F$163,AJ$4:AJ$163,$AN331)*其他调用!J332*其他调用!$M332</f>
        <v>61223649.184229635</v>
      </c>
      <c r="AR331" s="105">
        <f>求节点(节奏总纲!G$4:G$163,AK$4:AK$163,$AN331)*其他调用!K332*其他调用!$M332</f>
        <v>8169640.8064703671</v>
      </c>
      <c r="AS331" s="105">
        <f>求节点(节奏总纲!H$4:H$163,AL$4:AL$163,$AN331)*其他调用!L332*其他调用!$M332</f>
        <v>3470124.2978200046</v>
      </c>
      <c r="AT331" s="105">
        <f t="shared" si="24"/>
        <v>1210978693.9722557</v>
      </c>
      <c r="AU331" s="105"/>
      <c r="BF331" s="105">
        <v>328</v>
      </c>
      <c r="BG331" s="105">
        <f>求节点(节奏总纲!D$4:D$163,AZ$4:AZ$163,$AN331)</f>
        <v>21494.886584442345</v>
      </c>
      <c r="BH331" s="105">
        <f>求节点(节奏总纲!E$4:E$163,BA$4:BA$163,$AN331)</f>
        <v>66223.914710149998</v>
      </c>
      <c r="BI331" s="105">
        <f>求节点(节奏总纲!F$4:F$163,BB$4:BB$163,$AN331)</f>
        <v>205572.9045621854</v>
      </c>
      <c r="BJ331" s="105">
        <f>求节点(节奏总纲!G$4:G$163,BC$4:BC$163,$AN331)</f>
        <v>142833.95669292498</v>
      </c>
      <c r="BK331" s="105">
        <f>求节点(节奏总纲!H$4:H$163,BD$4:BD$163,$AN331)</f>
        <v>86572.941893003765</v>
      </c>
      <c r="BL331" s="105">
        <f>BG331*其他调用!H332*其他调用!$M332</f>
        <v>1030949.5779243667</v>
      </c>
      <c r="BM331" s="105">
        <f>BH331*其他调用!I332*其他调用!$M332</f>
        <v>3131829.1721614534</v>
      </c>
      <c r="BN331" s="105">
        <f>BI331*其他调用!J332*其他调用!$M332</f>
        <v>793597.7551244183</v>
      </c>
      <c r="BO331" s="105">
        <f>BJ331*其他调用!K332*其他调用!$M332</f>
        <v>98097.790120874139</v>
      </c>
      <c r="BP331" s="105">
        <f>BK331*其他调用!L332*其他调用!$M332</f>
        <v>17203.775012977705</v>
      </c>
      <c r="BQ331" s="105">
        <f t="shared" si="25"/>
        <v>5071678.0703440905</v>
      </c>
      <c r="BR331" s="105">
        <f>[1]服务器生态!$R330</f>
        <v>1.9082257941437978E-2</v>
      </c>
      <c r="BS331" s="105">
        <f>SUMPRODUCT((BG$4:BG331)*($BR$4:$BR331)*(其他调用!BY$5:BY332))</f>
        <v>192734.40185202257</v>
      </c>
      <c r="BT331" s="105">
        <f>SUMPRODUCT((BH$4:BH331)*($BR$4:$BR331)*(其他调用!BZ$5:BZ332))</f>
        <v>597227.79126449907</v>
      </c>
      <c r="BU331" s="105">
        <f>SUMPRODUCT((BI$4:BI331)*($BR$4:$BR331)*(其他调用!CA$5:CA332))</f>
        <v>1866930.922564802</v>
      </c>
      <c r="BV331" s="105">
        <f>SUMPRODUCT((BJ$4:BJ331)*($BR$4:$BR331)*(其他调用!CB$5:CB332))</f>
        <v>1308246.4995730568</v>
      </c>
      <c r="BW331" s="105">
        <f>SUMPRODUCT((BK$4:BK331)*($BR$4:$BR331)*(其他调用!CC$5:CC332))</f>
        <v>732247.78076541342</v>
      </c>
      <c r="BX331" s="105">
        <f>SUMPRODUCT((BG$4:BG331)*($BR$4:$BR331))*'[1]功能-战损相关'!$D$2-BS331</f>
        <v>357935.31772518571</v>
      </c>
      <c r="BY331" s="105">
        <f>SUMPRODUCT((BH$4:BH331)*($BR$4:$BR331))*'[1]功能-战损相关'!$D$2-BT331</f>
        <v>1109137.3266340701</v>
      </c>
      <c r="BZ331" s="105">
        <f>SUMPRODUCT((BI$4:BI331)*($BR$4:$BR331))*'[1]功能-战损相关'!$D$2-BU331</f>
        <v>3467157.4276203457</v>
      </c>
      <c r="CA331" s="105">
        <f>SUMPRODUCT((BJ$4:BJ331)*($BR$4:$BR331))*'[1]功能-战损相关'!$D$2-BV331</f>
        <v>2429600.6420642482</v>
      </c>
      <c r="CB331" s="105">
        <f>SUMPRODUCT((BK$4:BK331)*($BR$4:$BR331))*'[1]功能-战损相关'!$D$2-BW331</f>
        <v>1359888.7357071969</v>
      </c>
    </row>
    <row r="332" spans="40:80" x14ac:dyDescent="0.2">
      <c r="AN332" s="105">
        <v>329</v>
      </c>
      <c r="AO332" s="105">
        <f>求节点(节奏总纲!D$4:D$163,AH$4:AH$163,$AN332)*其他调用!H333*其他调用!$M333</f>
        <v>651753006.20799243</v>
      </c>
      <c r="AP332" s="105">
        <f>求节点(节奏总纲!E$4:E$163,AI$4:AI$163,$AN332)*其他调用!I333*其他调用!$M333</f>
        <v>487165107.10863507</v>
      </c>
      <c r="AQ332" s="105">
        <f>求节点(节奏总纲!F$4:F$163,AJ$4:AJ$163,$AN332)*其他调用!J333*其他调用!$M333</f>
        <v>61246701.315064542</v>
      </c>
      <c r="AR332" s="105">
        <f>求节点(节奏总纲!G$4:G$163,AK$4:AK$163,$AN332)*其他调用!K333*其他调用!$M333</f>
        <v>8169640.8064703671</v>
      </c>
      <c r="AS332" s="105">
        <f>求节点(节奏总纲!H$4:H$163,AL$4:AL$163,$AN332)*其他调用!L333*其他调用!$M333</f>
        <v>3470124.2978200046</v>
      </c>
      <c r="AT332" s="105">
        <f t="shared" si="24"/>
        <v>1211804579.7359824</v>
      </c>
      <c r="AU332" s="105"/>
      <c r="BF332" s="105">
        <v>329</v>
      </c>
      <c r="BG332" s="105">
        <f>求节点(节奏总纲!D$4:D$163,AZ$4:AZ$163,$AN332)</f>
        <v>21503.791327398616</v>
      </c>
      <c r="BH332" s="105">
        <f>求节点(节奏总纲!E$4:E$163,BA$4:BA$163,$AN332)</f>
        <v>66250.702329625361</v>
      </c>
      <c r="BI332" s="105">
        <f>求节点(节奏总纲!F$4:F$163,BB$4:BB$163,$AN332)</f>
        <v>205656.10233258994</v>
      </c>
      <c r="BJ332" s="105">
        <f>求节点(节奏总纲!G$4:G$163,BC$4:BC$163,$AN332)</f>
        <v>142889.23494127049</v>
      </c>
      <c r="BK332" s="105">
        <f>求节点(节奏总纲!H$4:H$163,BD$4:BD$163,$AN332)</f>
        <v>86634.03948557972</v>
      </c>
      <c r="BL332" s="105">
        <f>BG332*其他调用!H333*其他调用!$M333</f>
        <v>1031376.6721058702</v>
      </c>
      <c r="BM332" s="105">
        <f>BH332*其他调用!I333*其他调用!$M333</f>
        <v>3133095.9992358251</v>
      </c>
      <c r="BN332" s="105">
        <f>BI332*其他调用!J333*其他调用!$M333</f>
        <v>793918.93346241489</v>
      </c>
      <c r="BO332" s="105">
        <f>BJ332*其他调用!K333*其他调用!$M333</f>
        <v>98135.755000724836</v>
      </c>
      <c r="BP332" s="105">
        <f>BK332*其他调用!L333*其他调用!$M333</f>
        <v>17215.916326574399</v>
      </c>
      <c r="BQ332" s="105">
        <f t="shared" si="25"/>
        <v>5073743.2761314083</v>
      </c>
      <c r="BR332" s="105">
        <f>[1]服务器生态!$R331</f>
        <v>1.9082257941437978E-2</v>
      </c>
      <c r="BS332" s="105">
        <f>SUMPRODUCT((BG$4:BG332)*($BR$4:$BR332)*(其他调用!BY$5:BY333))</f>
        <v>192806.2115082675</v>
      </c>
      <c r="BT332" s="105">
        <f>SUMPRODUCT((BH$4:BH332)*($BR$4:$BR332)*(其他调用!BZ$5:BZ333))</f>
        <v>597449.02853786375</v>
      </c>
      <c r="BU332" s="105">
        <f>SUMPRODUCT((BI$4:BI332)*($BR$4:$BR332)*(其他调用!CA$5:CA333))</f>
        <v>1867617.6895533917</v>
      </c>
      <c r="BV332" s="105">
        <f>SUMPRODUCT((BJ$4:BJ332)*($BR$4:$BR332)*(其他调用!CB$5:CB333))</f>
        <v>1308723.6631897425</v>
      </c>
      <c r="BW332" s="105">
        <f>SUMPRODUCT((BK$4:BK332)*($BR$4:$BR332)*(其他调用!CC$5:CC333))</f>
        <v>732537.08605580858</v>
      </c>
      <c r="BX332" s="105">
        <f>SUMPRODUCT((BG$4:BG332)*($BR$4:$BR332))*'[1]功能-战损相关'!$D$2-BS332</f>
        <v>358068.67851535493</v>
      </c>
      <c r="BY332" s="105">
        <f>SUMPRODUCT((BH$4:BH332)*($BR$4:$BR332))*'[1]功能-战损相关'!$D$2-BT332</f>
        <v>1109548.1958560334</v>
      </c>
      <c r="BZ332" s="105">
        <f>SUMPRODUCT((BI$4:BI332)*($BR$4:$BR332))*'[1]功能-战损相关'!$D$2-BU332</f>
        <v>3468432.8520277268</v>
      </c>
      <c r="CA332" s="105">
        <f>SUMPRODUCT((BJ$4:BJ332)*($BR$4:$BR332))*'[1]功能-战损相关'!$D$2-BV332</f>
        <v>2430486.8030666644</v>
      </c>
      <c r="CB332" s="105">
        <f>SUMPRODUCT((BK$4:BK332)*($BR$4:$BR332))*'[1]功能-战损相关'!$D$2-BW332</f>
        <v>1360426.0169607881</v>
      </c>
    </row>
    <row r="333" spans="40:80" x14ac:dyDescent="0.2">
      <c r="AN333" s="105">
        <v>330</v>
      </c>
      <c r="AO333" s="105">
        <f>求节点(节奏总纲!D$4:D$163,AH$4:AH$163,$AN333)*其他调用!H334*其他调用!$M334</f>
        <v>652375096.90497327</v>
      </c>
      <c r="AP333" s="105">
        <f>求节点(节奏总纲!E$4:E$163,AI$4:AI$163,$AN333)*其他调用!I334*其他调用!$M334</f>
        <v>487345850.04454601</v>
      </c>
      <c r="AQ333" s="105">
        <f>求节点(节奏总纲!F$4:F$163,AJ$4:AJ$163,$AN333)*其他调用!J334*其他调用!$M334</f>
        <v>61269753.445899442</v>
      </c>
      <c r="AR333" s="105">
        <f>求节点(节奏总纲!G$4:G$163,AK$4:AK$163,$AN333)*其他调用!K334*其他调用!$M334</f>
        <v>8169640.8064703671</v>
      </c>
      <c r="AS333" s="105">
        <f>求节点(节奏总纲!H$4:H$163,AL$4:AL$163,$AN333)*其他调用!L334*其他调用!$M334</f>
        <v>3470124.2978200046</v>
      </c>
      <c r="AT333" s="105">
        <f t="shared" si="24"/>
        <v>1212630465.4997091</v>
      </c>
      <c r="AU333" s="105"/>
      <c r="BF333" s="105">
        <v>330</v>
      </c>
      <c r="BG333" s="105">
        <f>求节点(节奏总纲!D$4:D$163,AZ$4:AZ$163,$AN333)</f>
        <v>21512.696070354887</v>
      </c>
      <c r="BH333" s="105">
        <f>求节点(节奏总纲!E$4:E$163,BA$4:BA$163,$AN333)</f>
        <v>66277.489949100724</v>
      </c>
      <c r="BI333" s="105">
        <f>求节点(节奏总纲!F$4:F$163,BB$4:BB$163,$AN333)</f>
        <v>205739.30010299449</v>
      </c>
      <c r="BJ333" s="105">
        <f>求节点(节奏总纲!G$4:G$163,BC$4:BC$163,$AN333)</f>
        <v>142944.51318961597</v>
      </c>
      <c r="BK333" s="105">
        <f>求节点(节奏总纲!H$4:H$163,BD$4:BD$163,$AN333)</f>
        <v>86695.137078155676</v>
      </c>
      <c r="BL333" s="105">
        <f>BG333*其他调用!H334*其他调用!$M334</f>
        <v>1031803.7662873737</v>
      </c>
      <c r="BM333" s="105">
        <f>BH333*其他调用!I334*其他调用!$M334</f>
        <v>3134362.8263101964</v>
      </c>
      <c r="BN333" s="105">
        <f>BI333*其他调用!J334*其他调用!$M334</f>
        <v>794240.11180041137</v>
      </c>
      <c r="BO333" s="105">
        <f>BJ333*其他调用!K334*其他调用!$M334</f>
        <v>98173.719880575518</v>
      </c>
      <c r="BP333" s="105">
        <f>BK333*其他调用!L334*其他调用!$M334</f>
        <v>17228.057640171093</v>
      </c>
      <c r="BQ333" s="105">
        <f t="shared" si="25"/>
        <v>5075808.481918728</v>
      </c>
      <c r="BR333" s="105">
        <f>[1]服务器生态!$R332</f>
        <v>1.9082257941437978E-2</v>
      </c>
      <c r="BS333" s="105">
        <f>SUMPRODUCT((BG$4:BG333)*($BR$4:$BR333)*(其他调用!BY$5:BY334))</f>
        <v>192878.05090096779</v>
      </c>
      <c r="BT333" s="105">
        <f>SUMPRODUCT((BH$4:BH333)*($BR$4:$BR333)*(其他调用!BZ$5:BZ334))</f>
        <v>597670.35526567476</v>
      </c>
      <c r="BU333" s="105">
        <f>SUMPRODUCT((BI$4:BI333)*($BR$4:$BR333)*(其他调用!CA$5:CA334))</f>
        <v>1868304.7343722114</v>
      </c>
      <c r="BV333" s="105">
        <f>SUMPRODUCT((BJ$4:BJ333)*($BR$4:$BR333)*(其他调用!CB$5:CB334))</f>
        <v>1309201.011402342</v>
      </c>
      <c r="BW333" s="105">
        <f>SUMPRODUCT((BK$4:BK333)*($BR$4:$BR333)*(其他调用!CC$5:CC334))</f>
        <v>732826.59537520749</v>
      </c>
      <c r="BX333" s="105">
        <f>SUMPRODUCT((BG$4:BG333)*($BR$4:$BR333))*'[1]功能-战损相关'!$D$2-BS333</f>
        <v>358202.09453036974</v>
      </c>
      <c r="BY333" s="105">
        <f>SUMPRODUCT((BH$4:BH333)*($BR$4:$BR333))*'[1]功能-战损相关'!$D$2-BT333</f>
        <v>1109959.2312076823</v>
      </c>
      <c r="BZ333" s="105">
        <f>SUMPRODUCT((BI$4:BI333)*($BR$4:$BR333))*'[1]功能-战损相关'!$D$2-BU333</f>
        <v>3469708.7924055345</v>
      </c>
      <c r="CA333" s="105">
        <f>SUMPRODUCT((BJ$4:BJ333)*($BR$4:$BR333))*'[1]功能-战损相关'!$D$2-BV333</f>
        <v>2431373.3068900635</v>
      </c>
      <c r="CB333" s="105">
        <f>SUMPRODUCT((BK$4:BK333)*($BR$4:$BR333))*'[1]功能-战损相关'!$D$2-BW333</f>
        <v>1360963.6771253862</v>
      </c>
    </row>
    <row r="334" spans="40:80" x14ac:dyDescent="0.2">
      <c r="AN334" s="105">
        <v>331</v>
      </c>
      <c r="AO334" s="105">
        <f>求节点(节奏总纲!D$4:D$163,AH$4:AH$163,$AN334)*其他调用!H335*其他调用!$M335</f>
        <v>652997187.60195434</v>
      </c>
      <c r="AP334" s="105">
        <f>求节点(节奏总纲!E$4:E$163,AI$4:AI$163,$AN334)*其他调用!I335*其他调用!$M335</f>
        <v>487526592.98045701</v>
      </c>
      <c r="AQ334" s="105">
        <f>求节点(节奏总纲!F$4:F$163,AJ$4:AJ$163,$AN334)*其他调用!J335*其他调用!$M335</f>
        <v>61292805.576734334</v>
      </c>
      <c r="AR334" s="105">
        <f>求节点(节奏总纲!G$4:G$163,AK$4:AK$163,$AN334)*其他调用!K335*其他调用!$M335</f>
        <v>8169640.8064703671</v>
      </c>
      <c r="AS334" s="105">
        <f>求节点(节奏总纲!H$4:H$163,AL$4:AL$163,$AN334)*其他调用!L335*其他调用!$M335</f>
        <v>3470124.2978200046</v>
      </c>
      <c r="AT334" s="105">
        <f t="shared" si="24"/>
        <v>1213456351.2634361</v>
      </c>
      <c r="AU334" s="105"/>
      <c r="BF334" s="105">
        <v>331</v>
      </c>
      <c r="BG334" s="105">
        <f>求节点(节奏总纲!D$4:D$163,AZ$4:AZ$163,$AN334)</f>
        <v>21521.600813311161</v>
      </c>
      <c r="BH334" s="105">
        <f>求节点(节奏总纲!E$4:E$163,BA$4:BA$163,$AN334)</f>
        <v>66304.277568576086</v>
      </c>
      <c r="BI334" s="105">
        <f>求节点(节奏总纲!F$4:F$163,BB$4:BB$163,$AN334)</f>
        <v>205822.49787339903</v>
      </c>
      <c r="BJ334" s="105">
        <f>求节点(节奏总纲!G$4:G$163,BC$4:BC$163,$AN334)</f>
        <v>142999.79143796148</v>
      </c>
      <c r="BK334" s="105">
        <f>求节点(节奏总纲!H$4:H$163,BD$4:BD$163,$AN334)</f>
        <v>86756.234670731646</v>
      </c>
      <c r="BL334" s="105">
        <f>BG334*其他调用!H335*其他调用!$M335</f>
        <v>1032230.8604688772</v>
      </c>
      <c r="BM334" s="105">
        <f>BH334*其他调用!I335*其他调用!$M335</f>
        <v>3135629.6533845682</v>
      </c>
      <c r="BN334" s="105">
        <f>BI334*其他调用!J335*其他调用!$M335</f>
        <v>794561.29013840796</v>
      </c>
      <c r="BO334" s="105">
        <f>BJ334*其他调用!K335*其他调用!$M335</f>
        <v>98211.684760426229</v>
      </c>
      <c r="BP334" s="105">
        <f>BK334*其他调用!L335*其他调用!$M335</f>
        <v>17240.198953767791</v>
      </c>
      <c r="BQ334" s="105">
        <f t="shared" si="25"/>
        <v>5077873.6877060477</v>
      </c>
      <c r="BR334" s="105">
        <f>[1]服务器生态!$R333</f>
        <v>1.9082257941437978E-2</v>
      </c>
      <c r="BS334" s="105">
        <f>SUMPRODUCT((BG$4:BG334)*($BR$4:$BR334)*(其他调用!BY$5:BY335))</f>
        <v>192949.92003012344</v>
      </c>
      <c r="BT334" s="105">
        <f>SUMPRODUCT((BH$4:BH334)*($BR$4:$BR334)*(其他调用!BZ$5:BZ335))</f>
        <v>597891.771447932</v>
      </c>
      <c r="BU334" s="105">
        <f>SUMPRODUCT((BI$4:BI334)*($BR$4:$BR334)*(其他调用!CA$5:CA335))</f>
        <v>1868992.0570212614</v>
      </c>
      <c r="BV334" s="105">
        <f>SUMPRODUCT((BJ$4:BJ334)*($BR$4:$BR334)*(其他调用!CB$5:CB335))</f>
        <v>1309678.5442108554</v>
      </c>
      <c r="BW334" s="105">
        <f>SUMPRODUCT((BK$4:BK334)*($BR$4:$BR334)*(其他调用!CC$5:CC335))</f>
        <v>733116.30872361013</v>
      </c>
      <c r="BX334" s="105">
        <f>SUMPRODUCT((BG$4:BG334)*($BR$4:$BR334))*'[1]功能-战损相关'!$D$2-BS334</f>
        <v>358335.56577023026</v>
      </c>
      <c r="BY334" s="105">
        <f>SUMPRODUCT((BH$4:BH334)*($BR$4:$BR334))*'[1]功能-战损相关'!$D$2-BT334</f>
        <v>1110370.4326890172</v>
      </c>
      <c r="BZ334" s="105">
        <f>SUMPRODUCT((BI$4:BI334)*($BR$4:$BR334))*'[1]功能-战损相关'!$D$2-BU334</f>
        <v>3470985.2487537703</v>
      </c>
      <c r="CA334" s="105">
        <f>SUMPRODUCT((BJ$4:BJ334)*($BR$4:$BR334))*'[1]功能-战损相关'!$D$2-BV334</f>
        <v>2432260.1535344454</v>
      </c>
      <c r="CB334" s="105">
        <f>SUMPRODUCT((BK$4:BK334)*($BR$4:$BR334))*'[1]功能-战损相关'!$D$2-BW334</f>
        <v>1361501.7162009911</v>
      </c>
    </row>
    <row r="335" spans="40:80" x14ac:dyDescent="0.2">
      <c r="AN335" s="105">
        <v>332</v>
      </c>
      <c r="AO335" s="105">
        <f>求节点(节奏总纲!D$4:D$163,AH$4:AH$163,$AN335)*其他调用!H336*其他调用!$M336</f>
        <v>653619278.29893529</v>
      </c>
      <c r="AP335" s="105">
        <f>求节点(节奏总纲!E$4:E$163,AI$4:AI$163,$AN335)*其他调用!I336*其他调用!$M336</f>
        <v>487707335.91636789</v>
      </c>
      <c r="AQ335" s="105">
        <f>求节点(节奏总纲!F$4:F$163,AJ$4:AJ$163,$AN335)*其他调用!J336*其他调用!$M336</f>
        <v>61315857.707569234</v>
      </c>
      <c r="AR335" s="105">
        <f>求节点(节奏总纲!G$4:G$163,AK$4:AK$163,$AN335)*其他调用!K336*其他调用!$M336</f>
        <v>8169640.8064703671</v>
      </c>
      <c r="AS335" s="105">
        <f>求节点(节奏总纲!H$4:H$163,AL$4:AL$163,$AN335)*其他调用!L336*其他调用!$M336</f>
        <v>3470124.2978200046</v>
      </c>
      <c r="AT335" s="105">
        <f t="shared" si="24"/>
        <v>1214282237.0271628</v>
      </c>
      <c r="AU335" s="105"/>
      <c r="BF335" s="105">
        <v>332</v>
      </c>
      <c r="BG335" s="105">
        <f>求节点(节奏总纲!D$4:D$163,AZ$4:AZ$163,$AN335)</f>
        <v>21530.505556267432</v>
      </c>
      <c r="BH335" s="105">
        <f>求节点(节奏总纲!E$4:E$163,BA$4:BA$163,$AN335)</f>
        <v>66331.065188051449</v>
      </c>
      <c r="BI335" s="105">
        <f>求节点(节奏总纲!F$4:F$163,BB$4:BB$163,$AN335)</f>
        <v>205905.69564380357</v>
      </c>
      <c r="BJ335" s="105">
        <f>求节点(节奏总纲!G$4:G$163,BC$4:BC$163,$AN335)</f>
        <v>143055.06968630696</v>
      </c>
      <c r="BK335" s="105">
        <f>求节点(节奏总纲!H$4:H$163,BD$4:BD$163,$AN335)</f>
        <v>86817.332263307602</v>
      </c>
      <c r="BL335" s="105">
        <f>BG335*其他调用!H336*其他调用!$M336</f>
        <v>1032657.9546503808</v>
      </c>
      <c r="BM335" s="105">
        <f>BH335*其他调用!I336*其他调用!$M336</f>
        <v>3136896.4804589399</v>
      </c>
      <c r="BN335" s="105">
        <f>BI335*其他调用!J336*其他调用!$M336</f>
        <v>794882.46847640444</v>
      </c>
      <c r="BO335" s="105">
        <f>BJ335*其他调用!K336*其他调用!$M336</f>
        <v>98249.649640276897</v>
      </c>
      <c r="BP335" s="105">
        <f>BK335*其他调用!L336*其他调用!$M336</f>
        <v>17252.340267364485</v>
      </c>
      <c r="BQ335" s="105">
        <f t="shared" si="25"/>
        <v>5079938.8934933664</v>
      </c>
      <c r="BR335" s="105">
        <f>[1]服务器生态!$R334</f>
        <v>1.9082257941437978E-2</v>
      </c>
      <c r="BS335" s="105">
        <f>SUMPRODUCT((BG$4:BG335)*($BR$4:$BR335)*(其他调用!BY$5:BY336))</f>
        <v>193021.81889573444</v>
      </c>
      <c r="BT335" s="105">
        <f>SUMPRODUCT((BH$4:BH335)*($BR$4:$BR335)*(其他调用!BZ$5:BZ336))</f>
        <v>598113.27708463557</v>
      </c>
      <c r="BU335" s="105">
        <f>SUMPRODUCT((BI$4:BI335)*($BR$4:$BR335)*(其他调用!CA$5:CA336))</f>
        <v>1869679.6575005415</v>
      </c>
      <c r="BV335" s="105">
        <f>SUMPRODUCT((BJ$4:BJ335)*($BR$4:$BR335)*(其他调用!CB$5:CB336))</f>
        <v>1310156.2616152826</v>
      </c>
      <c r="BW335" s="105">
        <f>SUMPRODUCT((BK$4:BK335)*($BR$4:$BR335)*(其他调用!CC$5:CC336))</f>
        <v>733406.22610101639</v>
      </c>
      <c r="BX335" s="105">
        <f>SUMPRODUCT((BG$4:BG335)*($BR$4:$BR335))*'[1]功能-战损相关'!$D$2-BS335</f>
        <v>358469.09223493637</v>
      </c>
      <c r="BY335" s="105">
        <f>SUMPRODUCT((BH$4:BH335)*($BR$4:$BR335))*'[1]功能-战损相关'!$D$2-BT335</f>
        <v>1110781.8003000377</v>
      </c>
      <c r="BZ335" s="105">
        <f>SUMPRODUCT((BI$4:BI335)*($BR$4:$BR335))*'[1]功能-战损相关'!$D$2-BU335</f>
        <v>3472262.2210724326</v>
      </c>
      <c r="CA335" s="105">
        <f>SUMPRODUCT((BJ$4:BJ335)*($BR$4:$BR335))*'[1]功能-战损相关'!$D$2-BV335</f>
        <v>2433147.3429998104</v>
      </c>
      <c r="CB335" s="105">
        <f>SUMPRODUCT((BK$4:BK335)*($BR$4:$BR335))*'[1]功能-战损相关'!$D$2-BW335</f>
        <v>1362040.1341876027</v>
      </c>
    </row>
    <row r="336" spans="40:80" x14ac:dyDescent="0.2">
      <c r="AN336" s="105">
        <v>333</v>
      </c>
      <c r="AO336" s="105">
        <f>求节点(节奏总纲!D$4:D$163,AH$4:AH$163,$AN336)*其他调用!H337*其他调用!$M337</f>
        <v>654241368.99591625</v>
      </c>
      <c r="AP336" s="105">
        <f>求节点(节奏总纲!E$4:E$163,AI$4:AI$163,$AN336)*其他调用!I337*其他调用!$M337</f>
        <v>487888078.85227883</v>
      </c>
      <c r="AQ336" s="105">
        <f>求节点(节奏总纲!F$4:F$163,AJ$4:AJ$163,$AN336)*其他调用!J337*其他调用!$M337</f>
        <v>61337863.955055341</v>
      </c>
      <c r="AR336" s="105">
        <f>求节点(节奏总纲!G$4:G$163,AK$4:AK$163,$AN336)*其他调用!K337*其他调用!$M337</f>
        <v>8169640.8064703671</v>
      </c>
      <c r="AS336" s="105">
        <f>求节点(节奏总纲!H$4:H$163,AL$4:AL$163,$AN336)*其他调用!L337*其他调用!$M337</f>
        <v>3470124.2978200046</v>
      </c>
      <c r="AT336" s="105">
        <f t="shared" si="24"/>
        <v>1215107076.9075408</v>
      </c>
      <c r="AU336" s="105"/>
      <c r="BF336" s="105">
        <v>333</v>
      </c>
      <c r="BG336" s="105">
        <f>求节点(节奏总纲!D$4:D$163,AZ$4:AZ$163,$AN336)</f>
        <v>21539.410299223702</v>
      </c>
      <c r="BH336" s="105">
        <f>求节点(节奏总纲!E$4:E$163,BA$4:BA$163,$AN336)</f>
        <v>66357.852807526826</v>
      </c>
      <c r="BI336" s="105">
        <f>求节点(节奏总纲!F$4:F$163,BB$4:BB$163,$AN336)</f>
        <v>205987.80274831844</v>
      </c>
      <c r="BJ336" s="105">
        <f>求节点(节奏总纲!G$4:G$163,BC$4:BC$163,$AN336)</f>
        <v>143112.42728721077</v>
      </c>
      <c r="BK336" s="105">
        <f>求节点(节奏总纲!H$4:H$163,BD$4:BD$163,$AN336)</f>
        <v>86878.429855883558</v>
      </c>
      <c r="BL336" s="105">
        <f>BG336*其他调用!H337*其他调用!$M337</f>
        <v>1033085.0488318843</v>
      </c>
      <c r="BM336" s="105">
        <f>BH336*其他调用!I337*其他调用!$M337</f>
        <v>3138163.3075333126</v>
      </c>
      <c r="BN336" s="105">
        <f>BI336*其他调用!J337*其他调用!$M337</f>
        <v>795199.43638597173</v>
      </c>
      <c r="BO336" s="105">
        <f>BJ336*其他调用!K337*其他调用!$M337</f>
        <v>98289.042611147233</v>
      </c>
      <c r="BP336" s="105">
        <f>BK336*其他调用!L337*其他调用!$M337</f>
        <v>17264.481580961175</v>
      </c>
      <c r="BQ336" s="105">
        <f t="shared" si="25"/>
        <v>5082001.3169432776</v>
      </c>
      <c r="BR336" s="105">
        <f>[1]服务器生态!$R335</f>
        <v>1.9082257941437978E-2</v>
      </c>
      <c r="BS336" s="105">
        <f>SUMPRODUCT((BG$4:BG336)*($BR$4:$BR336)*(其他调用!BY$5:BY337))</f>
        <v>193093.7474978008</v>
      </c>
      <c r="BT336" s="105">
        <f>SUMPRODUCT((BH$4:BH336)*($BR$4:$BR336)*(其他调用!BZ$5:BZ337))</f>
        <v>598334.87217578536</v>
      </c>
      <c r="BU336" s="105">
        <f>SUMPRODUCT((BI$4:BI336)*($BR$4:$BR336)*(其他调用!CA$5:CA337))</f>
        <v>1870367.5321678873</v>
      </c>
      <c r="BV336" s="105">
        <f>SUMPRODUCT((BJ$4:BJ336)*($BR$4:$BR336)*(其他调用!CB$5:CB337))</f>
        <v>1310634.1705594035</v>
      </c>
      <c r="BW336" s="105">
        <f>SUMPRODUCT((BK$4:BK336)*($BR$4:$BR336)*(其他调用!CC$5:CC337))</f>
        <v>733696.3475074264</v>
      </c>
      <c r="BX336" s="105">
        <f>SUMPRODUCT((BG$4:BG336)*($BR$4:$BR336))*'[1]功能-战损相关'!$D$2-BS336</f>
        <v>358602.67392448819</v>
      </c>
      <c r="BY336" s="105">
        <f>SUMPRODUCT((BH$4:BH336)*($BR$4:$BR336))*'[1]功能-战损相关'!$D$2-BT336</f>
        <v>1111193.3340407447</v>
      </c>
      <c r="BZ336" s="105">
        <f>SUMPRODUCT((BI$4:BI336)*($BR$4:$BR336))*'[1]功能-战损相关'!$D$2-BU336</f>
        <v>3473539.7025975036</v>
      </c>
      <c r="CA336" s="105">
        <f>SUMPRODUCT((BJ$4:BJ336)*($BR$4:$BR336))*'[1]功能-战损相关'!$D$2-BV336</f>
        <v>2434034.8881817497</v>
      </c>
      <c r="CB336" s="105">
        <f>SUMPRODUCT((BK$4:BK336)*($BR$4:$BR336))*'[1]功能-战损相关'!$D$2-BW336</f>
        <v>1362578.931085221</v>
      </c>
    </row>
    <row r="337" spans="40:80" x14ac:dyDescent="0.2">
      <c r="AN337" s="105">
        <v>334</v>
      </c>
      <c r="AO337" s="105">
        <f>求节点(节奏总纲!D$4:D$163,AH$4:AH$163,$AN337)*其他调用!H338*其他调用!$M338</f>
        <v>654863459.69289732</v>
      </c>
      <c r="AP337" s="105">
        <f>求节点(节奏总纲!E$4:E$163,AI$4:AI$163,$AN337)*其他调用!I338*其他调用!$M338</f>
        <v>488068821.78818977</v>
      </c>
      <c r="AQ337" s="105">
        <f>求节点(节奏总纲!F$4:F$163,AJ$4:AJ$163,$AN337)*其他调用!J338*其他调用!$M338</f>
        <v>61358284.373260021</v>
      </c>
      <c r="AR337" s="105">
        <f>求节点(节奏总纲!G$4:G$163,AK$4:AK$163,$AN337)*其他调用!K338*其他调用!$M338</f>
        <v>8169640.8064703671</v>
      </c>
      <c r="AS337" s="105">
        <f>求节点(节奏总纲!H$4:H$163,AL$4:AL$163,$AN337)*其他调用!L338*其他调用!$M338</f>
        <v>3470124.2978200046</v>
      </c>
      <c r="AT337" s="105">
        <f t="shared" si="24"/>
        <v>1215930330.9586377</v>
      </c>
      <c r="AU337" s="105"/>
      <c r="BF337" s="105">
        <v>334</v>
      </c>
      <c r="BG337" s="105">
        <f>求节点(节奏总纲!D$4:D$163,AZ$4:AZ$163,$AN337)</f>
        <v>21548.315042179973</v>
      </c>
      <c r="BH337" s="105">
        <f>求节点(节奏总纲!E$4:E$163,BA$4:BA$163,$AN337)</f>
        <v>66384.640427002189</v>
      </c>
      <c r="BI337" s="105">
        <f>求节点(节奏总纲!F$4:F$163,BB$4:BB$163,$AN337)</f>
        <v>206068.2561216538</v>
      </c>
      <c r="BJ337" s="105">
        <f>求节点(节奏总纲!G$4:G$163,BC$4:BC$163,$AN337)</f>
        <v>143174.79810006326</v>
      </c>
      <c r="BK337" s="105">
        <f>求节点(节奏总纲!H$4:H$163,BD$4:BD$163,$AN337)</f>
        <v>86939.527448459514</v>
      </c>
      <c r="BL337" s="105">
        <f>BG337*其他调用!H338*其他调用!$M338</f>
        <v>1033512.1430133877</v>
      </c>
      <c r="BM337" s="105">
        <f>BH337*其他调用!I338*其他调用!$M338</f>
        <v>3139430.1346076843</v>
      </c>
      <c r="BN337" s="105">
        <f>BI337*其他调用!J338*其他调用!$M338</f>
        <v>795510.02019859594</v>
      </c>
      <c r="BO337" s="105">
        <f>BJ337*其他调用!K338*其他调用!$M338</f>
        <v>98331.878635931076</v>
      </c>
      <c r="BP337" s="105">
        <f>BK337*其他调用!L338*其他调用!$M338</f>
        <v>17276.622894557873</v>
      </c>
      <c r="BQ337" s="105">
        <f t="shared" si="25"/>
        <v>5084060.7993501564</v>
      </c>
      <c r="BR337" s="105">
        <f>[1]服务器生态!$R336</f>
        <v>1.9082257941437978E-2</v>
      </c>
      <c r="BS337" s="105">
        <f>SUMPRODUCT((BG$4:BG337)*($BR$4:$BR337)*(其他调用!BY$5:BY338))</f>
        <v>193165.70583632248</v>
      </c>
      <c r="BT337" s="105">
        <f>SUMPRODUCT((BH$4:BH337)*($BR$4:$BR337)*(其他调用!BZ$5:BZ338))</f>
        <v>598556.55672138149</v>
      </c>
      <c r="BU337" s="105">
        <f>SUMPRODUCT((BI$4:BI337)*($BR$4:$BR337)*(其他调用!CA$5:CA338))</f>
        <v>1871055.6755008372</v>
      </c>
      <c r="BV337" s="105">
        <f>SUMPRODUCT((BJ$4:BJ337)*($BR$4:$BR337)*(其他调用!CB$5:CB338))</f>
        <v>1311112.2877843138</v>
      </c>
      <c r="BW337" s="105">
        <f>SUMPRODUCT((BK$4:BK337)*($BR$4:$BR337)*(其他调用!CC$5:CC338))</f>
        <v>733986.67294284014</v>
      </c>
      <c r="BX337" s="105">
        <f>SUMPRODUCT((BG$4:BG337)*($BR$4:$BR337))*'[1]功能-战损相关'!$D$2-BS337</f>
        <v>358736.31083888561</v>
      </c>
      <c r="BY337" s="105">
        <f>SUMPRODUCT((BH$4:BH337)*($BR$4:$BR337))*'[1]功能-战损相关'!$D$2-BT337</f>
        <v>1111605.0339111374</v>
      </c>
      <c r="BZ337" s="105">
        <f>SUMPRODUCT((BI$4:BI337)*($BR$4:$BR337))*'[1]功能-战损相关'!$D$2-BU337</f>
        <v>3474817.6830729814</v>
      </c>
      <c r="CA337" s="105">
        <f>SUMPRODUCT((BJ$4:BJ337)*($BR$4:$BR337))*'[1]功能-战损相关'!$D$2-BV337</f>
        <v>2434922.8201708687</v>
      </c>
      <c r="CB337" s="105">
        <f>SUMPRODUCT((BK$4:BK337)*($BR$4:$BR337))*'[1]功能-战损相关'!$D$2-BW337</f>
        <v>1363118.1068938463</v>
      </c>
    </row>
    <row r="338" spans="40:80" x14ac:dyDescent="0.2">
      <c r="AN338" s="105">
        <v>335</v>
      </c>
      <c r="AO338" s="105">
        <f>求节点(节奏总纲!D$4:D$163,AH$4:AH$163,$AN338)*其他调用!H339*其他调用!$M339</f>
        <v>655485550.38987815</v>
      </c>
      <c r="AP338" s="105">
        <f>求节点(节奏总纲!E$4:E$163,AI$4:AI$163,$AN338)*其他调用!I339*其他调用!$M339</f>
        <v>488239059.24884218</v>
      </c>
      <c r="AQ338" s="105">
        <f>求节点(节奏总纲!F$4:F$163,AJ$4:AJ$163,$AN338)*其他调用!J339*其他调用!$M339</f>
        <v>61378704.791464694</v>
      </c>
      <c r="AR338" s="105">
        <f>求节点(节奏总纲!G$4:G$163,AK$4:AK$163,$AN338)*其他调用!K339*其他调用!$M339</f>
        <v>8169640.8064703671</v>
      </c>
      <c r="AS338" s="105">
        <f>求节点(节奏总纲!H$4:H$163,AL$4:AL$163,$AN338)*其他调用!L339*其他调用!$M339</f>
        <v>3470124.2978200046</v>
      </c>
      <c r="AT338" s="105">
        <f t="shared" si="24"/>
        <v>1216743079.5344756</v>
      </c>
      <c r="AU338" s="105"/>
      <c r="BF338" s="105">
        <v>335</v>
      </c>
      <c r="BG338" s="105">
        <f>求节点(节奏总纲!D$4:D$163,AZ$4:AZ$163,$AN338)</f>
        <v>21557.219785136243</v>
      </c>
      <c r="BH338" s="105">
        <f>求节点(节奏总纲!E$4:E$163,BA$4:BA$163,$AN338)</f>
        <v>66409.925059710615</v>
      </c>
      <c r="BI338" s="105">
        <f>求节点(节奏总纲!F$4:F$163,BB$4:BB$163,$AN338)</f>
        <v>206148.70949498913</v>
      </c>
      <c r="BJ338" s="105">
        <f>求节点(节奏总纲!G$4:G$163,BC$4:BC$163,$AN338)</f>
        <v>143237.16891291572</v>
      </c>
      <c r="BK338" s="105">
        <f>求节点(节奏总纲!H$4:H$163,BD$4:BD$163,$AN338)</f>
        <v>87000.62504103547</v>
      </c>
      <c r="BL338" s="105">
        <f>BG338*其他调用!H339*其他调用!$M339</f>
        <v>1033939.2371948912</v>
      </c>
      <c r="BM338" s="105">
        <f>BH338*其他调用!I339*其他调用!$M339</f>
        <v>3140625.8831627225</v>
      </c>
      <c r="BN338" s="105">
        <f>BI338*其他调用!J339*其他调用!$M339</f>
        <v>795820.60401121981</v>
      </c>
      <c r="BO338" s="105">
        <f>BJ338*其他调用!K339*其他调用!$M339</f>
        <v>98374.71466071489</v>
      </c>
      <c r="BP338" s="105">
        <f>BK338*其他调用!L339*其他调用!$M339</f>
        <v>17288.764208154567</v>
      </c>
      <c r="BQ338" s="105">
        <f t="shared" si="25"/>
        <v>5086049.2032377031</v>
      </c>
      <c r="BR338" s="105">
        <f>[1]服务器生态!$R337</f>
        <v>1.9082257941437978E-2</v>
      </c>
      <c r="BS338" s="105">
        <f>SUMPRODUCT((BG$4:BG338)*($BR$4:$BR338)*(其他调用!BY$5:BY339))</f>
        <v>193237.69391129952</v>
      </c>
      <c r="BT338" s="105">
        <f>SUMPRODUCT((BH$4:BH338)*($BR$4:$BR338)*(其他调用!BZ$5:BZ339))</f>
        <v>598778.32570235711</v>
      </c>
      <c r="BU338" s="105">
        <f>SUMPRODUCT((BI$4:BI338)*($BR$4:$BR338)*(其他调用!CA$5:CA339))</f>
        <v>1871744.0874993908</v>
      </c>
      <c r="BV338" s="105">
        <f>SUMPRODUCT((BJ$4:BJ338)*($BR$4:$BR338)*(其他调用!CB$5:CB339))</f>
        <v>1311590.6132900133</v>
      </c>
      <c r="BW338" s="105">
        <f>SUMPRODUCT((BK$4:BK338)*($BR$4:$BR338)*(其他调用!CC$5:CC339))</f>
        <v>734277.20240725752</v>
      </c>
      <c r="BX338" s="105">
        <f>SUMPRODUCT((BG$4:BG338)*($BR$4:$BR338))*'[1]功能-战损相关'!$D$2-BS338</f>
        <v>358870.00297812867</v>
      </c>
      <c r="BY338" s="105">
        <f>SUMPRODUCT((BH$4:BH338)*($BR$4:$BR338))*'[1]功能-战损相关'!$D$2-BT338</f>
        <v>1112016.8905900922</v>
      </c>
      <c r="BZ338" s="105">
        <f>SUMPRODUCT((BI$4:BI338)*($BR$4:$BR338))*'[1]功能-战损相关'!$D$2-BU338</f>
        <v>3476096.1624988667</v>
      </c>
      <c r="CA338" s="105">
        <f>SUMPRODUCT((BJ$4:BJ338)*($BR$4:$BR338))*'[1]功能-战损相关'!$D$2-BV338</f>
        <v>2435811.1389671681</v>
      </c>
      <c r="CB338" s="105">
        <f>SUMPRODUCT((BK$4:BK338)*($BR$4:$BR338))*'[1]功能-战损相关'!$D$2-BW338</f>
        <v>1363657.6616134788</v>
      </c>
    </row>
    <row r="339" spans="40:80" x14ac:dyDescent="0.2">
      <c r="AN339" s="105">
        <v>336</v>
      </c>
      <c r="AO339" s="105">
        <f>求节点(节奏总纲!D$4:D$163,AH$4:AH$163,$AN339)*其他调用!H340*其他调用!$M340</f>
        <v>656107641.08685911</v>
      </c>
      <c r="AP339" s="105">
        <f>求节点(节奏总纲!E$4:E$163,AI$4:AI$163,$AN339)*其他调用!I340*其他调用!$M340</f>
        <v>488409283.77599615</v>
      </c>
      <c r="AQ339" s="105">
        <f>求节点(节奏总纲!F$4:F$163,AJ$4:AJ$163,$AN339)*其他调用!J340*其他调用!$M340</f>
        <v>61399125.209669374</v>
      </c>
      <c r="AR339" s="105">
        <f>求节点(节奏总纲!G$4:G$163,AK$4:AK$163,$AN339)*其他调用!K340*其他调用!$M340</f>
        <v>8169640.8064703671</v>
      </c>
      <c r="AS339" s="105">
        <f>求节点(节奏总纲!H$4:H$163,AL$4:AL$163,$AN339)*其他调用!L340*其他调用!$M340</f>
        <v>3470124.2978200046</v>
      </c>
      <c r="AT339" s="105">
        <f t="shared" si="24"/>
        <v>1217555815.176815</v>
      </c>
      <c r="AU339" s="105"/>
      <c r="BF339" s="105">
        <v>336</v>
      </c>
      <c r="BG339" s="105">
        <f>求节点(节奏总纲!D$4:D$163,AZ$4:AZ$163,$AN339)</f>
        <v>21566.124528092514</v>
      </c>
      <c r="BH339" s="105">
        <f>求节点(节奏总纲!E$4:E$163,BA$4:BA$163,$AN339)</f>
        <v>66435.207842062271</v>
      </c>
      <c r="BI339" s="105">
        <f>求节点(节奏总纲!F$4:F$163,BB$4:BB$163,$AN339)</f>
        <v>206229.16286832446</v>
      </c>
      <c r="BJ339" s="105">
        <f>求节点(节奏总纲!G$4:G$163,BC$4:BC$163,$AN339)</f>
        <v>143299.53972576821</v>
      </c>
      <c r="BK339" s="105">
        <f>求节点(节奏总纲!H$4:H$163,BD$4:BD$163,$AN339)</f>
        <v>87061.19822589375</v>
      </c>
      <c r="BL339" s="105">
        <f>BG339*其他调用!H340*其他调用!$M340</f>
        <v>1034366.3313763947</v>
      </c>
      <c r="BM339" s="105">
        <f>BH339*其他调用!I340*其他调用!$M340</f>
        <v>3141821.5442115879</v>
      </c>
      <c r="BN339" s="105">
        <f>BI339*其他调用!J340*其他调用!$M340</f>
        <v>796131.18782384379</v>
      </c>
      <c r="BO339" s="105">
        <f>BJ339*其他调用!K340*其他调用!$M340</f>
        <v>98417.550685498718</v>
      </c>
      <c r="BP339" s="105">
        <f>BK339*其他调用!L340*其他调用!$M340</f>
        <v>17300.801311449603</v>
      </c>
      <c r="BQ339" s="105">
        <f t="shared" si="25"/>
        <v>5088037.4154087743</v>
      </c>
      <c r="BR339" s="105">
        <f>[1]服务器生态!$R338</f>
        <v>1.9082257941437978E-2</v>
      </c>
      <c r="BS339" s="105">
        <f>SUMPRODUCT((BG$4:BG339)*($BR$4:$BR339)*(其他调用!BY$5:BY340))</f>
        <v>193309.71172273191</v>
      </c>
      <c r="BT339" s="105">
        <f>SUMPRODUCT((BH$4:BH339)*($BR$4:$BR339)*(其他调用!BZ$5:BZ340))</f>
        <v>599000.17911253322</v>
      </c>
      <c r="BU339" s="105">
        <f>SUMPRODUCT((BI$4:BI339)*($BR$4:$BR339)*(其他调用!CA$5:CA340))</f>
        <v>1872432.7681635483</v>
      </c>
      <c r="BV339" s="105">
        <f>SUMPRODUCT((BJ$4:BJ339)*($BR$4:$BR339)*(其他调用!CB$5:CB340))</f>
        <v>1312069.1470765022</v>
      </c>
      <c r="BW339" s="105">
        <f>SUMPRODUCT((BK$4:BK339)*($BR$4:$BR339)*(其他调用!CC$5:CC340))</f>
        <v>734567.93414947402</v>
      </c>
      <c r="BX339" s="105">
        <f>SUMPRODUCT((BG$4:BG339)*($BR$4:$BR339))*'[1]功能-战损相关'!$D$2-BS339</f>
        <v>359003.75034221739</v>
      </c>
      <c r="BY339" s="105">
        <f>SUMPRODUCT((BH$4:BH339)*($BR$4:$BR339))*'[1]功能-战损相关'!$D$2-BT339</f>
        <v>1112428.9040661338</v>
      </c>
      <c r="BZ339" s="105">
        <f>SUMPRODUCT((BI$4:BI339)*($BR$4:$BR339))*'[1]功能-战损相关'!$D$2-BU339</f>
        <v>3477375.1408751593</v>
      </c>
      <c r="CA339" s="105">
        <f>SUMPRODUCT((BJ$4:BJ339)*($BR$4:$BR339))*'[1]功能-战损相关'!$D$2-BV339</f>
        <v>2436699.844570647</v>
      </c>
      <c r="CB339" s="105">
        <f>SUMPRODUCT((BK$4:BK339)*($BR$4:$BR339))*'[1]功能-战损相关'!$D$2-BW339</f>
        <v>1364197.5919918809</v>
      </c>
    </row>
    <row r="340" spans="40:80" x14ac:dyDescent="0.2">
      <c r="AN340" s="105">
        <v>337</v>
      </c>
      <c r="AO340" s="105">
        <f>求节点(节奏总纲!D$4:D$163,AH$4:AH$163,$AN340)*其他调用!H341*其他调用!$M341</f>
        <v>656659373.30468333</v>
      </c>
      <c r="AP340" s="105">
        <f>求节点(节奏总纲!E$4:E$163,AI$4:AI$163,$AN340)*其他调用!I341*其他调用!$M341</f>
        <v>488579508.30315</v>
      </c>
      <c r="AQ340" s="105">
        <f>求节点(节奏总纲!F$4:F$163,AJ$4:AJ$163,$AN340)*其他调用!J341*其他调用!$M341</f>
        <v>61419545.627874054</v>
      </c>
      <c r="AR340" s="105">
        <f>求节点(节奏总纲!G$4:G$163,AK$4:AK$163,$AN340)*其他调用!K341*其他调用!$M341</f>
        <v>8169640.8064703671</v>
      </c>
      <c r="AS340" s="105">
        <f>求节点(节奏总纲!H$4:H$163,AL$4:AL$163,$AN340)*其他调用!L341*其他调用!$M341</f>
        <v>3470124.2978200046</v>
      </c>
      <c r="AT340" s="105">
        <f t="shared" si="24"/>
        <v>1218298192.339998</v>
      </c>
      <c r="AU340" s="105"/>
      <c r="BF340" s="105">
        <v>337</v>
      </c>
      <c r="BG340" s="105">
        <f>求节点(节奏总纲!D$4:D$163,AZ$4:AZ$163,$AN340)</f>
        <v>21574.895231478426</v>
      </c>
      <c r="BH340" s="105">
        <f>求节点(节奏总纲!E$4:E$163,BA$4:BA$163,$AN340)</f>
        <v>66460.490624413927</v>
      </c>
      <c r="BI340" s="105">
        <f>求节点(节奏总纲!F$4:F$163,BB$4:BB$163,$AN340)</f>
        <v>206309.61624165979</v>
      </c>
      <c r="BJ340" s="105">
        <f>求节点(节奏总纲!G$4:G$163,BC$4:BC$163,$AN340)</f>
        <v>143361.91053862069</v>
      </c>
      <c r="BK340" s="105">
        <f>求节点(节奏总纲!H$4:H$163,BD$4:BD$163,$AN340)</f>
        <v>87119.139492634582</v>
      </c>
      <c r="BL340" s="105">
        <f>BG340*其他调用!H341*其他调用!$M341</f>
        <v>1034786.9966782694</v>
      </c>
      <c r="BM340" s="105">
        <f>BH340*其他调用!I341*其他调用!$M341</f>
        <v>3143017.2052604537</v>
      </c>
      <c r="BN340" s="105">
        <f>BI340*其他调用!J341*其他调用!$M341</f>
        <v>796441.77163646778</v>
      </c>
      <c r="BO340" s="105">
        <f>BJ340*其他调用!K341*其他调用!$M341</f>
        <v>98460.386710282575</v>
      </c>
      <c r="BP340" s="105">
        <f>BK340*其他调用!L341*其他调用!$M341</f>
        <v>17312.315399976342</v>
      </c>
      <c r="BQ340" s="105">
        <f t="shared" si="25"/>
        <v>5090018.6756854495</v>
      </c>
      <c r="BR340" s="105">
        <f>[1]服务器生态!$R339</f>
        <v>1.9082257941437978E-2</v>
      </c>
      <c r="BS340" s="105">
        <f>SUMPRODUCT((BG$4:BG340)*($BR$4:$BR340)*(其他调用!BY$5:BY341))</f>
        <v>193381.75882300857</v>
      </c>
      <c r="BT340" s="105">
        <f>SUMPRODUCT((BH$4:BH340)*($BR$4:$BR340)*(其他调用!BZ$5:BZ341))</f>
        <v>599222.11695190985</v>
      </c>
      <c r="BU340" s="105">
        <f>SUMPRODUCT((BI$4:BI340)*($BR$4:$BR340)*(其他调用!CA$5:CA341))</f>
        <v>1873121.7174933096</v>
      </c>
      <c r="BV340" s="105">
        <f>SUMPRODUCT((BJ$4:BJ340)*($BR$4:$BR340)*(其他调用!CB$5:CB341))</f>
        <v>1312547.8891437803</v>
      </c>
      <c r="BW340" s="105">
        <f>SUMPRODUCT((BK$4:BK340)*($BR$4:$BR340)*(其他调用!CC$5:CC341))</f>
        <v>734858.85938047513</v>
      </c>
      <c r="BX340" s="105">
        <f>SUMPRODUCT((BG$4:BG340)*($BR$4:$BR340))*'[1]功能-战损相关'!$D$2-BS340</f>
        <v>359137.55209987407</v>
      </c>
      <c r="BY340" s="105">
        <f>SUMPRODUCT((BH$4:BH340)*($BR$4:$BR340))*'[1]功能-战损相关'!$D$2-BT340</f>
        <v>1112841.0743392617</v>
      </c>
      <c r="BZ340" s="105">
        <f>SUMPRODUCT((BI$4:BI340)*($BR$4:$BR340))*'[1]功能-战损相关'!$D$2-BU340</f>
        <v>3478654.6182018593</v>
      </c>
      <c r="CA340" s="105">
        <f>SUMPRODUCT((BJ$4:BJ340)*($BR$4:$BR340))*'[1]功能-战损相关'!$D$2-BV340</f>
        <v>2437588.9369813069</v>
      </c>
      <c r="CB340" s="105">
        <f>SUMPRODUCT((BK$4:BK340)*($BR$4:$BR340))*'[1]功能-战损相关'!$D$2-BW340</f>
        <v>1364737.8817065968</v>
      </c>
    </row>
    <row r="341" spans="40:80" x14ac:dyDescent="0.2">
      <c r="AN341" s="105">
        <v>338</v>
      </c>
      <c r="AO341" s="105">
        <f>求节点(节奏总纲!D$4:D$163,AH$4:AH$163,$AN341)*其他调用!H342*其他调用!$M342</f>
        <v>656939876.26975477</v>
      </c>
      <c r="AP341" s="105">
        <f>求节点(节奏总纲!E$4:E$163,AI$4:AI$163,$AN341)*其他调用!I342*其他调用!$M342</f>
        <v>488749732.83030379</v>
      </c>
      <c r="AQ341" s="105">
        <f>求节点(节奏总纲!F$4:F$163,AJ$4:AJ$163,$AN341)*其他调用!J342*其他调用!$M342</f>
        <v>61439966.046078734</v>
      </c>
      <c r="AR341" s="105">
        <f>求节点(节奏总纲!G$4:G$163,AK$4:AK$163,$AN341)*其他调用!K342*其他调用!$M342</f>
        <v>8169640.8064703671</v>
      </c>
      <c r="AS341" s="105">
        <f>求节点(节奏总纲!H$4:H$163,AL$4:AL$163,$AN341)*其他调用!L342*其他调用!$M342</f>
        <v>3470124.2978200046</v>
      </c>
      <c r="AT341" s="105">
        <f t="shared" si="24"/>
        <v>1218769340.2504277</v>
      </c>
      <c r="AU341" s="105"/>
      <c r="BF341" s="105">
        <v>338</v>
      </c>
      <c r="BG341" s="105">
        <f>求节点(节奏总纲!D$4:D$163,AZ$4:AZ$163,$AN341)</f>
        <v>21583.149217434624</v>
      </c>
      <c r="BH341" s="105">
        <f>求节点(节奏总纲!E$4:E$163,BA$4:BA$163,$AN341)</f>
        <v>66485.773406765584</v>
      </c>
      <c r="BI341" s="105">
        <f>求节点(节奏总纲!F$4:F$163,BB$4:BB$163,$AN341)</f>
        <v>206390.06961499513</v>
      </c>
      <c r="BJ341" s="105">
        <f>求节点(节奏总纲!G$4:G$163,BC$4:BC$163,$AN341)</f>
        <v>143424.28135147318</v>
      </c>
      <c r="BK341" s="105">
        <f>求节点(节奏总纲!H$4:H$163,BD$4:BD$163,$AN341)</f>
        <v>87177.080759375414</v>
      </c>
      <c r="BL341" s="105">
        <f>BG341*其他调用!H342*其他调用!$M342</f>
        <v>1035182.8788944562</v>
      </c>
      <c r="BM341" s="105">
        <f>BH341*其他调用!I342*其他调用!$M342</f>
        <v>3144212.8663093192</v>
      </c>
      <c r="BN341" s="105">
        <f>BI341*其他调用!J342*其他调用!$M342</f>
        <v>796752.35544909176</v>
      </c>
      <c r="BO341" s="105">
        <f>BJ341*其他调用!K342*其他调用!$M342</f>
        <v>98503.222735066403</v>
      </c>
      <c r="BP341" s="105">
        <f>BK341*其他调用!L342*其他调用!$M342</f>
        <v>17323.829488503081</v>
      </c>
      <c r="BQ341" s="105">
        <f t="shared" si="25"/>
        <v>5091975.1528764358</v>
      </c>
      <c r="BR341" s="105">
        <f>[1]服务器生态!$R340</f>
        <v>1.9082257941437978E-2</v>
      </c>
      <c r="BS341" s="105">
        <f>SUMPRODUCT((BG$4:BG341)*($BR$4:$BR341)*(其他调用!BY$5:BY342))</f>
        <v>193453.83348660581</v>
      </c>
      <c r="BT341" s="105">
        <f>SUMPRODUCT((BH$4:BH341)*($BR$4:$BR341)*(其他调用!BZ$5:BZ342))</f>
        <v>599444.13922048698</v>
      </c>
      <c r="BU341" s="105">
        <f>SUMPRODUCT((BI$4:BI341)*($BR$4:$BR341)*(其他调用!CA$5:CA342))</f>
        <v>1873810.935488675</v>
      </c>
      <c r="BV341" s="105">
        <f>SUMPRODUCT((BJ$4:BJ341)*($BR$4:$BR341)*(其他调用!CB$5:CB342))</f>
        <v>1313026.8394918479</v>
      </c>
      <c r="BW341" s="105">
        <f>SUMPRODUCT((BK$4:BK341)*($BR$4:$BR341)*(其他调用!CC$5:CC342))</f>
        <v>735149.97810026072</v>
      </c>
      <c r="BX341" s="105">
        <f>SUMPRODUCT((BG$4:BG341)*($BR$4:$BR341))*'[1]功能-战损相关'!$D$2-BS341</f>
        <v>359271.40504655463</v>
      </c>
      <c r="BY341" s="105">
        <f>SUMPRODUCT((BH$4:BH341)*($BR$4:$BR341))*'[1]功能-战损相关'!$D$2-BT341</f>
        <v>1113253.4014094765</v>
      </c>
      <c r="BZ341" s="105">
        <f>SUMPRODUCT((BI$4:BI341)*($BR$4:$BR341))*'[1]功能-战损相关'!$D$2-BU341</f>
        <v>3479934.5944789667</v>
      </c>
      <c r="CA341" s="105">
        <f>SUMPRODUCT((BJ$4:BJ341)*($BR$4:$BR341))*'[1]功能-战损相关'!$D$2-BV341</f>
        <v>2438478.4161991463</v>
      </c>
      <c r="CB341" s="105">
        <f>SUMPRODUCT((BK$4:BK341)*($BR$4:$BR341))*'[1]功能-战损相关'!$D$2-BW341</f>
        <v>1365278.5307576274</v>
      </c>
    </row>
    <row r="342" spans="40:80" x14ac:dyDescent="0.2">
      <c r="AN342" s="105">
        <v>339</v>
      </c>
      <c r="AO342" s="105">
        <f>求节点(节奏总纲!D$4:D$163,AH$4:AH$163,$AN342)*其他调用!H343*其他调用!$M343</f>
        <v>657220379.23482621</v>
      </c>
      <c r="AP342" s="105">
        <f>求节点(节奏总纲!E$4:E$163,AI$4:AI$163,$AN342)*其他调用!I343*其他调用!$M343</f>
        <v>488919957.35745776</v>
      </c>
      <c r="AQ342" s="105">
        <f>求节点(节奏总纲!F$4:F$163,AJ$4:AJ$163,$AN342)*其他调用!J343*其他调用!$M343</f>
        <v>61460386.464283407</v>
      </c>
      <c r="AR342" s="105">
        <f>求节点(节奏总纲!G$4:G$163,AK$4:AK$163,$AN342)*其他调用!K343*其他调用!$M343</f>
        <v>8169640.8064703671</v>
      </c>
      <c r="AS342" s="105">
        <f>求节点(节奏总纲!H$4:H$163,AL$4:AL$163,$AN342)*其他调用!L343*其他调用!$M343</f>
        <v>3470124.2978200046</v>
      </c>
      <c r="AT342" s="105">
        <f t="shared" si="24"/>
        <v>1219240488.1608579</v>
      </c>
      <c r="AU342" s="105"/>
      <c r="BF342" s="105">
        <v>339</v>
      </c>
      <c r="BG342" s="105">
        <f>求节点(节奏总纲!D$4:D$163,AZ$4:AZ$163,$AN342)</f>
        <v>21591.403203390819</v>
      </c>
      <c r="BH342" s="105">
        <f>求节点(节奏总纲!E$4:E$163,BA$4:BA$163,$AN342)</f>
        <v>66511.05618911724</v>
      </c>
      <c r="BI342" s="105">
        <f>求节点(节奏总纲!F$4:F$163,BB$4:BB$163,$AN342)</f>
        <v>206470.52298833046</v>
      </c>
      <c r="BJ342" s="105">
        <f>求节点(节奏总纲!G$4:G$163,BC$4:BC$163,$AN342)</f>
        <v>143486.65216432564</v>
      </c>
      <c r="BK342" s="105">
        <f>求节点(节奏总纲!H$4:H$163,BD$4:BD$163,$AN342)</f>
        <v>87235.022026116247</v>
      </c>
      <c r="BL342" s="105">
        <f>BG342*其他调用!H343*其他调用!$M343</f>
        <v>1035578.761110643</v>
      </c>
      <c r="BM342" s="105">
        <f>BH342*其他调用!I343*其他调用!$M343</f>
        <v>3145408.5273581846</v>
      </c>
      <c r="BN342" s="105">
        <f>BI342*其他调用!J343*其他调用!$M343</f>
        <v>797062.93926171563</v>
      </c>
      <c r="BO342" s="105">
        <f>BJ342*其他调用!K343*其他调用!$M343</f>
        <v>98546.058759850217</v>
      </c>
      <c r="BP342" s="105">
        <f>BK342*其他调用!L343*其他调用!$M343</f>
        <v>17335.343577029817</v>
      </c>
      <c r="BQ342" s="105">
        <f t="shared" si="25"/>
        <v>5093931.6300674239</v>
      </c>
      <c r="BR342" s="105">
        <f>[1]服务器生态!$R341</f>
        <v>1.9082257941437978E-2</v>
      </c>
      <c r="BS342" s="105">
        <f>SUMPRODUCT((BG$4:BG342)*($BR$4:$BR342)*(其他调用!BY$5:BY343))</f>
        <v>193525.93571352365</v>
      </c>
      <c r="BT342" s="105">
        <f>SUMPRODUCT((BH$4:BH342)*($BR$4:$BR342)*(其他调用!BZ$5:BZ343))</f>
        <v>599666.24591826461</v>
      </c>
      <c r="BU342" s="105">
        <f>SUMPRODUCT((BI$4:BI342)*($BR$4:$BR342)*(其他调用!CA$5:CA343))</f>
        <v>1874500.4221496442</v>
      </c>
      <c r="BV342" s="105">
        <f>SUMPRODUCT((BJ$4:BJ342)*($BR$4:$BR342)*(其他调用!CB$5:CB343))</f>
        <v>1313505.9981207047</v>
      </c>
      <c r="BW342" s="105">
        <f>SUMPRODUCT((BK$4:BK342)*($BR$4:$BR342)*(其他调用!CC$5:CC343))</f>
        <v>735441.29030883091</v>
      </c>
      <c r="BX342" s="105">
        <f>SUMPRODUCT((BG$4:BG342)*($BR$4:$BR342))*'[1]功能-战损相关'!$D$2-BS342</f>
        <v>359405.30918225914</v>
      </c>
      <c r="BY342" s="105">
        <f>SUMPRODUCT((BH$4:BH342)*($BR$4:$BR342))*'[1]功能-战损相关'!$D$2-BT342</f>
        <v>1113665.8852767781</v>
      </c>
      <c r="BZ342" s="105">
        <f>SUMPRODUCT((BI$4:BI342)*($BR$4:$BR342))*'[1]功能-战损相关'!$D$2-BU342</f>
        <v>3481215.069706481</v>
      </c>
      <c r="CA342" s="105">
        <f>SUMPRODUCT((BJ$4:BJ342)*($BR$4:$BR342))*'[1]功能-战损相关'!$D$2-BV342</f>
        <v>2439368.2822241662</v>
      </c>
      <c r="CB342" s="105">
        <f>SUMPRODUCT((BK$4:BK342)*($BR$4:$BR342))*'[1]功能-战损相关'!$D$2-BW342</f>
        <v>1365819.5391449719</v>
      </c>
    </row>
    <row r="343" spans="40:80" x14ac:dyDescent="0.2">
      <c r="AN343" s="105">
        <v>340</v>
      </c>
      <c r="AO343" s="105">
        <f>求节点(节奏总纲!D$4:D$163,AH$4:AH$163,$AN343)*其他调用!H344*其他调用!$M344</f>
        <v>657500882.19989765</v>
      </c>
      <c r="AP343" s="105">
        <f>求节点(节奏总纲!E$4:E$163,AI$4:AI$163,$AN343)*其他调用!I344*其他调用!$M344</f>
        <v>489090181.88461161</v>
      </c>
      <c r="AQ343" s="105">
        <f>求节点(节奏总纲!F$4:F$163,AJ$4:AJ$163,$AN343)*其他调用!J344*其他调用!$M344</f>
        <v>61480806.882488087</v>
      </c>
      <c r="AR343" s="105">
        <f>求节点(节奏总纲!G$4:G$163,AK$4:AK$163,$AN343)*其他调用!K344*其他调用!$M344</f>
        <v>8169640.8064703671</v>
      </c>
      <c r="AS343" s="105">
        <f>求节点(节奏总纲!H$4:H$163,AL$4:AL$163,$AN343)*其他调用!L344*其他调用!$M344</f>
        <v>3470124.2978200046</v>
      </c>
      <c r="AT343" s="105">
        <f t="shared" si="24"/>
        <v>1219711636.0712879</v>
      </c>
      <c r="AU343" s="105"/>
      <c r="BF343" s="105">
        <v>340</v>
      </c>
      <c r="BG343" s="105">
        <f>求节点(节奏总纲!D$4:D$163,AZ$4:AZ$163,$AN343)</f>
        <v>21599.657189347017</v>
      </c>
      <c r="BH343" s="105">
        <f>求节点(节奏总纲!E$4:E$163,BA$4:BA$163,$AN343)</f>
        <v>66536.338971468896</v>
      </c>
      <c r="BI343" s="105">
        <f>求节点(节奏总纲!F$4:F$163,BB$4:BB$163,$AN343)</f>
        <v>206550.97636166582</v>
      </c>
      <c r="BJ343" s="105">
        <f>求节点(节奏总纲!G$4:G$163,BC$4:BC$163,$AN343)</f>
        <v>143549.02297717813</v>
      </c>
      <c r="BK343" s="105">
        <f>求节点(节奏总纲!H$4:H$163,BD$4:BD$163,$AN343)</f>
        <v>87292.963292857079</v>
      </c>
      <c r="BL343" s="105">
        <f>BG343*其他调用!H344*其他调用!$M344</f>
        <v>1035974.6433268299</v>
      </c>
      <c r="BM343" s="105">
        <f>BH343*其他调用!I344*其他调用!$M344</f>
        <v>3146604.1884070504</v>
      </c>
      <c r="BN343" s="105">
        <f>BI343*其他调用!J344*其他调用!$M344</f>
        <v>797373.52307433973</v>
      </c>
      <c r="BO343" s="105">
        <f>BJ343*其他调用!K344*其他调用!$M344</f>
        <v>98588.89478463406</v>
      </c>
      <c r="BP343" s="105">
        <f>BK343*其他调用!L344*其他调用!$M344</f>
        <v>17346.857665556556</v>
      </c>
      <c r="BQ343" s="105">
        <f t="shared" si="25"/>
        <v>5095888.1072584111</v>
      </c>
      <c r="BR343" s="105">
        <f>[1]服务器生态!$R342</f>
        <v>1.9082257941437978E-2</v>
      </c>
      <c r="BS343" s="105">
        <f>SUMPRODUCT((BG$4:BG343)*($BR$4:$BR343)*(其他调用!BY$5:BY344))</f>
        <v>193598.06550376205</v>
      </c>
      <c r="BT343" s="105">
        <f>SUMPRODUCT((BH$4:BH343)*($BR$4:$BR343)*(其他调用!BZ$5:BZ344))</f>
        <v>599888.43704524275</v>
      </c>
      <c r="BU343" s="105">
        <f>SUMPRODUCT((BI$4:BI343)*($BR$4:$BR343)*(其他调用!CA$5:CA344))</f>
        <v>1875190.1774762173</v>
      </c>
      <c r="BV343" s="105">
        <f>SUMPRODUCT((BJ$4:BJ343)*($BR$4:$BR343)*(其他调用!CB$5:CB344))</f>
        <v>1313985.3650303509</v>
      </c>
      <c r="BW343" s="105">
        <f>SUMPRODUCT((BK$4:BK343)*($BR$4:$BR343)*(其他调用!CC$5:CC344))</f>
        <v>735732.79600618558</v>
      </c>
      <c r="BX343" s="105">
        <f>SUMPRODUCT((BG$4:BG343)*($BR$4:$BR343))*'[1]功能-战损相关'!$D$2-BS343</f>
        <v>359539.26450698759</v>
      </c>
      <c r="BY343" s="105">
        <f>SUMPRODUCT((BH$4:BH343)*($BR$4:$BR343))*'[1]功能-战损相关'!$D$2-BT343</f>
        <v>1114078.5259411661</v>
      </c>
      <c r="BZ343" s="105">
        <f>SUMPRODUCT((BI$4:BI343)*($BR$4:$BR343))*'[1]功能-战损相关'!$D$2-BU343</f>
        <v>3482496.0438844031</v>
      </c>
      <c r="CA343" s="105">
        <f>SUMPRODUCT((BJ$4:BJ343)*($BR$4:$BR343))*'[1]功能-战损相关'!$D$2-BV343</f>
        <v>2440258.5350563657</v>
      </c>
      <c r="CB343" s="105">
        <f>SUMPRODUCT((BK$4:BK343)*($BR$4:$BR343))*'[1]功能-战损相关'!$D$2-BW343</f>
        <v>1366360.9068686306</v>
      </c>
    </row>
    <row r="344" spans="40:80" x14ac:dyDescent="0.2">
      <c r="AN344" s="105">
        <v>341</v>
      </c>
      <c r="AO344" s="105">
        <f>求节点(节奏总纲!D$4:D$163,AH$4:AH$163,$AN344)*其他调用!H345*其他调用!$M345</f>
        <v>657781385.16496897</v>
      </c>
      <c r="AP344" s="105">
        <f>求节点(节奏总纲!E$4:E$163,AI$4:AI$163,$AN344)*其他调用!I345*其他调用!$M345</f>
        <v>489260406.41176552</v>
      </c>
      <c r="AQ344" s="105">
        <f>求节点(节奏总纲!F$4:F$163,AJ$4:AJ$163,$AN344)*其他调用!J345*其他调用!$M345</f>
        <v>61501227.300692759</v>
      </c>
      <c r="AR344" s="105">
        <f>求节点(节奏总纲!G$4:G$163,AK$4:AK$163,$AN344)*其他调用!K345*其他调用!$M345</f>
        <v>8169640.8064703671</v>
      </c>
      <c r="AS344" s="105">
        <f>求节点(节奏总纲!H$4:H$163,AL$4:AL$163,$AN344)*其他调用!L345*其他调用!$M345</f>
        <v>3470124.2978200046</v>
      </c>
      <c r="AT344" s="105">
        <f t="shared" si="24"/>
        <v>1220182783.9817178</v>
      </c>
      <c r="AU344" s="105"/>
      <c r="BF344" s="105">
        <v>341</v>
      </c>
      <c r="BG344" s="105">
        <f>求节点(节奏总纲!D$4:D$163,AZ$4:AZ$163,$AN344)</f>
        <v>21607.911175303212</v>
      </c>
      <c r="BH344" s="105">
        <f>求节点(节奏总纲!E$4:E$163,BA$4:BA$163,$AN344)</f>
        <v>66561.621753820553</v>
      </c>
      <c r="BI344" s="105">
        <f>求节点(节奏总纲!F$4:F$163,BB$4:BB$163,$AN344)</f>
        <v>206631.42973500115</v>
      </c>
      <c r="BJ344" s="105">
        <f>求节点(节奏总纲!G$4:G$163,BC$4:BC$163,$AN344)</f>
        <v>143611.39379003062</v>
      </c>
      <c r="BK344" s="105">
        <f>求节点(节奏总纲!H$4:H$163,BD$4:BD$163,$AN344)</f>
        <v>87350.904559597911</v>
      </c>
      <c r="BL344" s="105">
        <f>BG344*其他调用!H345*其他调用!$M345</f>
        <v>1036370.5255430168</v>
      </c>
      <c r="BM344" s="105">
        <f>BH344*其他调用!I345*其他调用!$M345</f>
        <v>3147799.8494559159</v>
      </c>
      <c r="BN344" s="105">
        <f>BI344*其他调用!J345*其他调用!$M345</f>
        <v>797684.10688696371</v>
      </c>
      <c r="BO344" s="105">
        <f>BJ344*其他调用!K345*其他调用!$M345</f>
        <v>98631.730809417902</v>
      </c>
      <c r="BP344" s="105">
        <f>BK344*其他调用!L345*其他调用!$M345</f>
        <v>17358.371754083295</v>
      </c>
      <c r="BQ344" s="105">
        <f t="shared" si="25"/>
        <v>5097844.5844493965</v>
      </c>
      <c r="BR344" s="105">
        <f>[1]服务器生态!$R343</f>
        <v>1.9082257941437978E-2</v>
      </c>
      <c r="BS344" s="105">
        <f>SUMPRODUCT((BG$4:BG344)*($BR$4:$BR344)*(其他调用!BY$5:BY345))</f>
        <v>193670.22285732103</v>
      </c>
      <c r="BT344" s="105">
        <f>SUMPRODUCT((BH$4:BH344)*($BR$4:$BR344)*(其他调用!BZ$5:BZ345))</f>
        <v>600110.7126014214</v>
      </c>
      <c r="BU344" s="105">
        <f>SUMPRODUCT((BI$4:BI344)*($BR$4:$BR344)*(其他调用!CA$5:CA345))</f>
        <v>1875880.2014683944</v>
      </c>
      <c r="BV344" s="105">
        <f>SUMPRODUCT((BJ$4:BJ344)*($BR$4:$BR344)*(其他调用!CB$5:CB345))</f>
        <v>1314464.9402207863</v>
      </c>
      <c r="BW344" s="105">
        <f>SUMPRODUCT((BK$4:BK344)*($BR$4:$BR344)*(其他调用!CC$5:CC345))</f>
        <v>736024.49519232486</v>
      </c>
      <c r="BX344" s="105">
        <f>SUMPRODUCT((BG$4:BG344)*($BR$4:$BR344))*'[1]功能-战损相关'!$D$2-BS344</f>
        <v>359673.27102074004</v>
      </c>
      <c r="BY344" s="105">
        <f>SUMPRODUCT((BH$4:BH344)*($BR$4:$BR344))*'[1]功能-战损相关'!$D$2-BT344</f>
        <v>1114491.3234026409</v>
      </c>
      <c r="BZ344" s="105">
        <f>SUMPRODUCT((BI$4:BI344)*($BR$4:$BR344))*'[1]功能-战损相关'!$D$2-BU344</f>
        <v>3483777.5170127321</v>
      </c>
      <c r="CA344" s="105">
        <f>SUMPRODUCT((BJ$4:BJ344)*($BR$4:$BR344))*'[1]功能-战损相关'!$D$2-BV344</f>
        <v>2441149.174695746</v>
      </c>
      <c r="CB344" s="105">
        <f>SUMPRODUCT((BK$4:BK344)*($BR$4:$BR344))*'[1]功能-战损相关'!$D$2-BW344</f>
        <v>1366902.6339286035</v>
      </c>
    </row>
    <row r="345" spans="40:80" x14ac:dyDescent="0.2">
      <c r="AN345" s="105">
        <v>342</v>
      </c>
      <c r="AO345" s="105">
        <f>求节点(节奏总纲!D$4:D$163,AH$4:AH$163,$AN345)*其他调用!H346*其他调用!$M346</f>
        <v>658061888.13004029</v>
      </c>
      <c r="AP345" s="105">
        <f>求节点(节奏总纲!E$4:E$163,AI$4:AI$163,$AN345)*其他调用!I346*其他调用!$M346</f>
        <v>489430630.93891943</v>
      </c>
      <c r="AQ345" s="105">
        <f>求节点(节奏总纲!F$4:F$163,AJ$4:AJ$163,$AN345)*其他调用!J346*其他调用!$M346</f>
        <v>61521647.71889744</v>
      </c>
      <c r="AR345" s="105">
        <f>求节点(节奏总纲!G$4:G$163,AK$4:AK$163,$AN345)*其他调用!K346*其他调用!$M346</f>
        <v>8169640.8064703671</v>
      </c>
      <c r="AS345" s="105">
        <f>求节点(节奏总纲!H$4:H$163,AL$4:AL$163,$AN345)*其他调用!L346*其他调用!$M346</f>
        <v>3470124.2978200046</v>
      </c>
      <c r="AT345" s="105">
        <f t="shared" si="24"/>
        <v>1220653931.8921475</v>
      </c>
      <c r="AU345" s="105"/>
      <c r="BF345" s="105">
        <v>342</v>
      </c>
      <c r="BG345" s="105">
        <f>求节点(节奏总纲!D$4:D$163,AZ$4:AZ$163,$AN345)</f>
        <v>21616.165161259411</v>
      </c>
      <c r="BH345" s="105">
        <f>求节点(节奏总纲!E$4:E$163,BA$4:BA$163,$AN345)</f>
        <v>66586.904536172209</v>
      </c>
      <c r="BI345" s="105">
        <f>求节点(节奏总纲!F$4:F$163,BB$4:BB$163,$AN345)</f>
        <v>206711.88310833648</v>
      </c>
      <c r="BJ345" s="105">
        <f>求节点(节奏总纲!G$4:G$163,BC$4:BC$163,$AN345)</f>
        <v>143673.76460288311</v>
      </c>
      <c r="BK345" s="105">
        <f>求节点(节奏总纲!H$4:H$163,BD$4:BD$163,$AN345)</f>
        <v>87408.845826338744</v>
      </c>
      <c r="BL345" s="105">
        <f>BG345*其他调用!H346*其他调用!$M346</f>
        <v>1036766.4077592037</v>
      </c>
      <c r="BM345" s="105">
        <f>BH345*其他调用!I346*其他调用!$M346</f>
        <v>3148995.5105047817</v>
      </c>
      <c r="BN345" s="105">
        <f>BI345*其他调用!J346*其他调用!$M346</f>
        <v>797994.69069958769</v>
      </c>
      <c r="BO345" s="105">
        <f>BJ345*其他调用!K346*其他调用!$M346</f>
        <v>98674.566834201731</v>
      </c>
      <c r="BP345" s="105">
        <f>BK345*其他调用!L346*其他调用!$M346</f>
        <v>17369.885842610031</v>
      </c>
      <c r="BQ345" s="105">
        <f t="shared" si="25"/>
        <v>5099801.0616403855</v>
      </c>
      <c r="BR345" s="105">
        <f>[1]服务器生态!$R344</f>
        <v>1.9082257941437978E-2</v>
      </c>
      <c r="BS345" s="105">
        <f>SUMPRODUCT((BG$4:BG345)*($BR$4:$BR345)*(其他调用!BY$5:BY346))</f>
        <v>193742.4077742006</v>
      </c>
      <c r="BT345" s="105">
        <f>SUMPRODUCT((BH$4:BH345)*($BR$4:$BR345)*(其他调用!BZ$5:BZ346))</f>
        <v>600333.07258680055</v>
      </c>
      <c r="BU345" s="105">
        <f>SUMPRODUCT((BI$4:BI345)*($BR$4:$BR345)*(其他调用!CA$5:CA346))</f>
        <v>1876570.4941261753</v>
      </c>
      <c r="BV345" s="105">
        <f>SUMPRODUCT((BJ$4:BJ345)*($BR$4:$BR345)*(其他调用!CB$5:CB346))</f>
        <v>1314944.7236920109</v>
      </c>
      <c r="BW345" s="105">
        <f>SUMPRODUCT((BK$4:BK345)*($BR$4:$BR345)*(其他调用!CC$5:CC346))</f>
        <v>736316.38786724862</v>
      </c>
      <c r="BX345" s="105">
        <f>SUMPRODUCT((BG$4:BG345)*($BR$4:$BR345))*'[1]功能-战损相关'!$D$2-BS345</f>
        <v>359807.32872351637</v>
      </c>
      <c r="BY345" s="105">
        <f>SUMPRODUCT((BH$4:BH345)*($BR$4:$BR345))*'[1]功能-战损相关'!$D$2-BT345</f>
        <v>1114904.2776612025</v>
      </c>
      <c r="BZ345" s="105">
        <f>SUMPRODUCT((BI$4:BI345)*($BR$4:$BR345))*'[1]功能-战损相关'!$D$2-BU345</f>
        <v>3485059.4890914671</v>
      </c>
      <c r="CA345" s="105">
        <f>SUMPRODUCT((BJ$4:BJ345)*($BR$4:$BR345))*'[1]功能-战损相关'!$D$2-BV345</f>
        <v>2442040.2011423064</v>
      </c>
      <c r="CB345" s="105">
        <f>SUMPRODUCT((BK$4:BK345)*($BR$4:$BR345))*'[1]功能-战损相关'!$D$2-BW345</f>
        <v>1367444.7203248902</v>
      </c>
    </row>
    <row r="346" spans="40:80" x14ac:dyDescent="0.2">
      <c r="AN346" s="105">
        <v>343</v>
      </c>
      <c r="AO346" s="105">
        <f>求节点(节奏总纲!D$4:D$163,AH$4:AH$163,$AN346)*其他调用!H347*其他调用!$M347</f>
        <v>658342391.09511185</v>
      </c>
      <c r="AP346" s="105">
        <f>求节点(节奏总纲!E$4:E$163,AI$4:AI$163,$AN346)*其他调用!I347*其他调用!$M347</f>
        <v>489600855.46607327</v>
      </c>
      <c r="AQ346" s="105">
        <f>求节点(节奏总纲!F$4:F$163,AJ$4:AJ$163,$AN346)*其他调用!J347*其他调用!$M347</f>
        <v>61542068.13710212</v>
      </c>
      <c r="AR346" s="105">
        <f>求节点(节奏总纲!G$4:G$163,AK$4:AK$163,$AN346)*其他调用!K347*其他调用!$M347</f>
        <v>8169640.8064703671</v>
      </c>
      <c r="AS346" s="105">
        <f>求节点(节奏总纲!H$4:H$163,AL$4:AL$163,$AN346)*其他调用!L347*其他调用!$M347</f>
        <v>3470124.2978200046</v>
      </c>
      <c r="AT346" s="105">
        <f t="shared" si="24"/>
        <v>1221125079.8025777</v>
      </c>
      <c r="AU346" s="105"/>
      <c r="BF346" s="105">
        <v>343</v>
      </c>
      <c r="BG346" s="105">
        <f>求节点(节奏总纲!D$4:D$163,AZ$4:AZ$163,$AN346)</f>
        <v>21624.419147215605</v>
      </c>
      <c r="BH346" s="105">
        <f>求节点(节奏总纲!E$4:E$163,BA$4:BA$163,$AN346)</f>
        <v>66612.187318523866</v>
      </c>
      <c r="BI346" s="105">
        <f>求节点(节奏总纲!F$4:F$163,BB$4:BB$163,$AN346)</f>
        <v>206792.33648167181</v>
      </c>
      <c r="BJ346" s="105">
        <f>求节点(节奏总纲!G$4:G$163,BC$4:BC$163,$AN346)</f>
        <v>143736.1354157356</v>
      </c>
      <c r="BK346" s="105">
        <f>求节点(节奏总纲!H$4:H$163,BD$4:BD$163,$AN346)</f>
        <v>87466.787093079591</v>
      </c>
      <c r="BL346" s="105">
        <f>BG346*其他调用!H347*其他调用!$M347</f>
        <v>1037162.2899753905</v>
      </c>
      <c r="BM346" s="105">
        <f>BH346*其他调用!I347*其他调用!$M347</f>
        <v>3150191.1715536471</v>
      </c>
      <c r="BN346" s="105">
        <f>BI346*其他调用!J347*其他调用!$M347</f>
        <v>798305.27451221156</v>
      </c>
      <c r="BO346" s="105">
        <f>BJ346*其他调用!K347*其他调用!$M347</f>
        <v>98717.402858985573</v>
      </c>
      <c r="BP346" s="105">
        <f>BK346*其他调用!L347*其他调用!$M347</f>
        <v>17381.399931136773</v>
      </c>
      <c r="BQ346" s="105">
        <f t="shared" si="25"/>
        <v>5101757.5388313718</v>
      </c>
      <c r="BR346" s="105">
        <f>[1]服务器生态!$R345</f>
        <v>1.9082257941437978E-2</v>
      </c>
      <c r="BS346" s="105">
        <f>SUMPRODUCT((BG$4:BG346)*($BR$4:$BR346)*(其他调用!BY$5:BY347))</f>
        <v>193814.62025440077</v>
      </c>
      <c r="BT346" s="105">
        <f>SUMPRODUCT((BH$4:BH346)*($BR$4:$BR346)*(其他调用!BZ$5:BZ347))</f>
        <v>600555.51700138021</v>
      </c>
      <c r="BU346" s="105">
        <f>SUMPRODUCT((BI$4:BI346)*($BR$4:$BR346)*(其他调用!CA$5:CA347))</f>
        <v>1877261.0554495601</v>
      </c>
      <c r="BV346" s="105">
        <f>SUMPRODUCT((BJ$4:BJ346)*($BR$4:$BR346)*(其他调用!CB$5:CB347))</f>
        <v>1315424.7154440249</v>
      </c>
      <c r="BW346" s="105">
        <f>SUMPRODUCT((BK$4:BK346)*($BR$4:$BR346)*(其他调用!CC$5:CC347))</f>
        <v>736608.47403095698</v>
      </c>
      <c r="BX346" s="105">
        <f>SUMPRODUCT((BG$4:BG346)*($BR$4:$BR346))*'[1]功能-战损相关'!$D$2-BS346</f>
        <v>359941.43761531671</v>
      </c>
      <c r="BY346" s="105">
        <f>SUMPRODUCT((BH$4:BH346)*($BR$4:$BR346))*'[1]功能-战损相关'!$D$2-BT346</f>
        <v>1115317.3887168504</v>
      </c>
      <c r="BZ346" s="105">
        <f>SUMPRODUCT((BI$4:BI346)*($BR$4:$BR346))*'[1]功能-战损相关'!$D$2-BU346</f>
        <v>3486341.96012061</v>
      </c>
      <c r="CA346" s="105">
        <f>SUMPRODUCT((BJ$4:BJ346)*($BR$4:$BR346))*'[1]功能-战损相关'!$D$2-BV346</f>
        <v>2442931.6143960468</v>
      </c>
      <c r="CB346" s="105">
        <f>SUMPRODUCT((BK$4:BK346)*($BR$4:$BR346))*'[1]功能-战损相关'!$D$2-BW346</f>
        <v>1367987.1660574912</v>
      </c>
    </row>
    <row r="347" spans="40:80" x14ac:dyDescent="0.2">
      <c r="AN347" s="105">
        <v>344</v>
      </c>
      <c r="AO347" s="105">
        <f>求节点(节奏总纲!D$4:D$163,AH$4:AH$163,$AN347)*其他调用!H348*其他调用!$M348</f>
        <v>658622894.06018317</v>
      </c>
      <c r="AP347" s="105">
        <f>求节点(节奏总纲!E$4:E$163,AI$4:AI$163,$AN347)*其他调用!I348*其他调用!$M348</f>
        <v>489771079.99322724</v>
      </c>
      <c r="AQ347" s="105">
        <f>求节点(节奏总纲!F$4:F$163,AJ$4:AJ$163,$AN347)*其他调用!J348*其他调用!$M348</f>
        <v>61562488.5553068</v>
      </c>
      <c r="AR347" s="105">
        <f>求节点(节奏总纲!G$4:G$163,AK$4:AK$163,$AN347)*其他调用!K348*其他调用!$M348</f>
        <v>8169640.8064703671</v>
      </c>
      <c r="AS347" s="105">
        <f>求节点(节奏总纲!H$4:H$163,AL$4:AL$163,$AN347)*其他调用!L348*其他调用!$M348</f>
        <v>3470124.2978200046</v>
      </c>
      <c r="AT347" s="105">
        <f t="shared" si="24"/>
        <v>1221596227.7130079</v>
      </c>
      <c r="AU347" s="105"/>
      <c r="BF347" s="105">
        <v>344</v>
      </c>
      <c r="BG347" s="105">
        <f>求节点(节奏总纲!D$4:D$163,AZ$4:AZ$163,$AN347)</f>
        <v>21632.673133171804</v>
      </c>
      <c r="BH347" s="105">
        <f>求节点(节奏总纲!E$4:E$163,BA$4:BA$163,$AN347)</f>
        <v>66637.470100875522</v>
      </c>
      <c r="BI347" s="105">
        <f>求节点(节奏总纲!F$4:F$163,BB$4:BB$163,$AN347)</f>
        <v>206872.78985500714</v>
      </c>
      <c r="BJ347" s="105">
        <f>求节点(节奏总纲!G$4:G$163,BC$4:BC$163,$AN347)</f>
        <v>143798.50622858806</v>
      </c>
      <c r="BK347" s="105">
        <f>求节点(节奏总纲!H$4:H$163,BD$4:BD$163,$AN347)</f>
        <v>87524.728359820423</v>
      </c>
      <c r="BL347" s="105">
        <f>BG347*其他调用!H348*其他调用!$M348</f>
        <v>1037558.1721915774</v>
      </c>
      <c r="BM347" s="105">
        <f>BH347*其他调用!I348*其他调用!$M348</f>
        <v>3151386.832602513</v>
      </c>
      <c r="BN347" s="105">
        <f>BI347*其他调用!J348*其他调用!$M348</f>
        <v>798615.85832483566</v>
      </c>
      <c r="BO347" s="105">
        <f>BJ347*其他调用!K348*其他调用!$M348</f>
        <v>98760.238883769387</v>
      </c>
      <c r="BP347" s="105">
        <f>BK347*其他调用!L348*其他调用!$M348</f>
        <v>17392.914019663513</v>
      </c>
      <c r="BQ347" s="105">
        <f t="shared" si="25"/>
        <v>5103714.016022359</v>
      </c>
      <c r="BR347" s="105">
        <f>[1]服务器生态!$R346</f>
        <v>1.9082257941437978E-2</v>
      </c>
      <c r="BS347" s="105">
        <f>SUMPRODUCT((BG$4:BG347)*($BR$4:$BR347)*(其他调用!BY$5:BY348))</f>
        <v>193886.86029792152</v>
      </c>
      <c r="BT347" s="105">
        <f>SUMPRODUCT((BH$4:BH347)*($BR$4:$BR347)*(其他调用!BZ$5:BZ348))</f>
        <v>600778.04584516038</v>
      </c>
      <c r="BU347" s="105">
        <f>SUMPRODUCT((BI$4:BI347)*($BR$4:$BR347)*(其他调用!CA$5:CA348))</f>
        <v>1877951.8854385486</v>
      </c>
      <c r="BV347" s="105">
        <f>SUMPRODUCT((BJ$4:BJ347)*($BR$4:$BR347)*(其他调用!CB$5:CB348))</f>
        <v>1315904.9154768281</v>
      </c>
      <c r="BW347" s="105">
        <f>SUMPRODUCT((BK$4:BK347)*($BR$4:$BR347)*(其他调用!CC$5:CC348))</f>
        <v>736900.75368344982</v>
      </c>
      <c r="BX347" s="105">
        <f>SUMPRODUCT((BG$4:BG347)*($BR$4:$BR347))*'[1]功能-战损相关'!$D$2-BS347</f>
        <v>360075.59769614093</v>
      </c>
      <c r="BY347" s="105">
        <f>SUMPRODUCT((BH$4:BH347)*($BR$4:$BR347))*'[1]功能-战损相关'!$D$2-BT347</f>
        <v>1115730.6565695852</v>
      </c>
      <c r="BZ347" s="105">
        <f>SUMPRODUCT((BI$4:BI347)*($BR$4:$BR347))*'[1]功能-战损相关'!$D$2-BU347</f>
        <v>3487624.9301001607</v>
      </c>
      <c r="CA347" s="105">
        <f>SUMPRODUCT((BJ$4:BJ347)*($BR$4:$BR347))*'[1]功能-战损相关'!$D$2-BV347</f>
        <v>2443823.4144569673</v>
      </c>
      <c r="CB347" s="105">
        <f>SUMPRODUCT((BK$4:BK347)*($BR$4:$BR347))*'[1]功能-战损相关'!$D$2-BW347</f>
        <v>1368529.9711264069</v>
      </c>
    </row>
    <row r="348" spans="40:80" x14ac:dyDescent="0.2">
      <c r="AN348" s="105">
        <v>345</v>
      </c>
      <c r="AO348" s="105">
        <f>求节点(节奏总纲!D$4:D$163,AH$4:AH$163,$AN348)*其他调用!H349*其他调用!$M349</f>
        <v>658903397.02525461</v>
      </c>
      <c r="AP348" s="105">
        <f>求节点(节奏总纲!E$4:E$163,AI$4:AI$163,$AN348)*其他调用!I349*其他调用!$M349</f>
        <v>489941304.52038103</v>
      </c>
      <c r="AQ348" s="105">
        <f>求节点(节奏总纲!F$4:F$163,AJ$4:AJ$163,$AN348)*其他调用!J349*其他调用!$M349</f>
        <v>61582908.973511472</v>
      </c>
      <c r="AR348" s="105">
        <f>求节点(节奏总纲!G$4:G$163,AK$4:AK$163,$AN348)*其他调用!K349*其他调用!$M349</f>
        <v>8169640.8064703671</v>
      </c>
      <c r="AS348" s="105">
        <f>求节点(节奏总纲!H$4:H$163,AL$4:AL$163,$AN348)*其他调用!L349*其他调用!$M349</f>
        <v>3470124.2978200046</v>
      </c>
      <c r="AT348" s="105">
        <f t="shared" si="24"/>
        <v>1222067375.6234376</v>
      </c>
      <c r="AU348" s="105"/>
      <c r="BF348" s="105">
        <v>345</v>
      </c>
      <c r="BG348" s="105">
        <f>求节点(节奏总纲!D$4:D$163,AZ$4:AZ$163,$AN348)</f>
        <v>21640.927119127999</v>
      </c>
      <c r="BH348" s="105">
        <f>求节点(节奏总纲!E$4:E$163,BA$4:BA$163,$AN348)</f>
        <v>66662.752883227178</v>
      </c>
      <c r="BI348" s="105">
        <f>求节点(节奏总纲!F$4:F$163,BB$4:BB$163,$AN348)</f>
        <v>206953.2432283425</v>
      </c>
      <c r="BJ348" s="105">
        <f>求节点(节奏总纲!G$4:G$163,BC$4:BC$163,$AN348)</f>
        <v>143860.87704144054</v>
      </c>
      <c r="BK348" s="105">
        <f>求节点(节奏总纲!H$4:H$163,BD$4:BD$163,$AN348)</f>
        <v>87582.669626561255</v>
      </c>
      <c r="BL348" s="105">
        <f>BG348*其他调用!H349*其他调用!$M349</f>
        <v>1037954.0544077643</v>
      </c>
      <c r="BM348" s="105">
        <f>BH348*其他调用!I349*其他调用!$M349</f>
        <v>3152582.4936513784</v>
      </c>
      <c r="BN348" s="105">
        <f>BI348*其他调用!J349*其他调用!$M349</f>
        <v>798926.44213745964</v>
      </c>
      <c r="BO348" s="105">
        <f>BJ348*其他调用!K349*其他调用!$M349</f>
        <v>98803.07490855323</v>
      </c>
      <c r="BP348" s="105">
        <f>BK348*其他调用!L349*其他调用!$M349</f>
        <v>17404.428108190252</v>
      </c>
      <c r="BQ348" s="105">
        <f t="shared" si="25"/>
        <v>5105670.4932133462</v>
      </c>
      <c r="BR348" s="105">
        <f>[1]服务器生态!$R347</f>
        <v>1.9082257941437978E-2</v>
      </c>
      <c r="BS348" s="105">
        <f>SUMPRODUCT((BG$4:BG348)*($BR$4:$BR348)*(其他调用!BY$5:BY349))</f>
        <v>193959.12790476286</v>
      </c>
      <c r="BT348" s="105">
        <f>SUMPRODUCT((BH$4:BH348)*($BR$4:$BR348)*(其他调用!BZ$5:BZ349))</f>
        <v>601000.65911814105</v>
      </c>
      <c r="BU348" s="105">
        <f>SUMPRODUCT((BI$4:BI348)*($BR$4:$BR348)*(其他调用!CA$5:CA349))</f>
        <v>1878642.9840931413</v>
      </c>
      <c r="BV348" s="105">
        <f>SUMPRODUCT((BJ$4:BJ348)*($BR$4:$BR348)*(其他调用!CB$5:CB349))</f>
        <v>1316385.3237904208</v>
      </c>
      <c r="BW348" s="105">
        <f>SUMPRODUCT((BK$4:BK348)*($BR$4:$BR348)*(其他调用!CC$5:CC349))</f>
        <v>737193.22682472726</v>
      </c>
      <c r="BX348" s="105">
        <f>SUMPRODUCT((BG$4:BG348)*($BR$4:$BR348))*'[1]功能-战损相关'!$D$2-BS348</f>
        <v>360209.80896598916</v>
      </c>
      <c r="BY348" s="105">
        <f>SUMPRODUCT((BH$4:BH348)*($BR$4:$BR348))*'[1]功能-战损相关'!$D$2-BT348</f>
        <v>1116144.0812194066</v>
      </c>
      <c r="BZ348" s="105">
        <f>SUMPRODUCT((BI$4:BI348)*($BR$4:$BR348))*'[1]功能-战损相关'!$D$2-BU348</f>
        <v>3488908.3990301178</v>
      </c>
      <c r="CA348" s="105">
        <f>SUMPRODUCT((BJ$4:BJ348)*($BR$4:$BR348))*'[1]功能-战损相关'!$D$2-BV348</f>
        <v>2444715.6013250677</v>
      </c>
      <c r="CB348" s="105">
        <f>SUMPRODUCT((BK$4:BK348)*($BR$4:$BR348))*'[1]功能-战损相关'!$D$2-BW348</f>
        <v>1369073.135531636</v>
      </c>
    </row>
    <row r="349" spans="40:80" x14ac:dyDescent="0.2">
      <c r="AN349" s="105">
        <v>346</v>
      </c>
      <c r="AO349" s="105">
        <f>求节点(节奏总纲!D$4:D$163,AH$4:AH$163,$AN349)*其他调用!H350*其他调用!$M350</f>
        <v>659183899.99032593</v>
      </c>
      <c r="AP349" s="105">
        <f>求节点(节奏总纲!E$4:E$163,AI$4:AI$163,$AN349)*其他调用!I350*其他调用!$M350</f>
        <v>490111529.047535</v>
      </c>
      <c r="AQ349" s="105">
        <f>求节点(节奏总纲!F$4:F$163,AJ$4:AJ$163,$AN349)*其他调用!J350*其他调用!$M350</f>
        <v>61603329.391716152</v>
      </c>
      <c r="AR349" s="105">
        <f>求节点(节奏总纲!G$4:G$163,AK$4:AK$163,$AN349)*其他调用!K350*其他调用!$M350</f>
        <v>8169640.8064703671</v>
      </c>
      <c r="AS349" s="105">
        <f>求节点(节奏总纲!H$4:H$163,AL$4:AL$163,$AN349)*其他调用!L350*其他调用!$M350</f>
        <v>3470124.2978200046</v>
      </c>
      <c r="AT349" s="105">
        <f t="shared" si="24"/>
        <v>1222538523.5338676</v>
      </c>
      <c r="AU349" s="105"/>
      <c r="BF349" s="105">
        <v>346</v>
      </c>
      <c r="BG349" s="105">
        <f>求节点(节奏总纲!D$4:D$163,AZ$4:AZ$163,$AN349)</f>
        <v>21649.181105084197</v>
      </c>
      <c r="BH349" s="105">
        <f>求节点(节奏总纲!E$4:E$163,BA$4:BA$163,$AN349)</f>
        <v>66688.035665578835</v>
      </c>
      <c r="BI349" s="105">
        <f>求节点(节奏总纲!F$4:F$163,BB$4:BB$163,$AN349)</f>
        <v>207033.69660167783</v>
      </c>
      <c r="BJ349" s="105">
        <f>求节点(节奏总纲!G$4:G$163,BC$4:BC$163,$AN349)</f>
        <v>143923.24785429303</v>
      </c>
      <c r="BK349" s="105">
        <f>求节点(节奏总纲!H$4:H$163,BD$4:BD$163,$AN349)</f>
        <v>87640.610893302088</v>
      </c>
      <c r="BL349" s="105">
        <f>BG349*其他调用!H350*其他调用!$M350</f>
        <v>1038349.9366239512</v>
      </c>
      <c r="BM349" s="105">
        <f>BH349*其他调用!I350*其他调用!$M350</f>
        <v>3153778.1547002443</v>
      </c>
      <c r="BN349" s="105">
        <f>BI349*其他调用!J350*其他调用!$M350</f>
        <v>799237.02595008363</v>
      </c>
      <c r="BO349" s="105">
        <f>BJ349*其他调用!K350*其他调用!$M350</f>
        <v>98845.910933337058</v>
      </c>
      <c r="BP349" s="105">
        <f>BK349*其他调用!L350*其他调用!$M350</f>
        <v>17415.942196716987</v>
      </c>
      <c r="BQ349" s="105">
        <f t="shared" si="25"/>
        <v>5107626.9704043325</v>
      </c>
      <c r="BR349" s="105">
        <f>[1]服务器生态!$R348</f>
        <v>1.9082257941437978E-2</v>
      </c>
      <c r="BS349" s="105">
        <f>SUMPRODUCT((BG$4:BG349)*($BR$4:$BR349)*(其他调用!BY$5:BY350))</f>
        <v>194031.42307492479</v>
      </c>
      <c r="BT349" s="105">
        <f>SUMPRODUCT((BH$4:BH349)*($BR$4:$BR349)*(其他调用!BZ$5:BZ350))</f>
        <v>601223.35682032222</v>
      </c>
      <c r="BU349" s="105">
        <f>SUMPRODUCT((BI$4:BI349)*($BR$4:$BR349)*(其他调用!CA$5:CA350))</f>
        <v>1879334.3514133377</v>
      </c>
      <c r="BV349" s="105">
        <f>SUMPRODUCT((BJ$4:BJ349)*($BR$4:$BR349)*(其他调用!CB$5:CB350))</f>
        <v>1316865.9403848026</v>
      </c>
      <c r="BW349" s="105">
        <f>SUMPRODUCT((BK$4:BK349)*($BR$4:$BR349)*(其他调用!CC$5:CC350))</f>
        <v>737485.89345478918</v>
      </c>
      <c r="BX349" s="105">
        <f>SUMPRODUCT((BG$4:BG349)*($BR$4:$BR349))*'[1]功能-战损相关'!$D$2-BS349</f>
        <v>360344.07142486126</v>
      </c>
      <c r="BY349" s="105">
        <f>SUMPRODUCT((BH$4:BH349)*($BR$4:$BR349))*'[1]功能-战损相关'!$D$2-BT349</f>
        <v>1116557.6626663147</v>
      </c>
      <c r="BZ349" s="105">
        <f>SUMPRODUCT((BI$4:BI349)*($BR$4:$BR349))*'[1]功能-战损相关'!$D$2-BU349</f>
        <v>3490192.3669104828</v>
      </c>
      <c r="CA349" s="105">
        <f>SUMPRODUCT((BJ$4:BJ349)*($BR$4:$BR349))*'[1]功能-战损相关'!$D$2-BV349</f>
        <v>2445608.1750003481</v>
      </c>
      <c r="CB349" s="105">
        <f>SUMPRODUCT((BK$4:BK349)*($BR$4:$BR349))*'[1]功能-战损相关'!$D$2-BW349</f>
        <v>1369616.6592731797</v>
      </c>
    </row>
    <row r="350" spans="40:80" x14ac:dyDescent="0.2">
      <c r="AN350" s="105">
        <v>347</v>
      </c>
      <c r="AO350" s="105">
        <f>求节点(节奏总纲!D$4:D$163,AH$4:AH$163,$AN350)*其他调用!H351*其他调用!$M351</f>
        <v>659464402.95539737</v>
      </c>
      <c r="AP350" s="105">
        <f>求节点(节奏总纲!E$4:E$163,AI$4:AI$163,$AN350)*其他调用!I351*其他调用!$M351</f>
        <v>490281753.57468891</v>
      </c>
      <c r="AQ350" s="105">
        <f>求节点(节奏总纲!F$4:F$163,AJ$4:AJ$163,$AN350)*其他调用!J351*其他调用!$M351</f>
        <v>61623749.809920825</v>
      </c>
      <c r="AR350" s="105">
        <f>求节点(节奏总纲!G$4:G$163,AK$4:AK$163,$AN350)*其他调用!K351*其他调用!$M351</f>
        <v>8169640.8064703671</v>
      </c>
      <c r="AS350" s="105">
        <f>求节点(节奏总纲!H$4:H$163,AL$4:AL$163,$AN350)*其他调用!L351*其他调用!$M351</f>
        <v>3470124.2978200046</v>
      </c>
      <c r="AT350" s="105">
        <f t="shared" si="24"/>
        <v>1223009671.4442976</v>
      </c>
      <c r="AU350" s="105"/>
      <c r="BF350" s="105">
        <v>347</v>
      </c>
      <c r="BG350" s="105">
        <f>求节点(节奏总纲!D$4:D$163,AZ$4:AZ$163,$AN350)</f>
        <v>21657.435091040395</v>
      </c>
      <c r="BH350" s="105">
        <f>求节点(节奏总纲!E$4:E$163,BA$4:BA$163,$AN350)</f>
        <v>66713.318447930491</v>
      </c>
      <c r="BI350" s="105">
        <f>求节点(节奏总纲!F$4:F$163,BB$4:BB$163,$AN350)</f>
        <v>207114.14997501316</v>
      </c>
      <c r="BJ350" s="105">
        <f>求节点(节奏总纲!G$4:G$163,BC$4:BC$163,$AN350)</f>
        <v>143985.61866714552</v>
      </c>
      <c r="BK350" s="105">
        <f>求节点(节奏总纲!H$4:H$163,BD$4:BD$163,$AN350)</f>
        <v>87698.55216004292</v>
      </c>
      <c r="BL350" s="105">
        <f>BG350*其他调用!H351*其他调用!$M351</f>
        <v>1038745.8188401383</v>
      </c>
      <c r="BM350" s="105">
        <f>BH350*其他调用!I351*其他调用!$M351</f>
        <v>3154973.8157491097</v>
      </c>
      <c r="BN350" s="105">
        <f>BI350*其他调用!J351*其他调用!$M351</f>
        <v>799547.60976270749</v>
      </c>
      <c r="BO350" s="105">
        <f>BJ350*其他调用!K351*其他调用!$M351</f>
        <v>98888.746958120901</v>
      </c>
      <c r="BP350" s="105">
        <f>BK350*其他调用!L351*其他调用!$M351</f>
        <v>17427.456285243727</v>
      </c>
      <c r="BQ350" s="105">
        <f t="shared" si="25"/>
        <v>5109583.4475953197</v>
      </c>
      <c r="BR350" s="105">
        <f>[1]服务器生态!$R349</f>
        <v>1.9082257941437978E-2</v>
      </c>
      <c r="BS350" s="105">
        <f>SUMPRODUCT((BG$4:BG350)*($BR$4:$BR350)*(其他调用!BY$5:BY351))</f>
        <v>194103.74580840732</v>
      </c>
      <c r="BT350" s="105">
        <f>SUMPRODUCT((BH$4:BH350)*($BR$4:$BR350)*(其他调用!BZ$5:BZ351))</f>
        <v>601446.13895170391</v>
      </c>
      <c r="BU350" s="105">
        <f>SUMPRODUCT((BI$4:BI350)*($BR$4:$BR350)*(其他调用!CA$5:CA351))</f>
        <v>1880025.987399138</v>
      </c>
      <c r="BV350" s="105">
        <f>SUMPRODUCT((BJ$4:BJ350)*($BR$4:$BR350)*(其他调用!CB$5:CB351))</f>
        <v>1317346.7652599739</v>
      </c>
      <c r="BW350" s="105">
        <f>SUMPRODUCT((BK$4:BK350)*($BR$4:$BR350)*(其他调用!CC$5:CC351))</f>
        <v>737778.75357363571</v>
      </c>
      <c r="BX350" s="105">
        <f>SUMPRODUCT((BG$4:BG350)*($BR$4:$BR350))*'[1]功能-战损相关'!$D$2-BS350</f>
        <v>360478.38507275737</v>
      </c>
      <c r="BY350" s="105">
        <f>SUMPRODUCT((BH$4:BH350)*($BR$4:$BR350))*'[1]功能-战损相关'!$D$2-BT350</f>
        <v>1116971.4009103093</v>
      </c>
      <c r="BZ350" s="105">
        <f>SUMPRODUCT((BI$4:BI350)*($BR$4:$BR350))*'[1]功能-战损相关'!$D$2-BU350</f>
        <v>3491476.8337412546</v>
      </c>
      <c r="CA350" s="105">
        <f>SUMPRODUCT((BJ$4:BJ350)*($BR$4:$BR350))*'[1]功能-战损相关'!$D$2-BV350</f>
        <v>2446501.1354828095</v>
      </c>
      <c r="CB350" s="105">
        <f>SUMPRODUCT((BK$4:BK350)*($BR$4:$BR350))*'[1]功能-战损相关'!$D$2-BW350</f>
        <v>1370160.5423510377</v>
      </c>
    </row>
    <row r="351" spans="40:80" x14ac:dyDescent="0.2">
      <c r="AN351" s="105">
        <v>348</v>
      </c>
      <c r="AO351" s="105">
        <f>求节点(节奏总纲!D$4:D$163,AH$4:AH$163,$AN351)*其他调用!H352*其他调用!$M352</f>
        <v>659744905.92046869</v>
      </c>
      <c r="AP351" s="105">
        <f>求节点(节奏总纲!E$4:E$163,AI$4:AI$163,$AN351)*其他调用!I352*其他调用!$M352</f>
        <v>490451978.10184276</v>
      </c>
      <c r="AQ351" s="105">
        <f>求节点(节奏总纲!F$4:F$163,AJ$4:AJ$163,$AN351)*其他调用!J352*其他调用!$M352</f>
        <v>61644170.228125505</v>
      </c>
      <c r="AR351" s="105">
        <f>求节点(节奏总纲!G$4:G$163,AK$4:AK$163,$AN351)*其他调用!K352*其他调用!$M352</f>
        <v>8169640.8064703671</v>
      </c>
      <c r="AS351" s="105">
        <f>求节点(节奏总纲!H$4:H$163,AL$4:AL$163,$AN351)*其他调用!L352*其他调用!$M352</f>
        <v>3470124.2978200046</v>
      </c>
      <c r="AT351" s="105">
        <f t="shared" si="24"/>
        <v>1223480819.3547275</v>
      </c>
      <c r="AU351" s="105"/>
      <c r="BF351" s="105">
        <v>348</v>
      </c>
      <c r="BG351" s="105">
        <f>求节点(节奏总纲!D$4:D$163,AZ$4:AZ$163,$AN351)</f>
        <v>21665.68907699659</v>
      </c>
      <c r="BH351" s="105">
        <f>求节点(节奏总纲!E$4:E$163,BA$4:BA$163,$AN351)</f>
        <v>66738.601230282147</v>
      </c>
      <c r="BI351" s="105">
        <f>求节点(节奏总纲!F$4:F$163,BB$4:BB$163,$AN351)</f>
        <v>207194.60334834849</v>
      </c>
      <c r="BJ351" s="105">
        <f>求节点(节奏总纲!G$4:G$163,BC$4:BC$163,$AN351)</f>
        <v>144047.98947999801</v>
      </c>
      <c r="BK351" s="105">
        <f>求节点(节奏总纲!H$4:H$163,BD$4:BD$163,$AN351)</f>
        <v>87756.493426783753</v>
      </c>
      <c r="BL351" s="105">
        <f>BG351*其他调用!H352*其他调用!$M352</f>
        <v>1039141.7010563249</v>
      </c>
      <c r="BM351" s="105">
        <f>BH351*其他调用!I352*其他调用!$M352</f>
        <v>3156169.4767979756</v>
      </c>
      <c r="BN351" s="105">
        <f>BI351*其他调用!J352*其他调用!$M352</f>
        <v>799858.19357533159</v>
      </c>
      <c r="BO351" s="105">
        <f>BJ351*其他调用!K352*其他调用!$M352</f>
        <v>98931.582982904743</v>
      </c>
      <c r="BP351" s="105">
        <f>BK351*其他调用!L352*其他调用!$M352</f>
        <v>17438.970373770466</v>
      </c>
      <c r="BQ351" s="105">
        <f t="shared" si="25"/>
        <v>5111539.9247863069</v>
      </c>
      <c r="BR351" s="105">
        <f>[1]服务器生态!$R350</f>
        <v>1.9082257941437978E-2</v>
      </c>
      <c r="BS351" s="105">
        <f>SUMPRODUCT((BG$4:BG351)*($BR$4:$BR351)*(其他调用!BY$5:BY352))</f>
        <v>194176.0961052104</v>
      </c>
      <c r="BT351" s="105">
        <f>SUMPRODUCT((BH$4:BH351)*($BR$4:$BR351)*(其他调用!BZ$5:BZ352))</f>
        <v>601669.00551228609</v>
      </c>
      <c r="BU351" s="105">
        <f>SUMPRODUCT((BI$4:BI351)*($BR$4:$BR351)*(其他调用!CA$5:CA352))</f>
        <v>1880717.8920505424</v>
      </c>
      <c r="BV351" s="105">
        <f>SUMPRODUCT((BJ$4:BJ351)*($BR$4:$BR351)*(其他调用!CB$5:CB352))</f>
        <v>1317827.7984159344</v>
      </c>
      <c r="BW351" s="105">
        <f>SUMPRODUCT((BK$4:BK351)*($BR$4:$BR351)*(其他调用!CC$5:CC352))</f>
        <v>738071.80718126672</v>
      </c>
      <c r="BX351" s="105">
        <f>SUMPRODUCT((BG$4:BG351)*($BR$4:$BR351))*'[1]功能-战损相关'!$D$2-BS351</f>
        <v>360612.74990967743</v>
      </c>
      <c r="BY351" s="105">
        <f>SUMPRODUCT((BH$4:BH351)*($BR$4:$BR351))*'[1]功能-战损相关'!$D$2-BT351</f>
        <v>1117385.2959513906</v>
      </c>
      <c r="BZ351" s="105">
        <f>SUMPRODUCT((BI$4:BI351)*($BR$4:$BR351))*'[1]功能-战损相关'!$D$2-BU351</f>
        <v>3492761.7995224339</v>
      </c>
      <c r="CA351" s="105">
        <f>SUMPRODUCT((BJ$4:BJ351)*($BR$4:$BR351))*'[1]功能-战损相关'!$D$2-BV351</f>
        <v>2447394.48277245</v>
      </c>
      <c r="CB351" s="105">
        <f>SUMPRODUCT((BK$4:BK351)*($BR$4:$BR351))*'[1]功能-战损相关'!$D$2-BW351</f>
        <v>1370704.7847652095</v>
      </c>
    </row>
    <row r="352" spans="40:80" x14ac:dyDescent="0.2">
      <c r="AN352" s="105">
        <v>349</v>
      </c>
      <c r="AO352" s="105">
        <f>求节点(节奏总纲!D$4:D$163,AH$4:AH$163,$AN352)*其他调用!H353*其他调用!$M353</f>
        <v>660025408.88554013</v>
      </c>
      <c r="AP352" s="105">
        <f>求节点(节奏总纲!E$4:E$163,AI$4:AI$163,$AN352)*其他调用!I353*其他调用!$M353</f>
        <v>490622202.62899667</v>
      </c>
      <c r="AQ352" s="105">
        <f>求节点(节奏总纲!F$4:F$163,AJ$4:AJ$163,$AN352)*其他调用!J353*其他调用!$M353</f>
        <v>61664590.646330185</v>
      </c>
      <c r="AR352" s="105">
        <f>求节点(节奏总纲!G$4:G$163,AK$4:AK$163,$AN352)*其他调用!K353*其他调用!$M353</f>
        <v>8169640.8064703671</v>
      </c>
      <c r="AS352" s="105">
        <f>求节点(节奏总纲!H$4:H$163,AL$4:AL$163,$AN352)*其他调用!L353*其他调用!$M353</f>
        <v>3470124.2978200046</v>
      </c>
      <c r="AT352" s="105">
        <f t="shared" si="24"/>
        <v>1223951967.2651575</v>
      </c>
      <c r="AU352" s="105"/>
      <c r="BF352" s="105">
        <v>349</v>
      </c>
      <c r="BG352" s="105">
        <f>求节点(节奏总纲!D$4:D$163,AZ$4:AZ$163,$AN352)</f>
        <v>21673.943062952789</v>
      </c>
      <c r="BH352" s="105">
        <f>求节点(节奏总纲!E$4:E$163,BA$4:BA$163,$AN352)</f>
        <v>66763.884012633804</v>
      </c>
      <c r="BI352" s="105">
        <f>求节点(节奏总纲!F$4:F$163,BB$4:BB$163,$AN352)</f>
        <v>207275.05672168382</v>
      </c>
      <c r="BJ352" s="105">
        <f>求节点(节奏总纲!G$4:G$163,BC$4:BC$163,$AN352)</f>
        <v>144110.36029285047</v>
      </c>
      <c r="BK352" s="105">
        <f>求节点(节奏总纲!H$4:H$163,BD$4:BD$163,$AN352)</f>
        <v>87814.434693524585</v>
      </c>
      <c r="BL352" s="105">
        <f>BG352*其他调用!H353*其他调用!$M353</f>
        <v>1039537.583272512</v>
      </c>
      <c r="BM352" s="105">
        <f>BH352*其他调用!I353*其他调用!$M353</f>
        <v>3157365.137846841</v>
      </c>
      <c r="BN352" s="105">
        <f>BI352*其他调用!J353*其他调用!$M353</f>
        <v>800168.77738795546</v>
      </c>
      <c r="BO352" s="105">
        <f>BJ352*其他调用!K353*其他调用!$M353</f>
        <v>98974.419007688557</v>
      </c>
      <c r="BP352" s="105">
        <f>BK352*其他调用!L353*其他调用!$M353</f>
        <v>17450.484462297201</v>
      </c>
      <c r="BQ352" s="105">
        <f t="shared" si="25"/>
        <v>5113496.4019772941</v>
      </c>
      <c r="BR352" s="105">
        <f>[1]服务器生态!$R351</f>
        <v>1.9082257941437978E-2</v>
      </c>
      <c r="BS352" s="105">
        <f>SUMPRODUCT((BG$4:BG352)*($BR$4:$BR352)*(其他调用!BY$5:BY353))</f>
        <v>194248.47396533407</v>
      </c>
      <c r="BT352" s="105">
        <f>SUMPRODUCT((BH$4:BH352)*($BR$4:$BR352)*(其他调用!BZ$5:BZ353))</f>
        <v>601891.95650206879</v>
      </c>
      <c r="BU352" s="105">
        <f>SUMPRODUCT((BI$4:BI352)*($BR$4:$BR352)*(其他调用!CA$5:CA353))</f>
        <v>1881410.0653675506</v>
      </c>
      <c r="BV352" s="105">
        <f>SUMPRODUCT((BJ$4:BJ352)*($BR$4:$BR352)*(其他调用!CB$5:CB353))</f>
        <v>1318309.0398526841</v>
      </c>
      <c r="BW352" s="105">
        <f>SUMPRODUCT((BK$4:BK352)*($BR$4:$BR352)*(其他调用!CC$5:CC353))</f>
        <v>738365.05427768233</v>
      </c>
      <c r="BX352" s="105">
        <f>SUMPRODUCT((BG$4:BG352)*($BR$4:$BR352))*'[1]功能-战损相关'!$D$2-BS352</f>
        <v>360747.16593562142</v>
      </c>
      <c r="BY352" s="105">
        <f>SUMPRODUCT((BH$4:BH352)*($BR$4:$BR352))*'[1]功能-战损相关'!$D$2-BT352</f>
        <v>1117799.3477895586</v>
      </c>
      <c r="BZ352" s="105">
        <f>SUMPRODUCT((BI$4:BI352)*($BR$4:$BR352))*'[1]功能-战损相关'!$D$2-BU352</f>
        <v>3494047.2642540205</v>
      </c>
      <c r="CA352" s="105">
        <f>SUMPRODUCT((BJ$4:BJ352)*($BR$4:$BR352))*'[1]功能-战损相关'!$D$2-BV352</f>
        <v>2448288.2168692714</v>
      </c>
      <c r="CB352" s="105">
        <f>SUMPRODUCT((BK$4:BK352)*($BR$4:$BR352))*'[1]功能-战损相关'!$D$2-BW352</f>
        <v>1371249.3865156956</v>
      </c>
    </row>
    <row r="353" spans="40:80" x14ac:dyDescent="0.2">
      <c r="AN353" s="105">
        <v>350</v>
      </c>
      <c r="AO353" s="105">
        <f>求节点(节奏总纲!D$4:D$163,AH$4:AH$163,$AN353)*其他调用!H354*其他调用!$M354</f>
        <v>660305911.85061157</v>
      </c>
      <c r="AP353" s="105">
        <f>求节点(节奏总纲!E$4:E$163,AI$4:AI$163,$AN353)*其他调用!I354*其他调用!$M354</f>
        <v>490792427.15615052</v>
      </c>
      <c r="AQ353" s="105">
        <f>求节点(节奏总纲!F$4:F$163,AJ$4:AJ$163,$AN353)*其他调用!J354*其他调用!$M354</f>
        <v>61685011.064534858</v>
      </c>
      <c r="AR353" s="105">
        <f>求节点(节奏总纲!G$4:G$163,AK$4:AK$163,$AN353)*其他调用!K354*其他调用!$M354</f>
        <v>8169640.8064703671</v>
      </c>
      <c r="AS353" s="105">
        <f>求节点(节奏总纲!H$4:H$163,AL$4:AL$163,$AN353)*其他调用!L354*其他调用!$M354</f>
        <v>3470124.2978200046</v>
      </c>
      <c r="AT353" s="105">
        <f t="shared" si="24"/>
        <v>1224423115.1755874</v>
      </c>
      <c r="AU353" s="105"/>
      <c r="BF353" s="105">
        <v>350</v>
      </c>
      <c r="BG353" s="105">
        <f>求节点(节奏总纲!D$4:D$163,AZ$4:AZ$163,$AN353)</f>
        <v>21682.197048908984</v>
      </c>
      <c r="BH353" s="105">
        <f>求节点(节奏总纲!E$4:E$163,BA$4:BA$163,$AN353)</f>
        <v>66789.16679498546</v>
      </c>
      <c r="BI353" s="105">
        <f>求节点(节奏总纲!F$4:F$163,BB$4:BB$163,$AN353)</f>
        <v>207355.51009501916</v>
      </c>
      <c r="BJ353" s="105">
        <f>求节点(节奏总纲!G$4:G$163,BC$4:BC$163,$AN353)</f>
        <v>144172.73110570296</v>
      </c>
      <c r="BK353" s="105">
        <f>求节点(节奏总纲!H$4:H$163,BD$4:BD$163,$AN353)</f>
        <v>87872.375960265417</v>
      </c>
      <c r="BL353" s="105">
        <f>BG353*其他调用!H354*其他调用!$M354</f>
        <v>1039933.4654886987</v>
      </c>
      <c r="BM353" s="105">
        <f>BH353*其他调用!I354*其他调用!$M354</f>
        <v>3158560.7988957069</v>
      </c>
      <c r="BN353" s="105">
        <f>BI353*其他调用!J354*其他调用!$M354</f>
        <v>800479.36120057944</v>
      </c>
      <c r="BO353" s="105">
        <f>BJ353*其他调用!K354*其他调用!$M354</f>
        <v>99017.2550324724</v>
      </c>
      <c r="BP353" s="105">
        <f>BK353*其他调用!L354*其他调用!$M354</f>
        <v>17461.998550823941</v>
      </c>
      <c r="BQ353" s="105">
        <f t="shared" si="25"/>
        <v>5115452.8791682813</v>
      </c>
      <c r="BR353" s="105">
        <f>[1]服务器生态!$R352</f>
        <v>1.9082257941437978E-2</v>
      </c>
      <c r="BS353" s="105">
        <f>SUMPRODUCT((BG$4:BG353)*($BR$4:$BR353)*(其他调用!BY$5:BY354))</f>
        <v>194320.87938877832</v>
      </c>
      <c r="BT353" s="105">
        <f>SUMPRODUCT((BH$4:BH353)*($BR$4:$BR353)*(其他调用!BZ$5:BZ354))</f>
        <v>602114.99192105199</v>
      </c>
      <c r="BU353" s="105">
        <f>SUMPRODUCT((BI$4:BI353)*($BR$4:$BR353)*(其他调用!CA$5:CA354))</f>
        <v>1882102.5073501626</v>
      </c>
      <c r="BV353" s="105">
        <f>SUMPRODUCT((BJ$4:BJ353)*($BR$4:$BR353)*(其他调用!CB$5:CB354))</f>
        <v>1318790.4895702233</v>
      </c>
      <c r="BW353" s="105">
        <f>SUMPRODUCT((BK$4:BK353)*($BR$4:$BR353)*(其他调用!CC$5:CC354))</f>
        <v>738658.49486288242</v>
      </c>
      <c r="BX353" s="105">
        <f>SUMPRODUCT((BG$4:BG353)*($BR$4:$BR353))*'[1]功能-战损相关'!$D$2-BS353</f>
        <v>360881.6331505893</v>
      </c>
      <c r="BY353" s="105">
        <f>SUMPRODUCT((BH$4:BH353)*($BR$4:$BR353))*'[1]功能-战损相关'!$D$2-BT353</f>
        <v>1118213.5564248133</v>
      </c>
      <c r="BZ353" s="105">
        <f>SUMPRODUCT((BI$4:BI353)*($BR$4:$BR353))*'[1]功能-战损相关'!$D$2-BU353</f>
        <v>3495333.2279360145</v>
      </c>
      <c r="CA353" s="105">
        <f>SUMPRODUCT((BJ$4:BJ353)*($BR$4:$BR353))*'[1]功能-战损相关'!$D$2-BV353</f>
        <v>2449182.3377732728</v>
      </c>
      <c r="CB353" s="105">
        <f>SUMPRODUCT((BK$4:BK353)*($BR$4:$BR353))*'[1]功能-战损相关'!$D$2-BW353</f>
        <v>1371794.3476024959</v>
      </c>
    </row>
    <row r="354" spans="40:80" x14ac:dyDescent="0.2">
      <c r="AN354" s="105">
        <v>351</v>
      </c>
      <c r="AO354" s="105">
        <f>求节点(节奏总纲!D$4:D$163,AH$4:AH$163,$AN354)*其他调用!H355*其他调用!$M355</f>
        <v>660586414.81568289</v>
      </c>
      <c r="AP354" s="105">
        <f>求节点(节奏总纲!E$4:E$163,AI$4:AI$163,$AN354)*其他调用!I355*其他调用!$M355</f>
        <v>490962651.68330443</v>
      </c>
      <c r="AQ354" s="105">
        <f>求节点(节奏总纲!F$4:F$163,AJ$4:AJ$163,$AN354)*其他调用!J355*其他调用!$M355</f>
        <v>61705431.482739538</v>
      </c>
      <c r="AR354" s="105">
        <f>求节点(节奏总纲!G$4:G$163,AK$4:AK$163,$AN354)*其他调用!K355*其他调用!$M355</f>
        <v>8169640.8064703671</v>
      </c>
      <c r="AS354" s="105">
        <f>求节点(节奏总纲!H$4:H$163,AL$4:AL$163,$AN354)*其他调用!L355*其他调用!$M355</f>
        <v>3470124.2978200046</v>
      </c>
      <c r="AT354" s="105">
        <f t="shared" si="24"/>
        <v>1224894263.0860171</v>
      </c>
      <c r="AU354" s="105"/>
      <c r="BF354" s="105">
        <v>351</v>
      </c>
      <c r="BG354" s="105">
        <f>求节点(节奏总纲!D$4:D$163,AZ$4:AZ$163,$AN354)</f>
        <v>21690.451034865182</v>
      </c>
      <c r="BH354" s="105">
        <f>求节点(节奏总纲!E$4:E$163,BA$4:BA$163,$AN354)</f>
        <v>66814.449577337116</v>
      </c>
      <c r="BI354" s="105">
        <f>求节点(节奏总纲!F$4:F$163,BB$4:BB$163,$AN354)</f>
        <v>207435.96346835452</v>
      </c>
      <c r="BJ354" s="105">
        <f>求节点(节奏总纲!G$4:G$163,BC$4:BC$163,$AN354)</f>
        <v>144235.10191855545</v>
      </c>
      <c r="BK354" s="105">
        <f>求节点(节奏总纲!H$4:H$163,BD$4:BD$163,$AN354)</f>
        <v>87930.31722700625</v>
      </c>
      <c r="BL354" s="105">
        <f>BG354*其他调用!H355*其他调用!$M355</f>
        <v>1040329.3477048858</v>
      </c>
      <c r="BM354" s="105">
        <f>BH354*其他调用!I355*其他调用!$M355</f>
        <v>3159756.4599445723</v>
      </c>
      <c r="BN354" s="105">
        <f>BI354*其他调用!J355*其他调用!$M355</f>
        <v>800789.94501320354</v>
      </c>
      <c r="BO354" s="105">
        <f>BJ354*其他调用!K355*其他调用!$M355</f>
        <v>99060.091057256242</v>
      </c>
      <c r="BP354" s="105">
        <f>BK354*其他调用!L355*其他调用!$M355</f>
        <v>17473.51263935068</v>
      </c>
      <c r="BQ354" s="105">
        <f t="shared" si="25"/>
        <v>5117409.3563592676</v>
      </c>
      <c r="BR354" s="105">
        <f>[1]服务器生态!$R353</f>
        <v>1.9082257941437978E-2</v>
      </c>
      <c r="BS354" s="105">
        <f>SUMPRODUCT((BG$4:BG354)*($BR$4:$BR354)*(其他调用!BY$5:BY355))</f>
        <v>194393.31237554317</v>
      </c>
      <c r="BT354" s="105">
        <f>SUMPRODUCT((BH$4:BH354)*($BR$4:$BR354)*(其他调用!BZ$5:BZ355))</f>
        <v>602338.11176923569</v>
      </c>
      <c r="BU354" s="105">
        <f>SUMPRODUCT((BI$4:BI354)*($BR$4:$BR354)*(其他调用!CA$5:CA355))</f>
        <v>1882795.2179983784</v>
      </c>
      <c r="BV354" s="105">
        <f>SUMPRODUCT((BJ$4:BJ354)*($BR$4:$BR354)*(其他调用!CB$5:CB355))</f>
        <v>1319272.1475685516</v>
      </c>
      <c r="BW354" s="105">
        <f>SUMPRODUCT((BK$4:BK354)*($BR$4:$BR354)*(其他调用!CC$5:CC355))</f>
        <v>738952.12893686711</v>
      </c>
      <c r="BX354" s="105">
        <f>SUMPRODUCT((BG$4:BG354)*($BR$4:$BR354))*'[1]功能-战损相关'!$D$2-BS354</f>
        <v>361016.15155458124</v>
      </c>
      <c r="BY354" s="105">
        <f>SUMPRODUCT((BH$4:BH354)*($BR$4:$BR354))*'[1]功能-战损相关'!$D$2-BT354</f>
        <v>1118627.9218571545</v>
      </c>
      <c r="BZ354" s="105">
        <f>SUMPRODUCT((BI$4:BI354)*($BR$4:$BR354))*'[1]功能-战损相关'!$D$2-BU354</f>
        <v>3496619.6905684159</v>
      </c>
      <c r="CA354" s="105">
        <f>SUMPRODUCT((BJ$4:BJ354)*($BR$4:$BR354))*'[1]功能-战损相关'!$D$2-BV354</f>
        <v>2450076.8454844542</v>
      </c>
      <c r="CB354" s="105">
        <f>SUMPRODUCT((BK$4:BK354)*($BR$4:$BR354))*'[1]功能-战损相关'!$D$2-BW354</f>
        <v>1372339.66802561</v>
      </c>
    </row>
    <row r="355" spans="40:80" x14ac:dyDescent="0.2">
      <c r="AN355" s="105">
        <v>352</v>
      </c>
      <c r="AO355" s="105">
        <f>求节点(节奏总纲!D$4:D$163,AH$4:AH$163,$AN355)*其他调用!H356*其他调用!$M356</f>
        <v>660866917.78075433</v>
      </c>
      <c r="AP355" s="105">
        <f>求节点(节奏总纲!E$4:E$163,AI$4:AI$163,$AN355)*其他调用!I356*其他调用!$M356</f>
        <v>491132876.2104584</v>
      </c>
      <c r="AQ355" s="105">
        <f>求节点(节奏总纲!F$4:F$163,AJ$4:AJ$163,$AN355)*其他调用!J356*其他调用!$M356</f>
        <v>61725851.900944218</v>
      </c>
      <c r="AR355" s="105">
        <f>求节点(节奏总纲!G$4:G$163,AK$4:AK$163,$AN355)*其他调用!K356*其他调用!$M356</f>
        <v>8169640.8064703671</v>
      </c>
      <c r="AS355" s="105">
        <f>求节点(节奏总纲!H$4:H$163,AL$4:AL$163,$AN355)*其他调用!L356*其他调用!$M356</f>
        <v>3470124.2978200046</v>
      </c>
      <c r="AT355" s="105">
        <f t="shared" si="24"/>
        <v>1225365410.9964476</v>
      </c>
      <c r="AU355" s="105"/>
      <c r="BF355" s="105">
        <v>352</v>
      </c>
      <c r="BG355" s="105">
        <f>求节点(节奏总纲!D$4:D$163,AZ$4:AZ$163,$AN355)</f>
        <v>21698.705020821377</v>
      </c>
      <c r="BH355" s="105">
        <f>求节点(节奏总纲!E$4:E$163,BA$4:BA$163,$AN355)</f>
        <v>66839.732359688773</v>
      </c>
      <c r="BI355" s="105">
        <f>求节点(节奏总纲!F$4:F$163,BB$4:BB$163,$AN355)</f>
        <v>207516.41684168985</v>
      </c>
      <c r="BJ355" s="105">
        <f>求节点(节奏总纲!G$4:G$163,BC$4:BC$163,$AN355)</f>
        <v>144297.47273140794</v>
      </c>
      <c r="BK355" s="105">
        <f>求节点(节奏总纲!H$4:H$163,BD$4:BD$163,$AN355)</f>
        <v>87988.258493747097</v>
      </c>
      <c r="BL355" s="105">
        <f>BG355*其他调用!H356*其他调用!$M356</f>
        <v>1040725.2299210724</v>
      </c>
      <c r="BM355" s="105">
        <f>BH355*其他调用!I356*其他调用!$M356</f>
        <v>3160952.1209934382</v>
      </c>
      <c r="BN355" s="105">
        <f>BI355*其他调用!J356*其他调用!$M356</f>
        <v>801100.52882582752</v>
      </c>
      <c r="BO355" s="105">
        <f>BJ355*其他调用!K356*其他调用!$M356</f>
        <v>99102.927082040071</v>
      </c>
      <c r="BP355" s="105">
        <f>BK355*其他调用!L356*其他调用!$M356</f>
        <v>17485.026727877419</v>
      </c>
      <c r="BQ355" s="105">
        <f t="shared" si="25"/>
        <v>5119365.8335502567</v>
      </c>
      <c r="BR355" s="105">
        <f>[1]服务器生态!$R354</f>
        <v>1.9082257941437978E-2</v>
      </c>
      <c r="BS355" s="105">
        <f>SUMPRODUCT((BG$4:BG355)*($BR$4:$BR355)*(其他调用!BY$5:BY356))</f>
        <v>194465.77292562861</v>
      </c>
      <c r="BT355" s="105">
        <f>SUMPRODUCT((BH$4:BH355)*($BR$4:$BR355)*(其他调用!BZ$5:BZ356))</f>
        <v>602561.3160466199</v>
      </c>
      <c r="BU355" s="105">
        <f>SUMPRODUCT((BI$4:BI355)*($BR$4:$BR355)*(其他调用!CA$5:CA356))</f>
        <v>1883488.1973121983</v>
      </c>
      <c r="BV355" s="105">
        <f>SUMPRODUCT((BJ$4:BJ355)*($BR$4:$BR355)*(其他调用!CB$5:CB356))</f>
        <v>1319754.0138476694</v>
      </c>
      <c r="BW355" s="105">
        <f>SUMPRODUCT((BK$4:BK355)*($BR$4:$BR355)*(其他调用!CC$5:CC356))</f>
        <v>739245.95649963629</v>
      </c>
      <c r="BX355" s="105">
        <f>SUMPRODUCT((BG$4:BG355)*($BR$4:$BR355))*'[1]功能-战损相关'!$D$2-BS355</f>
        <v>361150.72114759707</v>
      </c>
      <c r="BY355" s="105">
        <f>SUMPRODUCT((BH$4:BH355)*($BR$4:$BR355))*'[1]功能-战损相关'!$D$2-BT355</f>
        <v>1119042.4440865824</v>
      </c>
      <c r="BZ355" s="105">
        <f>SUMPRODUCT((BI$4:BI355)*($BR$4:$BR355))*'[1]功能-战损相关'!$D$2-BU355</f>
        <v>3497906.6521512242</v>
      </c>
      <c r="CA355" s="105">
        <f>SUMPRODUCT((BJ$4:BJ355)*($BR$4:$BR355))*'[1]功能-战损相关'!$D$2-BV355</f>
        <v>2450971.7400028156</v>
      </c>
      <c r="CB355" s="105">
        <f>SUMPRODUCT((BK$4:BK355)*($BR$4:$BR355))*'[1]功能-战损相关'!$D$2-BW355</f>
        <v>1372885.3477850389</v>
      </c>
    </row>
    <row r="356" spans="40:80" x14ac:dyDescent="0.2">
      <c r="AN356" s="105">
        <v>353</v>
      </c>
      <c r="AO356" s="105">
        <f>求节点(节奏总纲!D$4:D$163,AH$4:AH$163,$AN356)*其他调用!H357*其他调用!$M357</f>
        <v>661147420.74582577</v>
      </c>
      <c r="AP356" s="105">
        <f>求节点(节奏总纲!E$4:E$163,AI$4:AI$163,$AN356)*其他调用!I357*其他调用!$M357</f>
        <v>491303100.73761225</v>
      </c>
      <c r="AQ356" s="105">
        <f>求节点(节奏总纲!F$4:F$163,AJ$4:AJ$163,$AN356)*其他调用!J357*其他调用!$M357</f>
        <v>61746272.319148898</v>
      </c>
      <c r="AR356" s="105">
        <f>求节点(节奏总纲!G$4:G$163,AK$4:AK$163,$AN356)*其他调用!K357*其他调用!$M357</f>
        <v>8169640.8064703671</v>
      </c>
      <c r="AS356" s="105">
        <f>求节点(节奏总纲!H$4:H$163,AL$4:AL$163,$AN356)*其他调用!L357*其他调用!$M357</f>
        <v>3470124.2978200046</v>
      </c>
      <c r="AT356" s="105">
        <f t="shared" si="24"/>
        <v>1225836558.9068775</v>
      </c>
      <c r="AU356" s="105"/>
      <c r="BF356" s="105">
        <v>353</v>
      </c>
      <c r="BG356" s="105">
        <f>求节点(节奏总纲!D$4:D$163,AZ$4:AZ$163,$AN356)</f>
        <v>21706.959006777575</v>
      </c>
      <c r="BH356" s="105">
        <f>求节点(节奏总纲!E$4:E$163,BA$4:BA$163,$AN356)</f>
        <v>66865.015142040429</v>
      </c>
      <c r="BI356" s="105">
        <f>求节点(节奏总纲!F$4:F$163,BB$4:BB$163,$AN356)</f>
        <v>207596.87021502518</v>
      </c>
      <c r="BJ356" s="105">
        <f>求节点(节奏总纲!G$4:G$163,BC$4:BC$163,$AN356)</f>
        <v>144359.84354426042</v>
      </c>
      <c r="BK356" s="105">
        <f>求节点(节奏总纲!H$4:H$163,BD$4:BD$163,$AN356)</f>
        <v>88046.199760487929</v>
      </c>
      <c r="BL356" s="105">
        <f>BG356*其他调用!H357*其他调用!$M357</f>
        <v>1041121.1121372594</v>
      </c>
      <c r="BM356" s="105">
        <f>BH356*其他调用!I357*其他调用!$M357</f>
        <v>3162147.7820423036</v>
      </c>
      <c r="BN356" s="105">
        <f>BI356*其他调用!J357*其他调用!$M357</f>
        <v>801411.11263845151</v>
      </c>
      <c r="BO356" s="105">
        <f>BJ356*其他调用!K357*其他调用!$M357</f>
        <v>99145.763106823913</v>
      </c>
      <c r="BP356" s="105">
        <f>BK356*其他调用!L357*其他调用!$M357</f>
        <v>17496.540816404158</v>
      </c>
      <c r="BQ356" s="105">
        <f t="shared" si="25"/>
        <v>5121322.310741242</v>
      </c>
      <c r="BR356" s="105">
        <f>[1]服务器生态!$R355</f>
        <v>1.9082257941437978E-2</v>
      </c>
      <c r="BS356" s="105">
        <f>SUMPRODUCT((BG$4:BG356)*($BR$4:$BR356)*(其他调用!BY$5:BY357))</f>
        <v>194538.26103903464</v>
      </c>
      <c r="BT356" s="105">
        <f>SUMPRODUCT((BH$4:BH356)*($BR$4:$BR356)*(其他调用!BZ$5:BZ357))</f>
        <v>602784.60475320462</v>
      </c>
      <c r="BU356" s="105">
        <f>SUMPRODUCT((BI$4:BI356)*($BR$4:$BR356)*(其他调用!CA$5:CA357))</f>
        <v>1884181.4452916221</v>
      </c>
      <c r="BV356" s="105">
        <f>SUMPRODUCT((BJ$4:BJ356)*($BR$4:$BR356)*(其他调用!CB$5:CB357))</f>
        <v>1320236.0884075763</v>
      </c>
      <c r="BW356" s="105">
        <f>SUMPRODUCT((BK$4:BK356)*($BR$4:$BR356)*(其他调用!CC$5:CC357))</f>
        <v>739539.97755119007</v>
      </c>
      <c r="BX356" s="105">
        <f>SUMPRODUCT((BG$4:BG356)*($BR$4:$BR356))*'[1]功能-战损相关'!$D$2-BS356</f>
        <v>361285.34192963684</v>
      </c>
      <c r="BY356" s="105">
        <f>SUMPRODUCT((BH$4:BH356)*($BR$4:$BR356))*'[1]功能-战损相关'!$D$2-BT356</f>
        <v>1119457.1231130969</v>
      </c>
      <c r="BZ356" s="105">
        <f>SUMPRODUCT((BI$4:BI356)*($BR$4:$BR356))*'[1]功能-战损相关'!$D$2-BU356</f>
        <v>3499194.1126844403</v>
      </c>
      <c r="CA356" s="105">
        <f>SUMPRODUCT((BJ$4:BJ356)*($BR$4:$BR356))*'[1]功能-战损相关'!$D$2-BV356</f>
        <v>2451867.021328357</v>
      </c>
      <c r="CB356" s="105">
        <f>SUMPRODUCT((BK$4:BK356)*($BR$4:$BR356))*'[1]功能-战损相关'!$D$2-BW356</f>
        <v>1373431.3868807815</v>
      </c>
    </row>
    <row r="357" spans="40:80" x14ac:dyDescent="0.2">
      <c r="AN357" s="105">
        <v>354</v>
      </c>
      <c r="AO357" s="105">
        <f>求节点(节奏总纲!D$4:D$163,AH$4:AH$163,$AN357)*其他调用!H358*其他调用!$M358</f>
        <v>661427923.71089709</v>
      </c>
      <c r="AP357" s="105">
        <f>求节点(节奏总纲!E$4:E$163,AI$4:AI$163,$AN357)*其他调用!I358*其他调用!$M358</f>
        <v>491473325.26476616</v>
      </c>
      <c r="AQ357" s="105">
        <f>求节点(节奏总纲!F$4:F$163,AJ$4:AJ$163,$AN357)*其他调用!J358*其他调用!$M358</f>
        <v>61766692.737353571</v>
      </c>
      <c r="AR357" s="105">
        <f>求节点(节奏总纲!G$4:G$163,AK$4:AK$163,$AN357)*其他调用!K358*其他调用!$M358</f>
        <v>8169640.8064703671</v>
      </c>
      <c r="AS357" s="105">
        <f>求节点(节奏总纲!H$4:H$163,AL$4:AL$163,$AN357)*其他调用!L358*其他调用!$M358</f>
        <v>3470124.2978200046</v>
      </c>
      <c r="AT357" s="105">
        <f t="shared" si="24"/>
        <v>1226307706.8173072</v>
      </c>
      <c r="AU357" s="105"/>
      <c r="BF357" s="105">
        <v>354</v>
      </c>
      <c r="BG357" s="105">
        <f>求节点(节奏总纲!D$4:D$163,AZ$4:AZ$163,$AN357)</f>
        <v>21715.21299273377</v>
      </c>
      <c r="BH357" s="105">
        <f>求节点(节奏总纲!E$4:E$163,BA$4:BA$163,$AN357)</f>
        <v>66890.297924392085</v>
      </c>
      <c r="BI357" s="105">
        <f>求节点(节奏总纲!F$4:F$163,BB$4:BB$163,$AN357)</f>
        <v>207677.32358836051</v>
      </c>
      <c r="BJ357" s="105">
        <f>求节点(节奏总纲!G$4:G$163,BC$4:BC$163,$AN357)</f>
        <v>144422.21435711288</v>
      </c>
      <c r="BK357" s="105">
        <f>求节点(节奏总纲!H$4:H$163,BD$4:BD$163,$AN357)</f>
        <v>88104.141027228761</v>
      </c>
      <c r="BL357" s="105">
        <f>BG357*其他调用!H358*其他调用!$M358</f>
        <v>1041516.9943534462</v>
      </c>
      <c r="BM357" s="105">
        <f>BH357*其他调用!I358*其他调用!$M358</f>
        <v>3163343.4430911695</v>
      </c>
      <c r="BN357" s="105">
        <f>BI357*其他调用!J358*其他调用!$M358</f>
        <v>801721.69645107538</v>
      </c>
      <c r="BO357" s="105">
        <f>BJ357*其他调用!K358*其他调用!$M358</f>
        <v>99188.599131607727</v>
      </c>
      <c r="BP357" s="105">
        <f>BK357*其他调用!L358*其他调用!$M358</f>
        <v>17508.054904930897</v>
      </c>
      <c r="BQ357" s="105">
        <f t="shared" si="25"/>
        <v>5123278.7879322302</v>
      </c>
      <c r="BR357" s="105">
        <f>[1]服务器生态!$R356</f>
        <v>1.9082257941437978E-2</v>
      </c>
      <c r="BS357" s="105">
        <f>SUMPRODUCT((BG$4:BG357)*($BR$4:$BR357)*(其他调用!BY$5:BY358))</f>
        <v>194610.77671576125</v>
      </c>
      <c r="BT357" s="105">
        <f>SUMPRODUCT((BH$4:BH357)*($BR$4:$BR357)*(其他调用!BZ$5:BZ358))</f>
        <v>603007.97788898984</v>
      </c>
      <c r="BU357" s="105">
        <f>SUMPRODUCT((BI$4:BI357)*($BR$4:$BR357)*(其他调用!CA$5:CA358))</f>
        <v>1884874.9619366496</v>
      </c>
      <c r="BV357" s="105">
        <f>SUMPRODUCT((BJ$4:BJ357)*($BR$4:$BR357)*(其他调用!CB$5:CB358))</f>
        <v>1320718.3712482727</v>
      </c>
      <c r="BW357" s="105">
        <f>SUMPRODUCT((BK$4:BK357)*($BR$4:$BR357)*(其他调用!CC$5:CC358))</f>
        <v>739834.19209152844</v>
      </c>
      <c r="BX357" s="105">
        <f>SUMPRODUCT((BG$4:BG357)*($BR$4:$BR357))*'[1]功能-战损相关'!$D$2-BS357</f>
        <v>361420.01390070049</v>
      </c>
      <c r="BY357" s="105">
        <f>SUMPRODUCT((BH$4:BH357)*($BR$4:$BR357))*'[1]功能-战损相关'!$D$2-BT357</f>
        <v>1119871.9589366983</v>
      </c>
      <c r="BZ357" s="105">
        <f>SUMPRODUCT((BI$4:BI357)*($BR$4:$BR357))*'[1]功能-战损相关'!$D$2-BU357</f>
        <v>3500482.0721680624</v>
      </c>
      <c r="CA357" s="105">
        <f>SUMPRODUCT((BJ$4:BJ357)*($BR$4:$BR357))*'[1]功能-战损相关'!$D$2-BV357</f>
        <v>2452762.6894610785</v>
      </c>
      <c r="CB357" s="105">
        <f>SUMPRODUCT((BK$4:BK357)*($BR$4:$BR357))*'[1]功能-战损相关'!$D$2-BW357</f>
        <v>1373977.7853128384</v>
      </c>
    </row>
    <row r="358" spans="40:80" x14ac:dyDescent="0.2">
      <c r="AN358" s="105">
        <v>355</v>
      </c>
      <c r="AO358" s="105">
        <f>求节点(节奏总纲!D$4:D$163,AH$4:AH$163,$AN358)*其他调用!H359*其他调用!$M359</f>
        <v>661708426.67596853</v>
      </c>
      <c r="AP358" s="105">
        <f>求节点(节奏总纲!E$4:E$163,AI$4:AI$163,$AN358)*其他调用!I359*其他调用!$M359</f>
        <v>491643549.79192001</v>
      </c>
      <c r="AQ358" s="105">
        <f>求节点(节奏总纲!F$4:F$163,AJ$4:AJ$163,$AN358)*其他调用!J359*其他调用!$M359</f>
        <v>61786029.853736259</v>
      </c>
      <c r="AR358" s="105">
        <f>求节点(节奏总纲!G$4:G$163,AK$4:AK$163,$AN358)*其他调用!K359*其他调用!$M359</f>
        <v>8169640.8064703671</v>
      </c>
      <c r="AS358" s="105">
        <f>求节点(节奏总纲!H$4:H$163,AL$4:AL$163,$AN358)*其他调用!L359*其他调用!$M359</f>
        <v>3470124.2978200046</v>
      </c>
      <c r="AT358" s="105">
        <f t="shared" si="24"/>
        <v>1226777771.4259152</v>
      </c>
      <c r="AU358" s="105"/>
      <c r="BF358" s="105">
        <v>355</v>
      </c>
      <c r="BG358" s="105">
        <f>求节点(节奏总纲!D$4:D$163,AZ$4:AZ$163,$AN358)</f>
        <v>21723.466978689969</v>
      </c>
      <c r="BH358" s="105">
        <f>求节点(节奏总纲!E$4:E$163,BA$4:BA$163,$AN358)</f>
        <v>66915.580706743742</v>
      </c>
      <c r="BI358" s="105">
        <f>求节点(节奏总纲!F$4:F$163,BB$4:BB$163,$AN358)</f>
        <v>207748.93554949819</v>
      </c>
      <c r="BJ358" s="105">
        <f>求节点(节奏总纲!G$4:G$163,BC$4:BC$163,$AN358)</f>
        <v>144484.58516996537</v>
      </c>
      <c r="BK358" s="105">
        <f>求节点(节奏总纲!H$4:H$163,BD$4:BD$163,$AN358)</f>
        <v>88162.082293969594</v>
      </c>
      <c r="BL358" s="105">
        <f>BG358*其他调用!H359*其他调用!$M359</f>
        <v>1041912.8765696333</v>
      </c>
      <c r="BM358" s="105">
        <f>BH358*其他调用!I359*其他调用!$M359</f>
        <v>3164539.1041400349</v>
      </c>
      <c r="BN358" s="105">
        <f>BI358*其他调用!J359*其他调用!$M359</f>
        <v>801998.14869909885</v>
      </c>
      <c r="BO358" s="105">
        <f>BJ358*其他调用!K359*其他调用!$M359</f>
        <v>99231.43515639157</v>
      </c>
      <c r="BP358" s="105">
        <f>BK358*其他调用!L359*其他调用!$M359</f>
        <v>17519.568993457637</v>
      </c>
      <c r="BQ358" s="105">
        <f t="shared" si="25"/>
        <v>5125201.133558617</v>
      </c>
      <c r="BR358" s="105">
        <f>[1]服务器生态!$R357</f>
        <v>1.9082257941437978E-2</v>
      </c>
      <c r="BS358" s="105">
        <f>SUMPRODUCT((BG$4:BG358)*($BR$4:$BR358)*(其他调用!BY$5:BY359))</f>
        <v>194683.31995580846</v>
      </c>
      <c r="BT358" s="105">
        <f>SUMPRODUCT((BH$4:BH358)*($BR$4:$BR358)*(其他调用!BZ$5:BZ359))</f>
        <v>603231.43545397557</v>
      </c>
      <c r="BU358" s="105">
        <f>SUMPRODUCT((BI$4:BI358)*($BR$4:$BR358)*(其他调用!CA$5:CA359))</f>
        <v>1885568.7177223123</v>
      </c>
      <c r="BV358" s="105">
        <f>SUMPRODUCT((BJ$4:BJ358)*($BR$4:$BR358)*(其他调用!CB$5:CB359))</f>
        <v>1321200.8623697583</v>
      </c>
      <c r="BW358" s="105">
        <f>SUMPRODUCT((BK$4:BK358)*($BR$4:$BR358)*(其他调用!CC$5:CC359))</f>
        <v>740128.6001206513</v>
      </c>
      <c r="BX358" s="105">
        <f>SUMPRODUCT((BG$4:BG358)*($BR$4:$BR358))*'[1]功能-战损相关'!$D$2-BS358</f>
        <v>361554.7370607882</v>
      </c>
      <c r="BY358" s="105">
        <f>SUMPRODUCT((BH$4:BH358)*($BR$4:$BR358))*'[1]功能-战损相关'!$D$2-BT358</f>
        <v>1120286.951557386</v>
      </c>
      <c r="BZ358" s="105">
        <f>SUMPRODUCT((BI$4:BI358)*($BR$4:$BR358))*'[1]功能-战损相关'!$D$2-BU358</f>
        <v>3501770.4757700069</v>
      </c>
      <c r="CA358" s="105">
        <f>SUMPRODUCT((BJ$4:BJ358)*($BR$4:$BR358))*'[1]功能-战损相关'!$D$2-BV358</f>
        <v>2453658.74440098</v>
      </c>
      <c r="CB358" s="105">
        <f>SUMPRODUCT((BK$4:BK358)*($BR$4:$BR358))*'[1]功能-战损相关'!$D$2-BW358</f>
        <v>1374524.5430812093</v>
      </c>
    </row>
    <row r="359" spans="40:80" x14ac:dyDescent="0.2">
      <c r="AN359" s="105">
        <v>356</v>
      </c>
      <c r="AO359" s="105">
        <f>求节点(节奏总纲!D$4:D$163,AH$4:AH$163,$AN359)*其他调用!H360*其他调用!$M360</f>
        <v>661988929.64103997</v>
      </c>
      <c r="AP359" s="105">
        <f>求节点(节奏总纲!E$4:E$163,AI$4:AI$163,$AN359)*其他调用!I360*其他调用!$M360</f>
        <v>491813774.31907392</v>
      </c>
      <c r="AQ359" s="105">
        <f>求节点(节奏总纲!F$4:F$163,AJ$4:AJ$163,$AN359)*其他调用!J360*其他调用!$M360</f>
        <v>61805215.036112003</v>
      </c>
      <c r="AR359" s="105">
        <f>求节点(节奏总纲!G$4:G$163,AK$4:AK$163,$AN359)*其他调用!K360*其他调用!$M360</f>
        <v>8169640.8064703671</v>
      </c>
      <c r="AS359" s="105">
        <f>求节点(节奏总纲!H$4:H$163,AL$4:AL$163,$AN359)*其他调用!L360*其他调用!$M360</f>
        <v>3470124.2978200046</v>
      </c>
      <c r="AT359" s="105">
        <f t="shared" si="24"/>
        <v>1227247684.1005166</v>
      </c>
      <c r="AU359" s="105"/>
      <c r="BF359" s="105">
        <v>356</v>
      </c>
      <c r="BG359" s="105">
        <f>求节点(节奏总纲!D$4:D$163,AZ$4:AZ$163,$AN359)</f>
        <v>21731.720964646167</v>
      </c>
      <c r="BH359" s="105">
        <f>求节点(节奏总纲!E$4:E$163,BA$4:BA$163,$AN359)</f>
        <v>66940.863489095398</v>
      </c>
      <c r="BI359" s="105">
        <f>求节点(节奏总纲!F$4:F$163,BB$4:BB$163,$AN359)</f>
        <v>207819.3074950141</v>
      </c>
      <c r="BJ359" s="105">
        <f>求节点(节奏总纲!G$4:G$163,BC$4:BC$163,$AN359)</f>
        <v>144543.71824480235</v>
      </c>
      <c r="BK359" s="105">
        <f>求节点(节奏总纲!H$4:H$163,BD$4:BD$163,$AN359)</f>
        <v>88220.023560710426</v>
      </c>
      <c r="BL359" s="105">
        <f>BG359*其他调用!H360*其他调用!$M360</f>
        <v>1042308.7587858201</v>
      </c>
      <c r="BM359" s="105">
        <f>BH359*其他调用!I360*其他调用!$M360</f>
        <v>3165734.7651889008</v>
      </c>
      <c r="BN359" s="105">
        <f>BI359*其他调用!J360*其他调用!$M360</f>
        <v>802269.81396599824</v>
      </c>
      <c r="BO359" s="105">
        <f>BJ359*其他调用!K360*其他调用!$M360</f>
        <v>99272.047515657294</v>
      </c>
      <c r="BP359" s="105">
        <f>BK359*其他调用!L360*其他调用!$M360</f>
        <v>17531.083081984376</v>
      </c>
      <c r="BQ359" s="105">
        <f t="shared" si="25"/>
        <v>5127116.4685383607</v>
      </c>
      <c r="BR359" s="105">
        <f>[1]服务器生态!$R358</f>
        <v>1.9082257941437978E-2</v>
      </c>
      <c r="BS359" s="105">
        <f>SUMPRODUCT((BG$4:BG359)*($BR$4:$BR359)*(其他调用!BY$5:BY360))</f>
        <v>194755.89075917623</v>
      </c>
      <c r="BT359" s="105">
        <f>SUMPRODUCT((BH$4:BH359)*($BR$4:$BR359)*(其他调用!BZ$5:BZ360))</f>
        <v>603454.97744816181</v>
      </c>
      <c r="BU359" s="105">
        <f>SUMPRODUCT((BI$4:BI359)*($BR$4:$BR359)*(其他调用!CA$5:CA360))</f>
        <v>1886262.7085077078</v>
      </c>
      <c r="BV359" s="105">
        <f>SUMPRODUCT((BJ$4:BJ359)*($BR$4:$BR359)*(其他调用!CB$5:CB360))</f>
        <v>1321683.5509599466</v>
      </c>
      <c r="BW359" s="105">
        <f>SUMPRODUCT((BK$4:BK359)*($BR$4:$BR359)*(其他调用!CC$5:CC360))</f>
        <v>740423.20163855876</v>
      </c>
      <c r="BX359" s="105">
        <f>SUMPRODUCT((BG$4:BG359)*($BR$4:$BR359))*'[1]功能-战损相关'!$D$2-BS359</f>
        <v>361689.5114098998</v>
      </c>
      <c r="BY359" s="105">
        <f>SUMPRODUCT((BH$4:BH359)*($BR$4:$BR359))*'[1]功能-战损相关'!$D$2-BT359</f>
        <v>1120702.1009751605</v>
      </c>
      <c r="BZ359" s="105">
        <f>SUMPRODUCT((BI$4:BI359)*($BR$4:$BR359))*'[1]功能-战损相关'!$D$2-BU359</f>
        <v>3503059.3158000275</v>
      </c>
      <c r="CA359" s="105">
        <f>SUMPRODUCT((BJ$4:BJ359)*($BR$4:$BR359))*'[1]功能-战损相关'!$D$2-BV359</f>
        <v>2454555.1660684729</v>
      </c>
      <c r="CB359" s="105">
        <f>SUMPRODUCT((BK$4:BK359)*($BR$4:$BR359))*'[1]功能-战损相关'!$D$2-BW359</f>
        <v>1375071.6601858945</v>
      </c>
    </row>
    <row r="360" spans="40:80" x14ac:dyDescent="0.2">
      <c r="AN360" s="105">
        <v>357</v>
      </c>
      <c r="AO360" s="105">
        <f>求节点(节奏总纲!D$4:D$163,AH$4:AH$163,$AN360)*其他调用!H361*其他调用!$M361</f>
        <v>662269432.60611141</v>
      </c>
      <c r="AP360" s="105">
        <f>求节点(节奏总纲!E$4:E$163,AI$4:AI$163,$AN360)*其他调用!I361*其他调用!$M361</f>
        <v>491983998.84622777</v>
      </c>
      <c r="AQ360" s="105">
        <f>求节点(节奏总纲!F$4:F$163,AJ$4:AJ$163,$AN360)*其他调用!J361*其他调用!$M361</f>
        <v>61824400.218487732</v>
      </c>
      <c r="AR360" s="105">
        <f>求节点(节奏总纲!G$4:G$163,AK$4:AK$163,$AN360)*其他调用!K361*其他调用!$M361</f>
        <v>8169640.8064703671</v>
      </c>
      <c r="AS360" s="105">
        <f>求节点(节奏总纲!H$4:H$163,AL$4:AL$163,$AN360)*其他调用!L361*其他调用!$M361</f>
        <v>3470124.2978200046</v>
      </c>
      <c r="AT360" s="105">
        <f t="shared" si="24"/>
        <v>1227717596.7751174</v>
      </c>
      <c r="AU360" s="105"/>
      <c r="BF360" s="105">
        <v>357</v>
      </c>
      <c r="BG360" s="105">
        <f>求节点(节奏总纲!D$4:D$163,AZ$4:AZ$163,$AN360)</f>
        <v>21739.974950602362</v>
      </c>
      <c r="BH360" s="105">
        <f>求节点(节奏总纲!E$4:E$163,BA$4:BA$163,$AN360)</f>
        <v>66966.146271447054</v>
      </c>
      <c r="BI360" s="105">
        <f>求节点(节奏总纲!F$4:F$163,BB$4:BB$163,$AN360)</f>
        <v>207889.67944052999</v>
      </c>
      <c r="BJ360" s="105">
        <f>求节点(节奏总纲!G$4:G$163,BC$4:BC$163,$AN360)</f>
        <v>144600.75932015432</v>
      </c>
      <c r="BK360" s="105">
        <f>求节点(节奏总纲!H$4:H$163,BD$4:BD$163,$AN360)</f>
        <v>88277.964827451258</v>
      </c>
      <c r="BL360" s="105">
        <f>BG360*其他调用!H361*其他调用!$M361</f>
        <v>1042704.6410020069</v>
      </c>
      <c r="BM360" s="105">
        <f>BH360*其他调用!I361*其他调用!$M361</f>
        <v>3166930.4262377662</v>
      </c>
      <c r="BN360" s="105">
        <f>BI360*其他调用!J361*其他调用!$M361</f>
        <v>802541.47923289752</v>
      </c>
      <c r="BO360" s="105">
        <f>BJ360*其他调用!K361*其他调用!$M361</f>
        <v>99311.223098044735</v>
      </c>
      <c r="BP360" s="105">
        <f>BK360*其他调用!L361*其他调用!$M361</f>
        <v>17542.597170511111</v>
      </c>
      <c r="BQ360" s="105">
        <f t="shared" si="25"/>
        <v>5129030.3667412261</v>
      </c>
      <c r="BR360" s="105">
        <f>[1]服务器生态!$R359</f>
        <v>1.9082257941437978E-2</v>
      </c>
      <c r="BS360" s="105">
        <f>SUMPRODUCT((BG$4:BG360)*($BR$4:$BR360)*(其他调用!BY$5:BY361))</f>
        <v>194828.48912586458</v>
      </c>
      <c r="BT360" s="105">
        <f>SUMPRODUCT((BH$4:BH360)*($BR$4:$BR360)*(其他调用!BZ$5:BZ361))</f>
        <v>603678.60387154855</v>
      </c>
      <c r="BU360" s="105">
        <f>SUMPRODUCT((BI$4:BI360)*($BR$4:$BR360)*(其他调用!CA$5:CA361))</f>
        <v>1886956.9342928361</v>
      </c>
      <c r="BV360" s="105">
        <f>SUMPRODUCT((BJ$4:BJ360)*($BR$4:$BR360)*(其他调用!CB$5:CB361))</f>
        <v>1322166.4300328246</v>
      </c>
      <c r="BW360" s="105">
        <f>SUMPRODUCT((BK$4:BK360)*($BR$4:$BR360)*(其他调用!CC$5:CC361))</f>
        <v>740717.99664525071</v>
      </c>
      <c r="BX360" s="105">
        <f>SUMPRODUCT((BG$4:BG360)*($BR$4:$BR360))*'[1]功能-战损相关'!$D$2-BS360</f>
        <v>361824.3369480354</v>
      </c>
      <c r="BY360" s="105">
        <f>SUMPRODUCT((BH$4:BH360)*($BR$4:$BR360))*'[1]功能-战损相关'!$D$2-BT360</f>
        <v>1121117.4071900216</v>
      </c>
      <c r="BZ360" s="105">
        <f>SUMPRODUCT((BI$4:BI360)*($BR$4:$BR360))*'[1]功能-战损相关'!$D$2-BU360</f>
        <v>3504348.5922581227</v>
      </c>
      <c r="CA360" s="105">
        <f>SUMPRODUCT((BJ$4:BJ360)*($BR$4:$BR360))*'[1]功能-战损相关'!$D$2-BV360</f>
        <v>2455451.9414895321</v>
      </c>
      <c r="CB360" s="105">
        <f>SUMPRODUCT((BK$4:BK360)*($BR$4:$BR360))*'[1]功能-战损相关'!$D$2-BW360</f>
        <v>1375619.1366268937</v>
      </c>
    </row>
    <row r="361" spans="40:80" x14ac:dyDescent="0.2">
      <c r="AN361" s="105">
        <v>358</v>
      </c>
      <c r="AO361" s="105">
        <f>求节点(节奏总纲!D$4:D$163,AH$4:AH$163,$AN361)*其他调用!H362*其他调用!$M362</f>
        <v>662549935.57118273</v>
      </c>
      <c r="AP361" s="105">
        <f>求节点(节奏总纲!E$4:E$163,AI$4:AI$163,$AN361)*其他调用!I362*其他调用!$M362</f>
        <v>492154223.37338167</v>
      </c>
      <c r="AQ361" s="105">
        <f>求节点(节奏总纲!F$4:F$163,AJ$4:AJ$163,$AN361)*其他调用!J362*其他调用!$M362</f>
        <v>61843585.400863469</v>
      </c>
      <c r="AR361" s="105">
        <f>求节点(节奏总纲!G$4:G$163,AK$4:AK$163,$AN361)*其他调用!K362*其他调用!$M362</f>
        <v>8169640.8064703671</v>
      </c>
      <c r="AS361" s="105">
        <f>求节点(节奏总纲!H$4:H$163,AL$4:AL$163,$AN361)*其他调用!L362*其他调用!$M362</f>
        <v>3470124.2978200046</v>
      </c>
      <c r="AT361" s="105">
        <f t="shared" si="24"/>
        <v>1228187509.4497182</v>
      </c>
      <c r="AU361" s="105"/>
      <c r="BF361" s="105">
        <v>358</v>
      </c>
      <c r="BG361" s="105">
        <f>求节点(节奏总纲!D$4:D$163,AZ$4:AZ$163,$AN361)</f>
        <v>21748.22893655856</v>
      </c>
      <c r="BH361" s="105">
        <f>求节点(节奏总纲!E$4:E$163,BA$4:BA$163,$AN361)</f>
        <v>66991.429053798711</v>
      </c>
      <c r="BI361" s="105">
        <f>求节点(节奏总纲!F$4:F$163,BB$4:BB$163,$AN361)</f>
        <v>207960.05138604587</v>
      </c>
      <c r="BJ361" s="105">
        <f>求节点(节奏总纲!G$4:G$163,BC$4:BC$163,$AN361)</f>
        <v>144657.80039550632</v>
      </c>
      <c r="BK361" s="105">
        <f>求节点(节奏总纲!H$4:H$163,BD$4:BD$163,$AN361)</f>
        <v>88335.906094192091</v>
      </c>
      <c r="BL361" s="105">
        <f>BG361*其他调用!H362*其他调用!$M362</f>
        <v>1043100.5232181938</v>
      </c>
      <c r="BM361" s="105">
        <f>BH361*其他调用!I362*其他调用!$M362</f>
        <v>3168126.0872866316</v>
      </c>
      <c r="BN361" s="105">
        <f>BI361*其他调用!J362*其他调用!$M362</f>
        <v>802813.14449979679</v>
      </c>
      <c r="BO361" s="105">
        <f>BJ361*其他调用!K362*其他调用!$M362</f>
        <v>99350.398680432176</v>
      </c>
      <c r="BP361" s="105">
        <f>BK361*其他调用!L362*其他调用!$M362</f>
        <v>17554.111259037851</v>
      </c>
      <c r="BQ361" s="105">
        <f t="shared" si="25"/>
        <v>5130944.2649440914</v>
      </c>
      <c r="BR361" s="105">
        <f>[1]服务器生态!$R360</f>
        <v>1.9082257941437978E-2</v>
      </c>
      <c r="BS361" s="105">
        <f>SUMPRODUCT((BG$4:BG361)*($BR$4:$BR361)*(其他调用!BY$5:BY362))</f>
        <v>194901.11505587352</v>
      </c>
      <c r="BT361" s="105">
        <f>SUMPRODUCT((BH$4:BH361)*($BR$4:$BR361)*(其他调用!BZ$5:BZ362))</f>
        <v>603902.31472413579</v>
      </c>
      <c r="BU361" s="105">
        <f>SUMPRODUCT((BI$4:BI361)*($BR$4:$BR361)*(其他调用!CA$5:CA362))</f>
        <v>1887651.3950776972</v>
      </c>
      <c r="BV361" s="105">
        <f>SUMPRODUCT((BJ$4:BJ361)*($BR$4:$BR361)*(其他调用!CB$5:CB362))</f>
        <v>1322649.4995883924</v>
      </c>
      <c r="BW361" s="105">
        <f>SUMPRODUCT((BK$4:BK361)*($BR$4:$BR361)*(其他调用!CC$5:CC362))</f>
        <v>741012.98514072725</v>
      </c>
      <c r="BX361" s="105">
        <f>SUMPRODUCT((BG$4:BG361)*($BR$4:$BR361))*'[1]功能-战损相关'!$D$2-BS361</f>
        <v>361959.21367519489</v>
      </c>
      <c r="BY361" s="105">
        <f>SUMPRODUCT((BH$4:BH361)*($BR$4:$BR361))*'[1]功能-战损相关'!$D$2-BT361</f>
        <v>1121532.8702019695</v>
      </c>
      <c r="BZ361" s="105">
        <f>SUMPRODUCT((BI$4:BI361)*($BR$4:$BR361))*'[1]功能-战损相关'!$D$2-BU361</f>
        <v>3505638.3051442932</v>
      </c>
      <c r="CA361" s="105">
        <f>SUMPRODUCT((BJ$4:BJ361)*($BR$4:$BR361))*'[1]功能-战损相关'!$D$2-BV361</f>
        <v>2456349.0706641581</v>
      </c>
      <c r="CB361" s="105">
        <f>SUMPRODUCT((BK$4:BK361)*($BR$4:$BR361))*'[1]功能-战损相关'!$D$2-BW361</f>
        <v>1376166.9724042071</v>
      </c>
    </row>
    <row r="362" spans="40:80" x14ac:dyDescent="0.2">
      <c r="AN362" s="105">
        <v>359</v>
      </c>
      <c r="AO362" s="105">
        <f>求节点(节奏总纲!D$4:D$163,AH$4:AH$163,$AN362)*其他调用!H363*其他调用!$M363</f>
        <v>662830438.53625405</v>
      </c>
      <c r="AP362" s="105">
        <f>求节点(节奏总纲!E$4:E$163,AI$4:AI$163,$AN362)*其他调用!I363*其他调用!$M363</f>
        <v>492930485.98954678</v>
      </c>
      <c r="AQ362" s="105">
        <f>求节点(节奏总纲!F$4:F$163,AJ$4:AJ$163,$AN362)*其他调用!J363*其他调用!$M363</f>
        <v>61862770.583239198</v>
      </c>
      <c r="AR362" s="105">
        <f>求节点(节奏总纲!G$4:G$163,AK$4:AK$163,$AN362)*其他调用!K363*其他调用!$M363</f>
        <v>8169640.8064703671</v>
      </c>
      <c r="AS362" s="105">
        <f>求节点(节奏总纲!H$4:H$163,AL$4:AL$163,$AN362)*其他调用!L363*其他调用!$M363</f>
        <v>3470124.2978200046</v>
      </c>
      <c r="AT362" s="105">
        <f t="shared" si="24"/>
        <v>1229263460.2133303</v>
      </c>
      <c r="AU362" s="105"/>
      <c r="BF362" s="105">
        <v>359</v>
      </c>
      <c r="BG362" s="105">
        <f>求节点(节奏总纲!D$4:D$163,AZ$4:AZ$163,$AN362)</f>
        <v>21756.482922514755</v>
      </c>
      <c r="BH362" s="105">
        <f>求节点(节奏总纲!E$4:E$163,BA$4:BA$163,$AN362)</f>
        <v>67015.040741922727</v>
      </c>
      <c r="BI362" s="105">
        <f>求节点(节奏总纲!F$4:F$163,BB$4:BB$163,$AN362)</f>
        <v>208030.42333156176</v>
      </c>
      <c r="BJ362" s="105">
        <f>求节点(节奏总纲!G$4:G$163,BC$4:BC$163,$AN362)</f>
        <v>144714.84147085829</v>
      </c>
      <c r="BK362" s="105">
        <f>求节点(节奏总纲!H$4:H$163,BD$4:BD$163,$AN362)</f>
        <v>88393.847360932923</v>
      </c>
      <c r="BL362" s="105">
        <f>BG362*其他调用!H363*其他调用!$M363</f>
        <v>1043496.4054343808</v>
      </c>
      <c r="BM362" s="105">
        <f>BH362*其他调用!I363*其他调用!$M363</f>
        <v>3169242.7197598768</v>
      </c>
      <c r="BN362" s="105">
        <f>BI362*其他调用!J363*其他调用!$M363</f>
        <v>803084.80976669607</v>
      </c>
      <c r="BO362" s="105">
        <f>BJ362*其他调用!K363*其他调用!$M363</f>
        <v>99389.574262819617</v>
      </c>
      <c r="BP362" s="105">
        <f>BK362*其他调用!L363*其他调用!$M363</f>
        <v>17565.62534756459</v>
      </c>
      <c r="BQ362" s="105">
        <f t="shared" si="25"/>
        <v>5132779.1345713371</v>
      </c>
      <c r="BR362" s="105">
        <f>[1]服务器生态!$R361</f>
        <v>1.9082257941437978E-2</v>
      </c>
      <c r="BS362" s="105">
        <f>SUMPRODUCT((BG$4:BG362)*($BR$4:$BR362)*(其他调用!BY$5:BY363))</f>
        <v>194973.76854920306</v>
      </c>
      <c r="BT362" s="105">
        <f>SUMPRODUCT((BH$4:BH362)*($BR$4:$BR362)*(其他调用!BZ$5:BZ363))</f>
        <v>604126.10442547966</v>
      </c>
      <c r="BU362" s="105">
        <f>SUMPRODUCT((BI$4:BI362)*($BR$4:$BR362)*(其他调用!CA$5:CA363))</f>
        <v>1888346.0908622912</v>
      </c>
      <c r="BV362" s="105">
        <f>SUMPRODUCT((BJ$4:BJ362)*($BR$4:$BR362)*(其他调用!CB$5:CB363))</f>
        <v>1323132.7596266503</v>
      </c>
      <c r="BW362" s="105">
        <f>SUMPRODUCT((BK$4:BK362)*($BR$4:$BR362)*(其他调用!CC$5:CC363))</f>
        <v>741308.16712498828</v>
      </c>
      <c r="BX362" s="105">
        <f>SUMPRODUCT((BG$4:BG362)*($BR$4:$BR362))*'[1]功能-战损相关'!$D$2-BS362</f>
        <v>362094.14159137825</v>
      </c>
      <c r="BY362" s="105">
        <f>SUMPRODUCT((BH$4:BH362)*($BR$4:$BR362))*'[1]功能-战损相关'!$D$2-BT362</f>
        <v>1121948.4796473223</v>
      </c>
      <c r="BZ362" s="105">
        <f>SUMPRODUCT((BI$4:BI362)*($BR$4:$BR362))*'[1]功能-战损相关'!$D$2-BU362</f>
        <v>3506928.4544585394</v>
      </c>
      <c r="CA362" s="105">
        <f>SUMPRODUCT((BJ$4:BJ362)*($BR$4:$BR362))*'[1]功能-战损相关'!$D$2-BV362</f>
        <v>2457246.5535923513</v>
      </c>
      <c r="CB362" s="105">
        <f>SUMPRODUCT((BK$4:BK362)*($BR$4:$BR362))*'[1]功能-战损相关'!$D$2-BW362</f>
        <v>1376715.167517835</v>
      </c>
    </row>
    <row r="363" spans="40:80" x14ac:dyDescent="0.2">
      <c r="AN363" s="105">
        <v>360</v>
      </c>
      <c r="AO363" s="105">
        <f>求节点(节奏总纲!D$4:D$163,AH$4:AH$163,$AN363)*其他调用!H364*其他调用!$M364</f>
        <v>663110941.50132561</v>
      </c>
      <c r="AP363" s="105">
        <f>求节点(节奏总纲!E$4:E$163,AI$4:AI$163,$AN363)*其他调用!I364*其他调用!$M364</f>
        <v>493947746.1516394</v>
      </c>
      <c r="AQ363" s="105">
        <f>求节点(节奏总纲!F$4:F$163,AJ$4:AJ$163,$AN363)*其他调用!J364*其他调用!$M364</f>
        <v>61881955.765614942</v>
      </c>
      <c r="AR363" s="105">
        <f>求节点(节奏总纲!G$4:G$163,AK$4:AK$163,$AN363)*其他调用!K364*其他调用!$M364</f>
        <v>8169640.8064703671</v>
      </c>
      <c r="AS363" s="105">
        <f>求节点(节奏总纲!H$4:H$163,AL$4:AL$163,$AN363)*其他调用!L364*其他调用!$M364</f>
        <v>3470124.2978200046</v>
      </c>
      <c r="AT363" s="105">
        <f t="shared" si="24"/>
        <v>1230580408.5228705</v>
      </c>
      <c r="AU363" s="105"/>
      <c r="BF363" s="105">
        <v>360</v>
      </c>
      <c r="BG363" s="105">
        <f>求节点(节奏总纲!D$4:D$163,AZ$4:AZ$163,$AN363)</f>
        <v>21764.736908470953</v>
      </c>
      <c r="BH363" s="105">
        <f>求节点(节奏总纲!E$4:E$163,BA$4:BA$163,$AN363)</f>
        <v>67037.987901504457</v>
      </c>
      <c r="BI363" s="105">
        <f>求节点(节奏总纲!F$4:F$163,BB$4:BB$163,$AN363)</f>
        <v>208100.79527707768</v>
      </c>
      <c r="BJ363" s="105">
        <f>求节点(节奏总纲!G$4:G$163,BC$4:BC$163,$AN363)</f>
        <v>144771.88254621025</v>
      </c>
      <c r="BK363" s="105">
        <f>求节点(节奏总纲!H$4:H$163,BD$4:BD$163,$AN363)</f>
        <v>88451.788627673755</v>
      </c>
      <c r="BL363" s="105">
        <f>BG363*其他调用!H364*其他调用!$M364</f>
        <v>1043892.2876505676</v>
      </c>
      <c r="BM363" s="105">
        <f>BH363*其他调用!I364*其他调用!$M364</f>
        <v>3170327.9256724366</v>
      </c>
      <c r="BN363" s="105">
        <f>BI363*其他调用!J364*其他调用!$M364</f>
        <v>803356.47503359546</v>
      </c>
      <c r="BO363" s="105">
        <f>BJ363*其他调用!K364*其他调用!$M364</f>
        <v>99428.749845207058</v>
      </c>
      <c r="BP363" s="105">
        <f>BK363*其他调用!L364*其他调用!$M364</f>
        <v>17577.139436091325</v>
      </c>
      <c r="BQ363" s="105">
        <f t="shared" si="25"/>
        <v>5134582.5776378978</v>
      </c>
      <c r="BR363" s="105">
        <f>[1]服务器生态!$R362</f>
        <v>1.9082257941437978E-2</v>
      </c>
      <c r="BS363" s="105">
        <f>SUMPRODUCT((BG$4:BG363)*($BR$4:$BR363)*(其他调用!BY$5:BY364))</f>
        <v>195046.44960585318</v>
      </c>
      <c r="BT363" s="105">
        <f>SUMPRODUCT((BH$4:BH363)*($BR$4:$BR363)*(其他调用!BZ$5:BZ364))</f>
        <v>604349.97075645672</v>
      </c>
      <c r="BU363" s="105">
        <f>SUMPRODUCT((BI$4:BI363)*($BR$4:$BR363)*(其他调用!CA$5:CA364))</f>
        <v>1889041.0216466179</v>
      </c>
      <c r="BV363" s="105">
        <f>SUMPRODUCT((BJ$4:BJ363)*($BR$4:$BR363)*(其他调用!CB$5:CB364))</f>
        <v>1323616.2101475978</v>
      </c>
      <c r="BW363" s="105">
        <f>SUMPRODUCT((BK$4:BK363)*($BR$4:$BR363)*(其他调用!CC$5:CC364))</f>
        <v>741603.54259803391</v>
      </c>
      <c r="BX363" s="105">
        <f>SUMPRODUCT((BG$4:BG363)*($BR$4:$BR363))*'[1]功能-战损相关'!$D$2-BS363</f>
        <v>362229.12069658563</v>
      </c>
      <c r="BY363" s="105">
        <f>SUMPRODUCT((BH$4:BH363)*($BR$4:$BR363))*'[1]功能-战损相关'!$D$2-BT363</f>
        <v>1122364.231404851</v>
      </c>
      <c r="BZ363" s="105">
        <f>SUMPRODUCT((BI$4:BI363)*($BR$4:$BR363))*'[1]功能-战损相关'!$D$2-BU363</f>
        <v>3508219.0402008602</v>
      </c>
      <c r="CA363" s="105">
        <f>SUMPRODUCT((BJ$4:BJ363)*($BR$4:$BR363))*'[1]功能-战损相关'!$D$2-BV363</f>
        <v>2458144.3902741107</v>
      </c>
      <c r="CB363" s="105">
        <f>SUMPRODUCT((BK$4:BK363)*($BR$4:$BR363))*'[1]功能-战损相关'!$D$2-BW363</f>
        <v>1377263.7219677768</v>
      </c>
    </row>
  </sheetData>
  <mergeCells count="14">
    <mergeCell ref="S33:W33"/>
    <mergeCell ref="S45:W45"/>
    <mergeCell ref="CK2:CO2"/>
    <mergeCell ref="BG2:BK2"/>
    <mergeCell ref="BR2:BR3"/>
    <mergeCell ref="BS2:BW2"/>
    <mergeCell ref="CF2:CJ2"/>
    <mergeCell ref="BX2:CB2"/>
    <mergeCell ref="AO2:AT2"/>
    <mergeCell ref="H15:I15"/>
    <mergeCell ref="AZ2:BD2"/>
    <mergeCell ref="BL2:BQ2"/>
    <mergeCell ref="AH2:AL2"/>
    <mergeCell ref="AB2:AF2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EC219-F623-4A44-AF61-73DED7BB898F}">
  <dimension ref="A1:CY367"/>
  <sheetViews>
    <sheetView workbookViewId="0">
      <selection activeCell="A19" sqref="A19:G19"/>
    </sheetView>
  </sheetViews>
  <sheetFormatPr defaultRowHeight="12" x14ac:dyDescent="0.2"/>
  <cols>
    <col min="1" max="1" width="13" style="25" customWidth="1"/>
    <col min="2" max="5" width="9" style="110"/>
    <col min="6" max="6" width="10.5" style="110" bestFit="1" customWidth="1"/>
    <col min="7" max="11" width="9" style="110"/>
    <col min="12" max="12" width="2.75" style="5" customWidth="1"/>
    <col min="13" max="14" width="9" style="110"/>
    <col min="15" max="15" width="10.25" style="110" customWidth="1"/>
    <col min="16" max="16" width="13.875" style="110" bestFit="1" customWidth="1"/>
    <col min="17" max="29" width="9" style="110"/>
    <col min="30" max="30" width="2.75" style="5" customWidth="1"/>
    <col min="31" max="32" width="9" style="110"/>
    <col min="33" max="34" width="10.5" style="110" bestFit="1" customWidth="1"/>
    <col min="35" max="35" width="17.25" style="110" bestFit="1" customWidth="1"/>
    <col min="36" max="36" width="13" style="110" bestFit="1" customWidth="1"/>
    <col min="37" max="48" width="9" style="110"/>
    <col min="49" max="49" width="2.75" style="5" customWidth="1"/>
    <col min="50" max="51" width="9" style="110"/>
    <col min="52" max="53" width="10.5" style="110" bestFit="1" customWidth="1"/>
    <col min="54" max="54" width="17.25" style="110" bestFit="1" customWidth="1"/>
    <col min="55" max="55" width="13" style="110" bestFit="1" customWidth="1"/>
    <col min="56" max="67" width="9" style="110"/>
    <col min="68" max="68" width="2.75" style="5" customWidth="1"/>
    <col min="69" max="70" width="9" style="110"/>
    <col min="71" max="72" width="10.5" style="110" bestFit="1" customWidth="1"/>
    <col min="73" max="73" width="17.25" style="110" bestFit="1" customWidth="1"/>
    <col min="74" max="74" width="13.875" style="110" bestFit="1" customWidth="1"/>
    <col min="75" max="86" width="9" style="110"/>
    <col min="87" max="87" width="2.75" style="5" customWidth="1"/>
    <col min="88" max="89" width="9" style="110"/>
    <col min="90" max="90" width="9" style="125"/>
    <col min="91" max="16384" width="9" style="110"/>
  </cols>
  <sheetData>
    <row r="1" spans="1:103" x14ac:dyDescent="0.2">
      <c r="A1" s="25" t="s">
        <v>119</v>
      </c>
      <c r="M1" s="113" t="s">
        <v>285</v>
      </c>
      <c r="AE1" s="113" t="s">
        <v>286</v>
      </c>
      <c r="AX1" s="113" t="s">
        <v>287</v>
      </c>
      <c r="BQ1" s="113" t="s">
        <v>260</v>
      </c>
      <c r="CJ1" s="110" t="s">
        <v>433</v>
      </c>
    </row>
    <row r="2" spans="1:103" x14ac:dyDescent="0.2">
      <c r="A2" s="25" t="s">
        <v>271</v>
      </c>
      <c r="C2" s="110">
        <v>30</v>
      </c>
      <c r="D2" s="110" t="s">
        <v>272</v>
      </c>
    </row>
    <row r="3" spans="1:103" x14ac:dyDescent="0.2">
      <c r="A3" s="25" t="s">
        <v>273</v>
      </c>
      <c r="C3" s="110">
        <v>28</v>
      </c>
      <c r="D3" s="110" t="s">
        <v>272</v>
      </c>
    </row>
    <row r="4" spans="1:103" x14ac:dyDescent="0.2">
      <c r="A4" s="25" t="s">
        <v>274</v>
      </c>
      <c r="C4" s="110">
        <v>8</v>
      </c>
      <c r="D4" s="110" t="s">
        <v>275</v>
      </c>
    </row>
    <row r="5" spans="1:103" x14ac:dyDescent="0.2">
      <c r="A5" s="25" t="s">
        <v>284</v>
      </c>
      <c r="O5" s="130" t="s">
        <v>452</v>
      </c>
      <c r="AI5" s="51"/>
      <c r="BB5" s="51"/>
      <c r="BU5" s="138" t="s">
        <v>480</v>
      </c>
      <c r="CM5" s="48"/>
      <c r="CN5" s="48"/>
      <c r="CO5" s="48"/>
      <c r="CP5" s="48"/>
      <c r="CQ5" s="48"/>
    </row>
    <row r="6" spans="1:103" x14ac:dyDescent="0.2">
      <c r="A6" s="25" t="s">
        <v>281</v>
      </c>
      <c r="B6" s="110">
        <v>99</v>
      </c>
      <c r="P6" s="152" t="s">
        <v>304</v>
      </c>
      <c r="Q6" s="152"/>
      <c r="R6" s="152"/>
      <c r="W6" s="152" t="s">
        <v>305</v>
      </c>
      <c r="X6" s="152"/>
      <c r="Y6" s="152"/>
      <c r="Z6" s="152"/>
      <c r="AA6" s="152"/>
      <c r="AI6" s="152" t="s">
        <v>304</v>
      </c>
      <c r="AJ6" s="152"/>
      <c r="AK6" s="152"/>
      <c r="AP6" s="152" t="s">
        <v>305</v>
      </c>
      <c r="AQ6" s="152"/>
      <c r="AR6" s="152"/>
      <c r="AS6" s="152"/>
      <c r="AT6" s="152"/>
      <c r="BB6" s="152" t="s">
        <v>304</v>
      </c>
      <c r="BC6" s="152"/>
      <c r="BD6" s="152"/>
      <c r="BI6" s="152" t="s">
        <v>305</v>
      </c>
      <c r="BJ6" s="152"/>
      <c r="BK6" s="152"/>
      <c r="BL6" s="152"/>
      <c r="BM6" s="152"/>
      <c r="BU6" s="152" t="s">
        <v>435</v>
      </c>
      <c r="BV6" s="152"/>
      <c r="BW6" s="152"/>
      <c r="CB6" s="152" t="s">
        <v>305</v>
      </c>
      <c r="CC6" s="152"/>
      <c r="CD6" s="152"/>
      <c r="CE6" s="152"/>
      <c r="CF6" s="152"/>
      <c r="CM6" s="152" t="s">
        <v>305</v>
      </c>
      <c r="CN6" s="152"/>
      <c r="CO6" s="152"/>
      <c r="CP6" s="152"/>
      <c r="CQ6" s="152"/>
      <c r="CU6" s="152" t="s">
        <v>305</v>
      </c>
      <c r="CV6" s="152"/>
      <c r="CW6" s="152"/>
      <c r="CX6" s="152"/>
      <c r="CY6" s="152"/>
    </row>
    <row r="7" spans="1:103" x14ac:dyDescent="0.2">
      <c r="A7" s="25" t="s">
        <v>282</v>
      </c>
      <c r="B7" s="110">
        <v>198</v>
      </c>
      <c r="O7" s="110" t="s">
        <v>295</v>
      </c>
      <c r="P7" s="110" t="s">
        <v>477</v>
      </c>
      <c r="R7" s="110" t="s">
        <v>296</v>
      </c>
      <c r="S7" s="110" t="s">
        <v>297</v>
      </c>
      <c r="T7" s="110" t="s">
        <v>311</v>
      </c>
      <c r="V7" s="110" t="s">
        <v>22</v>
      </c>
      <c r="W7" s="110" t="s">
        <v>306</v>
      </c>
      <c r="X7" s="110" t="s">
        <v>307</v>
      </c>
      <c r="Y7" s="110" t="s">
        <v>308</v>
      </c>
      <c r="Z7" s="110" t="s">
        <v>309</v>
      </c>
      <c r="AA7" s="110" t="s">
        <v>310</v>
      </c>
      <c r="AG7" s="110" t="s">
        <v>312</v>
      </c>
      <c r="AH7" s="110" t="s">
        <v>313</v>
      </c>
      <c r="AI7" s="110" t="s">
        <v>481</v>
      </c>
      <c r="AK7" s="110" t="s">
        <v>463</v>
      </c>
      <c r="AL7" s="110" t="s">
        <v>297</v>
      </c>
      <c r="AM7" s="110" t="s">
        <v>311</v>
      </c>
      <c r="AO7" s="110" t="s">
        <v>22</v>
      </c>
      <c r="AP7" s="110" t="s">
        <v>306</v>
      </c>
      <c r="AQ7" s="110" t="s">
        <v>307</v>
      </c>
      <c r="AR7" s="110" t="s">
        <v>308</v>
      </c>
      <c r="AS7" s="110" t="s">
        <v>309</v>
      </c>
      <c r="AT7" s="110" t="s">
        <v>310</v>
      </c>
      <c r="AZ7" s="125" t="s">
        <v>312</v>
      </c>
      <c r="BA7" s="125" t="s">
        <v>313</v>
      </c>
      <c r="BB7" s="136" t="s">
        <v>481</v>
      </c>
      <c r="BD7" s="110" t="s">
        <v>317</v>
      </c>
      <c r="BE7" s="110" t="s">
        <v>297</v>
      </c>
      <c r="BF7" s="110" t="s">
        <v>311</v>
      </c>
      <c r="BH7" s="110" t="s">
        <v>22</v>
      </c>
      <c r="BI7" s="110" t="s">
        <v>306</v>
      </c>
      <c r="BJ7" s="110" t="s">
        <v>307</v>
      </c>
      <c r="BK7" s="110" t="s">
        <v>308</v>
      </c>
      <c r="BL7" s="110" t="s">
        <v>309</v>
      </c>
      <c r="BM7" s="110" t="s">
        <v>310</v>
      </c>
      <c r="BS7" s="110" t="s">
        <v>312</v>
      </c>
      <c r="BT7" s="110" t="s">
        <v>313</v>
      </c>
      <c r="BU7" s="110" t="s">
        <v>478</v>
      </c>
      <c r="BW7" s="110" t="s">
        <v>316</v>
      </c>
      <c r="BX7" s="110" t="s">
        <v>297</v>
      </c>
      <c r="BY7" s="110" t="s">
        <v>311</v>
      </c>
      <c r="CA7" s="110" t="s">
        <v>22</v>
      </c>
      <c r="CB7" s="110" t="s">
        <v>306</v>
      </c>
      <c r="CC7" s="110" t="s">
        <v>307</v>
      </c>
      <c r="CD7" s="110" t="s">
        <v>308</v>
      </c>
      <c r="CE7" s="110" t="s">
        <v>309</v>
      </c>
      <c r="CF7" s="110" t="s">
        <v>310</v>
      </c>
      <c r="CL7" s="125" t="s">
        <v>22</v>
      </c>
      <c r="CM7" s="125" t="s">
        <v>306</v>
      </c>
      <c r="CN7" s="125" t="s">
        <v>307</v>
      </c>
      <c r="CO7" s="125" t="s">
        <v>308</v>
      </c>
      <c r="CP7" s="125" t="s">
        <v>309</v>
      </c>
      <c r="CQ7" s="125" t="s">
        <v>310</v>
      </c>
      <c r="CT7" s="110" t="s">
        <v>434</v>
      </c>
      <c r="CU7" s="125" t="s">
        <v>306</v>
      </c>
      <c r="CV7" s="125" t="s">
        <v>307</v>
      </c>
      <c r="CW7" s="125" t="s">
        <v>308</v>
      </c>
      <c r="CX7" s="125" t="s">
        <v>309</v>
      </c>
      <c r="CY7" s="125" t="s">
        <v>310</v>
      </c>
    </row>
    <row r="8" spans="1:103" x14ac:dyDescent="0.2">
      <c r="A8" s="25" t="s">
        <v>283</v>
      </c>
      <c r="B8" s="110">
        <v>999999</v>
      </c>
      <c r="O8" s="110">
        <v>1</v>
      </c>
      <c r="P8" s="110">
        <v>3</v>
      </c>
      <c r="R8" s="110">
        <v>2000</v>
      </c>
      <c r="S8" s="110">
        <f>IF(P8="",0,$T$18*P8)+
IF(Q8="",0,IFERROR(INDEX(道具投放节奏!$I:$I,MATCH(Q$7,道具投放节奏!$D:$D,0)),INDEX(其他调用!$CP$3:$CP$6,MATCH(Q$7,其他调用!$CN$3:$CN$6,0)))*Q8)+
IF(R8="",0,IFERROR(INDEX(道具投放节奏!$I:$I,MATCH(R$7,道具投放节奏!$D:$D,0)),INDEX(其他调用!$CP$3:$CP$6,MATCH(R$7,其他调用!$CN$3:$CN$6,0)))*R8)</f>
        <v>1580</v>
      </c>
      <c r="T8" s="110" t="s">
        <v>30</v>
      </c>
      <c r="V8" s="110">
        <v>1</v>
      </c>
      <c r="W8" s="110">
        <f>MAX($V8-$C$2,0)*INDEX($S$8:$S$10,MATCH(W$7,$T$8:$T$10,0))*$C$4/$C$3</f>
        <v>0</v>
      </c>
      <c r="X8" s="110">
        <f t="shared" ref="X8:X23" si="0">MAX($V8-$C$2,0)*INDEX($S$8:$S$10,MATCH(X$7,$T$8:$T$10,0))*$C$4/$C$3</f>
        <v>0</v>
      </c>
      <c r="Y8" s="134">
        <f>X8</f>
        <v>0</v>
      </c>
      <c r="Z8" s="110">
        <f>Y8</f>
        <v>0</v>
      </c>
      <c r="AA8" s="110">
        <f>Z8</f>
        <v>0</v>
      </c>
      <c r="AG8" s="110">
        <v>1</v>
      </c>
      <c r="AH8" s="110">
        <v>1</v>
      </c>
      <c r="AI8" s="110">
        <v>1000</v>
      </c>
      <c r="AK8" s="110">
        <v>2000</v>
      </c>
      <c r="AL8" s="110">
        <f>IF(AI8="",0,IFERROR(INDEX(道具投放节奏!$I:$I,MATCH(AI$7,道具投放节奏!$D:$D,0)),INDEX(其他调用!$CP$3:$CP$6,MATCH(AI$7,其他调用!$CN$3:$CN$6,0)))*AI8)+
IF(AJ8="",0,IFERROR(INDEX(道具投放节奏!$I:$I,MATCH(AJ$7,道具投放节奏!$D:$D,0)),INDEX(其他调用!$CP$3:$CP$6,MATCH(AJ$7,其他调用!$CN$3:$CN$6,0)))*AJ8)+
IF(AK8="",0,IFERROR(INDEX(道具投放节奏!$I:$I,MATCH(AK$7,道具投放节奏!$D:$D,0)),INDEX(其他调用!$CP$3:$CP$6,MATCH(AK$7,其他调用!$CN$3:$CN$6,0)))*AK8)</f>
        <v>3000</v>
      </c>
      <c r="AM8" s="110" t="s">
        <v>31</v>
      </c>
      <c r="AO8" s="110">
        <v>1</v>
      </c>
      <c r="AP8" s="110">
        <f>IFERROR(MAX($AO8-$C$2,0)*INDEX($AL$8:$AL$17,MATCH(AP$7,$AM$8:$AM$17,0))*$C$4/$C$3,AQ8)</f>
        <v>0</v>
      </c>
      <c r="AQ8" s="110">
        <f t="shared" ref="AQ8:AT8" si="1">IFERROR(MAX($AO8-$C$2,0)*INDEX($AL$8:$AL$17,MATCH(AQ$7,$AM$8:$AM$17,0))*$C$4/$C$3,AR8)</f>
        <v>0</v>
      </c>
      <c r="AR8" s="110">
        <f t="shared" si="1"/>
        <v>0</v>
      </c>
      <c r="AS8" s="110">
        <f t="shared" si="1"/>
        <v>0</v>
      </c>
      <c r="AT8" s="110">
        <f t="shared" si="1"/>
        <v>0</v>
      </c>
      <c r="AZ8" s="125">
        <v>1</v>
      </c>
      <c r="BA8" s="125">
        <v>1</v>
      </c>
      <c r="BB8" s="137">
        <v>1000</v>
      </c>
      <c r="BD8" s="110">
        <v>15</v>
      </c>
      <c r="BE8" s="136" t="e">
        <f>IF(BB8="",0,IFERROR(INDEX(道具投放节奏!$I:$I,MATCH(BB$7,道具投放节奏!$D:$D,0)),INDEX(其他调用!$CP$3:$CP$6,MATCH(BB$7,其他调用!$CN$3:$CN$6,0)))*BB8)+
IF(BC8="",0,IFERROR(INDEX(道具投放节奏!$I:$I,MATCH(BC$7,道具投放节奏!$D:$D,0)),INDEX(其他调用!$CP$3:$CP$6,MATCH(BC$7,其他调用!$CN$3:$CN$6,0)))*BC8)+
IF(BD8="",0,IFERROR(INDEX(道具投放节奏!$I:$I,MATCH(BD$7,道具投放节奏!$D:$D,0)),INDEX(其他调用!$CP$3:$CP$6,MATCH(BD$7,其他调用!$CN$3:$CN$6,0)))*BD8)</f>
        <v>#N/A</v>
      </c>
      <c r="BF8" s="125" t="s">
        <v>31</v>
      </c>
      <c r="BH8" s="110">
        <v>1</v>
      </c>
      <c r="BI8" s="110">
        <f>IFERROR(MAX($BH8-$C$2,0)*INDEX($BE$8:$BE$17,MATCH(BI$7,$BF$8:$BF$17,0))*$C$4/$C$3,BJ8)</f>
        <v>0</v>
      </c>
      <c r="BJ8" s="110">
        <f t="shared" ref="BJ8:BM8" si="2">IFERROR(MAX($BH8-$C$2,0)*INDEX($BE$8:$BE$17,MATCH(BJ$7,$BF$8:$BF$17,0))*$C$4/$C$3,BK8)</f>
        <v>0</v>
      </c>
      <c r="BK8" s="110">
        <f t="shared" si="2"/>
        <v>0</v>
      </c>
      <c r="BL8" s="110">
        <f t="shared" si="2"/>
        <v>0</v>
      </c>
      <c r="BM8" s="110">
        <f t="shared" si="2"/>
        <v>0</v>
      </c>
      <c r="BS8" s="110">
        <v>1</v>
      </c>
      <c r="BT8" s="110">
        <v>1</v>
      </c>
      <c r="BU8" s="110">
        <v>30</v>
      </c>
      <c r="BW8" s="110">
        <v>50</v>
      </c>
      <c r="BX8" s="110">
        <f>IF(BU8="",0,IFERROR(INDEX(道具投放节奏!$K:$K,MATCH(BU$7,道具投放节奏!$D:$D,0)),INDEX(其他调用!$CP$3:$CP$6,MATCH(BU$7,其他调用!$CN$3:$CN$6,0)))*BU8)+
IF(BV8="",0,IFERROR(INDEX(道具投放节奏!$K:$K,MATCH(BV$7,道具投放节奏!$D:$D,0)),INDEX(其他调用!$CP$3:$CP$6,MATCH(BV$7,其他调用!$CN$3:$CN$6,0)))*BV8)+
IF(BW8="",0,IFERROR(INDEX(道具投放节奏!$K:$K,MATCH(BW$7,道具投放节奏!$D:$D,0)),INDEX(其他调用!$CP$3:$CP$6,MATCH(BW$7,其他调用!$CN$3:$CN$6,0)))*BW8)</f>
        <v>25000</v>
      </c>
      <c r="BY8" s="110" t="s">
        <v>31</v>
      </c>
      <c r="CA8" s="110">
        <v>1</v>
      </c>
      <c r="CB8" s="110">
        <f>MAX($CA8-$C$2,0)*INDEX($BX$8:$BX$44,MATCH(CB$7,$BY$8:$BY$44,0))/$C$3</f>
        <v>0</v>
      </c>
      <c r="CC8" s="136">
        <f t="shared" ref="CC8:CF23" si="3">MAX($CA8-$C$2,0)*INDEX($BX$8:$BX$44,MATCH(CC$7,$BY$8:$BY$44,0))/$C$3</f>
        <v>0</v>
      </c>
      <c r="CD8" s="136">
        <f t="shared" si="3"/>
        <v>0</v>
      </c>
      <c r="CE8" s="136">
        <f t="shared" si="3"/>
        <v>0</v>
      </c>
      <c r="CF8" s="136">
        <f t="shared" si="3"/>
        <v>0</v>
      </c>
      <c r="CL8" s="125">
        <v>1</v>
      </c>
      <c r="CM8" s="125">
        <f>W8+AP8+BI8+CB8</f>
        <v>0</v>
      </c>
      <c r="CN8" s="125">
        <f t="shared" ref="CN8:CQ8" si="4">X8+AQ8+BJ8+CC8</f>
        <v>0</v>
      </c>
      <c r="CO8" s="125">
        <f t="shared" si="4"/>
        <v>0</v>
      </c>
      <c r="CP8" s="125">
        <f t="shared" si="4"/>
        <v>0</v>
      </c>
      <c r="CQ8" s="125">
        <f t="shared" si="4"/>
        <v>0</v>
      </c>
      <c r="CT8" s="110">
        <v>1</v>
      </c>
      <c r="CU8" s="110">
        <f>求节点(节奏总纲!R$4:R$363,CM$8:CM$367,$CT8)</f>
        <v>0</v>
      </c>
      <c r="CV8" s="125">
        <f>求节点(节奏总纲!S$4:S$363,CN$8:CN$367,$CT8)</f>
        <v>0</v>
      </c>
      <c r="CW8" s="125">
        <f>求节点(节奏总纲!T$4:T$363,CO$8:CO$367,$CT8)</f>
        <v>0</v>
      </c>
      <c r="CX8" s="125">
        <f>求节点(节奏总纲!U$4:U$363,CP$8:CP$367,$CT8)</f>
        <v>0</v>
      </c>
      <c r="CY8" s="125">
        <f>求节点(节奏总纲!V$4:V$363,CQ$8:CQ$367,$CT8)</f>
        <v>0</v>
      </c>
    </row>
    <row r="9" spans="1:103" x14ac:dyDescent="0.2">
      <c r="A9" s="25" t="s">
        <v>288</v>
      </c>
      <c r="D9" s="110">
        <v>15000</v>
      </c>
      <c r="E9" s="110" t="s">
        <v>290</v>
      </c>
      <c r="F9" s="110" t="s">
        <v>314</v>
      </c>
      <c r="G9" s="110" t="e">
        <f>S9*C4+AL16*C4+BE16*C4+BX15</f>
        <v>#N/A</v>
      </c>
      <c r="O9" s="110">
        <v>2</v>
      </c>
      <c r="P9" s="110">
        <v>2</v>
      </c>
      <c r="R9" s="110">
        <v>1500</v>
      </c>
      <c r="S9" s="134">
        <f>IF(P9="",0,$T$18*P9)+
IF(Q9="",0,IFERROR(INDEX(道具投放节奏!$I:$I,MATCH(Q$7,道具投放节奏!$D:$D,0)),INDEX(其他调用!$CP$3:$CP$6,MATCH(Q$7,其他调用!$CN$3:$CN$6,0)))*Q9)+
IF(R9="",0,IFERROR(INDEX(道具投放节奏!$I:$I,MATCH(R$7,道具投放节奏!$D:$D,0)),INDEX(其他调用!$CP$3:$CP$6,MATCH(R$7,其他调用!$CN$3:$CN$6,0)))*R9)</f>
        <v>1070</v>
      </c>
      <c r="T9" s="134" t="s">
        <v>23</v>
      </c>
      <c r="V9" s="110">
        <v>2</v>
      </c>
      <c r="W9" s="110">
        <f t="shared" ref="W9:X72" si="5">MAX($V9-$C$2,0)*INDEX($S$8:$S$10,MATCH(W$7,$T$8:$T$10,0))*$C$4/$C$3</f>
        <v>0</v>
      </c>
      <c r="X9" s="110">
        <f t="shared" si="0"/>
        <v>0</v>
      </c>
      <c r="Y9" s="134">
        <f t="shared" ref="Y9:Y72" si="6">X9</f>
        <v>0</v>
      </c>
      <c r="Z9" s="110">
        <f t="shared" ref="Z9:AA9" si="7">Y9</f>
        <v>0</v>
      </c>
      <c r="AA9" s="110">
        <f t="shared" si="7"/>
        <v>0</v>
      </c>
      <c r="AG9" s="110">
        <v>2</v>
      </c>
      <c r="AH9" s="110">
        <v>3</v>
      </c>
      <c r="AI9" s="110">
        <v>800</v>
      </c>
      <c r="AK9" s="137">
        <v>1600</v>
      </c>
      <c r="AL9" s="110">
        <f>IF(AI9="",0,IFERROR(INDEX(道具投放节奏!$I:$I,MATCH(AI$7,道具投放节奏!$D:$D,0)),INDEX(其他调用!$CP$3:$CP$6,MATCH(AI$7,其他调用!$CN$3:$CN$6,0)))*AI9)+
IF(AJ9="",0,IFERROR(INDEX(道具投放节奏!$I:$I,MATCH(AJ$7,道具投放节奏!$D:$D,0)),INDEX(其他调用!$CP$3:$CP$6,MATCH(AJ$7,其他调用!$CN$3:$CN$6,0)))*AJ9)+
IF(AK9="",0,IFERROR(INDEX(道具投放节奏!$I:$I,MATCH(AK$7,道具投放节奏!$D:$D,0)),INDEX(其他调用!$CP$3:$CP$6,MATCH(AK$7,其他调用!$CN$3:$CN$6,0)))*AK9)</f>
        <v>2400</v>
      </c>
      <c r="AM9" s="110" t="s">
        <v>31</v>
      </c>
      <c r="AO9" s="110">
        <v>2</v>
      </c>
      <c r="AP9" s="110">
        <f t="shared" ref="AP9:AT9" si="8">IFERROR(MAX($AO9-$C$2,0)*INDEX($AL$8:$AL$17,MATCH(AP$7,$AM$8:$AM$17,0))*$C$4/$C$3,AQ9)</f>
        <v>0</v>
      </c>
      <c r="AQ9" s="110">
        <f t="shared" si="8"/>
        <v>0</v>
      </c>
      <c r="AR9" s="110">
        <f t="shared" si="8"/>
        <v>0</v>
      </c>
      <c r="AS9" s="110">
        <f t="shared" si="8"/>
        <v>0</v>
      </c>
      <c r="AT9" s="110">
        <f t="shared" si="8"/>
        <v>0</v>
      </c>
      <c r="AZ9" s="125">
        <v>2</v>
      </c>
      <c r="BA9" s="125">
        <v>3</v>
      </c>
      <c r="BB9" s="137">
        <v>800</v>
      </c>
      <c r="BD9" s="110">
        <v>10</v>
      </c>
      <c r="BE9" s="136" t="e">
        <f>IF(BB9="",0,IFERROR(INDEX(道具投放节奏!$I:$I,MATCH(BB$7,道具投放节奏!$D:$D,0)),INDEX(其他调用!$CP$3:$CP$6,MATCH(BB$7,其他调用!$CN$3:$CN$6,0)))*BB9)+
IF(BC9="",0,IFERROR(INDEX(道具投放节奏!$I:$I,MATCH(BC$7,道具投放节奏!$D:$D,0)),INDEX(其他调用!$CP$3:$CP$6,MATCH(BC$7,其他调用!$CN$3:$CN$6,0)))*BC9)+
IF(BD9="",0,IFERROR(INDEX(道具投放节奏!$I:$I,MATCH(BD$7,道具投放节奏!$D:$D,0)),INDEX(其他调用!$CP$3:$CP$6,MATCH(BD$7,其他调用!$CN$3:$CN$6,0)))*BD9)</f>
        <v>#N/A</v>
      </c>
      <c r="BF9" s="125" t="s">
        <v>31</v>
      </c>
      <c r="BH9" s="110">
        <v>2</v>
      </c>
      <c r="BI9" s="110">
        <f t="shared" ref="BI9:BM9" si="9">IFERROR(MAX($BH9-$C$2,0)*INDEX($BE$8:$BE$17,MATCH(BI$7,$BF$8:$BF$17,0))*$C$4/$C$3,BJ9)</f>
        <v>0</v>
      </c>
      <c r="BJ9" s="110">
        <f t="shared" si="9"/>
        <v>0</v>
      </c>
      <c r="BK9" s="110">
        <f t="shared" si="9"/>
        <v>0</v>
      </c>
      <c r="BL9" s="110">
        <f t="shared" si="9"/>
        <v>0</v>
      </c>
      <c r="BM9" s="110">
        <f t="shared" si="9"/>
        <v>0</v>
      </c>
      <c r="BS9" s="110">
        <v>2</v>
      </c>
      <c r="BT9" s="110">
        <v>2</v>
      </c>
      <c r="BU9" s="110">
        <v>20</v>
      </c>
      <c r="BW9" s="110">
        <v>40</v>
      </c>
      <c r="BX9" s="110">
        <f>IF(BU9="",0,IFERROR(INDEX(道具投放节奏!$K:$K,MATCH(BU$7,道具投放节奏!$D:$D,0)),INDEX(其他调用!$CP$3:$CP$6,MATCH(BU$7,其他调用!$CN$3:$CN$6,0)))*BU9)+
IF(BV9="",0,IFERROR(INDEX(道具投放节奏!$K:$K,MATCH(BV$7,道具投放节奏!$D:$D,0)),INDEX(其他调用!$CP$3:$CP$6,MATCH(BV$7,其他调用!$CN$3:$CN$6,0)))*BV9)+
IF(BW9="",0,IFERROR(INDEX(道具投放节奏!$K:$K,MATCH(BW$7,道具投放节奏!$D:$D,0)),INDEX(其他调用!$CP$3:$CP$6,MATCH(BW$7,其他调用!$CN$3:$CN$6,0)))*BW9)</f>
        <v>17333.333333333332</v>
      </c>
      <c r="BY9" s="110" t="s">
        <v>31</v>
      </c>
      <c r="CA9" s="110">
        <v>2</v>
      </c>
      <c r="CB9" s="136">
        <f t="shared" ref="CB9:CF71" si="10">MAX($CA9-$C$2,0)*INDEX($BX$8:$BX$44,MATCH(CB$7,$BY$8:$BY$44,0))/$C$3</f>
        <v>0</v>
      </c>
      <c r="CC9" s="136">
        <f t="shared" si="3"/>
        <v>0</v>
      </c>
      <c r="CD9" s="136">
        <f t="shared" si="3"/>
        <v>0</v>
      </c>
      <c r="CE9" s="136">
        <f t="shared" si="3"/>
        <v>0</v>
      </c>
      <c r="CF9" s="136">
        <f t="shared" si="3"/>
        <v>0</v>
      </c>
      <c r="CL9" s="125">
        <v>2</v>
      </c>
      <c r="CM9" s="125">
        <f t="shared" ref="CM9:CM72" si="11">W9+AP9+BI9+CB9</f>
        <v>0</v>
      </c>
      <c r="CN9" s="125">
        <f t="shared" ref="CN9:CN72" si="12">X9+AQ9+BJ9+CC9</f>
        <v>0</v>
      </c>
      <c r="CO9" s="125">
        <f t="shared" ref="CO9:CO72" si="13">Y9+AR9+BK9+CD9</f>
        <v>0</v>
      </c>
      <c r="CP9" s="125">
        <f t="shared" ref="CP9:CP72" si="14">Z9+AS9+BL9+CE9</f>
        <v>0</v>
      </c>
      <c r="CQ9" s="125">
        <f t="shared" ref="CQ9:CQ72" si="15">AA9+AT9+BM9+CF9</f>
        <v>0</v>
      </c>
      <c r="CT9" s="110">
        <v>2</v>
      </c>
      <c r="CU9" s="125">
        <f>求节点(节奏总纲!R$4:R$363,CM$8:CM$367,$CT9)</f>
        <v>0</v>
      </c>
      <c r="CV9" s="125">
        <f>求节点(节奏总纲!S$4:S$363,CN$8:CN$367,$CT9)</f>
        <v>0</v>
      </c>
      <c r="CW9" s="125">
        <f>求节点(节奏总纲!T$4:T$363,CO$8:CO$367,$CT9)</f>
        <v>0</v>
      </c>
      <c r="CX9" s="125">
        <f>求节点(节奏总纲!U$4:U$363,CP$8:CP$367,$CT9)</f>
        <v>0</v>
      </c>
      <c r="CY9" s="125">
        <f>求节点(节奏总纲!V$4:V$363,CQ$8:CQ$367,$CT9)</f>
        <v>0</v>
      </c>
    </row>
    <row r="10" spans="1:103" x14ac:dyDescent="0.2">
      <c r="A10" s="25" t="s">
        <v>289</v>
      </c>
      <c r="D10" s="110">
        <f>40000+D25*2*C4</f>
        <v>40000</v>
      </c>
      <c r="E10" s="110" t="s">
        <v>290</v>
      </c>
      <c r="F10" s="110" t="s">
        <v>314</v>
      </c>
      <c r="G10" s="110" t="e">
        <f>S8*C4+AL8*C4+BE8*C4+BX8</f>
        <v>#N/A</v>
      </c>
      <c r="O10" s="110">
        <v>3</v>
      </c>
      <c r="P10" s="110">
        <v>1</v>
      </c>
      <c r="R10" s="110">
        <v>1000</v>
      </c>
      <c r="S10" s="134">
        <f>IF(P10="",0,$T$18*P10)+
IF(Q10="",0,IFERROR(INDEX(道具投放节奏!$I:$I,MATCH(Q$7,道具投放节奏!$D:$D,0)),INDEX(其他调用!$CP$3:$CP$6,MATCH(Q$7,其他调用!$CN$3:$CN$6,0)))*Q10)+
IF(R10="",0,IFERROR(INDEX(道具投放节奏!$I:$I,MATCH(R$7,道具投放节奏!$D:$D,0)),INDEX(其他调用!$CP$3:$CP$6,MATCH(R$7,其他调用!$CN$3:$CN$6,0)))*R10)</f>
        <v>560</v>
      </c>
      <c r="T10" s="110" t="s">
        <v>23</v>
      </c>
      <c r="V10" s="110">
        <v>3</v>
      </c>
      <c r="W10" s="110">
        <f t="shared" si="5"/>
        <v>0</v>
      </c>
      <c r="X10" s="110">
        <f t="shared" si="0"/>
        <v>0</v>
      </c>
      <c r="Y10" s="134">
        <f t="shared" si="6"/>
        <v>0</v>
      </c>
      <c r="Z10" s="110">
        <f t="shared" ref="Z10:AA10" si="16">Y10</f>
        <v>0</v>
      </c>
      <c r="AA10" s="110">
        <f t="shared" si="16"/>
        <v>0</v>
      </c>
      <c r="AG10" s="110">
        <v>4</v>
      </c>
      <c r="AH10" s="110">
        <v>5</v>
      </c>
      <c r="AI10" s="110">
        <v>700</v>
      </c>
      <c r="AK10" s="137">
        <v>1400</v>
      </c>
      <c r="AL10" s="110">
        <f>IF(AI10="",0,IFERROR(INDEX(道具投放节奏!$I:$I,MATCH(AI$7,道具投放节奏!$D:$D,0)),INDEX(其他调用!$CP$3:$CP$6,MATCH(AI$7,其他调用!$CN$3:$CN$6,0)))*AI10)+
IF(AJ10="",0,IFERROR(INDEX(道具投放节奏!$I:$I,MATCH(AJ$7,道具投放节奏!$D:$D,0)),INDEX(其他调用!$CP$3:$CP$6,MATCH(AJ$7,其他调用!$CN$3:$CN$6,0)))*AJ10)+
IF(AK10="",0,IFERROR(INDEX(道具投放节奏!$I:$I,MATCH(AK$7,道具投放节奏!$D:$D,0)),INDEX(其他调用!$CP$3:$CP$6,MATCH(AK$7,其他调用!$CN$3:$CN$6,0)))*AK10)</f>
        <v>2100</v>
      </c>
      <c r="AM10" s="110" t="s">
        <v>31</v>
      </c>
      <c r="AO10" s="110">
        <v>3</v>
      </c>
      <c r="AP10" s="110">
        <f t="shared" ref="AP10:AT10" si="17">IFERROR(MAX($AO10-$C$2,0)*INDEX($AL$8:$AL$17,MATCH(AP$7,$AM$8:$AM$17,0))*$C$4/$C$3,AQ10)</f>
        <v>0</v>
      </c>
      <c r="AQ10" s="110">
        <f t="shared" si="17"/>
        <v>0</v>
      </c>
      <c r="AR10" s="110">
        <f t="shared" si="17"/>
        <v>0</v>
      </c>
      <c r="AS10" s="110">
        <f t="shared" si="17"/>
        <v>0</v>
      </c>
      <c r="AT10" s="110">
        <f t="shared" si="17"/>
        <v>0</v>
      </c>
      <c r="AZ10" s="125">
        <v>4</v>
      </c>
      <c r="BA10" s="125">
        <v>5</v>
      </c>
      <c r="BB10" s="137">
        <v>700</v>
      </c>
      <c r="BD10" s="110">
        <v>8</v>
      </c>
      <c r="BE10" s="136" t="e">
        <f>IF(BB10="",0,IFERROR(INDEX(道具投放节奏!$I:$I,MATCH(BB$7,道具投放节奏!$D:$D,0)),INDEX(其他调用!$CP$3:$CP$6,MATCH(BB$7,其他调用!$CN$3:$CN$6,0)))*BB10)+
IF(BC10="",0,IFERROR(INDEX(道具投放节奏!$I:$I,MATCH(BC$7,道具投放节奏!$D:$D,0)),INDEX(其他调用!$CP$3:$CP$6,MATCH(BC$7,其他调用!$CN$3:$CN$6,0)))*BC10)+
IF(BD10="",0,IFERROR(INDEX(道具投放节奏!$I:$I,MATCH(BD$7,道具投放节奏!$D:$D,0)),INDEX(其他调用!$CP$3:$CP$6,MATCH(BD$7,其他调用!$CN$3:$CN$6,0)))*BD10)</f>
        <v>#N/A</v>
      </c>
      <c r="BF10" s="125" t="s">
        <v>31</v>
      </c>
      <c r="BH10" s="110">
        <v>3</v>
      </c>
      <c r="BI10" s="110">
        <f t="shared" ref="BI10:BM10" si="18">IFERROR(MAX($BH10-$C$2,0)*INDEX($BE$8:$BE$17,MATCH(BI$7,$BF$8:$BF$17,0))*$C$4/$C$3,BJ10)</f>
        <v>0</v>
      </c>
      <c r="BJ10" s="110">
        <f t="shared" si="18"/>
        <v>0</v>
      </c>
      <c r="BK10" s="110">
        <f t="shared" si="18"/>
        <v>0</v>
      </c>
      <c r="BL10" s="110">
        <f t="shared" si="18"/>
        <v>0</v>
      </c>
      <c r="BM10" s="110">
        <f t="shared" si="18"/>
        <v>0</v>
      </c>
      <c r="BS10" s="110">
        <v>3</v>
      </c>
      <c r="BT10" s="110">
        <v>3</v>
      </c>
      <c r="BU10" s="110">
        <v>10</v>
      </c>
      <c r="BW10" s="110">
        <v>30</v>
      </c>
      <c r="BX10" s="110">
        <f>IF(BU10="",0,IFERROR(INDEX(道具投放节奏!$K:$K,MATCH(BU$7,道具投放节奏!$D:$D,0)),INDEX(其他调用!$CP$3:$CP$6,MATCH(BU$7,其他调用!$CN$3:$CN$6,0)))*BU10)+
IF(BV10="",0,IFERROR(INDEX(道具投放节奏!$K:$K,MATCH(BV$7,道具投放节奏!$D:$D,0)),INDEX(其他调用!$CP$3:$CP$6,MATCH(BV$7,其他调用!$CN$3:$CN$6,0)))*BV10)+
IF(BW10="",0,IFERROR(INDEX(道具投放节奏!$K:$K,MATCH(BW$7,道具投放节奏!$D:$D,0)),INDEX(其他调用!$CP$3:$CP$6,MATCH(BW$7,其他调用!$CN$3:$CN$6,0)))*BW10)</f>
        <v>9666.6666666666661</v>
      </c>
      <c r="BY10" s="110" t="s">
        <v>36</v>
      </c>
      <c r="CA10" s="110">
        <v>3</v>
      </c>
      <c r="CB10" s="136">
        <f t="shared" si="10"/>
        <v>0</v>
      </c>
      <c r="CC10" s="136">
        <f t="shared" si="3"/>
        <v>0</v>
      </c>
      <c r="CD10" s="136">
        <f t="shared" si="3"/>
        <v>0</v>
      </c>
      <c r="CE10" s="136">
        <f t="shared" si="3"/>
        <v>0</v>
      </c>
      <c r="CF10" s="136">
        <f t="shared" si="3"/>
        <v>0</v>
      </c>
      <c r="CL10" s="125">
        <v>3</v>
      </c>
      <c r="CM10" s="125">
        <f t="shared" si="11"/>
        <v>0</v>
      </c>
      <c r="CN10" s="125">
        <f t="shared" si="12"/>
        <v>0</v>
      </c>
      <c r="CO10" s="125">
        <f t="shared" si="13"/>
        <v>0</v>
      </c>
      <c r="CP10" s="125">
        <f t="shared" si="14"/>
        <v>0</v>
      </c>
      <c r="CQ10" s="125">
        <f t="shared" si="15"/>
        <v>0</v>
      </c>
      <c r="CT10" s="125">
        <v>3</v>
      </c>
      <c r="CU10" s="125">
        <f>求节点(节奏总纲!R$4:R$363,CM$8:CM$367,$CT10)</f>
        <v>0</v>
      </c>
      <c r="CV10" s="125">
        <f>求节点(节奏总纲!S$4:S$363,CN$8:CN$367,$CT10)</f>
        <v>0</v>
      </c>
      <c r="CW10" s="125">
        <f>求节点(节奏总纲!T$4:T$363,CO$8:CO$367,$CT10)</f>
        <v>0</v>
      </c>
      <c r="CX10" s="125">
        <f>求节点(节奏总纲!U$4:U$363,CP$8:CP$367,$CT10)</f>
        <v>0</v>
      </c>
      <c r="CY10" s="125">
        <f>求节点(节奏总纲!V$4:V$363,CQ$8:CQ$367,$CT10)</f>
        <v>0</v>
      </c>
    </row>
    <row r="11" spans="1:103" x14ac:dyDescent="0.2">
      <c r="A11" s="25" t="s">
        <v>318</v>
      </c>
      <c r="V11" s="110">
        <v>4</v>
      </c>
      <c r="W11" s="110">
        <f t="shared" si="5"/>
        <v>0</v>
      </c>
      <c r="X11" s="110">
        <f t="shared" si="0"/>
        <v>0</v>
      </c>
      <c r="Y11" s="134">
        <f t="shared" si="6"/>
        <v>0</v>
      </c>
      <c r="Z11" s="110">
        <f t="shared" ref="Z11:AA11" si="19">Y11</f>
        <v>0</v>
      </c>
      <c r="AA11" s="110">
        <f t="shared" si="19"/>
        <v>0</v>
      </c>
      <c r="AG11" s="110">
        <v>6</v>
      </c>
      <c r="AH11" s="110">
        <v>10</v>
      </c>
      <c r="AI11" s="136">
        <v>600</v>
      </c>
      <c r="AK11" s="137">
        <v>1200</v>
      </c>
      <c r="AL11" s="110">
        <f>IF(AI11="",0,IFERROR(INDEX(道具投放节奏!$I:$I,MATCH(AI$7,道具投放节奏!$D:$D,0)),INDEX(其他调用!$CP$3:$CP$6,MATCH(AI$7,其他调用!$CN$3:$CN$6,0)))*AI11)+
IF(AJ11="",0,IFERROR(INDEX(道具投放节奏!$I:$I,MATCH(AJ$7,道具投放节奏!$D:$D,0)),INDEX(其他调用!$CP$3:$CP$6,MATCH(AJ$7,其他调用!$CN$3:$CN$6,0)))*AJ11)+
IF(AK11="",0,IFERROR(INDEX(道具投放节奏!$I:$I,MATCH(AK$7,道具投放节奏!$D:$D,0)),INDEX(其他调用!$CP$3:$CP$6,MATCH(AK$7,其他调用!$CN$3:$CN$6,0)))*AK11)</f>
        <v>1800</v>
      </c>
      <c r="AM11" s="125" t="s">
        <v>31</v>
      </c>
      <c r="AO11" s="110">
        <v>4</v>
      </c>
      <c r="AP11" s="110">
        <f t="shared" ref="AP11:AT11" si="20">IFERROR(MAX($AO11-$C$2,0)*INDEX($AL$8:$AL$17,MATCH(AP$7,$AM$8:$AM$17,0))*$C$4/$C$3,AQ11)</f>
        <v>0</v>
      </c>
      <c r="AQ11" s="110">
        <f t="shared" si="20"/>
        <v>0</v>
      </c>
      <c r="AR11" s="110">
        <f t="shared" si="20"/>
        <v>0</v>
      </c>
      <c r="AS11" s="110">
        <f t="shared" si="20"/>
        <v>0</v>
      </c>
      <c r="AT11" s="110">
        <f t="shared" si="20"/>
        <v>0</v>
      </c>
      <c r="AZ11" s="125">
        <v>6</v>
      </c>
      <c r="BA11" s="125">
        <v>10</v>
      </c>
      <c r="BB11" s="137">
        <v>600</v>
      </c>
      <c r="BD11" s="110">
        <v>6</v>
      </c>
      <c r="BE11" s="136" t="e">
        <f>IF(BB11="",0,IFERROR(INDEX(道具投放节奏!$I:$I,MATCH(BB$7,道具投放节奏!$D:$D,0)),INDEX(其他调用!$CP$3:$CP$6,MATCH(BB$7,其他调用!$CN$3:$CN$6,0)))*BB11)+
IF(BC11="",0,IFERROR(INDEX(道具投放节奏!$I:$I,MATCH(BC$7,道具投放节奏!$D:$D,0)),INDEX(其他调用!$CP$3:$CP$6,MATCH(BC$7,其他调用!$CN$3:$CN$6,0)))*BC11)+
IF(BD11="",0,IFERROR(INDEX(道具投放节奏!$I:$I,MATCH(BD$7,道具投放节奏!$D:$D,0)),INDEX(其他调用!$CP$3:$CP$6,MATCH(BD$7,其他调用!$CN$3:$CN$6,0)))*BD11)</f>
        <v>#N/A</v>
      </c>
      <c r="BF11" s="125" t="s">
        <v>31</v>
      </c>
      <c r="BH11" s="110">
        <v>4</v>
      </c>
      <c r="BI11" s="110">
        <f t="shared" ref="BI11:BM11" si="21">IFERROR(MAX($BH11-$C$2,0)*INDEX($BE$8:$BE$17,MATCH(BI$7,$BF$8:$BF$17,0))*$C$4/$C$3,BJ11)</f>
        <v>0</v>
      </c>
      <c r="BJ11" s="110">
        <f t="shared" si="21"/>
        <v>0</v>
      </c>
      <c r="BK11" s="110">
        <f t="shared" si="21"/>
        <v>0</v>
      </c>
      <c r="BL11" s="110">
        <f t="shared" si="21"/>
        <v>0</v>
      </c>
      <c r="BM11" s="110">
        <f t="shared" si="21"/>
        <v>0</v>
      </c>
      <c r="BS11" s="110">
        <v>4</v>
      </c>
      <c r="BT11" s="110">
        <v>8</v>
      </c>
      <c r="BU11" s="110">
        <v>5</v>
      </c>
      <c r="BW11" s="110">
        <v>25</v>
      </c>
      <c r="BX11" s="110">
        <f>IF(BU11="",0,IFERROR(INDEX(道具投放节奏!$K:$K,MATCH(BU$7,道具投放节奏!$D:$D,0)),INDEX(其他调用!$CP$3:$CP$6,MATCH(BU$7,其他调用!$CN$3:$CN$6,0)))*BU11)+
IF(BV11="",0,IFERROR(INDEX(道具投放节奏!$K:$K,MATCH(BV$7,道具投放节奏!$D:$D,0)),INDEX(其他调用!$CP$3:$CP$6,MATCH(BV$7,其他调用!$CN$3:$CN$6,0)))*BV11)+
IF(BW11="",0,IFERROR(INDEX(道具投放节奏!$K:$K,MATCH(BW$7,道具投放节奏!$D:$D,0)),INDEX(其他调用!$CP$3:$CP$6,MATCH(BW$7,其他调用!$CN$3:$CN$6,0)))*BW11)</f>
        <v>5833.333333333333</v>
      </c>
      <c r="BY11" s="110" t="s">
        <v>36</v>
      </c>
      <c r="CA11" s="110">
        <v>4</v>
      </c>
      <c r="CB11" s="136">
        <f t="shared" si="10"/>
        <v>0</v>
      </c>
      <c r="CC11" s="136">
        <f t="shared" si="3"/>
        <v>0</v>
      </c>
      <c r="CD11" s="136">
        <f t="shared" si="3"/>
        <v>0</v>
      </c>
      <c r="CE11" s="136">
        <f t="shared" si="3"/>
        <v>0</v>
      </c>
      <c r="CF11" s="136">
        <f t="shared" si="3"/>
        <v>0</v>
      </c>
      <c r="CL11" s="125">
        <v>4</v>
      </c>
      <c r="CM11" s="125">
        <f t="shared" si="11"/>
        <v>0</v>
      </c>
      <c r="CN11" s="125">
        <f t="shared" si="12"/>
        <v>0</v>
      </c>
      <c r="CO11" s="125">
        <f t="shared" si="13"/>
        <v>0</v>
      </c>
      <c r="CP11" s="125">
        <f t="shared" si="14"/>
        <v>0</v>
      </c>
      <c r="CQ11" s="125">
        <f t="shared" si="15"/>
        <v>0</v>
      </c>
      <c r="CT11" s="125">
        <v>4</v>
      </c>
      <c r="CU11" s="125">
        <f>求节点(节奏总纲!R$4:R$363,CM$8:CM$367,$CT11)</f>
        <v>0</v>
      </c>
      <c r="CV11" s="125">
        <f>求节点(节奏总纲!S$4:S$363,CN$8:CN$367,$CT11)</f>
        <v>0</v>
      </c>
      <c r="CW11" s="125">
        <f>求节点(节奏总纲!T$4:T$363,CO$8:CO$367,$CT11)</f>
        <v>0</v>
      </c>
      <c r="CX11" s="125">
        <f>求节点(节奏总纲!U$4:U$363,CP$8:CP$367,$CT11)</f>
        <v>0</v>
      </c>
      <c r="CY11" s="125">
        <f>求节点(节奏总纲!V$4:V$363,CQ$8:CQ$367,$CT11)</f>
        <v>0</v>
      </c>
    </row>
    <row r="12" spans="1:103" x14ac:dyDescent="0.2">
      <c r="A12" s="25" t="s">
        <v>291</v>
      </c>
      <c r="C12" s="27">
        <v>0.5</v>
      </c>
      <c r="F12" s="110" t="s">
        <v>315</v>
      </c>
      <c r="G12" s="91" t="e">
        <f>S10*C4/G9</f>
        <v>#N/A</v>
      </c>
      <c r="H12" s="91"/>
      <c r="V12" s="110">
        <v>5</v>
      </c>
      <c r="W12" s="110">
        <f t="shared" si="5"/>
        <v>0</v>
      </c>
      <c r="X12" s="110">
        <f t="shared" si="0"/>
        <v>0</v>
      </c>
      <c r="Y12" s="134">
        <f t="shared" si="6"/>
        <v>0</v>
      </c>
      <c r="Z12" s="110">
        <f t="shared" ref="Z12:AA12" si="22">Y12</f>
        <v>0</v>
      </c>
      <c r="AA12" s="110">
        <f t="shared" si="22"/>
        <v>0</v>
      </c>
      <c r="AG12" s="110">
        <v>11</v>
      </c>
      <c r="AH12" s="110">
        <v>20</v>
      </c>
      <c r="AI12" s="137">
        <v>500</v>
      </c>
      <c r="AK12" s="137">
        <v>1000</v>
      </c>
      <c r="AL12" s="110">
        <f>IF(AI12="",0,IFERROR(INDEX(道具投放节奏!$I:$I,MATCH(AI$7,道具投放节奏!$D:$D,0)),INDEX(其他调用!$CP$3:$CP$6,MATCH(AI$7,其他调用!$CN$3:$CN$6,0)))*AI12)+
IF(AJ12="",0,IFERROR(INDEX(道具投放节奏!$I:$I,MATCH(AJ$7,道具投放节奏!$D:$D,0)),INDEX(其他调用!$CP$3:$CP$6,MATCH(AJ$7,其他调用!$CN$3:$CN$6,0)))*AJ12)+
IF(AK12="",0,IFERROR(INDEX(道具投放节奏!$I:$I,MATCH(AK$7,道具投放节奏!$D:$D,0)),INDEX(其他调用!$CP$3:$CP$6,MATCH(AK$7,其他调用!$CN$3:$CN$6,0)))*AK12)</f>
        <v>1500</v>
      </c>
      <c r="AM12" s="125" t="s">
        <v>36</v>
      </c>
      <c r="AO12" s="110">
        <v>5</v>
      </c>
      <c r="AP12" s="110">
        <f t="shared" ref="AP12:AT12" si="23">IFERROR(MAX($AO12-$C$2,0)*INDEX($AL$8:$AL$17,MATCH(AP$7,$AM$8:$AM$17,0))*$C$4/$C$3,AQ12)</f>
        <v>0</v>
      </c>
      <c r="AQ12" s="110">
        <f t="shared" si="23"/>
        <v>0</v>
      </c>
      <c r="AR12" s="110">
        <f t="shared" si="23"/>
        <v>0</v>
      </c>
      <c r="AS12" s="110">
        <f t="shared" si="23"/>
        <v>0</v>
      </c>
      <c r="AT12" s="110">
        <f t="shared" si="23"/>
        <v>0</v>
      </c>
      <c r="AZ12" s="125">
        <v>11</v>
      </c>
      <c r="BA12" s="125">
        <v>20</v>
      </c>
      <c r="BB12" s="137">
        <v>500</v>
      </c>
      <c r="BD12" s="110">
        <v>5</v>
      </c>
      <c r="BE12" s="136" t="e">
        <f>IF(BB12="",0,IFERROR(INDEX(道具投放节奏!$I:$I,MATCH(BB$7,道具投放节奏!$D:$D,0)),INDEX(其他调用!$CP$3:$CP$6,MATCH(BB$7,其他调用!$CN$3:$CN$6,0)))*BB12)+
IF(BC12="",0,IFERROR(INDEX(道具投放节奏!$I:$I,MATCH(BC$7,道具投放节奏!$D:$D,0)),INDEX(其他调用!$CP$3:$CP$6,MATCH(BC$7,其他调用!$CN$3:$CN$6,0)))*BC12)+
IF(BD12="",0,IFERROR(INDEX(道具投放节奏!$I:$I,MATCH(BD$7,道具投放节奏!$D:$D,0)),INDEX(其他调用!$CP$3:$CP$6,MATCH(BD$7,其他调用!$CN$3:$CN$6,0)))*BD12)</f>
        <v>#N/A</v>
      </c>
      <c r="BF12" s="125" t="s">
        <v>36</v>
      </c>
      <c r="BH12" s="110">
        <v>5</v>
      </c>
      <c r="BI12" s="110">
        <f t="shared" ref="BI12:BM12" si="24">IFERROR(MAX($BH12-$C$2,0)*INDEX($BE$8:$BE$17,MATCH(BI$7,$BF$8:$BF$17,0))*$C$4/$C$3,BJ12)</f>
        <v>0</v>
      </c>
      <c r="BJ12" s="110">
        <f t="shared" si="24"/>
        <v>0</v>
      </c>
      <c r="BK12" s="110">
        <f t="shared" si="24"/>
        <v>0</v>
      </c>
      <c r="BL12" s="110">
        <f t="shared" si="24"/>
        <v>0</v>
      </c>
      <c r="BM12" s="110">
        <f t="shared" si="24"/>
        <v>0</v>
      </c>
      <c r="CA12" s="110">
        <v>5</v>
      </c>
      <c r="CB12" s="136">
        <f t="shared" si="10"/>
        <v>0</v>
      </c>
      <c r="CC12" s="136">
        <f t="shared" si="3"/>
        <v>0</v>
      </c>
      <c r="CD12" s="136">
        <f t="shared" si="3"/>
        <v>0</v>
      </c>
      <c r="CE12" s="136">
        <f t="shared" si="3"/>
        <v>0</v>
      </c>
      <c r="CF12" s="136">
        <f t="shared" si="3"/>
        <v>0</v>
      </c>
      <c r="CL12" s="125">
        <v>5</v>
      </c>
      <c r="CM12" s="125">
        <f t="shared" si="11"/>
        <v>0</v>
      </c>
      <c r="CN12" s="125">
        <f t="shared" si="12"/>
        <v>0</v>
      </c>
      <c r="CO12" s="125">
        <f t="shared" si="13"/>
        <v>0</v>
      </c>
      <c r="CP12" s="125">
        <f t="shared" si="14"/>
        <v>0</v>
      </c>
      <c r="CQ12" s="125">
        <f t="shared" si="15"/>
        <v>0</v>
      </c>
      <c r="CT12" s="125">
        <v>5</v>
      </c>
      <c r="CU12" s="125">
        <f>求节点(节奏总纲!R$4:R$363,CM$8:CM$367,$CT12)</f>
        <v>0</v>
      </c>
      <c r="CV12" s="125">
        <f>求节点(节奏总纲!S$4:S$363,CN$8:CN$367,$CT12)</f>
        <v>0</v>
      </c>
      <c r="CW12" s="125">
        <f>求节点(节奏总纲!T$4:T$363,CO$8:CO$367,$CT12)</f>
        <v>0</v>
      </c>
      <c r="CX12" s="125">
        <f>求节点(节奏总纲!U$4:U$363,CP$8:CP$367,$CT12)</f>
        <v>0</v>
      </c>
      <c r="CY12" s="125">
        <f>求节点(节奏总纲!V$4:V$363,CQ$8:CQ$367,$CT12)</f>
        <v>0</v>
      </c>
    </row>
    <row r="13" spans="1:103" x14ac:dyDescent="0.2">
      <c r="A13" s="25" t="s">
        <v>292</v>
      </c>
      <c r="C13" s="27">
        <v>0.1</v>
      </c>
      <c r="F13" s="110" t="s">
        <v>315</v>
      </c>
      <c r="G13" s="91" t="e">
        <f>AL16*C4/G9</f>
        <v>#N/A</v>
      </c>
      <c r="H13" s="91"/>
      <c r="V13" s="110">
        <v>6</v>
      </c>
      <c r="W13" s="110">
        <f t="shared" si="5"/>
        <v>0</v>
      </c>
      <c r="X13" s="110">
        <f t="shared" si="0"/>
        <v>0</v>
      </c>
      <c r="Y13" s="134">
        <f t="shared" si="6"/>
        <v>0</v>
      </c>
      <c r="Z13" s="110">
        <f t="shared" ref="Z13:AA13" si="25">Y13</f>
        <v>0</v>
      </c>
      <c r="AA13" s="110">
        <f t="shared" si="25"/>
        <v>0</v>
      </c>
      <c r="AG13" s="110">
        <v>21</v>
      </c>
      <c r="AH13" s="110">
        <v>50</v>
      </c>
      <c r="AI13" s="137">
        <v>400</v>
      </c>
      <c r="AK13" s="137">
        <v>800</v>
      </c>
      <c r="AL13" s="110">
        <f>IF(AI13="",0,IFERROR(INDEX(道具投放节奏!$I:$I,MATCH(AI$7,道具投放节奏!$D:$D,0)),INDEX(其他调用!$CP$3:$CP$6,MATCH(AI$7,其他调用!$CN$3:$CN$6,0)))*AI13)+
IF(AJ13="",0,IFERROR(INDEX(道具投放节奏!$I:$I,MATCH(AJ$7,道具投放节奏!$D:$D,0)),INDEX(其他调用!$CP$3:$CP$6,MATCH(AJ$7,其他调用!$CN$3:$CN$6,0)))*AJ13)+
IF(AK13="",0,IFERROR(INDEX(道具投放节奏!$I:$I,MATCH(AK$7,道具投放节奏!$D:$D,0)),INDEX(其他调用!$CP$3:$CP$6,MATCH(AK$7,其他调用!$CN$3:$CN$6,0)))*AK13)</f>
        <v>1200</v>
      </c>
      <c r="AM13" s="125" t="s">
        <v>36</v>
      </c>
      <c r="AO13" s="110">
        <v>6</v>
      </c>
      <c r="AP13" s="110">
        <f t="shared" ref="AP13:AT13" si="26">IFERROR(MAX($AO13-$C$2,0)*INDEX($AL$8:$AL$17,MATCH(AP$7,$AM$8:$AM$17,0))*$C$4/$C$3,AQ13)</f>
        <v>0</v>
      </c>
      <c r="AQ13" s="110">
        <f t="shared" si="26"/>
        <v>0</v>
      </c>
      <c r="AR13" s="110">
        <f t="shared" si="26"/>
        <v>0</v>
      </c>
      <c r="AS13" s="110">
        <f t="shared" si="26"/>
        <v>0</v>
      </c>
      <c r="AT13" s="110">
        <f t="shared" si="26"/>
        <v>0</v>
      </c>
      <c r="AZ13" s="125">
        <v>21</v>
      </c>
      <c r="BA13" s="125">
        <v>50</v>
      </c>
      <c r="BB13" s="137">
        <v>400</v>
      </c>
      <c r="BD13" s="110">
        <v>4</v>
      </c>
      <c r="BE13" s="136" t="e">
        <f>IF(BB13="",0,IFERROR(INDEX(道具投放节奏!$I:$I,MATCH(BB$7,道具投放节奏!$D:$D,0)),INDEX(其他调用!$CP$3:$CP$6,MATCH(BB$7,其他调用!$CN$3:$CN$6,0)))*BB13)+
IF(BC13="",0,IFERROR(INDEX(道具投放节奏!$I:$I,MATCH(BC$7,道具投放节奏!$D:$D,0)),INDEX(其他调用!$CP$3:$CP$6,MATCH(BC$7,其他调用!$CN$3:$CN$6,0)))*BC13)+
IF(BD13="",0,IFERROR(INDEX(道具投放节奏!$I:$I,MATCH(BD$7,道具投放节奏!$D:$D,0)),INDEX(其他调用!$CP$3:$CP$6,MATCH(BD$7,其他调用!$CN$3:$CN$6,0)))*BD13)</f>
        <v>#N/A</v>
      </c>
      <c r="BF13" s="125" t="s">
        <v>36</v>
      </c>
      <c r="BH13" s="110">
        <v>6</v>
      </c>
      <c r="BI13" s="110">
        <f t="shared" ref="BI13:BM13" si="27">IFERROR(MAX($BH13-$C$2,0)*INDEX($BE$8:$BE$17,MATCH(BI$7,$BF$8:$BF$17,0))*$C$4/$C$3,BJ13)</f>
        <v>0</v>
      </c>
      <c r="BJ13" s="110">
        <f t="shared" si="27"/>
        <v>0</v>
      </c>
      <c r="BK13" s="110">
        <f t="shared" si="27"/>
        <v>0</v>
      </c>
      <c r="BL13" s="110">
        <f t="shared" si="27"/>
        <v>0</v>
      </c>
      <c r="BM13" s="110">
        <f t="shared" si="27"/>
        <v>0</v>
      </c>
      <c r="CA13" s="110">
        <v>6</v>
      </c>
      <c r="CB13" s="136">
        <f t="shared" si="10"/>
        <v>0</v>
      </c>
      <c r="CC13" s="136">
        <f t="shared" si="3"/>
        <v>0</v>
      </c>
      <c r="CD13" s="136">
        <f t="shared" si="3"/>
        <v>0</v>
      </c>
      <c r="CE13" s="136">
        <f t="shared" si="3"/>
        <v>0</v>
      </c>
      <c r="CF13" s="136">
        <f t="shared" si="3"/>
        <v>0</v>
      </c>
      <c r="CL13" s="125">
        <v>6</v>
      </c>
      <c r="CM13" s="125">
        <f t="shared" si="11"/>
        <v>0</v>
      </c>
      <c r="CN13" s="125">
        <f t="shared" si="12"/>
        <v>0</v>
      </c>
      <c r="CO13" s="125">
        <f t="shared" si="13"/>
        <v>0</v>
      </c>
      <c r="CP13" s="125">
        <f t="shared" si="14"/>
        <v>0</v>
      </c>
      <c r="CQ13" s="125">
        <f t="shared" si="15"/>
        <v>0</v>
      </c>
      <c r="CT13" s="125">
        <v>6</v>
      </c>
      <c r="CU13" s="125">
        <f>求节点(节奏总纲!R$4:R$363,CM$8:CM$367,$CT13)</f>
        <v>0</v>
      </c>
      <c r="CV13" s="125">
        <f>求节点(节奏总纲!S$4:S$363,CN$8:CN$367,$CT13)</f>
        <v>0</v>
      </c>
      <c r="CW13" s="125">
        <f>求节点(节奏总纲!T$4:T$363,CO$8:CO$367,$CT13)</f>
        <v>0</v>
      </c>
      <c r="CX13" s="125">
        <f>求节点(节奏总纲!U$4:U$363,CP$8:CP$367,$CT13)</f>
        <v>0</v>
      </c>
      <c r="CY13" s="125">
        <f>求节点(节奏总纲!V$4:V$363,CQ$8:CQ$367,$CT13)</f>
        <v>0</v>
      </c>
    </row>
    <row r="14" spans="1:103" x14ac:dyDescent="0.2">
      <c r="A14" s="25" t="s">
        <v>293</v>
      </c>
      <c r="C14" s="27">
        <v>0.1</v>
      </c>
      <c r="F14" s="110" t="s">
        <v>315</v>
      </c>
      <c r="G14" s="91" t="e">
        <f>BE16*C4/G9</f>
        <v>#N/A</v>
      </c>
      <c r="H14" s="91"/>
      <c r="V14" s="110">
        <v>7</v>
      </c>
      <c r="W14" s="110">
        <f t="shared" si="5"/>
        <v>0</v>
      </c>
      <c r="X14" s="110">
        <f t="shared" si="0"/>
        <v>0</v>
      </c>
      <c r="Y14" s="134">
        <f t="shared" si="6"/>
        <v>0</v>
      </c>
      <c r="Z14" s="110">
        <f t="shared" ref="Z14:AA14" si="28">Y14</f>
        <v>0</v>
      </c>
      <c r="AA14" s="110">
        <f t="shared" si="28"/>
        <v>0</v>
      </c>
      <c r="AG14" s="110">
        <v>51</v>
      </c>
      <c r="AH14" s="110">
        <v>100</v>
      </c>
      <c r="AI14" s="137">
        <v>300</v>
      </c>
      <c r="AK14" s="137">
        <v>600</v>
      </c>
      <c r="AL14" s="125">
        <f>IF(AI14="",0,IFERROR(INDEX(道具投放节奏!$I:$I,MATCH(AI$7,道具投放节奏!$D:$D,0)),INDEX(其他调用!$CP$3:$CP$6,MATCH(AI$7,其他调用!$CN$3:$CN$6,0)))*AI14)+
IF(AJ14="",0,IFERROR(INDEX(道具投放节奏!$I:$I,MATCH(AJ$7,道具投放节奏!$D:$D,0)),INDEX(其他调用!$CP$3:$CP$6,MATCH(AJ$7,其他调用!$CN$3:$CN$6,0)))*AJ14)+
IF(AK14="",0,IFERROR(INDEX(道具投放节奏!$I:$I,MATCH(AK$7,道具投放节奏!$D:$D,0)),INDEX(其他调用!$CP$3:$CP$6,MATCH(AK$7,其他调用!$CN$3:$CN$6,0)))*AK14)</f>
        <v>900</v>
      </c>
      <c r="AM14" s="125" t="s">
        <v>35</v>
      </c>
      <c r="AO14" s="110">
        <v>7</v>
      </c>
      <c r="AP14" s="110">
        <f t="shared" ref="AP14:AT14" si="29">IFERROR(MAX($AO14-$C$2,0)*INDEX($AL$8:$AL$17,MATCH(AP$7,$AM$8:$AM$17,0))*$C$4/$C$3,AQ14)</f>
        <v>0</v>
      </c>
      <c r="AQ14" s="110">
        <f t="shared" si="29"/>
        <v>0</v>
      </c>
      <c r="AR14" s="110">
        <f t="shared" si="29"/>
        <v>0</v>
      </c>
      <c r="AS14" s="110">
        <f t="shared" si="29"/>
        <v>0</v>
      </c>
      <c r="AT14" s="110">
        <f t="shared" si="29"/>
        <v>0</v>
      </c>
      <c r="AZ14" s="125">
        <v>51</v>
      </c>
      <c r="BA14" s="125">
        <v>100</v>
      </c>
      <c r="BB14" s="137">
        <v>300</v>
      </c>
      <c r="BD14" s="110">
        <v>3</v>
      </c>
      <c r="BE14" s="136" t="e">
        <f>IF(BB14="",0,IFERROR(INDEX(道具投放节奏!$I:$I,MATCH(BB$7,道具投放节奏!$D:$D,0)),INDEX(其他调用!$CP$3:$CP$6,MATCH(BB$7,其他调用!$CN$3:$CN$6,0)))*BB14)+
IF(BC14="",0,IFERROR(INDEX(道具投放节奏!$I:$I,MATCH(BC$7,道具投放节奏!$D:$D,0)),INDEX(其他调用!$CP$3:$CP$6,MATCH(BC$7,其他调用!$CN$3:$CN$6,0)))*BC14)+
IF(BD14="",0,IFERROR(INDEX(道具投放节奏!$I:$I,MATCH(BD$7,道具投放节奏!$D:$D,0)),INDEX(其他调用!$CP$3:$CP$6,MATCH(BD$7,其他调用!$CN$3:$CN$6,0)))*BD14)</f>
        <v>#N/A</v>
      </c>
      <c r="BF14" s="125" t="s">
        <v>35</v>
      </c>
      <c r="BH14" s="110">
        <v>7</v>
      </c>
      <c r="BI14" s="110">
        <f t="shared" ref="BI14:BM14" si="30">IFERROR(MAX($BH14-$C$2,0)*INDEX($BE$8:$BE$17,MATCH(BI$7,$BF$8:$BF$17,0))*$C$4/$C$3,BJ14)</f>
        <v>0</v>
      </c>
      <c r="BJ14" s="110">
        <f t="shared" si="30"/>
        <v>0</v>
      </c>
      <c r="BK14" s="110">
        <f t="shared" si="30"/>
        <v>0</v>
      </c>
      <c r="BL14" s="110">
        <f t="shared" si="30"/>
        <v>0</v>
      </c>
      <c r="BM14" s="110">
        <f t="shared" si="30"/>
        <v>0</v>
      </c>
      <c r="CA14" s="110">
        <v>7</v>
      </c>
      <c r="CB14" s="136">
        <f t="shared" si="10"/>
        <v>0</v>
      </c>
      <c r="CC14" s="136">
        <f t="shared" si="3"/>
        <v>0</v>
      </c>
      <c r="CD14" s="136">
        <f t="shared" si="3"/>
        <v>0</v>
      </c>
      <c r="CE14" s="136">
        <f t="shared" si="3"/>
        <v>0</v>
      </c>
      <c r="CF14" s="136">
        <f t="shared" si="3"/>
        <v>0</v>
      </c>
      <c r="CL14" s="125">
        <v>7</v>
      </c>
      <c r="CM14" s="125">
        <f t="shared" si="11"/>
        <v>0</v>
      </c>
      <c r="CN14" s="125">
        <f t="shared" si="12"/>
        <v>0</v>
      </c>
      <c r="CO14" s="125">
        <f t="shared" si="13"/>
        <v>0</v>
      </c>
      <c r="CP14" s="125">
        <f t="shared" si="14"/>
        <v>0</v>
      </c>
      <c r="CQ14" s="125">
        <f t="shared" si="15"/>
        <v>0</v>
      </c>
      <c r="CT14" s="125">
        <v>7</v>
      </c>
      <c r="CU14" s="125">
        <f>求节点(节奏总纲!R$4:R$363,CM$8:CM$367,$CT14)</f>
        <v>0</v>
      </c>
      <c r="CV14" s="125">
        <f>求节点(节奏总纲!S$4:S$363,CN$8:CN$367,$CT14)</f>
        <v>0</v>
      </c>
      <c r="CW14" s="125">
        <f>求节点(节奏总纲!T$4:T$363,CO$8:CO$367,$CT14)</f>
        <v>0</v>
      </c>
      <c r="CX14" s="125">
        <f>求节点(节奏总纲!U$4:U$363,CP$8:CP$367,$CT14)</f>
        <v>0</v>
      </c>
      <c r="CY14" s="125">
        <f>求节点(节奏总纲!V$4:V$363,CQ$8:CQ$367,$CT14)</f>
        <v>0</v>
      </c>
    </row>
    <row r="15" spans="1:103" x14ac:dyDescent="0.2">
      <c r="A15" s="25" t="s">
        <v>294</v>
      </c>
      <c r="C15" s="27">
        <v>0.3</v>
      </c>
      <c r="F15" s="110" t="s">
        <v>315</v>
      </c>
      <c r="G15" s="91" t="e">
        <f>BX15/G9</f>
        <v>#N/A</v>
      </c>
      <c r="H15" s="91"/>
      <c r="V15" s="110">
        <v>8</v>
      </c>
      <c r="W15" s="110">
        <f t="shared" si="5"/>
        <v>0</v>
      </c>
      <c r="X15" s="110">
        <f t="shared" si="0"/>
        <v>0</v>
      </c>
      <c r="Y15" s="134">
        <f t="shared" si="6"/>
        <v>0</v>
      </c>
      <c r="Z15" s="110">
        <f t="shared" ref="Z15:AA15" si="31">Y15</f>
        <v>0</v>
      </c>
      <c r="AA15" s="110">
        <f t="shared" si="31"/>
        <v>0</v>
      </c>
      <c r="AG15" s="110">
        <v>101</v>
      </c>
      <c r="AH15" s="110">
        <v>200</v>
      </c>
      <c r="AI15" s="137">
        <v>250</v>
      </c>
      <c r="AK15" s="137">
        <v>500</v>
      </c>
      <c r="AL15" s="125">
        <f>IF(AI15="",0,IFERROR(INDEX(道具投放节奏!$I:$I,MATCH(AI$7,道具投放节奏!$D:$D,0)),INDEX(其他调用!$CP$3:$CP$6,MATCH(AI$7,其他调用!$CN$3:$CN$6,0)))*AI15)+
IF(AJ15="",0,IFERROR(INDEX(道具投放节奏!$I:$I,MATCH(AJ$7,道具投放节奏!$D:$D,0)),INDEX(其他调用!$CP$3:$CP$6,MATCH(AJ$7,其他调用!$CN$3:$CN$6,0)))*AJ15)+
IF(AK15="",0,IFERROR(INDEX(道具投放节奏!$I:$I,MATCH(AK$7,道具投放节奏!$D:$D,0)),INDEX(其他调用!$CP$3:$CP$6,MATCH(AK$7,其他调用!$CN$3:$CN$6,0)))*AK15)</f>
        <v>750</v>
      </c>
      <c r="AM15" s="125" t="s">
        <v>30</v>
      </c>
      <c r="AO15" s="110">
        <v>8</v>
      </c>
      <c r="AP15" s="110">
        <f t="shared" ref="AP15:AT15" si="32">IFERROR(MAX($AO15-$C$2,0)*INDEX($AL$8:$AL$17,MATCH(AP$7,$AM$8:$AM$17,0))*$C$4/$C$3,AQ15)</f>
        <v>0</v>
      </c>
      <c r="AQ15" s="110">
        <f t="shared" si="32"/>
        <v>0</v>
      </c>
      <c r="AR15" s="110">
        <f t="shared" si="32"/>
        <v>0</v>
      </c>
      <c r="AS15" s="110">
        <f t="shared" si="32"/>
        <v>0</v>
      </c>
      <c r="AT15" s="110">
        <f t="shared" si="32"/>
        <v>0</v>
      </c>
      <c r="AZ15" s="125">
        <v>101</v>
      </c>
      <c r="BA15" s="125">
        <v>200</v>
      </c>
      <c r="BB15" s="137">
        <v>250</v>
      </c>
      <c r="BD15" s="110">
        <v>2</v>
      </c>
      <c r="BE15" s="136" t="e">
        <f>IF(BB15="",0,IFERROR(INDEX(道具投放节奏!$I:$I,MATCH(BB$7,道具投放节奏!$D:$D,0)),INDEX(其他调用!$CP$3:$CP$6,MATCH(BB$7,其他调用!$CN$3:$CN$6,0)))*BB15)+
IF(BC15="",0,IFERROR(INDEX(道具投放节奏!$I:$I,MATCH(BC$7,道具投放节奏!$D:$D,0)),INDEX(其他调用!$CP$3:$CP$6,MATCH(BC$7,其他调用!$CN$3:$CN$6,0)))*BC15)+
IF(BD15="",0,IFERROR(INDEX(道具投放节奏!$I:$I,MATCH(BD$7,道具投放节奏!$D:$D,0)),INDEX(其他调用!$CP$3:$CP$6,MATCH(BD$7,其他调用!$CN$3:$CN$6,0)))*BD15)</f>
        <v>#N/A</v>
      </c>
      <c r="BF15" s="125" t="s">
        <v>30</v>
      </c>
      <c r="BH15" s="110">
        <v>8</v>
      </c>
      <c r="BI15" s="110">
        <f t="shared" ref="BI15:BM15" si="33">IFERROR(MAX($BH15-$C$2,0)*INDEX($BE$8:$BE$17,MATCH(BI$7,$BF$8:$BF$17,0))*$C$4/$C$3,BJ15)</f>
        <v>0</v>
      </c>
      <c r="BJ15" s="110">
        <f t="shared" si="33"/>
        <v>0</v>
      </c>
      <c r="BK15" s="110">
        <f t="shared" si="33"/>
        <v>0</v>
      </c>
      <c r="BL15" s="110">
        <f t="shared" si="33"/>
        <v>0</v>
      </c>
      <c r="BM15" s="110">
        <f t="shared" si="33"/>
        <v>0</v>
      </c>
      <c r="CA15" s="110">
        <v>8</v>
      </c>
      <c r="CB15" s="136">
        <f t="shared" si="10"/>
        <v>0</v>
      </c>
      <c r="CC15" s="136">
        <f t="shared" si="3"/>
        <v>0</v>
      </c>
      <c r="CD15" s="136">
        <f t="shared" si="3"/>
        <v>0</v>
      </c>
      <c r="CE15" s="136">
        <f t="shared" si="3"/>
        <v>0</v>
      </c>
      <c r="CF15" s="136">
        <f t="shared" si="3"/>
        <v>0</v>
      </c>
      <c r="CL15" s="125">
        <v>8</v>
      </c>
      <c r="CM15" s="125">
        <f t="shared" si="11"/>
        <v>0</v>
      </c>
      <c r="CN15" s="125">
        <f t="shared" si="12"/>
        <v>0</v>
      </c>
      <c r="CO15" s="125">
        <f t="shared" si="13"/>
        <v>0</v>
      </c>
      <c r="CP15" s="125">
        <f t="shared" si="14"/>
        <v>0</v>
      </c>
      <c r="CQ15" s="125">
        <f t="shared" si="15"/>
        <v>0</v>
      </c>
      <c r="CT15" s="125">
        <v>8</v>
      </c>
      <c r="CU15" s="125">
        <f>求节点(节奏总纲!R$4:R$363,CM$8:CM$367,$CT15)</f>
        <v>0</v>
      </c>
      <c r="CV15" s="125">
        <f>求节点(节奏总纲!S$4:S$363,CN$8:CN$367,$CT15)</f>
        <v>0</v>
      </c>
      <c r="CW15" s="125">
        <f>求节点(节奏总纲!T$4:T$363,CO$8:CO$367,$CT15)</f>
        <v>0</v>
      </c>
      <c r="CX15" s="125">
        <f>求节点(节奏总纲!U$4:U$363,CP$8:CP$367,$CT15)</f>
        <v>0</v>
      </c>
      <c r="CY15" s="125">
        <f>求节点(节奏总纲!V$4:V$363,CQ$8:CQ$367,$CT15)</f>
        <v>0</v>
      </c>
    </row>
    <row r="16" spans="1:103" x14ac:dyDescent="0.2">
      <c r="A16" s="25" t="s">
        <v>422</v>
      </c>
      <c r="B16" s="125"/>
      <c r="C16" s="27"/>
      <c r="D16" s="125"/>
      <c r="E16" s="125"/>
      <c r="F16" s="125"/>
      <c r="G16" s="91"/>
      <c r="H16" s="91"/>
      <c r="I16" s="125"/>
      <c r="J16" s="125"/>
      <c r="K16" s="125"/>
      <c r="V16" s="110">
        <v>9</v>
      </c>
      <c r="W16" s="110">
        <f t="shared" si="5"/>
        <v>0</v>
      </c>
      <c r="X16" s="110">
        <f t="shared" si="0"/>
        <v>0</v>
      </c>
      <c r="Y16" s="134">
        <f t="shared" si="6"/>
        <v>0</v>
      </c>
      <c r="Z16" s="110">
        <f t="shared" ref="Z16:AA16" si="34">Y16</f>
        <v>0</v>
      </c>
      <c r="AA16" s="110">
        <f t="shared" si="34"/>
        <v>0</v>
      </c>
      <c r="AG16" s="110">
        <v>201</v>
      </c>
      <c r="AH16" s="110">
        <v>999999</v>
      </c>
      <c r="AI16" s="137">
        <v>200</v>
      </c>
      <c r="AK16" s="137">
        <v>400</v>
      </c>
      <c r="AL16" s="125">
        <f>IF(AI16="",0,IFERROR(INDEX(道具投放节奏!$I:$I,MATCH(AI$7,道具投放节奏!$D:$D,0)),INDEX(其他调用!$CP$3:$CP$6,MATCH(AI$7,其他调用!$CN$3:$CN$6,0)))*AI16)+
IF(AJ16="",0,IFERROR(INDEX(道具投放节奏!$I:$I,MATCH(AJ$7,道具投放节奏!$D:$D,0)),INDEX(其他调用!$CP$3:$CP$6,MATCH(AJ$7,其他调用!$CN$3:$CN$6,0)))*AJ16)+
IF(AK16="",0,IFERROR(INDEX(道具投放节奏!$I:$I,MATCH(AK$7,道具投放节奏!$D:$D,0)),INDEX(其他调用!$CP$3:$CP$6,MATCH(AK$7,其他调用!$CN$3:$CN$6,0)))*AK16)</f>
        <v>600</v>
      </c>
      <c r="AM16" s="110" t="s">
        <v>432</v>
      </c>
      <c r="AO16" s="110">
        <v>9</v>
      </c>
      <c r="AP16" s="110">
        <f t="shared" ref="AP16:AT16" si="35">IFERROR(MAX($AO16-$C$2,0)*INDEX($AL$8:$AL$17,MATCH(AP$7,$AM$8:$AM$17,0))*$C$4/$C$3,AQ16)</f>
        <v>0</v>
      </c>
      <c r="AQ16" s="110">
        <f t="shared" si="35"/>
        <v>0</v>
      </c>
      <c r="AR16" s="110">
        <f t="shared" si="35"/>
        <v>0</v>
      </c>
      <c r="AS16" s="110">
        <f t="shared" si="35"/>
        <v>0</v>
      </c>
      <c r="AT16" s="110">
        <f t="shared" si="35"/>
        <v>0</v>
      </c>
      <c r="AZ16" s="125">
        <v>201</v>
      </c>
      <c r="BA16" s="125">
        <v>999999</v>
      </c>
      <c r="BB16" s="137">
        <v>200</v>
      </c>
      <c r="BD16" s="110">
        <v>1</v>
      </c>
      <c r="BE16" s="136" t="e">
        <f>IF(BB16="",0,IFERROR(INDEX(道具投放节奏!$I:$I,MATCH(BB$7,道具投放节奏!$D:$D,0)),INDEX(其他调用!$CP$3:$CP$6,MATCH(BB$7,其他调用!$CN$3:$CN$6,0)))*BB16)+
IF(BC16="",0,IFERROR(INDEX(道具投放节奏!$I:$I,MATCH(BC$7,道具投放节奏!$D:$D,0)),INDEX(其他调用!$CP$3:$CP$6,MATCH(BC$7,其他调用!$CN$3:$CN$6,0)))*BC16)+
IF(BD16="",0,IFERROR(INDEX(道具投放节奏!$I:$I,MATCH(BD$7,道具投放节奏!$D:$D,0)),INDEX(其他调用!$CP$3:$CP$6,MATCH(BD$7,其他调用!$CN$3:$CN$6,0)))*BD16)</f>
        <v>#N/A</v>
      </c>
      <c r="BF16" s="125" t="s">
        <v>432</v>
      </c>
      <c r="BH16" s="110">
        <v>9</v>
      </c>
      <c r="BI16" s="110">
        <f t="shared" ref="BI16:BM16" si="36">IFERROR(MAX($BH16-$C$2,0)*INDEX($BE$8:$BE$17,MATCH(BI$7,$BF$8:$BF$17,0))*$C$4/$C$3,BJ16)</f>
        <v>0</v>
      </c>
      <c r="BJ16" s="110">
        <f t="shared" si="36"/>
        <v>0</v>
      </c>
      <c r="BK16" s="110">
        <f t="shared" si="36"/>
        <v>0</v>
      </c>
      <c r="BL16" s="110">
        <f t="shared" si="36"/>
        <v>0</v>
      </c>
      <c r="BM16" s="110">
        <f t="shared" si="36"/>
        <v>0</v>
      </c>
      <c r="CA16" s="110">
        <v>9</v>
      </c>
      <c r="CB16" s="136">
        <f t="shared" si="10"/>
        <v>0</v>
      </c>
      <c r="CC16" s="136">
        <f t="shared" si="3"/>
        <v>0</v>
      </c>
      <c r="CD16" s="136">
        <f t="shared" si="3"/>
        <v>0</v>
      </c>
      <c r="CE16" s="136">
        <f t="shared" si="3"/>
        <v>0</v>
      </c>
      <c r="CF16" s="136">
        <f t="shared" si="3"/>
        <v>0</v>
      </c>
      <c r="CL16" s="125">
        <v>9</v>
      </c>
      <c r="CM16" s="125">
        <f t="shared" si="11"/>
        <v>0</v>
      </c>
      <c r="CN16" s="125">
        <f t="shared" si="12"/>
        <v>0</v>
      </c>
      <c r="CO16" s="125">
        <f t="shared" si="13"/>
        <v>0</v>
      </c>
      <c r="CP16" s="125">
        <f t="shared" si="14"/>
        <v>0</v>
      </c>
      <c r="CQ16" s="125">
        <f t="shared" si="15"/>
        <v>0</v>
      </c>
      <c r="CT16" s="125">
        <v>9</v>
      </c>
      <c r="CU16" s="125">
        <f>求节点(节奏总纲!R$4:R$363,CM$8:CM$367,$CT16)</f>
        <v>0</v>
      </c>
      <c r="CV16" s="125">
        <f>求节点(节奏总纲!S$4:S$363,CN$8:CN$367,$CT16)</f>
        <v>0</v>
      </c>
      <c r="CW16" s="125">
        <f>求节点(节奏总纲!T$4:T$363,CO$8:CO$367,$CT16)</f>
        <v>0</v>
      </c>
      <c r="CX16" s="125">
        <f>求节点(节奏总纲!U$4:U$363,CP$8:CP$367,$CT16)</f>
        <v>0</v>
      </c>
      <c r="CY16" s="125">
        <f>求节点(节奏总纲!V$4:V$363,CQ$8:CQ$367,$CT16)</f>
        <v>0</v>
      </c>
    </row>
    <row r="17" spans="1:103" x14ac:dyDescent="0.2">
      <c r="A17" s="25" t="s">
        <v>424</v>
      </c>
      <c r="B17" s="125"/>
      <c r="C17" s="125"/>
      <c r="D17" s="125"/>
      <c r="E17" s="125"/>
      <c r="F17" s="125"/>
      <c r="G17" s="125"/>
      <c r="O17" s="110" t="s">
        <v>464</v>
      </c>
      <c r="P17" s="110" t="s">
        <v>465</v>
      </c>
      <c r="Q17" s="110" t="s">
        <v>466</v>
      </c>
      <c r="R17" s="110" t="s">
        <v>467</v>
      </c>
      <c r="S17" s="110" t="s">
        <v>475</v>
      </c>
      <c r="T17" s="110" t="s">
        <v>476</v>
      </c>
      <c r="V17" s="110">
        <v>10</v>
      </c>
      <c r="W17" s="110">
        <f t="shared" si="5"/>
        <v>0</v>
      </c>
      <c r="X17" s="110">
        <f t="shared" si="0"/>
        <v>0</v>
      </c>
      <c r="Y17" s="134">
        <f t="shared" si="6"/>
        <v>0</v>
      </c>
      <c r="Z17" s="110">
        <f t="shared" ref="Z17:AA17" si="37">Y17</f>
        <v>0</v>
      </c>
      <c r="AA17" s="110">
        <f t="shared" si="37"/>
        <v>0</v>
      </c>
      <c r="AO17" s="110">
        <v>10</v>
      </c>
      <c r="AP17" s="110">
        <f t="shared" ref="AP17:AT17" si="38">IFERROR(MAX($AO17-$C$2,0)*INDEX($AL$8:$AL$17,MATCH(AP$7,$AM$8:$AM$17,0))*$C$4/$C$3,AQ17)</f>
        <v>0</v>
      </c>
      <c r="AQ17" s="110">
        <f t="shared" si="38"/>
        <v>0</v>
      </c>
      <c r="AR17" s="110">
        <f t="shared" si="38"/>
        <v>0</v>
      </c>
      <c r="AS17" s="110">
        <f t="shared" si="38"/>
        <v>0</v>
      </c>
      <c r="AT17" s="110">
        <f t="shared" si="38"/>
        <v>0</v>
      </c>
      <c r="BH17" s="110">
        <v>10</v>
      </c>
      <c r="BI17" s="110">
        <f t="shared" ref="BI17:BM17" si="39">IFERROR(MAX($BH17-$C$2,0)*INDEX($BE$8:$BE$17,MATCH(BI$7,$BF$8:$BF$17,0))*$C$4/$C$3,BJ17)</f>
        <v>0</v>
      </c>
      <c r="BJ17" s="110">
        <f t="shared" si="39"/>
        <v>0</v>
      </c>
      <c r="BK17" s="110">
        <f t="shared" si="39"/>
        <v>0</v>
      </c>
      <c r="BL17" s="110">
        <f t="shared" si="39"/>
        <v>0</v>
      </c>
      <c r="BM17" s="110">
        <f t="shared" si="39"/>
        <v>0</v>
      </c>
      <c r="CA17" s="110">
        <v>10</v>
      </c>
      <c r="CB17" s="136">
        <f t="shared" si="10"/>
        <v>0</v>
      </c>
      <c r="CC17" s="136">
        <f t="shared" si="3"/>
        <v>0</v>
      </c>
      <c r="CD17" s="136">
        <f t="shared" si="3"/>
        <v>0</v>
      </c>
      <c r="CE17" s="136">
        <f t="shared" si="3"/>
        <v>0</v>
      </c>
      <c r="CF17" s="136">
        <f t="shared" si="3"/>
        <v>0</v>
      </c>
      <c r="CL17" s="125">
        <v>10</v>
      </c>
      <c r="CM17" s="125">
        <f t="shared" si="11"/>
        <v>0</v>
      </c>
      <c r="CN17" s="125">
        <f t="shared" si="12"/>
        <v>0</v>
      </c>
      <c r="CO17" s="125">
        <f t="shared" si="13"/>
        <v>0</v>
      </c>
      <c r="CP17" s="125">
        <f t="shared" si="14"/>
        <v>0</v>
      </c>
      <c r="CQ17" s="125">
        <f t="shared" si="15"/>
        <v>0</v>
      </c>
      <c r="CT17" s="125">
        <v>10</v>
      </c>
      <c r="CU17" s="125">
        <f>求节点(节奏总纲!R$4:R$363,CM$8:CM$367,$CT17)</f>
        <v>0</v>
      </c>
      <c r="CV17" s="125">
        <f>求节点(节奏总纲!S$4:S$363,CN$8:CN$367,$CT17)</f>
        <v>0</v>
      </c>
      <c r="CW17" s="125">
        <f>求节点(节奏总纲!T$4:T$363,CO$8:CO$367,$CT17)</f>
        <v>0</v>
      </c>
      <c r="CX17" s="125">
        <f>求节点(节奏总纲!U$4:U$363,CP$8:CP$367,$CT17)</f>
        <v>0</v>
      </c>
      <c r="CY17" s="125">
        <f>求节点(节奏总纲!V$4:V$363,CQ$8:CQ$367,$CT17)</f>
        <v>0</v>
      </c>
    </row>
    <row r="18" spans="1:103" x14ac:dyDescent="0.2">
      <c r="B18" s="125" t="s">
        <v>306</v>
      </c>
      <c r="C18" s="125" t="s">
        <v>307</v>
      </c>
      <c r="D18" s="125" t="s">
        <v>308</v>
      </c>
      <c r="E18" s="125" t="s">
        <v>309</v>
      </c>
      <c r="F18" s="125" t="s">
        <v>310</v>
      </c>
      <c r="G18" s="125"/>
      <c r="P18" s="110" t="s">
        <v>468</v>
      </c>
      <c r="Q18" s="110">
        <v>300</v>
      </c>
      <c r="R18" s="110">
        <v>100</v>
      </c>
      <c r="S18" s="110">
        <f>Q18/SUM($Q$18:$Q$26)*R18</f>
        <v>30</v>
      </c>
      <c r="T18" s="110">
        <f>SUM(S18:S29)</f>
        <v>460</v>
      </c>
      <c r="V18" s="110">
        <v>11</v>
      </c>
      <c r="W18" s="110">
        <f t="shared" si="5"/>
        <v>0</v>
      </c>
      <c r="X18" s="110">
        <f t="shared" si="0"/>
        <v>0</v>
      </c>
      <c r="Y18" s="134">
        <f t="shared" si="6"/>
        <v>0</v>
      </c>
      <c r="Z18" s="110">
        <f t="shared" ref="Z18:AA18" si="40">Y18</f>
        <v>0</v>
      </c>
      <c r="AA18" s="110">
        <f t="shared" si="40"/>
        <v>0</v>
      </c>
      <c r="AO18" s="110">
        <v>11</v>
      </c>
      <c r="AP18" s="110">
        <f t="shared" ref="AP18:AT18" si="41">IFERROR(MAX($AO18-$C$2,0)*INDEX($AL$8:$AL$17,MATCH(AP$7,$AM$8:$AM$17,0))*$C$4/$C$3,AQ18)</f>
        <v>0</v>
      </c>
      <c r="AQ18" s="110">
        <f t="shared" si="41"/>
        <v>0</v>
      </c>
      <c r="AR18" s="110">
        <f t="shared" si="41"/>
        <v>0</v>
      </c>
      <c r="AS18" s="110">
        <f t="shared" si="41"/>
        <v>0</v>
      </c>
      <c r="AT18" s="110">
        <f t="shared" si="41"/>
        <v>0</v>
      </c>
      <c r="BH18" s="110">
        <v>11</v>
      </c>
      <c r="BI18" s="110">
        <f t="shared" ref="BI18:BM18" si="42">IFERROR(MAX($BH18-$C$2,0)*INDEX($BE$8:$BE$17,MATCH(BI$7,$BF$8:$BF$17,0))*$C$4/$C$3,BJ18)</f>
        <v>0</v>
      </c>
      <c r="BJ18" s="110">
        <f t="shared" si="42"/>
        <v>0</v>
      </c>
      <c r="BK18" s="110">
        <f t="shared" si="42"/>
        <v>0</v>
      </c>
      <c r="BL18" s="110">
        <f t="shared" si="42"/>
        <v>0</v>
      </c>
      <c r="BM18" s="110">
        <f t="shared" si="42"/>
        <v>0</v>
      </c>
      <c r="CA18" s="110">
        <v>11</v>
      </c>
      <c r="CB18" s="136">
        <f t="shared" si="10"/>
        <v>0</v>
      </c>
      <c r="CC18" s="136">
        <f t="shared" si="3"/>
        <v>0</v>
      </c>
      <c r="CD18" s="136">
        <f t="shared" si="3"/>
        <v>0</v>
      </c>
      <c r="CE18" s="136">
        <f t="shared" si="3"/>
        <v>0</v>
      </c>
      <c r="CF18" s="136">
        <f t="shared" si="3"/>
        <v>0</v>
      </c>
      <c r="CL18" s="125">
        <v>11</v>
      </c>
      <c r="CM18" s="125">
        <f t="shared" si="11"/>
        <v>0</v>
      </c>
      <c r="CN18" s="125">
        <f t="shared" si="12"/>
        <v>0</v>
      </c>
      <c r="CO18" s="125">
        <f t="shared" si="13"/>
        <v>0</v>
      </c>
      <c r="CP18" s="125">
        <f t="shared" si="14"/>
        <v>0</v>
      </c>
      <c r="CQ18" s="125">
        <f t="shared" si="15"/>
        <v>0</v>
      </c>
      <c r="CT18" s="125">
        <v>11</v>
      </c>
      <c r="CU18" s="125">
        <f>求节点(节奏总纲!R$4:R$363,CM$8:CM$367,$CT18)</f>
        <v>0</v>
      </c>
      <c r="CV18" s="125">
        <f>求节点(节奏总纲!S$4:S$363,CN$8:CN$367,$CT18)</f>
        <v>0</v>
      </c>
      <c r="CW18" s="125">
        <f>求节点(节奏总纲!T$4:T$363,CO$8:CO$367,$CT18)</f>
        <v>0</v>
      </c>
      <c r="CX18" s="125">
        <f>求节点(节奏总纲!U$4:U$363,CP$8:CP$367,$CT18)</f>
        <v>0</v>
      </c>
      <c r="CY18" s="125">
        <f>求节点(节奏总纲!V$4:V$363,CQ$8:CQ$367,$CT18)</f>
        <v>0</v>
      </c>
    </row>
    <row r="19" spans="1:103" x14ac:dyDescent="0.2">
      <c r="A19" s="25" t="s">
        <v>423</v>
      </c>
      <c r="B19" s="125">
        <v>0</v>
      </c>
      <c r="C19" s="139">
        <v>0</v>
      </c>
      <c r="D19" s="139">
        <v>0</v>
      </c>
      <c r="E19" s="139">
        <v>0</v>
      </c>
      <c r="F19" s="139">
        <v>0</v>
      </c>
      <c r="G19" s="125"/>
      <c r="P19" s="110" t="s">
        <v>469</v>
      </c>
      <c r="Q19" s="110">
        <v>300</v>
      </c>
      <c r="R19" s="110">
        <v>100</v>
      </c>
      <c r="S19" s="134">
        <f t="shared" ref="S19:S26" si="43">Q19/SUM($Q$18:$Q$26)*R19</f>
        <v>30</v>
      </c>
      <c r="V19" s="110">
        <v>12</v>
      </c>
      <c r="W19" s="110">
        <f t="shared" si="5"/>
        <v>0</v>
      </c>
      <c r="X19" s="110">
        <f t="shared" si="0"/>
        <v>0</v>
      </c>
      <c r="Y19" s="134">
        <f t="shared" si="6"/>
        <v>0</v>
      </c>
      <c r="Z19" s="110">
        <f t="shared" ref="Z19:AA19" si="44">Y19</f>
        <v>0</v>
      </c>
      <c r="AA19" s="110">
        <f t="shared" si="44"/>
        <v>0</v>
      </c>
      <c r="AO19" s="110">
        <v>12</v>
      </c>
      <c r="AP19" s="110">
        <f t="shared" ref="AP19:AT19" si="45">IFERROR(MAX($AO19-$C$2,0)*INDEX($AL$8:$AL$17,MATCH(AP$7,$AM$8:$AM$17,0))*$C$4/$C$3,AQ19)</f>
        <v>0</v>
      </c>
      <c r="AQ19" s="110">
        <f t="shared" si="45"/>
        <v>0</v>
      </c>
      <c r="AR19" s="110">
        <f t="shared" si="45"/>
        <v>0</v>
      </c>
      <c r="AS19" s="110">
        <f t="shared" si="45"/>
        <v>0</v>
      </c>
      <c r="AT19" s="110">
        <f t="shared" si="45"/>
        <v>0</v>
      </c>
      <c r="BH19" s="110">
        <v>12</v>
      </c>
      <c r="BI19" s="110">
        <f t="shared" ref="BI19:BM19" si="46">IFERROR(MAX($BH19-$C$2,0)*INDEX($BE$8:$BE$17,MATCH(BI$7,$BF$8:$BF$17,0))*$C$4/$C$3,BJ19)</f>
        <v>0</v>
      </c>
      <c r="BJ19" s="110">
        <f t="shared" si="46"/>
        <v>0</v>
      </c>
      <c r="BK19" s="110">
        <f t="shared" si="46"/>
        <v>0</v>
      </c>
      <c r="BL19" s="110">
        <f t="shared" si="46"/>
        <v>0</v>
      </c>
      <c r="BM19" s="110">
        <f t="shared" si="46"/>
        <v>0</v>
      </c>
      <c r="CA19" s="110">
        <v>12</v>
      </c>
      <c r="CB19" s="136">
        <f t="shared" si="10"/>
        <v>0</v>
      </c>
      <c r="CC19" s="136">
        <f t="shared" si="3"/>
        <v>0</v>
      </c>
      <c r="CD19" s="136">
        <f t="shared" si="3"/>
        <v>0</v>
      </c>
      <c r="CE19" s="136">
        <f t="shared" si="3"/>
        <v>0</v>
      </c>
      <c r="CF19" s="136">
        <f t="shared" si="3"/>
        <v>0</v>
      </c>
      <c r="CL19" s="125">
        <v>12</v>
      </c>
      <c r="CM19" s="125">
        <f t="shared" si="11"/>
        <v>0</v>
      </c>
      <c r="CN19" s="125">
        <f t="shared" si="12"/>
        <v>0</v>
      </c>
      <c r="CO19" s="125">
        <f t="shared" si="13"/>
        <v>0</v>
      </c>
      <c r="CP19" s="125">
        <f t="shared" si="14"/>
        <v>0</v>
      </c>
      <c r="CQ19" s="125">
        <f t="shared" si="15"/>
        <v>0</v>
      </c>
      <c r="CT19" s="125">
        <v>12</v>
      </c>
      <c r="CU19" s="125">
        <f>求节点(节奏总纲!R$4:R$363,CM$8:CM$367,$CT19)</f>
        <v>0</v>
      </c>
      <c r="CV19" s="125">
        <f>求节点(节奏总纲!S$4:S$363,CN$8:CN$367,$CT19)</f>
        <v>0</v>
      </c>
      <c r="CW19" s="125">
        <f>求节点(节奏总纲!T$4:T$363,CO$8:CO$367,$CT19)</f>
        <v>0</v>
      </c>
      <c r="CX19" s="125">
        <f>求节点(节奏总纲!U$4:U$363,CP$8:CP$367,$CT19)</f>
        <v>0</v>
      </c>
      <c r="CY19" s="125">
        <f>求节点(节奏总纲!V$4:V$363,CQ$8:CQ$367,$CT19)</f>
        <v>0</v>
      </c>
    </row>
    <row r="20" spans="1:103" x14ac:dyDescent="0.2">
      <c r="A20" s="25" t="s">
        <v>420</v>
      </c>
      <c r="B20" s="125">
        <v>0</v>
      </c>
      <c r="C20" s="139">
        <v>0</v>
      </c>
      <c r="D20" s="139">
        <v>0</v>
      </c>
      <c r="E20" s="139">
        <v>0</v>
      </c>
      <c r="F20" s="139">
        <v>0</v>
      </c>
      <c r="G20" s="125"/>
      <c r="S20" s="134">
        <f t="shared" si="43"/>
        <v>0</v>
      </c>
      <c r="V20" s="110">
        <v>13</v>
      </c>
      <c r="W20" s="110">
        <f t="shared" si="5"/>
        <v>0</v>
      </c>
      <c r="X20" s="110">
        <f t="shared" si="0"/>
        <v>0</v>
      </c>
      <c r="Y20" s="134">
        <f t="shared" si="6"/>
        <v>0</v>
      </c>
      <c r="Z20" s="110">
        <f t="shared" ref="Z20:AA20" si="47">Y20</f>
        <v>0</v>
      </c>
      <c r="AA20" s="110">
        <f t="shared" si="47"/>
        <v>0</v>
      </c>
      <c r="AO20" s="110">
        <v>13</v>
      </c>
      <c r="AP20" s="110">
        <f t="shared" ref="AP20:AT20" si="48">IFERROR(MAX($AO20-$C$2,0)*INDEX($AL$8:$AL$17,MATCH(AP$7,$AM$8:$AM$17,0))*$C$4/$C$3,AQ20)</f>
        <v>0</v>
      </c>
      <c r="AQ20" s="110">
        <f t="shared" si="48"/>
        <v>0</v>
      </c>
      <c r="AR20" s="110">
        <f t="shared" si="48"/>
        <v>0</v>
      </c>
      <c r="AS20" s="110">
        <f t="shared" si="48"/>
        <v>0</v>
      </c>
      <c r="AT20" s="110">
        <f t="shared" si="48"/>
        <v>0</v>
      </c>
      <c r="BH20" s="110">
        <v>13</v>
      </c>
      <c r="BI20" s="110">
        <f t="shared" ref="BI20:BM20" si="49">IFERROR(MAX($BH20-$C$2,0)*INDEX($BE$8:$BE$17,MATCH(BI$7,$BF$8:$BF$17,0))*$C$4/$C$3,BJ20)</f>
        <v>0</v>
      </c>
      <c r="BJ20" s="110">
        <f t="shared" si="49"/>
        <v>0</v>
      </c>
      <c r="BK20" s="110">
        <f t="shared" si="49"/>
        <v>0</v>
      </c>
      <c r="BL20" s="110">
        <f t="shared" si="49"/>
        <v>0</v>
      </c>
      <c r="BM20" s="110">
        <f t="shared" si="49"/>
        <v>0</v>
      </c>
      <c r="BS20" s="126"/>
      <c r="BT20" s="126"/>
      <c r="BU20" s="152" t="s">
        <v>436</v>
      </c>
      <c r="BV20" s="152"/>
      <c r="BW20" s="152"/>
      <c r="BX20" s="126"/>
      <c r="BY20" s="126"/>
      <c r="CA20" s="110">
        <v>13</v>
      </c>
      <c r="CB20" s="136">
        <f t="shared" si="10"/>
        <v>0</v>
      </c>
      <c r="CC20" s="136">
        <f t="shared" si="3"/>
        <v>0</v>
      </c>
      <c r="CD20" s="136">
        <f t="shared" si="3"/>
        <v>0</v>
      </c>
      <c r="CE20" s="136">
        <f t="shared" si="3"/>
        <v>0</v>
      </c>
      <c r="CF20" s="136">
        <f t="shared" si="3"/>
        <v>0</v>
      </c>
      <c r="CL20" s="125">
        <v>13</v>
      </c>
      <c r="CM20" s="125">
        <f t="shared" si="11"/>
        <v>0</v>
      </c>
      <c r="CN20" s="125">
        <f t="shared" si="12"/>
        <v>0</v>
      </c>
      <c r="CO20" s="125">
        <f t="shared" si="13"/>
        <v>0</v>
      </c>
      <c r="CP20" s="125">
        <f t="shared" si="14"/>
        <v>0</v>
      </c>
      <c r="CQ20" s="125">
        <f t="shared" si="15"/>
        <v>0</v>
      </c>
      <c r="CT20" s="125">
        <v>13</v>
      </c>
      <c r="CU20" s="125">
        <f>求节点(节奏总纲!R$4:R$363,CM$8:CM$367,$CT20)</f>
        <v>0</v>
      </c>
      <c r="CV20" s="125">
        <f>求节点(节奏总纲!S$4:S$363,CN$8:CN$367,$CT20)</f>
        <v>0</v>
      </c>
      <c r="CW20" s="125">
        <f>求节点(节奏总纲!T$4:T$363,CO$8:CO$367,$CT20)</f>
        <v>0</v>
      </c>
      <c r="CX20" s="125">
        <f>求节点(节奏总纲!U$4:U$363,CP$8:CP$367,$CT20)</f>
        <v>0</v>
      </c>
      <c r="CY20" s="125">
        <f>求节点(节奏总纲!V$4:V$363,CQ$8:CQ$367,$CT20)</f>
        <v>0</v>
      </c>
    </row>
    <row r="21" spans="1:103" x14ac:dyDescent="0.2">
      <c r="A21" s="25" t="s">
        <v>421</v>
      </c>
      <c r="B21" s="125">
        <v>0</v>
      </c>
      <c r="C21" s="139">
        <v>0</v>
      </c>
      <c r="D21" s="139">
        <v>0</v>
      </c>
      <c r="E21" s="139">
        <v>0</v>
      </c>
      <c r="F21" s="139">
        <v>0</v>
      </c>
      <c r="G21" s="125"/>
      <c r="P21" s="110" t="s">
        <v>470</v>
      </c>
      <c r="Q21" s="110">
        <v>100</v>
      </c>
      <c r="R21" s="110">
        <v>500</v>
      </c>
      <c r="S21" s="134">
        <f t="shared" si="43"/>
        <v>50</v>
      </c>
      <c r="V21" s="110">
        <v>14</v>
      </c>
      <c r="W21" s="110">
        <f t="shared" si="5"/>
        <v>0</v>
      </c>
      <c r="X21" s="110">
        <f t="shared" si="0"/>
        <v>0</v>
      </c>
      <c r="Y21" s="134">
        <f t="shared" si="6"/>
        <v>0</v>
      </c>
      <c r="Z21" s="110">
        <f t="shared" ref="Z21:AA21" si="50">Y21</f>
        <v>0</v>
      </c>
      <c r="AA21" s="110">
        <f t="shared" si="50"/>
        <v>0</v>
      </c>
      <c r="AO21" s="110">
        <v>14</v>
      </c>
      <c r="AP21" s="110">
        <f t="shared" ref="AP21:AT21" si="51">IFERROR(MAX($AO21-$C$2,0)*INDEX($AL$8:$AL$17,MATCH(AP$7,$AM$8:$AM$17,0))*$C$4/$C$3,AQ21)</f>
        <v>0</v>
      </c>
      <c r="AQ21" s="110">
        <f t="shared" si="51"/>
        <v>0</v>
      </c>
      <c r="AR21" s="110">
        <f t="shared" si="51"/>
        <v>0</v>
      </c>
      <c r="AS21" s="110">
        <f t="shared" si="51"/>
        <v>0</v>
      </c>
      <c r="AT21" s="110">
        <f t="shared" si="51"/>
        <v>0</v>
      </c>
      <c r="BH21" s="110">
        <v>14</v>
      </c>
      <c r="BI21" s="110">
        <f t="shared" ref="BI21:BM21" si="52">IFERROR(MAX($BH21-$C$2,0)*INDEX($BE$8:$BE$17,MATCH(BI$7,$BF$8:$BF$17,0))*$C$4/$C$3,BJ21)</f>
        <v>0</v>
      </c>
      <c r="BJ21" s="110">
        <f t="shared" si="52"/>
        <v>0</v>
      </c>
      <c r="BK21" s="110">
        <f t="shared" si="52"/>
        <v>0</v>
      </c>
      <c r="BL21" s="110">
        <f t="shared" si="52"/>
        <v>0</v>
      </c>
      <c r="BM21" s="110">
        <f t="shared" si="52"/>
        <v>0</v>
      </c>
      <c r="BS21" s="126" t="s">
        <v>312</v>
      </c>
      <c r="BT21" s="126" t="s">
        <v>313</v>
      </c>
      <c r="BU21" s="126" t="s">
        <v>479</v>
      </c>
      <c r="BV21" s="126"/>
      <c r="BW21" s="126" t="s">
        <v>316</v>
      </c>
      <c r="BX21" s="126" t="s">
        <v>297</v>
      </c>
      <c r="BY21" s="126" t="s">
        <v>311</v>
      </c>
      <c r="CA21" s="110">
        <v>14</v>
      </c>
      <c r="CB21" s="136">
        <f t="shared" si="10"/>
        <v>0</v>
      </c>
      <c r="CC21" s="136">
        <f t="shared" si="3"/>
        <v>0</v>
      </c>
      <c r="CD21" s="136">
        <f t="shared" si="3"/>
        <v>0</v>
      </c>
      <c r="CE21" s="136">
        <f t="shared" si="3"/>
        <v>0</v>
      </c>
      <c r="CF21" s="136">
        <f t="shared" si="3"/>
        <v>0</v>
      </c>
      <c r="CL21" s="125">
        <v>14</v>
      </c>
      <c r="CM21" s="125">
        <f t="shared" si="11"/>
        <v>0</v>
      </c>
      <c r="CN21" s="125">
        <f t="shared" si="12"/>
        <v>0</v>
      </c>
      <c r="CO21" s="125">
        <f t="shared" si="13"/>
        <v>0</v>
      </c>
      <c r="CP21" s="125">
        <f t="shared" si="14"/>
        <v>0</v>
      </c>
      <c r="CQ21" s="125">
        <f t="shared" si="15"/>
        <v>0</v>
      </c>
      <c r="CT21" s="125">
        <v>14</v>
      </c>
      <c r="CU21" s="125">
        <f>求节点(节奏总纲!R$4:R$363,CM$8:CM$367,$CT21)</f>
        <v>0</v>
      </c>
      <c r="CV21" s="125">
        <f>求节点(节奏总纲!S$4:S$363,CN$8:CN$367,$CT21)</f>
        <v>0</v>
      </c>
      <c r="CW21" s="125">
        <f>求节点(节奏总纲!T$4:T$363,CO$8:CO$367,$CT21)</f>
        <v>0</v>
      </c>
      <c r="CX21" s="125">
        <f>求节点(节奏总纲!U$4:U$363,CP$8:CP$367,$CT21)</f>
        <v>0</v>
      </c>
      <c r="CY21" s="125">
        <f>求节点(节奏总纲!V$4:V$363,CQ$8:CQ$367,$CT21)</f>
        <v>0</v>
      </c>
    </row>
    <row r="22" spans="1:103" x14ac:dyDescent="0.2">
      <c r="A22" s="25" t="s">
        <v>425</v>
      </c>
      <c r="B22" s="125">
        <v>100</v>
      </c>
      <c r="C22" s="25" t="s">
        <v>427</v>
      </c>
      <c r="D22" s="125"/>
      <c r="E22" s="125">
        <v>50</v>
      </c>
      <c r="F22" s="125" t="s">
        <v>426</v>
      </c>
      <c r="G22" s="125"/>
      <c r="P22" s="110" t="s">
        <v>471</v>
      </c>
      <c r="Q22" s="110">
        <v>100</v>
      </c>
      <c r="R22" s="110">
        <v>500</v>
      </c>
      <c r="S22" s="134">
        <f t="shared" si="43"/>
        <v>50</v>
      </c>
      <c r="V22" s="110">
        <v>15</v>
      </c>
      <c r="W22" s="110">
        <f t="shared" si="5"/>
        <v>0</v>
      </c>
      <c r="X22" s="110">
        <f t="shared" si="0"/>
        <v>0</v>
      </c>
      <c r="Y22" s="134">
        <f t="shared" si="6"/>
        <v>0</v>
      </c>
      <c r="Z22" s="110">
        <f t="shared" ref="Z22:AA22" si="53">Y22</f>
        <v>0</v>
      </c>
      <c r="AA22" s="110">
        <f t="shared" si="53"/>
        <v>0</v>
      </c>
      <c r="AO22" s="110">
        <v>15</v>
      </c>
      <c r="AP22" s="110">
        <f t="shared" ref="AP22:AT22" si="54">IFERROR(MAX($AO22-$C$2,0)*INDEX($AL$8:$AL$17,MATCH(AP$7,$AM$8:$AM$17,0))*$C$4/$C$3,AQ22)</f>
        <v>0</v>
      </c>
      <c r="AQ22" s="110">
        <f t="shared" si="54"/>
        <v>0</v>
      </c>
      <c r="AR22" s="110">
        <f t="shared" si="54"/>
        <v>0</v>
      </c>
      <c r="AS22" s="110">
        <f t="shared" si="54"/>
        <v>0</v>
      </c>
      <c r="AT22" s="110">
        <f t="shared" si="54"/>
        <v>0</v>
      </c>
      <c r="BH22" s="110">
        <v>15</v>
      </c>
      <c r="BI22" s="110">
        <f t="shared" ref="BI22:BM22" si="55">IFERROR(MAX($BH22-$C$2,0)*INDEX($BE$8:$BE$17,MATCH(BI$7,$BF$8:$BF$17,0))*$C$4/$C$3,BJ22)</f>
        <v>0</v>
      </c>
      <c r="BJ22" s="110">
        <f t="shared" si="55"/>
        <v>0</v>
      </c>
      <c r="BK22" s="110">
        <f t="shared" si="55"/>
        <v>0</v>
      </c>
      <c r="BL22" s="110">
        <f t="shared" si="55"/>
        <v>0</v>
      </c>
      <c r="BM22" s="110">
        <f t="shared" si="55"/>
        <v>0</v>
      </c>
      <c r="BS22" s="126">
        <v>1</v>
      </c>
      <c r="BT22" s="126">
        <v>1</v>
      </c>
      <c r="BU22" s="126">
        <v>30</v>
      </c>
      <c r="BV22" s="129"/>
      <c r="BW22" s="126">
        <v>20</v>
      </c>
      <c r="BX22" s="136">
        <f>IF(BU22="",0,IFERROR(INDEX(道具投放节奏!$K:$K,MATCH(BU$21,道具投放节奏!$D:$D,0)),INDEX(其他调用!$CP$3:$CP$6,MATCH(BU$21,其他调用!$CN$3:$CN$6,0)))*BU22)+
IF(BV22="",0,IFERROR(INDEX(道具投放节奏!$K:$K,MATCH(BV$21,道具投放节奏!$D:$D,0)),INDEX(其他调用!$CP$3:$CP$6,MATCH(BV$21,其他调用!$CN$3:$CN$6,0)))*BV22)+
IF(BW22="",0,IFERROR(INDEX(道具投放节奏!$K:$K,MATCH(BW$21,道具投放节奏!$D:$D,0)),INDEX(其他调用!$CP$3:$CP$6,MATCH(BW$21,其他调用!$CN$3:$CN$6,0)))*BW22)</f>
        <v>6000</v>
      </c>
      <c r="BY22" s="135" t="s">
        <v>35</v>
      </c>
      <c r="CA22" s="110">
        <v>15</v>
      </c>
      <c r="CB22" s="136">
        <f t="shared" si="10"/>
        <v>0</v>
      </c>
      <c r="CC22" s="136">
        <f t="shared" si="3"/>
        <v>0</v>
      </c>
      <c r="CD22" s="136">
        <f t="shared" si="3"/>
        <v>0</v>
      </c>
      <c r="CE22" s="136">
        <f t="shared" si="3"/>
        <v>0</v>
      </c>
      <c r="CF22" s="136">
        <f t="shared" si="3"/>
        <v>0</v>
      </c>
      <c r="CL22" s="125">
        <v>15</v>
      </c>
      <c r="CM22" s="125">
        <f t="shared" si="11"/>
        <v>0</v>
      </c>
      <c r="CN22" s="125">
        <f t="shared" si="12"/>
        <v>0</v>
      </c>
      <c r="CO22" s="125">
        <f t="shared" si="13"/>
        <v>0</v>
      </c>
      <c r="CP22" s="125">
        <f t="shared" si="14"/>
        <v>0</v>
      </c>
      <c r="CQ22" s="125">
        <f t="shared" si="15"/>
        <v>0</v>
      </c>
      <c r="CT22" s="125">
        <v>15</v>
      </c>
      <c r="CU22" s="125">
        <f>求节点(节奏总纲!R$4:R$363,CM$8:CM$367,$CT22)</f>
        <v>0</v>
      </c>
      <c r="CV22" s="125">
        <f>求节点(节奏总纲!S$4:S$363,CN$8:CN$367,$CT22)</f>
        <v>0</v>
      </c>
      <c r="CW22" s="125">
        <f>求节点(节奏总纲!T$4:T$363,CO$8:CO$367,$CT22)</f>
        <v>0</v>
      </c>
      <c r="CX22" s="125">
        <f>求节点(节奏总纲!U$4:U$363,CP$8:CP$367,$CT22)</f>
        <v>0</v>
      </c>
      <c r="CY22" s="125">
        <f>求节点(节奏总纲!V$4:V$363,CQ$8:CQ$367,$CT22)</f>
        <v>0</v>
      </c>
    </row>
    <row r="23" spans="1:103" x14ac:dyDescent="0.2">
      <c r="A23" s="25" t="s">
        <v>429</v>
      </c>
      <c r="C23" s="110">
        <f>ROUND(MAX(兵营医馆!$Y$7:$Y$86),-2)</f>
        <v>0</v>
      </c>
      <c r="D23" s="110" t="s">
        <v>426</v>
      </c>
      <c r="P23" s="110" t="s">
        <v>472</v>
      </c>
      <c r="Q23" s="110">
        <v>100</v>
      </c>
      <c r="R23" s="110">
        <v>500</v>
      </c>
      <c r="S23" s="134">
        <f t="shared" si="43"/>
        <v>50</v>
      </c>
      <c r="V23" s="110">
        <v>16</v>
      </c>
      <c r="W23" s="110">
        <f t="shared" si="5"/>
        <v>0</v>
      </c>
      <c r="X23" s="110">
        <f t="shared" si="0"/>
        <v>0</v>
      </c>
      <c r="Y23" s="134">
        <f t="shared" si="6"/>
        <v>0</v>
      </c>
      <c r="Z23" s="110">
        <f t="shared" ref="Z23:AA23" si="56">Y23</f>
        <v>0</v>
      </c>
      <c r="AA23" s="110">
        <f t="shared" si="56"/>
        <v>0</v>
      </c>
      <c r="AO23" s="110">
        <v>16</v>
      </c>
      <c r="AP23" s="110">
        <f t="shared" ref="AP23:AT23" si="57">IFERROR(MAX($AO23-$C$2,0)*INDEX($AL$8:$AL$17,MATCH(AP$7,$AM$8:$AM$17,0))*$C$4/$C$3,AQ23)</f>
        <v>0</v>
      </c>
      <c r="AQ23" s="110">
        <f t="shared" si="57"/>
        <v>0</v>
      </c>
      <c r="AR23" s="110">
        <f t="shared" si="57"/>
        <v>0</v>
      </c>
      <c r="AS23" s="110">
        <f t="shared" si="57"/>
        <v>0</v>
      </c>
      <c r="AT23" s="110">
        <f t="shared" si="57"/>
        <v>0</v>
      </c>
      <c r="BH23" s="110">
        <v>16</v>
      </c>
      <c r="BI23" s="110">
        <f t="shared" ref="BI23:BM23" si="58">IFERROR(MAX($BH23-$C$2,0)*INDEX($BE$8:$BE$17,MATCH(BI$7,$BF$8:$BF$17,0))*$C$4/$C$3,BJ23)</f>
        <v>0</v>
      </c>
      <c r="BJ23" s="110">
        <f t="shared" si="58"/>
        <v>0</v>
      </c>
      <c r="BK23" s="110">
        <f t="shared" si="58"/>
        <v>0</v>
      </c>
      <c r="BL23" s="110">
        <f t="shared" si="58"/>
        <v>0</v>
      </c>
      <c r="BM23" s="110">
        <f t="shared" si="58"/>
        <v>0</v>
      </c>
      <c r="BS23" s="126">
        <v>2</v>
      </c>
      <c r="BT23" s="126">
        <v>2</v>
      </c>
      <c r="BU23" s="126">
        <v>25</v>
      </c>
      <c r="BV23" s="129"/>
      <c r="BW23" s="126">
        <v>18</v>
      </c>
      <c r="BX23" s="136">
        <f>IF(BU23="",0,IFERROR(INDEX(道具投放节奏!$K:$K,MATCH(BU$21,道具投放节奏!$D:$D,0)),INDEX(其他调用!$CP$3:$CP$6,MATCH(BU$21,其他调用!$CN$3:$CN$6,0)))*BU23)+
IF(BV23="",0,IFERROR(INDEX(道具投放节奏!$K:$K,MATCH(BV$21,道具投放节奏!$D:$D,0)),INDEX(其他调用!$CP$3:$CP$6,MATCH(BV$21,其他调用!$CN$3:$CN$6,0)))*BV23)+
IF(BW23="",0,IFERROR(INDEX(道具投放节奏!$K:$K,MATCH(BW$21,道具投放节奏!$D:$D,0)),INDEX(其他调用!$CP$3:$CP$6,MATCH(BW$21,其他调用!$CN$3:$CN$6,0)))*BW23)</f>
        <v>5133.3333333333339</v>
      </c>
      <c r="BY23" s="136" t="s">
        <v>35</v>
      </c>
      <c r="CA23" s="110">
        <v>16</v>
      </c>
      <c r="CB23" s="136">
        <f t="shared" si="10"/>
        <v>0</v>
      </c>
      <c r="CC23" s="136">
        <f t="shared" si="3"/>
        <v>0</v>
      </c>
      <c r="CD23" s="136">
        <f t="shared" si="3"/>
        <v>0</v>
      </c>
      <c r="CE23" s="136">
        <f t="shared" si="3"/>
        <v>0</v>
      </c>
      <c r="CF23" s="136">
        <f t="shared" si="3"/>
        <v>0</v>
      </c>
      <c r="CL23" s="125">
        <v>16</v>
      </c>
      <c r="CM23" s="125">
        <f t="shared" si="11"/>
        <v>0</v>
      </c>
      <c r="CN23" s="125">
        <f t="shared" si="12"/>
        <v>0</v>
      </c>
      <c r="CO23" s="125">
        <f t="shared" si="13"/>
        <v>0</v>
      </c>
      <c r="CP23" s="125">
        <f t="shared" si="14"/>
        <v>0</v>
      </c>
      <c r="CQ23" s="125">
        <f t="shared" si="15"/>
        <v>0</v>
      </c>
      <c r="CT23" s="125">
        <v>16</v>
      </c>
      <c r="CU23" s="125">
        <f>求节点(节奏总纲!R$4:R$363,CM$8:CM$367,$CT23)</f>
        <v>0</v>
      </c>
      <c r="CV23" s="125">
        <f>求节点(节奏总纲!S$4:S$363,CN$8:CN$367,$CT23)</f>
        <v>0</v>
      </c>
      <c r="CW23" s="125">
        <f>求节点(节奏总纲!T$4:T$363,CO$8:CO$367,$CT23)</f>
        <v>0</v>
      </c>
      <c r="CX23" s="125">
        <f>求节点(节奏总纲!U$4:U$363,CP$8:CP$367,$CT23)</f>
        <v>0</v>
      </c>
      <c r="CY23" s="125">
        <f>求节点(节奏总纲!V$4:V$363,CQ$8:CQ$367,$CT23)</f>
        <v>0</v>
      </c>
    </row>
    <row r="24" spans="1:103" x14ac:dyDescent="0.2">
      <c r="A24" s="25" t="s">
        <v>430</v>
      </c>
      <c r="C24" s="125">
        <f>ROUND(MAX(兵营医馆!$Z$7:$Z$86),-2)</f>
        <v>0</v>
      </c>
      <c r="D24" s="125" t="s">
        <v>426</v>
      </c>
      <c r="S24" s="134">
        <f t="shared" si="43"/>
        <v>0</v>
      </c>
      <c r="V24" s="110">
        <v>17</v>
      </c>
      <c r="W24" s="110">
        <f t="shared" si="5"/>
        <v>0</v>
      </c>
      <c r="X24" s="110">
        <f t="shared" si="5"/>
        <v>0</v>
      </c>
      <c r="Y24" s="134">
        <f t="shared" si="6"/>
        <v>0</v>
      </c>
      <c r="Z24" s="110">
        <f t="shared" ref="Z24:AA24" si="59">Y24</f>
        <v>0</v>
      </c>
      <c r="AA24" s="110">
        <f t="shared" si="59"/>
        <v>0</v>
      </c>
      <c r="AO24" s="110">
        <v>17</v>
      </c>
      <c r="AP24" s="110">
        <f t="shared" ref="AP24:AT24" si="60">IFERROR(MAX($AO24-$C$2,0)*INDEX($AL$8:$AL$17,MATCH(AP$7,$AM$8:$AM$17,0))*$C$4/$C$3,AQ24)</f>
        <v>0</v>
      </c>
      <c r="AQ24" s="110">
        <f t="shared" si="60"/>
        <v>0</v>
      </c>
      <c r="AR24" s="110">
        <f t="shared" si="60"/>
        <v>0</v>
      </c>
      <c r="AS24" s="110">
        <f t="shared" si="60"/>
        <v>0</v>
      </c>
      <c r="AT24" s="110">
        <f t="shared" si="60"/>
        <v>0</v>
      </c>
      <c r="BH24" s="110">
        <v>17</v>
      </c>
      <c r="BI24" s="110">
        <f t="shared" ref="BI24:BM24" si="61">IFERROR(MAX($BH24-$C$2,0)*INDEX($BE$8:$BE$17,MATCH(BI$7,$BF$8:$BF$17,0))*$C$4/$C$3,BJ24)</f>
        <v>0</v>
      </c>
      <c r="BJ24" s="110">
        <f t="shared" si="61"/>
        <v>0</v>
      </c>
      <c r="BK24" s="110">
        <f t="shared" si="61"/>
        <v>0</v>
      </c>
      <c r="BL24" s="110">
        <f t="shared" si="61"/>
        <v>0</v>
      </c>
      <c r="BM24" s="110">
        <f t="shared" si="61"/>
        <v>0</v>
      </c>
      <c r="BS24" s="126">
        <v>3</v>
      </c>
      <c r="BT24" s="126">
        <v>3</v>
      </c>
      <c r="BU24" s="126">
        <v>20</v>
      </c>
      <c r="BV24" s="129"/>
      <c r="BW24" s="126">
        <v>16</v>
      </c>
      <c r="BX24" s="136">
        <f>IF(BU24="",0,IFERROR(INDEX(道具投放节奏!$K:$K,MATCH(BU$21,道具投放节奏!$D:$D,0)),INDEX(其他调用!$CP$3:$CP$6,MATCH(BU$21,其他调用!$CN$3:$CN$6,0)))*BU24)+
IF(BV24="",0,IFERROR(INDEX(道具投放节奏!$K:$K,MATCH(BV$21,道具投放节奏!$D:$D,0)),INDEX(其他调用!$CP$3:$CP$6,MATCH(BV$21,其他调用!$CN$3:$CN$6,0)))*BV24)+
IF(BW24="",0,IFERROR(INDEX(道具投放节奏!$K:$K,MATCH(BW$21,道具投放节奏!$D:$D,0)),INDEX(其他调用!$CP$3:$CP$6,MATCH(BW$21,其他调用!$CN$3:$CN$6,0)))*BW24)</f>
        <v>4266.666666666667</v>
      </c>
      <c r="BY24" s="136" t="s">
        <v>35</v>
      </c>
      <c r="CA24" s="110">
        <v>17</v>
      </c>
      <c r="CB24" s="136">
        <f t="shared" si="10"/>
        <v>0</v>
      </c>
      <c r="CC24" s="136">
        <f t="shared" si="10"/>
        <v>0</v>
      </c>
      <c r="CD24" s="136">
        <f t="shared" si="10"/>
        <v>0</v>
      </c>
      <c r="CE24" s="136">
        <f t="shared" si="10"/>
        <v>0</v>
      </c>
      <c r="CF24" s="136">
        <f t="shared" si="10"/>
        <v>0</v>
      </c>
      <c r="CL24" s="125">
        <v>17</v>
      </c>
      <c r="CM24" s="125">
        <f t="shared" si="11"/>
        <v>0</v>
      </c>
      <c r="CN24" s="125">
        <f t="shared" si="12"/>
        <v>0</v>
      </c>
      <c r="CO24" s="125">
        <f t="shared" si="13"/>
        <v>0</v>
      </c>
      <c r="CP24" s="125">
        <f t="shared" si="14"/>
        <v>0</v>
      </c>
      <c r="CQ24" s="125">
        <f t="shared" si="15"/>
        <v>0</v>
      </c>
      <c r="CT24" s="125">
        <v>17</v>
      </c>
      <c r="CU24" s="125">
        <f>求节点(节奏总纲!R$4:R$363,CM$8:CM$367,$CT24)</f>
        <v>0</v>
      </c>
      <c r="CV24" s="125">
        <f>求节点(节奏总纲!S$4:S$363,CN$8:CN$367,$CT24)</f>
        <v>0</v>
      </c>
      <c r="CW24" s="125">
        <f>求节点(节奏总纲!T$4:T$363,CO$8:CO$367,$CT24)</f>
        <v>0</v>
      </c>
      <c r="CX24" s="125">
        <f>求节点(节奏总纲!U$4:U$363,CP$8:CP$367,$CT24)</f>
        <v>0</v>
      </c>
      <c r="CY24" s="125">
        <f>求节点(节奏总纲!V$4:V$363,CQ$8:CQ$367,$CT24)</f>
        <v>0</v>
      </c>
    </row>
    <row r="25" spans="1:103" x14ac:dyDescent="0.2">
      <c r="A25" s="25" t="s">
        <v>431</v>
      </c>
      <c r="D25" s="110">
        <f>((B22+B22+E22*(F19-1))*F19/2+F20*C23+F21*C24)/2/C4*4</f>
        <v>0</v>
      </c>
      <c r="P25" s="110" t="s">
        <v>473</v>
      </c>
      <c r="Q25" s="110">
        <v>50</v>
      </c>
      <c r="R25" s="110">
        <v>2500</v>
      </c>
      <c r="S25" s="134">
        <f t="shared" si="43"/>
        <v>125</v>
      </c>
      <c r="V25" s="110">
        <v>18</v>
      </c>
      <c r="W25" s="110">
        <f t="shared" si="5"/>
        <v>0</v>
      </c>
      <c r="X25" s="110">
        <f t="shared" si="5"/>
        <v>0</v>
      </c>
      <c r="Y25" s="134">
        <f t="shared" si="6"/>
        <v>0</v>
      </c>
      <c r="Z25" s="110">
        <f t="shared" ref="Z25:AA25" si="62">Y25</f>
        <v>0</v>
      </c>
      <c r="AA25" s="110">
        <f t="shared" si="62"/>
        <v>0</v>
      </c>
      <c r="AO25" s="110">
        <v>18</v>
      </c>
      <c r="AP25" s="110">
        <f t="shared" ref="AP25:AT25" si="63">IFERROR(MAX($AO25-$C$2,0)*INDEX($AL$8:$AL$17,MATCH(AP$7,$AM$8:$AM$17,0))*$C$4/$C$3,AQ25)</f>
        <v>0</v>
      </c>
      <c r="AQ25" s="110">
        <f t="shared" si="63"/>
        <v>0</v>
      </c>
      <c r="AR25" s="110">
        <f t="shared" si="63"/>
        <v>0</v>
      </c>
      <c r="AS25" s="110">
        <f t="shared" si="63"/>
        <v>0</v>
      </c>
      <c r="AT25" s="110">
        <f t="shared" si="63"/>
        <v>0</v>
      </c>
      <c r="BH25" s="110">
        <v>18</v>
      </c>
      <c r="BI25" s="110">
        <f t="shared" ref="BI25:BM25" si="64">IFERROR(MAX($BH25-$C$2,0)*INDEX($BE$8:$BE$17,MATCH(BI$7,$BF$8:$BF$17,0))*$C$4/$C$3,BJ25)</f>
        <v>0</v>
      </c>
      <c r="BJ25" s="110">
        <f t="shared" si="64"/>
        <v>0</v>
      </c>
      <c r="BK25" s="110">
        <f t="shared" si="64"/>
        <v>0</v>
      </c>
      <c r="BL25" s="110">
        <f t="shared" si="64"/>
        <v>0</v>
      </c>
      <c r="BM25" s="110">
        <f t="shared" si="64"/>
        <v>0</v>
      </c>
      <c r="BS25" s="126">
        <v>4</v>
      </c>
      <c r="BT25" s="126">
        <v>8</v>
      </c>
      <c r="BU25" s="126">
        <v>15</v>
      </c>
      <c r="BV25" s="129"/>
      <c r="BW25" s="126">
        <v>14</v>
      </c>
      <c r="BX25" s="136">
        <f>IF(BU25="",0,IFERROR(INDEX(道具投放节奏!$K:$K,MATCH(BU$21,道具投放节奏!$D:$D,0)),INDEX(其他调用!$CP$3:$CP$6,MATCH(BU$21,其他调用!$CN$3:$CN$6,0)))*BU25)+
IF(BV25="",0,IFERROR(INDEX(道具投放节奏!$K:$K,MATCH(BV$21,道具投放节奏!$D:$D,0)),INDEX(其他调用!$CP$3:$CP$6,MATCH(BV$21,其他调用!$CN$3:$CN$6,0)))*BV25)+
IF(BW25="",0,IFERROR(INDEX(道具投放节奏!$K:$K,MATCH(BW$21,道具投放节奏!$D:$D,0)),INDEX(其他调用!$CP$3:$CP$6,MATCH(BW$21,其他调用!$CN$3:$CN$6,0)))*BW25)</f>
        <v>3400</v>
      </c>
      <c r="BY25" s="135" t="s">
        <v>30</v>
      </c>
      <c r="CA25" s="110">
        <v>18</v>
      </c>
      <c r="CB25" s="136">
        <f t="shared" si="10"/>
        <v>0</v>
      </c>
      <c r="CC25" s="136">
        <f t="shared" si="10"/>
        <v>0</v>
      </c>
      <c r="CD25" s="136">
        <f t="shared" si="10"/>
        <v>0</v>
      </c>
      <c r="CE25" s="136">
        <f t="shared" si="10"/>
        <v>0</v>
      </c>
      <c r="CF25" s="136">
        <f t="shared" si="10"/>
        <v>0</v>
      </c>
      <c r="CL25" s="125">
        <v>18</v>
      </c>
      <c r="CM25" s="125">
        <f t="shared" si="11"/>
        <v>0</v>
      </c>
      <c r="CN25" s="125">
        <f t="shared" si="12"/>
        <v>0</v>
      </c>
      <c r="CO25" s="125">
        <f t="shared" si="13"/>
        <v>0</v>
      </c>
      <c r="CP25" s="125">
        <f t="shared" si="14"/>
        <v>0</v>
      </c>
      <c r="CQ25" s="125">
        <f t="shared" si="15"/>
        <v>0</v>
      </c>
      <c r="CT25" s="125">
        <v>18</v>
      </c>
      <c r="CU25" s="125">
        <f>求节点(节奏总纲!R$4:R$363,CM$8:CM$367,$CT25)</f>
        <v>0</v>
      </c>
      <c r="CV25" s="125">
        <f>求节点(节奏总纲!S$4:S$363,CN$8:CN$367,$CT25)</f>
        <v>0</v>
      </c>
      <c r="CW25" s="125">
        <f>求节点(节奏总纲!T$4:T$363,CO$8:CO$367,$CT25)</f>
        <v>0</v>
      </c>
      <c r="CX25" s="125">
        <f>求节点(节奏总纲!U$4:U$363,CP$8:CP$367,$CT25)</f>
        <v>0</v>
      </c>
      <c r="CY25" s="125">
        <f>求节点(节奏总纲!V$4:V$363,CQ$8:CQ$367,$CT25)</f>
        <v>0</v>
      </c>
    </row>
    <row r="26" spans="1:103" x14ac:dyDescent="0.2">
      <c r="P26" s="110" t="s">
        <v>474</v>
      </c>
      <c r="Q26" s="110">
        <v>50</v>
      </c>
      <c r="R26" s="110">
        <v>2500</v>
      </c>
      <c r="S26" s="134">
        <f t="shared" si="43"/>
        <v>125</v>
      </c>
      <c r="V26" s="110">
        <v>19</v>
      </c>
      <c r="W26" s="110">
        <f t="shared" si="5"/>
        <v>0</v>
      </c>
      <c r="X26" s="110">
        <f t="shared" si="5"/>
        <v>0</v>
      </c>
      <c r="Y26" s="134">
        <f t="shared" si="6"/>
        <v>0</v>
      </c>
      <c r="Z26" s="110">
        <f t="shared" ref="Z26:AA26" si="65">Y26</f>
        <v>0</v>
      </c>
      <c r="AA26" s="110">
        <f t="shared" si="65"/>
        <v>0</v>
      </c>
      <c r="AO26" s="110">
        <v>19</v>
      </c>
      <c r="AP26" s="110">
        <f t="shared" ref="AP26:AT26" si="66">IFERROR(MAX($AO26-$C$2,0)*INDEX($AL$8:$AL$17,MATCH(AP$7,$AM$8:$AM$17,0))*$C$4/$C$3,AQ26)</f>
        <v>0</v>
      </c>
      <c r="AQ26" s="110">
        <f t="shared" si="66"/>
        <v>0</v>
      </c>
      <c r="AR26" s="110">
        <f t="shared" si="66"/>
        <v>0</v>
      </c>
      <c r="AS26" s="110">
        <f t="shared" si="66"/>
        <v>0</v>
      </c>
      <c r="AT26" s="110">
        <f t="shared" si="66"/>
        <v>0</v>
      </c>
      <c r="BH26" s="110">
        <v>19</v>
      </c>
      <c r="BI26" s="110">
        <f t="shared" ref="BI26:BM26" si="67">IFERROR(MAX($BH26-$C$2,0)*INDEX($BE$8:$BE$17,MATCH(BI$7,$BF$8:$BF$17,0))*$C$4/$C$3,BJ26)</f>
        <v>0</v>
      </c>
      <c r="BJ26" s="110">
        <f t="shared" si="67"/>
        <v>0</v>
      </c>
      <c r="BK26" s="110">
        <f t="shared" si="67"/>
        <v>0</v>
      </c>
      <c r="BL26" s="110">
        <f t="shared" si="67"/>
        <v>0</v>
      </c>
      <c r="BM26" s="110">
        <f t="shared" si="67"/>
        <v>0</v>
      </c>
      <c r="BS26" s="126">
        <v>9</v>
      </c>
      <c r="BT26" s="126">
        <v>16</v>
      </c>
      <c r="BU26" s="126">
        <v>10</v>
      </c>
      <c r="BV26" s="129"/>
      <c r="BW26" s="126">
        <v>12</v>
      </c>
      <c r="BX26" s="136">
        <f>IF(BU26="",0,IFERROR(INDEX(道具投放节奏!$K:$K,MATCH(BU$21,道具投放节奏!$D:$D,0)),INDEX(其他调用!$CP$3:$CP$6,MATCH(BU$21,其他调用!$CN$3:$CN$6,0)))*BU26)+
IF(BV26="",0,IFERROR(INDEX(道具投放节奏!$K:$K,MATCH(BV$21,道具投放节奏!$D:$D,0)),INDEX(其他调用!$CP$3:$CP$6,MATCH(BV$21,其他调用!$CN$3:$CN$6,0)))*BV26)+
IF(BW26="",0,IFERROR(INDEX(道具投放节奏!$K:$K,MATCH(BW$21,道具投放节奏!$D:$D,0)),INDEX(其他调用!$CP$3:$CP$6,MATCH(BW$21,其他调用!$CN$3:$CN$6,0)))*BW26)</f>
        <v>2533.3333333333335</v>
      </c>
      <c r="BY26" s="136" t="s">
        <v>30</v>
      </c>
      <c r="CA26" s="110">
        <v>19</v>
      </c>
      <c r="CB26" s="136">
        <f t="shared" si="10"/>
        <v>0</v>
      </c>
      <c r="CC26" s="136">
        <f t="shared" si="10"/>
        <v>0</v>
      </c>
      <c r="CD26" s="136">
        <f t="shared" si="10"/>
        <v>0</v>
      </c>
      <c r="CE26" s="136">
        <f t="shared" si="10"/>
        <v>0</v>
      </c>
      <c r="CF26" s="136">
        <f t="shared" si="10"/>
        <v>0</v>
      </c>
      <c r="CL26" s="125">
        <v>19</v>
      </c>
      <c r="CM26" s="125">
        <f t="shared" si="11"/>
        <v>0</v>
      </c>
      <c r="CN26" s="125">
        <f t="shared" si="12"/>
        <v>0</v>
      </c>
      <c r="CO26" s="125">
        <f t="shared" si="13"/>
        <v>0</v>
      </c>
      <c r="CP26" s="125">
        <f t="shared" si="14"/>
        <v>0</v>
      </c>
      <c r="CQ26" s="125">
        <f t="shared" si="15"/>
        <v>0</v>
      </c>
      <c r="CT26" s="125">
        <v>19</v>
      </c>
      <c r="CU26" s="125">
        <f>求节点(节奏总纲!R$4:R$363,CM$8:CM$367,$CT26)</f>
        <v>0</v>
      </c>
      <c r="CV26" s="125">
        <f>求节点(节奏总纲!S$4:S$363,CN$8:CN$367,$CT26)</f>
        <v>0</v>
      </c>
      <c r="CW26" s="125">
        <f>求节点(节奏总纲!T$4:T$363,CO$8:CO$367,$CT26)</f>
        <v>0</v>
      </c>
      <c r="CX26" s="125">
        <f>求节点(节奏总纲!U$4:U$363,CP$8:CP$367,$CT26)</f>
        <v>0</v>
      </c>
      <c r="CY26" s="125">
        <f>求节点(节奏总纲!V$4:V$363,CQ$8:CQ$367,$CT26)</f>
        <v>0</v>
      </c>
    </row>
    <row r="27" spans="1:103" x14ac:dyDescent="0.2">
      <c r="V27" s="110">
        <v>20</v>
      </c>
      <c r="W27" s="110">
        <f t="shared" si="5"/>
        <v>0</v>
      </c>
      <c r="X27" s="110">
        <f t="shared" si="5"/>
        <v>0</v>
      </c>
      <c r="Y27" s="134">
        <f t="shared" si="6"/>
        <v>0</v>
      </c>
      <c r="Z27" s="110">
        <f t="shared" ref="Z27:AA27" si="68">Y27</f>
        <v>0</v>
      </c>
      <c r="AA27" s="110">
        <f t="shared" si="68"/>
        <v>0</v>
      </c>
      <c r="AO27" s="110">
        <v>20</v>
      </c>
      <c r="AP27" s="110">
        <f t="shared" ref="AP27:AT27" si="69">IFERROR(MAX($AO27-$C$2,0)*INDEX($AL$8:$AL$17,MATCH(AP$7,$AM$8:$AM$17,0))*$C$4/$C$3,AQ27)</f>
        <v>0</v>
      </c>
      <c r="AQ27" s="110">
        <f t="shared" si="69"/>
        <v>0</v>
      </c>
      <c r="AR27" s="110">
        <f t="shared" si="69"/>
        <v>0</v>
      </c>
      <c r="AS27" s="110">
        <f t="shared" si="69"/>
        <v>0</v>
      </c>
      <c r="AT27" s="110">
        <f t="shared" si="69"/>
        <v>0</v>
      </c>
      <c r="BH27" s="110">
        <v>20</v>
      </c>
      <c r="BI27" s="110">
        <f t="shared" ref="BI27:BM27" si="70">IFERROR(MAX($BH27-$C$2,0)*INDEX($BE$8:$BE$17,MATCH(BI$7,$BF$8:$BF$17,0))*$C$4/$C$3,BJ27)</f>
        <v>0</v>
      </c>
      <c r="BJ27" s="110">
        <f t="shared" si="70"/>
        <v>0</v>
      </c>
      <c r="BK27" s="110">
        <f t="shared" si="70"/>
        <v>0</v>
      </c>
      <c r="BL27" s="110">
        <f t="shared" si="70"/>
        <v>0</v>
      </c>
      <c r="BM27" s="110">
        <f t="shared" si="70"/>
        <v>0</v>
      </c>
      <c r="BS27" s="126"/>
      <c r="BT27" s="126"/>
      <c r="BU27" s="126"/>
      <c r="BV27" s="129"/>
      <c r="BW27" s="126"/>
      <c r="BX27" s="126"/>
      <c r="BY27" s="135"/>
      <c r="CA27" s="110">
        <v>20</v>
      </c>
      <c r="CB27" s="136">
        <f t="shared" si="10"/>
        <v>0</v>
      </c>
      <c r="CC27" s="136">
        <f t="shared" si="10"/>
        <v>0</v>
      </c>
      <c r="CD27" s="136">
        <f t="shared" si="10"/>
        <v>0</v>
      </c>
      <c r="CE27" s="136">
        <f t="shared" si="10"/>
        <v>0</v>
      </c>
      <c r="CF27" s="136">
        <f t="shared" si="10"/>
        <v>0</v>
      </c>
      <c r="CL27" s="125">
        <v>20</v>
      </c>
      <c r="CM27" s="125">
        <f t="shared" si="11"/>
        <v>0</v>
      </c>
      <c r="CN27" s="125">
        <f t="shared" si="12"/>
        <v>0</v>
      </c>
      <c r="CO27" s="125">
        <f t="shared" si="13"/>
        <v>0</v>
      </c>
      <c r="CP27" s="125">
        <f t="shared" si="14"/>
        <v>0</v>
      </c>
      <c r="CQ27" s="125">
        <f t="shared" si="15"/>
        <v>0</v>
      </c>
      <c r="CT27" s="125">
        <v>20</v>
      </c>
      <c r="CU27" s="125">
        <f>求节点(节奏总纲!R$4:R$363,CM$8:CM$367,$CT27)</f>
        <v>0</v>
      </c>
      <c r="CV27" s="125">
        <f>求节点(节奏总纲!S$4:S$363,CN$8:CN$367,$CT27)</f>
        <v>0</v>
      </c>
      <c r="CW27" s="125">
        <f>求节点(节奏总纲!T$4:T$363,CO$8:CO$367,$CT27)</f>
        <v>0</v>
      </c>
      <c r="CX27" s="125">
        <f>求节点(节奏总纲!U$4:U$363,CP$8:CP$367,$CT27)</f>
        <v>0</v>
      </c>
      <c r="CY27" s="125">
        <f>求节点(节奏总纲!V$4:V$363,CQ$8:CQ$367,$CT27)</f>
        <v>0</v>
      </c>
    </row>
    <row r="28" spans="1:103" x14ac:dyDescent="0.2">
      <c r="V28" s="110">
        <v>21</v>
      </c>
      <c r="W28" s="110">
        <f t="shared" si="5"/>
        <v>0</v>
      </c>
      <c r="X28" s="110">
        <f t="shared" si="5"/>
        <v>0</v>
      </c>
      <c r="Y28" s="134">
        <f t="shared" si="6"/>
        <v>0</v>
      </c>
      <c r="Z28" s="110">
        <f t="shared" ref="Z28:AA28" si="71">Y28</f>
        <v>0</v>
      </c>
      <c r="AA28" s="110">
        <f t="shared" si="71"/>
        <v>0</v>
      </c>
      <c r="AO28" s="110">
        <v>21</v>
      </c>
      <c r="AP28" s="110">
        <f t="shared" ref="AP28:AT28" si="72">IFERROR(MAX($AO28-$C$2,0)*INDEX($AL$8:$AL$17,MATCH(AP$7,$AM$8:$AM$17,0))*$C$4/$C$3,AQ28)</f>
        <v>0</v>
      </c>
      <c r="AQ28" s="110">
        <f t="shared" si="72"/>
        <v>0</v>
      </c>
      <c r="AR28" s="110">
        <f t="shared" si="72"/>
        <v>0</v>
      </c>
      <c r="AS28" s="110">
        <f t="shared" si="72"/>
        <v>0</v>
      </c>
      <c r="AT28" s="110">
        <f t="shared" si="72"/>
        <v>0</v>
      </c>
      <c r="BH28" s="110">
        <v>21</v>
      </c>
      <c r="BI28" s="110">
        <f t="shared" ref="BI28:BM28" si="73">IFERROR(MAX($BH28-$C$2,0)*INDEX($BE$8:$BE$17,MATCH(BI$7,$BF$8:$BF$17,0))*$C$4/$C$3,BJ28)</f>
        <v>0</v>
      </c>
      <c r="BJ28" s="110">
        <f t="shared" si="73"/>
        <v>0</v>
      </c>
      <c r="BK28" s="110">
        <f t="shared" si="73"/>
        <v>0</v>
      </c>
      <c r="BL28" s="110">
        <f t="shared" si="73"/>
        <v>0</v>
      </c>
      <c r="BM28" s="110">
        <f t="shared" si="73"/>
        <v>0</v>
      </c>
      <c r="BS28" s="126"/>
      <c r="BT28" s="126"/>
      <c r="BU28" s="126"/>
      <c r="BV28" s="129"/>
      <c r="BW28" s="126"/>
      <c r="BX28" s="126"/>
      <c r="BY28" s="135"/>
      <c r="CA28" s="110">
        <v>21</v>
      </c>
      <c r="CB28" s="136">
        <f t="shared" si="10"/>
        <v>0</v>
      </c>
      <c r="CC28" s="136">
        <f t="shared" si="10"/>
        <v>0</v>
      </c>
      <c r="CD28" s="136">
        <f t="shared" si="10"/>
        <v>0</v>
      </c>
      <c r="CE28" s="136">
        <f t="shared" si="10"/>
        <v>0</v>
      </c>
      <c r="CF28" s="136">
        <f t="shared" si="10"/>
        <v>0</v>
      </c>
      <c r="CL28" s="125">
        <v>21</v>
      </c>
      <c r="CM28" s="125">
        <f t="shared" si="11"/>
        <v>0</v>
      </c>
      <c r="CN28" s="125">
        <f t="shared" si="12"/>
        <v>0</v>
      </c>
      <c r="CO28" s="125">
        <f t="shared" si="13"/>
        <v>0</v>
      </c>
      <c r="CP28" s="125">
        <f t="shared" si="14"/>
        <v>0</v>
      </c>
      <c r="CQ28" s="125">
        <f t="shared" si="15"/>
        <v>0</v>
      </c>
      <c r="CT28" s="125">
        <v>21</v>
      </c>
      <c r="CU28" s="125">
        <f>求节点(节奏总纲!R$4:R$363,CM$8:CM$367,$CT28)</f>
        <v>0</v>
      </c>
      <c r="CV28" s="125">
        <f>求节点(节奏总纲!S$4:S$363,CN$8:CN$367,$CT28)</f>
        <v>0</v>
      </c>
      <c r="CW28" s="125">
        <f>求节点(节奏总纲!T$4:T$363,CO$8:CO$367,$CT28)</f>
        <v>0</v>
      </c>
      <c r="CX28" s="125">
        <f>求节点(节奏总纲!U$4:U$363,CP$8:CP$367,$CT28)</f>
        <v>0</v>
      </c>
      <c r="CY28" s="125">
        <f>求节点(节奏总纲!V$4:V$363,CQ$8:CQ$367,$CT28)</f>
        <v>0</v>
      </c>
    </row>
    <row r="29" spans="1:103" x14ac:dyDescent="0.2">
      <c r="V29" s="110">
        <v>22</v>
      </c>
      <c r="W29" s="110">
        <f t="shared" si="5"/>
        <v>0</v>
      </c>
      <c r="X29" s="110">
        <f t="shared" si="5"/>
        <v>0</v>
      </c>
      <c r="Y29" s="134">
        <f t="shared" si="6"/>
        <v>0</v>
      </c>
      <c r="Z29" s="110">
        <f t="shared" ref="Z29:AA29" si="74">Y29</f>
        <v>0</v>
      </c>
      <c r="AA29" s="110">
        <f t="shared" si="74"/>
        <v>0</v>
      </c>
      <c r="AO29" s="110">
        <v>22</v>
      </c>
      <c r="AP29" s="110">
        <f t="shared" ref="AP29:AT29" si="75">IFERROR(MAX($AO29-$C$2,0)*INDEX($AL$8:$AL$17,MATCH(AP$7,$AM$8:$AM$17,0))*$C$4/$C$3,AQ29)</f>
        <v>0</v>
      </c>
      <c r="AQ29" s="110">
        <f t="shared" si="75"/>
        <v>0</v>
      </c>
      <c r="AR29" s="110">
        <f t="shared" si="75"/>
        <v>0</v>
      </c>
      <c r="AS29" s="110">
        <f t="shared" si="75"/>
        <v>0</v>
      </c>
      <c r="AT29" s="110">
        <f t="shared" si="75"/>
        <v>0</v>
      </c>
      <c r="BH29" s="110">
        <v>22</v>
      </c>
      <c r="BI29" s="110">
        <f t="shared" ref="BI29:BM29" si="76">IFERROR(MAX($BH29-$C$2,0)*INDEX($BE$8:$BE$17,MATCH(BI$7,$BF$8:$BF$17,0))*$C$4/$C$3,BJ29)</f>
        <v>0</v>
      </c>
      <c r="BJ29" s="110">
        <f t="shared" si="76"/>
        <v>0</v>
      </c>
      <c r="BK29" s="110">
        <f t="shared" si="76"/>
        <v>0</v>
      </c>
      <c r="BL29" s="110">
        <f t="shared" si="76"/>
        <v>0</v>
      </c>
      <c r="BM29" s="110">
        <f t="shared" si="76"/>
        <v>0</v>
      </c>
      <c r="BS29" s="126"/>
      <c r="BT29" s="126"/>
      <c r="BU29" s="126"/>
      <c r="BV29" s="129"/>
      <c r="BW29" s="126"/>
      <c r="BX29" s="126"/>
      <c r="BY29" s="135"/>
      <c r="CA29" s="110">
        <v>22</v>
      </c>
      <c r="CB29" s="136">
        <f t="shared" si="10"/>
        <v>0</v>
      </c>
      <c r="CC29" s="136">
        <f t="shared" si="10"/>
        <v>0</v>
      </c>
      <c r="CD29" s="136">
        <f t="shared" si="10"/>
        <v>0</v>
      </c>
      <c r="CE29" s="136">
        <f t="shared" si="10"/>
        <v>0</v>
      </c>
      <c r="CF29" s="136">
        <f t="shared" si="10"/>
        <v>0</v>
      </c>
      <c r="CL29" s="125">
        <v>22</v>
      </c>
      <c r="CM29" s="125">
        <f t="shared" si="11"/>
        <v>0</v>
      </c>
      <c r="CN29" s="125">
        <f t="shared" si="12"/>
        <v>0</v>
      </c>
      <c r="CO29" s="125">
        <f t="shared" si="13"/>
        <v>0</v>
      </c>
      <c r="CP29" s="125">
        <f t="shared" si="14"/>
        <v>0</v>
      </c>
      <c r="CQ29" s="125">
        <f t="shared" si="15"/>
        <v>0</v>
      </c>
      <c r="CT29" s="125">
        <v>22</v>
      </c>
      <c r="CU29" s="125">
        <f>求节点(节奏总纲!R$4:R$363,CM$8:CM$367,$CT29)</f>
        <v>0</v>
      </c>
      <c r="CV29" s="125">
        <f>求节点(节奏总纲!S$4:S$363,CN$8:CN$367,$CT29)</f>
        <v>0</v>
      </c>
      <c r="CW29" s="125">
        <f>求节点(节奏总纲!T$4:T$363,CO$8:CO$367,$CT29)</f>
        <v>0</v>
      </c>
      <c r="CX29" s="125">
        <f>求节点(节奏总纲!U$4:U$363,CP$8:CP$367,$CT29)</f>
        <v>0</v>
      </c>
      <c r="CY29" s="125">
        <f>求节点(节奏总纲!V$4:V$363,CQ$8:CQ$367,$CT29)</f>
        <v>0</v>
      </c>
    </row>
    <row r="30" spans="1:103" x14ac:dyDescent="0.2">
      <c r="V30" s="110">
        <v>23</v>
      </c>
      <c r="W30" s="110">
        <f t="shared" si="5"/>
        <v>0</v>
      </c>
      <c r="X30" s="110">
        <f t="shared" si="5"/>
        <v>0</v>
      </c>
      <c r="Y30" s="134">
        <f t="shared" si="6"/>
        <v>0</v>
      </c>
      <c r="Z30" s="110">
        <f t="shared" ref="Z30:AA30" si="77">Y30</f>
        <v>0</v>
      </c>
      <c r="AA30" s="110">
        <f t="shared" si="77"/>
        <v>0</v>
      </c>
      <c r="AO30" s="110">
        <v>23</v>
      </c>
      <c r="AP30" s="110">
        <f t="shared" ref="AP30:AT30" si="78">IFERROR(MAX($AO30-$C$2,0)*INDEX($AL$8:$AL$17,MATCH(AP$7,$AM$8:$AM$17,0))*$C$4/$C$3,AQ30)</f>
        <v>0</v>
      </c>
      <c r="AQ30" s="110">
        <f t="shared" si="78"/>
        <v>0</v>
      </c>
      <c r="AR30" s="110">
        <f t="shared" si="78"/>
        <v>0</v>
      </c>
      <c r="AS30" s="110">
        <f t="shared" si="78"/>
        <v>0</v>
      </c>
      <c r="AT30" s="110">
        <f t="shared" si="78"/>
        <v>0</v>
      </c>
      <c r="BH30" s="110">
        <v>23</v>
      </c>
      <c r="BI30" s="110">
        <f t="shared" ref="BI30:BM30" si="79">IFERROR(MAX($BH30-$C$2,0)*INDEX($BE$8:$BE$17,MATCH(BI$7,$BF$8:$BF$17,0))*$C$4/$C$3,BJ30)</f>
        <v>0</v>
      </c>
      <c r="BJ30" s="110">
        <f t="shared" si="79"/>
        <v>0</v>
      </c>
      <c r="BK30" s="110">
        <f t="shared" si="79"/>
        <v>0</v>
      </c>
      <c r="BL30" s="110">
        <f t="shared" si="79"/>
        <v>0</v>
      </c>
      <c r="BM30" s="110">
        <f t="shared" si="79"/>
        <v>0</v>
      </c>
      <c r="BS30" s="126"/>
      <c r="BT30" s="126"/>
      <c r="BU30" s="126"/>
      <c r="BV30" s="129"/>
      <c r="BW30" s="126"/>
      <c r="BX30" s="126"/>
      <c r="BY30" s="126"/>
      <c r="CA30" s="110">
        <v>23</v>
      </c>
      <c r="CB30" s="136">
        <f t="shared" si="10"/>
        <v>0</v>
      </c>
      <c r="CC30" s="136">
        <f t="shared" si="10"/>
        <v>0</v>
      </c>
      <c r="CD30" s="136">
        <f t="shared" si="10"/>
        <v>0</v>
      </c>
      <c r="CE30" s="136">
        <f t="shared" si="10"/>
        <v>0</v>
      </c>
      <c r="CF30" s="136">
        <f t="shared" si="10"/>
        <v>0</v>
      </c>
      <c r="CL30" s="125">
        <v>23</v>
      </c>
      <c r="CM30" s="125">
        <f t="shared" si="11"/>
        <v>0</v>
      </c>
      <c r="CN30" s="125">
        <f t="shared" si="12"/>
        <v>0</v>
      </c>
      <c r="CO30" s="125">
        <f t="shared" si="13"/>
        <v>0</v>
      </c>
      <c r="CP30" s="125">
        <f t="shared" si="14"/>
        <v>0</v>
      </c>
      <c r="CQ30" s="125">
        <f t="shared" si="15"/>
        <v>0</v>
      </c>
      <c r="CT30" s="125">
        <v>23</v>
      </c>
      <c r="CU30" s="125">
        <f>求节点(节奏总纲!R$4:R$363,CM$8:CM$367,$CT30)</f>
        <v>0</v>
      </c>
      <c r="CV30" s="125">
        <f>求节点(节奏总纲!S$4:S$363,CN$8:CN$367,$CT30)</f>
        <v>0</v>
      </c>
      <c r="CW30" s="125">
        <f>求节点(节奏总纲!T$4:T$363,CO$8:CO$367,$CT30)</f>
        <v>0</v>
      </c>
      <c r="CX30" s="125">
        <f>求节点(节奏总纲!U$4:U$363,CP$8:CP$367,$CT30)</f>
        <v>0</v>
      </c>
      <c r="CY30" s="125">
        <f>求节点(节奏总纲!V$4:V$363,CQ$8:CQ$367,$CT30)</f>
        <v>0</v>
      </c>
    </row>
    <row r="31" spans="1:103" x14ac:dyDescent="0.2">
      <c r="V31" s="110">
        <v>24</v>
      </c>
      <c r="W31" s="110">
        <f t="shared" si="5"/>
        <v>0</v>
      </c>
      <c r="X31" s="110">
        <f t="shared" si="5"/>
        <v>0</v>
      </c>
      <c r="Y31" s="134">
        <f t="shared" si="6"/>
        <v>0</v>
      </c>
      <c r="Z31" s="110">
        <f t="shared" ref="Z31:AA31" si="80">Y31</f>
        <v>0</v>
      </c>
      <c r="AA31" s="110">
        <f t="shared" si="80"/>
        <v>0</v>
      </c>
      <c r="AO31" s="110">
        <v>24</v>
      </c>
      <c r="AP31" s="110">
        <f t="shared" ref="AP31:AT31" si="81">IFERROR(MAX($AO31-$C$2,0)*INDEX($AL$8:$AL$17,MATCH(AP$7,$AM$8:$AM$17,0))*$C$4/$C$3,AQ31)</f>
        <v>0</v>
      </c>
      <c r="AQ31" s="110">
        <f t="shared" si="81"/>
        <v>0</v>
      </c>
      <c r="AR31" s="110">
        <f t="shared" si="81"/>
        <v>0</v>
      </c>
      <c r="AS31" s="110">
        <f t="shared" si="81"/>
        <v>0</v>
      </c>
      <c r="AT31" s="110">
        <f t="shared" si="81"/>
        <v>0</v>
      </c>
      <c r="BH31" s="110">
        <v>24</v>
      </c>
      <c r="BI31" s="110">
        <f t="shared" ref="BI31:BM31" si="82">IFERROR(MAX($BH31-$C$2,0)*INDEX($BE$8:$BE$17,MATCH(BI$7,$BF$8:$BF$17,0))*$C$4/$C$3,BJ31)</f>
        <v>0</v>
      </c>
      <c r="BJ31" s="110">
        <f t="shared" si="82"/>
        <v>0</v>
      </c>
      <c r="BK31" s="110">
        <f t="shared" si="82"/>
        <v>0</v>
      </c>
      <c r="BL31" s="110">
        <f t="shared" si="82"/>
        <v>0</v>
      </c>
      <c r="BM31" s="110">
        <f t="shared" si="82"/>
        <v>0</v>
      </c>
      <c r="CA31" s="110">
        <v>24</v>
      </c>
      <c r="CB31" s="136">
        <f t="shared" si="10"/>
        <v>0</v>
      </c>
      <c r="CC31" s="136">
        <f t="shared" si="10"/>
        <v>0</v>
      </c>
      <c r="CD31" s="136">
        <f t="shared" si="10"/>
        <v>0</v>
      </c>
      <c r="CE31" s="136">
        <f t="shared" si="10"/>
        <v>0</v>
      </c>
      <c r="CF31" s="136">
        <f t="shared" si="10"/>
        <v>0</v>
      </c>
      <c r="CL31" s="125">
        <v>24</v>
      </c>
      <c r="CM31" s="125">
        <f t="shared" si="11"/>
        <v>0</v>
      </c>
      <c r="CN31" s="125">
        <f t="shared" si="12"/>
        <v>0</v>
      </c>
      <c r="CO31" s="125">
        <f t="shared" si="13"/>
        <v>0</v>
      </c>
      <c r="CP31" s="125">
        <f t="shared" si="14"/>
        <v>0</v>
      </c>
      <c r="CQ31" s="125">
        <f t="shared" si="15"/>
        <v>0</v>
      </c>
      <c r="CT31" s="125">
        <v>24</v>
      </c>
      <c r="CU31" s="125">
        <f>求节点(节奏总纲!R$4:R$363,CM$8:CM$367,$CT31)</f>
        <v>0</v>
      </c>
      <c r="CV31" s="125">
        <f>求节点(节奏总纲!S$4:S$363,CN$8:CN$367,$CT31)</f>
        <v>0</v>
      </c>
      <c r="CW31" s="125">
        <f>求节点(节奏总纲!T$4:T$363,CO$8:CO$367,$CT31)</f>
        <v>0</v>
      </c>
      <c r="CX31" s="125">
        <f>求节点(节奏总纲!U$4:U$363,CP$8:CP$367,$CT31)</f>
        <v>0</v>
      </c>
      <c r="CY31" s="125">
        <f>求节点(节奏总纲!V$4:V$363,CQ$8:CQ$367,$CT31)</f>
        <v>0</v>
      </c>
    </row>
    <row r="32" spans="1:103" x14ac:dyDescent="0.2">
      <c r="V32" s="110">
        <v>25</v>
      </c>
      <c r="W32" s="110">
        <f t="shared" si="5"/>
        <v>0</v>
      </c>
      <c r="X32" s="110">
        <f t="shared" si="5"/>
        <v>0</v>
      </c>
      <c r="Y32" s="134">
        <f t="shared" si="6"/>
        <v>0</v>
      </c>
      <c r="Z32" s="110">
        <f t="shared" ref="Z32:AA32" si="83">Y32</f>
        <v>0</v>
      </c>
      <c r="AA32" s="110">
        <f t="shared" si="83"/>
        <v>0</v>
      </c>
      <c r="AO32" s="110">
        <v>25</v>
      </c>
      <c r="AP32" s="110">
        <f t="shared" ref="AP32:AT32" si="84">IFERROR(MAX($AO32-$C$2,0)*INDEX($AL$8:$AL$17,MATCH(AP$7,$AM$8:$AM$17,0))*$C$4/$C$3,AQ32)</f>
        <v>0</v>
      </c>
      <c r="AQ32" s="110">
        <f t="shared" si="84"/>
        <v>0</v>
      </c>
      <c r="AR32" s="110">
        <f t="shared" si="84"/>
        <v>0</v>
      </c>
      <c r="AS32" s="110">
        <f t="shared" si="84"/>
        <v>0</v>
      </c>
      <c r="AT32" s="110">
        <f t="shared" si="84"/>
        <v>0</v>
      </c>
      <c r="BH32" s="110">
        <v>25</v>
      </c>
      <c r="BI32" s="110">
        <f t="shared" ref="BI32:BM32" si="85">IFERROR(MAX($BH32-$C$2,0)*INDEX($BE$8:$BE$17,MATCH(BI$7,$BF$8:$BF$17,0))*$C$4/$C$3,BJ32)</f>
        <v>0</v>
      </c>
      <c r="BJ32" s="110">
        <f t="shared" si="85"/>
        <v>0</v>
      </c>
      <c r="BK32" s="110">
        <f t="shared" si="85"/>
        <v>0</v>
      </c>
      <c r="BL32" s="110">
        <f t="shared" si="85"/>
        <v>0</v>
      </c>
      <c r="BM32" s="110">
        <f t="shared" si="85"/>
        <v>0</v>
      </c>
      <c r="CA32" s="110">
        <v>25</v>
      </c>
      <c r="CB32" s="136">
        <f t="shared" si="10"/>
        <v>0</v>
      </c>
      <c r="CC32" s="136">
        <f t="shared" si="10"/>
        <v>0</v>
      </c>
      <c r="CD32" s="136">
        <f t="shared" si="10"/>
        <v>0</v>
      </c>
      <c r="CE32" s="136">
        <f t="shared" si="10"/>
        <v>0</v>
      </c>
      <c r="CF32" s="136">
        <f t="shared" si="10"/>
        <v>0</v>
      </c>
      <c r="CL32" s="125">
        <v>25</v>
      </c>
      <c r="CM32" s="125">
        <f t="shared" si="11"/>
        <v>0</v>
      </c>
      <c r="CN32" s="125">
        <f t="shared" si="12"/>
        <v>0</v>
      </c>
      <c r="CO32" s="125">
        <f t="shared" si="13"/>
        <v>0</v>
      </c>
      <c r="CP32" s="125">
        <f t="shared" si="14"/>
        <v>0</v>
      </c>
      <c r="CQ32" s="125">
        <f t="shared" si="15"/>
        <v>0</v>
      </c>
      <c r="CT32" s="125">
        <v>25</v>
      </c>
      <c r="CU32" s="125">
        <f>求节点(节奏总纲!R$4:R$363,CM$8:CM$367,$CT32)</f>
        <v>0</v>
      </c>
      <c r="CV32" s="125">
        <f>求节点(节奏总纲!S$4:S$363,CN$8:CN$367,$CT32)</f>
        <v>0</v>
      </c>
      <c r="CW32" s="125">
        <f>求节点(节奏总纲!T$4:T$363,CO$8:CO$367,$CT32)</f>
        <v>0</v>
      </c>
      <c r="CX32" s="125">
        <f>求节点(节奏总纲!U$4:U$363,CP$8:CP$367,$CT32)</f>
        <v>0</v>
      </c>
      <c r="CY32" s="125">
        <f>求节点(节奏总纲!V$4:V$363,CQ$8:CQ$367,$CT32)</f>
        <v>0</v>
      </c>
    </row>
    <row r="33" spans="22:103" x14ac:dyDescent="0.2">
      <c r="V33" s="110">
        <v>26</v>
      </c>
      <c r="W33" s="110">
        <f t="shared" si="5"/>
        <v>0</v>
      </c>
      <c r="X33" s="110">
        <f t="shared" si="5"/>
        <v>0</v>
      </c>
      <c r="Y33" s="134">
        <f t="shared" si="6"/>
        <v>0</v>
      </c>
      <c r="Z33" s="110">
        <f t="shared" ref="Z33:AA33" si="86">Y33</f>
        <v>0</v>
      </c>
      <c r="AA33" s="110">
        <f t="shared" si="86"/>
        <v>0</v>
      </c>
      <c r="AO33" s="110">
        <v>26</v>
      </c>
      <c r="AP33" s="110">
        <f t="shared" ref="AP33:AT33" si="87">IFERROR(MAX($AO33-$C$2,0)*INDEX($AL$8:$AL$17,MATCH(AP$7,$AM$8:$AM$17,0))*$C$4/$C$3,AQ33)</f>
        <v>0</v>
      </c>
      <c r="AQ33" s="110">
        <f t="shared" si="87"/>
        <v>0</v>
      </c>
      <c r="AR33" s="110">
        <f t="shared" si="87"/>
        <v>0</v>
      </c>
      <c r="AS33" s="110">
        <f t="shared" si="87"/>
        <v>0</v>
      </c>
      <c r="AT33" s="110">
        <f t="shared" si="87"/>
        <v>0</v>
      </c>
      <c r="BH33" s="110">
        <v>26</v>
      </c>
      <c r="BI33" s="110">
        <f t="shared" ref="BI33:BM33" si="88">IFERROR(MAX($BH33-$C$2,0)*INDEX($BE$8:$BE$17,MATCH(BI$7,$BF$8:$BF$17,0))*$C$4/$C$3,BJ33)</f>
        <v>0</v>
      </c>
      <c r="BJ33" s="110">
        <f t="shared" si="88"/>
        <v>0</v>
      </c>
      <c r="BK33" s="110">
        <f t="shared" si="88"/>
        <v>0</v>
      </c>
      <c r="BL33" s="110">
        <f t="shared" si="88"/>
        <v>0</v>
      </c>
      <c r="BM33" s="110">
        <f t="shared" si="88"/>
        <v>0</v>
      </c>
      <c r="CA33" s="110">
        <v>26</v>
      </c>
      <c r="CB33" s="136">
        <f t="shared" si="10"/>
        <v>0</v>
      </c>
      <c r="CC33" s="136">
        <f t="shared" si="10"/>
        <v>0</v>
      </c>
      <c r="CD33" s="136">
        <f t="shared" si="10"/>
        <v>0</v>
      </c>
      <c r="CE33" s="136">
        <f t="shared" si="10"/>
        <v>0</v>
      </c>
      <c r="CF33" s="136">
        <f t="shared" si="10"/>
        <v>0</v>
      </c>
      <c r="CL33" s="125">
        <v>26</v>
      </c>
      <c r="CM33" s="125">
        <f t="shared" si="11"/>
        <v>0</v>
      </c>
      <c r="CN33" s="125">
        <f t="shared" si="12"/>
        <v>0</v>
      </c>
      <c r="CO33" s="125">
        <f t="shared" si="13"/>
        <v>0</v>
      </c>
      <c r="CP33" s="125">
        <f t="shared" si="14"/>
        <v>0</v>
      </c>
      <c r="CQ33" s="125">
        <f t="shared" si="15"/>
        <v>0</v>
      </c>
      <c r="CT33" s="125">
        <v>26</v>
      </c>
      <c r="CU33" s="125">
        <f>求节点(节奏总纲!R$4:R$363,CM$8:CM$367,$CT33)</f>
        <v>0</v>
      </c>
      <c r="CV33" s="125">
        <f>求节点(节奏总纲!S$4:S$363,CN$8:CN$367,$CT33)</f>
        <v>0</v>
      </c>
      <c r="CW33" s="125">
        <f>求节点(节奏总纲!T$4:T$363,CO$8:CO$367,$CT33)</f>
        <v>0</v>
      </c>
      <c r="CX33" s="125">
        <f>求节点(节奏总纲!U$4:U$363,CP$8:CP$367,$CT33)</f>
        <v>0</v>
      </c>
      <c r="CY33" s="125">
        <f>求节点(节奏总纲!V$4:V$363,CQ$8:CQ$367,$CT33)</f>
        <v>0</v>
      </c>
    </row>
    <row r="34" spans="22:103" x14ac:dyDescent="0.2">
      <c r="V34" s="110">
        <v>27</v>
      </c>
      <c r="W34" s="110">
        <f t="shared" si="5"/>
        <v>0</v>
      </c>
      <c r="X34" s="110">
        <f t="shared" si="5"/>
        <v>0</v>
      </c>
      <c r="Y34" s="134">
        <f t="shared" si="6"/>
        <v>0</v>
      </c>
      <c r="Z34" s="110">
        <f t="shared" ref="Z34:AA34" si="89">Y34</f>
        <v>0</v>
      </c>
      <c r="AA34" s="110">
        <f t="shared" si="89"/>
        <v>0</v>
      </c>
      <c r="AO34" s="110">
        <v>27</v>
      </c>
      <c r="AP34" s="110">
        <f t="shared" ref="AP34:AT34" si="90">IFERROR(MAX($AO34-$C$2,0)*INDEX($AL$8:$AL$17,MATCH(AP$7,$AM$8:$AM$17,0))*$C$4/$C$3,AQ34)</f>
        <v>0</v>
      </c>
      <c r="AQ34" s="110">
        <f t="shared" si="90"/>
        <v>0</v>
      </c>
      <c r="AR34" s="110">
        <f t="shared" si="90"/>
        <v>0</v>
      </c>
      <c r="AS34" s="110">
        <f t="shared" si="90"/>
        <v>0</v>
      </c>
      <c r="AT34" s="110">
        <f t="shared" si="90"/>
        <v>0</v>
      </c>
      <c r="BH34" s="110">
        <v>27</v>
      </c>
      <c r="BI34" s="110">
        <f t="shared" ref="BI34:BM34" si="91">IFERROR(MAX($BH34-$C$2,0)*INDEX($BE$8:$BE$17,MATCH(BI$7,$BF$8:$BF$17,0))*$C$4/$C$3,BJ34)</f>
        <v>0</v>
      </c>
      <c r="BJ34" s="110">
        <f t="shared" si="91"/>
        <v>0</v>
      </c>
      <c r="BK34" s="110">
        <f t="shared" si="91"/>
        <v>0</v>
      </c>
      <c r="BL34" s="110">
        <f t="shared" si="91"/>
        <v>0</v>
      </c>
      <c r="BM34" s="110">
        <f t="shared" si="91"/>
        <v>0</v>
      </c>
      <c r="BS34" s="126"/>
      <c r="BT34" s="126"/>
      <c r="BU34" s="152" t="s">
        <v>437</v>
      </c>
      <c r="BV34" s="152"/>
      <c r="BW34" s="152"/>
      <c r="BX34" s="126"/>
      <c r="BY34" s="126"/>
      <c r="CA34" s="110">
        <v>27</v>
      </c>
      <c r="CB34" s="136">
        <f t="shared" si="10"/>
        <v>0</v>
      </c>
      <c r="CC34" s="136">
        <f t="shared" si="10"/>
        <v>0</v>
      </c>
      <c r="CD34" s="136">
        <f t="shared" si="10"/>
        <v>0</v>
      </c>
      <c r="CE34" s="136">
        <f t="shared" si="10"/>
        <v>0</v>
      </c>
      <c r="CF34" s="136">
        <f t="shared" si="10"/>
        <v>0</v>
      </c>
      <c r="CL34" s="125">
        <v>27</v>
      </c>
      <c r="CM34" s="125">
        <f t="shared" si="11"/>
        <v>0</v>
      </c>
      <c r="CN34" s="125">
        <f t="shared" si="12"/>
        <v>0</v>
      </c>
      <c r="CO34" s="125">
        <f t="shared" si="13"/>
        <v>0</v>
      </c>
      <c r="CP34" s="125">
        <f t="shared" si="14"/>
        <v>0</v>
      </c>
      <c r="CQ34" s="125">
        <f t="shared" si="15"/>
        <v>0</v>
      </c>
      <c r="CT34" s="125">
        <v>27</v>
      </c>
      <c r="CU34" s="125">
        <f>求节点(节奏总纲!R$4:R$363,CM$8:CM$367,$CT34)</f>
        <v>0</v>
      </c>
      <c r="CV34" s="125">
        <f>求节点(节奏总纲!S$4:S$363,CN$8:CN$367,$CT34)</f>
        <v>0</v>
      </c>
      <c r="CW34" s="125">
        <f>求节点(节奏总纲!T$4:T$363,CO$8:CO$367,$CT34)</f>
        <v>0</v>
      </c>
      <c r="CX34" s="125">
        <f>求节点(节奏总纲!U$4:U$363,CP$8:CP$367,$CT34)</f>
        <v>0</v>
      </c>
      <c r="CY34" s="125">
        <f>求节点(节奏总纲!V$4:V$363,CQ$8:CQ$367,$CT34)</f>
        <v>0</v>
      </c>
    </row>
    <row r="35" spans="22:103" x14ac:dyDescent="0.2">
      <c r="V35" s="110">
        <v>28</v>
      </c>
      <c r="W35" s="110">
        <f t="shared" si="5"/>
        <v>0</v>
      </c>
      <c r="X35" s="110">
        <f t="shared" si="5"/>
        <v>0</v>
      </c>
      <c r="Y35" s="134">
        <f t="shared" si="6"/>
        <v>0</v>
      </c>
      <c r="Z35" s="110">
        <f t="shared" ref="Z35:AA35" si="92">Y35</f>
        <v>0</v>
      </c>
      <c r="AA35" s="110">
        <f t="shared" si="92"/>
        <v>0</v>
      </c>
      <c r="AO35" s="110">
        <v>28</v>
      </c>
      <c r="AP35" s="110">
        <f t="shared" ref="AP35:AT35" si="93">IFERROR(MAX($AO35-$C$2,0)*INDEX($AL$8:$AL$17,MATCH(AP$7,$AM$8:$AM$17,0))*$C$4/$C$3,AQ35)</f>
        <v>0</v>
      </c>
      <c r="AQ35" s="110">
        <f t="shared" si="93"/>
        <v>0</v>
      </c>
      <c r="AR35" s="110">
        <f t="shared" si="93"/>
        <v>0</v>
      </c>
      <c r="AS35" s="110">
        <f t="shared" si="93"/>
        <v>0</v>
      </c>
      <c r="AT35" s="110">
        <f t="shared" si="93"/>
        <v>0</v>
      </c>
      <c r="BH35" s="110">
        <v>28</v>
      </c>
      <c r="BI35" s="110">
        <f t="shared" ref="BI35:BM35" si="94">IFERROR(MAX($BH35-$C$2,0)*INDEX($BE$8:$BE$17,MATCH(BI$7,$BF$8:$BF$17,0))*$C$4/$C$3,BJ35)</f>
        <v>0</v>
      </c>
      <c r="BJ35" s="110">
        <f t="shared" si="94"/>
        <v>0</v>
      </c>
      <c r="BK35" s="110">
        <f t="shared" si="94"/>
        <v>0</v>
      </c>
      <c r="BL35" s="110">
        <f t="shared" si="94"/>
        <v>0</v>
      </c>
      <c r="BM35" s="110">
        <f t="shared" si="94"/>
        <v>0</v>
      </c>
      <c r="BS35" s="126" t="s">
        <v>312</v>
      </c>
      <c r="BT35" s="126" t="s">
        <v>313</v>
      </c>
      <c r="BU35" s="126" t="s">
        <v>438</v>
      </c>
      <c r="BV35" s="126"/>
      <c r="BW35" s="126" t="s">
        <v>316</v>
      </c>
      <c r="BX35" s="126" t="s">
        <v>297</v>
      </c>
      <c r="BY35" s="126" t="s">
        <v>311</v>
      </c>
      <c r="CA35" s="110">
        <v>28</v>
      </c>
      <c r="CB35" s="136">
        <f t="shared" si="10"/>
        <v>0</v>
      </c>
      <c r="CC35" s="136">
        <f t="shared" si="10"/>
        <v>0</v>
      </c>
      <c r="CD35" s="136">
        <f t="shared" si="10"/>
        <v>0</v>
      </c>
      <c r="CE35" s="136">
        <f t="shared" si="10"/>
        <v>0</v>
      </c>
      <c r="CF35" s="136">
        <f t="shared" si="10"/>
        <v>0</v>
      </c>
      <c r="CL35" s="125">
        <v>28</v>
      </c>
      <c r="CM35" s="125">
        <f t="shared" si="11"/>
        <v>0</v>
      </c>
      <c r="CN35" s="125">
        <f t="shared" si="12"/>
        <v>0</v>
      </c>
      <c r="CO35" s="125">
        <f t="shared" si="13"/>
        <v>0</v>
      </c>
      <c r="CP35" s="125">
        <f t="shared" si="14"/>
        <v>0</v>
      </c>
      <c r="CQ35" s="125">
        <f t="shared" si="15"/>
        <v>0</v>
      </c>
      <c r="CT35" s="125">
        <v>28</v>
      </c>
      <c r="CU35" s="125">
        <f>求节点(节奏总纲!R$4:R$363,CM$8:CM$367,$CT35)</f>
        <v>0</v>
      </c>
      <c r="CV35" s="125">
        <f>求节点(节奏总纲!S$4:S$363,CN$8:CN$367,$CT35)</f>
        <v>0</v>
      </c>
      <c r="CW35" s="125">
        <f>求节点(节奏总纲!T$4:T$363,CO$8:CO$367,$CT35)</f>
        <v>0</v>
      </c>
      <c r="CX35" s="125">
        <f>求节点(节奏总纲!U$4:U$363,CP$8:CP$367,$CT35)</f>
        <v>0</v>
      </c>
      <c r="CY35" s="125">
        <f>求节点(节奏总纲!V$4:V$363,CQ$8:CQ$367,$CT35)</f>
        <v>0</v>
      </c>
    </row>
    <row r="36" spans="22:103" x14ac:dyDescent="0.2">
      <c r="V36" s="110">
        <v>29</v>
      </c>
      <c r="W36" s="110">
        <f t="shared" si="5"/>
        <v>0</v>
      </c>
      <c r="X36" s="110">
        <f t="shared" si="5"/>
        <v>0</v>
      </c>
      <c r="Y36" s="134">
        <f t="shared" si="6"/>
        <v>0</v>
      </c>
      <c r="Z36" s="110">
        <f t="shared" ref="Z36:AA36" si="95">Y36</f>
        <v>0</v>
      </c>
      <c r="AA36" s="110">
        <f t="shared" si="95"/>
        <v>0</v>
      </c>
      <c r="AO36" s="110">
        <v>29</v>
      </c>
      <c r="AP36" s="110">
        <f t="shared" ref="AP36:AT36" si="96">IFERROR(MAX($AO36-$C$2,0)*INDEX($AL$8:$AL$17,MATCH(AP$7,$AM$8:$AM$17,0))*$C$4/$C$3,AQ36)</f>
        <v>0</v>
      </c>
      <c r="AQ36" s="110">
        <f t="shared" si="96"/>
        <v>0</v>
      </c>
      <c r="AR36" s="110">
        <f t="shared" si="96"/>
        <v>0</v>
      </c>
      <c r="AS36" s="110">
        <f t="shared" si="96"/>
        <v>0</v>
      </c>
      <c r="AT36" s="110">
        <f t="shared" si="96"/>
        <v>0</v>
      </c>
      <c r="BH36" s="110">
        <v>29</v>
      </c>
      <c r="BI36" s="110">
        <f t="shared" ref="BI36:BM36" si="97">IFERROR(MAX($BH36-$C$2,0)*INDEX($BE$8:$BE$17,MATCH(BI$7,$BF$8:$BF$17,0))*$C$4/$C$3,BJ36)</f>
        <v>0</v>
      </c>
      <c r="BJ36" s="110">
        <f t="shared" si="97"/>
        <v>0</v>
      </c>
      <c r="BK36" s="110">
        <f t="shared" si="97"/>
        <v>0</v>
      </c>
      <c r="BL36" s="110">
        <f t="shared" si="97"/>
        <v>0</v>
      </c>
      <c r="BM36" s="110">
        <f t="shared" si="97"/>
        <v>0</v>
      </c>
      <c r="BS36" s="126">
        <v>1</v>
      </c>
      <c r="BT36" s="126">
        <v>1</v>
      </c>
      <c r="BU36" s="126">
        <v>30</v>
      </c>
      <c r="BV36" s="126"/>
      <c r="BW36" s="126">
        <v>10</v>
      </c>
      <c r="BX36" s="136">
        <f>IF(BU36="",0,IFERROR(INDEX(道具投放节奏!$K:$K,MATCH(BU$35,道具投放节奏!$D:$D,0)),INDEX(其他调用!$CP$3:$CP$6,MATCH(BU$35,其他调用!$CN$3:$CN$6,0)))*BU36)+
IF(BV36="",0,IFERROR(INDEX(道具投放节奏!$K:$K,MATCH(BV$35,道具投放节奏!$D:$D,0)),INDEX(其他调用!$CP$3:$CP$6,MATCH(BV$35,其他调用!$CN$3:$CN$6,0)))*BV36)+
IF(BW36="",0,IFERROR(INDEX(道具投放节奏!$K:$K,MATCH(BW$35,道具投放节奏!$D:$D,0)),INDEX(其他调用!$CP$3:$CP$6,MATCH(BW$35,其他调用!$CN$3:$CN$6,0)))*BW36)</f>
        <v>3500</v>
      </c>
      <c r="BY36" s="135" t="s">
        <v>23</v>
      </c>
      <c r="CA36" s="110">
        <v>29</v>
      </c>
      <c r="CB36" s="136">
        <f t="shared" si="10"/>
        <v>0</v>
      </c>
      <c r="CC36" s="136">
        <f t="shared" si="10"/>
        <v>0</v>
      </c>
      <c r="CD36" s="136">
        <f t="shared" si="10"/>
        <v>0</v>
      </c>
      <c r="CE36" s="136">
        <f t="shared" si="10"/>
        <v>0</v>
      </c>
      <c r="CF36" s="136">
        <f t="shared" si="10"/>
        <v>0</v>
      </c>
      <c r="CL36" s="125">
        <v>29</v>
      </c>
      <c r="CM36" s="125">
        <f t="shared" si="11"/>
        <v>0</v>
      </c>
      <c r="CN36" s="125">
        <f t="shared" si="12"/>
        <v>0</v>
      </c>
      <c r="CO36" s="125">
        <f t="shared" si="13"/>
        <v>0</v>
      </c>
      <c r="CP36" s="125">
        <f t="shared" si="14"/>
        <v>0</v>
      </c>
      <c r="CQ36" s="125">
        <f t="shared" si="15"/>
        <v>0</v>
      </c>
      <c r="CT36" s="125">
        <v>29</v>
      </c>
      <c r="CU36" s="125">
        <f>求节点(节奏总纲!R$4:R$363,CM$8:CM$367,$CT36)</f>
        <v>0</v>
      </c>
      <c r="CV36" s="125">
        <f>求节点(节奏总纲!S$4:S$363,CN$8:CN$367,$CT36)</f>
        <v>0</v>
      </c>
      <c r="CW36" s="125">
        <f>求节点(节奏总纲!T$4:T$363,CO$8:CO$367,$CT36)</f>
        <v>0</v>
      </c>
      <c r="CX36" s="125">
        <f>求节点(节奏总纲!U$4:U$363,CP$8:CP$367,$CT36)</f>
        <v>0</v>
      </c>
      <c r="CY36" s="125">
        <f>求节点(节奏总纲!V$4:V$363,CQ$8:CQ$367,$CT36)</f>
        <v>0</v>
      </c>
    </row>
    <row r="37" spans="22:103" x14ac:dyDescent="0.2">
      <c r="V37" s="110">
        <v>30</v>
      </c>
      <c r="W37" s="110">
        <f t="shared" si="5"/>
        <v>0</v>
      </c>
      <c r="X37" s="110">
        <f t="shared" si="5"/>
        <v>0</v>
      </c>
      <c r="Y37" s="134">
        <f t="shared" si="6"/>
        <v>0</v>
      </c>
      <c r="Z37" s="110">
        <f t="shared" ref="Z37:AA37" si="98">Y37</f>
        <v>0</v>
      </c>
      <c r="AA37" s="110">
        <f t="shared" si="98"/>
        <v>0</v>
      </c>
      <c r="AO37" s="110">
        <v>30</v>
      </c>
      <c r="AP37" s="110">
        <f t="shared" ref="AP37:AT37" si="99">IFERROR(MAX($AO37-$C$2,0)*INDEX($AL$8:$AL$17,MATCH(AP$7,$AM$8:$AM$17,0))*$C$4/$C$3,AQ37)</f>
        <v>0</v>
      </c>
      <c r="AQ37" s="110">
        <f t="shared" si="99"/>
        <v>0</v>
      </c>
      <c r="AR37" s="110">
        <f t="shared" si="99"/>
        <v>0</v>
      </c>
      <c r="AS37" s="110">
        <f t="shared" si="99"/>
        <v>0</v>
      </c>
      <c r="AT37" s="110">
        <f t="shared" si="99"/>
        <v>0</v>
      </c>
      <c r="BH37" s="110">
        <v>30</v>
      </c>
      <c r="BI37" s="110">
        <f t="shared" ref="BI37:BM37" si="100">IFERROR(MAX($BH37-$C$2,0)*INDEX($BE$8:$BE$17,MATCH(BI$7,$BF$8:$BF$17,0))*$C$4/$C$3,BJ37)</f>
        <v>0</v>
      </c>
      <c r="BJ37" s="110">
        <f t="shared" si="100"/>
        <v>0</v>
      </c>
      <c r="BK37" s="110">
        <f t="shared" si="100"/>
        <v>0</v>
      </c>
      <c r="BL37" s="110">
        <f t="shared" si="100"/>
        <v>0</v>
      </c>
      <c r="BM37" s="110">
        <f t="shared" si="100"/>
        <v>0</v>
      </c>
      <c r="BS37" s="126">
        <v>2</v>
      </c>
      <c r="BT37" s="126">
        <v>2</v>
      </c>
      <c r="BU37" s="126">
        <v>25</v>
      </c>
      <c r="BV37" s="126"/>
      <c r="BW37" s="126">
        <v>8</v>
      </c>
      <c r="BX37" s="136">
        <f>IF(BU37="",0,IFERROR(INDEX(道具投放节奏!$K:$K,MATCH(BU$35,道具投放节奏!$D:$D,0)),INDEX(其他调用!$CP$3:$CP$6,MATCH(BU$35,其他调用!$CN$3:$CN$6,0)))*BU37)+
IF(BV37="",0,IFERROR(INDEX(道具投放节奏!$K:$K,MATCH(BV$35,道具投放节奏!$D:$D,0)),INDEX(其他调用!$CP$3:$CP$6,MATCH(BV$35,其他调用!$CN$3:$CN$6,0)))*BV37)+
IF(BW37="",0,IFERROR(INDEX(道具投放节奏!$K:$K,MATCH(BW$35,道具投放节奏!$D:$D,0)),INDEX(其他调用!$CP$3:$CP$6,MATCH(BW$35,其他调用!$CN$3:$CN$6,0)))*BW37)</f>
        <v>2883.333333333333</v>
      </c>
      <c r="BY37" s="135" t="s">
        <v>23</v>
      </c>
      <c r="CA37" s="110">
        <v>30</v>
      </c>
      <c r="CB37" s="136">
        <f t="shared" si="10"/>
        <v>0</v>
      </c>
      <c r="CC37" s="136">
        <f t="shared" si="10"/>
        <v>0</v>
      </c>
      <c r="CD37" s="136">
        <f t="shared" si="10"/>
        <v>0</v>
      </c>
      <c r="CE37" s="136">
        <f t="shared" si="10"/>
        <v>0</v>
      </c>
      <c r="CF37" s="136">
        <f t="shared" si="10"/>
        <v>0</v>
      </c>
      <c r="CL37" s="125">
        <v>30</v>
      </c>
      <c r="CM37" s="125">
        <f t="shared" si="11"/>
        <v>0</v>
      </c>
      <c r="CN37" s="125">
        <f t="shared" si="12"/>
        <v>0</v>
      </c>
      <c r="CO37" s="125">
        <f t="shared" si="13"/>
        <v>0</v>
      </c>
      <c r="CP37" s="125">
        <f t="shared" si="14"/>
        <v>0</v>
      </c>
      <c r="CQ37" s="125">
        <f t="shared" si="15"/>
        <v>0</v>
      </c>
      <c r="CT37" s="125">
        <v>30</v>
      </c>
      <c r="CU37" s="125">
        <f>求节点(节奏总纲!R$4:R$363,CM$8:CM$367,$CT37)</f>
        <v>0</v>
      </c>
      <c r="CV37" s="125">
        <f>求节点(节奏总纲!S$4:S$363,CN$8:CN$367,$CT37)</f>
        <v>0</v>
      </c>
      <c r="CW37" s="125">
        <f>求节点(节奏总纲!T$4:T$363,CO$8:CO$367,$CT37)</f>
        <v>0</v>
      </c>
      <c r="CX37" s="125">
        <f>求节点(节奏总纲!U$4:U$363,CP$8:CP$367,$CT37)</f>
        <v>0</v>
      </c>
      <c r="CY37" s="125">
        <f>求节点(节奏总纲!V$4:V$363,CQ$8:CQ$367,$CT37)</f>
        <v>0</v>
      </c>
    </row>
    <row r="38" spans="22:103" x14ac:dyDescent="0.2">
      <c r="V38" s="110">
        <v>31</v>
      </c>
      <c r="W38" s="110">
        <f t="shared" si="5"/>
        <v>305.71428571428572</v>
      </c>
      <c r="X38" s="110">
        <f t="shared" si="5"/>
        <v>451.42857142857144</v>
      </c>
      <c r="Y38" s="134">
        <f t="shared" si="6"/>
        <v>451.42857142857144</v>
      </c>
      <c r="Z38" s="110">
        <f t="shared" ref="Z38:AA38" si="101">Y38</f>
        <v>451.42857142857144</v>
      </c>
      <c r="AA38" s="110">
        <f t="shared" si="101"/>
        <v>451.42857142857144</v>
      </c>
      <c r="AO38" s="110">
        <v>31</v>
      </c>
      <c r="AP38" s="110">
        <f t="shared" ref="AP38:AT38" si="102">IFERROR(MAX($AO38-$C$2,0)*INDEX($AL$8:$AL$17,MATCH(AP$7,$AM$8:$AM$17,0))*$C$4/$C$3,AQ38)</f>
        <v>171.42857142857142</v>
      </c>
      <c r="AQ38" s="110">
        <f t="shared" si="102"/>
        <v>214.28571428571428</v>
      </c>
      <c r="AR38" s="110">
        <f t="shared" si="102"/>
        <v>257.14285714285717</v>
      </c>
      <c r="AS38" s="110">
        <f t="shared" si="102"/>
        <v>428.57142857142856</v>
      </c>
      <c r="AT38" s="110">
        <f t="shared" si="102"/>
        <v>857.14285714285711</v>
      </c>
      <c r="BH38" s="110">
        <v>31</v>
      </c>
      <c r="BI38" s="110">
        <f t="shared" ref="BI38:BM38" si="103">IFERROR(MAX($BH38-$C$2,0)*INDEX($BE$8:$BE$17,MATCH(BI$7,$BF$8:$BF$17,0))*$C$4/$C$3,BJ38)</f>
        <v>0</v>
      </c>
      <c r="BJ38" s="110">
        <f t="shared" si="103"/>
        <v>0</v>
      </c>
      <c r="BK38" s="110">
        <f t="shared" si="103"/>
        <v>0</v>
      </c>
      <c r="BL38" s="110">
        <f t="shared" si="103"/>
        <v>0</v>
      </c>
      <c r="BM38" s="110">
        <f t="shared" si="103"/>
        <v>0</v>
      </c>
      <c r="BS38" s="126">
        <v>3</v>
      </c>
      <c r="BT38" s="126">
        <v>3</v>
      </c>
      <c r="BU38" s="136">
        <v>20</v>
      </c>
      <c r="BV38" s="126"/>
      <c r="BW38" s="126">
        <v>7</v>
      </c>
      <c r="BX38" s="136">
        <f>IF(BU38="",0,IFERROR(INDEX(道具投放节奏!$K:$K,MATCH(BU$35,道具投放节奏!$D:$D,0)),INDEX(其他调用!$CP$3:$CP$6,MATCH(BU$35,其他调用!$CN$3:$CN$6,0)))*BU38)+
IF(BV38="",0,IFERROR(INDEX(道具投放节奏!$K:$K,MATCH(BV$35,道具投放节奏!$D:$D,0)),INDEX(其他调用!$CP$3:$CP$6,MATCH(BV$35,其他调用!$CN$3:$CN$6,0)))*BV38)+
IF(BW38="",0,IFERROR(INDEX(道具投放节奏!$K:$K,MATCH(BW$35,道具投放节奏!$D:$D,0)),INDEX(其他调用!$CP$3:$CP$6,MATCH(BW$35,其他调用!$CN$3:$CN$6,0)))*BW38)</f>
        <v>2366.6666666666665</v>
      </c>
      <c r="BY38" s="135" t="s">
        <v>23</v>
      </c>
      <c r="CA38" s="110">
        <v>31</v>
      </c>
      <c r="CB38" s="136">
        <f t="shared" si="10"/>
        <v>125</v>
      </c>
      <c r="CC38" s="136">
        <f t="shared" si="10"/>
        <v>121.42857142857143</v>
      </c>
      <c r="CD38" s="136">
        <f t="shared" si="10"/>
        <v>214.28571428571428</v>
      </c>
      <c r="CE38" s="136">
        <f t="shared" si="10"/>
        <v>345.23809523809524</v>
      </c>
      <c r="CF38" s="136">
        <f t="shared" si="10"/>
        <v>892.85714285714289</v>
      </c>
      <c r="CL38" s="125">
        <v>31</v>
      </c>
      <c r="CM38" s="125">
        <f t="shared" si="11"/>
        <v>602.14285714285711</v>
      </c>
      <c r="CN38" s="125">
        <f t="shared" si="12"/>
        <v>787.14285714285722</v>
      </c>
      <c r="CO38" s="125">
        <f t="shared" si="13"/>
        <v>922.85714285714289</v>
      </c>
      <c r="CP38" s="125">
        <f t="shared" si="14"/>
        <v>1225.2380952380952</v>
      </c>
      <c r="CQ38" s="125">
        <f t="shared" si="15"/>
        <v>2201.4285714285716</v>
      </c>
      <c r="CT38" s="125">
        <v>31</v>
      </c>
      <c r="CU38" s="125">
        <f>求节点(节奏总纲!R$4:R$363,CM$8:CM$367,$CT38)</f>
        <v>0</v>
      </c>
      <c r="CV38" s="125">
        <f>求节点(节奏总纲!S$4:S$363,CN$8:CN$367,$CT38)</f>
        <v>0</v>
      </c>
      <c r="CW38" s="125">
        <f>求节点(节奏总纲!T$4:T$363,CO$8:CO$367,$CT38)</f>
        <v>0</v>
      </c>
      <c r="CX38" s="125">
        <f>求节点(节奏总纲!U$4:U$363,CP$8:CP$367,$CT38)</f>
        <v>0</v>
      </c>
      <c r="CY38" s="125">
        <f>求节点(节奏总纲!V$4:V$363,CQ$8:CQ$367,$CT38)</f>
        <v>0</v>
      </c>
    </row>
    <row r="39" spans="22:103" x14ac:dyDescent="0.2">
      <c r="V39" s="110">
        <v>32</v>
      </c>
      <c r="W39" s="110">
        <f t="shared" si="5"/>
        <v>611.42857142857144</v>
      </c>
      <c r="X39" s="110">
        <f t="shared" si="5"/>
        <v>902.85714285714289</v>
      </c>
      <c r="Y39" s="134">
        <f t="shared" si="6"/>
        <v>902.85714285714289</v>
      </c>
      <c r="Z39" s="110">
        <f t="shared" ref="Z39:AA39" si="104">Y39</f>
        <v>902.85714285714289</v>
      </c>
      <c r="AA39" s="110">
        <f t="shared" si="104"/>
        <v>902.85714285714289</v>
      </c>
      <c r="AO39" s="110">
        <v>32</v>
      </c>
      <c r="AP39" s="110">
        <f t="shared" ref="AP39:AT39" si="105">IFERROR(MAX($AO39-$C$2,0)*INDEX($AL$8:$AL$17,MATCH(AP$7,$AM$8:$AM$17,0))*$C$4/$C$3,AQ39)</f>
        <v>342.85714285714283</v>
      </c>
      <c r="AQ39" s="110">
        <f t="shared" si="105"/>
        <v>428.57142857142856</v>
      </c>
      <c r="AR39" s="110">
        <f t="shared" si="105"/>
        <v>514.28571428571433</v>
      </c>
      <c r="AS39" s="110">
        <f t="shared" si="105"/>
        <v>857.14285714285711</v>
      </c>
      <c r="AT39" s="110">
        <f t="shared" si="105"/>
        <v>1714.2857142857142</v>
      </c>
      <c r="BH39" s="110">
        <v>32</v>
      </c>
      <c r="BI39" s="110">
        <f t="shared" ref="BI39:BM39" si="106">IFERROR(MAX($BH39-$C$2,0)*INDEX($BE$8:$BE$17,MATCH(BI$7,$BF$8:$BF$17,0))*$C$4/$C$3,BJ39)</f>
        <v>0</v>
      </c>
      <c r="BJ39" s="110">
        <f t="shared" si="106"/>
        <v>0</v>
      </c>
      <c r="BK39" s="110">
        <f t="shared" si="106"/>
        <v>0</v>
      </c>
      <c r="BL39" s="110">
        <f t="shared" si="106"/>
        <v>0</v>
      </c>
      <c r="BM39" s="110">
        <f t="shared" si="106"/>
        <v>0</v>
      </c>
      <c r="BS39" s="126">
        <v>4</v>
      </c>
      <c r="BT39" s="126">
        <v>8</v>
      </c>
      <c r="BU39" s="136">
        <v>15</v>
      </c>
      <c r="BV39" s="126"/>
      <c r="BW39" s="126">
        <v>6</v>
      </c>
      <c r="BX39" s="136">
        <f>IF(BU39="",0,IFERROR(INDEX(道具投放节奏!$K:$K,MATCH(BU$35,道具投放节奏!$D:$D,0)),INDEX(其他调用!$CP$3:$CP$6,MATCH(BU$35,其他调用!$CN$3:$CN$6,0)))*BU39)+
IF(BV39="",0,IFERROR(INDEX(道具投放节奏!$K:$K,MATCH(BV$35,道具投放节奏!$D:$D,0)),INDEX(其他调用!$CP$3:$CP$6,MATCH(BV$35,其他调用!$CN$3:$CN$6,0)))*BV39)+
IF(BW39="",0,IFERROR(INDEX(道具投放节奏!$K:$K,MATCH(BW$35,道具投放节奏!$D:$D,0)),INDEX(其他调用!$CP$3:$CP$6,MATCH(BW$35,其他调用!$CN$3:$CN$6,0)))*BW39)</f>
        <v>1850</v>
      </c>
      <c r="BY39" s="135" t="s">
        <v>23</v>
      </c>
      <c r="CA39" s="110">
        <v>32</v>
      </c>
      <c r="CB39" s="136">
        <f t="shared" si="10"/>
        <v>250</v>
      </c>
      <c r="CC39" s="136">
        <f t="shared" si="10"/>
        <v>242.85714285714286</v>
      </c>
      <c r="CD39" s="136">
        <f t="shared" si="10"/>
        <v>428.57142857142856</v>
      </c>
      <c r="CE39" s="136">
        <f t="shared" si="10"/>
        <v>690.47619047619048</v>
      </c>
      <c r="CF39" s="136">
        <f t="shared" si="10"/>
        <v>1785.7142857142858</v>
      </c>
      <c r="CL39" s="125">
        <v>32</v>
      </c>
      <c r="CM39" s="125">
        <f t="shared" si="11"/>
        <v>1204.2857142857142</v>
      </c>
      <c r="CN39" s="125">
        <f t="shared" si="12"/>
        <v>1574.2857142857144</v>
      </c>
      <c r="CO39" s="125">
        <f t="shared" si="13"/>
        <v>1845.7142857142858</v>
      </c>
      <c r="CP39" s="125">
        <f t="shared" si="14"/>
        <v>2450.4761904761904</v>
      </c>
      <c r="CQ39" s="125">
        <f t="shared" si="15"/>
        <v>4402.8571428571431</v>
      </c>
      <c r="CT39" s="125">
        <v>32</v>
      </c>
      <c r="CU39" s="125">
        <f>求节点(节奏总纲!R$4:R$363,CM$8:CM$367,$CT39)</f>
        <v>0</v>
      </c>
      <c r="CV39" s="125">
        <f>求节点(节奏总纲!S$4:S$363,CN$8:CN$367,$CT39)</f>
        <v>0</v>
      </c>
      <c r="CW39" s="125">
        <f>求节点(节奏总纲!T$4:T$363,CO$8:CO$367,$CT39)</f>
        <v>0</v>
      </c>
      <c r="CX39" s="125">
        <f>求节点(节奏总纲!U$4:U$363,CP$8:CP$367,$CT39)</f>
        <v>0</v>
      </c>
      <c r="CY39" s="125">
        <f>求节点(节奏总纲!V$4:V$363,CQ$8:CQ$367,$CT39)</f>
        <v>0</v>
      </c>
    </row>
    <row r="40" spans="22:103" x14ac:dyDescent="0.2">
      <c r="V40" s="110">
        <v>33</v>
      </c>
      <c r="W40" s="110">
        <f t="shared" si="5"/>
        <v>917.14285714285711</v>
      </c>
      <c r="X40" s="110">
        <f t="shared" si="5"/>
        <v>1354.2857142857142</v>
      </c>
      <c r="Y40" s="134">
        <f t="shared" si="6"/>
        <v>1354.2857142857142</v>
      </c>
      <c r="Z40" s="110">
        <f t="shared" ref="Z40:AA40" si="107">Y40</f>
        <v>1354.2857142857142</v>
      </c>
      <c r="AA40" s="110">
        <f t="shared" si="107"/>
        <v>1354.2857142857142</v>
      </c>
      <c r="AO40" s="110">
        <v>33</v>
      </c>
      <c r="AP40" s="110">
        <f t="shared" ref="AP40:AT40" si="108">IFERROR(MAX($AO40-$C$2,0)*INDEX($AL$8:$AL$17,MATCH(AP$7,$AM$8:$AM$17,0))*$C$4/$C$3,AQ40)</f>
        <v>514.28571428571433</v>
      </c>
      <c r="AQ40" s="110">
        <f t="shared" si="108"/>
        <v>642.85714285714289</v>
      </c>
      <c r="AR40" s="110">
        <f t="shared" si="108"/>
        <v>771.42857142857144</v>
      </c>
      <c r="AS40" s="110">
        <f t="shared" si="108"/>
        <v>1285.7142857142858</v>
      </c>
      <c r="AT40" s="110">
        <f t="shared" si="108"/>
        <v>2571.4285714285716</v>
      </c>
      <c r="BH40" s="110">
        <v>33</v>
      </c>
      <c r="BI40" s="110">
        <f t="shared" ref="BI40:BM40" si="109">IFERROR(MAX($BH40-$C$2,0)*INDEX($BE$8:$BE$17,MATCH(BI$7,$BF$8:$BF$17,0))*$C$4/$C$3,BJ40)</f>
        <v>0</v>
      </c>
      <c r="BJ40" s="110">
        <f t="shared" si="109"/>
        <v>0</v>
      </c>
      <c r="BK40" s="110">
        <f t="shared" si="109"/>
        <v>0</v>
      </c>
      <c r="BL40" s="110">
        <f t="shared" si="109"/>
        <v>0</v>
      </c>
      <c r="BM40" s="110">
        <f t="shared" si="109"/>
        <v>0</v>
      </c>
      <c r="BS40" s="126">
        <v>9</v>
      </c>
      <c r="BT40" s="126">
        <v>16</v>
      </c>
      <c r="BU40" s="136">
        <v>10</v>
      </c>
      <c r="BV40" s="126"/>
      <c r="BW40" s="126">
        <v>5</v>
      </c>
      <c r="BX40" s="136">
        <f>IF(BU40="",0,IFERROR(INDEX(道具投放节奏!$K:$K,MATCH(BU$35,道具投放节奏!$D:$D,0)),INDEX(其他调用!$CP$3:$CP$6,MATCH(BU$35,其他调用!$CN$3:$CN$6,0)))*BU40)+
IF(BV40="",0,IFERROR(INDEX(道具投放节奏!$K:$K,MATCH(BV$35,道具投放节奏!$D:$D,0)),INDEX(其他调用!$CP$3:$CP$6,MATCH(BV$35,其他调用!$CN$3:$CN$6,0)))*BV40)+
IF(BW40="",0,IFERROR(INDEX(道具投放节奏!$K:$K,MATCH(BW$35,道具投放节奏!$D:$D,0)),INDEX(其他调用!$CP$3:$CP$6,MATCH(BW$35,其他调用!$CN$3:$CN$6,0)))*BW40)</f>
        <v>1333.3333333333333</v>
      </c>
      <c r="BY40" s="135" t="s">
        <v>23</v>
      </c>
      <c r="CA40" s="110">
        <v>33</v>
      </c>
      <c r="CB40" s="136">
        <f t="shared" si="10"/>
        <v>375</v>
      </c>
      <c r="CC40" s="136">
        <f t="shared" si="10"/>
        <v>364.28571428571428</v>
      </c>
      <c r="CD40" s="136">
        <f t="shared" si="10"/>
        <v>642.85714285714289</v>
      </c>
      <c r="CE40" s="136">
        <f t="shared" si="10"/>
        <v>1035.7142857142858</v>
      </c>
      <c r="CF40" s="136">
        <f t="shared" si="10"/>
        <v>2678.5714285714284</v>
      </c>
      <c r="CL40" s="125">
        <v>33</v>
      </c>
      <c r="CM40" s="125">
        <f t="shared" si="11"/>
        <v>1806.4285714285716</v>
      </c>
      <c r="CN40" s="125">
        <f t="shared" si="12"/>
        <v>2361.4285714285716</v>
      </c>
      <c r="CO40" s="125">
        <f t="shared" si="13"/>
        <v>2768.5714285714284</v>
      </c>
      <c r="CP40" s="125">
        <f t="shared" si="14"/>
        <v>3675.7142857142858</v>
      </c>
      <c r="CQ40" s="125">
        <f t="shared" si="15"/>
        <v>6604.2857142857138</v>
      </c>
      <c r="CT40" s="125">
        <v>33</v>
      </c>
      <c r="CU40" s="125">
        <f>求节点(节奏总纲!R$4:R$363,CM$8:CM$367,$CT40)</f>
        <v>0</v>
      </c>
      <c r="CV40" s="125">
        <f>求节点(节奏总纲!S$4:S$363,CN$8:CN$367,$CT40)</f>
        <v>0</v>
      </c>
      <c r="CW40" s="125">
        <f>求节点(节奏总纲!T$4:T$363,CO$8:CO$367,$CT40)</f>
        <v>0</v>
      </c>
      <c r="CX40" s="125">
        <f>求节点(节奏总纲!U$4:U$363,CP$8:CP$367,$CT40)</f>
        <v>0</v>
      </c>
      <c r="CY40" s="125">
        <f>求节点(节奏总纲!V$4:V$363,CQ$8:CQ$367,$CT40)</f>
        <v>0</v>
      </c>
    </row>
    <row r="41" spans="22:103" x14ac:dyDescent="0.2">
      <c r="V41" s="110">
        <v>34</v>
      </c>
      <c r="W41" s="110">
        <f t="shared" si="5"/>
        <v>1222.8571428571429</v>
      </c>
      <c r="X41" s="110">
        <f t="shared" si="5"/>
        <v>1805.7142857142858</v>
      </c>
      <c r="Y41" s="134">
        <f t="shared" si="6"/>
        <v>1805.7142857142858</v>
      </c>
      <c r="Z41" s="110">
        <f t="shared" ref="Z41:AA41" si="110">Y41</f>
        <v>1805.7142857142858</v>
      </c>
      <c r="AA41" s="110">
        <f t="shared" si="110"/>
        <v>1805.7142857142858</v>
      </c>
      <c r="AO41" s="110">
        <v>34</v>
      </c>
      <c r="AP41" s="110">
        <f t="shared" ref="AP41:AT41" si="111">IFERROR(MAX($AO41-$C$2,0)*INDEX($AL$8:$AL$17,MATCH(AP$7,$AM$8:$AM$17,0))*$C$4/$C$3,AQ41)</f>
        <v>685.71428571428567</v>
      </c>
      <c r="AQ41" s="110">
        <f t="shared" si="111"/>
        <v>857.14285714285711</v>
      </c>
      <c r="AR41" s="110">
        <f t="shared" si="111"/>
        <v>1028.5714285714287</v>
      </c>
      <c r="AS41" s="110">
        <f t="shared" si="111"/>
        <v>1714.2857142857142</v>
      </c>
      <c r="AT41" s="110">
        <f t="shared" si="111"/>
        <v>3428.5714285714284</v>
      </c>
      <c r="BH41" s="110">
        <v>34</v>
      </c>
      <c r="BI41" s="110">
        <f t="shared" ref="BI41:BM41" si="112">IFERROR(MAX($BH41-$C$2,0)*INDEX($BE$8:$BE$17,MATCH(BI$7,$BF$8:$BF$17,0))*$C$4/$C$3,BJ41)</f>
        <v>0</v>
      </c>
      <c r="BJ41" s="110">
        <f t="shared" si="112"/>
        <v>0</v>
      </c>
      <c r="BK41" s="110">
        <f t="shared" si="112"/>
        <v>0</v>
      </c>
      <c r="BL41" s="110">
        <f t="shared" si="112"/>
        <v>0</v>
      </c>
      <c r="BM41" s="110">
        <f t="shared" si="112"/>
        <v>0</v>
      </c>
      <c r="BS41" s="126">
        <v>16</v>
      </c>
      <c r="BT41" s="126">
        <v>999999</v>
      </c>
      <c r="BU41" s="136">
        <v>5</v>
      </c>
      <c r="BV41" s="126"/>
      <c r="BW41" s="126">
        <v>4</v>
      </c>
      <c r="BX41" s="136">
        <f>IF(BU41="",0,IFERROR(INDEX(道具投放节奏!$K:$K,MATCH(BU$35,道具投放节奏!$D:$D,0)),INDEX(其他调用!$CP$3:$CP$6,MATCH(BU$35,其他调用!$CN$3:$CN$6,0)))*BU41)+
IF(BV41="",0,IFERROR(INDEX(道具投放节奏!$K:$K,MATCH(BV$35,道具投放节奏!$D:$D,0)),INDEX(其他调用!$CP$3:$CP$6,MATCH(BV$35,其他调用!$CN$3:$CN$6,0)))*BV41)+
IF(BW41="",0,IFERROR(INDEX(道具投放节奏!$K:$K,MATCH(BW$35,道具投放节奏!$D:$D,0)),INDEX(其他调用!$CP$3:$CP$6,MATCH(BW$35,其他调用!$CN$3:$CN$6,0)))*BW41)</f>
        <v>816.66666666666663</v>
      </c>
      <c r="BY41" s="135" t="s">
        <v>23</v>
      </c>
      <c r="CA41" s="110">
        <v>34</v>
      </c>
      <c r="CB41" s="136">
        <f t="shared" si="10"/>
        <v>500</v>
      </c>
      <c r="CC41" s="136">
        <f t="shared" si="10"/>
        <v>485.71428571428572</v>
      </c>
      <c r="CD41" s="136">
        <f t="shared" si="10"/>
        <v>857.14285714285711</v>
      </c>
      <c r="CE41" s="136">
        <f t="shared" si="10"/>
        <v>1380.952380952381</v>
      </c>
      <c r="CF41" s="136">
        <f t="shared" si="10"/>
        <v>3571.4285714285716</v>
      </c>
      <c r="CL41" s="125">
        <v>34</v>
      </c>
      <c r="CM41" s="125">
        <f t="shared" si="11"/>
        <v>2408.5714285714284</v>
      </c>
      <c r="CN41" s="125">
        <f t="shared" si="12"/>
        <v>3148.5714285714289</v>
      </c>
      <c r="CO41" s="125">
        <f t="shared" si="13"/>
        <v>3691.4285714285716</v>
      </c>
      <c r="CP41" s="125">
        <f t="shared" si="14"/>
        <v>4900.9523809523807</v>
      </c>
      <c r="CQ41" s="125">
        <f t="shared" si="15"/>
        <v>8805.7142857142862</v>
      </c>
      <c r="CT41" s="125">
        <v>34</v>
      </c>
      <c r="CU41" s="125">
        <f>求节点(节奏总纲!R$4:R$363,CM$8:CM$367,$CT41)</f>
        <v>0</v>
      </c>
      <c r="CV41" s="125">
        <f>求节点(节奏总纲!S$4:S$363,CN$8:CN$367,$CT41)</f>
        <v>0</v>
      </c>
      <c r="CW41" s="125">
        <f>求节点(节奏总纲!T$4:T$363,CO$8:CO$367,$CT41)</f>
        <v>0</v>
      </c>
      <c r="CX41" s="125">
        <f>求节点(节奏总纲!U$4:U$363,CP$8:CP$367,$CT41)</f>
        <v>0</v>
      </c>
      <c r="CY41" s="125">
        <f>求节点(节奏总纲!V$4:V$363,CQ$8:CQ$367,$CT41)</f>
        <v>0</v>
      </c>
    </row>
    <row r="42" spans="22:103" x14ac:dyDescent="0.2">
      <c r="V42" s="110">
        <v>35</v>
      </c>
      <c r="W42" s="110">
        <f t="shared" si="5"/>
        <v>1528.5714285714287</v>
      </c>
      <c r="X42" s="110">
        <f t="shared" si="5"/>
        <v>2257.1428571428573</v>
      </c>
      <c r="Y42" s="134">
        <f t="shared" si="6"/>
        <v>2257.1428571428573</v>
      </c>
      <c r="Z42" s="110">
        <f t="shared" ref="Z42:AA42" si="113">Y42</f>
        <v>2257.1428571428573</v>
      </c>
      <c r="AA42" s="110">
        <f t="shared" si="113"/>
        <v>2257.1428571428573</v>
      </c>
      <c r="AO42" s="110">
        <v>35</v>
      </c>
      <c r="AP42" s="110">
        <f t="shared" ref="AP42:AT42" si="114">IFERROR(MAX($AO42-$C$2,0)*INDEX($AL$8:$AL$17,MATCH(AP$7,$AM$8:$AM$17,0))*$C$4/$C$3,AQ42)</f>
        <v>857.14285714285711</v>
      </c>
      <c r="AQ42" s="110">
        <f t="shared" si="114"/>
        <v>1071.4285714285713</v>
      </c>
      <c r="AR42" s="110">
        <f t="shared" si="114"/>
        <v>1285.7142857142858</v>
      </c>
      <c r="AS42" s="110">
        <f t="shared" si="114"/>
        <v>2142.8571428571427</v>
      </c>
      <c r="AT42" s="110">
        <f t="shared" si="114"/>
        <v>4285.7142857142853</v>
      </c>
      <c r="BH42" s="110">
        <v>35</v>
      </c>
      <c r="BI42" s="110">
        <f t="shared" ref="BI42:BM42" si="115">IFERROR(MAX($BH42-$C$2,0)*INDEX($BE$8:$BE$17,MATCH(BI$7,$BF$8:$BF$17,0))*$C$4/$C$3,BJ42)</f>
        <v>0</v>
      </c>
      <c r="BJ42" s="110">
        <f t="shared" si="115"/>
        <v>0</v>
      </c>
      <c r="BK42" s="110">
        <f t="shared" si="115"/>
        <v>0</v>
      </c>
      <c r="BL42" s="110">
        <f t="shared" si="115"/>
        <v>0</v>
      </c>
      <c r="BM42" s="110">
        <f t="shared" si="115"/>
        <v>0</v>
      </c>
      <c r="BS42" s="126"/>
      <c r="BT42" s="126"/>
      <c r="BU42" s="136"/>
      <c r="BV42" s="126"/>
      <c r="BW42" s="126"/>
      <c r="BX42" s="136"/>
      <c r="BY42" s="135"/>
      <c r="CA42" s="110">
        <v>35</v>
      </c>
      <c r="CB42" s="136">
        <f t="shared" si="10"/>
        <v>625</v>
      </c>
      <c r="CC42" s="136">
        <f t="shared" si="10"/>
        <v>607.14285714285711</v>
      </c>
      <c r="CD42" s="136">
        <f t="shared" si="10"/>
        <v>1071.4285714285713</v>
      </c>
      <c r="CE42" s="136">
        <f t="shared" si="10"/>
        <v>1726.1904761904759</v>
      </c>
      <c r="CF42" s="136">
        <f t="shared" si="10"/>
        <v>4464.2857142857147</v>
      </c>
      <c r="CL42" s="125">
        <v>35</v>
      </c>
      <c r="CM42" s="125">
        <f t="shared" si="11"/>
        <v>3010.7142857142858</v>
      </c>
      <c r="CN42" s="125">
        <f t="shared" si="12"/>
        <v>3935.7142857142853</v>
      </c>
      <c r="CO42" s="125">
        <f t="shared" si="13"/>
        <v>4614.2857142857147</v>
      </c>
      <c r="CP42" s="125">
        <f t="shared" si="14"/>
        <v>6126.1904761904761</v>
      </c>
      <c r="CQ42" s="125">
        <f t="shared" si="15"/>
        <v>11007.142857142859</v>
      </c>
      <c r="CT42" s="125">
        <v>35</v>
      </c>
      <c r="CU42" s="125">
        <f>求节点(节奏总纲!R$4:R$363,CM$8:CM$367,$CT42)</f>
        <v>0</v>
      </c>
      <c r="CV42" s="125">
        <f>求节点(节奏总纲!S$4:S$363,CN$8:CN$367,$CT42)</f>
        <v>0</v>
      </c>
      <c r="CW42" s="125">
        <f>求节点(节奏总纲!T$4:T$363,CO$8:CO$367,$CT42)</f>
        <v>0</v>
      </c>
      <c r="CX42" s="125">
        <f>求节点(节奏总纲!U$4:U$363,CP$8:CP$367,$CT42)</f>
        <v>0</v>
      </c>
      <c r="CY42" s="125">
        <f>求节点(节奏总纲!V$4:V$363,CQ$8:CQ$367,$CT42)</f>
        <v>0</v>
      </c>
    </row>
    <row r="43" spans="22:103" x14ac:dyDescent="0.2">
      <c r="V43" s="110">
        <v>36</v>
      </c>
      <c r="W43" s="110">
        <f t="shared" si="5"/>
        <v>1834.2857142857142</v>
      </c>
      <c r="X43" s="110">
        <f t="shared" si="5"/>
        <v>2708.5714285714284</v>
      </c>
      <c r="Y43" s="134">
        <f t="shared" si="6"/>
        <v>2708.5714285714284</v>
      </c>
      <c r="Z43" s="110">
        <f t="shared" ref="Z43:AA43" si="116">Y43</f>
        <v>2708.5714285714284</v>
      </c>
      <c r="AA43" s="110">
        <f t="shared" si="116"/>
        <v>2708.5714285714284</v>
      </c>
      <c r="AO43" s="110">
        <v>36</v>
      </c>
      <c r="AP43" s="110">
        <f t="shared" ref="AP43:AT43" si="117">IFERROR(MAX($AO43-$C$2,0)*INDEX($AL$8:$AL$17,MATCH(AP$7,$AM$8:$AM$17,0))*$C$4/$C$3,AQ43)</f>
        <v>1028.5714285714287</v>
      </c>
      <c r="AQ43" s="110">
        <f t="shared" si="117"/>
        <v>1285.7142857142858</v>
      </c>
      <c r="AR43" s="110">
        <f t="shared" si="117"/>
        <v>1542.8571428571429</v>
      </c>
      <c r="AS43" s="110">
        <f t="shared" si="117"/>
        <v>2571.4285714285716</v>
      </c>
      <c r="AT43" s="110">
        <f t="shared" si="117"/>
        <v>5142.8571428571431</v>
      </c>
      <c r="BH43" s="110">
        <v>36</v>
      </c>
      <c r="BI43" s="110">
        <f t="shared" ref="BI43:BM43" si="118">IFERROR(MAX($BH43-$C$2,0)*INDEX($BE$8:$BE$17,MATCH(BI$7,$BF$8:$BF$17,0))*$C$4/$C$3,BJ43)</f>
        <v>0</v>
      </c>
      <c r="BJ43" s="110">
        <f t="shared" si="118"/>
        <v>0</v>
      </c>
      <c r="BK43" s="110">
        <f t="shared" si="118"/>
        <v>0</v>
      </c>
      <c r="BL43" s="110">
        <f t="shared" si="118"/>
        <v>0</v>
      </c>
      <c r="BM43" s="110">
        <f t="shared" si="118"/>
        <v>0</v>
      </c>
      <c r="BS43" s="126"/>
      <c r="BT43" s="126"/>
      <c r="BU43" s="136"/>
      <c r="BV43" s="126"/>
      <c r="BW43" s="126"/>
      <c r="BX43" s="136"/>
      <c r="BY43" s="135"/>
      <c r="CA43" s="110">
        <v>36</v>
      </c>
      <c r="CB43" s="136">
        <f t="shared" si="10"/>
        <v>750</v>
      </c>
      <c r="CC43" s="136">
        <f t="shared" si="10"/>
        <v>728.57142857142856</v>
      </c>
      <c r="CD43" s="136">
        <f t="shared" si="10"/>
        <v>1285.7142857142858</v>
      </c>
      <c r="CE43" s="136">
        <f t="shared" si="10"/>
        <v>2071.4285714285716</v>
      </c>
      <c r="CF43" s="136">
        <f t="shared" si="10"/>
        <v>5357.1428571428569</v>
      </c>
      <c r="CL43" s="125">
        <v>36</v>
      </c>
      <c r="CM43" s="125">
        <f t="shared" si="11"/>
        <v>3612.8571428571431</v>
      </c>
      <c r="CN43" s="125">
        <f t="shared" si="12"/>
        <v>4722.8571428571431</v>
      </c>
      <c r="CO43" s="125">
        <f t="shared" si="13"/>
        <v>5537.1428571428569</v>
      </c>
      <c r="CP43" s="125">
        <f t="shared" si="14"/>
        <v>7351.4285714285716</v>
      </c>
      <c r="CQ43" s="125">
        <f t="shared" si="15"/>
        <v>13208.571428571428</v>
      </c>
      <c r="CT43" s="125">
        <v>36</v>
      </c>
      <c r="CU43" s="125">
        <f>求节点(节奏总纲!R$4:R$363,CM$8:CM$367,$CT43)</f>
        <v>0</v>
      </c>
      <c r="CV43" s="125">
        <f>求节点(节奏总纲!S$4:S$363,CN$8:CN$367,$CT43)</f>
        <v>0</v>
      </c>
      <c r="CW43" s="125">
        <f>求节点(节奏总纲!T$4:T$363,CO$8:CO$367,$CT43)</f>
        <v>0</v>
      </c>
      <c r="CX43" s="125">
        <f>求节点(节奏总纲!U$4:U$363,CP$8:CP$367,$CT43)</f>
        <v>0</v>
      </c>
      <c r="CY43" s="125">
        <f>求节点(节奏总纲!V$4:V$363,CQ$8:CQ$367,$CT43)</f>
        <v>0</v>
      </c>
    </row>
    <row r="44" spans="22:103" x14ac:dyDescent="0.2">
      <c r="V44" s="110">
        <v>37</v>
      </c>
      <c r="W44" s="110">
        <f t="shared" si="5"/>
        <v>2140</v>
      </c>
      <c r="X44" s="110">
        <f t="shared" si="5"/>
        <v>3160</v>
      </c>
      <c r="Y44" s="134">
        <f t="shared" si="6"/>
        <v>3160</v>
      </c>
      <c r="Z44" s="110">
        <f t="shared" ref="Z44:AA44" si="119">Y44</f>
        <v>3160</v>
      </c>
      <c r="AA44" s="110">
        <f t="shared" si="119"/>
        <v>3160</v>
      </c>
      <c r="AO44" s="110">
        <v>37</v>
      </c>
      <c r="AP44" s="110">
        <f t="shared" ref="AP44:AT44" si="120">IFERROR(MAX($AO44-$C$2,0)*INDEX($AL$8:$AL$17,MATCH(AP$7,$AM$8:$AM$17,0))*$C$4/$C$3,AQ44)</f>
        <v>1200</v>
      </c>
      <c r="AQ44" s="110">
        <f t="shared" si="120"/>
        <v>1500</v>
      </c>
      <c r="AR44" s="110">
        <f t="shared" si="120"/>
        <v>1800</v>
      </c>
      <c r="AS44" s="110">
        <f t="shared" si="120"/>
        <v>3000</v>
      </c>
      <c r="AT44" s="110">
        <f t="shared" si="120"/>
        <v>6000</v>
      </c>
      <c r="BH44" s="110">
        <v>37</v>
      </c>
      <c r="BI44" s="110">
        <f t="shared" ref="BI44:BM44" si="121">IFERROR(MAX($BH44-$C$2,0)*INDEX($BE$8:$BE$17,MATCH(BI$7,$BF$8:$BF$17,0))*$C$4/$C$3,BJ44)</f>
        <v>0</v>
      </c>
      <c r="BJ44" s="110">
        <f t="shared" si="121"/>
        <v>0</v>
      </c>
      <c r="BK44" s="110">
        <f t="shared" si="121"/>
        <v>0</v>
      </c>
      <c r="BL44" s="110">
        <f t="shared" si="121"/>
        <v>0</v>
      </c>
      <c r="BM44" s="110">
        <f t="shared" si="121"/>
        <v>0</v>
      </c>
      <c r="BS44" s="126"/>
      <c r="BT44" s="126"/>
      <c r="BU44" s="136"/>
      <c r="BV44" s="126"/>
      <c r="BW44" s="126"/>
      <c r="BX44" s="136"/>
      <c r="BY44" s="126"/>
      <c r="CA44" s="110">
        <v>37</v>
      </c>
      <c r="CB44" s="136">
        <f t="shared" si="10"/>
        <v>875</v>
      </c>
      <c r="CC44" s="136">
        <f t="shared" si="10"/>
        <v>850</v>
      </c>
      <c r="CD44" s="136">
        <f t="shared" si="10"/>
        <v>1500</v>
      </c>
      <c r="CE44" s="136">
        <f t="shared" si="10"/>
        <v>2416.6666666666665</v>
      </c>
      <c r="CF44" s="136">
        <f t="shared" si="10"/>
        <v>6250</v>
      </c>
      <c r="CL44" s="125">
        <v>37</v>
      </c>
      <c r="CM44" s="125">
        <f t="shared" si="11"/>
        <v>4215</v>
      </c>
      <c r="CN44" s="125">
        <f t="shared" si="12"/>
        <v>5510</v>
      </c>
      <c r="CO44" s="125">
        <f t="shared" si="13"/>
        <v>6460</v>
      </c>
      <c r="CP44" s="125">
        <f t="shared" si="14"/>
        <v>8576.6666666666661</v>
      </c>
      <c r="CQ44" s="125">
        <f t="shared" si="15"/>
        <v>15410</v>
      </c>
      <c r="CT44" s="125">
        <v>37</v>
      </c>
      <c r="CU44" s="125">
        <f>求节点(节奏总纲!R$4:R$363,CM$8:CM$367,$CT44)</f>
        <v>0</v>
      </c>
      <c r="CV44" s="125">
        <f>求节点(节奏总纲!S$4:S$363,CN$8:CN$367,$CT44)</f>
        <v>0</v>
      </c>
      <c r="CW44" s="125">
        <f>求节点(节奏总纲!T$4:T$363,CO$8:CO$367,$CT44)</f>
        <v>0</v>
      </c>
      <c r="CX44" s="125">
        <f>求节点(节奏总纲!U$4:U$363,CP$8:CP$367,$CT44)</f>
        <v>0</v>
      </c>
      <c r="CY44" s="125">
        <f>求节点(节奏总纲!V$4:V$363,CQ$8:CQ$367,$CT44)</f>
        <v>0</v>
      </c>
    </row>
    <row r="45" spans="22:103" x14ac:dyDescent="0.2">
      <c r="V45" s="110">
        <v>38</v>
      </c>
      <c r="W45" s="110">
        <f t="shared" si="5"/>
        <v>2445.7142857142858</v>
      </c>
      <c r="X45" s="110">
        <f t="shared" si="5"/>
        <v>3611.4285714285716</v>
      </c>
      <c r="Y45" s="134">
        <f t="shared" si="6"/>
        <v>3611.4285714285716</v>
      </c>
      <c r="Z45" s="110">
        <f t="shared" ref="Z45:AA45" si="122">Y45</f>
        <v>3611.4285714285716</v>
      </c>
      <c r="AA45" s="110">
        <f t="shared" si="122"/>
        <v>3611.4285714285716</v>
      </c>
      <c r="AO45" s="110">
        <v>38</v>
      </c>
      <c r="AP45" s="110">
        <f t="shared" ref="AP45:AT45" si="123">IFERROR(MAX($AO45-$C$2,0)*INDEX($AL$8:$AL$17,MATCH(AP$7,$AM$8:$AM$17,0))*$C$4/$C$3,AQ45)</f>
        <v>1371.4285714285713</v>
      </c>
      <c r="AQ45" s="110">
        <f t="shared" si="123"/>
        <v>1714.2857142857142</v>
      </c>
      <c r="AR45" s="110">
        <f t="shared" si="123"/>
        <v>2057.1428571428573</v>
      </c>
      <c r="AS45" s="110">
        <f t="shared" si="123"/>
        <v>3428.5714285714284</v>
      </c>
      <c r="AT45" s="110">
        <f t="shared" si="123"/>
        <v>6857.1428571428569</v>
      </c>
      <c r="BH45" s="110">
        <v>38</v>
      </c>
      <c r="BI45" s="110">
        <f t="shared" ref="BI45:BM45" si="124">IFERROR(MAX($BH45-$C$2,0)*INDEX($BE$8:$BE$17,MATCH(BI$7,$BF$8:$BF$17,0))*$C$4/$C$3,BJ45)</f>
        <v>0</v>
      </c>
      <c r="BJ45" s="110">
        <f t="shared" si="124"/>
        <v>0</v>
      </c>
      <c r="BK45" s="110">
        <f t="shared" si="124"/>
        <v>0</v>
      </c>
      <c r="BL45" s="110">
        <f t="shared" si="124"/>
        <v>0</v>
      </c>
      <c r="BM45" s="110">
        <f t="shared" si="124"/>
        <v>0</v>
      </c>
      <c r="CA45" s="110">
        <v>38</v>
      </c>
      <c r="CB45" s="136">
        <f t="shared" si="10"/>
        <v>1000</v>
      </c>
      <c r="CC45" s="136">
        <f t="shared" si="10"/>
        <v>971.42857142857144</v>
      </c>
      <c r="CD45" s="136">
        <f t="shared" si="10"/>
        <v>1714.2857142857142</v>
      </c>
      <c r="CE45" s="136">
        <f t="shared" si="10"/>
        <v>2761.9047619047619</v>
      </c>
      <c r="CF45" s="136">
        <f t="shared" si="10"/>
        <v>7142.8571428571431</v>
      </c>
      <c r="CL45" s="125">
        <v>38</v>
      </c>
      <c r="CM45" s="125">
        <f t="shared" si="11"/>
        <v>4817.1428571428569</v>
      </c>
      <c r="CN45" s="125">
        <f t="shared" si="12"/>
        <v>6297.1428571428578</v>
      </c>
      <c r="CO45" s="125">
        <f t="shared" si="13"/>
        <v>7382.8571428571431</v>
      </c>
      <c r="CP45" s="125">
        <f t="shared" si="14"/>
        <v>9801.9047619047615</v>
      </c>
      <c r="CQ45" s="125">
        <f t="shared" si="15"/>
        <v>17611.428571428572</v>
      </c>
      <c r="CT45" s="125">
        <v>38</v>
      </c>
      <c r="CU45" s="125">
        <f>求节点(节奏总纲!R$4:R$363,CM$8:CM$367,$CT45)</f>
        <v>0</v>
      </c>
      <c r="CV45" s="125">
        <f>求节点(节奏总纲!S$4:S$363,CN$8:CN$367,$CT45)</f>
        <v>0</v>
      </c>
      <c r="CW45" s="125">
        <f>求节点(节奏总纲!T$4:T$363,CO$8:CO$367,$CT45)</f>
        <v>0</v>
      </c>
      <c r="CX45" s="125">
        <f>求节点(节奏总纲!U$4:U$363,CP$8:CP$367,$CT45)</f>
        <v>0</v>
      </c>
      <c r="CY45" s="125">
        <f>求节点(节奏总纲!V$4:V$363,CQ$8:CQ$367,$CT45)</f>
        <v>0</v>
      </c>
    </row>
    <row r="46" spans="22:103" x14ac:dyDescent="0.2">
      <c r="V46" s="110">
        <v>39</v>
      </c>
      <c r="W46" s="110">
        <f t="shared" si="5"/>
        <v>2751.4285714285716</v>
      </c>
      <c r="X46" s="110">
        <f t="shared" si="5"/>
        <v>4062.8571428571427</v>
      </c>
      <c r="Y46" s="134">
        <f t="shared" si="6"/>
        <v>4062.8571428571427</v>
      </c>
      <c r="Z46" s="110">
        <f t="shared" ref="Z46:AA46" si="125">Y46</f>
        <v>4062.8571428571427</v>
      </c>
      <c r="AA46" s="110">
        <f t="shared" si="125"/>
        <v>4062.8571428571427</v>
      </c>
      <c r="AO46" s="110">
        <v>39</v>
      </c>
      <c r="AP46" s="110">
        <f t="shared" ref="AP46:AT46" si="126">IFERROR(MAX($AO46-$C$2,0)*INDEX($AL$8:$AL$17,MATCH(AP$7,$AM$8:$AM$17,0))*$C$4/$C$3,AQ46)</f>
        <v>1542.8571428571429</v>
      </c>
      <c r="AQ46" s="110">
        <f t="shared" si="126"/>
        <v>1928.5714285714287</v>
      </c>
      <c r="AR46" s="110">
        <f t="shared" si="126"/>
        <v>2314.2857142857142</v>
      </c>
      <c r="AS46" s="110">
        <f t="shared" si="126"/>
        <v>3857.1428571428573</v>
      </c>
      <c r="AT46" s="110">
        <f t="shared" si="126"/>
        <v>7714.2857142857147</v>
      </c>
      <c r="BH46" s="110">
        <v>39</v>
      </c>
      <c r="BI46" s="110">
        <f t="shared" ref="BI46:BM46" si="127">IFERROR(MAX($BH46-$C$2,0)*INDEX($BE$8:$BE$17,MATCH(BI$7,$BF$8:$BF$17,0))*$C$4/$C$3,BJ46)</f>
        <v>0</v>
      </c>
      <c r="BJ46" s="110">
        <f t="shared" si="127"/>
        <v>0</v>
      </c>
      <c r="BK46" s="110">
        <f t="shared" si="127"/>
        <v>0</v>
      </c>
      <c r="BL46" s="110">
        <f t="shared" si="127"/>
        <v>0</v>
      </c>
      <c r="BM46" s="110">
        <f t="shared" si="127"/>
        <v>0</v>
      </c>
      <c r="CA46" s="110">
        <v>39</v>
      </c>
      <c r="CB46" s="136">
        <f t="shared" si="10"/>
        <v>1125</v>
      </c>
      <c r="CC46" s="136">
        <f t="shared" si="10"/>
        <v>1092.8571428571429</v>
      </c>
      <c r="CD46" s="136">
        <f t="shared" si="10"/>
        <v>1928.5714285714287</v>
      </c>
      <c r="CE46" s="136">
        <f t="shared" si="10"/>
        <v>3107.1428571428573</v>
      </c>
      <c r="CF46" s="136">
        <f t="shared" si="10"/>
        <v>8035.7142857142853</v>
      </c>
      <c r="CL46" s="125">
        <v>39</v>
      </c>
      <c r="CM46" s="125">
        <f t="shared" si="11"/>
        <v>5419.2857142857147</v>
      </c>
      <c r="CN46" s="125">
        <f t="shared" si="12"/>
        <v>7084.2857142857147</v>
      </c>
      <c r="CO46" s="125">
        <f t="shared" si="13"/>
        <v>8305.7142857142862</v>
      </c>
      <c r="CP46" s="125">
        <f t="shared" si="14"/>
        <v>11027.142857142857</v>
      </c>
      <c r="CQ46" s="125">
        <f t="shared" si="15"/>
        <v>19812.857142857141</v>
      </c>
      <c r="CT46" s="125">
        <v>39</v>
      </c>
      <c r="CU46" s="125">
        <f>求节点(节奏总纲!R$4:R$363,CM$8:CM$367,$CT46)</f>
        <v>0</v>
      </c>
      <c r="CV46" s="125">
        <f>求节点(节奏总纲!S$4:S$363,CN$8:CN$367,$CT46)</f>
        <v>0</v>
      </c>
      <c r="CW46" s="125">
        <f>求节点(节奏总纲!T$4:T$363,CO$8:CO$367,$CT46)</f>
        <v>0</v>
      </c>
      <c r="CX46" s="125">
        <f>求节点(节奏总纲!U$4:U$363,CP$8:CP$367,$CT46)</f>
        <v>0</v>
      </c>
      <c r="CY46" s="125">
        <f>求节点(节奏总纲!V$4:V$363,CQ$8:CQ$367,$CT46)</f>
        <v>0</v>
      </c>
    </row>
    <row r="47" spans="22:103" x14ac:dyDescent="0.2">
      <c r="V47" s="110">
        <v>40</v>
      </c>
      <c r="W47" s="110">
        <f t="shared" si="5"/>
        <v>3057.1428571428573</v>
      </c>
      <c r="X47" s="110">
        <f t="shared" si="5"/>
        <v>4514.2857142857147</v>
      </c>
      <c r="Y47" s="134">
        <f t="shared" si="6"/>
        <v>4514.2857142857147</v>
      </c>
      <c r="Z47" s="110">
        <f t="shared" ref="Z47:AA47" si="128">Y47</f>
        <v>4514.2857142857147</v>
      </c>
      <c r="AA47" s="110">
        <f t="shared" si="128"/>
        <v>4514.2857142857147</v>
      </c>
      <c r="AO47" s="110">
        <v>40</v>
      </c>
      <c r="AP47" s="110">
        <f t="shared" ref="AP47:AT47" si="129">IFERROR(MAX($AO47-$C$2,0)*INDEX($AL$8:$AL$17,MATCH(AP$7,$AM$8:$AM$17,0))*$C$4/$C$3,AQ47)</f>
        <v>1714.2857142857142</v>
      </c>
      <c r="AQ47" s="110">
        <f t="shared" si="129"/>
        <v>2142.8571428571427</v>
      </c>
      <c r="AR47" s="110">
        <f t="shared" si="129"/>
        <v>2571.4285714285716</v>
      </c>
      <c r="AS47" s="110">
        <f t="shared" si="129"/>
        <v>4285.7142857142853</v>
      </c>
      <c r="AT47" s="110">
        <f t="shared" si="129"/>
        <v>8571.4285714285706</v>
      </c>
      <c r="BH47" s="110">
        <v>40</v>
      </c>
      <c r="BI47" s="110">
        <f t="shared" ref="BI47:BM47" si="130">IFERROR(MAX($BH47-$C$2,0)*INDEX($BE$8:$BE$17,MATCH(BI$7,$BF$8:$BF$17,0))*$C$4/$C$3,BJ47)</f>
        <v>0</v>
      </c>
      <c r="BJ47" s="110">
        <f t="shared" si="130"/>
        <v>0</v>
      </c>
      <c r="BK47" s="110">
        <f t="shared" si="130"/>
        <v>0</v>
      </c>
      <c r="BL47" s="110">
        <f t="shared" si="130"/>
        <v>0</v>
      </c>
      <c r="BM47" s="110">
        <f t="shared" si="130"/>
        <v>0</v>
      </c>
      <c r="CA47" s="110">
        <v>40</v>
      </c>
      <c r="CB47" s="136">
        <f t="shared" si="10"/>
        <v>1250</v>
      </c>
      <c r="CC47" s="136">
        <f t="shared" si="10"/>
        <v>1214.2857142857142</v>
      </c>
      <c r="CD47" s="136">
        <f t="shared" si="10"/>
        <v>2142.8571428571427</v>
      </c>
      <c r="CE47" s="136">
        <f t="shared" si="10"/>
        <v>3452.3809523809518</v>
      </c>
      <c r="CF47" s="136">
        <f t="shared" si="10"/>
        <v>8928.5714285714294</v>
      </c>
      <c r="CL47" s="125">
        <v>40</v>
      </c>
      <c r="CM47" s="125">
        <f t="shared" si="11"/>
        <v>6021.4285714285716</v>
      </c>
      <c r="CN47" s="125">
        <f t="shared" si="12"/>
        <v>7871.4285714285706</v>
      </c>
      <c r="CO47" s="125">
        <f t="shared" si="13"/>
        <v>9228.5714285714294</v>
      </c>
      <c r="CP47" s="125">
        <f t="shared" si="14"/>
        <v>12252.380952380952</v>
      </c>
      <c r="CQ47" s="125">
        <f t="shared" si="15"/>
        <v>22014.285714285717</v>
      </c>
      <c r="CT47" s="125">
        <v>40</v>
      </c>
      <c r="CU47" s="125">
        <f>求节点(节奏总纲!R$4:R$363,CM$8:CM$367,$CT47)</f>
        <v>0</v>
      </c>
      <c r="CV47" s="125">
        <f>求节点(节奏总纲!S$4:S$363,CN$8:CN$367,$CT47)</f>
        <v>0</v>
      </c>
      <c r="CW47" s="125">
        <f>求节点(节奏总纲!T$4:T$363,CO$8:CO$367,$CT47)</f>
        <v>0</v>
      </c>
      <c r="CX47" s="125">
        <f>求节点(节奏总纲!U$4:U$363,CP$8:CP$367,$CT47)</f>
        <v>0</v>
      </c>
      <c r="CY47" s="125">
        <f>求节点(节奏总纲!V$4:V$363,CQ$8:CQ$367,$CT47)</f>
        <v>0</v>
      </c>
    </row>
    <row r="48" spans="22:103" x14ac:dyDescent="0.2">
      <c r="V48" s="110">
        <v>41</v>
      </c>
      <c r="W48" s="110">
        <f t="shared" si="5"/>
        <v>3362.8571428571427</v>
      </c>
      <c r="X48" s="110">
        <f t="shared" si="5"/>
        <v>4965.7142857142853</v>
      </c>
      <c r="Y48" s="134">
        <f t="shared" si="6"/>
        <v>4965.7142857142853</v>
      </c>
      <c r="Z48" s="110">
        <f t="shared" ref="Z48:AA48" si="131">Y48</f>
        <v>4965.7142857142853</v>
      </c>
      <c r="AA48" s="110">
        <f t="shared" si="131"/>
        <v>4965.7142857142853</v>
      </c>
      <c r="AO48" s="110">
        <v>41</v>
      </c>
      <c r="AP48" s="110">
        <f t="shared" ref="AP48:AT48" si="132">IFERROR(MAX($AO48-$C$2,0)*INDEX($AL$8:$AL$17,MATCH(AP$7,$AM$8:$AM$17,0))*$C$4/$C$3,AQ48)</f>
        <v>1885.7142857142858</v>
      </c>
      <c r="AQ48" s="110">
        <f t="shared" si="132"/>
        <v>2357.1428571428573</v>
      </c>
      <c r="AR48" s="110">
        <f t="shared" si="132"/>
        <v>2828.5714285714284</v>
      </c>
      <c r="AS48" s="110">
        <f t="shared" si="132"/>
        <v>4714.2857142857147</v>
      </c>
      <c r="AT48" s="110">
        <f t="shared" si="132"/>
        <v>9428.5714285714294</v>
      </c>
      <c r="BH48" s="110">
        <v>41</v>
      </c>
      <c r="BI48" s="110">
        <f t="shared" ref="BI48:BM48" si="133">IFERROR(MAX($BH48-$C$2,0)*INDEX($BE$8:$BE$17,MATCH(BI$7,$BF$8:$BF$17,0))*$C$4/$C$3,BJ48)</f>
        <v>0</v>
      </c>
      <c r="BJ48" s="110">
        <f t="shared" si="133"/>
        <v>0</v>
      </c>
      <c r="BK48" s="110">
        <f t="shared" si="133"/>
        <v>0</v>
      </c>
      <c r="BL48" s="110">
        <f t="shared" si="133"/>
        <v>0</v>
      </c>
      <c r="BM48" s="110">
        <f t="shared" si="133"/>
        <v>0</v>
      </c>
      <c r="CA48" s="110">
        <v>41</v>
      </c>
      <c r="CB48" s="136">
        <f t="shared" si="10"/>
        <v>1375</v>
      </c>
      <c r="CC48" s="136">
        <f t="shared" si="10"/>
        <v>1335.7142857142858</v>
      </c>
      <c r="CD48" s="136">
        <f t="shared" si="10"/>
        <v>2357.1428571428573</v>
      </c>
      <c r="CE48" s="136">
        <f t="shared" si="10"/>
        <v>3797.6190476190473</v>
      </c>
      <c r="CF48" s="136">
        <f t="shared" si="10"/>
        <v>9821.4285714285706</v>
      </c>
      <c r="CL48" s="125">
        <v>41</v>
      </c>
      <c r="CM48" s="125">
        <f t="shared" si="11"/>
        <v>6623.5714285714284</v>
      </c>
      <c r="CN48" s="125">
        <f t="shared" si="12"/>
        <v>8658.5714285714294</v>
      </c>
      <c r="CO48" s="125">
        <f t="shared" si="13"/>
        <v>10151.428571428571</v>
      </c>
      <c r="CP48" s="125">
        <f t="shared" si="14"/>
        <v>13477.619047619048</v>
      </c>
      <c r="CQ48" s="125">
        <f t="shared" si="15"/>
        <v>24215.714285714283</v>
      </c>
      <c r="CT48" s="125">
        <v>41</v>
      </c>
      <c r="CU48" s="125">
        <f>求节点(节奏总纲!R$4:R$363,CM$8:CM$367,$CT48)</f>
        <v>0</v>
      </c>
      <c r="CV48" s="125">
        <f>求节点(节奏总纲!S$4:S$363,CN$8:CN$367,$CT48)</f>
        <v>0</v>
      </c>
      <c r="CW48" s="125">
        <f>求节点(节奏总纲!T$4:T$363,CO$8:CO$367,$CT48)</f>
        <v>0</v>
      </c>
      <c r="CX48" s="125">
        <f>求节点(节奏总纲!U$4:U$363,CP$8:CP$367,$CT48)</f>
        <v>0</v>
      </c>
      <c r="CY48" s="125">
        <f>求节点(节奏总纲!V$4:V$363,CQ$8:CQ$367,$CT48)</f>
        <v>0</v>
      </c>
    </row>
    <row r="49" spans="22:103" x14ac:dyDescent="0.2">
      <c r="V49" s="110">
        <v>42</v>
      </c>
      <c r="W49" s="110">
        <f t="shared" si="5"/>
        <v>3668.5714285714284</v>
      </c>
      <c r="X49" s="110">
        <f t="shared" si="5"/>
        <v>5417.1428571428569</v>
      </c>
      <c r="Y49" s="134">
        <f t="shared" si="6"/>
        <v>5417.1428571428569</v>
      </c>
      <c r="Z49" s="110">
        <f t="shared" ref="Z49:AA49" si="134">Y49</f>
        <v>5417.1428571428569</v>
      </c>
      <c r="AA49" s="110">
        <f t="shared" si="134"/>
        <v>5417.1428571428569</v>
      </c>
      <c r="AO49" s="110">
        <v>42</v>
      </c>
      <c r="AP49" s="110">
        <f t="shared" ref="AP49:AT49" si="135">IFERROR(MAX($AO49-$C$2,0)*INDEX($AL$8:$AL$17,MATCH(AP$7,$AM$8:$AM$17,0))*$C$4/$C$3,AQ49)</f>
        <v>2057.1428571428573</v>
      </c>
      <c r="AQ49" s="110">
        <f t="shared" si="135"/>
        <v>2571.4285714285716</v>
      </c>
      <c r="AR49" s="110">
        <f t="shared" si="135"/>
        <v>3085.7142857142858</v>
      </c>
      <c r="AS49" s="110">
        <f t="shared" si="135"/>
        <v>5142.8571428571431</v>
      </c>
      <c r="AT49" s="110">
        <f t="shared" si="135"/>
        <v>10285.714285714286</v>
      </c>
      <c r="BH49" s="110">
        <v>42</v>
      </c>
      <c r="BI49" s="110">
        <f t="shared" ref="BI49:BM49" si="136">IFERROR(MAX($BH49-$C$2,0)*INDEX($BE$8:$BE$17,MATCH(BI$7,$BF$8:$BF$17,0))*$C$4/$C$3,BJ49)</f>
        <v>0</v>
      </c>
      <c r="BJ49" s="110">
        <f t="shared" si="136"/>
        <v>0</v>
      </c>
      <c r="BK49" s="110">
        <f t="shared" si="136"/>
        <v>0</v>
      </c>
      <c r="BL49" s="110">
        <f t="shared" si="136"/>
        <v>0</v>
      </c>
      <c r="BM49" s="110">
        <f t="shared" si="136"/>
        <v>0</v>
      </c>
      <c r="CA49" s="110">
        <v>42</v>
      </c>
      <c r="CB49" s="136">
        <f t="shared" si="10"/>
        <v>1500</v>
      </c>
      <c r="CC49" s="136">
        <f t="shared" si="10"/>
        <v>1457.1428571428571</v>
      </c>
      <c r="CD49" s="136">
        <f t="shared" si="10"/>
        <v>2571.4285714285716</v>
      </c>
      <c r="CE49" s="136">
        <f t="shared" si="10"/>
        <v>4142.8571428571431</v>
      </c>
      <c r="CF49" s="136">
        <f t="shared" si="10"/>
        <v>10714.285714285714</v>
      </c>
      <c r="CL49" s="125">
        <v>42</v>
      </c>
      <c r="CM49" s="125">
        <f t="shared" si="11"/>
        <v>7225.7142857142862</v>
      </c>
      <c r="CN49" s="125">
        <f t="shared" si="12"/>
        <v>9445.7142857142862</v>
      </c>
      <c r="CO49" s="125">
        <f t="shared" si="13"/>
        <v>11074.285714285714</v>
      </c>
      <c r="CP49" s="125">
        <f t="shared" si="14"/>
        <v>14702.857142857143</v>
      </c>
      <c r="CQ49" s="125">
        <f t="shared" si="15"/>
        <v>26417.142857142855</v>
      </c>
      <c r="CT49" s="125">
        <v>42</v>
      </c>
      <c r="CU49" s="125">
        <f>求节点(节奏总纲!R$4:R$363,CM$8:CM$367,$CT49)</f>
        <v>0</v>
      </c>
      <c r="CV49" s="125">
        <f>求节点(节奏总纲!S$4:S$363,CN$8:CN$367,$CT49)</f>
        <v>0</v>
      </c>
      <c r="CW49" s="125">
        <f>求节点(节奏总纲!T$4:T$363,CO$8:CO$367,$CT49)</f>
        <v>0</v>
      </c>
      <c r="CX49" s="125">
        <f>求节点(节奏总纲!U$4:U$363,CP$8:CP$367,$CT49)</f>
        <v>0</v>
      </c>
      <c r="CY49" s="125">
        <f>求节点(节奏总纲!V$4:V$363,CQ$8:CQ$367,$CT49)</f>
        <v>0</v>
      </c>
    </row>
    <row r="50" spans="22:103" x14ac:dyDescent="0.2">
      <c r="V50" s="110">
        <v>43</v>
      </c>
      <c r="W50" s="110">
        <f t="shared" si="5"/>
        <v>3974.2857142857142</v>
      </c>
      <c r="X50" s="110">
        <f t="shared" si="5"/>
        <v>5868.5714285714284</v>
      </c>
      <c r="Y50" s="134">
        <f t="shared" si="6"/>
        <v>5868.5714285714284</v>
      </c>
      <c r="Z50" s="110">
        <f t="shared" ref="Z50:AA50" si="137">Y50</f>
        <v>5868.5714285714284</v>
      </c>
      <c r="AA50" s="110">
        <f t="shared" si="137"/>
        <v>5868.5714285714284</v>
      </c>
      <c r="AO50" s="110">
        <v>43</v>
      </c>
      <c r="AP50" s="110">
        <f t="shared" ref="AP50:AT50" si="138">IFERROR(MAX($AO50-$C$2,0)*INDEX($AL$8:$AL$17,MATCH(AP$7,$AM$8:$AM$17,0))*$C$4/$C$3,AQ50)</f>
        <v>2228.5714285714284</v>
      </c>
      <c r="AQ50" s="110">
        <f t="shared" si="138"/>
        <v>2785.7142857142858</v>
      </c>
      <c r="AR50" s="110">
        <f t="shared" si="138"/>
        <v>3342.8571428571427</v>
      </c>
      <c r="AS50" s="110">
        <f t="shared" si="138"/>
        <v>5571.4285714285716</v>
      </c>
      <c r="AT50" s="110">
        <f t="shared" si="138"/>
        <v>11142.857142857143</v>
      </c>
      <c r="BH50" s="110">
        <v>43</v>
      </c>
      <c r="BI50" s="110">
        <f t="shared" ref="BI50:BM50" si="139">IFERROR(MAX($BH50-$C$2,0)*INDEX($BE$8:$BE$17,MATCH(BI$7,$BF$8:$BF$17,0))*$C$4/$C$3,BJ50)</f>
        <v>0</v>
      </c>
      <c r="BJ50" s="110">
        <f t="shared" si="139"/>
        <v>0</v>
      </c>
      <c r="BK50" s="110">
        <f t="shared" si="139"/>
        <v>0</v>
      </c>
      <c r="BL50" s="110">
        <f t="shared" si="139"/>
        <v>0</v>
      </c>
      <c r="BM50" s="110">
        <f t="shared" si="139"/>
        <v>0</v>
      </c>
      <c r="CA50" s="110">
        <v>43</v>
      </c>
      <c r="CB50" s="136">
        <f t="shared" si="10"/>
        <v>1625</v>
      </c>
      <c r="CC50" s="136">
        <f t="shared" si="10"/>
        <v>1578.5714285714287</v>
      </c>
      <c r="CD50" s="136">
        <f t="shared" si="10"/>
        <v>2785.7142857142858</v>
      </c>
      <c r="CE50" s="136">
        <f t="shared" si="10"/>
        <v>4488.0952380952376</v>
      </c>
      <c r="CF50" s="136">
        <f t="shared" si="10"/>
        <v>11607.142857142857</v>
      </c>
      <c r="CL50" s="125">
        <v>43</v>
      </c>
      <c r="CM50" s="125">
        <f t="shared" si="11"/>
        <v>7827.8571428571431</v>
      </c>
      <c r="CN50" s="125">
        <f t="shared" si="12"/>
        <v>10232.857142857143</v>
      </c>
      <c r="CO50" s="125">
        <f t="shared" si="13"/>
        <v>11997.142857142857</v>
      </c>
      <c r="CP50" s="125">
        <f t="shared" si="14"/>
        <v>15928.095238095237</v>
      </c>
      <c r="CQ50" s="125">
        <f t="shared" si="15"/>
        <v>28618.571428571428</v>
      </c>
      <c r="CT50" s="125">
        <v>43</v>
      </c>
      <c r="CU50" s="125">
        <f>求节点(节奏总纲!R$4:R$363,CM$8:CM$367,$CT50)</f>
        <v>0</v>
      </c>
      <c r="CV50" s="125">
        <f>求节点(节奏总纲!S$4:S$363,CN$8:CN$367,$CT50)</f>
        <v>0</v>
      </c>
      <c r="CW50" s="125">
        <f>求节点(节奏总纲!T$4:T$363,CO$8:CO$367,$CT50)</f>
        <v>0</v>
      </c>
      <c r="CX50" s="125">
        <f>求节点(节奏总纲!U$4:U$363,CP$8:CP$367,$CT50)</f>
        <v>0</v>
      </c>
      <c r="CY50" s="125">
        <f>求节点(节奏总纲!V$4:V$363,CQ$8:CQ$367,$CT50)</f>
        <v>0</v>
      </c>
    </row>
    <row r="51" spans="22:103" x14ac:dyDescent="0.2">
      <c r="V51" s="110">
        <v>44</v>
      </c>
      <c r="W51" s="110">
        <f t="shared" si="5"/>
        <v>4280</v>
      </c>
      <c r="X51" s="110">
        <f t="shared" si="5"/>
        <v>6320</v>
      </c>
      <c r="Y51" s="134">
        <f t="shared" si="6"/>
        <v>6320</v>
      </c>
      <c r="Z51" s="110">
        <f t="shared" ref="Z51:AA51" si="140">Y51</f>
        <v>6320</v>
      </c>
      <c r="AA51" s="110">
        <f t="shared" si="140"/>
        <v>6320</v>
      </c>
      <c r="AO51" s="110">
        <v>44</v>
      </c>
      <c r="AP51" s="110">
        <f t="shared" ref="AP51:AT51" si="141">IFERROR(MAX($AO51-$C$2,0)*INDEX($AL$8:$AL$17,MATCH(AP$7,$AM$8:$AM$17,0))*$C$4/$C$3,AQ51)</f>
        <v>2400</v>
      </c>
      <c r="AQ51" s="110">
        <f t="shared" si="141"/>
        <v>3000</v>
      </c>
      <c r="AR51" s="110">
        <f t="shared" si="141"/>
        <v>3600</v>
      </c>
      <c r="AS51" s="110">
        <f t="shared" si="141"/>
        <v>6000</v>
      </c>
      <c r="AT51" s="110">
        <f t="shared" si="141"/>
        <v>12000</v>
      </c>
      <c r="BH51" s="110">
        <v>44</v>
      </c>
      <c r="BI51" s="110">
        <f t="shared" ref="BI51:BM51" si="142">IFERROR(MAX($BH51-$C$2,0)*INDEX($BE$8:$BE$17,MATCH(BI$7,$BF$8:$BF$17,0))*$C$4/$C$3,BJ51)</f>
        <v>0</v>
      </c>
      <c r="BJ51" s="110">
        <f t="shared" si="142"/>
        <v>0</v>
      </c>
      <c r="BK51" s="110">
        <f t="shared" si="142"/>
        <v>0</v>
      </c>
      <c r="BL51" s="110">
        <f t="shared" si="142"/>
        <v>0</v>
      </c>
      <c r="BM51" s="110">
        <f t="shared" si="142"/>
        <v>0</v>
      </c>
      <c r="CA51" s="110">
        <v>44</v>
      </c>
      <c r="CB51" s="136">
        <f t="shared" si="10"/>
        <v>1750</v>
      </c>
      <c r="CC51" s="136">
        <f t="shared" si="10"/>
        <v>1700</v>
      </c>
      <c r="CD51" s="136">
        <f t="shared" si="10"/>
        <v>3000</v>
      </c>
      <c r="CE51" s="136">
        <f t="shared" si="10"/>
        <v>4833.333333333333</v>
      </c>
      <c r="CF51" s="136">
        <f t="shared" si="10"/>
        <v>12500</v>
      </c>
      <c r="CL51" s="125">
        <v>44</v>
      </c>
      <c r="CM51" s="125">
        <f t="shared" si="11"/>
        <v>8430</v>
      </c>
      <c r="CN51" s="125">
        <f t="shared" si="12"/>
        <v>11020</v>
      </c>
      <c r="CO51" s="125">
        <f t="shared" si="13"/>
        <v>12920</v>
      </c>
      <c r="CP51" s="125">
        <f t="shared" si="14"/>
        <v>17153.333333333332</v>
      </c>
      <c r="CQ51" s="125">
        <f t="shared" si="15"/>
        <v>30820</v>
      </c>
      <c r="CT51" s="125">
        <v>44</v>
      </c>
      <c r="CU51" s="125">
        <f>求节点(节奏总纲!R$4:R$363,CM$8:CM$367,$CT51)</f>
        <v>0</v>
      </c>
      <c r="CV51" s="125">
        <f>求节点(节奏总纲!S$4:S$363,CN$8:CN$367,$CT51)</f>
        <v>0</v>
      </c>
      <c r="CW51" s="125">
        <f>求节点(节奏总纲!T$4:T$363,CO$8:CO$367,$CT51)</f>
        <v>0</v>
      </c>
      <c r="CX51" s="125">
        <f>求节点(节奏总纲!U$4:U$363,CP$8:CP$367,$CT51)</f>
        <v>0</v>
      </c>
      <c r="CY51" s="125">
        <f>求节点(节奏总纲!V$4:V$363,CQ$8:CQ$367,$CT51)</f>
        <v>0</v>
      </c>
    </row>
    <row r="52" spans="22:103" x14ac:dyDescent="0.2">
      <c r="V52" s="110">
        <v>45</v>
      </c>
      <c r="W52" s="110">
        <f t="shared" si="5"/>
        <v>4585.7142857142853</v>
      </c>
      <c r="X52" s="110">
        <f t="shared" si="5"/>
        <v>6771.4285714285716</v>
      </c>
      <c r="Y52" s="134">
        <f t="shared" si="6"/>
        <v>6771.4285714285716</v>
      </c>
      <c r="Z52" s="110">
        <f t="shared" ref="Z52:AA52" si="143">Y52</f>
        <v>6771.4285714285716</v>
      </c>
      <c r="AA52" s="110">
        <f t="shared" si="143"/>
        <v>6771.4285714285716</v>
      </c>
      <c r="AO52" s="110">
        <v>45</v>
      </c>
      <c r="AP52" s="110">
        <f t="shared" ref="AP52:AT52" si="144">IFERROR(MAX($AO52-$C$2,0)*INDEX($AL$8:$AL$17,MATCH(AP$7,$AM$8:$AM$17,0))*$C$4/$C$3,AQ52)</f>
        <v>2571.4285714285716</v>
      </c>
      <c r="AQ52" s="110">
        <f t="shared" si="144"/>
        <v>3214.2857142857142</v>
      </c>
      <c r="AR52" s="110">
        <f t="shared" si="144"/>
        <v>3857.1428571428573</v>
      </c>
      <c r="AS52" s="110">
        <f t="shared" si="144"/>
        <v>6428.5714285714284</v>
      </c>
      <c r="AT52" s="110">
        <f t="shared" si="144"/>
        <v>12857.142857142857</v>
      </c>
      <c r="BH52" s="110">
        <v>45</v>
      </c>
      <c r="BI52" s="110">
        <f t="shared" ref="BI52:BM52" si="145">IFERROR(MAX($BH52-$C$2,0)*INDEX($BE$8:$BE$17,MATCH(BI$7,$BF$8:$BF$17,0))*$C$4/$C$3,BJ52)</f>
        <v>0</v>
      </c>
      <c r="BJ52" s="110">
        <f t="shared" si="145"/>
        <v>0</v>
      </c>
      <c r="BK52" s="110">
        <f t="shared" si="145"/>
        <v>0</v>
      </c>
      <c r="BL52" s="110">
        <f t="shared" si="145"/>
        <v>0</v>
      </c>
      <c r="BM52" s="110">
        <f t="shared" si="145"/>
        <v>0</v>
      </c>
      <c r="CA52" s="110">
        <v>45</v>
      </c>
      <c r="CB52" s="136">
        <f t="shared" si="10"/>
        <v>1875</v>
      </c>
      <c r="CC52" s="136">
        <f t="shared" si="10"/>
        <v>1821.4285714285713</v>
      </c>
      <c r="CD52" s="136">
        <f t="shared" si="10"/>
        <v>3214.2857142857142</v>
      </c>
      <c r="CE52" s="136">
        <f t="shared" si="10"/>
        <v>5178.5714285714284</v>
      </c>
      <c r="CF52" s="136">
        <f t="shared" si="10"/>
        <v>13392.857142857143</v>
      </c>
      <c r="CL52" s="125">
        <v>45</v>
      </c>
      <c r="CM52" s="125">
        <f t="shared" si="11"/>
        <v>9032.1428571428569</v>
      </c>
      <c r="CN52" s="125">
        <f t="shared" si="12"/>
        <v>11807.142857142857</v>
      </c>
      <c r="CO52" s="125">
        <f t="shared" si="13"/>
        <v>13842.857142857143</v>
      </c>
      <c r="CP52" s="125">
        <f t="shared" si="14"/>
        <v>18378.571428571428</v>
      </c>
      <c r="CQ52" s="125">
        <f t="shared" si="15"/>
        <v>33021.428571428572</v>
      </c>
      <c r="CT52" s="125">
        <v>45</v>
      </c>
      <c r="CU52" s="125">
        <f>求节点(节奏总纲!R$4:R$363,CM$8:CM$367,$CT52)</f>
        <v>0</v>
      </c>
      <c r="CV52" s="125">
        <f>求节点(节奏总纲!S$4:S$363,CN$8:CN$367,$CT52)</f>
        <v>0</v>
      </c>
      <c r="CW52" s="125">
        <f>求节点(节奏总纲!T$4:T$363,CO$8:CO$367,$CT52)</f>
        <v>0</v>
      </c>
      <c r="CX52" s="125">
        <f>求节点(节奏总纲!U$4:U$363,CP$8:CP$367,$CT52)</f>
        <v>0</v>
      </c>
      <c r="CY52" s="125">
        <f>求节点(节奏总纲!V$4:V$363,CQ$8:CQ$367,$CT52)</f>
        <v>0</v>
      </c>
    </row>
    <row r="53" spans="22:103" x14ac:dyDescent="0.2">
      <c r="V53" s="110">
        <v>46</v>
      </c>
      <c r="W53" s="110">
        <f t="shared" si="5"/>
        <v>4891.4285714285716</v>
      </c>
      <c r="X53" s="110">
        <f t="shared" si="5"/>
        <v>7222.8571428571431</v>
      </c>
      <c r="Y53" s="134">
        <f t="shared" si="6"/>
        <v>7222.8571428571431</v>
      </c>
      <c r="Z53" s="110">
        <f t="shared" ref="Z53:AA53" si="146">Y53</f>
        <v>7222.8571428571431</v>
      </c>
      <c r="AA53" s="110">
        <f t="shared" si="146"/>
        <v>7222.8571428571431</v>
      </c>
      <c r="AO53" s="110">
        <v>46</v>
      </c>
      <c r="AP53" s="110">
        <f t="shared" ref="AP53:AT53" si="147">IFERROR(MAX($AO53-$C$2,0)*INDEX($AL$8:$AL$17,MATCH(AP$7,$AM$8:$AM$17,0))*$C$4/$C$3,AQ53)</f>
        <v>2742.8571428571427</v>
      </c>
      <c r="AQ53" s="110">
        <f t="shared" si="147"/>
        <v>3428.5714285714284</v>
      </c>
      <c r="AR53" s="110">
        <f t="shared" si="147"/>
        <v>4114.2857142857147</v>
      </c>
      <c r="AS53" s="110">
        <f t="shared" si="147"/>
        <v>6857.1428571428569</v>
      </c>
      <c r="AT53" s="110">
        <f t="shared" si="147"/>
        <v>13714.285714285714</v>
      </c>
      <c r="BH53" s="110">
        <v>46</v>
      </c>
      <c r="BI53" s="110">
        <f t="shared" ref="BI53:BM53" si="148">IFERROR(MAX($BH53-$C$2,0)*INDEX($BE$8:$BE$17,MATCH(BI$7,$BF$8:$BF$17,0))*$C$4/$C$3,BJ53)</f>
        <v>0</v>
      </c>
      <c r="BJ53" s="110">
        <f t="shared" si="148"/>
        <v>0</v>
      </c>
      <c r="BK53" s="110">
        <f t="shared" si="148"/>
        <v>0</v>
      </c>
      <c r="BL53" s="110">
        <f t="shared" si="148"/>
        <v>0</v>
      </c>
      <c r="BM53" s="110">
        <f t="shared" si="148"/>
        <v>0</v>
      </c>
      <c r="CA53" s="110">
        <v>46</v>
      </c>
      <c r="CB53" s="136">
        <f t="shared" si="10"/>
        <v>2000</v>
      </c>
      <c r="CC53" s="136">
        <f t="shared" si="10"/>
        <v>1942.8571428571429</v>
      </c>
      <c r="CD53" s="136">
        <f t="shared" si="10"/>
        <v>3428.5714285714284</v>
      </c>
      <c r="CE53" s="136">
        <f t="shared" si="10"/>
        <v>5523.8095238095239</v>
      </c>
      <c r="CF53" s="136">
        <f t="shared" si="10"/>
        <v>14285.714285714286</v>
      </c>
      <c r="CL53" s="125">
        <v>46</v>
      </c>
      <c r="CM53" s="125">
        <f t="shared" si="11"/>
        <v>9634.2857142857138</v>
      </c>
      <c r="CN53" s="125">
        <f t="shared" si="12"/>
        <v>12594.285714285716</v>
      </c>
      <c r="CO53" s="125">
        <f t="shared" si="13"/>
        <v>14765.714285714286</v>
      </c>
      <c r="CP53" s="125">
        <f t="shared" si="14"/>
        <v>19603.809523809523</v>
      </c>
      <c r="CQ53" s="125">
        <f t="shared" si="15"/>
        <v>35222.857142857145</v>
      </c>
      <c r="CT53" s="125">
        <v>46</v>
      </c>
      <c r="CU53" s="125">
        <f>求节点(节奏总纲!R$4:R$363,CM$8:CM$367,$CT53)</f>
        <v>0</v>
      </c>
      <c r="CV53" s="125">
        <f>求节点(节奏总纲!S$4:S$363,CN$8:CN$367,$CT53)</f>
        <v>0</v>
      </c>
      <c r="CW53" s="125">
        <f>求节点(节奏总纲!T$4:T$363,CO$8:CO$367,$CT53)</f>
        <v>0</v>
      </c>
      <c r="CX53" s="125">
        <f>求节点(节奏总纲!U$4:U$363,CP$8:CP$367,$CT53)</f>
        <v>0</v>
      </c>
      <c r="CY53" s="125">
        <f>求节点(节奏总纲!V$4:V$363,CQ$8:CQ$367,$CT53)</f>
        <v>0</v>
      </c>
    </row>
    <row r="54" spans="22:103" x14ac:dyDescent="0.2">
      <c r="V54" s="110">
        <v>47</v>
      </c>
      <c r="W54" s="110">
        <f t="shared" si="5"/>
        <v>5197.1428571428569</v>
      </c>
      <c r="X54" s="110">
        <f t="shared" si="5"/>
        <v>7674.2857142857147</v>
      </c>
      <c r="Y54" s="134">
        <f t="shared" si="6"/>
        <v>7674.2857142857147</v>
      </c>
      <c r="Z54" s="110">
        <f t="shared" ref="Z54:AA54" si="149">Y54</f>
        <v>7674.2857142857147</v>
      </c>
      <c r="AA54" s="110">
        <f t="shared" si="149"/>
        <v>7674.2857142857147</v>
      </c>
      <c r="AO54" s="110">
        <v>47</v>
      </c>
      <c r="AP54" s="110">
        <f t="shared" ref="AP54:AT54" si="150">IFERROR(MAX($AO54-$C$2,0)*INDEX($AL$8:$AL$17,MATCH(AP$7,$AM$8:$AM$17,0))*$C$4/$C$3,AQ54)</f>
        <v>2914.2857142857142</v>
      </c>
      <c r="AQ54" s="110">
        <f t="shared" si="150"/>
        <v>3642.8571428571427</v>
      </c>
      <c r="AR54" s="110">
        <f t="shared" si="150"/>
        <v>4371.4285714285716</v>
      </c>
      <c r="AS54" s="110">
        <f t="shared" si="150"/>
        <v>7285.7142857142853</v>
      </c>
      <c r="AT54" s="110">
        <f t="shared" si="150"/>
        <v>14571.428571428571</v>
      </c>
      <c r="BH54" s="110">
        <v>47</v>
      </c>
      <c r="BI54" s="110">
        <f t="shared" ref="BI54:BM54" si="151">IFERROR(MAX($BH54-$C$2,0)*INDEX($BE$8:$BE$17,MATCH(BI$7,$BF$8:$BF$17,0))*$C$4/$C$3,BJ54)</f>
        <v>0</v>
      </c>
      <c r="BJ54" s="110">
        <f t="shared" si="151"/>
        <v>0</v>
      </c>
      <c r="BK54" s="110">
        <f t="shared" si="151"/>
        <v>0</v>
      </c>
      <c r="BL54" s="110">
        <f t="shared" si="151"/>
        <v>0</v>
      </c>
      <c r="BM54" s="110">
        <f t="shared" si="151"/>
        <v>0</v>
      </c>
      <c r="CA54" s="110">
        <v>47</v>
      </c>
      <c r="CB54" s="136">
        <f t="shared" si="10"/>
        <v>2125</v>
      </c>
      <c r="CC54" s="136">
        <f t="shared" si="10"/>
        <v>2064.2857142857142</v>
      </c>
      <c r="CD54" s="136">
        <f t="shared" si="10"/>
        <v>3642.8571428571427</v>
      </c>
      <c r="CE54" s="136">
        <f t="shared" si="10"/>
        <v>5869.0476190476184</v>
      </c>
      <c r="CF54" s="136">
        <f t="shared" si="10"/>
        <v>15178.571428571429</v>
      </c>
      <c r="CL54" s="125">
        <v>47</v>
      </c>
      <c r="CM54" s="125">
        <f t="shared" si="11"/>
        <v>10236.428571428571</v>
      </c>
      <c r="CN54" s="125">
        <f t="shared" si="12"/>
        <v>13381.428571428571</v>
      </c>
      <c r="CO54" s="125">
        <f t="shared" si="13"/>
        <v>15688.571428571429</v>
      </c>
      <c r="CP54" s="125">
        <f t="shared" si="14"/>
        <v>20829.047619047618</v>
      </c>
      <c r="CQ54" s="125">
        <f t="shared" si="15"/>
        <v>37424.285714285717</v>
      </c>
      <c r="CT54" s="125">
        <v>47</v>
      </c>
      <c r="CU54" s="125">
        <f>求节点(节奏总纲!R$4:R$363,CM$8:CM$367,$CT54)</f>
        <v>0</v>
      </c>
      <c r="CV54" s="125">
        <f>求节点(节奏总纲!S$4:S$363,CN$8:CN$367,$CT54)</f>
        <v>0</v>
      </c>
      <c r="CW54" s="125">
        <f>求节点(节奏总纲!T$4:T$363,CO$8:CO$367,$CT54)</f>
        <v>0</v>
      </c>
      <c r="CX54" s="125">
        <f>求节点(节奏总纲!U$4:U$363,CP$8:CP$367,$CT54)</f>
        <v>0</v>
      </c>
      <c r="CY54" s="125">
        <f>求节点(节奏总纲!V$4:V$363,CQ$8:CQ$367,$CT54)</f>
        <v>0</v>
      </c>
    </row>
    <row r="55" spans="22:103" x14ac:dyDescent="0.2">
      <c r="V55" s="110">
        <v>48</v>
      </c>
      <c r="W55" s="110">
        <f t="shared" si="5"/>
        <v>5502.8571428571431</v>
      </c>
      <c r="X55" s="110">
        <f t="shared" si="5"/>
        <v>8125.7142857142853</v>
      </c>
      <c r="Y55" s="134">
        <f t="shared" si="6"/>
        <v>8125.7142857142853</v>
      </c>
      <c r="Z55" s="110">
        <f t="shared" ref="Z55:AA55" si="152">Y55</f>
        <v>8125.7142857142853</v>
      </c>
      <c r="AA55" s="110">
        <f t="shared" si="152"/>
        <v>8125.7142857142853</v>
      </c>
      <c r="AO55" s="110">
        <v>48</v>
      </c>
      <c r="AP55" s="110">
        <f t="shared" ref="AP55:AT55" si="153">IFERROR(MAX($AO55-$C$2,0)*INDEX($AL$8:$AL$17,MATCH(AP$7,$AM$8:$AM$17,0))*$C$4/$C$3,AQ55)</f>
        <v>3085.7142857142858</v>
      </c>
      <c r="AQ55" s="110">
        <f t="shared" si="153"/>
        <v>3857.1428571428573</v>
      </c>
      <c r="AR55" s="110">
        <f t="shared" si="153"/>
        <v>4628.5714285714284</v>
      </c>
      <c r="AS55" s="110">
        <f t="shared" si="153"/>
        <v>7714.2857142857147</v>
      </c>
      <c r="AT55" s="110">
        <f t="shared" si="153"/>
        <v>15428.571428571429</v>
      </c>
      <c r="BH55" s="110">
        <v>48</v>
      </c>
      <c r="BI55" s="110">
        <f t="shared" ref="BI55:BM55" si="154">IFERROR(MAX($BH55-$C$2,0)*INDEX($BE$8:$BE$17,MATCH(BI$7,$BF$8:$BF$17,0))*$C$4/$C$3,BJ55)</f>
        <v>0</v>
      </c>
      <c r="BJ55" s="110">
        <f t="shared" si="154"/>
        <v>0</v>
      </c>
      <c r="BK55" s="110">
        <f t="shared" si="154"/>
        <v>0</v>
      </c>
      <c r="BL55" s="110">
        <f t="shared" si="154"/>
        <v>0</v>
      </c>
      <c r="BM55" s="110">
        <f t="shared" si="154"/>
        <v>0</v>
      </c>
      <c r="CA55" s="110">
        <v>48</v>
      </c>
      <c r="CB55" s="136">
        <f t="shared" si="10"/>
        <v>2250</v>
      </c>
      <c r="CC55" s="136">
        <f t="shared" si="10"/>
        <v>2185.7142857142858</v>
      </c>
      <c r="CD55" s="136">
        <f t="shared" si="10"/>
        <v>3857.1428571428573</v>
      </c>
      <c r="CE55" s="136">
        <f t="shared" si="10"/>
        <v>6214.2857142857147</v>
      </c>
      <c r="CF55" s="136">
        <f t="shared" si="10"/>
        <v>16071.428571428571</v>
      </c>
      <c r="CL55" s="125">
        <v>48</v>
      </c>
      <c r="CM55" s="125">
        <f t="shared" si="11"/>
        <v>10838.571428571429</v>
      </c>
      <c r="CN55" s="125">
        <f t="shared" si="12"/>
        <v>14168.571428571429</v>
      </c>
      <c r="CO55" s="125">
        <f t="shared" si="13"/>
        <v>16611.428571428572</v>
      </c>
      <c r="CP55" s="125">
        <f t="shared" si="14"/>
        <v>22054.285714285714</v>
      </c>
      <c r="CQ55" s="125">
        <f t="shared" si="15"/>
        <v>39625.714285714283</v>
      </c>
      <c r="CT55" s="125">
        <v>48</v>
      </c>
      <c r="CU55" s="125">
        <f>求节点(节奏总纲!R$4:R$363,CM$8:CM$367,$CT55)</f>
        <v>0</v>
      </c>
      <c r="CV55" s="125">
        <f>求节点(节奏总纲!S$4:S$363,CN$8:CN$367,$CT55)</f>
        <v>0</v>
      </c>
      <c r="CW55" s="125">
        <f>求节点(节奏总纲!T$4:T$363,CO$8:CO$367,$CT55)</f>
        <v>0</v>
      </c>
      <c r="CX55" s="125">
        <f>求节点(节奏总纲!U$4:U$363,CP$8:CP$367,$CT55)</f>
        <v>0</v>
      </c>
      <c r="CY55" s="125">
        <f>求节点(节奏总纲!V$4:V$363,CQ$8:CQ$367,$CT55)</f>
        <v>0</v>
      </c>
    </row>
    <row r="56" spans="22:103" x14ac:dyDescent="0.2">
      <c r="V56" s="110">
        <v>49</v>
      </c>
      <c r="W56" s="110">
        <f t="shared" si="5"/>
        <v>5808.5714285714284</v>
      </c>
      <c r="X56" s="110">
        <f t="shared" si="5"/>
        <v>8577.1428571428569</v>
      </c>
      <c r="Y56" s="134">
        <f t="shared" si="6"/>
        <v>8577.1428571428569</v>
      </c>
      <c r="Z56" s="110">
        <f t="shared" ref="Z56:AA56" si="155">Y56</f>
        <v>8577.1428571428569</v>
      </c>
      <c r="AA56" s="110">
        <f t="shared" si="155"/>
        <v>8577.1428571428569</v>
      </c>
      <c r="AO56" s="110">
        <v>49</v>
      </c>
      <c r="AP56" s="110">
        <f t="shared" ref="AP56:AT56" si="156">IFERROR(MAX($AO56-$C$2,0)*INDEX($AL$8:$AL$17,MATCH(AP$7,$AM$8:$AM$17,0))*$C$4/$C$3,AQ56)</f>
        <v>3257.1428571428573</v>
      </c>
      <c r="AQ56" s="110">
        <f t="shared" si="156"/>
        <v>4071.4285714285716</v>
      </c>
      <c r="AR56" s="110">
        <f t="shared" si="156"/>
        <v>4885.7142857142853</v>
      </c>
      <c r="AS56" s="110">
        <f t="shared" si="156"/>
        <v>8142.8571428571431</v>
      </c>
      <c r="AT56" s="110">
        <f t="shared" si="156"/>
        <v>16285.714285714286</v>
      </c>
      <c r="BH56" s="110">
        <v>49</v>
      </c>
      <c r="BI56" s="110">
        <f t="shared" ref="BI56:BM56" si="157">IFERROR(MAX($BH56-$C$2,0)*INDEX($BE$8:$BE$17,MATCH(BI$7,$BF$8:$BF$17,0))*$C$4/$C$3,BJ56)</f>
        <v>0</v>
      </c>
      <c r="BJ56" s="110">
        <f t="shared" si="157"/>
        <v>0</v>
      </c>
      <c r="BK56" s="110">
        <f t="shared" si="157"/>
        <v>0</v>
      </c>
      <c r="BL56" s="110">
        <f t="shared" si="157"/>
        <v>0</v>
      </c>
      <c r="BM56" s="110">
        <f t="shared" si="157"/>
        <v>0</v>
      </c>
      <c r="CA56" s="110">
        <v>49</v>
      </c>
      <c r="CB56" s="136">
        <f t="shared" si="10"/>
        <v>2375</v>
      </c>
      <c r="CC56" s="136">
        <f t="shared" si="10"/>
        <v>2307.1428571428573</v>
      </c>
      <c r="CD56" s="136">
        <f t="shared" si="10"/>
        <v>4071.4285714285716</v>
      </c>
      <c r="CE56" s="136">
        <f t="shared" si="10"/>
        <v>6559.5238095238092</v>
      </c>
      <c r="CF56" s="136">
        <f t="shared" si="10"/>
        <v>16964.285714285714</v>
      </c>
      <c r="CL56" s="125">
        <v>49</v>
      </c>
      <c r="CM56" s="125">
        <f t="shared" si="11"/>
        <v>11440.714285714286</v>
      </c>
      <c r="CN56" s="125">
        <f t="shared" si="12"/>
        <v>14955.714285714284</v>
      </c>
      <c r="CO56" s="125">
        <f t="shared" si="13"/>
        <v>17534.285714285714</v>
      </c>
      <c r="CP56" s="125">
        <f t="shared" si="14"/>
        <v>23279.523809523809</v>
      </c>
      <c r="CQ56" s="125">
        <f t="shared" si="15"/>
        <v>41827.142857142855</v>
      </c>
      <c r="CT56" s="125">
        <v>49</v>
      </c>
      <c r="CU56" s="125">
        <f>求节点(节奏总纲!R$4:R$363,CM$8:CM$367,$CT56)</f>
        <v>0</v>
      </c>
      <c r="CV56" s="125">
        <f>求节点(节奏总纲!S$4:S$363,CN$8:CN$367,$CT56)</f>
        <v>0</v>
      </c>
      <c r="CW56" s="125">
        <f>求节点(节奏总纲!T$4:T$363,CO$8:CO$367,$CT56)</f>
        <v>0</v>
      </c>
      <c r="CX56" s="125">
        <f>求节点(节奏总纲!U$4:U$363,CP$8:CP$367,$CT56)</f>
        <v>0</v>
      </c>
      <c r="CY56" s="125">
        <f>求节点(节奏总纲!V$4:V$363,CQ$8:CQ$367,$CT56)</f>
        <v>0</v>
      </c>
    </row>
    <row r="57" spans="22:103" x14ac:dyDescent="0.2">
      <c r="V57" s="110">
        <v>50</v>
      </c>
      <c r="W57" s="110">
        <f t="shared" si="5"/>
        <v>6114.2857142857147</v>
      </c>
      <c r="X57" s="110">
        <f t="shared" si="5"/>
        <v>9028.5714285714294</v>
      </c>
      <c r="Y57" s="134">
        <f t="shared" si="6"/>
        <v>9028.5714285714294</v>
      </c>
      <c r="Z57" s="110">
        <f t="shared" ref="Z57:AA57" si="158">Y57</f>
        <v>9028.5714285714294</v>
      </c>
      <c r="AA57" s="110">
        <f t="shared" si="158"/>
        <v>9028.5714285714294</v>
      </c>
      <c r="AO57" s="110">
        <v>50</v>
      </c>
      <c r="AP57" s="110">
        <f t="shared" ref="AP57:AT57" si="159">IFERROR(MAX($AO57-$C$2,0)*INDEX($AL$8:$AL$17,MATCH(AP$7,$AM$8:$AM$17,0))*$C$4/$C$3,AQ57)</f>
        <v>3428.5714285714284</v>
      </c>
      <c r="AQ57" s="110">
        <f t="shared" si="159"/>
        <v>4285.7142857142853</v>
      </c>
      <c r="AR57" s="110">
        <f t="shared" si="159"/>
        <v>5142.8571428571431</v>
      </c>
      <c r="AS57" s="110">
        <f t="shared" si="159"/>
        <v>8571.4285714285706</v>
      </c>
      <c r="AT57" s="110">
        <f t="shared" si="159"/>
        <v>17142.857142857141</v>
      </c>
      <c r="BH57" s="110">
        <v>50</v>
      </c>
      <c r="BI57" s="110">
        <f t="shared" ref="BI57:BM57" si="160">IFERROR(MAX($BH57-$C$2,0)*INDEX($BE$8:$BE$17,MATCH(BI$7,$BF$8:$BF$17,0))*$C$4/$C$3,BJ57)</f>
        <v>0</v>
      </c>
      <c r="BJ57" s="110">
        <f t="shared" si="160"/>
        <v>0</v>
      </c>
      <c r="BK57" s="110">
        <f t="shared" si="160"/>
        <v>0</v>
      </c>
      <c r="BL57" s="110">
        <f t="shared" si="160"/>
        <v>0</v>
      </c>
      <c r="BM57" s="110">
        <f t="shared" si="160"/>
        <v>0</v>
      </c>
      <c r="CA57" s="110">
        <v>50</v>
      </c>
      <c r="CB57" s="136">
        <f t="shared" si="10"/>
        <v>2500</v>
      </c>
      <c r="CC57" s="136">
        <f t="shared" si="10"/>
        <v>2428.5714285714284</v>
      </c>
      <c r="CD57" s="136">
        <f t="shared" si="10"/>
        <v>4285.7142857142853</v>
      </c>
      <c r="CE57" s="136">
        <f t="shared" si="10"/>
        <v>6904.7619047619037</v>
      </c>
      <c r="CF57" s="136">
        <f t="shared" si="10"/>
        <v>17857.142857142859</v>
      </c>
      <c r="CL57" s="125">
        <v>50</v>
      </c>
      <c r="CM57" s="125">
        <f t="shared" si="11"/>
        <v>12042.857142857143</v>
      </c>
      <c r="CN57" s="125">
        <f t="shared" si="12"/>
        <v>15742.857142857141</v>
      </c>
      <c r="CO57" s="125">
        <f t="shared" si="13"/>
        <v>18457.142857142859</v>
      </c>
      <c r="CP57" s="125">
        <f t="shared" si="14"/>
        <v>24504.761904761905</v>
      </c>
      <c r="CQ57" s="125">
        <f t="shared" si="15"/>
        <v>44028.571428571435</v>
      </c>
      <c r="CT57" s="125">
        <v>50</v>
      </c>
      <c r="CU57" s="125">
        <f>求节点(节奏总纲!R$4:R$363,CM$8:CM$367,$CT57)</f>
        <v>602.14285714285711</v>
      </c>
      <c r="CV57" s="125">
        <f>求节点(节奏总纲!S$4:S$363,CN$8:CN$367,$CT57)</f>
        <v>0</v>
      </c>
      <c r="CW57" s="125">
        <f>求节点(节奏总纲!T$4:T$363,CO$8:CO$367,$CT57)</f>
        <v>0</v>
      </c>
      <c r="CX57" s="125">
        <f>求节点(节奏总纲!U$4:U$363,CP$8:CP$367,$CT57)</f>
        <v>0</v>
      </c>
      <c r="CY57" s="125">
        <f>求节点(节奏总纲!V$4:V$363,CQ$8:CQ$367,$CT57)</f>
        <v>0</v>
      </c>
    </row>
    <row r="58" spans="22:103" x14ac:dyDescent="0.2">
      <c r="V58" s="110">
        <v>51</v>
      </c>
      <c r="W58" s="110">
        <f t="shared" si="5"/>
        <v>6420</v>
      </c>
      <c r="X58" s="110">
        <f t="shared" si="5"/>
        <v>9480</v>
      </c>
      <c r="Y58" s="134">
        <f t="shared" si="6"/>
        <v>9480</v>
      </c>
      <c r="Z58" s="110">
        <f t="shared" ref="Z58:AA58" si="161">Y58</f>
        <v>9480</v>
      </c>
      <c r="AA58" s="110">
        <f t="shared" si="161"/>
        <v>9480</v>
      </c>
      <c r="AO58" s="110">
        <v>51</v>
      </c>
      <c r="AP58" s="110">
        <f t="shared" ref="AP58:AT58" si="162">IFERROR(MAX($AO58-$C$2,0)*INDEX($AL$8:$AL$17,MATCH(AP$7,$AM$8:$AM$17,0))*$C$4/$C$3,AQ58)</f>
        <v>3600</v>
      </c>
      <c r="AQ58" s="110">
        <f t="shared" si="162"/>
        <v>4500</v>
      </c>
      <c r="AR58" s="110">
        <f t="shared" si="162"/>
        <v>5400</v>
      </c>
      <c r="AS58" s="110">
        <f t="shared" si="162"/>
        <v>9000</v>
      </c>
      <c r="AT58" s="110">
        <f t="shared" si="162"/>
        <v>18000</v>
      </c>
      <c r="BH58" s="110">
        <v>51</v>
      </c>
      <c r="BI58" s="110">
        <f t="shared" ref="BI58:BM58" si="163">IFERROR(MAX($BH58-$C$2,0)*INDEX($BE$8:$BE$17,MATCH(BI$7,$BF$8:$BF$17,0))*$C$4/$C$3,BJ58)</f>
        <v>0</v>
      </c>
      <c r="BJ58" s="110">
        <f t="shared" si="163"/>
        <v>0</v>
      </c>
      <c r="BK58" s="110">
        <f t="shared" si="163"/>
        <v>0</v>
      </c>
      <c r="BL58" s="110">
        <f t="shared" si="163"/>
        <v>0</v>
      </c>
      <c r="BM58" s="110">
        <f t="shared" si="163"/>
        <v>0</v>
      </c>
      <c r="CA58" s="110">
        <v>51</v>
      </c>
      <c r="CB58" s="136">
        <f t="shared" si="10"/>
        <v>2625</v>
      </c>
      <c r="CC58" s="136">
        <f t="shared" si="10"/>
        <v>2550</v>
      </c>
      <c r="CD58" s="136">
        <f t="shared" si="10"/>
        <v>4500</v>
      </c>
      <c r="CE58" s="136">
        <f t="shared" si="10"/>
        <v>7250</v>
      </c>
      <c r="CF58" s="136">
        <f t="shared" si="10"/>
        <v>18750</v>
      </c>
      <c r="CL58" s="125">
        <v>51</v>
      </c>
      <c r="CM58" s="125">
        <f t="shared" si="11"/>
        <v>12645</v>
      </c>
      <c r="CN58" s="125">
        <f t="shared" si="12"/>
        <v>16530</v>
      </c>
      <c r="CO58" s="125">
        <f t="shared" si="13"/>
        <v>19380</v>
      </c>
      <c r="CP58" s="125">
        <f t="shared" si="14"/>
        <v>25730</v>
      </c>
      <c r="CQ58" s="125">
        <f t="shared" si="15"/>
        <v>46230</v>
      </c>
      <c r="CT58" s="125">
        <v>51</v>
      </c>
      <c r="CU58" s="125">
        <f>求节点(节奏总纲!R$4:R$363,CM$8:CM$367,$CT58)</f>
        <v>1993.945984585067</v>
      </c>
      <c r="CV58" s="125">
        <f>求节点(节奏总纲!S$4:S$363,CN$8:CN$367,$CT58)</f>
        <v>0</v>
      </c>
      <c r="CW58" s="125">
        <f>求节点(节奏总纲!T$4:T$363,CO$8:CO$367,$CT58)</f>
        <v>0</v>
      </c>
      <c r="CX58" s="125">
        <f>求节点(节奏总纲!U$4:U$363,CP$8:CP$367,$CT58)</f>
        <v>0</v>
      </c>
      <c r="CY58" s="125">
        <f>求节点(节奏总纲!V$4:V$363,CQ$8:CQ$367,$CT58)</f>
        <v>0</v>
      </c>
    </row>
    <row r="59" spans="22:103" x14ac:dyDescent="0.2">
      <c r="V59" s="110">
        <v>52</v>
      </c>
      <c r="W59" s="110">
        <f t="shared" si="5"/>
        <v>6725.7142857142853</v>
      </c>
      <c r="X59" s="110">
        <f t="shared" si="5"/>
        <v>9931.4285714285706</v>
      </c>
      <c r="Y59" s="134">
        <f t="shared" si="6"/>
        <v>9931.4285714285706</v>
      </c>
      <c r="Z59" s="110">
        <f t="shared" ref="Z59:AA59" si="164">Y59</f>
        <v>9931.4285714285706</v>
      </c>
      <c r="AA59" s="110">
        <f t="shared" si="164"/>
        <v>9931.4285714285706</v>
      </c>
      <c r="AO59" s="110">
        <v>52</v>
      </c>
      <c r="AP59" s="110">
        <f t="shared" ref="AP59:AT59" si="165">IFERROR(MAX($AO59-$C$2,0)*INDEX($AL$8:$AL$17,MATCH(AP$7,$AM$8:$AM$17,0))*$C$4/$C$3,AQ59)</f>
        <v>3771.4285714285716</v>
      </c>
      <c r="AQ59" s="110">
        <f t="shared" si="165"/>
        <v>4714.2857142857147</v>
      </c>
      <c r="AR59" s="110">
        <f t="shared" si="165"/>
        <v>5657.1428571428569</v>
      </c>
      <c r="AS59" s="110">
        <f t="shared" si="165"/>
        <v>9428.5714285714294</v>
      </c>
      <c r="AT59" s="110">
        <f t="shared" si="165"/>
        <v>18857.142857142859</v>
      </c>
      <c r="BH59" s="110">
        <v>52</v>
      </c>
      <c r="BI59" s="110">
        <f t="shared" ref="BI59:BM59" si="166">IFERROR(MAX($BH59-$C$2,0)*INDEX($BE$8:$BE$17,MATCH(BI$7,$BF$8:$BF$17,0))*$C$4/$C$3,BJ59)</f>
        <v>0</v>
      </c>
      <c r="BJ59" s="110">
        <f t="shared" si="166"/>
        <v>0</v>
      </c>
      <c r="BK59" s="110">
        <f t="shared" si="166"/>
        <v>0</v>
      </c>
      <c r="BL59" s="110">
        <f t="shared" si="166"/>
        <v>0</v>
      </c>
      <c r="BM59" s="110">
        <f t="shared" si="166"/>
        <v>0</v>
      </c>
      <c r="CA59" s="110">
        <v>52</v>
      </c>
      <c r="CB59" s="136">
        <f t="shared" si="10"/>
        <v>2750</v>
      </c>
      <c r="CC59" s="136">
        <f t="shared" si="10"/>
        <v>2671.4285714285716</v>
      </c>
      <c r="CD59" s="136">
        <f t="shared" si="10"/>
        <v>4714.2857142857147</v>
      </c>
      <c r="CE59" s="136">
        <f t="shared" si="10"/>
        <v>7595.2380952380945</v>
      </c>
      <c r="CF59" s="136">
        <f t="shared" si="10"/>
        <v>19642.857142857141</v>
      </c>
      <c r="CL59" s="125">
        <v>52</v>
      </c>
      <c r="CM59" s="125">
        <f t="shared" si="11"/>
        <v>13247.142857142857</v>
      </c>
      <c r="CN59" s="125">
        <f t="shared" si="12"/>
        <v>17317.142857142859</v>
      </c>
      <c r="CO59" s="125">
        <f t="shared" si="13"/>
        <v>20302.857142857141</v>
      </c>
      <c r="CP59" s="125">
        <f t="shared" si="14"/>
        <v>26955.238095238095</v>
      </c>
      <c r="CQ59" s="125">
        <f t="shared" si="15"/>
        <v>48431.428571428565</v>
      </c>
      <c r="CT59" s="125">
        <v>52</v>
      </c>
      <c r="CU59" s="125">
        <f>求节点(节奏总纲!R$4:R$363,CM$8:CM$367,$CT59)</f>
        <v>3474.858869517469</v>
      </c>
      <c r="CV59" s="125">
        <f>求节点(节奏总纲!S$4:S$363,CN$8:CN$367,$CT59)</f>
        <v>856.27469614157189</v>
      </c>
      <c r="CW59" s="125">
        <f>求节点(节奏总纲!T$4:T$363,CO$8:CO$367,$CT59)</f>
        <v>0</v>
      </c>
      <c r="CX59" s="125">
        <f>求节点(节奏总纲!U$4:U$363,CP$8:CP$367,$CT59)</f>
        <v>0</v>
      </c>
      <c r="CY59" s="125">
        <f>求节点(节奏总纲!V$4:V$363,CQ$8:CQ$367,$CT59)</f>
        <v>0</v>
      </c>
    </row>
    <row r="60" spans="22:103" x14ac:dyDescent="0.2">
      <c r="V60" s="110">
        <v>53</v>
      </c>
      <c r="W60" s="110">
        <f t="shared" si="5"/>
        <v>7031.4285714285716</v>
      </c>
      <c r="X60" s="110">
        <f t="shared" si="5"/>
        <v>10382.857142857143</v>
      </c>
      <c r="Y60" s="134">
        <f t="shared" si="6"/>
        <v>10382.857142857143</v>
      </c>
      <c r="Z60" s="110">
        <f t="shared" ref="Z60:AA60" si="167">Y60</f>
        <v>10382.857142857143</v>
      </c>
      <c r="AA60" s="110">
        <f t="shared" si="167"/>
        <v>10382.857142857143</v>
      </c>
      <c r="AO60" s="110">
        <v>53</v>
      </c>
      <c r="AP60" s="110">
        <f t="shared" ref="AP60:AT60" si="168">IFERROR(MAX($AO60-$C$2,0)*INDEX($AL$8:$AL$17,MATCH(AP$7,$AM$8:$AM$17,0))*$C$4/$C$3,AQ60)</f>
        <v>3942.8571428571427</v>
      </c>
      <c r="AQ60" s="110">
        <f t="shared" si="168"/>
        <v>4928.5714285714284</v>
      </c>
      <c r="AR60" s="110">
        <f t="shared" si="168"/>
        <v>5914.2857142857147</v>
      </c>
      <c r="AS60" s="110">
        <f t="shared" si="168"/>
        <v>9857.1428571428569</v>
      </c>
      <c r="AT60" s="110">
        <f t="shared" si="168"/>
        <v>19714.285714285714</v>
      </c>
      <c r="BH60" s="110">
        <v>53</v>
      </c>
      <c r="BI60" s="110">
        <f t="shared" ref="BI60:BM60" si="169">IFERROR(MAX($BH60-$C$2,0)*INDEX($BE$8:$BE$17,MATCH(BI$7,$BF$8:$BF$17,0))*$C$4/$C$3,BJ60)</f>
        <v>0</v>
      </c>
      <c r="BJ60" s="110">
        <f t="shared" si="169"/>
        <v>0</v>
      </c>
      <c r="BK60" s="110">
        <f t="shared" si="169"/>
        <v>0</v>
      </c>
      <c r="BL60" s="110">
        <f t="shared" si="169"/>
        <v>0</v>
      </c>
      <c r="BM60" s="110">
        <f t="shared" si="169"/>
        <v>0</v>
      </c>
      <c r="CA60" s="110">
        <v>53</v>
      </c>
      <c r="CB60" s="136">
        <f t="shared" si="10"/>
        <v>2875</v>
      </c>
      <c r="CC60" s="136">
        <f t="shared" si="10"/>
        <v>2792.8571428571427</v>
      </c>
      <c r="CD60" s="136">
        <f t="shared" si="10"/>
        <v>4928.5714285714284</v>
      </c>
      <c r="CE60" s="136">
        <f t="shared" si="10"/>
        <v>7940.4761904761899</v>
      </c>
      <c r="CF60" s="136">
        <f t="shared" si="10"/>
        <v>20535.714285714286</v>
      </c>
      <c r="CL60" s="125">
        <v>53</v>
      </c>
      <c r="CM60" s="125">
        <f t="shared" si="11"/>
        <v>13849.285714285714</v>
      </c>
      <c r="CN60" s="125">
        <f t="shared" si="12"/>
        <v>18104.285714285714</v>
      </c>
      <c r="CO60" s="125">
        <f t="shared" si="13"/>
        <v>21225.714285714286</v>
      </c>
      <c r="CP60" s="125">
        <f t="shared" si="14"/>
        <v>28180.476190476191</v>
      </c>
      <c r="CQ60" s="125">
        <f t="shared" si="15"/>
        <v>50632.857142857145</v>
      </c>
      <c r="CT60" s="125">
        <v>53</v>
      </c>
      <c r="CU60" s="125">
        <f>求节点(节奏总纲!R$4:R$363,CM$8:CM$367,$CT60)</f>
        <v>5066.0218165487886</v>
      </c>
      <c r="CV60" s="125">
        <f>求节点(节奏总纲!S$4:S$363,CN$8:CN$367,$CT60)</f>
        <v>2712.1362987529501</v>
      </c>
      <c r="CW60" s="125">
        <f>求节点(节奏总纲!T$4:T$363,CO$8:CO$367,$CT60)</f>
        <v>0</v>
      </c>
      <c r="CX60" s="125">
        <f>求节点(节奏总纲!U$4:U$363,CP$8:CP$367,$CT60)</f>
        <v>0</v>
      </c>
      <c r="CY60" s="125">
        <f>求节点(节奏总纲!V$4:V$363,CQ$8:CQ$367,$CT60)</f>
        <v>0</v>
      </c>
    </row>
    <row r="61" spans="22:103" x14ac:dyDescent="0.2">
      <c r="V61" s="110">
        <v>54</v>
      </c>
      <c r="W61" s="110">
        <f t="shared" si="5"/>
        <v>7337.1428571428569</v>
      </c>
      <c r="X61" s="110">
        <f t="shared" si="5"/>
        <v>10834.285714285714</v>
      </c>
      <c r="Y61" s="134">
        <f t="shared" si="6"/>
        <v>10834.285714285714</v>
      </c>
      <c r="Z61" s="110">
        <f t="shared" ref="Z61:AA61" si="170">Y61</f>
        <v>10834.285714285714</v>
      </c>
      <c r="AA61" s="110">
        <f t="shared" si="170"/>
        <v>10834.285714285714</v>
      </c>
      <c r="AO61" s="110">
        <v>54</v>
      </c>
      <c r="AP61" s="110">
        <f t="shared" ref="AP61:AT61" si="171">IFERROR(MAX($AO61-$C$2,0)*INDEX($AL$8:$AL$17,MATCH(AP$7,$AM$8:$AM$17,0))*$C$4/$C$3,AQ61)</f>
        <v>4114.2857142857147</v>
      </c>
      <c r="AQ61" s="110">
        <f t="shared" si="171"/>
        <v>5142.8571428571431</v>
      </c>
      <c r="AR61" s="110">
        <f t="shared" si="171"/>
        <v>6171.4285714285716</v>
      </c>
      <c r="AS61" s="110">
        <f t="shared" si="171"/>
        <v>10285.714285714286</v>
      </c>
      <c r="AT61" s="110">
        <f t="shared" si="171"/>
        <v>20571.428571428572</v>
      </c>
      <c r="BH61" s="110">
        <v>54</v>
      </c>
      <c r="BI61" s="110">
        <f t="shared" ref="BI61:BM61" si="172">IFERROR(MAX($BH61-$C$2,0)*INDEX($BE$8:$BE$17,MATCH(BI$7,$BF$8:$BF$17,0))*$C$4/$C$3,BJ61)</f>
        <v>0</v>
      </c>
      <c r="BJ61" s="110">
        <f t="shared" si="172"/>
        <v>0</v>
      </c>
      <c r="BK61" s="110">
        <f t="shared" si="172"/>
        <v>0</v>
      </c>
      <c r="BL61" s="110">
        <f t="shared" si="172"/>
        <v>0</v>
      </c>
      <c r="BM61" s="110">
        <f t="shared" si="172"/>
        <v>0</v>
      </c>
      <c r="CA61" s="110">
        <v>54</v>
      </c>
      <c r="CB61" s="136">
        <f t="shared" si="10"/>
        <v>3000</v>
      </c>
      <c r="CC61" s="136">
        <f t="shared" si="10"/>
        <v>2914.2857142857142</v>
      </c>
      <c r="CD61" s="136">
        <f t="shared" si="10"/>
        <v>5142.8571428571431</v>
      </c>
      <c r="CE61" s="136">
        <f t="shared" si="10"/>
        <v>8285.7142857142862</v>
      </c>
      <c r="CF61" s="136">
        <f t="shared" si="10"/>
        <v>21428.571428571428</v>
      </c>
      <c r="CL61" s="125">
        <v>54</v>
      </c>
      <c r="CM61" s="125">
        <f t="shared" si="11"/>
        <v>14451.428571428572</v>
      </c>
      <c r="CN61" s="125">
        <f t="shared" si="12"/>
        <v>18891.428571428572</v>
      </c>
      <c r="CO61" s="125">
        <f t="shared" si="13"/>
        <v>22148.571428571428</v>
      </c>
      <c r="CP61" s="125">
        <f t="shared" si="14"/>
        <v>29405.714285714286</v>
      </c>
      <c r="CQ61" s="125">
        <f t="shared" si="15"/>
        <v>52834.28571428571</v>
      </c>
      <c r="CT61" s="125">
        <v>54</v>
      </c>
      <c r="CU61" s="125">
        <f>求节点(节奏总纲!R$4:R$363,CM$8:CM$367,$CT61)</f>
        <v>6766.0031045558517</v>
      </c>
      <c r="CV61" s="125">
        <f>求节点(节奏总纲!S$4:S$363,CN$8:CN$367,$CT61)</f>
        <v>4682.5658525300878</v>
      </c>
      <c r="CW61" s="125">
        <f>求节点(节奏总纲!T$4:T$363,CO$8:CO$367,$CT61)</f>
        <v>0</v>
      </c>
      <c r="CX61" s="125">
        <f>求节点(节奏总纲!U$4:U$363,CP$8:CP$367,$CT61)</f>
        <v>0</v>
      </c>
      <c r="CY61" s="125">
        <f>求节点(节奏总纲!V$4:V$363,CQ$8:CQ$367,$CT61)</f>
        <v>0</v>
      </c>
    </row>
    <row r="62" spans="22:103" x14ac:dyDescent="0.2">
      <c r="V62" s="110">
        <v>55</v>
      </c>
      <c r="W62" s="110">
        <f t="shared" si="5"/>
        <v>7642.8571428571431</v>
      </c>
      <c r="X62" s="110">
        <f t="shared" si="5"/>
        <v>11285.714285714286</v>
      </c>
      <c r="Y62" s="134">
        <f t="shared" si="6"/>
        <v>11285.714285714286</v>
      </c>
      <c r="Z62" s="110">
        <f t="shared" ref="Z62:AA62" si="173">Y62</f>
        <v>11285.714285714286</v>
      </c>
      <c r="AA62" s="110">
        <f t="shared" si="173"/>
        <v>11285.714285714286</v>
      </c>
      <c r="AO62" s="110">
        <v>55</v>
      </c>
      <c r="AP62" s="110">
        <f t="shared" ref="AP62:AT62" si="174">IFERROR(MAX($AO62-$C$2,0)*INDEX($AL$8:$AL$17,MATCH(AP$7,$AM$8:$AM$17,0))*$C$4/$C$3,AQ62)</f>
        <v>4285.7142857142853</v>
      </c>
      <c r="AQ62" s="110">
        <f t="shared" si="174"/>
        <v>5357.1428571428569</v>
      </c>
      <c r="AR62" s="110">
        <f t="shared" si="174"/>
        <v>6428.5714285714284</v>
      </c>
      <c r="AS62" s="110">
        <f t="shared" si="174"/>
        <v>10714.285714285714</v>
      </c>
      <c r="AT62" s="110">
        <f t="shared" si="174"/>
        <v>21428.571428571428</v>
      </c>
      <c r="BH62" s="110">
        <v>55</v>
      </c>
      <c r="BI62" s="110">
        <f t="shared" ref="BI62:BM62" si="175">IFERROR(MAX($BH62-$C$2,0)*INDEX($BE$8:$BE$17,MATCH(BI$7,$BF$8:$BF$17,0))*$C$4/$C$3,BJ62)</f>
        <v>0</v>
      </c>
      <c r="BJ62" s="110">
        <f t="shared" si="175"/>
        <v>0</v>
      </c>
      <c r="BK62" s="110">
        <f t="shared" si="175"/>
        <v>0</v>
      </c>
      <c r="BL62" s="110">
        <f t="shared" si="175"/>
        <v>0</v>
      </c>
      <c r="BM62" s="110">
        <f t="shared" si="175"/>
        <v>0</v>
      </c>
      <c r="CA62" s="110">
        <v>55</v>
      </c>
      <c r="CB62" s="136">
        <f t="shared" si="10"/>
        <v>3125</v>
      </c>
      <c r="CC62" s="136">
        <f t="shared" si="10"/>
        <v>3035.7142857142858</v>
      </c>
      <c r="CD62" s="136">
        <f t="shared" si="10"/>
        <v>5357.1428571428569</v>
      </c>
      <c r="CE62" s="136">
        <f t="shared" si="10"/>
        <v>8630.9523809523798</v>
      </c>
      <c r="CF62" s="136">
        <f t="shared" si="10"/>
        <v>22321.428571428572</v>
      </c>
      <c r="CL62" s="125">
        <v>55</v>
      </c>
      <c r="CM62" s="125">
        <f t="shared" si="11"/>
        <v>15053.571428571428</v>
      </c>
      <c r="CN62" s="125">
        <f t="shared" si="12"/>
        <v>19678.571428571431</v>
      </c>
      <c r="CO62" s="125">
        <f t="shared" si="13"/>
        <v>23071.428571428572</v>
      </c>
      <c r="CP62" s="125">
        <f t="shared" si="14"/>
        <v>30630.952380952382</v>
      </c>
      <c r="CQ62" s="125">
        <f t="shared" si="15"/>
        <v>55035.71428571429</v>
      </c>
      <c r="CT62" s="125">
        <v>55</v>
      </c>
      <c r="CU62" s="125">
        <f>求节点(节奏总纲!R$4:R$363,CM$8:CM$367,$CT62)</f>
        <v>8591.5058613031251</v>
      </c>
      <c r="CV62" s="125">
        <f>求节点(节奏总纲!S$4:S$363,CN$8:CN$367,$CT62)</f>
        <v>6728.002315443975</v>
      </c>
      <c r="CW62" s="125">
        <f>求节点(节奏总纲!T$4:T$363,CO$8:CO$367,$CT62)</f>
        <v>1530.8061416514547</v>
      </c>
      <c r="CX62" s="125">
        <f>求节点(节奏总纲!U$4:U$363,CP$8:CP$367,$CT62)</f>
        <v>0</v>
      </c>
      <c r="CY62" s="125">
        <f>求节点(节奏总纲!V$4:V$363,CQ$8:CQ$367,$CT62)</f>
        <v>0</v>
      </c>
    </row>
    <row r="63" spans="22:103" x14ac:dyDescent="0.2">
      <c r="V63" s="110">
        <v>56</v>
      </c>
      <c r="W63" s="110">
        <f t="shared" si="5"/>
        <v>7948.5714285714284</v>
      </c>
      <c r="X63" s="110">
        <f t="shared" si="5"/>
        <v>11737.142857142857</v>
      </c>
      <c r="Y63" s="134">
        <f t="shared" si="6"/>
        <v>11737.142857142857</v>
      </c>
      <c r="Z63" s="110">
        <f t="shared" ref="Z63:AA63" si="176">Y63</f>
        <v>11737.142857142857</v>
      </c>
      <c r="AA63" s="110">
        <f t="shared" si="176"/>
        <v>11737.142857142857</v>
      </c>
      <c r="AO63" s="110">
        <v>56</v>
      </c>
      <c r="AP63" s="110">
        <f t="shared" ref="AP63:AT63" si="177">IFERROR(MAX($AO63-$C$2,0)*INDEX($AL$8:$AL$17,MATCH(AP$7,$AM$8:$AM$17,0))*$C$4/$C$3,AQ63)</f>
        <v>4457.1428571428569</v>
      </c>
      <c r="AQ63" s="110">
        <f t="shared" si="177"/>
        <v>5571.4285714285716</v>
      </c>
      <c r="AR63" s="110">
        <f t="shared" si="177"/>
        <v>6685.7142857142853</v>
      </c>
      <c r="AS63" s="110">
        <f t="shared" si="177"/>
        <v>11142.857142857143</v>
      </c>
      <c r="AT63" s="110">
        <f t="shared" si="177"/>
        <v>22285.714285714286</v>
      </c>
      <c r="BH63" s="110">
        <v>56</v>
      </c>
      <c r="BI63" s="110">
        <f t="shared" ref="BI63:BM63" si="178">IFERROR(MAX($BH63-$C$2,0)*INDEX($BE$8:$BE$17,MATCH(BI$7,$BF$8:$BF$17,0))*$C$4/$C$3,BJ63)</f>
        <v>0</v>
      </c>
      <c r="BJ63" s="110">
        <f t="shared" si="178"/>
        <v>0</v>
      </c>
      <c r="BK63" s="110">
        <f t="shared" si="178"/>
        <v>0</v>
      </c>
      <c r="BL63" s="110">
        <f t="shared" si="178"/>
        <v>0</v>
      </c>
      <c r="BM63" s="110">
        <f t="shared" si="178"/>
        <v>0</v>
      </c>
      <c r="CA63" s="110">
        <v>56</v>
      </c>
      <c r="CB63" s="136">
        <f t="shared" si="10"/>
        <v>3250</v>
      </c>
      <c r="CC63" s="136">
        <f t="shared" si="10"/>
        <v>3157.1428571428573</v>
      </c>
      <c r="CD63" s="136">
        <f t="shared" si="10"/>
        <v>5571.4285714285716</v>
      </c>
      <c r="CE63" s="136">
        <f t="shared" si="10"/>
        <v>8976.1904761904752</v>
      </c>
      <c r="CF63" s="136">
        <f t="shared" si="10"/>
        <v>23214.285714285714</v>
      </c>
      <c r="CL63" s="125">
        <v>56</v>
      </c>
      <c r="CM63" s="125">
        <f t="shared" si="11"/>
        <v>15655.714285714286</v>
      </c>
      <c r="CN63" s="125">
        <f t="shared" si="12"/>
        <v>20465.714285714286</v>
      </c>
      <c r="CO63" s="125">
        <f t="shared" si="13"/>
        <v>23994.285714285714</v>
      </c>
      <c r="CP63" s="125">
        <f t="shared" si="14"/>
        <v>31856.190476190473</v>
      </c>
      <c r="CQ63" s="125">
        <f t="shared" si="15"/>
        <v>57237.142857142855</v>
      </c>
      <c r="CT63" s="125">
        <v>56</v>
      </c>
      <c r="CU63" s="125">
        <f>求节点(节奏总纲!R$4:R$363,CM$8:CM$367,$CT63)</f>
        <v>10549.692045544085</v>
      </c>
      <c r="CV63" s="125">
        <f>求节点(节奏总纲!S$4:S$363,CN$8:CN$367,$CT63)</f>
        <v>8891.5351307730598</v>
      </c>
      <c r="CW63" s="125">
        <f>求节点(节奏总纲!T$4:T$363,CO$8:CO$367,$CT63)</f>
        <v>3595.4841790636247</v>
      </c>
      <c r="CX63" s="125">
        <f>求节点(节奏总纲!U$4:U$363,CP$8:CP$367,$CT63)</f>
        <v>0</v>
      </c>
      <c r="CY63" s="125">
        <f>求节点(节奏总纲!V$4:V$363,CQ$8:CQ$367,$CT63)</f>
        <v>0</v>
      </c>
    </row>
    <row r="64" spans="22:103" x14ac:dyDescent="0.2">
      <c r="V64" s="110">
        <v>57</v>
      </c>
      <c r="W64" s="110">
        <f t="shared" si="5"/>
        <v>8254.2857142857138</v>
      </c>
      <c r="X64" s="110">
        <f t="shared" si="5"/>
        <v>12188.571428571429</v>
      </c>
      <c r="Y64" s="134">
        <f t="shared" si="6"/>
        <v>12188.571428571429</v>
      </c>
      <c r="Z64" s="110">
        <f t="shared" ref="Z64:AA64" si="179">Y64</f>
        <v>12188.571428571429</v>
      </c>
      <c r="AA64" s="110">
        <f t="shared" si="179"/>
        <v>12188.571428571429</v>
      </c>
      <c r="AO64" s="110">
        <v>57</v>
      </c>
      <c r="AP64" s="110">
        <f t="shared" ref="AP64:AT64" si="180">IFERROR(MAX($AO64-$C$2,0)*INDEX($AL$8:$AL$17,MATCH(AP$7,$AM$8:$AM$17,0))*$C$4/$C$3,AQ64)</f>
        <v>4628.5714285714284</v>
      </c>
      <c r="AQ64" s="110">
        <f t="shared" si="180"/>
        <v>5785.7142857142853</v>
      </c>
      <c r="AR64" s="110">
        <f t="shared" si="180"/>
        <v>6942.8571428571431</v>
      </c>
      <c r="AS64" s="110">
        <f t="shared" si="180"/>
        <v>11571.428571428571</v>
      </c>
      <c r="AT64" s="110">
        <f t="shared" si="180"/>
        <v>23142.857142857141</v>
      </c>
      <c r="BH64" s="110">
        <v>57</v>
      </c>
      <c r="BI64" s="110">
        <f t="shared" ref="BI64:BM64" si="181">IFERROR(MAX($BH64-$C$2,0)*INDEX($BE$8:$BE$17,MATCH(BI$7,$BF$8:$BF$17,0))*$C$4/$C$3,BJ64)</f>
        <v>0</v>
      </c>
      <c r="BJ64" s="110">
        <f t="shared" si="181"/>
        <v>0</v>
      </c>
      <c r="BK64" s="110">
        <f t="shared" si="181"/>
        <v>0</v>
      </c>
      <c r="BL64" s="110">
        <f t="shared" si="181"/>
        <v>0</v>
      </c>
      <c r="BM64" s="110">
        <f t="shared" si="181"/>
        <v>0</v>
      </c>
      <c r="CA64" s="110">
        <v>57</v>
      </c>
      <c r="CB64" s="136">
        <f t="shared" si="10"/>
        <v>3375</v>
      </c>
      <c r="CC64" s="136">
        <f t="shared" si="10"/>
        <v>3278.5714285714284</v>
      </c>
      <c r="CD64" s="136">
        <f t="shared" si="10"/>
        <v>5785.7142857142853</v>
      </c>
      <c r="CE64" s="136">
        <f t="shared" si="10"/>
        <v>9321.4285714285706</v>
      </c>
      <c r="CF64" s="136">
        <f t="shared" si="10"/>
        <v>24107.142857142859</v>
      </c>
      <c r="CL64" s="125">
        <v>57</v>
      </c>
      <c r="CM64" s="125">
        <f t="shared" si="11"/>
        <v>16257.857142857141</v>
      </c>
      <c r="CN64" s="125">
        <f t="shared" si="12"/>
        <v>21252.857142857141</v>
      </c>
      <c r="CO64" s="125">
        <f t="shared" si="13"/>
        <v>24917.142857142859</v>
      </c>
      <c r="CP64" s="125">
        <f t="shared" si="14"/>
        <v>33081.428571428572</v>
      </c>
      <c r="CQ64" s="125">
        <f t="shared" si="15"/>
        <v>59438.571428571435</v>
      </c>
      <c r="CT64" s="125">
        <v>57</v>
      </c>
      <c r="CU64" s="125">
        <f>求节点(节奏总纲!R$4:R$363,CM$8:CM$367,$CT64)</f>
        <v>12636.0876001304</v>
      </c>
      <c r="CV64" s="125">
        <f>求节点(节奏总纲!S$4:S$363,CN$8:CN$367,$CT64)</f>
        <v>11270.561710381036</v>
      </c>
      <c r="CW64" s="125">
        <f>求节点(节奏总纲!T$4:T$363,CO$8:CO$367,$CT64)</f>
        <v>5842.447782723325</v>
      </c>
      <c r="CX64" s="125">
        <f>求节点(节奏总纲!U$4:U$363,CP$8:CP$367,$CT64)</f>
        <v>0</v>
      </c>
      <c r="CY64" s="125">
        <f>求节点(节奏总纲!V$4:V$363,CQ$8:CQ$367,$CT64)</f>
        <v>0</v>
      </c>
    </row>
    <row r="65" spans="22:103" x14ac:dyDescent="0.2">
      <c r="V65" s="110">
        <v>58</v>
      </c>
      <c r="W65" s="110">
        <f t="shared" si="5"/>
        <v>8560</v>
      </c>
      <c r="X65" s="110">
        <f t="shared" si="5"/>
        <v>12640</v>
      </c>
      <c r="Y65" s="134">
        <f t="shared" si="6"/>
        <v>12640</v>
      </c>
      <c r="Z65" s="110">
        <f t="shared" ref="Z65:AA65" si="182">Y65</f>
        <v>12640</v>
      </c>
      <c r="AA65" s="110">
        <f t="shared" si="182"/>
        <v>12640</v>
      </c>
      <c r="AO65" s="110">
        <v>58</v>
      </c>
      <c r="AP65" s="110">
        <f t="shared" ref="AP65:AT65" si="183">IFERROR(MAX($AO65-$C$2,0)*INDEX($AL$8:$AL$17,MATCH(AP$7,$AM$8:$AM$17,0))*$C$4/$C$3,AQ65)</f>
        <v>4800</v>
      </c>
      <c r="AQ65" s="110">
        <f t="shared" si="183"/>
        <v>6000</v>
      </c>
      <c r="AR65" s="110">
        <f t="shared" si="183"/>
        <v>7200</v>
      </c>
      <c r="AS65" s="110">
        <f t="shared" si="183"/>
        <v>12000</v>
      </c>
      <c r="AT65" s="110">
        <f t="shared" si="183"/>
        <v>24000</v>
      </c>
      <c r="BH65" s="110">
        <v>58</v>
      </c>
      <c r="BI65" s="110">
        <f t="shared" ref="BI65:BM65" si="184">IFERROR(MAX($BH65-$C$2,0)*INDEX($BE$8:$BE$17,MATCH(BI$7,$BF$8:$BF$17,0))*$C$4/$C$3,BJ65)</f>
        <v>0</v>
      </c>
      <c r="BJ65" s="110">
        <f t="shared" si="184"/>
        <v>0</v>
      </c>
      <c r="BK65" s="110">
        <f t="shared" si="184"/>
        <v>0</v>
      </c>
      <c r="BL65" s="110">
        <f t="shared" si="184"/>
        <v>0</v>
      </c>
      <c r="BM65" s="110">
        <f t="shared" si="184"/>
        <v>0</v>
      </c>
      <c r="CA65" s="110">
        <v>58</v>
      </c>
      <c r="CB65" s="136">
        <f t="shared" si="10"/>
        <v>3500</v>
      </c>
      <c r="CC65" s="136">
        <f t="shared" si="10"/>
        <v>3400</v>
      </c>
      <c r="CD65" s="136">
        <f t="shared" si="10"/>
        <v>6000</v>
      </c>
      <c r="CE65" s="136">
        <f t="shared" si="10"/>
        <v>9666.6666666666661</v>
      </c>
      <c r="CF65" s="136">
        <f t="shared" si="10"/>
        <v>25000</v>
      </c>
      <c r="CL65" s="125">
        <v>58</v>
      </c>
      <c r="CM65" s="125">
        <f t="shared" si="11"/>
        <v>16860</v>
      </c>
      <c r="CN65" s="125">
        <f t="shared" si="12"/>
        <v>22040</v>
      </c>
      <c r="CO65" s="125">
        <f t="shared" si="13"/>
        <v>25840</v>
      </c>
      <c r="CP65" s="125">
        <f t="shared" si="14"/>
        <v>34306.666666666664</v>
      </c>
      <c r="CQ65" s="125">
        <f t="shared" si="15"/>
        <v>61640</v>
      </c>
      <c r="CT65" s="125">
        <v>58</v>
      </c>
      <c r="CU65" s="125">
        <f>求节点(节奏总纲!R$4:R$363,CM$8:CM$367,$CT65)</f>
        <v>14890.475381045922</v>
      </c>
      <c r="CV65" s="125">
        <f>求节点(节奏总纲!S$4:S$363,CN$8:CN$367,$CT65)</f>
        <v>13763.094363252279</v>
      </c>
      <c r="CW65" s="125">
        <f>求节点(节奏总纲!T$4:T$363,CO$8:CO$367,$CT65)</f>
        <v>8231.5308472126853</v>
      </c>
      <c r="CX65" s="125">
        <f>求节点(节奏总纲!U$4:U$363,CP$8:CP$367,$CT65)</f>
        <v>0</v>
      </c>
      <c r="CY65" s="125">
        <f>求节点(节奏总纲!V$4:V$363,CQ$8:CQ$367,$CT65)</f>
        <v>0</v>
      </c>
    </row>
    <row r="66" spans="22:103" x14ac:dyDescent="0.2">
      <c r="V66" s="110">
        <v>59</v>
      </c>
      <c r="W66" s="110">
        <f t="shared" si="5"/>
        <v>8865.7142857142862</v>
      </c>
      <c r="X66" s="110">
        <f t="shared" si="5"/>
        <v>13091.428571428571</v>
      </c>
      <c r="Y66" s="134">
        <f t="shared" si="6"/>
        <v>13091.428571428571</v>
      </c>
      <c r="Z66" s="110">
        <f t="shared" ref="Z66:AA66" si="185">Y66</f>
        <v>13091.428571428571</v>
      </c>
      <c r="AA66" s="110">
        <f t="shared" si="185"/>
        <v>13091.428571428571</v>
      </c>
      <c r="AO66" s="110">
        <v>59</v>
      </c>
      <c r="AP66" s="110">
        <f t="shared" ref="AP66:AT66" si="186">IFERROR(MAX($AO66-$C$2,0)*INDEX($AL$8:$AL$17,MATCH(AP$7,$AM$8:$AM$17,0))*$C$4/$C$3,AQ66)</f>
        <v>4971.4285714285716</v>
      </c>
      <c r="AQ66" s="110">
        <f t="shared" si="186"/>
        <v>6214.2857142857147</v>
      </c>
      <c r="AR66" s="110">
        <f t="shared" si="186"/>
        <v>7457.1428571428569</v>
      </c>
      <c r="AS66" s="110">
        <f t="shared" si="186"/>
        <v>12428.571428571429</v>
      </c>
      <c r="AT66" s="110">
        <f t="shared" si="186"/>
        <v>24857.142857142859</v>
      </c>
      <c r="BH66" s="110">
        <v>59</v>
      </c>
      <c r="BI66" s="110">
        <f t="shared" ref="BI66:BM66" si="187">IFERROR(MAX($BH66-$C$2,0)*INDEX($BE$8:$BE$17,MATCH(BI$7,$BF$8:$BF$17,0))*$C$4/$C$3,BJ66)</f>
        <v>0</v>
      </c>
      <c r="BJ66" s="110">
        <f t="shared" si="187"/>
        <v>0</v>
      </c>
      <c r="BK66" s="110">
        <f t="shared" si="187"/>
        <v>0</v>
      </c>
      <c r="BL66" s="110">
        <f t="shared" si="187"/>
        <v>0</v>
      </c>
      <c r="BM66" s="110">
        <f t="shared" si="187"/>
        <v>0</v>
      </c>
      <c r="CA66" s="110">
        <v>59</v>
      </c>
      <c r="CB66" s="136">
        <f t="shared" si="10"/>
        <v>3625</v>
      </c>
      <c r="CC66" s="136">
        <f t="shared" si="10"/>
        <v>3521.4285714285716</v>
      </c>
      <c r="CD66" s="136">
        <f t="shared" si="10"/>
        <v>6214.2857142857147</v>
      </c>
      <c r="CE66" s="136">
        <f t="shared" si="10"/>
        <v>10011.904761904761</v>
      </c>
      <c r="CF66" s="136">
        <f t="shared" si="10"/>
        <v>25892.857142857141</v>
      </c>
      <c r="CL66" s="125">
        <v>59</v>
      </c>
      <c r="CM66" s="125">
        <f t="shared" si="11"/>
        <v>17462.142857142859</v>
      </c>
      <c r="CN66" s="125">
        <f t="shared" si="12"/>
        <v>22827.142857142859</v>
      </c>
      <c r="CO66" s="125">
        <f t="shared" si="13"/>
        <v>26762.857142857141</v>
      </c>
      <c r="CP66" s="125">
        <f t="shared" si="14"/>
        <v>35531.904761904763</v>
      </c>
      <c r="CQ66" s="125">
        <f t="shared" si="15"/>
        <v>63841.428571428565</v>
      </c>
      <c r="CT66" s="125">
        <v>59</v>
      </c>
      <c r="CU66" s="125">
        <f>求节点(节奏总纲!R$4:R$363,CM$8:CM$367,$CT66)</f>
        <v>17298.390137035323</v>
      </c>
      <c r="CV66" s="125">
        <f>求节点(节奏总纲!S$4:S$363,CN$8:CN$367,$CT66)</f>
        <v>16485.104475812092</v>
      </c>
      <c r="CW66" s="125">
        <f>求节点(节奏总纲!T$4:T$363,CO$8:CO$367,$CT66)</f>
        <v>10834.223686747162</v>
      </c>
      <c r="CX66" s="125">
        <f>求节点(节奏总纲!U$4:U$363,CP$8:CP$367,$CT66)</f>
        <v>767.41207882746301</v>
      </c>
      <c r="CY66" s="125">
        <f>求节点(节奏总纲!V$4:V$363,CQ$8:CQ$367,$CT66)</f>
        <v>0</v>
      </c>
    </row>
    <row r="67" spans="22:103" x14ac:dyDescent="0.2">
      <c r="V67" s="110">
        <v>60</v>
      </c>
      <c r="W67" s="110">
        <f t="shared" si="5"/>
        <v>9171.4285714285706</v>
      </c>
      <c r="X67" s="110">
        <f t="shared" si="5"/>
        <v>13542.857142857143</v>
      </c>
      <c r="Y67" s="134">
        <f t="shared" si="6"/>
        <v>13542.857142857143</v>
      </c>
      <c r="Z67" s="110">
        <f t="shared" ref="Z67:AA67" si="188">Y67</f>
        <v>13542.857142857143</v>
      </c>
      <c r="AA67" s="110">
        <f t="shared" si="188"/>
        <v>13542.857142857143</v>
      </c>
      <c r="AO67" s="110">
        <v>60</v>
      </c>
      <c r="AP67" s="110">
        <f t="shared" ref="AP67:AT67" si="189">IFERROR(MAX($AO67-$C$2,0)*INDEX($AL$8:$AL$17,MATCH(AP$7,$AM$8:$AM$17,0))*$C$4/$C$3,AQ67)</f>
        <v>5142.8571428571431</v>
      </c>
      <c r="AQ67" s="110">
        <f t="shared" si="189"/>
        <v>6428.5714285714284</v>
      </c>
      <c r="AR67" s="110">
        <f t="shared" si="189"/>
        <v>7714.2857142857147</v>
      </c>
      <c r="AS67" s="110">
        <f t="shared" si="189"/>
        <v>12857.142857142857</v>
      </c>
      <c r="AT67" s="110">
        <f t="shared" si="189"/>
        <v>25714.285714285714</v>
      </c>
      <c r="BH67" s="110">
        <v>60</v>
      </c>
      <c r="BI67" s="110">
        <f t="shared" ref="BI67:BM67" si="190">IFERROR(MAX($BH67-$C$2,0)*INDEX($BE$8:$BE$17,MATCH(BI$7,$BF$8:$BF$17,0))*$C$4/$C$3,BJ67)</f>
        <v>0</v>
      </c>
      <c r="BJ67" s="110">
        <f t="shared" si="190"/>
        <v>0</v>
      </c>
      <c r="BK67" s="110">
        <f t="shared" si="190"/>
        <v>0</v>
      </c>
      <c r="BL67" s="110">
        <f t="shared" si="190"/>
        <v>0</v>
      </c>
      <c r="BM67" s="110">
        <f t="shared" si="190"/>
        <v>0</v>
      </c>
      <c r="CA67" s="110">
        <v>60</v>
      </c>
      <c r="CB67" s="136">
        <f t="shared" si="10"/>
        <v>3750</v>
      </c>
      <c r="CC67" s="136">
        <f t="shared" si="10"/>
        <v>3642.8571428571427</v>
      </c>
      <c r="CD67" s="136">
        <f t="shared" si="10"/>
        <v>6428.5714285714284</v>
      </c>
      <c r="CE67" s="136">
        <f t="shared" si="10"/>
        <v>10357.142857142857</v>
      </c>
      <c r="CF67" s="136">
        <f t="shared" si="10"/>
        <v>26785.714285714286</v>
      </c>
      <c r="CL67" s="125">
        <v>60</v>
      </c>
      <c r="CM67" s="125">
        <f t="shared" si="11"/>
        <v>18064.285714285714</v>
      </c>
      <c r="CN67" s="125">
        <f t="shared" si="12"/>
        <v>23614.285714285714</v>
      </c>
      <c r="CO67" s="125">
        <f t="shared" si="13"/>
        <v>27685.714285714286</v>
      </c>
      <c r="CP67" s="125">
        <f t="shared" si="14"/>
        <v>36757.142857142855</v>
      </c>
      <c r="CQ67" s="125">
        <f t="shared" si="15"/>
        <v>66042.857142857145</v>
      </c>
      <c r="CT67" s="125">
        <v>60</v>
      </c>
      <c r="CU67" s="125">
        <f>求节点(节奏总纲!R$4:R$363,CM$8:CM$367,$CT67)</f>
        <v>19870.714285714286</v>
      </c>
      <c r="CV67" s="125">
        <f>求节点(节奏总纲!S$4:S$363,CN$8:CN$367,$CT67)</f>
        <v>19373.122711063992</v>
      </c>
      <c r="CW67" s="125">
        <f>求节点(节奏总纲!T$4:T$363,CO$8:CO$367,$CT67)</f>
        <v>13597.993963196768</v>
      </c>
      <c r="CX67" s="125">
        <f>求节点(节奏总纲!U$4:U$363,CP$8:CP$367,$CT67)</f>
        <v>3460.5548338237131</v>
      </c>
      <c r="CY67" s="125">
        <f>求节点(节奏总纲!V$4:V$363,CQ$8:CQ$367,$CT67)</f>
        <v>0</v>
      </c>
    </row>
    <row r="68" spans="22:103" x14ac:dyDescent="0.2">
      <c r="V68" s="110">
        <v>61</v>
      </c>
      <c r="W68" s="110">
        <f t="shared" si="5"/>
        <v>9477.1428571428569</v>
      </c>
      <c r="X68" s="110">
        <f t="shared" si="5"/>
        <v>13994.285714285714</v>
      </c>
      <c r="Y68" s="134">
        <f t="shared" si="6"/>
        <v>13994.285714285714</v>
      </c>
      <c r="Z68" s="110">
        <f t="shared" ref="Z68:AA68" si="191">Y68</f>
        <v>13994.285714285714</v>
      </c>
      <c r="AA68" s="110">
        <f t="shared" si="191"/>
        <v>13994.285714285714</v>
      </c>
      <c r="AO68" s="110">
        <v>61</v>
      </c>
      <c r="AP68" s="110">
        <f t="shared" ref="AP68:AT68" si="192">IFERROR(MAX($AO68-$C$2,0)*INDEX($AL$8:$AL$17,MATCH(AP$7,$AM$8:$AM$17,0))*$C$4/$C$3,AQ68)</f>
        <v>5314.2857142857147</v>
      </c>
      <c r="AQ68" s="110">
        <f t="shared" si="192"/>
        <v>6642.8571428571431</v>
      </c>
      <c r="AR68" s="110">
        <f t="shared" si="192"/>
        <v>7971.4285714285716</v>
      </c>
      <c r="AS68" s="110">
        <f t="shared" si="192"/>
        <v>13285.714285714286</v>
      </c>
      <c r="AT68" s="110">
        <f t="shared" si="192"/>
        <v>26571.428571428572</v>
      </c>
      <c r="BH68" s="110">
        <v>61</v>
      </c>
      <c r="BI68" s="110">
        <f t="shared" ref="BI68:BM68" si="193">IFERROR(MAX($BH68-$C$2,0)*INDEX($BE$8:$BE$17,MATCH(BI$7,$BF$8:$BF$17,0))*$C$4/$C$3,BJ68)</f>
        <v>0</v>
      </c>
      <c r="BJ68" s="110">
        <f t="shared" si="193"/>
        <v>0</v>
      </c>
      <c r="BK68" s="110">
        <f t="shared" si="193"/>
        <v>0</v>
      </c>
      <c r="BL68" s="110">
        <f t="shared" si="193"/>
        <v>0</v>
      </c>
      <c r="BM68" s="110">
        <f t="shared" si="193"/>
        <v>0</v>
      </c>
      <c r="CA68" s="110">
        <v>61</v>
      </c>
      <c r="CB68" s="136">
        <f t="shared" si="10"/>
        <v>3875</v>
      </c>
      <c r="CC68" s="136">
        <f t="shared" si="10"/>
        <v>3764.2857142857142</v>
      </c>
      <c r="CD68" s="136">
        <f t="shared" si="10"/>
        <v>6642.8571428571431</v>
      </c>
      <c r="CE68" s="136">
        <f t="shared" si="10"/>
        <v>10702.38095238095</v>
      </c>
      <c r="CF68" s="136">
        <f t="shared" si="10"/>
        <v>27678.571428571428</v>
      </c>
      <c r="CL68" s="125">
        <v>61</v>
      </c>
      <c r="CM68" s="125">
        <f t="shared" si="11"/>
        <v>18666.428571428572</v>
      </c>
      <c r="CN68" s="125">
        <f t="shared" si="12"/>
        <v>24401.428571428569</v>
      </c>
      <c r="CO68" s="125">
        <f t="shared" si="13"/>
        <v>28608.571428571428</v>
      </c>
      <c r="CP68" s="125">
        <f t="shared" si="14"/>
        <v>37982.380952380947</v>
      </c>
      <c r="CQ68" s="125">
        <f t="shared" si="15"/>
        <v>68244.28571428571</v>
      </c>
      <c r="CT68" s="125">
        <v>61</v>
      </c>
      <c r="CU68" s="125">
        <f>求节点(节奏总纲!R$4:R$363,CM$8:CM$367,$CT68)</f>
        <v>22646.659096286126</v>
      </c>
      <c r="CV68" s="125">
        <f>求节点(节奏总纲!S$4:S$363,CN$8:CN$367,$CT68)</f>
        <v>22520.673876342484</v>
      </c>
      <c r="CW68" s="125">
        <f>求节点(节奏总纲!T$4:T$363,CO$8:CO$367,$CT68)</f>
        <v>16592.534888524027</v>
      </c>
      <c r="CX68" s="125">
        <f>求节点(节奏总纲!U$4:U$363,CP$8:CP$367,$CT68)</f>
        <v>6425.0327401695386</v>
      </c>
      <c r="CY68" s="125">
        <f>求节点(节奏总纲!V$4:V$363,CQ$8:CQ$367,$CT68)</f>
        <v>0</v>
      </c>
    </row>
    <row r="69" spans="22:103" x14ac:dyDescent="0.2">
      <c r="V69" s="110">
        <v>62</v>
      </c>
      <c r="W69" s="110">
        <f t="shared" si="5"/>
        <v>9782.8571428571431</v>
      </c>
      <c r="X69" s="110">
        <f t="shared" si="5"/>
        <v>14445.714285714286</v>
      </c>
      <c r="Y69" s="134">
        <f t="shared" si="6"/>
        <v>14445.714285714286</v>
      </c>
      <c r="Z69" s="110">
        <f t="shared" ref="Z69:AA69" si="194">Y69</f>
        <v>14445.714285714286</v>
      </c>
      <c r="AA69" s="110">
        <f t="shared" si="194"/>
        <v>14445.714285714286</v>
      </c>
      <c r="AO69" s="110">
        <v>62</v>
      </c>
      <c r="AP69" s="110">
        <f t="shared" ref="AP69:AT69" si="195">IFERROR(MAX($AO69-$C$2,0)*INDEX($AL$8:$AL$17,MATCH(AP$7,$AM$8:$AM$17,0))*$C$4/$C$3,AQ69)</f>
        <v>5485.7142857142853</v>
      </c>
      <c r="AQ69" s="110">
        <f t="shared" si="195"/>
        <v>6857.1428571428569</v>
      </c>
      <c r="AR69" s="110">
        <f t="shared" si="195"/>
        <v>8228.5714285714294</v>
      </c>
      <c r="AS69" s="110">
        <f t="shared" si="195"/>
        <v>13714.285714285714</v>
      </c>
      <c r="AT69" s="110">
        <f t="shared" si="195"/>
        <v>27428.571428571428</v>
      </c>
      <c r="BH69" s="110">
        <v>62</v>
      </c>
      <c r="BI69" s="110">
        <f t="shared" ref="BI69:BM69" si="196">IFERROR(MAX($BH69-$C$2,0)*INDEX($BE$8:$BE$17,MATCH(BI$7,$BF$8:$BF$17,0))*$C$4/$C$3,BJ69)</f>
        <v>0</v>
      </c>
      <c r="BJ69" s="110">
        <f t="shared" si="196"/>
        <v>0</v>
      </c>
      <c r="BK69" s="110">
        <f t="shared" si="196"/>
        <v>0</v>
      </c>
      <c r="BL69" s="110">
        <f t="shared" si="196"/>
        <v>0</v>
      </c>
      <c r="BM69" s="110">
        <f t="shared" si="196"/>
        <v>0</v>
      </c>
      <c r="CA69" s="110">
        <v>62</v>
      </c>
      <c r="CB69" s="136">
        <f t="shared" si="10"/>
        <v>4000</v>
      </c>
      <c r="CC69" s="136">
        <f t="shared" si="10"/>
        <v>3885.7142857142858</v>
      </c>
      <c r="CD69" s="136">
        <f t="shared" si="10"/>
        <v>6857.1428571428569</v>
      </c>
      <c r="CE69" s="136">
        <f t="shared" si="10"/>
        <v>11047.619047619048</v>
      </c>
      <c r="CF69" s="136">
        <f t="shared" si="10"/>
        <v>28571.428571428572</v>
      </c>
      <c r="CL69" s="125">
        <v>62</v>
      </c>
      <c r="CM69" s="125">
        <f t="shared" si="11"/>
        <v>19268.571428571428</v>
      </c>
      <c r="CN69" s="125">
        <f t="shared" si="12"/>
        <v>25188.571428571431</v>
      </c>
      <c r="CO69" s="125">
        <f t="shared" si="13"/>
        <v>29531.428571428572</v>
      </c>
      <c r="CP69" s="125">
        <f t="shared" si="14"/>
        <v>39207.619047619046</v>
      </c>
      <c r="CQ69" s="125">
        <f t="shared" si="15"/>
        <v>70445.71428571429</v>
      </c>
      <c r="CT69" s="125">
        <v>62</v>
      </c>
      <c r="CU69" s="125">
        <f>求节点(节奏总纲!R$4:R$363,CM$8:CM$367,$CT69)</f>
        <v>25611.530534187255</v>
      </c>
      <c r="CV69" s="125">
        <f>求节点(节奏总纲!S$4:S$363,CN$8:CN$367,$CT69)</f>
        <v>25860.798263270899</v>
      </c>
      <c r="CW69" s="125">
        <f>求节点(节奏总纲!T$4:T$363,CO$8:CO$367,$CT69)</f>
        <v>19864.559153644339</v>
      </c>
      <c r="CX69" s="125">
        <f>求节点(节奏总纲!U$4:U$363,CP$8:CP$367,$CT69)</f>
        <v>9626.0123402529534</v>
      </c>
      <c r="CY69" s="125">
        <f>求节点(节奏总纲!V$4:V$363,CQ$8:CQ$367,$CT69)</f>
        <v>0</v>
      </c>
    </row>
    <row r="70" spans="22:103" x14ac:dyDescent="0.2">
      <c r="V70" s="110">
        <v>63</v>
      </c>
      <c r="W70" s="110">
        <f t="shared" si="5"/>
        <v>10088.571428571429</v>
      </c>
      <c r="X70" s="110">
        <f t="shared" si="5"/>
        <v>14897.142857142857</v>
      </c>
      <c r="Y70" s="134">
        <f t="shared" si="6"/>
        <v>14897.142857142857</v>
      </c>
      <c r="Z70" s="110">
        <f t="shared" ref="Z70:AA70" si="197">Y70</f>
        <v>14897.142857142857</v>
      </c>
      <c r="AA70" s="110">
        <f t="shared" si="197"/>
        <v>14897.142857142857</v>
      </c>
      <c r="AO70" s="110">
        <v>63</v>
      </c>
      <c r="AP70" s="110">
        <f t="shared" ref="AP70:AT70" si="198">IFERROR(MAX($AO70-$C$2,0)*INDEX($AL$8:$AL$17,MATCH(AP$7,$AM$8:$AM$17,0))*$C$4/$C$3,AQ70)</f>
        <v>5657.1428571428569</v>
      </c>
      <c r="AQ70" s="110">
        <f t="shared" si="198"/>
        <v>7071.4285714285716</v>
      </c>
      <c r="AR70" s="110">
        <f t="shared" si="198"/>
        <v>8485.7142857142862</v>
      </c>
      <c r="AS70" s="110">
        <f t="shared" si="198"/>
        <v>14142.857142857143</v>
      </c>
      <c r="AT70" s="110">
        <f t="shared" si="198"/>
        <v>28285.714285714286</v>
      </c>
      <c r="BH70" s="110">
        <v>63</v>
      </c>
      <c r="BI70" s="110">
        <f t="shared" ref="BI70:BM70" si="199">IFERROR(MAX($BH70-$C$2,0)*INDEX($BE$8:$BE$17,MATCH(BI$7,$BF$8:$BF$17,0))*$C$4/$C$3,BJ70)</f>
        <v>0</v>
      </c>
      <c r="BJ70" s="110">
        <f t="shared" si="199"/>
        <v>0</v>
      </c>
      <c r="BK70" s="110">
        <f t="shared" si="199"/>
        <v>0</v>
      </c>
      <c r="BL70" s="110">
        <f t="shared" si="199"/>
        <v>0</v>
      </c>
      <c r="BM70" s="110">
        <f t="shared" si="199"/>
        <v>0</v>
      </c>
      <c r="CA70" s="110">
        <v>63</v>
      </c>
      <c r="CB70" s="136">
        <f t="shared" si="10"/>
        <v>4125</v>
      </c>
      <c r="CC70" s="136">
        <f t="shared" si="10"/>
        <v>4007.1428571428573</v>
      </c>
      <c r="CD70" s="136">
        <f t="shared" si="10"/>
        <v>7071.4285714285716</v>
      </c>
      <c r="CE70" s="136">
        <f t="shared" si="10"/>
        <v>11392.857142857143</v>
      </c>
      <c r="CF70" s="136">
        <f t="shared" si="10"/>
        <v>29464.285714285714</v>
      </c>
      <c r="CL70" s="125">
        <v>63</v>
      </c>
      <c r="CM70" s="125">
        <f t="shared" si="11"/>
        <v>19870.714285714286</v>
      </c>
      <c r="CN70" s="125">
        <f t="shared" si="12"/>
        <v>25975.714285714286</v>
      </c>
      <c r="CO70" s="125">
        <f t="shared" si="13"/>
        <v>30454.285714285717</v>
      </c>
      <c r="CP70" s="125">
        <f t="shared" si="14"/>
        <v>40432.857142857145</v>
      </c>
      <c r="CQ70" s="125">
        <f t="shared" si="15"/>
        <v>72647.142857142855</v>
      </c>
      <c r="CT70" s="125">
        <v>63</v>
      </c>
      <c r="CU70" s="125">
        <f>求节点(节奏总纲!R$4:R$363,CM$8:CM$367,$CT70)</f>
        <v>28785.065863556159</v>
      </c>
      <c r="CV70" s="125">
        <f>求节点(节奏总纲!S$4:S$363,CN$8:CN$367,$CT70)</f>
        <v>29506.751195752164</v>
      </c>
      <c r="CW70" s="125">
        <f>求节点(节奏总纲!T$4:T$363,CO$8:CO$367,$CT70)</f>
        <v>23344.855463314336</v>
      </c>
      <c r="CX70" s="125">
        <f>求节点(节奏总纲!U$4:U$363,CP$8:CP$367,$CT70)</f>
        <v>13101.994609270192</v>
      </c>
      <c r="CY70" s="125">
        <f>求节点(节奏总纲!V$4:V$363,CQ$8:CQ$367,$CT70)</f>
        <v>0</v>
      </c>
    </row>
    <row r="71" spans="22:103" x14ac:dyDescent="0.2">
      <c r="V71" s="110">
        <v>64</v>
      </c>
      <c r="W71" s="110">
        <f t="shared" si="5"/>
        <v>10394.285714285714</v>
      </c>
      <c r="X71" s="110">
        <f t="shared" si="5"/>
        <v>15348.571428571429</v>
      </c>
      <c r="Y71" s="134">
        <f t="shared" si="6"/>
        <v>15348.571428571429</v>
      </c>
      <c r="Z71" s="110">
        <f t="shared" ref="Z71:AA71" si="200">Y71</f>
        <v>15348.571428571429</v>
      </c>
      <c r="AA71" s="110">
        <f t="shared" si="200"/>
        <v>15348.571428571429</v>
      </c>
      <c r="AO71" s="110">
        <v>64</v>
      </c>
      <c r="AP71" s="110">
        <f t="shared" ref="AP71:AT71" si="201">IFERROR(MAX($AO71-$C$2,0)*INDEX($AL$8:$AL$17,MATCH(AP$7,$AM$8:$AM$17,0))*$C$4/$C$3,AQ71)</f>
        <v>5828.5714285714284</v>
      </c>
      <c r="AQ71" s="110">
        <f t="shared" si="201"/>
        <v>7285.7142857142853</v>
      </c>
      <c r="AR71" s="110">
        <f t="shared" si="201"/>
        <v>8742.8571428571431</v>
      </c>
      <c r="AS71" s="110">
        <f t="shared" si="201"/>
        <v>14571.428571428571</v>
      </c>
      <c r="AT71" s="110">
        <f t="shared" si="201"/>
        <v>29142.857142857141</v>
      </c>
      <c r="BH71" s="110">
        <v>64</v>
      </c>
      <c r="BI71" s="110">
        <f t="shared" ref="BI71:BM71" si="202">IFERROR(MAX($BH71-$C$2,0)*INDEX($BE$8:$BE$17,MATCH(BI$7,$BF$8:$BF$17,0))*$C$4/$C$3,BJ71)</f>
        <v>0</v>
      </c>
      <c r="BJ71" s="110">
        <f t="shared" si="202"/>
        <v>0</v>
      </c>
      <c r="BK71" s="110">
        <f t="shared" si="202"/>
        <v>0</v>
      </c>
      <c r="BL71" s="110">
        <f t="shared" si="202"/>
        <v>0</v>
      </c>
      <c r="BM71" s="110">
        <f t="shared" si="202"/>
        <v>0</v>
      </c>
      <c r="CA71" s="110">
        <v>64</v>
      </c>
      <c r="CB71" s="136">
        <f t="shared" si="10"/>
        <v>4250</v>
      </c>
      <c r="CC71" s="136">
        <f t="shared" si="10"/>
        <v>4128.5714285714284</v>
      </c>
      <c r="CD71" s="136">
        <f t="shared" si="10"/>
        <v>7285.7142857142853</v>
      </c>
      <c r="CE71" s="136">
        <f t="shared" si="10"/>
        <v>11738.095238095237</v>
      </c>
      <c r="CF71" s="136">
        <f t="shared" si="10"/>
        <v>30357.142857142859</v>
      </c>
      <c r="CL71" s="125">
        <v>64</v>
      </c>
      <c r="CM71" s="125">
        <f t="shared" si="11"/>
        <v>20472.857142857141</v>
      </c>
      <c r="CN71" s="125">
        <f t="shared" si="12"/>
        <v>26762.857142857141</v>
      </c>
      <c r="CO71" s="125">
        <f t="shared" si="13"/>
        <v>31377.142857142859</v>
      </c>
      <c r="CP71" s="125">
        <f t="shared" si="14"/>
        <v>41658.095238095237</v>
      </c>
      <c r="CQ71" s="125">
        <f t="shared" si="15"/>
        <v>74848.571428571435</v>
      </c>
      <c r="CT71" s="125">
        <v>64</v>
      </c>
      <c r="CU71" s="125">
        <f>求节点(节奏总纲!R$4:R$363,CM$8:CM$367,$CT71)</f>
        <v>32193.992775818821</v>
      </c>
      <c r="CV71" s="125">
        <f>求节点(节奏总纲!S$4:S$363,CN$8:CN$367,$CT71)</f>
        <v>33386.744101014476</v>
      </c>
      <c r="CW71" s="125">
        <f>求节点(节奏总纲!T$4:T$363,CO$8:CO$367,$CT71)</f>
        <v>27117.811224899098</v>
      </c>
      <c r="CX71" s="125">
        <f>求节点(节奏总纲!U$4:U$363,CP$8:CP$367,$CT71)</f>
        <v>16822.004984900217</v>
      </c>
      <c r="CY71" s="125">
        <f>求节点(节奏总纲!V$4:V$363,CQ$8:CQ$367,$CT71)</f>
        <v>0</v>
      </c>
    </row>
    <row r="72" spans="22:103" x14ac:dyDescent="0.2">
      <c r="V72" s="110">
        <v>65</v>
      </c>
      <c r="W72" s="110">
        <f t="shared" si="5"/>
        <v>10700</v>
      </c>
      <c r="X72" s="110">
        <f t="shared" si="5"/>
        <v>15800</v>
      </c>
      <c r="Y72" s="134">
        <f t="shared" si="6"/>
        <v>15800</v>
      </c>
      <c r="Z72" s="110">
        <f t="shared" ref="Z72:AA72" si="203">Y72</f>
        <v>15800</v>
      </c>
      <c r="AA72" s="110">
        <f t="shared" si="203"/>
        <v>15800</v>
      </c>
      <c r="AO72" s="110">
        <v>65</v>
      </c>
      <c r="AP72" s="110">
        <f t="shared" ref="AP72:AT72" si="204">IFERROR(MAX($AO72-$C$2,0)*INDEX($AL$8:$AL$17,MATCH(AP$7,$AM$8:$AM$17,0))*$C$4/$C$3,AQ72)</f>
        <v>6000</v>
      </c>
      <c r="AQ72" s="110">
        <f t="shared" si="204"/>
        <v>7500</v>
      </c>
      <c r="AR72" s="110">
        <f t="shared" si="204"/>
        <v>9000</v>
      </c>
      <c r="AS72" s="110">
        <f t="shared" si="204"/>
        <v>15000</v>
      </c>
      <c r="AT72" s="110">
        <f t="shared" si="204"/>
        <v>30000</v>
      </c>
      <c r="BH72" s="110">
        <v>65</v>
      </c>
      <c r="BI72" s="110">
        <f t="shared" ref="BI72:BM72" si="205">IFERROR(MAX($BH72-$C$2,0)*INDEX($BE$8:$BE$17,MATCH(BI$7,$BF$8:$BF$17,0))*$C$4/$C$3,BJ72)</f>
        <v>0</v>
      </c>
      <c r="BJ72" s="110">
        <f t="shared" si="205"/>
        <v>0</v>
      </c>
      <c r="BK72" s="110">
        <f t="shared" si="205"/>
        <v>0</v>
      </c>
      <c r="BL72" s="110">
        <f t="shared" si="205"/>
        <v>0</v>
      </c>
      <c r="BM72" s="110">
        <f t="shared" si="205"/>
        <v>0</v>
      </c>
      <c r="CA72" s="110">
        <v>65</v>
      </c>
      <c r="CB72" s="136">
        <f t="shared" ref="CB72:CF122" si="206">MAX($CA72-$C$2,0)*INDEX($BX$8:$BX$44,MATCH(CB$7,$BY$8:$BY$44,0))/$C$3</f>
        <v>4375</v>
      </c>
      <c r="CC72" s="136">
        <f t="shared" si="206"/>
        <v>4250</v>
      </c>
      <c r="CD72" s="136">
        <f t="shared" si="206"/>
        <v>7500</v>
      </c>
      <c r="CE72" s="136">
        <f t="shared" si="206"/>
        <v>12083.333333333332</v>
      </c>
      <c r="CF72" s="136">
        <f t="shared" si="206"/>
        <v>31250</v>
      </c>
      <c r="CL72" s="125">
        <v>65</v>
      </c>
      <c r="CM72" s="125">
        <f t="shared" si="11"/>
        <v>21075</v>
      </c>
      <c r="CN72" s="125">
        <f t="shared" si="12"/>
        <v>27550</v>
      </c>
      <c r="CO72" s="125">
        <f t="shared" si="13"/>
        <v>32300</v>
      </c>
      <c r="CP72" s="125">
        <f t="shared" si="14"/>
        <v>42883.333333333328</v>
      </c>
      <c r="CQ72" s="125">
        <f t="shared" si="15"/>
        <v>77050</v>
      </c>
      <c r="CT72" s="125">
        <v>65</v>
      </c>
      <c r="CU72" s="125">
        <f>求节点(节奏总纲!R$4:R$363,CM$8:CM$367,$CT72)</f>
        <v>35843.740798018582</v>
      </c>
      <c r="CV72" s="125">
        <f>求节点(节奏总纲!S$4:S$363,CN$8:CN$367,$CT72)</f>
        <v>37521.708708804079</v>
      </c>
      <c r="CW72" s="125">
        <f>求节点(节奏总纲!T$4:T$363,CO$8:CO$367,$CT72)</f>
        <v>31202.781381734843</v>
      </c>
      <c r="CX72" s="125">
        <f>求节点(节奏总纲!U$4:U$363,CP$8:CP$367,$CT72)</f>
        <v>20743.722653003861</v>
      </c>
      <c r="CY72" s="125">
        <f>求节点(节奏总纲!V$4:V$363,CQ$8:CQ$367,$CT72)</f>
        <v>0</v>
      </c>
    </row>
    <row r="73" spans="22:103" x14ac:dyDescent="0.2">
      <c r="V73" s="110">
        <v>66</v>
      </c>
      <c r="W73" s="110">
        <f t="shared" ref="W73:X136" si="207">MAX($V73-$C$2,0)*INDEX($S$8:$S$10,MATCH(W$7,$T$8:$T$10,0))*$C$4/$C$3</f>
        <v>11005.714285714286</v>
      </c>
      <c r="X73" s="110">
        <f t="shared" si="207"/>
        <v>16251.428571428571</v>
      </c>
      <c r="Y73" s="134">
        <f t="shared" ref="Y73:Y136" si="208">X73</f>
        <v>16251.428571428571</v>
      </c>
      <c r="Z73" s="110">
        <f t="shared" ref="Z73:AA73" si="209">Y73</f>
        <v>16251.428571428571</v>
      </c>
      <c r="AA73" s="110">
        <f t="shared" si="209"/>
        <v>16251.428571428571</v>
      </c>
      <c r="AO73" s="110">
        <v>66</v>
      </c>
      <c r="AP73" s="110">
        <f t="shared" ref="AP73:AT73" si="210">IFERROR(MAX($AO73-$C$2,0)*INDEX($AL$8:$AL$17,MATCH(AP$7,$AM$8:$AM$17,0))*$C$4/$C$3,AQ73)</f>
        <v>6171.4285714285716</v>
      </c>
      <c r="AQ73" s="110">
        <f t="shared" si="210"/>
        <v>7714.2857142857147</v>
      </c>
      <c r="AR73" s="110">
        <f t="shared" si="210"/>
        <v>9257.1428571428569</v>
      </c>
      <c r="AS73" s="110">
        <f t="shared" si="210"/>
        <v>15428.571428571429</v>
      </c>
      <c r="AT73" s="110">
        <f t="shared" si="210"/>
        <v>30857.142857142859</v>
      </c>
      <c r="BH73" s="110">
        <v>66</v>
      </c>
      <c r="BI73" s="110">
        <f t="shared" ref="BI73:BM73" si="211">IFERROR(MAX($BH73-$C$2,0)*INDEX($BE$8:$BE$17,MATCH(BI$7,$BF$8:$BF$17,0))*$C$4/$C$3,BJ73)</f>
        <v>0</v>
      </c>
      <c r="BJ73" s="110">
        <f t="shared" si="211"/>
        <v>0</v>
      </c>
      <c r="BK73" s="110">
        <f t="shared" si="211"/>
        <v>0</v>
      </c>
      <c r="BL73" s="110">
        <f t="shared" si="211"/>
        <v>0</v>
      </c>
      <c r="BM73" s="110">
        <f t="shared" si="211"/>
        <v>0</v>
      </c>
      <c r="CA73" s="110">
        <v>66</v>
      </c>
      <c r="CB73" s="136">
        <f t="shared" si="206"/>
        <v>4500</v>
      </c>
      <c r="CC73" s="136">
        <f t="shared" si="206"/>
        <v>4371.4285714285716</v>
      </c>
      <c r="CD73" s="136">
        <f t="shared" si="206"/>
        <v>7714.2857142857147</v>
      </c>
      <c r="CE73" s="136">
        <f t="shared" si="206"/>
        <v>12428.571428571429</v>
      </c>
      <c r="CF73" s="136">
        <f t="shared" si="206"/>
        <v>32142.857142857141</v>
      </c>
      <c r="CL73" s="125">
        <v>66</v>
      </c>
      <c r="CM73" s="125">
        <f t="shared" ref="CM73:CM136" si="212">W73+AP73+BI73+CB73</f>
        <v>21677.142857142859</v>
      </c>
      <c r="CN73" s="125">
        <f t="shared" ref="CN73:CN136" si="213">X73+AQ73+BJ73+CC73</f>
        <v>28337.142857142859</v>
      </c>
      <c r="CO73" s="125">
        <f t="shared" ref="CO73:CO136" si="214">Y73+AR73+BK73+CD73</f>
        <v>33222.857142857145</v>
      </c>
      <c r="CP73" s="125">
        <f t="shared" ref="CP73:CP136" si="215">Z73+AS73+BL73+CE73</f>
        <v>44108.571428571428</v>
      </c>
      <c r="CQ73" s="125">
        <f t="shared" ref="CQ73:CQ136" si="216">AA73+AT73+BM73+CF73</f>
        <v>79251.428571428565</v>
      </c>
      <c r="CT73" s="125">
        <v>66</v>
      </c>
      <c r="CU73" s="125">
        <f>求节点(节奏总纲!R$4:R$363,CM$8:CM$367,$CT73)</f>
        <v>39745.20896090407</v>
      </c>
      <c r="CV73" s="125">
        <f>求节点(节奏总纲!S$4:S$363,CN$8:CN$367,$CT73)</f>
        <v>42008.593195952606</v>
      </c>
      <c r="CW73" s="125">
        <f>求节点(节奏总纲!T$4:T$363,CO$8:CO$367,$CT73)</f>
        <v>35526.857697424275</v>
      </c>
      <c r="CX73" s="125">
        <f>求节点(节奏总纲!U$4:U$363,CP$8:CP$367,$CT73)</f>
        <v>24716.294682930558</v>
      </c>
      <c r="CY73" s="125">
        <f>求节点(节奏总纲!V$4:V$363,CQ$8:CQ$367,$CT73)</f>
        <v>0</v>
      </c>
    </row>
    <row r="74" spans="22:103" x14ac:dyDescent="0.2">
      <c r="V74" s="110">
        <v>67</v>
      </c>
      <c r="W74" s="110">
        <f t="shared" si="207"/>
        <v>11311.428571428571</v>
      </c>
      <c r="X74" s="110">
        <f t="shared" si="207"/>
        <v>16702.857142857141</v>
      </c>
      <c r="Y74" s="134">
        <f t="shared" si="208"/>
        <v>16702.857142857141</v>
      </c>
      <c r="Z74" s="110">
        <f t="shared" ref="Z74:AA74" si="217">Y74</f>
        <v>16702.857142857141</v>
      </c>
      <c r="AA74" s="110">
        <f t="shared" si="217"/>
        <v>16702.857142857141</v>
      </c>
      <c r="AO74" s="110">
        <v>67</v>
      </c>
      <c r="AP74" s="110">
        <f t="shared" ref="AP74:AT74" si="218">IFERROR(MAX($AO74-$C$2,0)*INDEX($AL$8:$AL$17,MATCH(AP$7,$AM$8:$AM$17,0))*$C$4/$C$3,AQ74)</f>
        <v>6342.8571428571431</v>
      </c>
      <c r="AQ74" s="110">
        <f t="shared" si="218"/>
        <v>7928.5714285714284</v>
      </c>
      <c r="AR74" s="110">
        <f t="shared" si="218"/>
        <v>9514.2857142857138</v>
      </c>
      <c r="AS74" s="110">
        <f t="shared" si="218"/>
        <v>15857.142857142857</v>
      </c>
      <c r="AT74" s="110">
        <f t="shared" si="218"/>
        <v>31714.285714285714</v>
      </c>
      <c r="BH74" s="110">
        <v>67</v>
      </c>
      <c r="BI74" s="110">
        <f t="shared" ref="BI74:BM74" si="219">IFERROR(MAX($BH74-$C$2,0)*INDEX($BE$8:$BE$17,MATCH(BI$7,$BF$8:$BF$17,0))*$C$4/$C$3,BJ74)</f>
        <v>0</v>
      </c>
      <c r="BJ74" s="110">
        <f t="shared" si="219"/>
        <v>0</v>
      </c>
      <c r="BK74" s="110">
        <f t="shared" si="219"/>
        <v>0</v>
      </c>
      <c r="BL74" s="110">
        <f t="shared" si="219"/>
        <v>0</v>
      </c>
      <c r="BM74" s="110">
        <f t="shared" si="219"/>
        <v>0</v>
      </c>
      <c r="CA74" s="110">
        <v>67</v>
      </c>
      <c r="CB74" s="136">
        <f t="shared" si="206"/>
        <v>4625</v>
      </c>
      <c r="CC74" s="136">
        <f t="shared" si="206"/>
        <v>4492.8571428571431</v>
      </c>
      <c r="CD74" s="136">
        <f t="shared" si="206"/>
        <v>7928.5714285714284</v>
      </c>
      <c r="CE74" s="136">
        <f t="shared" si="206"/>
        <v>12773.809523809523</v>
      </c>
      <c r="CF74" s="136">
        <f t="shared" si="206"/>
        <v>33035.714285714283</v>
      </c>
      <c r="CL74" s="125">
        <v>67</v>
      </c>
      <c r="CM74" s="125">
        <f t="shared" si="212"/>
        <v>22279.285714285714</v>
      </c>
      <c r="CN74" s="125">
        <f t="shared" si="213"/>
        <v>29124.28571428571</v>
      </c>
      <c r="CO74" s="125">
        <f t="shared" si="214"/>
        <v>34145.714285714283</v>
      </c>
      <c r="CP74" s="125">
        <f t="shared" si="215"/>
        <v>45333.809523809527</v>
      </c>
      <c r="CQ74" s="125">
        <f t="shared" si="216"/>
        <v>81452.85714285713</v>
      </c>
      <c r="CT74" s="125">
        <v>67</v>
      </c>
      <c r="CU74" s="125">
        <f>求节点(节奏总纲!R$4:R$363,CM$8:CM$367,$CT74)</f>
        <v>43938.584815750874</v>
      </c>
      <c r="CV74" s="125">
        <f>求节点(节奏总纲!S$4:S$363,CN$8:CN$367,$CT74)</f>
        <v>46818.449251345599</v>
      </c>
      <c r="CW74" s="125">
        <f>求节点(节奏总纲!T$4:T$363,CO$8:CO$367,$CT74)</f>
        <v>39959.254289031756</v>
      </c>
      <c r="CX74" s="125">
        <f>求节点(节奏总纲!U$4:U$363,CP$8:CP$367,$CT74)</f>
        <v>28972.709068812877</v>
      </c>
      <c r="CY74" s="125">
        <f>求节点(节奏总纲!V$4:V$363,CQ$8:CQ$367,$CT74)</f>
        <v>0</v>
      </c>
    </row>
    <row r="75" spans="22:103" x14ac:dyDescent="0.2">
      <c r="V75" s="110">
        <v>68</v>
      </c>
      <c r="W75" s="110">
        <f t="shared" si="207"/>
        <v>11617.142857142857</v>
      </c>
      <c r="X75" s="110">
        <f t="shared" si="207"/>
        <v>17154.285714285714</v>
      </c>
      <c r="Y75" s="134">
        <f t="shared" si="208"/>
        <v>17154.285714285714</v>
      </c>
      <c r="Z75" s="110">
        <f t="shared" ref="Z75:AA75" si="220">Y75</f>
        <v>17154.285714285714</v>
      </c>
      <c r="AA75" s="110">
        <f t="shared" si="220"/>
        <v>17154.285714285714</v>
      </c>
      <c r="AO75" s="110">
        <v>68</v>
      </c>
      <c r="AP75" s="110">
        <f t="shared" ref="AP75:AT75" si="221">IFERROR(MAX($AO75-$C$2,0)*INDEX($AL$8:$AL$17,MATCH(AP$7,$AM$8:$AM$17,0))*$C$4/$C$3,AQ75)</f>
        <v>6514.2857142857147</v>
      </c>
      <c r="AQ75" s="110">
        <f t="shared" si="221"/>
        <v>8142.8571428571431</v>
      </c>
      <c r="AR75" s="110">
        <f t="shared" si="221"/>
        <v>9771.4285714285706</v>
      </c>
      <c r="AS75" s="110">
        <f t="shared" si="221"/>
        <v>16285.714285714286</v>
      </c>
      <c r="AT75" s="110">
        <f t="shared" si="221"/>
        <v>32571.428571428572</v>
      </c>
      <c r="BH75" s="110">
        <v>68</v>
      </c>
      <c r="BI75" s="110">
        <f t="shared" ref="BI75:BM75" si="222">IFERROR(MAX($BH75-$C$2,0)*INDEX($BE$8:$BE$17,MATCH(BI$7,$BF$8:$BF$17,0))*$C$4/$C$3,BJ75)</f>
        <v>0</v>
      </c>
      <c r="BJ75" s="110">
        <f t="shared" si="222"/>
        <v>0</v>
      </c>
      <c r="BK75" s="110">
        <f t="shared" si="222"/>
        <v>0</v>
      </c>
      <c r="BL75" s="110">
        <f t="shared" si="222"/>
        <v>0</v>
      </c>
      <c r="BM75" s="110">
        <f t="shared" si="222"/>
        <v>0</v>
      </c>
      <c r="CA75" s="110">
        <v>68</v>
      </c>
      <c r="CB75" s="136">
        <f t="shared" si="206"/>
        <v>4750</v>
      </c>
      <c r="CC75" s="136">
        <f t="shared" si="206"/>
        <v>4614.2857142857147</v>
      </c>
      <c r="CD75" s="136">
        <f t="shared" si="206"/>
        <v>8142.8571428571431</v>
      </c>
      <c r="CE75" s="136">
        <f t="shared" si="206"/>
        <v>13119.047619047618</v>
      </c>
      <c r="CF75" s="136">
        <f t="shared" si="206"/>
        <v>33928.571428571428</v>
      </c>
      <c r="CL75" s="125">
        <v>68</v>
      </c>
      <c r="CM75" s="125">
        <f t="shared" si="212"/>
        <v>22881.428571428572</v>
      </c>
      <c r="CN75" s="125">
        <f t="shared" si="213"/>
        <v>29911.428571428569</v>
      </c>
      <c r="CO75" s="125">
        <f t="shared" si="214"/>
        <v>35068.571428571428</v>
      </c>
      <c r="CP75" s="125">
        <f t="shared" si="215"/>
        <v>46559.047619047618</v>
      </c>
      <c r="CQ75" s="125">
        <f t="shared" si="216"/>
        <v>83654.28571428571</v>
      </c>
      <c r="CT75" s="125">
        <v>68</v>
      </c>
      <c r="CU75" s="125">
        <f>求节点(节奏总纲!R$4:R$363,CM$8:CM$367,$CT75)</f>
        <v>48440.912267665182</v>
      </c>
      <c r="CV75" s="125">
        <f>求节点(节奏总纲!S$4:S$363,CN$8:CN$367,$CT75)</f>
        <v>51824.127818232235</v>
      </c>
      <c r="CW75" s="125">
        <f>求节点(节奏总纲!T$4:T$363,CO$8:CO$367,$CT75)</f>
        <v>44551.98874124507</v>
      </c>
      <c r="CX75" s="125">
        <f>求节点(节奏总纲!U$4:U$363,CP$8:CP$367,$CT75)</f>
        <v>33612.600422714648</v>
      </c>
      <c r="CY75" s="125">
        <f>求节点(节奏总纲!V$4:V$363,CQ$8:CQ$367,$CT75)</f>
        <v>4110.0465382333132</v>
      </c>
    </row>
    <row r="76" spans="22:103" x14ac:dyDescent="0.2">
      <c r="V76" s="110">
        <v>69</v>
      </c>
      <c r="W76" s="110">
        <f t="shared" si="207"/>
        <v>11922.857142857143</v>
      </c>
      <c r="X76" s="110">
        <f t="shared" si="207"/>
        <v>17605.714285714286</v>
      </c>
      <c r="Y76" s="134">
        <f t="shared" si="208"/>
        <v>17605.714285714286</v>
      </c>
      <c r="Z76" s="110">
        <f t="shared" ref="Z76:AA76" si="223">Y76</f>
        <v>17605.714285714286</v>
      </c>
      <c r="AA76" s="110">
        <f t="shared" si="223"/>
        <v>17605.714285714286</v>
      </c>
      <c r="AO76" s="110">
        <v>69</v>
      </c>
      <c r="AP76" s="110">
        <f t="shared" ref="AP76:AT76" si="224">IFERROR(MAX($AO76-$C$2,0)*INDEX($AL$8:$AL$17,MATCH(AP$7,$AM$8:$AM$17,0))*$C$4/$C$3,AQ76)</f>
        <v>6685.7142857142853</v>
      </c>
      <c r="AQ76" s="110">
        <f t="shared" si="224"/>
        <v>8357.1428571428569</v>
      </c>
      <c r="AR76" s="110">
        <f t="shared" si="224"/>
        <v>10028.571428571429</v>
      </c>
      <c r="AS76" s="110">
        <f t="shared" si="224"/>
        <v>16714.285714285714</v>
      </c>
      <c r="AT76" s="110">
        <f t="shared" si="224"/>
        <v>33428.571428571428</v>
      </c>
      <c r="BH76" s="110">
        <v>69</v>
      </c>
      <c r="BI76" s="110">
        <f t="shared" ref="BI76:BM76" si="225">IFERROR(MAX($BH76-$C$2,0)*INDEX($BE$8:$BE$17,MATCH(BI$7,$BF$8:$BF$17,0))*$C$4/$C$3,BJ76)</f>
        <v>0</v>
      </c>
      <c r="BJ76" s="110">
        <f t="shared" si="225"/>
        <v>0</v>
      </c>
      <c r="BK76" s="110">
        <f t="shared" si="225"/>
        <v>0</v>
      </c>
      <c r="BL76" s="110">
        <f t="shared" si="225"/>
        <v>0</v>
      </c>
      <c r="BM76" s="110">
        <f t="shared" si="225"/>
        <v>0</v>
      </c>
      <c r="CA76" s="110">
        <v>69</v>
      </c>
      <c r="CB76" s="136">
        <f t="shared" si="206"/>
        <v>4875</v>
      </c>
      <c r="CC76" s="136">
        <f t="shared" si="206"/>
        <v>4735.7142857142853</v>
      </c>
      <c r="CD76" s="136">
        <f t="shared" si="206"/>
        <v>8357.1428571428569</v>
      </c>
      <c r="CE76" s="136">
        <f t="shared" si="206"/>
        <v>13464.285714285714</v>
      </c>
      <c r="CF76" s="136">
        <f t="shared" si="206"/>
        <v>34821.428571428572</v>
      </c>
      <c r="CL76" s="125">
        <v>69</v>
      </c>
      <c r="CM76" s="125">
        <f t="shared" si="212"/>
        <v>23483.571428571428</v>
      </c>
      <c r="CN76" s="125">
        <f t="shared" si="213"/>
        <v>30698.571428571431</v>
      </c>
      <c r="CO76" s="125">
        <f t="shared" si="214"/>
        <v>35991.428571428572</v>
      </c>
      <c r="CP76" s="125">
        <f t="shared" si="215"/>
        <v>47784.28571428571</v>
      </c>
      <c r="CQ76" s="125">
        <f t="shared" si="216"/>
        <v>85855.71428571429</v>
      </c>
      <c r="CT76" s="125">
        <v>69</v>
      </c>
      <c r="CU76" s="125">
        <f>求节点(节奏总纲!R$4:R$363,CM$8:CM$367,$CT76)</f>
        <v>53256.689077752686</v>
      </c>
      <c r="CV76" s="125">
        <f>求节点(节奏总纲!S$4:S$363,CN$8:CN$367,$CT76)</f>
        <v>57098.502932849507</v>
      </c>
      <c r="CW76" s="125">
        <f>求节点(节奏总纲!T$4:T$363,CO$8:CO$367,$CT76)</f>
        <v>49745.016553784088</v>
      </c>
      <c r="CX76" s="125">
        <f>求节点(节奏总纲!U$4:U$363,CP$8:CP$367,$CT76)</f>
        <v>38657.39649662278</v>
      </c>
      <c r="CY76" s="125">
        <f>求节点(节奏总纲!V$4:V$363,CQ$8:CQ$367,$CT76)</f>
        <v>8951.0968742797813</v>
      </c>
    </row>
    <row r="77" spans="22:103" x14ac:dyDescent="0.2">
      <c r="V77" s="110">
        <v>70</v>
      </c>
      <c r="W77" s="110">
        <f t="shared" si="207"/>
        <v>12228.571428571429</v>
      </c>
      <c r="X77" s="110">
        <f t="shared" si="207"/>
        <v>18057.142857142859</v>
      </c>
      <c r="Y77" s="134">
        <f t="shared" si="208"/>
        <v>18057.142857142859</v>
      </c>
      <c r="Z77" s="110">
        <f t="shared" ref="Z77:AA77" si="226">Y77</f>
        <v>18057.142857142859</v>
      </c>
      <c r="AA77" s="110">
        <f t="shared" si="226"/>
        <v>18057.142857142859</v>
      </c>
      <c r="AO77" s="110">
        <v>70</v>
      </c>
      <c r="AP77" s="110">
        <f t="shared" ref="AP77:AT77" si="227">IFERROR(MAX($AO77-$C$2,0)*INDEX($AL$8:$AL$17,MATCH(AP$7,$AM$8:$AM$17,0))*$C$4/$C$3,AQ77)</f>
        <v>6857.1428571428569</v>
      </c>
      <c r="AQ77" s="110">
        <f t="shared" si="227"/>
        <v>8571.4285714285706</v>
      </c>
      <c r="AR77" s="110">
        <f t="shared" si="227"/>
        <v>10285.714285714286</v>
      </c>
      <c r="AS77" s="110">
        <f t="shared" si="227"/>
        <v>17142.857142857141</v>
      </c>
      <c r="AT77" s="110">
        <f t="shared" si="227"/>
        <v>34285.714285714283</v>
      </c>
      <c r="BH77" s="110">
        <v>70</v>
      </c>
      <c r="BI77" s="110">
        <f t="shared" ref="BI77:BM77" si="228">IFERROR(MAX($BH77-$C$2,0)*INDEX($BE$8:$BE$17,MATCH(BI$7,$BF$8:$BF$17,0))*$C$4/$C$3,BJ77)</f>
        <v>0</v>
      </c>
      <c r="BJ77" s="110">
        <f t="shared" si="228"/>
        <v>0</v>
      </c>
      <c r="BK77" s="110">
        <f t="shared" si="228"/>
        <v>0</v>
      </c>
      <c r="BL77" s="110">
        <f t="shared" si="228"/>
        <v>0</v>
      </c>
      <c r="BM77" s="110">
        <f t="shared" si="228"/>
        <v>0</v>
      </c>
      <c r="CA77" s="110">
        <v>70</v>
      </c>
      <c r="CB77" s="136">
        <f t="shared" si="206"/>
        <v>5000</v>
      </c>
      <c r="CC77" s="136">
        <f t="shared" si="206"/>
        <v>4857.1428571428569</v>
      </c>
      <c r="CD77" s="136">
        <f t="shared" si="206"/>
        <v>8571.4285714285706</v>
      </c>
      <c r="CE77" s="136">
        <f t="shared" si="206"/>
        <v>13809.523809523807</v>
      </c>
      <c r="CF77" s="136">
        <f t="shared" si="206"/>
        <v>35714.285714285717</v>
      </c>
      <c r="CL77" s="125">
        <v>70</v>
      </c>
      <c r="CM77" s="125">
        <f t="shared" si="212"/>
        <v>24085.714285714286</v>
      </c>
      <c r="CN77" s="125">
        <f t="shared" si="213"/>
        <v>31485.714285714283</v>
      </c>
      <c r="CO77" s="125">
        <f t="shared" si="214"/>
        <v>36914.285714285717</v>
      </c>
      <c r="CP77" s="125">
        <f t="shared" si="215"/>
        <v>49009.523809523809</v>
      </c>
      <c r="CQ77" s="125">
        <f t="shared" si="216"/>
        <v>88057.14285714287</v>
      </c>
      <c r="CT77" s="125">
        <v>70</v>
      </c>
      <c r="CU77" s="125">
        <f>求节点(节奏总纲!R$4:R$363,CM$8:CM$367,$CT77)</f>
        <v>58407.857142857145</v>
      </c>
      <c r="CV77" s="125">
        <f>求节点(节奏总纲!S$4:S$363,CN$8:CN$367,$CT77)</f>
        <v>62949.02802731983</v>
      </c>
      <c r="CW77" s="125">
        <f>求节点(节奏总纲!T$4:T$363,CO$8:CO$367,$CT77)</f>
        <v>55473.447428601081</v>
      </c>
      <c r="CX77" s="125">
        <f>求节点(节奏总纲!U$4:U$363,CP$8:CP$367,$CT77)</f>
        <v>44022.898759995485</v>
      </c>
      <c r="CY77" s="125">
        <f>求节点(节奏总纲!V$4:V$363,CQ$8:CQ$367,$CT77)</f>
        <v>14349.446417166106</v>
      </c>
    </row>
    <row r="78" spans="22:103" x14ac:dyDescent="0.2">
      <c r="V78" s="110">
        <v>71</v>
      </c>
      <c r="W78" s="110">
        <f t="shared" si="207"/>
        <v>12534.285714285714</v>
      </c>
      <c r="X78" s="110">
        <f t="shared" si="207"/>
        <v>18508.571428571428</v>
      </c>
      <c r="Y78" s="134">
        <f t="shared" si="208"/>
        <v>18508.571428571428</v>
      </c>
      <c r="Z78" s="110">
        <f t="shared" ref="Z78:AA78" si="229">Y78</f>
        <v>18508.571428571428</v>
      </c>
      <c r="AA78" s="110">
        <f t="shared" si="229"/>
        <v>18508.571428571428</v>
      </c>
      <c r="AO78" s="110">
        <v>71</v>
      </c>
      <c r="AP78" s="110">
        <f t="shared" ref="AP78:AT78" si="230">IFERROR(MAX($AO78-$C$2,0)*INDEX($AL$8:$AL$17,MATCH(AP$7,$AM$8:$AM$17,0))*$C$4/$C$3,AQ78)</f>
        <v>7028.5714285714284</v>
      </c>
      <c r="AQ78" s="110">
        <f t="shared" si="230"/>
        <v>8785.7142857142862</v>
      </c>
      <c r="AR78" s="110">
        <f t="shared" si="230"/>
        <v>10542.857142857143</v>
      </c>
      <c r="AS78" s="110">
        <f t="shared" si="230"/>
        <v>17571.428571428572</v>
      </c>
      <c r="AT78" s="110">
        <f t="shared" si="230"/>
        <v>35142.857142857145</v>
      </c>
      <c r="BH78" s="110">
        <v>71</v>
      </c>
      <c r="BI78" s="110">
        <f t="shared" ref="BI78:BM78" si="231">IFERROR(MAX($BH78-$C$2,0)*INDEX($BE$8:$BE$17,MATCH(BI$7,$BF$8:$BF$17,0))*$C$4/$C$3,BJ78)</f>
        <v>0</v>
      </c>
      <c r="BJ78" s="110">
        <f t="shared" si="231"/>
        <v>0</v>
      </c>
      <c r="BK78" s="110">
        <f t="shared" si="231"/>
        <v>0</v>
      </c>
      <c r="BL78" s="110">
        <f t="shared" si="231"/>
        <v>0</v>
      </c>
      <c r="BM78" s="110">
        <f t="shared" si="231"/>
        <v>0</v>
      </c>
      <c r="CA78" s="110">
        <v>71</v>
      </c>
      <c r="CB78" s="136">
        <f t="shared" si="206"/>
        <v>5125</v>
      </c>
      <c r="CC78" s="136">
        <f t="shared" si="206"/>
        <v>4978.5714285714284</v>
      </c>
      <c r="CD78" s="136">
        <f t="shared" si="206"/>
        <v>8785.7142857142862</v>
      </c>
      <c r="CE78" s="136">
        <f t="shared" si="206"/>
        <v>14154.761904761905</v>
      </c>
      <c r="CF78" s="136">
        <f t="shared" si="206"/>
        <v>36607.142857142855</v>
      </c>
      <c r="CL78" s="125">
        <v>71</v>
      </c>
      <c r="CM78" s="125">
        <f t="shared" si="212"/>
        <v>24687.857142857141</v>
      </c>
      <c r="CN78" s="125">
        <f t="shared" si="213"/>
        <v>32272.857142857141</v>
      </c>
      <c r="CO78" s="125">
        <f t="shared" si="214"/>
        <v>37837.142857142855</v>
      </c>
      <c r="CP78" s="125">
        <f t="shared" si="215"/>
        <v>50234.761904761908</v>
      </c>
      <c r="CQ78" s="125">
        <f t="shared" si="216"/>
        <v>90258.57142857142</v>
      </c>
      <c r="CT78" s="125">
        <v>71</v>
      </c>
      <c r="CU78" s="125">
        <f>求节点(节奏总纲!R$4:R$363,CM$8:CM$367,$CT78)</f>
        <v>63946.22902397663</v>
      </c>
      <c r="CV78" s="125">
        <f>求节点(节奏总纲!S$4:S$363,CN$8:CN$367,$CT78)</f>
        <v>69296.282420430667</v>
      </c>
      <c r="CW78" s="125">
        <f>求节点(节奏总纲!T$4:T$363,CO$8:CO$367,$CT78)</f>
        <v>61456.067477808181</v>
      </c>
      <c r="CX78" s="125">
        <f>求节点(节奏总纲!U$4:U$363,CP$8:CP$367,$CT78)</f>
        <v>49777.681750912721</v>
      </c>
      <c r="CY78" s="125">
        <f>求节点(节奏总纲!V$4:V$363,CQ$8:CQ$367,$CT78)</f>
        <v>20104.61609547328</v>
      </c>
    </row>
    <row r="79" spans="22:103" x14ac:dyDescent="0.2">
      <c r="V79" s="110">
        <v>72</v>
      </c>
      <c r="W79" s="110">
        <f t="shared" si="207"/>
        <v>12840</v>
      </c>
      <c r="X79" s="110">
        <f t="shared" si="207"/>
        <v>18960</v>
      </c>
      <c r="Y79" s="134">
        <f t="shared" si="208"/>
        <v>18960</v>
      </c>
      <c r="Z79" s="110">
        <f t="shared" ref="Z79:AA79" si="232">Y79</f>
        <v>18960</v>
      </c>
      <c r="AA79" s="110">
        <f t="shared" si="232"/>
        <v>18960</v>
      </c>
      <c r="AO79" s="110">
        <v>72</v>
      </c>
      <c r="AP79" s="110">
        <f t="shared" ref="AP79:AT79" si="233">IFERROR(MAX($AO79-$C$2,0)*INDEX($AL$8:$AL$17,MATCH(AP$7,$AM$8:$AM$17,0))*$C$4/$C$3,AQ79)</f>
        <v>7200</v>
      </c>
      <c r="AQ79" s="110">
        <f t="shared" si="233"/>
        <v>9000</v>
      </c>
      <c r="AR79" s="110">
        <f t="shared" si="233"/>
        <v>10800</v>
      </c>
      <c r="AS79" s="110">
        <f t="shared" si="233"/>
        <v>18000</v>
      </c>
      <c r="AT79" s="110">
        <f t="shared" si="233"/>
        <v>36000</v>
      </c>
      <c r="BH79" s="110">
        <v>72</v>
      </c>
      <c r="BI79" s="110">
        <f t="shared" ref="BI79:BM79" si="234">IFERROR(MAX($BH79-$C$2,0)*INDEX($BE$8:$BE$17,MATCH(BI$7,$BF$8:$BF$17,0))*$C$4/$C$3,BJ79)</f>
        <v>0</v>
      </c>
      <c r="BJ79" s="110">
        <f t="shared" si="234"/>
        <v>0</v>
      </c>
      <c r="BK79" s="110">
        <f t="shared" si="234"/>
        <v>0</v>
      </c>
      <c r="BL79" s="110">
        <f t="shared" si="234"/>
        <v>0</v>
      </c>
      <c r="BM79" s="110">
        <f t="shared" si="234"/>
        <v>0</v>
      </c>
      <c r="CA79" s="110">
        <v>72</v>
      </c>
      <c r="CB79" s="136">
        <f t="shared" si="206"/>
        <v>5250</v>
      </c>
      <c r="CC79" s="136">
        <f t="shared" si="206"/>
        <v>5100</v>
      </c>
      <c r="CD79" s="136">
        <f t="shared" si="206"/>
        <v>9000</v>
      </c>
      <c r="CE79" s="136">
        <f t="shared" si="206"/>
        <v>14500</v>
      </c>
      <c r="CF79" s="136">
        <f t="shared" si="206"/>
        <v>37500</v>
      </c>
      <c r="CL79" s="125">
        <v>72</v>
      </c>
      <c r="CM79" s="125">
        <f t="shared" si="212"/>
        <v>25290</v>
      </c>
      <c r="CN79" s="125">
        <f t="shared" si="213"/>
        <v>33060</v>
      </c>
      <c r="CO79" s="125">
        <f t="shared" si="214"/>
        <v>38760</v>
      </c>
      <c r="CP79" s="125">
        <f t="shared" si="215"/>
        <v>51460</v>
      </c>
      <c r="CQ79" s="125">
        <f t="shared" si="216"/>
        <v>92460</v>
      </c>
      <c r="CT79" s="125">
        <v>72</v>
      </c>
      <c r="CU79" s="125">
        <f>求节点(节奏总纲!R$4:R$363,CM$8:CM$367,$CT79)</f>
        <v>69870.068145504556</v>
      </c>
      <c r="CV79" s="125">
        <f>求节点(节奏总纲!S$4:S$363,CN$8:CN$367,$CT79)</f>
        <v>76029.909085206658</v>
      </c>
      <c r="CW79" s="125">
        <f>求节点(节奏总纲!T$4:T$363,CO$8:CO$367,$CT79)</f>
        <v>67677.938351919627</v>
      </c>
      <c r="CX79" s="125">
        <f>求节点(节奏总纲!U$4:U$363,CP$8:CP$367,$CT79)</f>
        <v>55877.29302069117</v>
      </c>
      <c r="CY79" s="125">
        <f>求节点(节奏总纲!V$4:V$363,CQ$8:CQ$367,$CT79)</f>
        <v>26204.804926698573</v>
      </c>
    </row>
    <row r="80" spans="22:103" x14ac:dyDescent="0.2">
      <c r="V80" s="110">
        <v>73</v>
      </c>
      <c r="W80" s="110">
        <f t="shared" si="207"/>
        <v>13145.714285714286</v>
      </c>
      <c r="X80" s="110">
        <f t="shared" si="207"/>
        <v>19411.428571428572</v>
      </c>
      <c r="Y80" s="134">
        <f t="shared" si="208"/>
        <v>19411.428571428572</v>
      </c>
      <c r="Z80" s="110">
        <f t="shared" ref="Z80:AA80" si="235">Y80</f>
        <v>19411.428571428572</v>
      </c>
      <c r="AA80" s="110">
        <f t="shared" si="235"/>
        <v>19411.428571428572</v>
      </c>
      <c r="AO80" s="110">
        <v>73</v>
      </c>
      <c r="AP80" s="110">
        <f t="shared" ref="AP80:AT80" si="236">IFERROR(MAX($AO80-$C$2,0)*INDEX($AL$8:$AL$17,MATCH(AP$7,$AM$8:$AM$17,0))*$C$4/$C$3,AQ80)</f>
        <v>7371.4285714285716</v>
      </c>
      <c r="AQ80" s="110">
        <f t="shared" si="236"/>
        <v>9214.2857142857138</v>
      </c>
      <c r="AR80" s="110">
        <f t="shared" si="236"/>
        <v>11057.142857142857</v>
      </c>
      <c r="AS80" s="110">
        <f t="shared" si="236"/>
        <v>18428.571428571428</v>
      </c>
      <c r="AT80" s="110">
        <f t="shared" si="236"/>
        <v>36857.142857142855</v>
      </c>
      <c r="BH80" s="110">
        <v>73</v>
      </c>
      <c r="BI80" s="110">
        <f t="shared" ref="BI80:BM80" si="237">IFERROR(MAX($BH80-$C$2,0)*INDEX($BE$8:$BE$17,MATCH(BI$7,$BF$8:$BF$17,0))*$C$4/$C$3,BJ80)</f>
        <v>0</v>
      </c>
      <c r="BJ80" s="110">
        <f t="shared" si="237"/>
        <v>0</v>
      </c>
      <c r="BK80" s="110">
        <f t="shared" si="237"/>
        <v>0</v>
      </c>
      <c r="BL80" s="110">
        <f t="shared" si="237"/>
        <v>0</v>
      </c>
      <c r="BM80" s="110">
        <f t="shared" si="237"/>
        <v>0</v>
      </c>
      <c r="CA80" s="110">
        <v>73</v>
      </c>
      <c r="CB80" s="136">
        <f t="shared" si="206"/>
        <v>5375</v>
      </c>
      <c r="CC80" s="136">
        <f t="shared" si="206"/>
        <v>5221.4285714285716</v>
      </c>
      <c r="CD80" s="136">
        <f t="shared" si="206"/>
        <v>9214.2857142857138</v>
      </c>
      <c r="CE80" s="136">
        <f t="shared" si="206"/>
        <v>14845.238095238094</v>
      </c>
      <c r="CF80" s="136">
        <f t="shared" si="206"/>
        <v>38392.857142857145</v>
      </c>
      <c r="CL80" s="125">
        <v>73</v>
      </c>
      <c r="CM80" s="125">
        <f t="shared" si="212"/>
        <v>25892.142857142859</v>
      </c>
      <c r="CN80" s="125">
        <f t="shared" si="213"/>
        <v>33847.142857142855</v>
      </c>
      <c r="CO80" s="125">
        <f t="shared" si="214"/>
        <v>39682.857142857145</v>
      </c>
      <c r="CP80" s="125">
        <f t="shared" si="215"/>
        <v>52685.238095238092</v>
      </c>
      <c r="CQ80" s="125">
        <f t="shared" si="216"/>
        <v>94661.42857142858</v>
      </c>
      <c r="CT80" s="125">
        <v>73</v>
      </c>
      <c r="CU80" s="125">
        <f>求节点(节奏总纲!R$4:R$363,CM$8:CM$367,$CT80)</f>
        <v>76233.205538326481</v>
      </c>
      <c r="CV80" s="125">
        <f>求节点(节奏总纲!S$4:S$363,CN$8:CN$367,$CT80)</f>
        <v>82996.404109047435</v>
      </c>
      <c r="CW80" s="125">
        <f>求节点(节奏总纲!T$4:T$363,CO$8:CO$367,$CT80)</f>
        <v>74389.955447215587</v>
      </c>
      <c r="CX80" s="125">
        <f>求节点(节奏总纲!U$4:U$363,CP$8:CP$367,$CT80)</f>
        <v>62437.12992777973</v>
      </c>
      <c r="CY80" s="125">
        <f>求节点(节奏总纲!V$4:V$363,CQ$8:CQ$367,$CT80)</f>
        <v>32774.770983439594</v>
      </c>
    </row>
    <row r="81" spans="22:103" x14ac:dyDescent="0.2">
      <c r="V81" s="110">
        <v>74</v>
      </c>
      <c r="W81" s="110">
        <f t="shared" si="207"/>
        <v>13451.428571428571</v>
      </c>
      <c r="X81" s="110">
        <f t="shared" si="207"/>
        <v>19862.857142857141</v>
      </c>
      <c r="Y81" s="134">
        <f t="shared" si="208"/>
        <v>19862.857142857141</v>
      </c>
      <c r="Z81" s="110">
        <f t="shared" ref="Z81:AA81" si="238">Y81</f>
        <v>19862.857142857141</v>
      </c>
      <c r="AA81" s="110">
        <f t="shared" si="238"/>
        <v>19862.857142857141</v>
      </c>
      <c r="AO81" s="110">
        <v>74</v>
      </c>
      <c r="AP81" s="110">
        <f t="shared" ref="AP81:AT81" si="239">IFERROR(MAX($AO81-$C$2,0)*INDEX($AL$8:$AL$17,MATCH(AP$7,$AM$8:$AM$17,0))*$C$4/$C$3,AQ81)</f>
        <v>7542.8571428571431</v>
      </c>
      <c r="AQ81" s="110">
        <f t="shared" si="239"/>
        <v>9428.5714285714294</v>
      </c>
      <c r="AR81" s="110">
        <f t="shared" si="239"/>
        <v>11314.285714285714</v>
      </c>
      <c r="AS81" s="110">
        <f t="shared" si="239"/>
        <v>18857.142857142859</v>
      </c>
      <c r="AT81" s="110">
        <f t="shared" si="239"/>
        <v>37714.285714285717</v>
      </c>
      <c r="BH81" s="110">
        <v>74</v>
      </c>
      <c r="BI81" s="110">
        <f t="shared" ref="BI81:BM81" si="240">IFERROR(MAX($BH81-$C$2,0)*INDEX($BE$8:$BE$17,MATCH(BI$7,$BF$8:$BF$17,0))*$C$4/$C$3,BJ81)</f>
        <v>0</v>
      </c>
      <c r="BJ81" s="110">
        <f t="shared" si="240"/>
        <v>0</v>
      </c>
      <c r="BK81" s="110">
        <f t="shared" si="240"/>
        <v>0</v>
      </c>
      <c r="BL81" s="110">
        <f t="shared" si="240"/>
        <v>0</v>
      </c>
      <c r="BM81" s="110">
        <f t="shared" si="240"/>
        <v>0</v>
      </c>
      <c r="CA81" s="110">
        <v>74</v>
      </c>
      <c r="CB81" s="136">
        <f t="shared" si="206"/>
        <v>5500</v>
      </c>
      <c r="CC81" s="136">
        <f t="shared" si="206"/>
        <v>5342.8571428571431</v>
      </c>
      <c r="CD81" s="136">
        <f t="shared" si="206"/>
        <v>9428.5714285714294</v>
      </c>
      <c r="CE81" s="136">
        <f t="shared" si="206"/>
        <v>15190.476190476189</v>
      </c>
      <c r="CF81" s="136">
        <f t="shared" si="206"/>
        <v>39285.714285714283</v>
      </c>
      <c r="CL81" s="125">
        <v>74</v>
      </c>
      <c r="CM81" s="125">
        <f t="shared" si="212"/>
        <v>26494.285714285714</v>
      </c>
      <c r="CN81" s="125">
        <f t="shared" si="213"/>
        <v>34634.285714285717</v>
      </c>
      <c r="CO81" s="125">
        <f t="shared" si="214"/>
        <v>40605.714285714283</v>
      </c>
      <c r="CP81" s="125">
        <f t="shared" si="215"/>
        <v>53910.476190476191</v>
      </c>
      <c r="CQ81" s="125">
        <f t="shared" si="216"/>
        <v>96862.85714285713</v>
      </c>
      <c r="CT81" s="125">
        <v>74</v>
      </c>
      <c r="CU81" s="125">
        <f>求节点(节奏总纲!R$4:R$363,CM$8:CM$367,$CT81)</f>
        <v>83037.452160344561</v>
      </c>
      <c r="CV81" s="125">
        <f>求节点(节奏总纲!S$4:S$363,CN$8:CN$367,$CT81)</f>
        <v>90659.501327036531</v>
      </c>
      <c r="CW81" s="125">
        <f>求节点(节奏总纲!T$4:T$363,CO$8:CO$367,$CT81)</f>
        <v>81872.965552072928</v>
      </c>
      <c r="CX81" s="125">
        <f>求节点(节奏总纲!U$4:U$363,CP$8:CP$367,$CT81)</f>
        <v>69688.653427240686</v>
      </c>
      <c r="CY81" s="125">
        <f>求节点(节奏总纲!V$4:V$363,CQ$8:CQ$367,$CT81)</f>
        <v>40026.470207450089</v>
      </c>
    </row>
    <row r="82" spans="22:103" x14ac:dyDescent="0.2">
      <c r="V82" s="110">
        <v>75</v>
      </c>
      <c r="W82" s="110">
        <f t="shared" si="207"/>
        <v>13757.142857142857</v>
      </c>
      <c r="X82" s="110">
        <f t="shared" si="207"/>
        <v>20314.285714285714</v>
      </c>
      <c r="Y82" s="134">
        <f t="shared" si="208"/>
        <v>20314.285714285714</v>
      </c>
      <c r="Z82" s="110">
        <f t="shared" ref="Z82:AA82" si="241">Y82</f>
        <v>20314.285714285714</v>
      </c>
      <c r="AA82" s="110">
        <f t="shared" si="241"/>
        <v>20314.285714285714</v>
      </c>
      <c r="AO82" s="110">
        <v>75</v>
      </c>
      <c r="AP82" s="110">
        <f t="shared" ref="AP82:AT82" si="242">IFERROR(MAX($AO82-$C$2,0)*INDEX($AL$8:$AL$17,MATCH(AP$7,$AM$8:$AM$17,0))*$C$4/$C$3,AQ82)</f>
        <v>7714.2857142857147</v>
      </c>
      <c r="AQ82" s="110">
        <f t="shared" si="242"/>
        <v>9642.8571428571431</v>
      </c>
      <c r="AR82" s="110">
        <f t="shared" si="242"/>
        <v>11571.428571428571</v>
      </c>
      <c r="AS82" s="110">
        <f t="shared" si="242"/>
        <v>19285.714285714286</v>
      </c>
      <c r="AT82" s="110">
        <f t="shared" si="242"/>
        <v>38571.428571428572</v>
      </c>
      <c r="BH82" s="110">
        <v>75</v>
      </c>
      <c r="BI82" s="110">
        <f t="shared" ref="BI82:BM82" si="243">IFERROR(MAX($BH82-$C$2,0)*INDEX($BE$8:$BE$17,MATCH(BI$7,$BF$8:$BF$17,0))*$C$4/$C$3,BJ82)</f>
        <v>0</v>
      </c>
      <c r="BJ82" s="110">
        <f t="shared" si="243"/>
        <v>0</v>
      </c>
      <c r="BK82" s="110">
        <f t="shared" si="243"/>
        <v>0</v>
      </c>
      <c r="BL82" s="110">
        <f t="shared" si="243"/>
        <v>0</v>
      </c>
      <c r="BM82" s="110">
        <f t="shared" si="243"/>
        <v>0</v>
      </c>
      <c r="CA82" s="110">
        <v>75</v>
      </c>
      <c r="CB82" s="136">
        <f t="shared" si="206"/>
        <v>5625</v>
      </c>
      <c r="CC82" s="136">
        <f t="shared" si="206"/>
        <v>5464.2857142857147</v>
      </c>
      <c r="CD82" s="136">
        <f t="shared" si="206"/>
        <v>9642.8571428571431</v>
      </c>
      <c r="CE82" s="136">
        <f t="shared" si="206"/>
        <v>15535.714285714286</v>
      </c>
      <c r="CF82" s="136">
        <f t="shared" si="206"/>
        <v>40178.571428571428</v>
      </c>
      <c r="CL82" s="125">
        <v>75</v>
      </c>
      <c r="CM82" s="125">
        <f t="shared" si="212"/>
        <v>27096.428571428572</v>
      </c>
      <c r="CN82" s="125">
        <f t="shared" si="213"/>
        <v>35421.428571428572</v>
      </c>
      <c r="CO82" s="125">
        <f t="shared" si="214"/>
        <v>41528.571428571428</v>
      </c>
      <c r="CP82" s="125">
        <f t="shared" si="215"/>
        <v>55135.71428571429</v>
      </c>
      <c r="CQ82" s="125">
        <f t="shared" si="216"/>
        <v>99064.28571428571</v>
      </c>
      <c r="CT82" s="125">
        <v>75</v>
      </c>
      <c r="CU82" s="125">
        <f>求节点(节奏总纲!R$4:R$363,CM$8:CM$367,$CT82)</f>
        <v>90333.889962067362</v>
      </c>
      <c r="CV82" s="125">
        <f>求节点(节奏总纲!S$4:S$363,CN$8:CN$367,$CT82)</f>
        <v>98993.740530182607</v>
      </c>
      <c r="CW82" s="125">
        <f>求节点(节奏总纲!T$4:T$363,CO$8:CO$367,$CT82)</f>
        <v>89880.624155762489</v>
      </c>
      <c r="CX82" s="125">
        <f>求节点(节奏总纲!U$4:U$363,CP$8:CP$367,$CT82)</f>
        <v>77467.556728057665</v>
      </c>
      <c r="CY82" s="125">
        <f>求节点(节奏总纲!V$4:V$363,CQ$8:CQ$367,$CT82)</f>
        <v>47927.609905291676</v>
      </c>
    </row>
    <row r="83" spans="22:103" x14ac:dyDescent="0.2">
      <c r="V83" s="110">
        <v>76</v>
      </c>
      <c r="W83" s="110">
        <f t="shared" si="207"/>
        <v>14062.857142857143</v>
      </c>
      <c r="X83" s="110">
        <f t="shared" si="207"/>
        <v>20765.714285714286</v>
      </c>
      <c r="Y83" s="134">
        <f t="shared" si="208"/>
        <v>20765.714285714286</v>
      </c>
      <c r="Z83" s="110">
        <f t="shared" ref="Z83:AA83" si="244">Y83</f>
        <v>20765.714285714286</v>
      </c>
      <c r="AA83" s="110">
        <f t="shared" si="244"/>
        <v>20765.714285714286</v>
      </c>
      <c r="AO83" s="110">
        <v>76</v>
      </c>
      <c r="AP83" s="110">
        <f t="shared" ref="AP83:AT83" si="245">IFERROR(MAX($AO83-$C$2,0)*INDEX($AL$8:$AL$17,MATCH(AP$7,$AM$8:$AM$17,0))*$C$4/$C$3,AQ83)</f>
        <v>7885.7142857142853</v>
      </c>
      <c r="AQ83" s="110">
        <f t="shared" si="245"/>
        <v>9857.1428571428569</v>
      </c>
      <c r="AR83" s="110">
        <f t="shared" si="245"/>
        <v>11828.571428571429</v>
      </c>
      <c r="AS83" s="110">
        <f t="shared" si="245"/>
        <v>19714.285714285714</v>
      </c>
      <c r="AT83" s="110">
        <f t="shared" si="245"/>
        <v>39428.571428571428</v>
      </c>
      <c r="BH83" s="110">
        <v>76</v>
      </c>
      <c r="BI83" s="110">
        <f t="shared" ref="BI83:BM83" si="246">IFERROR(MAX($BH83-$C$2,0)*INDEX($BE$8:$BE$17,MATCH(BI$7,$BF$8:$BF$17,0))*$C$4/$C$3,BJ83)</f>
        <v>0</v>
      </c>
      <c r="BJ83" s="110">
        <f t="shared" si="246"/>
        <v>0</v>
      </c>
      <c r="BK83" s="110">
        <f t="shared" si="246"/>
        <v>0</v>
      </c>
      <c r="BL83" s="110">
        <f t="shared" si="246"/>
        <v>0</v>
      </c>
      <c r="BM83" s="110">
        <f t="shared" si="246"/>
        <v>0</v>
      </c>
      <c r="CA83" s="110">
        <v>76</v>
      </c>
      <c r="CB83" s="136">
        <f t="shared" si="206"/>
        <v>5750</v>
      </c>
      <c r="CC83" s="136">
        <f t="shared" si="206"/>
        <v>5585.7142857142853</v>
      </c>
      <c r="CD83" s="136">
        <f t="shared" si="206"/>
        <v>9857.1428571428569</v>
      </c>
      <c r="CE83" s="136">
        <f t="shared" si="206"/>
        <v>15880.95238095238</v>
      </c>
      <c r="CF83" s="136">
        <f t="shared" si="206"/>
        <v>41071.428571428572</v>
      </c>
      <c r="CL83" s="125">
        <v>76</v>
      </c>
      <c r="CM83" s="125">
        <f t="shared" si="212"/>
        <v>27698.571428571428</v>
      </c>
      <c r="CN83" s="125">
        <f t="shared" si="213"/>
        <v>36208.571428571428</v>
      </c>
      <c r="CO83" s="125">
        <f t="shared" si="214"/>
        <v>42451.428571428572</v>
      </c>
      <c r="CP83" s="125">
        <f t="shared" si="215"/>
        <v>56360.952380952382</v>
      </c>
      <c r="CQ83" s="125">
        <f t="shared" si="216"/>
        <v>101265.71428571429</v>
      </c>
      <c r="CT83" s="125">
        <v>76</v>
      </c>
      <c r="CU83" s="125">
        <f>求节点(节奏总纲!R$4:R$363,CM$8:CM$367,$CT83)</f>
        <v>98156.84331576353</v>
      </c>
      <c r="CV83" s="125">
        <f>求节点(节奏总纲!S$4:S$363,CN$8:CN$367,$CT83)</f>
        <v>107819.9522817549</v>
      </c>
      <c r="CW83" s="125">
        <f>求节点(节奏总纲!T$4:T$363,CO$8:CO$367,$CT83)</f>
        <v>98321.273812248895</v>
      </c>
      <c r="CX83" s="125">
        <f>求节点(节奏总纲!U$4:U$363,CP$8:CP$367,$CT83)</f>
        <v>85816.849188899505</v>
      </c>
      <c r="CY83" s="125">
        <f>求节点(节奏总纲!V$4:V$363,CQ$8:CQ$367,$CT83)</f>
        <v>56493.946616940637</v>
      </c>
    </row>
    <row r="84" spans="22:103" x14ac:dyDescent="0.2">
      <c r="V84" s="110">
        <v>77</v>
      </c>
      <c r="W84" s="110">
        <f t="shared" si="207"/>
        <v>14368.571428571429</v>
      </c>
      <c r="X84" s="110">
        <f t="shared" si="207"/>
        <v>21217.142857142859</v>
      </c>
      <c r="Y84" s="134">
        <f t="shared" si="208"/>
        <v>21217.142857142859</v>
      </c>
      <c r="Z84" s="110">
        <f t="shared" ref="Z84:AA84" si="247">Y84</f>
        <v>21217.142857142859</v>
      </c>
      <c r="AA84" s="110">
        <f t="shared" si="247"/>
        <v>21217.142857142859</v>
      </c>
      <c r="AO84" s="110">
        <v>77</v>
      </c>
      <c r="AP84" s="110">
        <f t="shared" ref="AP84:AT84" si="248">IFERROR(MAX($AO84-$C$2,0)*INDEX($AL$8:$AL$17,MATCH(AP$7,$AM$8:$AM$17,0))*$C$4/$C$3,AQ84)</f>
        <v>8057.1428571428569</v>
      </c>
      <c r="AQ84" s="110">
        <f t="shared" si="248"/>
        <v>10071.428571428571</v>
      </c>
      <c r="AR84" s="110">
        <f t="shared" si="248"/>
        <v>12085.714285714286</v>
      </c>
      <c r="AS84" s="110">
        <f t="shared" si="248"/>
        <v>20142.857142857141</v>
      </c>
      <c r="AT84" s="110">
        <f t="shared" si="248"/>
        <v>40285.714285714283</v>
      </c>
      <c r="BH84" s="110">
        <v>77</v>
      </c>
      <c r="BI84" s="110">
        <f t="shared" ref="BI84:BM84" si="249">IFERROR(MAX($BH84-$C$2,0)*INDEX($BE$8:$BE$17,MATCH(BI$7,$BF$8:$BF$17,0))*$C$4/$C$3,BJ84)</f>
        <v>0</v>
      </c>
      <c r="BJ84" s="110">
        <f t="shared" si="249"/>
        <v>0</v>
      </c>
      <c r="BK84" s="110">
        <f t="shared" si="249"/>
        <v>0</v>
      </c>
      <c r="BL84" s="110">
        <f t="shared" si="249"/>
        <v>0</v>
      </c>
      <c r="BM84" s="110">
        <f t="shared" si="249"/>
        <v>0</v>
      </c>
      <c r="CA84" s="110">
        <v>77</v>
      </c>
      <c r="CB84" s="136">
        <f t="shared" si="206"/>
        <v>5875</v>
      </c>
      <c r="CC84" s="136">
        <f t="shared" si="206"/>
        <v>5707.1428571428569</v>
      </c>
      <c r="CD84" s="136">
        <f t="shared" si="206"/>
        <v>10071.428571428571</v>
      </c>
      <c r="CE84" s="136">
        <f t="shared" si="206"/>
        <v>16226.190476190475</v>
      </c>
      <c r="CF84" s="136">
        <f t="shared" si="206"/>
        <v>41964.285714285717</v>
      </c>
      <c r="CL84" s="125">
        <v>77</v>
      </c>
      <c r="CM84" s="125">
        <f t="shared" si="212"/>
        <v>28300.714285714286</v>
      </c>
      <c r="CN84" s="125">
        <f t="shared" si="213"/>
        <v>36995.714285714283</v>
      </c>
      <c r="CO84" s="125">
        <f t="shared" si="214"/>
        <v>43374.285714285717</v>
      </c>
      <c r="CP84" s="125">
        <f t="shared" si="215"/>
        <v>57586.190476190473</v>
      </c>
      <c r="CQ84" s="125">
        <f t="shared" si="216"/>
        <v>103467.14285714287</v>
      </c>
      <c r="CT84" s="125">
        <v>77</v>
      </c>
      <c r="CU84" s="125">
        <f>求节点(节奏总纲!R$4:R$363,CM$8:CM$367,$CT84)</f>
        <v>106543.5221367544</v>
      </c>
      <c r="CV84" s="125">
        <f>求节点(节奏总纲!S$4:S$363,CN$8:CN$367,$CT84)</f>
        <v>117387.53231895441</v>
      </c>
      <c r="CW84" s="125">
        <f>求节点(节奏总纲!T$4:T$363,CO$8:CO$367,$CT84)</f>
        <v>107557.41415547006</v>
      </c>
      <c r="CX84" s="125">
        <f>求节点(节奏总纲!U$4:U$363,CP$8:CP$367,$CT84)</f>
        <v>94873.348130956729</v>
      </c>
      <c r="CY84" s="125">
        <f>求节点(节奏总纲!V$4:V$363,CQ$8:CQ$367,$CT84)</f>
        <v>65054.193225485556</v>
      </c>
    </row>
    <row r="85" spans="22:103" x14ac:dyDescent="0.2">
      <c r="V85" s="110">
        <v>78</v>
      </c>
      <c r="W85" s="110">
        <f t="shared" si="207"/>
        <v>14674.285714285714</v>
      </c>
      <c r="X85" s="110">
        <f t="shared" si="207"/>
        <v>21668.571428571428</v>
      </c>
      <c r="Y85" s="134">
        <f t="shared" si="208"/>
        <v>21668.571428571428</v>
      </c>
      <c r="Z85" s="110">
        <f t="shared" ref="Z85:AA85" si="250">Y85</f>
        <v>21668.571428571428</v>
      </c>
      <c r="AA85" s="110">
        <f t="shared" si="250"/>
        <v>21668.571428571428</v>
      </c>
      <c r="AO85" s="110">
        <v>78</v>
      </c>
      <c r="AP85" s="110">
        <f t="shared" ref="AP85:AT85" si="251">IFERROR(MAX($AO85-$C$2,0)*INDEX($AL$8:$AL$17,MATCH(AP$7,$AM$8:$AM$17,0))*$C$4/$C$3,AQ85)</f>
        <v>8228.5714285714294</v>
      </c>
      <c r="AQ85" s="110">
        <f t="shared" si="251"/>
        <v>10285.714285714286</v>
      </c>
      <c r="AR85" s="110">
        <f t="shared" si="251"/>
        <v>12342.857142857143</v>
      </c>
      <c r="AS85" s="110">
        <f t="shared" si="251"/>
        <v>20571.428571428572</v>
      </c>
      <c r="AT85" s="110">
        <f t="shared" si="251"/>
        <v>41142.857142857145</v>
      </c>
      <c r="BH85" s="110">
        <v>78</v>
      </c>
      <c r="BI85" s="110">
        <f t="shared" ref="BI85:BM85" si="252">IFERROR(MAX($BH85-$C$2,0)*INDEX($BE$8:$BE$17,MATCH(BI$7,$BF$8:$BF$17,0))*$C$4/$C$3,BJ85)</f>
        <v>0</v>
      </c>
      <c r="BJ85" s="110">
        <f t="shared" si="252"/>
        <v>0</v>
      </c>
      <c r="BK85" s="110">
        <f t="shared" si="252"/>
        <v>0</v>
      </c>
      <c r="BL85" s="110">
        <f t="shared" si="252"/>
        <v>0</v>
      </c>
      <c r="BM85" s="110">
        <f t="shared" si="252"/>
        <v>0</v>
      </c>
      <c r="CA85" s="110">
        <v>78</v>
      </c>
      <c r="CB85" s="136">
        <f t="shared" si="206"/>
        <v>6000</v>
      </c>
      <c r="CC85" s="136">
        <f t="shared" si="206"/>
        <v>5828.5714285714284</v>
      </c>
      <c r="CD85" s="136">
        <f t="shared" si="206"/>
        <v>10285.714285714286</v>
      </c>
      <c r="CE85" s="136">
        <f t="shared" si="206"/>
        <v>16571.428571428572</v>
      </c>
      <c r="CF85" s="136">
        <f t="shared" si="206"/>
        <v>42857.142857142855</v>
      </c>
      <c r="CL85" s="125">
        <v>78</v>
      </c>
      <c r="CM85" s="125">
        <f t="shared" si="212"/>
        <v>28902.857142857145</v>
      </c>
      <c r="CN85" s="125">
        <f t="shared" si="213"/>
        <v>37782.857142857145</v>
      </c>
      <c r="CO85" s="125">
        <f t="shared" si="214"/>
        <v>44297.142857142855</v>
      </c>
      <c r="CP85" s="125">
        <f t="shared" si="215"/>
        <v>58811.428571428572</v>
      </c>
      <c r="CQ85" s="125">
        <f t="shared" si="216"/>
        <v>105668.57142857142</v>
      </c>
      <c r="CT85" s="125">
        <v>78</v>
      </c>
      <c r="CU85" s="125">
        <f>求节点(节奏总纲!R$4:R$363,CM$8:CM$367,$CT85)</f>
        <v>115532.57001930411</v>
      </c>
      <c r="CV85" s="125">
        <f>求节点(节奏总纲!S$4:S$363,CN$8:CN$367,$CT85)</f>
        <v>127553.64008859977</v>
      </c>
      <c r="CW85" s="125">
        <f>求节点(节奏总纲!T$4:T$363,CO$8:CO$367,$CT85)</f>
        <v>117429.8807452926</v>
      </c>
      <c r="CX85" s="125">
        <f>求节点(节奏总纲!U$4:U$363,CP$8:CP$367,$CT85)</f>
        <v>104355.48406367315</v>
      </c>
      <c r="CY85" s="125">
        <f>求节点(节奏总纲!V$4:V$363,CQ$8:CQ$367,$CT85)</f>
        <v>74122.940058163003</v>
      </c>
    </row>
    <row r="86" spans="22:103" x14ac:dyDescent="0.2">
      <c r="V86" s="110">
        <v>79</v>
      </c>
      <c r="W86" s="110">
        <f t="shared" si="207"/>
        <v>14980</v>
      </c>
      <c r="X86" s="110">
        <f t="shared" si="207"/>
        <v>22120</v>
      </c>
      <c r="Y86" s="134">
        <f t="shared" si="208"/>
        <v>22120</v>
      </c>
      <c r="Z86" s="110">
        <f t="shared" ref="Z86:AA86" si="253">Y86</f>
        <v>22120</v>
      </c>
      <c r="AA86" s="110">
        <f t="shared" si="253"/>
        <v>22120</v>
      </c>
      <c r="AO86" s="110">
        <v>79</v>
      </c>
      <c r="AP86" s="110">
        <f t="shared" ref="AP86:AT86" si="254">IFERROR(MAX($AO86-$C$2,0)*INDEX($AL$8:$AL$17,MATCH(AP$7,$AM$8:$AM$17,0))*$C$4/$C$3,AQ86)</f>
        <v>8400</v>
      </c>
      <c r="AQ86" s="110">
        <f t="shared" si="254"/>
        <v>10500</v>
      </c>
      <c r="AR86" s="110">
        <f t="shared" si="254"/>
        <v>12600</v>
      </c>
      <c r="AS86" s="110">
        <f t="shared" si="254"/>
        <v>21000</v>
      </c>
      <c r="AT86" s="110">
        <f t="shared" si="254"/>
        <v>42000</v>
      </c>
      <c r="BH86" s="110">
        <v>79</v>
      </c>
      <c r="BI86" s="110">
        <f t="shared" ref="BI86:BM86" si="255">IFERROR(MAX($BH86-$C$2,0)*INDEX($BE$8:$BE$17,MATCH(BI$7,$BF$8:$BF$17,0))*$C$4/$C$3,BJ86)</f>
        <v>0</v>
      </c>
      <c r="BJ86" s="110">
        <f t="shared" si="255"/>
        <v>0</v>
      </c>
      <c r="BK86" s="110">
        <f t="shared" si="255"/>
        <v>0</v>
      </c>
      <c r="BL86" s="110">
        <f t="shared" si="255"/>
        <v>0</v>
      </c>
      <c r="BM86" s="110">
        <f t="shared" si="255"/>
        <v>0</v>
      </c>
      <c r="CA86" s="110">
        <v>79</v>
      </c>
      <c r="CB86" s="136">
        <f t="shared" si="206"/>
        <v>6125</v>
      </c>
      <c r="CC86" s="136">
        <f t="shared" si="206"/>
        <v>5950</v>
      </c>
      <c r="CD86" s="136">
        <f t="shared" si="206"/>
        <v>10500</v>
      </c>
      <c r="CE86" s="136">
        <f t="shared" si="206"/>
        <v>16916.666666666664</v>
      </c>
      <c r="CF86" s="136">
        <f t="shared" si="206"/>
        <v>43750</v>
      </c>
      <c r="CL86" s="125">
        <v>79</v>
      </c>
      <c r="CM86" s="125">
        <f t="shared" si="212"/>
        <v>29505</v>
      </c>
      <c r="CN86" s="125">
        <f t="shared" si="213"/>
        <v>38570</v>
      </c>
      <c r="CO86" s="125">
        <f t="shared" si="214"/>
        <v>45220</v>
      </c>
      <c r="CP86" s="125">
        <f t="shared" si="215"/>
        <v>60036.666666666664</v>
      </c>
      <c r="CQ86" s="125">
        <f t="shared" si="216"/>
        <v>107870</v>
      </c>
      <c r="CT86" s="125">
        <v>79</v>
      </c>
      <c r="CU86" s="125">
        <f>求节点(节奏总纲!R$4:R$363,CM$8:CM$367,$CT86)</f>
        <v>125164.27994535277</v>
      </c>
      <c r="CV86" s="125">
        <f>求节点(节奏总纲!S$4:S$363,CN$8:CN$367,$CT86)</f>
        <v>138603.11837905523</v>
      </c>
      <c r="CW86" s="125">
        <f>求节点(节奏总纲!T$4:T$363,CO$8:CO$367,$CT86)</f>
        <v>128034.44292658388</v>
      </c>
      <c r="CX86" s="125">
        <f>求节点(节奏总纲!U$4:U$363,CP$8:CP$367,$CT86)</f>
        <v>114095.48155765649</v>
      </c>
      <c r="CY86" s="125">
        <f>求节点(节奏总纲!V$4:V$363,CQ$8:CQ$367,$CT86)</f>
        <v>83932.751390874633</v>
      </c>
    </row>
    <row r="87" spans="22:103" x14ac:dyDescent="0.2">
      <c r="V87" s="110">
        <v>80</v>
      </c>
      <c r="W87" s="110">
        <f t="shared" si="207"/>
        <v>15285.714285714286</v>
      </c>
      <c r="X87" s="110">
        <f t="shared" si="207"/>
        <v>22571.428571428572</v>
      </c>
      <c r="Y87" s="134">
        <f t="shared" si="208"/>
        <v>22571.428571428572</v>
      </c>
      <c r="Z87" s="110">
        <f t="shared" ref="Z87:AA87" si="256">Y87</f>
        <v>22571.428571428572</v>
      </c>
      <c r="AA87" s="110">
        <f t="shared" si="256"/>
        <v>22571.428571428572</v>
      </c>
      <c r="AO87" s="110">
        <v>80</v>
      </c>
      <c r="AP87" s="110">
        <f t="shared" ref="AP87:AT87" si="257">IFERROR(MAX($AO87-$C$2,0)*INDEX($AL$8:$AL$17,MATCH(AP$7,$AM$8:$AM$17,0))*$C$4/$C$3,AQ87)</f>
        <v>8571.4285714285706</v>
      </c>
      <c r="AQ87" s="110">
        <f t="shared" si="257"/>
        <v>10714.285714285714</v>
      </c>
      <c r="AR87" s="110">
        <f t="shared" si="257"/>
        <v>12857.142857142857</v>
      </c>
      <c r="AS87" s="110">
        <f t="shared" si="257"/>
        <v>21428.571428571428</v>
      </c>
      <c r="AT87" s="110">
        <f t="shared" si="257"/>
        <v>42857.142857142855</v>
      </c>
      <c r="BH87" s="110">
        <v>80</v>
      </c>
      <c r="BI87" s="110">
        <f t="shared" ref="BI87:BM87" si="258">IFERROR(MAX($BH87-$C$2,0)*INDEX($BE$8:$BE$17,MATCH(BI$7,$BF$8:$BF$17,0))*$C$4/$C$3,BJ87)</f>
        <v>0</v>
      </c>
      <c r="BJ87" s="110">
        <f t="shared" si="258"/>
        <v>0</v>
      </c>
      <c r="BK87" s="110">
        <f t="shared" si="258"/>
        <v>0</v>
      </c>
      <c r="BL87" s="110">
        <f t="shared" si="258"/>
        <v>0</v>
      </c>
      <c r="BM87" s="110">
        <f t="shared" si="258"/>
        <v>0</v>
      </c>
      <c r="CA87" s="110">
        <v>80</v>
      </c>
      <c r="CB87" s="136">
        <f t="shared" si="206"/>
        <v>6250</v>
      </c>
      <c r="CC87" s="136">
        <f t="shared" si="206"/>
        <v>6071.4285714285716</v>
      </c>
      <c r="CD87" s="136">
        <f t="shared" si="206"/>
        <v>10714.285714285714</v>
      </c>
      <c r="CE87" s="136">
        <f t="shared" si="206"/>
        <v>17261.90476190476</v>
      </c>
      <c r="CF87" s="136">
        <f t="shared" si="206"/>
        <v>44642.857142857145</v>
      </c>
      <c r="CL87" s="125">
        <v>80</v>
      </c>
      <c r="CM87" s="125">
        <f t="shared" si="212"/>
        <v>30107.142857142855</v>
      </c>
      <c r="CN87" s="125">
        <f t="shared" si="213"/>
        <v>39357.142857142862</v>
      </c>
      <c r="CO87" s="125">
        <f t="shared" si="214"/>
        <v>46142.857142857145</v>
      </c>
      <c r="CP87" s="125">
        <f t="shared" si="215"/>
        <v>61261.904761904763</v>
      </c>
      <c r="CQ87" s="125">
        <f t="shared" si="216"/>
        <v>110071.42857142858</v>
      </c>
      <c r="CT87" s="125">
        <v>80</v>
      </c>
      <c r="CU87" s="125">
        <f>求节点(节奏总纲!R$4:R$363,CM$8:CM$367,$CT87)</f>
        <v>135482.14285714287</v>
      </c>
      <c r="CV87" s="125">
        <f>求节点(节奏总纲!S$4:S$363,CN$8:CN$367,$CT87)</f>
        <v>150412.28450957788</v>
      </c>
      <c r="CW87" s="125">
        <f>求节点(节奏总纲!T$4:T$363,CO$8:CO$367,$CT87)</f>
        <v>138751.46480063288</v>
      </c>
      <c r="CX87" s="125">
        <f>求节点(节奏总纲!U$4:U$363,CP$8:CP$367,$CT87)</f>
        <v>124483.70991800532</v>
      </c>
      <c r="CY87" s="125">
        <f>求节点(节奏总纲!V$4:V$363,CQ$8:CQ$367,$CT87)</f>
        <v>94203.029594039312</v>
      </c>
    </row>
    <row r="88" spans="22:103" x14ac:dyDescent="0.2">
      <c r="V88" s="110">
        <v>81</v>
      </c>
      <c r="W88" s="110">
        <f t="shared" si="207"/>
        <v>15591.428571428571</v>
      </c>
      <c r="X88" s="110">
        <f t="shared" si="207"/>
        <v>23022.857142857141</v>
      </c>
      <c r="Y88" s="134">
        <f t="shared" si="208"/>
        <v>23022.857142857141</v>
      </c>
      <c r="Z88" s="110">
        <f t="shared" ref="Z88:AA88" si="259">Y88</f>
        <v>23022.857142857141</v>
      </c>
      <c r="AA88" s="110">
        <f t="shared" si="259"/>
        <v>23022.857142857141</v>
      </c>
      <c r="AO88" s="110">
        <v>81</v>
      </c>
      <c r="AP88" s="110">
        <f t="shared" ref="AP88:AT88" si="260">IFERROR(MAX($AO88-$C$2,0)*INDEX($AL$8:$AL$17,MATCH(AP$7,$AM$8:$AM$17,0))*$C$4/$C$3,AQ88)</f>
        <v>8742.8571428571431</v>
      </c>
      <c r="AQ88" s="110">
        <f t="shared" si="260"/>
        <v>10928.571428571429</v>
      </c>
      <c r="AR88" s="110">
        <f t="shared" si="260"/>
        <v>13114.285714285714</v>
      </c>
      <c r="AS88" s="110">
        <f t="shared" si="260"/>
        <v>21857.142857142859</v>
      </c>
      <c r="AT88" s="110">
        <f t="shared" si="260"/>
        <v>43714.285714285717</v>
      </c>
      <c r="BH88" s="110">
        <v>81</v>
      </c>
      <c r="BI88" s="110">
        <f t="shared" ref="BI88:BM88" si="261">IFERROR(MAX($BH88-$C$2,0)*INDEX($BE$8:$BE$17,MATCH(BI$7,$BF$8:$BF$17,0))*$C$4/$C$3,BJ88)</f>
        <v>0</v>
      </c>
      <c r="BJ88" s="110">
        <f t="shared" si="261"/>
        <v>0</v>
      </c>
      <c r="BK88" s="110">
        <f t="shared" si="261"/>
        <v>0</v>
      </c>
      <c r="BL88" s="110">
        <f t="shared" si="261"/>
        <v>0</v>
      </c>
      <c r="BM88" s="110">
        <f t="shared" si="261"/>
        <v>0</v>
      </c>
      <c r="CA88" s="110">
        <v>81</v>
      </c>
      <c r="CB88" s="136">
        <f t="shared" si="206"/>
        <v>6375</v>
      </c>
      <c r="CC88" s="136">
        <f t="shared" si="206"/>
        <v>6192.8571428571431</v>
      </c>
      <c r="CD88" s="136">
        <f t="shared" si="206"/>
        <v>10928.571428571429</v>
      </c>
      <c r="CE88" s="136">
        <f t="shared" si="206"/>
        <v>17607.142857142855</v>
      </c>
      <c r="CF88" s="136">
        <f t="shared" si="206"/>
        <v>45535.714285714283</v>
      </c>
      <c r="CL88" s="125">
        <v>81</v>
      </c>
      <c r="CM88" s="125">
        <f t="shared" si="212"/>
        <v>30709.285714285714</v>
      </c>
      <c r="CN88" s="125">
        <f t="shared" si="213"/>
        <v>40144.285714285717</v>
      </c>
      <c r="CO88" s="125">
        <f t="shared" si="214"/>
        <v>47065.714285714283</v>
      </c>
      <c r="CP88" s="125">
        <f t="shared" si="215"/>
        <v>62487.142857142855</v>
      </c>
      <c r="CQ88" s="125">
        <f t="shared" si="216"/>
        <v>112272.85714285713</v>
      </c>
      <c r="CT88" s="125">
        <v>81</v>
      </c>
      <c r="CU88" s="125">
        <f>求节点(节奏总纲!R$4:R$363,CM$8:CM$367,$CT88)</f>
        <v>146555.77347042217</v>
      </c>
      <c r="CV88" s="125">
        <f>求节点(节奏总纲!S$4:S$363,CN$8:CN$367,$CT88)</f>
        <v>162451.52580784663</v>
      </c>
      <c r="CW88" s="125">
        <f>求节点(节奏总纲!T$4:T$363,CO$8:CO$367,$CT88)</f>
        <v>150145.74843297762</v>
      </c>
      <c r="CX88" s="125">
        <f>求节点(节奏总纲!U$4:U$363,CP$8:CP$367,$CT88)</f>
        <v>135727.48381174912</v>
      </c>
      <c r="CY88" s="125">
        <f>求节点(节奏总纲!V$4:V$363,CQ$8:CQ$367,$CT88)</f>
        <v>105368.47415534008</v>
      </c>
    </row>
    <row r="89" spans="22:103" x14ac:dyDescent="0.2">
      <c r="V89" s="110">
        <v>82</v>
      </c>
      <c r="W89" s="110">
        <f t="shared" si="207"/>
        <v>15897.142857142857</v>
      </c>
      <c r="X89" s="110">
        <f t="shared" si="207"/>
        <v>23474.285714285714</v>
      </c>
      <c r="Y89" s="134">
        <f t="shared" si="208"/>
        <v>23474.285714285714</v>
      </c>
      <c r="Z89" s="110">
        <f t="shared" ref="Z89:AA89" si="262">Y89</f>
        <v>23474.285714285714</v>
      </c>
      <c r="AA89" s="110">
        <f t="shared" si="262"/>
        <v>23474.285714285714</v>
      </c>
      <c r="AO89" s="110">
        <v>82</v>
      </c>
      <c r="AP89" s="110">
        <f t="shared" ref="AP89:AT89" si="263">IFERROR(MAX($AO89-$C$2,0)*INDEX($AL$8:$AL$17,MATCH(AP$7,$AM$8:$AM$17,0))*$C$4/$C$3,AQ89)</f>
        <v>8914.2857142857138</v>
      </c>
      <c r="AQ89" s="110">
        <f t="shared" si="263"/>
        <v>11142.857142857143</v>
      </c>
      <c r="AR89" s="110">
        <f t="shared" si="263"/>
        <v>13371.428571428571</v>
      </c>
      <c r="AS89" s="110">
        <f t="shared" si="263"/>
        <v>22285.714285714286</v>
      </c>
      <c r="AT89" s="110">
        <f t="shared" si="263"/>
        <v>44571.428571428572</v>
      </c>
      <c r="BH89" s="110">
        <v>82</v>
      </c>
      <c r="BI89" s="110">
        <f t="shared" ref="BI89:BM89" si="264">IFERROR(MAX($BH89-$C$2,0)*INDEX($BE$8:$BE$17,MATCH(BI$7,$BF$8:$BF$17,0))*$C$4/$C$3,BJ89)</f>
        <v>0</v>
      </c>
      <c r="BJ89" s="110">
        <f t="shared" si="264"/>
        <v>0</v>
      </c>
      <c r="BK89" s="110">
        <f t="shared" si="264"/>
        <v>0</v>
      </c>
      <c r="BL89" s="110">
        <f t="shared" si="264"/>
        <v>0</v>
      </c>
      <c r="BM89" s="110">
        <f t="shared" si="264"/>
        <v>0</v>
      </c>
      <c r="CA89" s="110">
        <v>82</v>
      </c>
      <c r="CB89" s="136">
        <f t="shared" si="206"/>
        <v>6500</v>
      </c>
      <c r="CC89" s="136">
        <f t="shared" si="206"/>
        <v>6314.2857142857147</v>
      </c>
      <c r="CD89" s="136">
        <f t="shared" si="206"/>
        <v>11142.857142857143</v>
      </c>
      <c r="CE89" s="136">
        <f t="shared" si="206"/>
        <v>17952.38095238095</v>
      </c>
      <c r="CF89" s="136">
        <f t="shared" si="206"/>
        <v>46428.571428571428</v>
      </c>
      <c r="CL89" s="125">
        <v>82</v>
      </c>
      <c r="CM89" s="125">
        <f t="shared" si="212"/>
        <v>31311.428571428572</v>
      </c>
      <c r="CN89" s="125">
        <f t="shared" si="213"/>
        <v>40931.428571428572</v>
      </c>
      <c r="CO89" s="125">
        <f t="shared" si="214"/>
        <v>47988.571428571428</v>
      </c>
      <c r="CP89" s="125">
        <f t="shared" si="215"/>
        <v>63712.380952380947</v>
      </c>
      <c r="CQ89" s="125">
        <f t="shared" si="216"/>
        <v>114474.28571428571</v>
      </c>
      <c r="CT89" s="125">
        <v>82</v>
      </c>
      <c r="CU89" s="125">
        <f>求节点(节奏总纲!R$4:R$363,CM$8:CM$367,$CT89)</f>
        <v>158406.46232119342</v>
      </c>
      <c r="CV89" s="125">
        <f>求节点(节奏总纲!S$4:S$363,CN$8:CN$367,$CT89)</f>
        <v>175661.24526397814</v>
      </c>
      <c r="CW89" s="125">
        <f>求节点(节奏总纲!T$4:T$363,CO$8:CO$367,$CT89)</f>
        <v>162793.7638842208</v>
      </c>
      <c r="CX89" s="125">
        <f>求节点(节奏总纲!U$4:U$363,CP$8:CP$367,$CT89)</f>
        <v>148036.23721022042</v>
      </c>
      <c r="CY89" s="125">
        <f>求节点(节奏总纲!V$4:V$363,CQ$8:CQ$367,$CT89)</f>
        <v>117225.94427035545</v>
      </c>
    </row>
    <row r="90" spans="22:103" x14ac:dyDescent="0.2">
      <c r="V90" s="110">
        <v>83</v>
      </c>
      <c r="W90" s="110">
        <f t="shared" si="207"/>
        <v>16202.857142857143</v>
      </c>
      <c r="X90" s="110">
        <f t="shared" si="207"/>
        <v>23925.714285714286</v>
      </c>
      <c r="Y90" s="134">
        <f t="shared" si="208"/>
        <v>23925.714285714286</v>
      </c>
      <c r="Z90" s="110">
        <f t="shared" ref="Z90:AA90" si="265">Y90</f>
        <v>23925.714285714286</v>
      </c>
      <c r="AA90" s="110">
        <f t="shared" si="265"/>
        <v>23925.714285714286</v>
      </c>
      <c r="AO90" s="110">
        <v>83</v>
      </c>
      <c r="AP90" s="110">
        <f t="shared" ref="AP90:AT90" si="266">IFERROR(MAX($AO90-$C$2,0)*INDEX($AL$8:$AL$17,MATCH(AP$7,$AM$8:$AM$17,0))*$C$4/$C$3,AQ90)</f>
        <v>9085.7142857142862</v>
      </c>
      <c r="AQ90" s="110">
        <f t="shared" si="266"/>
        <v>11357.142857142857</v>
      </c>
      <c r="AR90" s="110">
        <f t="shared" si="266"/>
        <v>13628.571428571429</v>
      </c>
      <c r="AS90" s="110">
        <f t="shared" si="266"/>
        <v>22714.285714285714</v>
      </c>
      <c r="AT90" s="110">
        <f t="shared" si="266"/>
        <v>45428.571428571428</v>
      </c>
      <c r="BH90" s="110">
        <v>83</v>
      </c>
      <c r="BI90" s="110">
        <f t="shared" ref="BI90:BM90" si="267">IFERROR(MAX($BH90-$C$2,0)*INDEX($BE$8:$BE$17,MATCH(BI$7,$BF$8:$BF$17,0))*$C$4/$C$3,BJ90)</f>
        <v>0</v>
      </c>
      <c r="BJ90" s="110">
        <f t="shared" si="267"/>
        <v>0</v>
      </c>
      <c r="BK90" s="110">
        <f t="shared" si="267"/>
        <v>0</v>
      </c>
      <c r="BL90" s="110">
        <f t="shared" si="267"/>
        <v>0</v>
      </c>
      <c r="BM90" s="110">
        <f t="shared" si="267"/>
        <v>0</v>
      </c>
      <c r="CA90" s="110">
        <v>83</v>
      </c>
      <c r="CB90" s="136">
        <f t="shared" si="206"/>
        <v>6625</v>
      </c>
      <c r="CC90" s="136">
        <f t="shared" si="206"/>
        <v>6435.7142857142853</v>
      </c>
      <c r="CD90" s="136">
        <f t="shared" si="206"/>
        <v>11357.142857142857</v>
      </c>
      <c r="CE90" s="136">
        <f t="shared" si="206"/>
        <v>18297.619047619046</v>
      </c>
      <c r="CF90" s="136">
        <f t="shared" si="206"/>
        <v>47321.428571428572</v>
      </c>
      <c r="CL90" s="125">
        <v>83</v>
      </c>
      <c r="CM90" s="125">
        <f t="shared" si="212"/>
        <v>31913.571428571428</v>
      </c>
      <c r="CN90" s="125">
        <f t="shared" si="213"/>
        <v>41718.571428571428</v>
      </c>
      <c r="CO90" s="125">
        <f t="shared" si="214"/>
        <v>48911.428571428572</v>
      </c>
      <c r="CP90" s="125">
        <f t="shared" si="215"/>
        <v>64937.619047619046</v>
      </c>
      <c r="CQ90" s="125">
        <f t="shared" si="216"/>
        <v>116675.71428571429</v>
      </c>
      <c r="CT90" s="125">
        <v>83</v>
      </c>
      <c r="CU90" s="125">
        <f>求节点(节奏总纲!R$4:R$363,CM$8:CM$367,$CT90)</f>
        <v>171118.83052901208</v>
      </c>
      <c r="CV90" s="125">
        <f>求节点(节奏总纲!S$4:S$363,CN$8:CN$367,$CT90)</f>
        <v>190139.87121552951</v>
      </c>
      <c r="CW90" s="125">
        <f>求节点(节奏总纲!T$4:T$363,CO$8:CO$367,$CT90)</f>
        <v>176785.64086516754</v>
      </c>
      <c r="CX90" s="125">
        <f>求节点(节奏总纲!U$4:U$363,CP$8:CP$367,$CT90)</f>
        <v>161232.73092243852</v>
      </c>
      <c r="CY90" s="125">
        <f>求节点(节奏总纲!V$4:V$363,CQ$8:CQ$367,$CT90)</f>
        <v>130338.69868420358</v>
      </c>
    </row>
    <row r="91" spans="22:103" x14ac:dyDescent="0.2">
      <c r="V91" s="110">
        <v>84</v>
      </c>
      <c r="W91" s="110">
        <f t="shared" si="207"/>
        <v>16508.571428571428</v>
      </c>
      <c r="X91" s="110">
        <f t="shared" si="207"/>
        <v>24377.142857142859</v>
      </c>
      <c r="Y91" s="134">
        <f t="shared" si="208"/>
        <v>24377.142857142859</v>
      </c>
      <c r="Z91" s="110">
        <f t="shared" ref="Z91:AA91" si="268">Y91</f>
        <v>24377.142857142859</v>
      </c>
      <c r="AA91" s="110">
        <f t="shared" si="268"/>
        <v>24377.142857142859</v>
      </c>
      <c r="AO91" s="110">
        <v>84</v>
      </c>
      <c r="AP91" s="110">
        <f t="shared" ref="AP91:AT91" si="269">IFERROR(MAX($AO91-$C$2,0)*INDEX($AL$8:$AL$17,MATCH(AP$7,$AM$8:$AM$17,0))*$C$4/$C$3,AQ91)</f>
        <v>9257.1428571428569</v>
      </c>
      <c r="AQ91" s="110">
        <f t="shared" si="269"/>
        <v>11571.428571428571</v>
      </c>
      <c r="AR91" s="110">
        <f t="shared" si="269"/>
        <v>13885.714285714286</v>
      </c>
      <c r="AS91" s="110">
        <f t="shared" si="269"/>
        <v>23142.857142857141</v>
      </c>
      <c r="AT91" s="110">
        <f t="shared" si="269"/>
        <v>46285.714285714283</v>
      </c>
      <c r="BH91" s="110">
        <v>84</v>
      </c>
      <c r="BI91" s="110">
        <f t="shared" ref="BI91:BM91" si="270">IFERROR(MAX($BH91-$C$2,0)*INDEX($BE$8:$BE$17,MATCH(BI$7,$BF$8:$BF$17,0))*$C$4/$C$3,BJ91)</f>
        <v>0</v>
      </c>
      <c r="BJ91" s="110">
        <f t="shared" si="270"/>
        <v>0</v>
      </c>
      <c r="BK91" s="110">
        <f t="shared" si="270"/>
        <v>0</v>
      </c>
      <c r="BL91" s="110">
        <f t="shared" si="270"/>
        <v>0</v>
      </c>
      <c r="BM91" s="110">
        <f t="shared" si="270"/>
        <v>0</v>
      </c>
      <c r="CA91" s="110">
        <v>84</v>
      </c>
      <c r="CB91" s="136">
        <f t="shared" si="206"/>
        <v>6750</v>
      </c>
      <c r="CC91" s="136">
        <f t="shared" si="206"/>
        <v>6557.1428571428569</v>
      </c>
      <c r="CD91" s="136">
        <f t="shared" si="206"/>
        <v>11571.428571428571</v>
      </c>
      <c r="CE91" s="136">
        <f t="shared" si="206"/>
        <v>18642.857142857141</v>
      </c>
      <c r="CF91" s="136">
        <f t="shared" si="206"/>
        <v>48214.285714285717</v>
      </c>
      <c r="CL91" s="125">
        <v>84</v>
      </c>
      <c r="CM91" s="125">
        <f t="shared" si="212"/>
        <v>32515.714285714283</v>
      </c>
      <c r="CN91" s="125">
        <f t="shared" si="213"/>
        <v>42505.714285714283</v>
      </c>
      <c r="CO91" s="125">
        <f t="shared" si="214"/>
        <v>49834.285714285717</v>
      </c>
      <c r="CP91" s="125">
        <f t="shared" si="215"/>
        <v>66162.857142857145</v>
      </c>
      <c r="CQ91" s="125">
        <f t="shared" si="216"/>
        <v>118877.14285714287</v>
      </c>
      <c r="CT91" s="125">
        <v>84</v>
      </c>
      <c r="CU91" s="125">
        <f>求节点(节奏总纲!R$4:R$363,CM$8:CM$367,$CT91)</f>
        <v>184740.5180123247</v>
      </c>
      <c r="CV91" s="125">
        <f>求节点(节奏总纲!S$4:S$363,CN$8:CN$367,$CT91)</f>
        <v>205654.1605218749</v>
      </c>
      <c r="CW91" s="125">
        <f>求节点(节奏总纲!T$4:T$363,CO$8:CO$367,$CT91)</f>
        <v>191292.51645909742</v>
      </c>
      <c r="CX91" s="125">
        <f>求节点(节奏总纲!U$4:U$363,CP$8:CP$367,$CT91)</f>
        <v>175183.94985301117</v>
      </c>
      <c r="CY91" s="125">
        <f>求节点(节奏总纲!V$4:V$363,CQ$8:CQ$367,$CT91)</f>
        <v>144554.66527335881</v>
      </c>
    </row>
    <row r="92" spans="22:103" x14ac:dyDescent="0.2">
      <c r="V92" s="110">
        <v>85</v>
      </c>
      <c r="W92" s="110">
        <f t="shared" si="207"/>
        <v>16814.285714285714</v>
      </c>
      <c r="X92" s="110">
        <f t="shared" si="207"/>
        <v>24828.571428571428</v>
      </c>
      <c r="Y92" s="134">
        <f t="shared" si="208"/>
        <v>24828.571428571428</v>
      </c>
      <c r="Z92" s="110">
        <f t="shared" ref="Z92:AA92" si="271">Y92</f>
        <v>24828.571428571428</v>
      </c>
      <c r="AA92" s="110">
        <f t="shared" si="271"/>
        <v>24828.571428571428</v>
      </c>
      <c r="AO92" s="110">
        <v>85</v>
      </c>
      <c r="AP92" s="110">
        <f t="shared" ref="AP92:AT92" si="272">IFERROR(MAX($AO92-$C$2,0)*INDEX($AL$8:$AL$17,MATCH(AP$7,$AM$8:$AM$17,0))*$C$4/$C$3,AQ92)</f>
        <v>9428.5714285714294</v>
      </c>
      <c r="AQ92" s="110">
        <f t="shared" si="272"/>
        <v>11785.714285714286</v>
      </c>
      <c r="AR92" s="110">
        <f t="shared" si="272"/>
        <v>14142.857142857143</v>
      </c>
      <c r="AS92" s="110">
        <f t="shared" si="272"/>
        <v>23571.428571428572</v>
      </c>
      <c r="AT92" s="110">
        <f t="shared" si="272"/>
        <v>47142.857142857145</v>
      </c>
      <c r="BH92" s="110">
        <v>85</v>
      </c>
      <c r="BI92" s="110">
        <f t="shared" ref="BI92:BM92" si="273">IFERROR(MAX($BH92-$C$2,0)*INDEX($BE$8:$BE$17,MATCH(BI$7,$BF$8:$BF$17,0))*$C$4/$C$3,BJ92)</f>
        <v>0</v>
      </c>
      <c r="BJ92" s="110">
        <f t="shared" si="273"/>
        <v>0</v>
      </c>
      <c r="BK92" s="110">
        <f t="shared" si="273"/>
        <v>0</v>
      </c>
      <c r="BL92" s="110">
        <f t="shared" si="273"/>
        <v>0</v>
      </c>
      <c r="BM92" s="110">
        <f t="shared" si="273"/>
        <v>0</v>
      </c>
      <c r="CA92" s="110">
        <v>85</v>
      </c>
      <c r="CB92" s="136">
        <f t="shared" si="206"/>
        <v>6875</v>
      </c>
      <c r="CC92" s="136">
        <f t="shared" si="206"/>
        <v>6678.5714285714284</v>
      </c>
      <c r="CD92" s="136">
        <f t="shared" si="206"/>
        <v>11785.714285714286</v>
      </c>
      <c r="CE92" s="136">
        <f t="shared" si="206"/>
        <v>18988.095238095237</v>
      </c>
      <c r="CF92" s="136">
        <f t="shared" si="206"/>
        <v>49107.142857142855</v>
      </c>
      <c r="CL92" s="125">
        <v>85</v>
      </c>
      <c r="CM92" s="125">
        <f t="shared" si="212"/>
        <v>33117.857142857145</v>
      </c>
      <c r="CN92" s="125">
        <f t="shared" si="213"/>
        <v>43292.857142857138</v>
      </c>
      <c r="CO92" s="125">
        <f t="shared" si="214"/>
        <v>50757.142857142855</v>
      </c>
      <c r="CP92" s="125">
        <f t="shared" si="215"/>
        <v>67388.095238095237</v>
      </c>
      <c r="CQ92" s="125">
        <f t="shared" si="216"/>
        <v>121078.57142857143</v>
      </c>
      <c r="CT92" s="125">
        <v>85</v>
      </c>
      <c r="CU92" s="125">
        <f>求节点(节奏总纲!R$4:R$363,CM$8:CM$367,$CT92)</f>
        <v>198707.14285714287</v>
      </c>
      <c r="CV92" s="125">
        <f>求节点(节奏总纲!S$4:S$363,CN$8:CN$367,$CT92)</f>
        <v>221767.74278144218</v>
      </c>
      <c r="CW92" s="125">
        <f>求节点(节奏总纲!T$4:T$363,CO$8:CO$367,$CT92)</f>
        <v>206651.11945286242</v>
      </c>
      <c r="CX92" s="125">
        <f>求节点(节奏总纲!U$4:U$363,CP$8:CP$367,$CT92)</f>
        <v>190642.62061286185</v>
      </c>
      <c r="CY92" s="125">
        <f>求节点(节奏总纲!V$4:V$363,CQ$8:CQ$367,$CT92)</f>
        <v>159641.4952003927</v>
      </c>
    </row>
    <row r="93" spans="22:103" x14ac:dyDescent="0.2">
      <c r="V93" s="110">
        <v>86</v>
      </c>
      <c r="W93" s="110">
        <f t="shared" si="207"/>
        <v>17120</v>
      </c>
      <c r="X93" s="110">
        <f t="shared" si="207"/>
        <v>25280</v>
      </c>
      <c r="Y93" s="134">
        <f t="shared" si="208"/>
        <v>25280</v>
      </c>
      <c r="Z93" s="110">
        <f t="shared" ref="Z93:AA93" si="274">Y93</f>
        <v>25280</v>
      </c>
      <c r="AA93" s="110">
        <f t="shared" si="274"/>
        <v>25280</v>
      </c>
      <c r="AO93" s="110">
        <v>86</v>
      </c>
      <c r="AP93" s="110">
        <f t="shared" ref="AP93:AT93" si="275">IFERROR(MAX($AO93-$C$2,0)*INDEX($AL$8:$AL$17,MATCH(AP$7,$AM$8:$AM$17,0))*$C$4/$C$3,AQ93)</f>
        <v>9600</v>
      </c>
      <c r="AQ93" s="110">
        <f t="shared" si="275"/>
        <v>12000</v>
      </c>
      <c r="AR93" s="110">
        <f t="shared" si="275"/>
        <v>14400</v>
      </c>
      <c r="AS93" s="110">
        <f t="shared" si="275"/>
        <v>24000</v>
      </c>
      <c r="AT93" s="110">
        <f t="shared" si="275"/>
        <v>48000</v>
      </c>
      <c r="BH93" s="110">
        <v>86</v>
      </c>
      <c r="BI93" s="110">
        <f t="shared" ref="BI93:BM93" si="276">IFERROR(MAX($BH93-$C$2,0)*INDEX($BE$8:$BE$17,MATCH(BI$7,$BF$8:$BF$17,0))*$C$4/$C$3,BJ93)</f>
        <v>0</v>
      </c>
      <c r="BJ93" s="110">
        <f t="shared" si="276"/>
        <v>0</v>
      </c>
      <c r="BK93" s="110">
        <f t="shared" si="276"/>
        <v>0</v>
      </c>
      <c r="BL93" s="110">
        <f t="shared" si="276"/>
        <v>0</v>
      </c>
      <c r="BM93" s="110">
        <f t="shared" si="276"/>
        <v>0</v>
      </c>
      <c r="CA93" s="110">
        <v>86</v>
      </c>
      <c r="CB93" s="136">
        <f t="shared" si="206"/>
        <v>7000</v>
      </c>
      <c r="CC93" s="136">
        <f t="shared" si="206"/>
        <v>6800</v>
      </c>
      <c r="CD93" s="136">
        <f t="shared" si="206"/>
        <v>12000</v>
      </c>
      <c r="CE93" s="136">
        <f t="shared" si="206"/>
        <v>19333.333333333332</v>
      </c>
      <c r="CF93" s="136">
        <f t="shared" si="206"/>
        <v>50000</v>
      </c>
      <c r="CL93" s="125">
        <v>86</v>
      </c>
      <c r="CM93" s="125">
        <f t="shared" si="212"/>
        <v>33720</v>
      </c>
      <c r="CN93" s="125">
        <f t="shared" si="213"/>
        <v>44080</v>
      </c>
      <c r="CO93" s="125">
        <f t="shared" si="214"/>
        <v>51680</v>
      </c>
      <c r="CP93" s="125">
        <f t="shared" si="215"/>
        <v>68613.333333333328</v>
      </c>
      <c r="CQ93" s="125">
        <f t="shared" si="216"/>
        <v>123280</v>
      </c>
      <c r="CT93" s="125">
        <v>86</v>
      </c>
      <c r="CU93" s="125">
        <f>求节点(节奏总纲!R$4:R$363,CM$8:CM$367,$CT93)</f>
        <v>198707.14285714287</v>
      </c>
      <c r="CV93" s="125">
        <f>求节点(节奏总纲!S$4:S$363,CN$8:CN$367,$CT93)</f>
        <v>239292.48333538059</v>
      </c>
      <c r="CW93" s="125">
        <f>求节点(节奏总纲!T$4:T$363,CO$8:CO$367,$CT93)</f>
        <v>223562.09750680038</v>
      </c>
      <c r="CX93" s="125">
        <f>求节点(节奏总纲!U$4:U$363,CP$8:CP$367,$CT93)</f>
        <v>207534.89228279752</v>
      </c>
      <c r="CY93" s="125">
        <f>求节点(节奏总纲!V$4:V$363,CQ$8:CQ$367,$CT93)</f>
        <v>173802.7481633416</v>
      </c>
    </row>
    <row r="94" spans="22:103" x14ac:dyDescent="0.2">
      <c r="V94" s="110">
        <v>87</v>
      </c>
      <c r="W94" s="110">
        <f t="shared" si="207"/>
        <v>17425.714285714286</v>
      </c>
      <c r="X94" s="110">
        <f t="shared" si="207"/>
        <v>25731.428571428572</v>
      </c>
      <c r="Y94" s="134">
        <f t="shared" si="208"/>
        <v>25731.428571428572</v>
      </c>
      <c r="Z94" s="110">
        <f t="shared" ref="Z94:AA94" si="277">Y94</f>
        <v>25731.428571428572</v>
      </c>
      <c r="AA94" s="110">
        <f t="shared" si="277"/>
        <v>25731.428571428572</v>
      </c>
      <c r="AO94" s="110">
        <v>87</v>
      </c>
      <c r="AP94" s="110">
        <f t="shared" ref="AP94:AT94" si="278">IFERROR(MAX($AO94-$C$2,0)*INDEX($AL$8:$AL$17,MATCH(AP$7,$AM$8:$AM$17,0))*$C$4/$C$3,AQ94)</f>
        <v>9771.4285714285706</v>
      </c>
      <c r="AQ94" s="110">
        <f t="shared" si="278"/>
        <v>12214.285714285714</v>
      </c>
      <c r="AR94" s="110">
        <f t="shared" si="278"/>
        <v>14657.142857142857</v>
      </c>
      <c r="AS94" s="110">
        <f t="shared" si="278"/>
        <v>24428.571428571428</v>
      </c>
      <c r="AT94" s="110">
        <f t="shared" si="278"/>
        <v>48857.142857142855</v>
      </c>
      <c r="BH94" s="110">
        <v>87</v>
      </c>
      <c r="BI94" s="110">
        <f t="shared" ref="BI94:BM94" si="279">IFERROR(MAX($BH94-$C$2,0)*INDEX($BE$8:$BE$17,MATCH(BI$7,$BF$8:$BF$17,0))*$C$4/$C$3,BJ94)</f>
        <v>0</v>
      </c>
      <c r="BJ94" s="110">
        <f t="shared" si="279"/>
        <v>0</v>
      </c>
      <c r="BK94" s="110">
        <f t="shared" si="279"/>
        <v>0</v>
      </c>
      <c r="BL94" s="110">
        <f t="shared" si="279"/>
        <v>0</v>
      </c>
      <c r="BM94" s="110">
        <f t="shared" si="279"/>
        <v>0</v>
      </c>
      <c r="CA94" s="110">
        <v>87</v>
      </c>
      <c r="CB94" s="136">
        <f t="shared" si="206"/>
        <v>7125</v>
      </c>
      <c r="CC94" s="136">
        <f t="shared" si="206"/>
        <v>6921.4285714285716</v>
      </c>
      <c r="CD94" s="136">
        <f t="shared" si="206"/>
        <v>12214.285714285714</v>
      </c>
      <c r="CE94" s="136">
        <f t="shared" si="206"/>
        <v>19678.571428571428</v>
      </c>
      <c r="CF94" s="136">
        <f t="shared" si="206"/>
        <v>50892.857142857145</v>
      </c>
      <c r="CL94" s="125">
        <v>87</v>
      </c>
      <c r="CM94" s="125">
        <f t="shared" si="212"/>
        <v>34322.142857142855</v>
      </c>
      <c r="CN94" s="125">
        <f t="shared" si="213"/>
        <v>44867.142857142862</v>
      </c>
      <c r="CO94" s="125">
        <f t="shared" si="214"/>
        <v>52602.857142857145</v>
      </c>
      <c r="CP94" s="125">
        <f t="shared" si="215"/>
        <v>69838.57142857142</v>
      </c>
      <c r="CQ94" s="125">
        <f t="shared" si="216"/>
        <v>125481.42857142857</v>
      </c>
      <c r="CT94" s="125">
        <v>87</v>
      </c>
      <c r="CU94" s="125">
        <f>求节点(节奏总纲!R$4:R$363,CM$8:CM$367,$CT94)</f>
        <v>198707.14285714287</v>
      </c>
      <c r="CV94" s="125">
        <f>求节点(节奏总纲!S$4:S$363,CN$8:CN$367,$CT94)</f>
        <v>258421.00123371714</v>
      </c>
      <c r="CW94" s="125">
        <f>求节点(节奏总纲!T$4:T$363,CO$8:CO$367,$CT94)</f>
        <v>242163.80388297266</v>
      </c>
      <c r="CX94" s="125">
        <f>求节点(节奏总纲!U$4:U$363,CP$8:CP$367,$CT94)</f>
        <v>223710.62043899277</v>
      </c>
      <c r="CY94" s="125">
        <f>求节点(节奏总纲!V$4:V$363,CQ$8:CQ$367,$CT94)</f>
        <v>188807.7751142495</v>
      </c>
    </row>
    <row r="95" spans="22:103" x14ac:dyDescent="0.2">
      <c r="V95" s="110">
        <v>88</v>
      </c>
      <c r="W95" s="110">
        <f t="shared" si="207"/>
        <v>17731.428571428572</v>
      </c>
      <c r="X95" s="110">
        <f t="shared" si="207"/>
        <v>26182.857142857141</v>
      </c>
      <c r="Y95" s="134">
        <f t="shared" si="208"/>
        <v>26182.857142857141</v>
      </c>
      <c r="Z95" s="110">
        <f t="shared" ref="Z95:AA95" si="280">Y95</f>
        <v>26182.857142857141</v>
      </c>
      <c r="AA95" s="110">
        <f t="shared" si="280"/>
        <v>26182.857142857141</v>
      </c>
      <c r="AO95" s="110">
        <v>88</v>
      </c>
      <c r="AP95" s="110">
        <f t="shared" ref="AP95:AT95" si="281">IFERROR(MAX($AO95-$C$2,0)*INDEX($AL$8:$AL$17,MATCH(AP$7,$AM$8:$AM$17,0))*$C$4/$C$3,AQ95)</f>
        <v>9942.8571428571431</v>
      </c>
      <c r="AQ95" s="110">
        <f t="shared" si="281"/>
        <v>12428.571428571429</v>
      </c>
      <c r="AR95" s="110">
        <f t="shared" si="281"/>
        <v>14914.285714285714</v>
      </c>
      <c r="AS95" s="110">
        <f t="shared" si="281"/>
        <v>24857.142857142859</v>
      </c>
      <c r="AT95" s="110">
        <f t="shared" si="281"/>
        <v>49714.285714285717</v>
      </c>
      <c r="BH95" s="110">
        <v>88</v>
      </c>
      <c r="BI95" s="110">
        <f t="shared" ref="BI95:BM95" si="282">IFERROR(MAX($BH95-$C$2,0)*INDEX($BE$8:$BE$17,MATCH(BI$7,$BF$8:$BF$17,0))*$C$4/$C$3,BJ95)</f>
        <v>0</v>
      </c>
      <c r="BJ95" s="110">
        <f t="shared" si="282"/>
        <v>0</v>
      </c>
      <c r="BK95" s="110">
        <f t="shared" si="282"/>
        <v>0</v>
      </c>
      <c r="BL95" s="110">
        <f t="shared" si="282"/>
        <v>0</v>
      </c>
      <c r="BM95" s="110">
        <f t="shared" si="282"/>
        <v>0</v>
      </c>
      <c r="CA95" s="110">
        <v>88</v>
      </c>
      <c r="CB95" s="136">
        <f t="shared" si="206"/>
        <v>7250</v>
      </c>
      <c r="CC95" s="136">
        <f t="shared" si="206"/>
        <v>7042.8571428571431</v>
      </c>
      <c r="CD95" s="136">
        <f t="shared" si="206"/>
        <v>12428.571428571429</v>
      </c>
      <c r="CE95" s="136">
        <f t="shared" si="206"/>
        <v>20023.809523809523</v>
      </c>
      <c r="CF95" s="136">
        <f t="shared" si="206"/>
        <v>51785.714285714283</v>
      </c>
      <c r="CL95" s="125">
        <v>88</v>
      </c>
      <c r="CM95" s="125">
        <f t="shared" si="212"/>
        <v>34924.285714285717</v>
      </c>
      <c r="CN95" s="125">
        <f t="shared" si="213"/>
        <v>45654.285714285717</v>
      </c>
      <c r="CO95" s="125">
        <f t="shared" si="214"/>
        <v>53525.714285714283</v>
      </c>
      <c r="CP95" s="125">
        <f t="shared" si="215"/>
        <v>71063.809523809527</v>
      </c>
      <c r="CQ95" s="125">
        <f t="shared" si="216"/>
        <v>127682.85714285713</v>
      </c>
      <c r="CT95" s="125">
        <v>88</v>
      </c>
      <c r="CU95" s="125">
        <f>求节点(节奏总纲!R$4:R$363,CM$8:CM$367,$CT95)</f>
        <v>198707.14285714287</v>
      </c>
      <c r="CV95" s="125">
        <f>求节点(节奏总纲!S$4:S$363,CN$8:CN$367,$CT95)</f>
        <v>259757.14285714287</v>
      </c>
      <c r="CW95" s="125">
        <f>求节点(节奏总纲!T$4:T$363,CO$8:CO$367,$CT95)</f>
        <v>261078.91914180663</v>
      </c>
      <c r="CX95" s="125">
        <f>求节点(节奏总纲!U$4:U$363,CP$8:CP$367,$CT95)</f>
        <v>240156.66461102306</v>
      </c>
      <c r="CY95" s="125">
        <f>求节点(节奏总纲!V$4:V$363,CQ$8:CQ$367,$CT95)</f>
        <v>205146.32983866765</v>
      </c>
    </row>
    <row r="96" spans="22:103" x14ac:dyDescent="0.2">
      <c r="V96" s="110">
        <v>89</v>
      </c>
      <c r="W96" s="110">
        <f t="shared" si="207"/>
        <v>18037.142857142859</v>
      </c>
      <c r="X96" s="110">
        <f t="shared" si="207"/>
        <v>26634.285714285714</v>
      </c>
      <c r="Y96" s="134">
        <f t="shared" si="208"/>
        <v>26634.285714285714</v>
      </c>
      <c r="Z96" s="110">
        <f t="shared" ref="Z96:AA96" si="283">Y96</f>
        <v>26634.285714285714</v>
      </c>
      <c r="AA96" s="110">
        <f t="shared" si="283"/>
        <v>26634.285714285714</v>
      </c>
      <c r="AO96" s="110">
        <v>89</v>
      </c>
      <c r="AP96" s="110">
        <f t="shared" ref="AP96:AT96" si="284">IFERROR(MAX($AO96-$C$2,0)*INDEX($AL$8:$AL$17,MATCH(AP$7,$AM$8:$AM$17,0))*$C$4/$C$3,AQ96)</f>
        <v>10114.285714285714</v>
      </c>
      <c r="AQ96" s="110">
        <f t="shared" si="284"/>
        <v>12642.857142857143</v>
      </c>
      <c r="AR96" s="110">
        <f t="shared" si="284"/>
        <v>15171.428571428571</v>
      </c>
      <c r="AS96" s="110">
        <f t="shared" si="284"/>
        <v>25285.714285714286</v>
      </c>
      <c r="AT96" s="110">
        <f t="shared" si="284"/>
        <v>50571.428571428572</v>
      </c>
      <c r="BH96" s="110">
        <v>89</v>
      </c>
      <c r="BI96" s="110">
        <f t="shared" ref="BI96:BM96" si="285">IFERROR(MAX($BH96-$C$2,0)*INDEX($BE$8:$BE$17,MATCH(BI$7,$BF$8:$BF$17,0))*$C$4/$C$3,BJ96)</f>
        <v>0</v>
      </c>
      <c r="BJ96" s="110">
        <f t="shared" si="285"/>
        <v>0</v>
      </c>
      <c r="BK96" s="110">
        <f t="shared" si="285"/>
        <v>0</v>
      </c>
      <c r="BL96" s="110">
        <f t="shared" si="285"/>
        <v>0</v>
      </c>
      <c r="BM96" s="110">
        <f t="shared" si="285"/>
        <v>0</v>
      </c>
      <c r="CA96" s="110">
        <v>89</v>
      </c>
      <c r="CB96" s="136">
        <f t="shared" si="206"/>
        <v>7375</v>
      </c>
      <c r="CC96" s="136">
        <f t="shared" si="206"/>
        <v>7164.2857142857147</v>
      </c>
      <c r="CD96" s="136">
        <f t="shared" si="206"/>
        <v>12642.857142857143</v>
      </c>
      <c r="CE96" s="136">
        <f t="shared" si="206"/>
        <v>20369.047619047615</v>
      </c>
      <c r="CF96" s="136">
        <f t="shared" si="206"/>
        <v>52678.571428571428</v>
      </c>
      <c r="CL96" s="125">
        <v>89</v>
      </c>
      <c r="CM96" s="125">
        <f t="shared" si="212"/>
        <v>35526.428571428572</v>
      </c>
      <c r="CN96" s="125">
        <f t="shared" si="213"/>
        <v>46441.428571428572</v>
      </c>
      <c r="CO96" s="125">
        <f t="shared" si="214"/>
        <v>54448.571428571428</v>
      </c>
      <c r="CP96" s="125">
        <f t="shared" si="215"/>
        <v>72289.047619047618</v>
      </c>
      <c r="CQ96" s="125">
        <f t="shared" si="216"/>
        <v>129884.28571428571</v>
      </c>
      <c r="CT96" s="125">
        <v>89</v>
      </c>
      <c r="CU96" s="125">
        <f>求节点(节奏总纲!R$4:R$363,CM$8:CM$367,$CT96)</f>
        <v>198707.14285714287</v>
      </c>
      <c r="CV96" s="125">
        <f>求节点(节奏总纲!S$4:S$363,CN$8:CN$367,$CT96)</f>
        <v>259757.14285714287</v>
      </c>
      <c r="CW96" s="125">
        <f>求节点(节奏总纲!T$4:T$363,CO$8:CO$367,$CT96)</f>
        <v>279278.34262271039</v>
      </c>
      <c r="CX96" s="125">
        <f>求节点(节奏总纲!U$4:U$363,CP$8:CP$367,$CT96)</f>
        <v>257685.98327327572</v>
      </c>
      <c r="CY96" s="125">
        <f>求节点(节奏总纲!V$4:V$363,CQ$8:CQ$367,$CT96)</f>
        <v>221535.28473733572</v>
      </c>
    </row>
    <row r="97" spans="22:103" x14ac:dyDescent="0.2">
      <c r="V97" s="110">
        <v>90</v>
      </c>
      <c r="W97" s="110">
        <f t="shared" si="207"/>
        <v>18342.857142857141</v>
      </c>
      <c r="X97" s="110">
        <f t="shared" si="207"/>
        <v>27085.714285714286</v>
      </c>
      <c r="Y97" s="134">
        <f t="shared" si="208"/>
        <v>27085.714285714286</v>
      </c>
      <c r="Z97" s="110">
        <f t="shared" ref="Z97:AA97" si="286">Y97</f>
        <v>27085.714285714286</v>
      </c>
      <c r="AA97" s="110">
        <f t="shared" si="286"/>
        <v>27085.714285714286</v>
      </c>
      <c r="AO97" s="110">
        <v>90</v>
      </c>
      <c r="AP97" s="110">
        <f t="shared" ref="AP97:AT97" si="287">IFERROR(MAX($AO97-$C$2,0)*INDEX($AL$8:$AL$17,MATCH(AP$7,$AM$8:$AM$17,0))*$C$4/$C$3,AQ97)</f>
        <v>10285.714285714286</v>
      </c>
      <c r="AQ97" s="110">
        <f t="shared" si="287"/>
        <v>12857.142857142857</v>
      </c>
      <c r="AR97" s="110">
        <f t="shared" si="287"/>
        <v>15428.571428571429</v>
      </c>
      <c r="AS97" s="110">
        <f t="shared" si="287"/>
        <v>25714.285714285714</v>
      </c>
      <c r="AT97" s="110">
        <f t="shared" si="287"/>
        <v>51428.571428571428</v>
      </c>
      <c r="BH97" s="110">
        <v>90</v>
      </c>
      <c r="BI97" s="110">
        <f t="shared" ref="BI97:BM97" si="288">IFERROR(MAX($BH97-$C$2,0)*INDEX($BE$8:$BE$17,MATCH(BI$7,$BF$8:$BF$17,0))*$C$4/$C$3,BJ97)</f>
        <v>0</v>
      </c>
      <c r="BJ97" s="110">
        <f t="shared" si="288"/>
        <v>0</v>
      </c>
      <c r="BK97" s="110">
        <f t="shared" si="288"/>
        <v>0</v>
      </c>
      <c r="BL97" s="110">
        <f t="shared" si="288"/>
        <v>0</v>
      </c>
      <c r="BM97" s="110">
        <f t="shared" si="288"/>
        <v>0</v>
      </c>
      <c r="CA97" s="110">
        <v>90</v>
      </c>
      <c r="CB97" s="136">
        <f t="shared" si="206"/>
        <v>7500</v>
      </c>
      <c r="CC97" s="136">
        <f t="shared" si="206"/>
        <v>7285.7142857142853</v>
      </c>
      <c r="CD97" s="136">
        <f t="shared" si="206"/>
        <v>12857.142857142857</v>
      </c>
      <c r="CE97" s="136">
        <f t="shared" si="206"/>
        <v>20714.285714285714</v>
      </c>
      <c r="CF97" s="136">
        <f t="shared" si="206"/>
        <v>53571.428571428572</v>
      </c>
      <c r="CL97" s="125">
        <v>90</v>
      </c>
      <c r="CM97" s="125">
        <f t="shared" si="212"/>
        <v>36128.571428571428</v>
      </c>
      <c r="CN97" s="125">
        <f t="shared" si="213"/>
        <v>47228.571428571428</v>
      </c>
      <c r="CO97" s="125">
        <f t="shared" si="214"/>
        <v>55371.428571428572</v>
      </c>
      <c r="CP97" s="125">
        <f t="shared" si="215"/>
        <v>73514.28571428571</v>
      </c>
      <c r="CQ97" s="125">
        <f t="shared" si="216"/>
        <v>132085.71428571429</v>
      </c>
      <c r="CT97" s="125">
        <v>90</v>
      </c>
      <c r="CU97" s="125">
        <f>求节点(节奏总纲!R$4:R$363,CM$8:CM$367,$CT97)</f>
        <v>198707.14285714287</v>
      </c>
      <c r="CV97" s="125">
        <f>求节点(节奏总纲!S$4:S$363,CN$8:CN$367,$CT97)</f>
        <v>259757.14285714287</v>
      </c>
      <c r="CW97" s="125">
        <f>求节点(节奏总纲!T$4:T$363,CO$8:CO$367,$CT97)</f>
        <v>299131.95465855207</v>
      </c>
      <c r="CX97" s="125">
        <f>求节点(节奏总纲!U$4:U$363,CP$8:CP$367,$CT97)</f>
        <v>275562.1897324422</v>
      </c>
      <c r="CY97" s="125">
        <f>求节点(节奏总纲!V$4:V$363,CQ$8:CQ$367,$CT97)</f>
        <v>238912.09776972549</v>
      </c>
    </row>
    <row r="98" spans="22:103" x14ac:dyDescent="0.2">
      <c r="V98" s="110">
        <v>91</v>
      </c>
      <c r="W98" s="110">
        <f t="shared" si="207"/>
        <v>18648.571428571428</v>
      </c>
      <c r="X98" s="110">
        <f t="shared" si="207"/>
        <v>27537.142857142859</v>
      </c>
      <c r="Y98" s="134">
        <f t="shared" si="208"/>
        <v>27537.142857142859</v>
      </c>
      <c r="Z98" s="110">
        <f t="shared" ref="Z98:AA98" si="289">Y98</f>
        <v>27537.142857142859</v>
      </c>
      <c r="AA98" s="110">
        <f t="shared" si="289"/>
        <v>27537.142857142859</v>
      </c>
      <c r="AO98" s="110">
        <v>91</v>
      </c>
      <c r="AP98" s="110">
        <f t="shared" ref="AP98:AT98" si="290">IFERROR(MAX($AO98-$C$2,0)*INDEX($AL$8:$AL$17,MATCH(AP$7,$AM$8:$AM$17,0))*$C$4/$C$3,AQ98)</f>
        <v>10457.142857142857</v>
      </c>
      <c r="AQ98" s="110">
        <f t="shared" si="290"/>
        <v>13071.428571428571</v>
      </c>
      <c r="AR98" s="110">
        <f t="shared" si="290"/>
        <v>15685.714285714286</v>
      </c>
      <c r="AS98" s="110">
        <f t="shared" si="290"/>
        <v>26142.857142857141</v>
      </c>
      <c r="AT98" s="110">
        <f t="shared" si="290"/>
        <v>52285.714285714283</v>
      </c>
      <c r="BH98" s="110">
        <v>91</v>
      </c>
      <c r="BI98" s="110">
        <f t="shared" ref="BI98:BM98" si="291">IFERROR(MAX($BH98-$C$2,0)*INDEX($BE$8:$BE$17,MATCH(BI$7,$BF$8:$BF$17,0))*$C$4/$C$3,BJ98)</f>
        <v>0</v>
      </c>
      <c r="BJ98" s="110">
        <f t="shared" si="291"/>
        <v>0</v>
      </c>
      <c r="BK98" s="110">
        <f t="shared" si="291"/>
        <v>0</v>
      </c>
      <c r="BL98" s="110">
        <f t="shared" si="291"/>
        <v>0</v>
      </c>
      <c r="BM98" s="110">
        <f t="shared" si="291"/>
        <v>0</v>
      </c>
      <c r="CA98" s="110">
        <v>91</v>
      </c>
      <c r="CB98" s="136">
        <f t="shared" si="206"/>
        <v>7625</v>
      </c>
      <c r="CC98" s="136">
        <f t="shared" si="206"/>
        <v>7407.1428571428569</v>
      </c>
      <c r="CD98" s="136">
        <f t="shared" si="206"/>
        <v>13071.428571428571</v>
      </c>
      <c r="CE98" s="136">
        <f t="shared" si="206"/>
        <v>21059.523809523809</v>
      </c>
      <c r="CF98" s="136">
        <f t="shared" si="206"/>
        <v>54464.285714285717</v>
      </c>
      <c r="CL98" s="125">
        <v>91</v>
      </c>
      <c r="CM98" s="125">
        <f t="shared" si="212"/>
        <v>36730.714285714283</v>
      </c>
      <c r="CN98" s="125">
        <f t="shared" si="213"/>
        <v>48015.714285714283</v>
      </c>
      <c r="CO98" s="125">
        <f t="shared" si="214"/>
        <v>56294.285714285717</v>
      </c>
      <c r="CP98" s="125">
        <f t="shared" si="215"/>
        <v>74739.523809523816</v>
      </c>
      <c r="CQ98" s="125">
        <f t="shared" si="216"/>
        <v>134287.14285714287</v>
      </c>
      <c r="CT98" s="125">
        <v>91</v>
      </c>
      <c r="CU98" s="125">
        <f>求节点(节奏总纲!R$4:R$363,CM$8:CM$367,$CT98)</f>
        <v>198707.14285714287</v>
      </c>
      <c r="CV98" s="125">
        <f>求节点(节奏总纲!S$4:S$363,CN$8:CN$367,$CT98)</f>
        <v>259757.14285714287</v>
      </c>
      <c r="CW98" s="125">
        <f>求节点(节奏总纲!T$4:T$363,CO$8:CO$367,$CT98)</f>
        <v>304542.85714285716</v>
      </c>
      <c r="CX98" s="125">
        <f>求节点(节奏总纲!U$4:U$363,CP$8:CP$367,$CT98)</f>
        <v>297279.44856698927</v>
      </c>
      <c r="CY98" s="125">
        <f>求节点(节奏总纲!V$4:V$363,CQ$8:CQ$367,$CT98)</f>
        <v>259538.2131114724</v>
      </c>
    </row>
    <row r="99" spans="22:103" x14ac:dyDescent="0.2">
      <c r="V99" s="110">
        <v>92</v>
      </c>
      <c r="W99" s="110">
        <f t="shared" si="207"/>
        <v>18954.285714285714</v>
      </c>
      <c r="X99" s="110">
        <f t="shared" si="207"/>
        <v>27988.571428571428</v>
      </c>
      <c r="Y99" s="134">
        <f t="shared" si="208"/>
        <v>27988.571428571428</v>
      </c>
      <c r="Z99" s="110">
        <f t="shared" ref="Z99:AA99" si="292">Y99</f>
        <v>27988.571428571428</v>
      </c>
      <c r="AA99" s="110">
        <f t="shared" si="292"/>
        <v>27988.571428571428</v>
      </c>
      <c r="AO99" s="110">
        <v>92</v>
      </c>
      <c r="AP99" s="110">
        <f t="shared" ref="AP99:AT99" si="293">IFERROR(MAX($AO99-$C$2,0)*INDEX($AL$8:$AL$17,MATCH(AP$7,$AM$8:$AM$17,0))*$C$4/$C$3,AQ99)</f>
        <v>10628.571428571429</v>
      </c>
      <c r="AQ99" s="110">
        <f t="shared" si="293"/>
        <v>13285.714285714286</v>
      </c>
      <c r="AR99" s="110">
        <f t="shared" si="293"/>
        <v>15942.857142857143</v>
      </c>
      <c r="AS99" s="110">
        <f t="shared" si="293"/>
        <v>26571.428571428572</v>
      </c>
      <c r="AT99" s="110">
        <f t="shared" si="293"/>
        <v>53142.857142857145</v>
      </c>
      <c r="BH99" s="110">
        <v>92</v>
      </c>
      <c r="BI99" s="110">
        <f t="shared" ref="BI99:BM99" si="294">IFERROR(MAX($BH99-$C$2,0)*INDEX($BE$8:$BE$17,MATCH(BI$7,$BF$8:$BF$17,0))*$C$4/$C$3,BJ99)</f>
        <v>0</v>
      </c>
      <c r="BJ99" s="110">
        <f t="shared" si="294"/>
        <v>0</v>
      </c>
      <c r="BK99" s="110">
        <f t="shared" si="294"/>
        <v>0</v>
      </c>
      <c r="BL99" s="110">
        <f t="shared" si="294"/>
        <v>0</v>
      </c>
      <c r="BM99" s="110">
        <f t="shared" si="294"/>
        <v>0</v>
      </c>
      <c r="CA99" s="110">
        <v>92</v>
      </c>
      <c r="CB99" s="136">
        <f t="shared" si="206"/>
        <v>7750</v>
      </c>
      <c r="CC99" s="136">
        <f t="shared" si="206"/>
        <v>7528.5714285714284</v>
      </c>
      <c r="CD99" s="136">
        <f t="shared" si="206"/>
        <v>13285.714285714286</v>
      </c>
      <c r="CE99" s="136">
        <f t="shared" si="206"/>
        <v>21404.761904761901</v>
      </c>
      <c r="CF99" s="136">
        <f t="shared" si="206"/>
        <v>55357.142857142855</v>
      </c>
      <c r="CL99" s="125">
        <v>92</v>
      </c>
      <c r="CM99" s="125">
        <f t="shared" si="212"/>
        <v>37332.857142857145</v>
      </c>
      <c r="CN99" s="125">
        <f t="shared" si="213"/>
        <v>48802.857142857138</v>
      </c>
      <c r="CO99" s="125">
        <f t="shared" si="214"/>
        <v>57217.142857142855</v>
      </c>
      <c r="CP99" s="125">
        <f t="shared" si="215"/>
        <v>75964.761904761894</v>
      </c>
      <c r="CQ99" s="125">
        <f t="shared" si="216"/>
        <v>136488.57142857142</v>
      </c>
      <c r="CT99" s="125">
        <v>92</v>
      </c>
      <c r="CU99" s="125">
        <f>求节点(节奏总纲!R$4:R$363,CM$8:CM$367,$CT99)</f>
        <v>198707.14285714287</v>
      </c>
      <c r="CV99" s="125">
        <f>求节点(节奏总纲!S$4:S$363,CN$8:CN$367,$CT99)</f>
        <v>259757.14285714287</v>
      </c>
      <c r="CW99" s="125">
        <f>求节点(节奏总纲!T$4:T$363,CO$8:CO$367,$CT99)</f>
        <v>304542.85714285716</v>
      </c>
      <c r="CX99" s="125">
        <f>求节点(节奏总纲!U$4:U$363,CP$8:CP$367,$CT99)</f>
        <v>320501.53673634998</v>
      </c>
      <c r="CY99" s="125">
        <f>求节点(节奏总纲!V$4:V$363,CQ$8:CQ$367,$CT99)</f>
        <v>281048.37448390969</v>
      </c>
    </row>
    <row r="100" spans="22:103" x14ac:dyDescent="0.2">
      <c r="V100" s="110">
        <v>93</v>
      </c>
      <c r="W100" s="110">
        <f t="shared" si="207"/>
        <v>19260</v>
      </c>
      <c r="X100" s="110">
        <f t="shared" si="207"/>
        <v>28440</v>
      </c>
      <c r="Y100" s="134">
        <f t="shared" si="208"/>
        <v>28440</v>
      </c>
      <c r="Z100" s="110">
        <f t="shared" ref="Z100:AA100" si="295">Y100</f>
        <v>28440</v>
      </c>
      <c r="AA100" s="110">
        <f t="shared" si="295"/>
        <v>28440</v>
      </c>
      <c r="AO100" s="110">
        <v>93</v>
      </c>
      <c r="AP100" s="110">
        <f t="shared" ref="AP100:AT100" si="296">IFERROR(MAX($AO100-$C$2,0)*INDEX($AL$8:$AL$17,MATCH(AP$7,$AM$8:$AM$17,0))*$C$4/$C$3,AQ100)</f>
        <v>10800</v>
      </c>
      <c r="AQ100" s="110">
        <f t="shared" si="296"/>
        <v>13500</v>
      </c>
      <c r="AR100" s="110">
        <f t="shared" si="296"/>
        <v>16200</v>
      </c>
      <c r="AS100" s="110">
        <f t="shared" si="296"/>
        <v>27000</v>
      </c>
      <c r="AT100" s="110">
        <f t="shared" si="296"/>
        <v>54000</v>
      </c>
      <c r="BH100" s="110">
        <v>93</v>
      </c>
      <c r="BI100" s="110">
        <f t="shared" ref="BI100:BM100" si="297">IFERROR(MAX($BH100-$C$2,0)*INDEX($BE$8:$BE$17,MATCH(BI$7,$BF$8:$BF$17,0))*$C$4/$C$3,BJ100)</f>
        <v>0</v>
      </c>
      <c r="BJ100" s="110">
        <f t="shared" si="297"/>
        <v>0</v>
      </c>
      <c r="BK100" s="110">
        <f t="shared" si="297"/>
        <v>0</v>
      </c>
      <c r="BL100" s="110">
        <f t="shared" si="297"/>
        <v>0</v>
      </c>
      <c r="BM100" s="110">
        <f t="shared" si="297"/>
        <v>0</v>
      </c>
      <c r="CA100" s="110">
        <v>93</v>
      </c>
      <c r="CB100" s="136">
        <f t="shared" si="206"/>
        <v>7875</v>
      </c>
      <c r="CC100" s="136">
        <f t="shared" si="206"/>
        <v>7650</v>
      </c>
      <c r="CD100" s="136">
        <f t="shared" si="206"/>
        <v>13500</v>
      </c>
      <c r="CE100" s="136">
        <f t="shared" si="206"/>
        <v>21750</v>
      </c>
      <c r="CF100" s="136">
        <f t="shared" si="206"/>
        <v>56250</v>
      </c>
      <c r="CL100" s="125">
        <v>93</v>
      </c>
      <c r="CM100" s="125">
        <f t="shared" si="212"/>
        <v>37935</v>
      </c>
      <c r="CN100" s="125">
        <f t="shared" si="213"/>
        <v>49590</v>
      </c>
      <c r="CO100" s="125">
        <f t="shared" si="214"/>
        <v>58140</v>
      </c>
      <c r="CP100" s="125">
        <f t="shared" si="215"/>
        <v>77190</v>
      </c>
      <c r="CQ100" s="125">
        <f t="shared" si="216"/>
        <v>138690</v>
      </c>
      <c r="CT100" s="125">
        <v>93</v>
      </c>
      <c r="CU100" s="125">
        <f>求节点(节奏总纲!R$4:R$363,CM$8:CM$367,$CT100)</f>
        <v>198707.14285714287</v>
      </c>
      <c r="CV100" s="125">
        <f>求节点(节奏总纲!S$4:S$363,CN$8:CN$367,$CT100)</f>
        <v>259757.14285714287</v>
      </c>
      <c r="CW100" s="125">
        <f>求节点(节奏总纲!T$4:T$363,CO$8:CO$367,$CT100)</f>
        <v>304542.85714285716</v>
      </c>
      <c r="CX100" s="125">
        <f>求节点(节奏总纲!U$4:U$363,CP$8:CP$367,$CT100)</f>
        <v>344954.83687214926</v>
      </c>
      <c r="CY100" s="125">
        <f>求节点(节奏总纲!V$4:V$363,CQ$8:CQ$367,$CT100)</f>
        <v>304594.72436576203</v>
      </c>
    </row>
    <row r="101" spans="22:103" x14ac:dyDescent="0.2">
      <c r="V101" s="110">
        <v>94</v>
      </c>
      <c r="W101" s="110">
        <f t="shared" si="207"/>
        <v>19565.714285714286</v>
      </c>
      <c r="X101" s="110">
        <f t="shared" si="207"/>
        <v>28891.428571428572</v>
      </c>
      <c r="Y101" s="134">
        <f t="shared" si="208"/>
        <v>28891.428571428572</v>
      </c>
      <c r="Z101" s="110">
        <f t="shared" ref="Z101:AA101" si="298">Y101</f>
        <v>28891.428571428572</v>
      </c>
      <c r="AA101" s="110">
        <f t="shared" si="298"/>
        <v>28891.428571428572</v>
      </c>
      <c r="AO101" s="110">
        <v>94</v>
      </c>
      <c r="AP101" s="110">
        <f t="shared" ref="AP101:AT101" si="299">IFERROR(MAX($AO101-$C$2,0)*INDEX($AL$8:$AL$17,MATCH(AP$7,$AM$8:$AM$17,0))*$C$4/$C$3,AQ101)</f>
        <v>10971.428571428571</v>
      </c>
      <c r="AQ101" s="110">
        <f t="shared" si="299"/>
        <v>13714.285714285714</v>
      </c>
      <c r="AR101" s="110">
        <f t="shared" si="299"/>
        <v>16457.142857142859</v>
      </c>
      <c r="AS101" s="110">
        <f t="shared" si="299"/>
        <v>27428.571428571428</v>
      </c>
      <c r="AT101" s="110">
        <f t="shared" si="299"/>
        <v>54857.142857142855</v>
      </c>
      <c r="BH101" s="110">
        <v>94</v>
      </c>
      <c r="BI101" s="110">
        <f t="shared" ref="BI101:BM101" si="300">IFERROR(MAX($BH101-$C$2,0)*INDEX($BE$8:$BE$17,MATCH(BI$7,$BF$8:$BF$17,0))*$C$4/$C$3,BJ101)</f>
        <v>0</v>
      </c>
      <c r="BJ101" s="110">
        <f t="shared" si="300"/>
        <v>0</v>
      </c>
      <c r="BK101" s="110">
        <f t="shared" si="300"/>
        <v>0</v>
      </c>
      <c r="BL101" s="110">
        <f t="shared" si="300"/>
        <v>0</v>
      </c>
      <c r="BM101" s="110">
        <f t="shared" si="300"/>
        <v>0</v>
      </c>
      <c r="CA101" s="110">
        <v>94</v>
      </c>
      <c r="CB101" s="136">
        <f t="shared" si="206"/>
        <v>8000</v>
      </c>
      <c r="CC101" s="136">
        <f t="shared" si="206"/>
        <v>7771.4285714285716</v>
      </c>
      <c r="CD101" s="136">
        <f t="shared" si="206"/>
        <v>13714.285714285714</v>
      </c>
      <c r="CE101" s="136">
        <f t="shared" si="206"/>
        <v>22095.238095238095</v>
      </c>
      <c r="CF101" s="136">
        <f t="shared" si="206"/>
        <v>57142.857142857145</v>
      </c>
      <c r="CL101" s="125">
        <v>94</v>
      </c>
      <c r="CM101" s="125">
        <f t="shared" si="212"/>
        <v>38537.142857142855</v>
      </c>
      <c r="CN101" s="125">
        <f t="shared" si="213"/>
        <v>50377.142857142862</v>
      </c>
      <c r="CO101" s="125">
        <f t="shared" si="214"/>
        <v>59062.857142857145</v>
      </c>
      <c r="CP101" s="125">
        <f t="shared" si="215"/>
        <v>78415.238095238092</v>
      </c>
      <c r="CQ101" s="125">
        <f t="shared" si="216"/>
        <v>140891.42857142858</v>
      </c>
      <c r="CT101" s="125">
        <v>94</v>
      </c>
      <c r="CU101" s="125">
        <f>求节点(节奏总纲!R$4:R$363,CM$8:CM$367,$CT101)</f>
        <v>198707.14285714287</v>
      </c>
      <c r="CV101" s="125">
        <f>求节点(节奏总纲!S$4:S$363,CN$8:CN$367,$CT101)</f>
        <v>259757.14285714287</v>
      </c>
      <c r="CW101" s="125">
        <f>求节点(节奏总纲!T$4:T$363,CO$8:CO$367,$CT101)</f>
        <v>304542.85714285716</v>
      </c>
      <c r="CX101" s="125">
        <f>求节点(节奏总纲!U$4:U$363,CP$8:CP$367,$CT101)</f>
        <v>370905.11460234993</v>
      </c>
      <c r="CY101" s="125">
        <f>求节点(节奏总纲!V$4:V$363,CQ$8:CQ$367,$CT101)</f>
        <v>329505.0093269861</v>
      </c>
    </row>
    <row r="102" spans="22:103" x14ac:dyDescent="0.2">
      <c r="V102" s="110">
        <v>95</v>
      </c>
      <c r="W102" s="110">
        <f t="shared" si="207"/>
        <v>19871.428571428572</v>
      </c>
      <c r="X102" s="110">
        <f t="shared" si="207"/>
        <v>29342.857142857141</v>
      </c>
      <c r="Y102" s="134">
        <f t="shared" si="208"/>
        <v>29342.857142857141</v>
      </c>
      <c r="Z102" s="110">
        <f t="shared" ref="Z102:AA102" si="301">Y102</f>
        <v>29342.857142857141</v>
      </c>
      <c r="AA102" s="110">
        <f t="shared" si="301"/>
        <v>29342.857142857141</v>
      </c>
      <c r="AO102" s="110">
        <v>95</v>
      </c>
      <c r="AP102" s="110">
        <f t="shared" ref="AP102:AT102" si="302">IFERROR(MAX($AO102-$C$2,0)*INDEX($AL$8:$AL$17,MATCH(AP$7,$AM$8:$AM$17,0))*$C$4/$C$3,AQ102)</f>
        <v>11142.857142857143</v>
      </c>
      <c r="AQ102" s="110">
        <f t="shared" si="302"/>
        <v>13928.571428571429</v>
      </c>
      <c r="AR102" s="110">
        <f t="shared" si="302"/>
        <v>16714.285714285714</v>
      </c>
      <c r="AS102" s="110">
        <f t="shared" si="302"/>
        <v>27857.142857142859</v>
      </c>
      <c r="AT102" s="110">
        <f t="shared" si="302"/>
        <v>55714.285714285717</v>
      </c>
      <c r="BH102" s="110">
        <v>95</v>
      </c>
      <c r="BI102" s="110">
        <f t="shared" ref="BI102:BM102" si="303">IFERROR(MAX($BH102-$C$2,0)*INDEX($BE$8:$BE$17,MATCH(BI$7,$BF$8:$BF$17,0))*$C$4/$C$3,BJ102)</f>
        <v>0</v>
      </c>
      <c r="BJ102" s="110">
        <f t="shared" si="303"/>
        <v>0</v>
      </c>
      <c r="BK102" s="110">
        <f t="shared" si="303"/>
        <v>0</v>
      </c>
      <c r="BL102" s="110">
        <f t="shared" si="303"/>
        <v>0</v>
      </c>
      <c r="BM102" s="110">
        <f t="shared" si="303"/>
        <v>0</v>
      </c>
      <c r="CA102" s="110">
        <v>95</v>
      </c>
      <c r="CB102" s="136">
        <f t="shared" si="206"/>
        <v>8125</v>
      </c>
      <c r="CC102" s="136">
        <f t="shared" si="206"/>
        <v>7892.8571428571431</v>
      </c>
      <c r="CD102" s="136">
        <f t="shared" si="206"/>
        <v>13928.571428571429</v>
      </c>
      <c r="CE102" s="136">
        <f t="shared" si="206"/>
        <v>22440.476190476187</v>
      </c>
      <c r="CF102" s="136">
        <f t="shared" si="206"/>
        <v>58035.714285714283</v>
      </c>
      <c r="CL102" s="125">
        <v>95</v>
      </c>
      <c r="CM102" s="125">
        <f t="shared" si="212"/>
        <v>39139.285714285717</v>
      </c>
      <c r="CN102" s="125">
        <f t="shared" si="213"/>
        <v>51164.285714285717</v>
      </c>
      <c r="CO102" s="125">
        <f t="shared" si="214"/>
        <v>59985.714285714283</v>
      </c>
      <c r="CP102" s="125">
        <f t="shared" si="215"/>
        <v>79640.476190476184</v>
      </c>
      <c r="CQ102" s="125">
        <f t="shared" si="216"/>
        <v>143092.85714285713</v>
      </c>
      <c r="CT102" s="125">
        <v>95</v>
      </c>
      <c r="CU102" s="125">
        <f>求节点(节奏总纲!R$4:R$363,CM$8:CM$367,$CT102)</f>
        <v>198707.14285714287</v>
      </c>
      <c r="CV102" s="125">
        <f>求节点(节奏总纲!S$4:S$363,CN$8:CN$367,$CT102)</f>
        <v>259757.14285714287</v>
      </c>
      <c r="CW102" s="125">
        <f>求节点(节奏总纲!T$4:T$363,CO$8:CO$367,$CT102)</f>
        <v>304542.85714285716</v>
      </c>
      <c r="CX102" s="125">
        <f>求节点(节奏总纲!U$4:U$363,CP$8:CP$367,$CT102)</f>
        <v>398715.63963902625</v>
      </c>
      <c r="CY102" s="125">
        <f>求节点(节奏总纲!V$4:V$363,CQ$8:CQ$367,$CT102)</f>
        <v>358507.94538283825</v>
      </c>
    </row>
    <row r="103" spans="22:103" x14ac:dyDescent="0.2">
      <c r="V103" s="110">
        <v>96</v>
      </c>
      <c r="W103" s="110">
        <f t="shared" si="207"/>
        <v>20177.142857142859</v>
      </c>
      <c r="X103" s="110">
        <f t="shared" si="207"/>
        <v>29794.285714285714</v>
      </c>
      <c r="Y103" s="134">
        <f t="shared" si="208"/>
        <v>29794.285714285714</v>
      </c>
      <c r="Z103" s="110">
        <f t="shared" ref="Z103:AA103" si="304">Y103</f>
        <v>29794.285714285714</v>
      </c>
      <c r="AA103" s="110">
        <f t="shared" si="304"/>
        <v>29794.285714285714</v>
      </c>
      <c r="AO103" s="110">
        <v>96</v>
      </c>
      <c r="AP103" s="110">
        <f t="shared" ref="AP103:AT103" si="305">IFERROR(MAX($AO103-$C$2,0)*INDEX($AL$8:$AL$17,MATCH(AP$7,$AM$8:$AM$17,0))*$C$4/$C$3,AQ103)</f>
        <v>11314.285714285714</v>
      </c>
      <c r="AQ103" s="110">
        <f t="shared" si="305"/>
        <v>14142.857142857143</v>
      </c>
      <c r="AR103" s="110">
        <f t="shared" si="305"/>
        <v>16971.428571428572</v>
      </c>
      <c r="AS103" s="110">
        <f t="shared" si="305"/>
        <v>28285.714285714286</v>
      </c>
      <c r="AT103" s="110">
        <f t="shared" si="305"/>
        <v>56571.428571428572</v>
      </c>
      <c r="BH103" s="110">
        <v>96</v>
      </c>
      <c r="BI103" s="110">
        <f t="shared" ref="BI103:BM103" si="306">IFERROR(MAX($BH103-$C$2,0)*INDEX($BE$8:$BE$17,MATCH(BI$7,$BF$8:$BF$17,0))*$C$4/$C$3,BJ103)</f>
        <v>0</v>
      </c>
      <c r="BJ103" s="110">
        <f t="shared" si="306"/>
        <v>0</v>
      </c>
      <c r="BK103" s="110">
        <f t="shared" si="306"/>
        <v>0</v>
      </c>
      <c r="BL103" s="110">
        <f t="shared" si="306"/>
        <v>0</v>
      </c>
      <c r="BM103" s="110">
        <f t="shared" si="306"/>
        <v>0</v>
      </c>
      <c r="CA103" s="110">
        <v>96</v>
      </c>
      <c r="CB103" s="136">
        <f t="shared" si="206"/>
        <v>8250</v>
      </c>
      <c r="CC103" s="136">
        <f t="shared" si="206"/>
        <v>8014.2857142857147</v>
      </c>
      <c r="CD103" s="136">
        <f t="shared" si="206"/>
        <v>14142.857142857143</v>
      </c>
      <c r="CE103" s="136">
        <f t="shared" si="206"/>
        <v>22785.714285714286</v>
      </c>
      <c r="CF103" s="136">
        <f t="shared" si="206"/>
        <v>58928.571428571428</v>
      </c>
      <c r="CL103" s="125">
        <v>96</v>
      </c>
      <c r="CM103" s="125">
        <f t="shared" si="212"/>
        <v>39741.428571428572</v>
      </c>
      <c r="CN103" s="125">
        <f t="shared" si="213"/>
        <v>51951.428571428572</v>
      </c>
      <c r="CO103" s="125">
        <f t="shared" si="214"/>
        <v>60908.571428571435</v>
      </c>
      <c r="CP103" s="125">
        <f t="shared" si="215"/>
        <v>80865.71428571429</v>
      </c>
      <c r="CQ103" s="125">
        <f t="shared" si="216"/>
        <v>145294.28571428571</v>
      </c>
      <c r="CT103" s="125">
        <v>96</v>
      </c>
      <c r="CU103" s="125">
        <f>求节点(节奏总纲!R$4:R$363,CM$8:CM$367,$CT103)</f>
        <v>198707.14285714287</v>
      </c>
      <c r="CV103" s="125">
        <f>求节点(节奏总纲!S$4:S$363,CN$8:CN$367,$CT103)</f>
        <v>259757.14285714287</v>
      </c>
      <c r="CW103" s="125">
        <f>求节点(节奏总纲!T$4:T$363,CO$8:CO$367,$CT103)</f>
        <v>304542.85714285716</v>
      </c>
      <c r="CX103" s="125">
        <f>求节点(节奏总纲!U$4:U$363,CP$8:CP$367,$CT103)</f>
        <v>404328.57142857142</v>
      </c>
      <c r="CY103" s="125">
        <f>求节点(节奏总纲!V$4:V$363,CQ$8:CQ$367,$CT103)</f>
        <v>389384.66500687244</v>
      </c>
    </row>
    <row r="104" spans="22:103" x14ac:dyDescent="0.2">
      <c r="V104" s="110">
        <v>97</v>
      </c>
      <c r="W104" s="110">
        <f t="shared" si="207"/>
        <v>20482.857142857141</v>
      </c>
      <c r="X104" s="110">
        <f t="shared" si="207"/>
        <v>30245.714285714286</v>
      </c>
      <c r="Y104" s="134">
        <f t="shared" si="208"/>
        <v>30245.714285714286</v>
      </c>
      <c r="Z104" s="110">
        <f t="shared" ref="Z104:AA104" si="307">Y104</f>
        <v>30245.714285714286</v>
      </c>
      <c r="AA104" s="110">
        <f t="shared" si="307"/>
        <v>30245.714285714286</v>
      </c>
      <c r="AO104" s="110">
        <v>97</v>
      </c>
      <c r="AP104" s="110">
        <f t="shared" ref="AP104:AT104" si="308">IFERROR(MAX($AO104-$C$2,0)*INDEX($AL$8:$AL$17,MATCH(AP$7,$AM$8:$AM$17,0))*$C$4/$C$3,AQ104)</f>
        <v>11485.714285714286</v>
      </c>
      <c r="AQ104" s="110">
        <f t="shared" si="308"/>
        <v>14357.142857142857</v>
      </c>
      <c r="AR104" s="110">
        <f t="shared" si="308"/>
        <v>17228.571428571428</v>
      </c>
      <c r="AS104" s="110">
        <f t="shared" si="308"/>
        <v>28714.285714285714</v>
      </c>
      <c r="AT104" s="110">
        <f t="shared" si="308"/>
        <v>57428.571428571428</v>
      </c>
      <c r="BH104" s="110">
        <v>97</v>
      </c>
      <c r="BI104" s="110">
        <f t="shared" ref="BI104:BM104" si="309">IFERROR(MAX($BH104-$C$2,0)*INDEX($BE$8:$BE$17,MATCH(BI$7,$BF$8:$BF$17,0))*$C$4/$C$3,BJ104)</f>
        <v>0</v>
      </c>
      <c r="BJ104" s="110">
        <f t="shared" si="309"/>
        <v>0</v>
      </c>
      <c r="BK104" s="110">
        <f t="shared" si="309"/>
        <v>0</v>
      </c>
      <c r="BL104" s="110">
        <f t="shared" si="309"/>
        <v>0</v>
      </c>
      <c r="BM104" s="110">
        <f t="shared" si="309"/>
        <v>0</v>
      </c>
      <c r="CA104" s="110">
        <v>97</v>
      </c>
      <c r="CB104" s="136">
        <f t="shared" si="206"/>
        <v>8375</v>
      </c>
      <c r="CC104" s="136">
        <f t="shared" si="206"/>
        <v>8135.7142857142853</v>
      </c>
      <c r="CD104" s="136">
        <f t="shared" si="206"/>
        <v>14357.142857142857</v>
      </c>
      <c r="CE104" s="136">
        <f t="shared" si="206"/>
        <v>23130.952380952378</v>
      </c>
      <c r="CF104" s="136">
        <f t="shared" si="206"/>
        <v>59821.428571428572</v>
      </c>
      <c r="CL104" s="125">
        <v>97</v>
      </c>
      <c r="CM104" s="125">
        <f t="shared" si="212"/>
        <v>40343.571428571428</v>
      </c>
      <c r="CN104" s="125">
        <f t="shared" si="213"/>
        <v>52738.571428571428</v>
      </c>
      <c r="CO104" s="125">
        <f t="shared" si="214"/>
        <v>61831.428571428565</v>
      </c>
      <c r="CP104" s="125">
        <f t="shared" si="215"/>
        <v>82090.952380952382</v>
      </c>
      <c r="CQ104" s="125">
        <f t="shared" si="216"/>
        <v>147495.71428571429</v>
      </c>
      <c r="CT104" s="125">
        <v>97</v>
      </c>
      <c r="CU104" s="125">
        <f>求节点(节奏总纲!R$4:R$363,CM$8:CM$367,$CT104)</f>
        <v>198707.14285714287</v>
      </c>
      <c r="CV104" s="125">
        <f>求节点(节奏总纲!S$4:S$363,CN$8:CN$367,$CT104)</f>
        <v>259757.14285714287</v>
      </c>
      <c r="CW104" s="125">
        <f>求节点(节奏总纲!T$4:T$363,CO$8:CO$367,$CT104)</f>
        <v>304542.85714285716</v>
      </c>
      <c r="CX104" s="125">
        <f>求节点(节奏总纲!U$4:U$363,CP$8:CP$367,$CT104)</f>
        <v>404328.57142857142</v>
      </c>
      <c r="CY104" s="125">
        <f>求节点(节奏总纲!V$4:V$363,CQ$8:CQ$367,$CT104)</f>
        <v>425574.94507458067</v>
      </c>
    </row>
    <row r="105" spans="22:103" x14ac:dyDescent="0.2">
      <c r="V105" s="110">
        <v>98</v>
      </c>
      <c r="W105" s="110">
        <f t="shared" si="207"/>
        <v>20788.571428571428</v>
      </c>
      <c r="X105" s="110">
        <f t="shared" si="207"/>
        <v>30697.142857142859</v>
      </c>
      <c r="Y105" s="134">
        <f t="shared" si="208"/>
        <v>30697.142857142859</v>
      </c>
      <c r="Z105" s="110">
        <f t="shared" ref="Z105:AA105" si="310">Y105</f>
        <v>30697.142857142859</v>
      </c>
      <c r="AA105" s="110">
        <f t="shared" si="310"/>
        <v>30697.142857142859</v>
      </c>
      <c r="AO105" s="110">
        <v>98</v>
      </c>
      <c r="AP105" s="110">
        <f t="shared" ref="AP105:AT105" si="311">IFERROR(MAX($AO105-$C$2,0)*INDEX($AL$8:$AL$17,MATCH(AP$7,$AM$8:$AM$17,0))*$C$4/$C$3,AQ105)</f>
        <v>11657.142857142857</v>
      </c>
      <c r="AQ105" s="110">
        <f t="shared" si="311"/>
        <v>14571.428571428571</v>
      </c>
      <c r="AR105" s="110">
        <f t="shared" si="311"/>
        <v>17485.714285714286</v>
      </c>
      <c r="AS105" s="110">
        <f t="shared" si="311"/>
        <v>29142.857142857141</v>
      </c>
      <c r="AT105" s="110">
        <f t="shared" si="311"/>
        <v>58285.714285714283</v>
      </c>
      <c r="BH105" s="110">
        <v>98</v>
      </c>
      <c r="BI105" s="110">
        <f t="shared" ref="BI105:BM105" si="312">IFERROR(MAX($BH105-$C$2,0)*INDEX($BE$8:$BE$17,MATCH(BI$7,$BF$8:$BF$17,0))*$C$4/$C$3,BJ105)</f>
        <v>0</v>
      </c>
      <c r="BJ105" s="110">
        <f t="shared" si="312"/>
        <v>0</v>
      </c>
      <c r="BK105" s="110">
        <f t="shared" si="312"/>
        <v>0</v>
      </c>
      <c r="BL105" s="110">
        <f t="shared" si="312"/>
        <v>0</v>
      </c>
      <c r="BM105" s="110">
        <f t="shared" si="312"/>
        <v>0</v>
      </c>
      <c r="CA105" s="110">
        <v>98</v>
      </c>
      <c r="CB105" s="136">
        <f t="shared" si="206"/>
        <v>8500</v>
      </c>
      <c r="CC105" s="136">
        <f t="shared" si="206"/>
        <v>8257.1428571428569</v>
      </c>
      <c r="CD105" s="136">
        <f t="shared" si="206"/>
        <v>14571.428571428571</v>
      </c>
      <c r="CE105" s="136">
        <f t="shared" si="206"/>
        <v>23476.190476190473</v>
      </c>
      <c r="CF105" s="136">
        <f t="shared" si="206"/>
        <v>60714.285714285717</v>
      </c>
      <c r="CL105" s="125">
        <v>98</v>
      </c>
      <c r="CM105" s="125">
        <f t="shared" si="212"/>
        <v>40945.714285714283</v>
      </c>
      <c r="CN105" s="125">
        <f t="shared" si="213"/>
        <v>53525.714285714283</v>
      </c>
      <c r="CO105" s="125">
        <f t="shared" si="214"/>
        <v>62754.285714285717</v>
      </c>
      <c r="CP105" s="125">
        <f t="shared" si="215"/>
        <v>83316.190476190473</v>
      </c>
      <c r="CQ105" s="125">
        <f t="shared" si="216"/>
        <v>149697.14285714287</v>
      </c>
      <c r="CT105" s="125">
        <v>98</v>
      </c>
      <c r="CU105" s="125">
        <f>求节点(节奏总纲!R$4:R$363,CM$8:CM$367,$CT105)</f>
        <v>198707.14285714287</v>
      </c>
      <c r="CV105" s="125">
        <f>求节点(节奏总纲!S$4:S$363,CN$8:CN$367,$CT105)</f>
        <v>259757.14285714287</v>
      </c>
      <c r="CW105" s="125">
        <f>求节点(节奏总纲!T$4:T$363,CO$8:CO$367,$CT105)</f>
        <v>304542.85714285716</v>
      </c>
      <c r="CX105" s="125">
        <f>求节点(节奏总纲!U$4:U$363,CP$8:CP$367,$CT105)</f>
        <v>404328.57142857142</v>
      </c>
      <c r="CY105" s="125">
        <f>求节点(节奏总纲!V$4:V$363,CQ$8:CQ$367,$CT105)</f>
        <v>463993.69315211748</v>
      </c>
    </row>
    <row r="106" spans="22:103" x14ac:dyDescent="0.2">
      <c r="V106" s="110">
        <v>99</v>
      </c>
      <c r="W106" s="110">
        <f t="shared" si="207"/>
        <v>21094.285714285714</v>
      </c>
      <c r="X106" s="110">
        <f t="shared" si="207"/>
        <v>31148.571428571428</v>
      </c>
      <c r="Y106" s="134">
        <f t="shared" si="208"/>
        <v>31148.571428571428</v>
      </c>
      <c r="Z106" s="110">
        <f t="shared" ref="Z106:AA106" si="313">Y106</f>
        <v>31148.571428571428</v>
      </c>
      <c r="AA106" s="110">
        <f t="shared" si="313"/>
        <v>31148.571428571428</v>
      </c>
      <c r="AO106" s="110">
        <v>99</v>
      </c>
      <c r="AP106" s="110">
        <f t="shared" ref="AP106:AT106" si="314">IFERROR(MAX($AO106-$C$2,0)*INDEX($AL$8:$AL$17,MATCH(AP$7,$AM$8:$AM$17,0))*$C$4/$C$3,AQ106)</f>
        <v>11828.571428571429</v>
      </c>
      <c r="AQ106" s="110">
        <f t="shared" si="314"/>
        <v>14785.714285714286</v>
      </c>
      <c r="AR106" s="110">
        <f t="shared" si="314"/>
        <v>17742.857142857141</v>
      </c>
      <c r="AS106" s="110">
        <f t="shared" si="314"/>
        <v>29571.428571428572</v>
      </c>
      <c r="AT106" s="110">
        <f t="shared" si="314"/>
        <v>59142.857142857145</v>
      </c>
      <c r="BH106" s="110">
        <v>99</v>
      </c>
      <c r="BI106" s="110">
        <f t="shared" ref="BI106:BM106" si="315">IFERROR(MAX($BH106-$C$2,0)*INDEX($BE$8:$BE$17,MATCH(BI$7,$BF$8:$BF$17,0))*$C$4/$C$3,BJ106)</f>
        <v>0</v>
      </c>
      <c r="BJ106" s="110">
        <f t="shared" si="315"/>
        <v>0</v>
      </c>
      <c r="BK106" s="110">
        <f t="shared" si="315"/>
        <v>0</v>
      </c>
      <c r="BL106" s="110">
        <f t="shared" si="315"/>
        <v>0</v>
      </c>
      <c r="BM106" s="110">
        <f t="shared" si="315"/>
        <v>0</v>
      </c>
      <c r="CA106" s="110">
        <v>99</v>
      </c>
      <c r="CB106" s="136">
        <f t="shared" si="206"/>
        <v>8625</v>
      </c>
      <c r="CC106" s="136">
        <f t="shared" si="206"/>
        <v>8378.5714285714294</v>
      </c>
      <c r="CD106" s="136">
        <f t="shared" si="206"/>
        <v>14785.714285714286</v>
      </c>
      <c r="CE106" s="136">
        <f t="shared" si="206"/>
        <v>23821.428571428572</v>
      </c>
      <c r="CF106" s="136">
        <f t="shared" si="206"/>
        <v>61607.142857142855</v>
      </c>
      <c r="CL106" s="125">
        <v>99</v>
      </c>
      <c r="CM106" s="125">
        <f t="shared" si="212"/>
        <v>41547.857142857145</v>
      </c>
      <c r="CN106" s="125">
        <f t="shared" si="213"/>
        <v>54312.857142857138</v>
      </c>
      <c r="CO106" s="125">
        <f t="shared" si="214"/>
        <v>63677.142857142855</v>
      </c>
      <c r="CP106" s="125">
        <f t="shared" si="215"/>
        <v>84541.42857142858</v>
      </c>
      <c r="CQ106" s="125">
        <f t="shared" si="216"/>
        <v>151898.57142857142</v>
      </c>
      <c r="CT106" s="125">
        <v>99</v>
      </c>
      <c r="CU106" s="125">
        <f>求节点(节奏总纲!R$4:R$363,CM$8:CM$367,$CT106)</f>
        <v>198707.14285714287</v>
      </c>
      <c r="CV106" s="125">
        <f>求节点(节奏总纲!S$4:S$363,CN$8:CN$367,$CT106)</f>
        <v>259757.14285714287</v>
      </c>
      <c r="CW106" s="125">
        <f>求节点(节奏总纲!T$4:T$363,CO$8:CO$367,$CT106)</f>
        <v>304542.85714285716</v>
      </c>
      <c r="CX106" s="125">
        <f>求节点(节奏总纲!U$4:U$363,CP$8:CP$367,$CT106)</f>
        <v>404328.57142857142</v>
      </c>
      <c r="CY106" s="125">
        <f>求节点(节奏总纲!V$4:V$363,CQ$8:CQ$367,$CT106)</f>
        <v>501055.09033016238</v>
      </c>
    </row>
    <row r="107" spans="22:103" x14ac:dyDescent="0.2">
      <c r="V107" s="110">
        <v>100</v>
      </c>
      <c r="W107" s="110">
        <f t="shared" si="207"/>
        <v>21400</v>
      </c>
      <c r="X107" s="110">
        <f t="shared" si="207"/>
        <v>31600</v>
      </c>
      <c r="Y107" s="134">
        <f t="shared" si="208"/>
        <v>31600</v>
      </c>
      <c r="Z107" s="110">
        <f t="shared" ref="Z107:AA107" si="316">Y107</f>
        <v>31600</v>
      </c>
      <c r="AA107" s="110">
        <f t="shared" si="316"/>
        <v>31600</v>
      </c>
      <c r="AO107" s="110">
        <v>100</v>
      </c>
      <c r="AP107" s="110">
        <f t="shared" ref="AP107:AT107" si="317">IFERROR(MAX($AO107-$C$2,0)*INDEX($AL$8:$AL$17,MATCH(AP$7,$AM$8:$AM$17,0))*$C$4/$C$3,AQ107)</f>
        <v>12000</v>
      </c>
      <c r="AQ107" s="110">
        <f t="shared" si="317"/>
        <v>15000</v>
      </c>
      <c r="AR107" s="110">
        <f t="shared" si="317"/>
        <v>18000</v>
      </c>
      <c r="AS107" s="110">
        <f t="shared" si="317"/>
        <v>30000</v>
      </c>
      <c r="AT107" s="110">
        <f t="shared" si="317"/>
        <v>60000</v>
      </c>
      <c r="BH107" s="110">
        <v>100</v>
      </c>
      <c r="BI107" s="110">
        <f t="shared" ref="BI107:BM107" si="318">IFERROR(MAX($BH107-$C$2,0)*INDEX($BE$8:$BE$17,MATCH(BI$7,$BF$8:$BF$17,0))*$C$4/$C$3,BJ107)</f>
        <v>0</v>
      </c>
      <c r="BJ107" s="110">
        <f t="shared" si="318"/>
        <v>0</v>
      </c>
      <c r="BK107" s="110">
        <f t="shared" si="318"/>
        <v>0</v>
      </c>
      <c r="BL107" s="110">
        <f t="shared" si="318"/>
        <v>0</v>
      </c>
      <c r="BM107" s="110">
        <f t="shared" si="318"/>
        <v>0</v>
      </c>
      <c r="CA107" s="110">
        <v>100</v>
      </c>
      <c r="CB107" s="136">
        <f t="shared" si="206"/>
        <v>8750</v>
      </c>
      <c r="CC107" s="136">
        <f t="shared" si="206"/>
        <v>8500</v>
      </c>
      <c r="CD107" s="136">
        <f t="shared" si="206"/>
        <v>15000</v>
      </c>
      <c r="CE107" s="136">
        <f t="shared" si="206"/>
        <v>24166.666666666664</v>
      </c>
      <c r="CF107" s="136">
        <f t="shared" si="206"/>
        <v>62500</v>
      </c>
      <c r="CL107" s="125">
        <v>100</v>
      </c>
      <c r="CM107" s="125">
        <f t="shared" si="212"/>
        <v>42150</v>
      </c>
      <c r="CN107" s="125">
        <f t="shared" si="213"/>
        <v>55100</v>
      </c>
      <c r="CO107" s="125">
        <f t="shared" si="214"/>
        <v>64600</v>
      </c>
      <c r="CP107" s="125">
        <f t="shared" si="215"/>
        <v>85766.666666666657</v>
      </c>
      <c r="CQ107" s="125">
        <f t="shared" si="216"/>
        <v>154100</v>
      </c>
      <c r="CT107" s="125">
        <v>100</v>
      </c>
      <c r="CU107" s="125">
        <f>求节点(节奏总纲!R$4:R$363,CM$8:CM$367,$CT107)</f>
        <v>198707.14285714287</v>
      </c>
      <c r="CV107" s="125">
        <f>求节点(节奏总纲!S$4:S$363,CN$8:CN$367,$CT107)</f>
        <v>259757.14285714287</v>
      </c>
      <c r="CW107" s="125">
        <f>求节点(节奏总纲!T$4:T$363,CO$8:CO$367,$CT107)</f>
        <v>304542.85714285716</v>
      </c>
      <c r="CX107" s="125">
        <f>求节点(节奏总纲!U$4:U$363,CP$8:CP$367,$CT107)</f>
        <v>404328.57142857142</v>
      </c>
      <c r="CY107" s="125">
        <f>求节点(节奏总纲!V$4:V$363,CQ$8:CQ$367,$CT107)</f>
        <v>538891.29561772814</v>
      </c>
    </row>
    <row r="108" spans="22:103" x14ac:dyDescent="0.2">
      <c r="V108" s="110">
        <v>101</v>
      </c>
      <c r="W108" s="110">
        <f t="shared" si="207"/>
        <v>21705.714285714286</v>
      </c>
      <c r="X108" s="110">
        <f t="shared" si="207"/>
        <v>32051.428571428572</v>
      </c>
      <c r="Y108" s="134">
        <f t="shared" si="208"/>
        <v>32051.428571428572</v>
      </c>
      <c r="Z108" s="110">
        <f t="shared" ref="Z108:AA108" si="319">Y108</f>
        <v>32051.428571428572</v>
      </c>
      <c r="AA108" s="110">
        <f t="shared" si="319"/>
        <v>32051.428571428572</v>
      </c>
      <c r="AO108" s="110">
        <v>101</v>
      </c>
      <c r="AP108" s="110">
        <f t="shared" ref="AP108:AT108" si="320">IFERROR(MAX($AO108-$C$2,0)*INDEX($AL$8:$AL$17,MATCH(AP$7,$AM$8:$AM$17,0))*$C$4/$C$3,AQ108)</f>
        <v>12171.428571428571</v>
      </c>
      <c r="AQ108" s="110">
        <f t="shared" si="320"/>
        <v>15214.285714285714</v>
      </c>
      <c r="AR108" s="110">
        <f t="shared" si="320"/>
        <v>18257.142857142859</v>
      </c>
      <c r="AS108" s="110">
        <f t="shared" si="320"/>
        <v>30428.571428571428</v>
      </c>
      <c r="AT108" s="110">
        <f t="shared" si="320"/>
        <v>60857.142857142855</v>
      </c>
      <c r="BH108" s="110">
        <v>101</v>
      </c>
      <c r="BI108" s="110">
        <f t="shared" ref="BI108:BM108" si="321">IFERROR(MAX($BH108-$C$2,0)*INDEX($BE$8:$BE$17,MATCH(BI$7,$BF$8:$BF$17,0))*$C$4/$C$3,BJ108)</f>
        <v>0</v>
      </c>
      <c r="BJ108" s="110">
        <f t="shared" si="321"/>
        <v>0</v>
      </c>
      <c r="BK108" s="110">
        <f t="shared" si="321"/>
        <v>0</v>
      </c>
      <c r="BL108" s="110">
        <f t="shared" si="321"/>
        <v>0</v>
      </c>
      <c r="BM108" s="110">
        <f t="shared" si="321"/>
        <v>0</v>
      </c>
      <c r="CA108" s="110">
        <v>101</v>
      </c>
      <c r="CB108" s="136">
        <f t="shared" si="206"/>
        <v>8875</v>
      </c>
      <c r="CC108" s="136">
        <f t="shared" si="206"/>
        <v>8621.4285714285706</v>
      </c>
      <c r="CD108" s="136">
        <f t="shared" si="206"/>
        <v>15214.285714285714</v>
      </c>
      <c r="CE108" s="136">
        <f t="shared" si="206"/>
        <v>24511.90476190476</v>
      </c>
      <c r="CF108" s="136">
        <f t="shared" si="206"/>
        <v>63392.857142857145</v>
      </c>
      <c r="CL108" s="125">
        <v>101</v>
      </c>
      <c r="CM108" s="125">
        <f t="shared" si="212"/>
        <v>42752.142857142855</v>
      </c>
      <c r="CN108" s="125">
        <f t="shared" si="213"/>
        <v>55887.142857142862</v>
      </c>
      <c r="CO108" s="125">
        <f t="shared" si="214"/>
        <v>65522.857142857145</v>
      </c>
      <c r="CP108" s="125">
        <f t="shared" si="215"/>
        <v>86991.904761904763</v>
      </c>
      <c r="CQ108" s="125">
        <f t="shared" si="216"/>
        <v>156301.42857142858</v>
      </c>
      <c r="CT108" s="125">
        <v>101</v>
      </c>
      <c r="CU108" s="125">
        <f>求节点(节奏总纲!R$4:R$363,CM$8:CM$367,$CT108)</f>
        <v>198707.14285714287</v>
      </c>
      <c r="CV108" s="125">
        <f>求节点(节奏总纲!S$4:S$363,CN$8:CN$367,$CT108)</f>
        <v>259757.14285714287</v>
      </c>
      <c r="CW108" s="125">
        <f>求节点(节奏总纲!T$4:T$363,CO$8:CO$367,$CT108)</f>
        <v>304542.85714285716</v>
      </c>
      <c r="CX108" s="125">
        <f>求节点(节奏总纲!U$4:U$363,CP$8:CP$367,$CT108)</f>
        <v>404328.57142857142</v>
      </c>
      <c r="CY108" s="125">
        <f>求节点(节奏总纲!V$4:V$363,CQ$8:CQ$367,$CT108)</f>
        <v>579947.096189723</v>
      </c>
    </row>
    <row r="109" spans="22:103" x14ac:dyDescent="0.2">
      <c r="V109" s="110">
        <v>102</v>
      </c>
      <c r="W109" s="110">
        <f t="shared" si="207"/>
        <v>22011.428571428572</v>
      </c>
      <c r="X109" s="110">
        <f t="shared" si="207"/>
        <v>32502.857142857141</v>
      </c>
      <c r="Y109" s="134">
        <f t="shared" si="208"/>
        <v>32502.857142857141</v>
      </c>
      <c r="Z109" s="110">
        <f t="shared" ref="Z109:AA109" si="322">Y109</f>
        <v>32502.857142857141</v>
      </c>
      <c r="AA109" s="110">
        <f t="shared" si="322"/>
        <v>32502.857142857141</v>
      </c>
      <c r="AO109" s="110">
        <v>102</v>
      </c>
      <c r="AP109" s="110">
        <f t="shared" ref="AP109:AT109" si="323">IFERROR(MAX($AO109-$C$2,0)*INDEX($AL$8:$AL$17,MATCH(AP$7,$AM$8:$AM$17,0))*$C$4/$C$3,AQ109)</f>
        <v>12342.857142857143</v>
      </c>
      <c r="AQ109" s="110">
        <f t="shared" si="323"/>
        <v>15428.571428571429</v>
      </c>
      <c r="AR109" s="110">
        <f t="shared" si="323"/>
        <v>18514.285714285714</v>
      </c>
      <c r="AS109" s="110">
        <f t="shared" si="323"/>
        <v>30857.142857142859</v>
      </c>
      <c r="AT109" s="110">
        <f t="shared" si="323"/>
        <v>61714.285714285717</v>
      </c>
      <c r="BH109" s="110">
        <v>102</v>
      </c>
      <c r="BI109" s="110">
        <f t="shared" ref="BI109:BM109" si="324">IFERROR(MAX($BH109-$C$2,0)*INDEX($BE$8:$BE$17,MATCH(BI$7,$BF$8:$BF$17,0))*$C$4/$C$3,BJ109)</f>
        <v>0</v>
      </c>
      <c r="BJ109" s="110">
        <f t="shared" si="324"/>
        <v>0</v>
      </c>
      <c r="BK109" s="110">
        <f t="shared" si="324"/>
        <v>0</v>
      </c>
      <c r="BL109" s="110">
        <f t="shared" si="324"/>
        <v>0</v>
      </c>
      <c r="BM109" s="110">
        <f t="shared" si="324"/>
        <v>0</v>
      </c>
      <c r="CA109" s="110">
        <v>102</v>
      </c>
      <c r="CB109" s="136">
        <f t="shared" si="206"/>
        <v>9000</v>
      </c>
      <c r="CC109" s="136">
        <f t="shared" si="206"/>
        <v>8742.8571428571431</v>
      </c>
      <c r="CD109" s="136">
        <f t="shared" si="206"/>
        <v>15428.571428571429</v>
      </c>
      <c r="CE109" s="136">
        <f t="shared" si="206"/>
        <v>24857.142857142859</v>
      </c>
      <c r="CF109" s="136">
        <f t="shared" si="206"/>
        <v>64285.714285714283</v>
      </c>
      <c r="CL109" s="125">
        <v>102</v>
      </c>
      <c r="CM109" s="125">
        <f t="shared" si="212"/>
        <v>43354.285714285717</v>
      </c>
      <c r="CN109" s="125">
        <f t="shared" si="213"/>
        <v>56674.285714285717</v>
      </c>
      <c r="CO109" s="125">
        <f t="shared" si="214"/>
        <v>66445.71428571429</v>
      </c>
      <c r="CP109" s="125">
        <f t="shared" si="215"/>
        <v>88217.142857142855</v>
      </c>
      <c r="CQ109" s="125">
        <f t="shared" si="216"/>
        <v>158502.85714285713</v>
      </c>
      <c r="CT109" s="125">
        <v>102</v>
      </c>
      <c r="CU109" s="125">
        <f>求节点(节奏总纲!R$4:R$363,CM$8:CM$367,$CT109)</f>
        <v>198707.14285714287</v>
      </c>
      <c r="CV109" s="125">
        <f>求节点(节奏总纲!S$4:S$363,CN$8:CN$367,$CT109)</f>
        <v>259757.14285714287</v>
      </c>
      <c r="CW109" s="125">
        <f>求节点(节奏总纲!T$4:T$363,CO$8:CO$367,$CT109)</f>
        <v>304542.85714285716</v>
      </c>
      <c r="CX109" s="125">
        <f>求节点(节奏总纲!U$4:U$363,CP$8:CP$367,$CT109)</f>
        <v>404328.57142857142</v>
      </c>
      <c r="CY109" s="125">
        <f>求节点(节奏总纲!V$4:V$363,CQ$8:CQ$367,$CT109)</f>
        <v>624294.08330688288</v>
      </c>
    </row>
    <row r="110" spans="22:103" x14ac:dyDescent="0.2">
      <c r="V110" s="110">
        <v>103</v>
      </c>
      <c r="W110" s="110">
        <f t="shared" si="207"/>
        <v>22317.142857142859</v>
      </c>
      <c r="X110" s="110">
        <f t="shared" si="207"/>
        <v>32954.285714285717</v>
      </c>
      <c r="Y110" s="134">
        <f t="shared" si="208"/>
        <v>32954.285714285717</v>
      </c>
      <c r="Z110" s="110">
        <f t="shared" ref="Z110:AA110" si="325">Y110</f>
        <v>32954.285714285717</v>
      </c>
      <c r="AA110" s="110">
        <f t="shared" si="325"/>
        <v>32954.285714285717</v>
      </c>
      <c r="AO110" s="110">
        <v>103</v>
      </c>
      <c r="AP110" s="110">
        <f t="shared" ref="AP110:AT110" si="326">IFERROR(MAX($AO110-$C$2,0)*INDEX($AL$8:$AL$17,MATCH(AP$7,$AM$8:$AM$17,0))*$C$4/$C$3,AQ110)</f>
        <v>12514.285714285714</v>
      </c>
      <c r="AQ110" s="110">
        <f t="shared" si="326"/>
        <v>15642.857142857143</v>
      </c>
      <c r="AR110" s="110">
        <f t="shared" si="326"/>
        <v>18771.428571428572</v>
      </c>
      <c r="AS110" s="110">
        <f t="shared" si="326"/>
        <v>31285.714285714286</v>
      </c>
      <c r="AT110" s="110">
        <f t="shared" si="326"/>
        <v>62571.428571428572</v>
      </c>
      <c r="BH110" s="110">
        <v>103</v>
      </c>
      <c r="BI110" s="110">
        <f t="shared" ref="BI110:BM110" si="327">IFERROR(MAX($BH110-$C$2,0)*INDEX($BE$8:$BE$17,MATCH(BI$7,$BF$8:$BF$17,0))*$C$4/$C$3,BJ110)</f>
        <v>0</v>
      </c>
      <c r="BJ110" s="110">
        <f t="shared" si="327"/>
        <v>0</v>
      </c>
      <c r="BK110" s="110">
        <f t="shared" si="327"/>
        <v>0</v>
      </c>
      <c r="BL110" s="110">
        <f t="shared" si="327"/>
        <v>0</v>
      </c>
      <c r="BM110" s="110">
        <f t="shared" si="327"/>
        <v>0</v>
      </c>
      <c r="CA110" s="110">
        <v>103</v>
      </c>
      <c r="CB110" s="136">
        <f t="shared" si="206"/>
        <v>9125</v>
      </c>
      <c r="CC110" s="136">
        <f t="shared" si="206"/>
        <v>8864.2857142857138</v>
      </c>
      <c r="CD110" s="136">
        <f t="shared" si="206"/>
        <v>15642.857142857143</v>
      </c>
      <c r="CE110" s="136">
        <f t="shared" si="206"/>
        <v>25202.38095238095</v>
      </c>
      <c r="CF110" s="136">
        <f t="shared" si="206"/>
        <v>65178.571428571428</v>
      </c>
      <c r="CL110" s="125">
        <v>103</v>
      </c>
      <c r="CM110" s="125">
        <f t="shared" si="212"/>
        <v>43956.428571428572</v>
      </c>
      <c r="CN110" s="125">
        <f t="shared" si="213"/>
        <v>57461.42857142858</v>
      </c>
      <c r="CO110" s="125">
        <f t="shared" si="214"/>
        <v>67368.571428571435</v>
      </c>
      <c r="CP110" s="125">
        <f t="shared" si="215"/>
        <v>89442.380952380947</v>
      </c>
      <c r="CQ110" s="125">
        <f t="shared" si="216"/>
        <v>160704.28571428571</v>
      </c>
      <c r="CT110" s="125">
        <v>103</v>
      </c>
      <c r="CU110" s="125">
        <f>求节点(节奏总纲!R$4:R$363,CM$8:CM$367,$CT110)</f>
        <v>198707.14285714287</v>
      </c>
      <c r="CV110" s="125">
        <f>求节点(节奏总纲!S$4:S$363,CN$8:CN$367,$CT110)</f>
        <v>259757.14285714287</v>
      </c>
      <c r="CW110" s="125">
        <f>求节点(节奏总纲!T$4:T$363,CO$8:CO$367,$CT110)</f>
        <v>304542.85714285716</v>
      </c>
      <c r="CX110" s="125">
        <f>求节点(节奏总纲!U$4:U$363,CP$8:CP$367,$CT110)</f>
        <v>404328.57142857142</v>
      </c>
      <c r="CY110" s="125">
        <f>求节点(节奏总纲!V$4:V$363,CQ$8:CQ$367,$CT110)</f>
        <v>673301.43255304697</v>
      </c>
    </row>
    <row r="111" spans="22:103" x14ac:dyDescent="0.2">
      <c r="V111" s="110">
        <v>104</v>
      </c>
      <c r="W111" s="110">
        <f t="shared" si="207"/>
        <v>22622.857142857141</v>
      </c>
      <c r="X111" s="110">
        <f t="shared" si="207"/>
        <v>33405.714285714283</v>
      </c>
      <c r="Y111" s="134">
        <f t="shared" si="208"/>
        <v>33405.714285714283</v>
      </c>
      <c r="Z111" s="110">
        <f t="shared" ref="Z111:AA111" si="328">Y111</f>
        <v>33405.714285714283</v>
      </c>
      <c r="AA111" s="110">
        <f t="shared" si="328"/>
        <v>33405.714285714283</v>
      </c>
      <c r="AO111" s="110">
        <v>104</v>
      </c>
      <c r="AP111" s="110">
        <f t="shared" ref="AP111:AT111" si="329">IFERROR(MAX($AO111-$C$2,0)*INDEX($AL$8:$AL$17,MATCH(AP$7,$AM$8:$AM$17,0))*$C$4/$C$3,AQ111)</f>
        <v>12685.714285714286</v>
      </c>
      <c r="AQ111" s="110">
        <f t="shared" si="329"/>
        <v>15857.142857142857</v>
      </c>
      <c r="AR111" s="110">
        <f t="shared" si="329"/>
        <v>19028.571428571428</v>
      </c>
      <c r="AS111" s="110">
        <f t="shared" si="329"/>
        <v>31714.285714285714</v>
      </c>
      <c r="AT111" s="110">
        <f t="shared" si="329"/>
        <v>63428.571428571428</v>
      </c>
      <c r="BH111" s="110">
        <v>104</v>
      </c>
      <c r="BI111" s="110">
        <f t="shared" ref="BI111:BM111" si="330">IFERROR(MAX($BH111-$C$2,0)*INDEX($BE$8:$BE$17,MATCH(BI$7,$BF$8:$BF$17,0))*$C$4/$C$3,BJ111)</f>
        <v>0</v>
      </c>
      <c r="BJ111" s="110">
        <f t="shared" si="330"/>
        <v>0</v>
      </c>
      <c r="BK111" s="110">
        <f t="shared" si="330"/>
        <v>0</v>
      </c>
      <c r="BL111" s="110">
        <f t="shared" si="330"/>
        <v>0</v>
      </c>
      <c r="BM111" s="110">
        <f t="shared" si="330"/>
        <v>0</v>
      </c>
      <c r="CA111" s="110">
        <v>104</v>
      </c>
      <c r="CB111" s="136">
        <f t="shared" si="206"/>
        <v>9250</v>
      </c>
      <c r="CC111" s="136">
        <f t="shared" si="206"/>
        <v>8985.7142857142862</v>
      </c>
      <c r="CD111" s="136">
        <f t="shared" si="206"/>
        <v>15857.142857142857</v>
      </c>
      <c r="CE111" s="136">
        <f t="shared" si="206"/>
        <v>25547.619047619046</v>
      </c>
      <c r="CF111" s="136">
        <f t="shared" si="206"/>
        <v>66071.428571428565</v>
      </c>
      <c r="CL111" s="125">
        <v>104</v>
      </c>
      <c r="CM111" s="125">
        <f t="shared" si="212"/>
        <v>44558.571428571428</v>
      </c>
      <c r="CN111" s="125">
        <f t="shared" si="213"/>
        <v>58248.57142857142</v>
      </c>
      <c r="CO111" s="125">
        <f t="shared" si="214"/>
        <v>68291.428571428565</v>
      </c>
      <c r="CP111" s="125">
        <f t="shared" si="215"/>
        <v>90667.619047619053</v>
      </c>
      <c r="CQ111" s="125">
        <f t="shared" si="216"/>
        <v>162905.71428571426</v>
      </c>
      <c r="CT111" s="125">
        <v>104</v>
      </c>
      <c r="CU111" s="125">
        <f>求节点(节奏总纲!R$4:R$363,CM$8:CM$367,$CT111)</f>
        <v>198707.14285714287</v>
      </c>
      <c r="CV111" s="125">
        <f>求节点(节奏总纲!S$4:S$363,CN$8:CN$367,$CT111)</f>
        <v>259757.14285714287</v>
      </c>
      <c r="CW111" s="125">
        <f>求节点(节奏总纲!T$4:T$363,CO$8:CO$367,$CT111)</f>
        <v>304542.85714285716</v>
      </c>
      <c r="CX111" s="125">
        <f>求节点(节奏总纲!U$4:U$363,CP$8:CP$367,$CT111)</f>
        <v>404328.57142857142</v>
      </c>
      <c r="CY111" s="125">
        <f>求节点(节奏总纲!V$4:V$363,CQ$8:CQ$367,$CT111)</f>
        <v>726471.42857142864</v>
      </c>
    </row>
    <row r="112" spans="22:103" x14ac:dyDescent="0.2">
      <c r="V112" s="110">
        <v>105</v>
      </c>
      <c r="W112" s="110">
        <f t="shared" si="207"/>
        <v>22928.571428571428</v>
      </c>
      <c r="X112" s="110">
        <f t="shared" si="207"/>
        <v>33857.142857142855</v>
      </c>
      <c r="Y112" s="134">
        <f t="shared" si="208"/>
        <v>33857.142857142855</v>
      </c>
      <c r="Z112" s="110">
        <f t="shared" ref="Z112:AA112" si="331">Y112</f>
        <v>33857.142857142855</v>
      </c>
      <c r="AA112" s="110">
        <f t="shared" si="331"/>
        <v>33857.142857142855</v>
      </c>
      <c r="AO112" s="110">
        <v>105</v>
      </c>
      <c r="AP112" s="110">
        <f t="shared" ref="AP112:AT112" si="332">IFERROR(MAX($AO112-$C$2,0)*INDEX($AL$8:$AL$17,MATCH(AP$7,$AM$8:$AM$17,0))*$C$4/$C$3,AQ112)</f>
        <v>12857.142857142857</v>
      </c>
      <c r="AQ112" s="110">
        <f t="shared" si="332"/>
        <v>16071.428571428571</v>
      </c>
      <c r="AR112" s="110">
        <f t="shared" si="332"/>
        <v>19285.714285714286</v>
      </c>
      <c r="AS112" s="110">
        <f t="shared" si="332"/>
        <v>32142.857142857141</v>
      </c>
      <c r="AT112" s="110">
        <f t="shared" si="332"/>
        <v>64285.714285714283</v>
      </c>
      <c r="BH112" s="110">
        <v>105</v>
      </c>
      <c r="BI112" s="110">
        <f t="shared" ref="BI112:BM112" si="333">IFERROR(MAX($BH112-$C$2,0)*INDEX($BE$8:$BE$17,MATCH(BI$7,$BF$8:$BF$17,0))*$C$4/$C$3,BJ112)</f>
        <v>0</v>
      </c>
      <c r="BJ112" s="110">
        <f t="shared" si="333"/>
        <v>0</v>
      </c>
      <c r="BK112" s="110">
        <f t="shared" si="333"/>
        <v>0</v>
      </c>
      <c r="BL112" s="110">
        <f t="shared" si="333"/>
        <v>0</v>
      </c>
      <c r="BM112" s="110">
        <f t="shared" si="333"/>
        <v>0</v>
      </c>
      <c r="CA112" s="110">
        <v>105</v>
      </c>
      <c r="CB112" s="136">
        <f t="shared" si="206"/>
        <v>9375</v>
      </c>
      <c r="CC112" s="136">
        <f t="shared" si="206"/>
        <v>9107.1428571428569</v>
      </c>
      <c r="CD112" s="136">
        <f t="shared" si="206"/>
        <v>16071.428571428571</v>
      </c>
      <c r="CE112" s="136">
        <f t="shared" si="206"/>
        <v>25892.857142857141</v>
      </c>
      <c r="CF112" s="136">
        <f t="shared" si="206"/>
        <v>66964.28571428571</v>
      </c>
      <c r="CL112" s="125">
        <v>105</v>
      </c>
      <c r="CM112" s="125">
        <f t="shared" si="212"/>
        <v>45160.714285714283</v>
      </c>
      <c r="CN112" s="125">
        <f t="shared" si="213"/>
        <v>59035.714285714283</v>
      </c>
      <c r="CO112" s="125">
        <f t="shared" si="214"/>
        <v>69214.28571428571</v>
      </c>
      <c r="CP112" s="125">
        <f t="shared" si="215"/>
        <v>91892.857142857145</v>
      </c>
      <c r="CQ112" s="125">
        <f t="shared" si="216"/>
        <v>165107.14285714284</v>
      </c>
      <c r="CT112" s="125">
        <v>105</v>
      </c>
      <c r="CU112" s="125">
        <f>求节点(节奏总纲!R$4:R$363,CM$8:CM$367,$CT112)</f>
        <v>198707.14285714287</v>
      </c>
      <c r="CV112" s="125">
        <f>求节点(节奏总纲!S$4:S$363,CN$8:CN$367,$CT112)</f>
        <v>259757.14285714287</v>
      </c>
      <c r="CW112" s="125">
        <f>求节点(节奏总纲!T$4:T$363,CO$8:CO$367,$CT112)</f>
        <v>304542.85714285716</v>
      </c>
      <c r="CX112" s="125">
        <f>求节点(节奏总纲!U$4:U$363,CP$8:CP$367,$CT112)</f>
        <v>404328.57142857142</v>
      </c>
      <c r="CY112" s="125">
        <f>求节点(节奏总纲!V$4:V$363,CQ$8:CQ$367,$CT112)</f>
        <v>726471.42857142864</v>
      </c>
    </row>
    <row r="113" spans="22:103" x14ac:dyDescent="0.2">
      <c r="V113" s="110">
        <v>106</v>
      </c>
      <c r="W113" s="110">
        <f t="shared" si="207"/>
        <v>23234.285714285714</v>
      </c>
      <c r="X113" s="110">
        <f t="shared" si="207"/>
        <v>34308.571428571428</v>
      </c>
      <c r="Y113" s="134">
        <f t="shared" si="208"/>
        <v>34308.571428571428</v>
      </c>
      <c r="Z113" s="110">
        <f t="shared" ref="Z113:AA113" si="334">Y113</f>
        <v>34308.571428571428</v>
      </c>
      <c r="AA113" s="110">
        <f t="shared" si="334"/>
        <v>34308.571428571428</v>
      </c>
      <c r="AO113" s="110">
        <v>106</v>
      </c>
      <c r="AP113" s="110">
        <f t="shared" ref="AP113:AT113" si="335">IFERROR(MAX($AO113-$C$2,0)*INDEX($AL$8:$AL$17,MATCH(AP$7,$AM$8:$AM$17,0))*$C$4/$C$3,AQ113)</f>
        <v>13028.571428571429</v>
      </c>
      <c r="AQ113" s="110">
        <f t="shared" si="335"/>
        <v>16285.714285714286</v>
      </c>
      <c r="AR113" s="110">
        <f t="shared" si="335"/>
        <v>19542.857142857141</v>
      </c>
      <c r="AS113" s="110">
        <f t="shared" si="335"/>
        <v>32571.428571428572</v>
      </c>
      <c r="AT113" s="110">
        <f t="shared" si="335"/>
        <v>65142.857142857145</v>
      </c>
      <c r="BH113" s="110">
        <v>106</v>
      </c>
      <c r="BI113" s="110">
        <f t="shared" ref="BI113:BM113" si="336">IFERROR(MAX($BH113-$C$2,0)*INDEX($BE$8:$BE$17,MATCH(BI$7,$BF$8:$BF$17,0))*$C$4/$C$3,BJ113)</f>
        <v>0</v>
      </c>
      <c r="BJ113" s="110">
        <f t="shared" si="336"/>
        <v>0</v>
      </c>
      <c r="BK113" s="110">
        <f t="shared" si="336"/>
        <v>0</v>
      </c>
      <c r="BL113" s="110">
        <f t="shared" si="336"/>
        <v>0</v>
      </c>
      <c r="BM113" s="110">
        <f t="shared" si="336"/>
        <v>0</v>
      </c>
      <c r="CA113" s="110">
        <v>106</v>
      </c>
      <c r="CB113" s="136">
        <f t="shared" si="206"/>
        <v>9500</v>
      </c>
      <c r="CC113" s="136">
        <f t="shared" si="206"/>
        <v>9228.5714285714294</v>
      </c>
      <c r="CD113" s="136">
        <f t="shared" si="206"/>
        <v>16285.714285714286</v>
      </c>
      <c r="CE113" s="136">
        <f t="shared" si="206"/>
        <v>26238.095238095237</v>
      </c>
      <c r="CF113" s="136">
        <f t="shared" si="206"/>
        <v>67857.142857142855</v>
      </c>
      <c r="CL113" s="125">
        <v>106</v>
      </c>
      <c r="CM113" s="125">
        <f t="shared" si="212"/>
        <v>45762.857142857145</v>
      </c>
      <c r="CN113" s="125">
        <f t="shared" si="213"/>
        <v>59822.857142857138</v>
      </c>
      <c r="CO113" s="125">
        <f t="shared" si="214"/>
        <v>70137.142857142855</v>
      </c>
      <c r="CP113" s="125">
        <f t="shared" si="215"/>
        <v>93118.095238095237</v>
      </c>
      <c r="CQ113" s="125">
        <f t="shared" si="216"/>
        <v>167308.57142857142</v>
      </c>
      <c r="CT113" s="125">
        <v>106</v>
      </c>
      <c r="CU113" s="125">
        <f>求节点(节奏总纲!R$4:R$363,CM$8:CM$367,$CT113)</f>
        <v>198707.14285714287</v>
      </c>
      <c r="CV113" s="125">
        <f>求节点(节奏总纲!S$4:S$363,CN$8:CN$367,$CT113)</f>
        <v>259757.14285714287</v>
      </c>
      <c r="CW113" s="125">
        <f>求节点(节奏总纲!T$4:T$363,CO$8:CO$367,$CT113)</f>
        <v>304542.85714285716</v>
      </c>
      <c r="CX113" s="125">
        <f>求节点(节奏总纲!U$4:U$363,CP$8:CP$367,$CT113)</f>
        <v>404328.57142857142</v>
      </c>
      <c r="CY113" s="125">
        <f>求节点(节奏总纲!V$4:V$363,CQ$8:CQ$367,$CT113)</f>
        <v>726471.42857142864</v>
      </c>
    </row>
    <row r="114" spans="22:103" x14ac:dyDescent="0.2">
      <c r="V114" s="110">
        <v>107</v>
      </c>
      <c r="W114" s="110">
        <f t="shared" si="207"/>
        <v>23540</v>
      </c>
      <c r="X114" s="110">
        <f t="shared" si="207"/>
        <v>34760</v>
      </c>
      <c r="Y114" s="134">
        <f t="shared" si="208"/>
        <v>34760</v>
      </c>
      <c r="Z114" s="110">
        <f t="shared" ref="Z114:AA114" si="337">Y114</f>
        <v>34760</v>
      </c>
      <c r="AA114" s="110">
        <f t="shared" si="337"/>
        <v>34760</v>
      </c>
      <c r="AO114" s="110">
        <v>107</v>
      </c>
      <c r="AP114" s="110">
        <f t="shared" ref="AP114:AT114" si="338">IFERROR(MAX($AO114-$C$2,0)*INDEX($AL$8:$AL$17,MATCH(AP$7,$AM$8:$AM$17,0))*$C$4/$C$3,AQ114)</f>
        <v>13200</v>
      </c>
      <c r="AQ114" s="110">
        <f t="shared" si="338"/>
        <v>16500</v>
      </c>
      <c r="AR114" s="110">
        <f t="shared" si="338"/>
        <v>19800</v>
      </c>
      <c r="AS114" s="110">
        <f t="shared" si="338"/>
        <v>33000</v>
      </c>
      <c r="AT114" s="110">
        <f t="shared" si="338"/>
        <v>66000</v>
      </c>
      <c r="BH114" s="110">
        <v>107</v>
      </c>
      <c r="BI114" s="110">
        <f t="shared" ref="BI114:BM114" si="339">IFERROR(MAX($BH114-$C$2,0)*INDEX($BE$8:$BE$17,MATCH(BI$7,$BF$8:$BF$17,0))*$C$4/$C$3,BJ114)</f>
        <v>0</v>
      </c>
      <c r="BJ114" s="110">
        <f t="shared" si="339"/>
        <v>0</v>
      </c>
      <c r="BK114" s="110">
        <f t="shared" si="339"/>
        <v>0</v>
      </c>
      <c r="BL114" s="110">
        <f t="shared" si="339"/>
        <v>0</v>
      </c>
      <c r="BM114" s="110">
        <f t="shared" si="339"/>
        <v>0</v>
      </c>
      <c r="CA114" s="110">
        <v>107</v>
      </c>
      <c r="CB114" s="136">
        <f t="shared" si="206"/>
        <v>9625</v>
      </c>
      <c r="CC114" s="136">
        <f t="shared" si="206"/>
        <v>9350</v>
      </c>
      <c r="CD114" s="136">
        <f t="shared" si="206"/>
        <v>16500</v>
      </c>
      <c r="CE114" s="136">
        <f t="shared" si="206"/>
        <v>26583.333333333332</v>
      </c>
      <c r="CF114" s="136">
        <f t="shared" si="206"/>
        <v>68750</v>
      </c>
      <c r="CL114" s="125">
        <v>107</v>
      </c>
      <c r="CM114" s="125">
        <f t="shared" si="212"/>
        <v>46365</v>
      </c>
      <c r="CN114" s="125">
        <f t="shared" si="213"/>
        <v>60610</v>
      </c>
      <c r="CO114" s="125">
        <f t="shared" si="214"/>
        <v>71060</v>
      </c>
      <c r="CP114" s="125">
        <f t="shared" si="215"/>
        <v>94343.333333333328</v>
      </c>
      <c r="CQ114" s="125">
        <f t="shared" si="216"/>
        <v>169510</v>
      </c>
      <c r="CT114" s="125">
        <v>107</v>
      </c>
      <c r="CU114" s="125">
        <f>求节点(节奏总纲!R$4:R$363,CM$8:CM$367,$CT114)</f>
        <v>198707.14285714287</v>
      </c>
      <c r="CV114" s="125">
        <f>求节点(节奏总纲!S$4:S$363,CN$8:CN$367,$CT114)</f>
        <v>259757.14285714287</v>
      </c>
      <c r="CW114" s="125">
        <f>求节点(节奏总纲!T$4:T$363,CO$8:CO$367,$CT114)</f>
        <v>304542.85714285716</v>
      </c>
      <c r="CX114" s="125">
        <f>求节点(节奏总纲!U$4:U$363,CP$8:CP$367,$CT114)</f>
        <v>404328.57142857142</v>
      </c>
      <c r="CY114" s="125">
        <f>求节点(节奏总纲!V$4:V$363,CQ$8:CQ$367,$CT114)</f>
        <v>726471.42857142864</v>
      </c>
    </row>
    <row r="115" spans="22:103" x14ac:dyDescent="0.2">
      <c r="V115" s="110">
        <v>108</v>
      </c>
      <c r="W115" s="110">
        <f t="shared" si="207"/>
        <v>23845.714285714286</v>
      </c>
      <c r="X115" s="110">
        <f t="shared" si="207"/>
        <v>35211.428571428572</v>
      </c>
      <c r="Y115" s="134">
        <f t="shared" si="208"/>
        <v>35211.428571428572</v>
      </c>
      <c r="Z115" s="110">
        <f t="shared" ref="Z115:AA115" si="340">Y115</f>
        <v>35211.428571428572</v>
      </c>
      <c r="AA115" s="110">
        <f t="shared" si="340"/>
        <v>35211.428571428572</v>
      </c>
      <c r="AO115" s="110">
        <v>108</v>
      </c>
      <c r="AP115" s="110">
        <f t="shared" ref="AP115:AT115" si="341">IFERROR(MAX($AO115-$C$2,0)*INDEX($AL$8:$AL$17,MATCH(AP$7,$AM$8:$AM$17,0))*$C$4/$C$3,AQ115)</f>
        <v>13371.428571428571</v>
      </c>
      <c r="AQ115" s="110">
        <f t="shared" si="341"/>
        <v>16714.285714285714</v>
      </c>
      <c r="AR115" s="110">
        <f t="shared" si="341"/>
        <v>20057.142857142859</v>
      </c>
      <c r="AS115" s="110">
        <f t="shared" si="341"/>
        <v>33428.571428571428</v>
      </c>
      <c r="AT115" s="110">
        <f t="shared" si="341"/>
        <v>66857.142857142855</v>
      </c>
      <c r="BH115" s="110">
        <v>108</v>
      </c>
      <c r="BI115" s="110">
        <f t="shared" ref="BI115:BM115" si="342">IFERROR(MAX($BH115-$C$2,0)*INDEX($BE$8:$BE$17,MATCH(BI$7,$BF$8:$BF$17,0))*$C$4/$C$3,BJ115)</f>
        <v>0</v>
      </c>
      <c r="BJ115" s="110">
        <f t="shared" si="342"/>
        <v>0</v>
      </c>
      <c r="BK115" s="110">
        <f t="shared" si="342"/>
        <v>0</v>
      </c>
      <c r="BL115" s="110">
        <f t="shared" si="342"/>
        <v>0</v>
      </c>
      <c r="BM115" s="110">
        <f t="shared" si="342"/>
        <v>0</v>
      </c>
      <c r="CA115" s="110">
        <v>108</v>
      </c>
      <c r="CB115" s="136">
        <f t="shared" si="206"/>
        <v>9750</v>
      </c>
      <c r="CC115" s="136">
        <f t="shared" si="206"/>
        <v>9471.4285714285706</v>
      </c>
      <c r="CD115" s="136">
        <f t="shared" si="206"/>
        <v>16714.285714285714</v>
      </c>
      <c r="CE115" s="136">
        <f t="shared" si="206"/>
        <v>26928.571428571428</v>
      </c>
      <c r="CF115" s="136">
        <f t="shared" si="206"/>
        <v>69642.857142857145</v>
      </c>
      <c r="CL115" s="125">
        <v>108</v>
      </c>
      <c r="CM115" s="125">
        <f t="shared" si="212"/>
        <v>46967.142857142855</v>
      </c>
      <c r="CN115" s="125">
        <f t="shared" si="213"/>
        <v>61397.142857142862</v>
      </c>
      <c r="CO115" s="125">
        <f t="shared" si="214"/>
        <v>71982.857142857145</v>
      </c>
      <c r="CP115" s="125">
        <f t="shared" si="215"/>
        <v>95568.57142857142</v>
      </c>
      <c r="CQ115" s="125">
        <f t="shared" si="216"/>
        <v>171711.42857142858</v>
      </c>
      <c r="CT115" s="125">
        <v>108</v>
      </c>
      <c r="CU115" s="125">
        <f>求节点(节奏总纲!R$4:R$363,CM$8:CM$367,$CT115)</f>
        <v>198707.14285714287</v>
      </c>
      <c r="CV115" s="125">
        <f>求节点(节奏总纲!S$4:S$363,CN$8:CN$367,$CT115)</f>
        <v>259757.14285714287</v>
      </c>
      <c r="CW115" s="125">
        <f>求节点(节奏总纲!T$4:T$363,CO$8:CO$367,$CT115)</f>
        <v>304542.85714285716</v>
      </c>
      <c r="CX115" s="125">
        <f>求节点(节奏总纲!U$4:U$363,CP$8:CP$367,$CT115)</f>
        <v>404328.57142857142</v>
      </c>
      <c r="CY115" s="125">
        <f>求节点(节奏总纲!V$4:V$363,CQ$8:CQ$367,$CT115)</f>
        <v>726471.42857142864</v>
      </c>
    </row>
    <row r="116" spans="22:103" x14ac:dyDescent="0.2">
      <c r="V116" s="110">
        <v>109</v>
      </c>
      <c r="W116" s="110">
        <f t="shared" si="207"/>
        <v>24151.428571428572</v>
      </c>
      <c r="X116" s="110">
        <f t="shared" si="207"/>
        <v>35662.857142857145</v>
      </c>
      <c r="Y116" s="134">
        <f t="shared" si="208"/>
        <v>35662.857142857145</v>
      </c>
      <c r="Z116" s="110">
        <f t="shared" ref="Z116:AA116" si="343">Y116</f>
        <v>35662.857142857145</v>
      </c>
      <c r="AA116" s="110">
        <f t="shared" si="343"/>
        <v>35662.857142857145</v>
      </c>
      <c r="AO116" s="110">
        <v>109</v>
      </c>
      <c r="AP116" s="110">
        <f t="shared" ref="AP116:AT116" si="344">IFERROR(MAX($AO116-$C$2,0)*INDEX($AL$8:$AL$17,MATCH(AP$7,$AM$8:$AM$17,0))*$C$4/$C$3,AQ116)</f>
        <v>13542.857142857143</v>
      </c>
      <c r="AQ116" s="110">
        <f t="shared" si="344"/>
        <v>16928.571428571428</v>
      </c>
      <c r="AR116" s="110">
        <f t="shared" si="344"/>
        <v>20314.285714285714</v>
      </c>
      <c r="AS116" s="110">
        <f t="shared" si="344"/>
        <v>33857.142857142855</v>
      </c>
      <c r="AT116" s="110">
        <f t="shared" si="344"/>
        <v>67714.28571428571</v>
      </c>
      <c r="BH116" s="110">
        <v>109</v>
      </c>
      <c r="BI116" s="110">
        <f t="shared" ref="BI116:BM116" si="345">IFERROR(MAX($BH116-$C$2,0)*INDEX($BE$8:$BE$17,MATCH(BI$7,$BF$8:$BF$17,0))*$C$4/$C$3,BJ116)</f>
        <v>0</v>
      </c>
      <c r="BJ116" s="110">
        <f t="shared" si="345"/>
        <v>0</v>
      </c>
      <c r="BK116" s="110">
        <f t="shared" si="345"/>
        <v>0</v>
      </c>
      <c r="BL116" s="110">
        <f t="shared" si="345"/>
        <v>0</v>
      </c>
      <c r="BM116" s="110">
        <f t="shared" si="345"/>
        <v>0</v>
      </c>
      <c r="CA116" s="110">
        <v>109</v>
      </c>
      <c r="CB116" s="136">
        <f t="shared" si="206"/>
        <v>9875</v>
      </c>
      <c r="CC116" s="136">
        <f t="shared" si="206"/>
        <v>9592.8571428571431</v>
      </c>
      <c r="CD116" s="136">
        <f t="shared" si="206"/>
        <v>16928.571428571428</v>
      </c>
      <c r="CE116" s="136">
        <f t="shared" si="206"/>
        <v>27273.809523809523</v>
      </c>
      <c r="CF116" s="136">
        <f t="shared" si="206"/>
        <v>70535.71428571429</v>
      </c>
      <c r="CL116" s="125">
        <v>109</v>
      </c>
      <c r="CM116" s="125">
        <f t="shared" si="212"/>
        <v>47569.285714285717</v>
      </c>
      <c r="CN116" s="125">
        <f t="shared" si="213"/>
        <v>62184.285714285717</v>
      </c>
      <c r="CO116" s="125">
        <f t="shared" si="214"/>
        <v>72905.71428571429</v>
      </c>
      <c r="CP116" s="125">
        <f t="shared" si="215"/>
        <v>96793.809523809527</v>
      </c>
      <c r="CQ116" s="125">
        <f t="shared" si="216"/>
        <v>173912.85714285716</v>
      </c>
      <c r="CT116" s="125">
        <v>109</v>
      </c>
      <c r="CU116" s="125">
        <f>求节点(节奏总纲!R$4:R$363,CM$8:CM$367,$CT116)</f>
        <v>198707.14285714287</v>
      </c>
      <c r="CV116" s="125">
        <f>求节点(节奏总纲!S$4:S$363,CN$8:CN$367,$CT116)</f>
        <v>259757.14285714287</v>
      </c>
      <c r="CW116" s="125">
        <f>求节点(节奏总纲!T$4:T$363,CO$8:CO$367,$CT116)</f>
        <v>304542.85714285716</v>
      </c>
      <c r="CX116" s="125">
        <f>求节点(节奏总纲!U$4:U$363,CP$8:CP$367,$CT116)</f>
        <v>404328.57142857142</v>
      </c>
      <c r="CY116" s="125">
        <f>求节点(节奏总纲!V$4:V$363,CQ$8:CQ$367,$CT116)</f>
        <v>726471.42857142864</v>
      </c>
    </row>
    <row r="117" spans="22:103" x14ac:dyDescent="0.2">
      <c r="V117" s="110">
        <v>110</v>
      </c>
      <c r="W117" s="110">
        <f t="shared" si="207"/>
        <v>24457.142857142859</v>
      </c>
      <c r="X117" s="110">
        <f t="shared" si="207"/>
        <v>36114.285714285717</v>
      </c>
      <c r="Y117" s="134">
        <f t="shared" si="208"/>
        <v>36114.285714285717</v>
      </c>
      <c r="Z117" s="110">
        <f t="shared" ref="Z117:AA117" si="346">Y117</f>
        <v>36114.285714285717</v>
      </c>
      <c r="AA117" s="110">
        <f t="shared" si="346"/>
        <v>36114.285714285717</v>
      </c>
      <c r="AO117" s="110">
        <v>110</v>
      </c>
      <c r="AP117" s="110">
        <f t="shared" ref="AP117:AT117" si="347">IFERROR(MAX($AO117-$C$2,0)*INDEX($AL$8:$AL$17,MATCH(AP$7,$AM$8:$AM$17,0))*$C$4/$C$3,AQ117)</f>
        <v>13714.285714285714</v>
      </c>
      <c r="AQ117" s="110">
        <f t="shared" si="347"/>
        <v>17142.857142857141</v>
      </c>
      <c r="AR117" s="110">
        <f t="shared" si="347"/>
        <v>20571.428571428572</v>
      </c>
      <c r="AS117" s="110">
        <f t="shared" si="347"/>
        <v>34285.714285714283</v>
      </c>
      <c r="AT117" s="110">
        <f t="shared" si="347"/>
        <v>68571.428571428565</v>
      </c>
      <c r="BH117" s="110">
        <v>110</v>
      </c>
      <c r="BI117" s="110">
        <f t="shared" ref="BI117:BM117" si="348">IFERROR(MAX($BH117-$C$2,0)*INDEX($BE$8:$BE$17,MATCH(BI$7,$BF$8:$BF$17,0))*$C$4/$C$3,BJ117)</f>
        <v>0</v>
      </c>
      <c r="BJ117" s="110">
        <f t="shared" si="348"/>
        <v>0</v>
      </c>
      <c r="BK117" s="110">
        <f t="shared" si="348"/>
        <v>0</v>
      </c>
      <c r="BL117" s="110">
        <f t="shared" si="348"/>
        <v>0</v>
      </c>
      <c r="BM117" s="110">
        <f t="shared" si="348"/>
        <v>0</v>
      </c>
      <c r="CA117" s="110">
        <v>110</v>
      </c>
      <c r="CB117" s="136">
        <f t="shared" si="206"/>
        <v>10000</v>
      </c>
      <c r="CC117" s="136">
        <f t="shared" si="206"/>
        <v>9714.2857142857138</v>
      </c>
      <c r="CD117" s="136">
        <f t="shared" si="206"/>
        <v>17142.857142857141</v>
      </c>
      <c r="CE117" s="136">
        <f t="shared" si="206"/>
        <v>27619.047619047615</v>
      </c>
      <c r="CF117" s="136">
        <f t="shared" si="206"/>
        <v>71428.571428571435</v>
      </c>
      <c r="CL117" s="125">
        <v>110</v>
      </c>
      <c r="CM117" s="125">
        <f t="shared" si="212"/>
        <v>48171.428571428572</v>
      </c>
      <c r="CN117" s="125">
        <f t="shared" si="213"/>
        <v>62971.428571428565</v>
      </c>
      <c r="CO117" s="125">
        <f t="shared" si="214"/>
        <v>73828.571428571435</v>
      </c>
      <c r="CP117" s="125">
        <f t="shared" si="215"/>
        <v>98019.047619047618</v>
      </c>
      <c r="CQ117" s="125">
        <f t="shared" si="216"/>
        <v>176114.28571428574</v>
      </c>
      <c r="CT117" s="125">
        <v>110</v>
      </c>
      <c r="CU117" s="125">
        <f>求节点(节奏总纲!R$4:R$363,CM$8:CM$367,$CT117)</f>
        <v>198707.14285714287</v>
      </c>
      <c r="CV117" s="125">
        <f>求节点(节奏总纲!S$4:S$363,CN$8:CN$367,$CT117)</f>
        <v>259757.14285714287</v>
      </c>
      <c r="CW117" s="125">
        <f>求节点(节奏总纲!T$4:T$363,CO$8:CO$367,$CT117)</f>
        <v>304542.85714285716</v>
      </c>
      <c r="CX117" s="125">
        <f>求节点(节奏总纲!U$4:U$363,CP$8:CP$367,$CT117)</f>
        <v>404328.57142857142</v>
      </c>
      <c r="CY117" s="125">
        <f>求节点(节奏总纲!V$4:V$363,CQ$8:CQ$367,$CT117)</f>
        <v>726471.42857142864</v>
      </c>
    </row>
    <row r="118" spans="22:103" x14ac:dyDescent="0.2">
      <c r="V118" s="110">
        <v>111</v>
      </c>
      <c r="W118" s="110">
        <f t="shared" si="207"/>
        <v>24762.857142857141</v>
      </c>
      <c r="X118" s="110">
        <f t="shared" si="207"/>
        <v>36565.714285714283</v>
      </c>
      <c r="Y118" s="134">
        <f t="shared" si="208"/>
        <v>36565.714285714283</v>
      </c>
      <c r="Z118" s="110">
        <f t="shared" ref="Z118:AA118" si="349">Y118</f>
        <v>36565.714285714283</v>
      </c>
      <c r="AA118" s="110">
        <f t="shared" si="349"/>
        <v>36565.714285714283</v>
      </c>
      <c r="AO118" s="110">
        <v>111</v>
      </c>
      <c r="AP118" s="110">
        <f t="shared" ref="AP118:AT118" si="350">IFERROR(MAX($AO118-$C$2,0)*INDEX($AL$8:$AL$17,MATCH(AP$7,$AM$8:$AM$17,0))*$C$4/$C$3,AQ118)</f>
        <v>13885.714285714286</v>
      </c>
      <c r="AQ118" s="110">
        <f t="shared" si="350"/>
        <v>17357.142857142859</v>
      </c>
      <c r="AR118" s="110">
        <f t="shared" si="350"/>
        <v>20828.571428571428</v>
      </c>
      <c r="AS118" s="110">
        <f t="shared" si="350"/>
        <v>34714.285714285717</v>
      </c>
      <c r="AT118" s="110">
        <f t="shared" si="350"/>
        <v>69428.571428571435</v>
      </c>
      <c r="BH118" s="110">
        <v>111</v>
      </c>
      <c r="BI118" s="110">
        <f t="shared" ref="BI118:BM118" si="351">IFERROR(MAX($BH118-$C$2,0)*INDEX($BE$8:$BE$17,MATCH(BI$7,$BF$8:$BF$17,0))*$C$4/$C$3,BJ118)</f>
        <v>0</v>
      </c>
      <c r="BJ118" s="110">
        <f t="shared" si="351"/>
        <v>0</v>
      </c>
      <c r="BK118" s="110">
        <f t="shared" si="351"/>
        <v>0</v>
      </c>
      <c r="BL118" s="110">
        <f t="shared" si="351"/>
        <v>0</v>
      </c>
      <c r="BM118" s="110">
        <f t="shared" si="351"/>
        <v>0</v>
      </c>
      <c r="CA118" s="110">
        <v>111</v>
      </c>
      <c r="CB118" s="136">
        <f t="shared" si="206"/>
        <v>10125</v>
      </c>
      <c r="CC118" s="136">
        <f t="shared" si="206"/>
        <v>9835.7142857142862</v>
      </c>
      <c r="CD118" s="136">
        <f t="shared" si="206"/>
        <v>17357.142857142859</v>
      </c>
      <c r="CE118" s="136">
        <f t="shared" si="206"/>
        <v>27964.285714285714</v>
      </c>
      <c r="CF118" s="136">
        <f t="shared" si="206"/>
        <v>72321.428571428565</v>
      </c>
      <c r="CL118" s="125">
        <v>111</v>
      </c>
      <c r="CM118" s="125">
        <f t="shared" si="212"/>
        <v>48773.571428571428</v>
      </c>
      <c r="CN118" s="125">
        <f t="shared" si="213"/>
        <v>63758.571428571435</v>
      </c>
      <c r="CO118" s="125">
        <f t="shared" si="214"/>
        <v>74751.428571428565</v>
      </c>
      <c r="CP118" s="125">
        <f t="shared" si="215"/>
        <v>99244.28571428571</v>
      </c>
      <c r="CQ118" s="125">
        <f t="shared" si="216"/>
        <v>178315.71428571426</v>
      </c>
      <c r="CT118" s="125">
        <v>111</v>
      </c>
      <c r="CU118" s="125">
        <f>求节点(节奏总纲!R$4:R$363,CM$8:CM$367,$CT118)</f>
        <v>198707.14285714287</v>
      </c>
      <c r="CV118" s="125">
        <f>求节点(节奏总纲!S$4:S$363,CN$8:CN$367,$CT118)</f>
        <v>259757.14285714287</v>
      </c>
      <c r="CW118" s="125">
        <f>求节点(节奏总纲!T$4:T$363,CO$8:CO$367,$CT118)</f>
        <v>304542.85714285716</v>
      </c>
      <c r="CX118" s="125">
        <f>求节点(节奏总纲!U$4:U$363,CP$8:CP$367,$CT118)</f>
        <v>404328.57142857142</v>
      </c>
      <c r="CY118" s="125">
        <f>求节点(节奏总纲!V$4:V$363,CQ$8:CQ$367,$CT118)</f>
        <v>726471.42857142864</v>
      </c>
    </row>
    <row r="119" spans="22:103" x14ac:dyDescent="0.2">
      <c r="V119" s="110">
        <v>112</v>
      </c>
      <c r="W119" s="110">
        <f t="shared" si="207"/>
        <v>25068.571428571428</v>
      </c>
      <c r="X119" s="110">
        <f t="shared" si="207"/>
        <v>37017.142857142855</v>
      </c>
      <c r="Y119" s="134">
        <f t="shared" si="208"/>
        <v>37017.142857142855</v>
      </c>
      <c r="Z119" s="110">
        <f t="shared" ref="Z119:AA119" si="352">Y119</f>
        <v>37017.142857142855</v>
      </c>
      <c r="AA119" s="110">
        <f t="shared" si="352"/>
        <v>37017.142857142855</v>
      </c>
      <c r="AO119" s="110">
        <v>112</v>
      </c>
      <c r="AP119" s="110">
        <f t="shared" ref="AP119:AT119" si="353">IFERROR(MAX($AO119-$C$2,0)*INDEX($AL$8:$AL$17,MATCH(AP$7,$AM$8:$AM$17,0))*$C$4/$C$3,AQ119)</f>
        <v>14057.142857142857</v>
      </c>
      <c r="AQ119" s="110">
        <f t="shared" si="353"/>
        <v>17571.428571428572</v>
      </c>
      <c r="AR119" s="110">
        <f t="shared" si="353"/>
        <v>21085.714285714286</v>
      </c>
      <c r="AS119" s="110">
        <f t="shared" si="353"/>
        <v>35142.857142857145</v>
      </c>
      <c r="AT119" s="110">
        <f t="shared" si="353"/>
        <v>70285.71428571429</v>
      </c>
      <c r="BH119" s="110">
        <v>112</v>
      </c>
      <c r="BI119" s="110">
        <f t="shared" ref="BI119:BM119" si="354">IFERROR(MAX($BH119-$C$2,0)*INDEX($BE$8:$BE$17,MATCH(BI$7,$BF$8:$BF$17,0))*$C$4/$C$3,BJ119)</f>
        <v>0</v>
      </c>
      <c r="BJ119" s="110">
        <f t="shared" si="354"/>
        <v>0</v>
      </c>
      <c r="BK119" s="110">
        <f t="shared" si="354"/>
        <v>0</v>
      </c>
      <c r="BL119" s="110">
        <f t="shared" si="354"/>
        <v>0</v>
      </c>
      <c r="BM119" s="110">
        <f t="shared" si="354"/>
        <v>0</v>
      </c>
      <c r="CA119" s="110">
        <v>112</v>
      </c>
      <c r="CB119" s="136">
        <f t="shared" si="206"/>
        <v>10250</v>
      </c>
      <c r="CC119" s="136">
        <f t="shared" si="206"/>
        <v>9957.1428571428569</v>
      </c>
      <c r="CD119" s="136">
        <f t="shared" si="206"/>
        <v>17571.428571428572</v>
      </c>
      <c r="CE119" s="136">
        <f t="shared" si="206"/>
        <v>28309.523809523809</v>
      </c>
      <c r="CF119" s="136">
        <f t="shared" si="206"/>
        <v>73214.28571428571</v>
      </c>
      <c r="CL119" s="125">
        <v>112</v>
      </c>
      <c r="CM119" s="125">
        <f t="shared" si="212"/>
        <v>49375.714285714283</v>
      </c>
      <c r="CN119" s="125">
        <f t="shared" si="213"/>
        <v>64545.714285714283</v>
      </c>
      <c r="CO119" s="125">
        <f t="shared" si="214"/>
        <v>75674.28571428571</v>
      </c>
      <c r="CP119" s="125">
        <f t="shared" si="215"/>
        <v>100469.52380952382</v>
      </c>
      <c r="CQ119" s="125">
        <f t="shared" si="216"/>
        <v>180517.14285714284</v>
      </c>
      <c r="CT119" s="125">
        <v>112</v>
      </c>
      <c r="CU119" s="125">
        <f>求节点(节奏总纲!R$4:R$363,CM$8:CM$367,$CT119)</f>
        <v>198707.14285714287</v>
      </c>
      <c r="CV119" s="125">
        <f>求节点(节奏总纲!S$4:S$363,CN$8:CN$367,$CT119)</f>
        <v>259757.14285714287</v>
      </c>
      <c r="CW119" s="125">
        <f>求节点(节奏总纲!T$4:T$363,CO$8:CO$367,$CT119)</f>
        <v>304542.85714285716</v>
      </c>
      <c r="CX119" s="125">
        <f>求节点(节奏总纲!U$4:U$363,CP$8:CP$367,$CT119)</f>
        <v>404328.57142857142</v>
      </c>
      <c r="CY119" s="125">
        <f>求节点(节奏总纲!V$4:V$363,CQ$8:CQ$367,$CT119)</f>
        <v>726471.42857142864</v>
      </c>
    </row>
    <row r="120" spans="22:103" x14ac:dyDescent="0.2">
      <c r="V120" s="110">
        <v>113</v>
      </c>
      <c r="W120" s="110">
        <f t="shared" si="207"/>
        <v>25374.285714285714</v>
      </c>
      <c r="X120" s="110">
        <f t="shared" si="207"/>
        <v>37468.571428571428</v>
      </c>
      <c r="Y120" s="134">
        <f t="shared" si="208"/>
        <v>37468.571428571428</v>
      </c>
      <c r="Z120" s="110">
        <f t="shared" ref="Z120:AA120" si="355">Y120</f>
        <v>37468.571428571428</v>
      </c>
      <c r="AA120" s="110">
        <f t="shared" si="355"/>
        <v>37468.571428571428</v>
      </c>
      <c r="AO120" s="110">
        <v>113</v>
      </c>
      <c r="AP120" s="110">
        <f t="shared" ref="AP120:AT120" si="356">IFERROR(MAX($AO120-$C$2,0)*INDEX($AL$8:$AL$17,MATCH(AP$7,$AM$8:$AM$17,0))*$C$4/$C$3,AQ120)</f>
        <v>14228.571428571429</v>
      </c>
      <c r="AQ120" s="110">
        <f t="shared" si="356"/>
        <v>17785.714285714286</v>
      </c>
      <c r="AR120" s="110">
        <f t="shared" si="356"/>
        <v>21342.857142857141</v>
      </c>
      <c r="AS120" s="110">
        <f t="shared" si="356"/>
        <v>35571.428571428572</v>
      </c>
      <c r="AT120" s="110">
        <f t="shared" si="356"/>
        <v>71142.857142857145</v>
      </c>
      <c r="BH120" s="110">
        <v>113</v>
      </c>
      <c r="BI120" s="110">
        <f t="shared" ref="BI120:BM120" si="357">IFERROR(MAX($BH120-$C$2,0)*INDEX($BE$8:$BE$17,MATCH(BI$7,$BF$8:$BF$17,0))*$C$4/$C$3,BJ120)</f>
        <v>0</v>
      </c>
      <c r="BJ120" s="110">
        <f t="shared" si="357"/>
        <v>0</v>
      </c>
      <c r="BK120" s="110">
        <f t="shared" si="357"/>
        <v>0</v>
      </c>
      <c r="BL120" s="110">
        <f t="shared" si="357"/>
        <v>0</v>
      </c>
      <c r="BM120" s="110">
        <f t="shared" si="357"/>
        <v>0</v>
      </c>
      <c r="CA120" s="110">
        <v>113</v>
      </c>
      <c r="CB120" s="136">
        <f t="shared" si="206"/>
        <v>10375</v>
      </c>
      <c r="CC120" s="136">
        <f t="shared" si="206"/>
        <v>10078.571428571429</v>
      </c>
      <c r="CD120" s="136">
        <f t="shared" si="206"/>
        <v>17785.714285714286</v>
      </c>
      <c r="CE120" s="136">
        <f t="shared" si="206"/>
        <v>28654.761904761901</v>
      </c>
      <c r="CF120" s="136">
        <f t="shared" si="206"/>
        <v>74107.142857142855</v>
      </c>
      <c r="CL120" s="125">
        <v>113</v>
      </c>
      <c r="CM120" s="125">
        <f t="shared" si="212"/>
        <v>49977.857142857145</v>
      </c>
      <c r="CN120" s="125">
        <f t="shared" si="213"/>
        <v>65332.857142857138</v>
      </c>
      <c r="CO120" s="125">
        <f t="shared" si="214"/>
        <v>76597.142857142855</v>
      </c>
      <c r="CP120" s="125">
        <f t="shared" si="215"/>
        <v>101694.76190476189</v>
      </c>
      <c r="CQ120" s="125">
        <f t="shared" si="216"/>
        <v>182718.57142857142</v>
      </c>
      <c r="CT120" s="125">
        <v>113</v>
      </c>
      <c r="CU120" s="125">
        <f>求节点(节奏总纲!R$4:R$363,CM$8:CM$367,$CT120)</f>
        <v>198707.14285714287</v>
      </c>
      <c r="CV120" s="125">
        <f>求节点(节奏总纲!S$4:S$363,CN$8:CN$367,$CT120)</f>
        <v>259757.14285714287</v>
      </c>
      <c r="CW120" s="125">
        <f>求节点(节奏总纲!T$4:T$363,CO$8:CO$367,$CT120)</f>
        <v>304542.85714285716</v>
      </c>
      <c r="CX120" s="125">
        <f>求节点(节奏总纲!U$4:U$363,CP$8:CP$367,$CT120)</f>
        <v>404328.57142857142</v>
      </c>
      <c r="CY120" s="125">
        <f>求节点(节奏总纲!V$4:V$363,CQ$8:CQ$367,$CT120)</f>
        <v>726471.42857142864</v>
      </c>
    </row>
    <row r="121" spans="22:103" x14ac:dyDescent="0.2">
      <c r="V121" s="110">
        <v>114</v>
      </c>
      <c r="W121" s="110">
        <f t="shared" si="207"/>
        <v>25680</v>
      </c>
      <c r="X121" s="110">
        <f t="shared" si="207"/>
        <v>37920</v>
      </c>
      <c r="Y121" s="134">
        <f t="shared" si="208"/>
        <v>37920</v>
      </c>
      <c r="Z121" s="110">
        <f t="shared" ref="Z121:AA121" si="358">Y121</f>
        <v>37920</v>
      </c>
      <c r="AA121" s="110">
        <f t="shared" si="358"/>
        <v>37920</v>
      </c>
      <c r="AO121" s="110">
        <v>114</v>
      </c>
      <c r="AP121" s="110">
        <f t="shared" ref="AP121:AT121" si="359">IFERROR(MAX($AO121-$C$2,0)*INDEX($AL$8:$AL$17,MATCH(AP$7,$AM$8:$AM$17,0))*$C$4/$C$3,AQ121)</f>
        <v>14400</v>
      </c>
      <c r="AQ121" s="110">
        <f t="shared" si="359"/>
        <v>18000</v>
      </c>
      <c r="AR121" s="110">
        <f t="shared" si="359"/>
        <v>21600</v>
      </c>
      <c r="AS121" s="110">
        <f t="shared" si="359"/>
        <v>36000</v>
      </c>
      <c r="AT121" s="110">
        <f t="shared" si="359"/>
        <v>72000</v>
      </c>
      <c r="BH121" s="110">
        <v>114</v>
      </c>
      <c r="BI121" s="110">
        <f t="shared" ref="BI121:BM121" si="360">IFERROR(MAX($BH121-$C$2,0)*INDEX($BE$8:$BE$17,MATCH(BI$7,$BF$8:$BF$17,0))*$C$4/$C$3,BJ121)</f>
        <v>0</v>
      </c>
      <c r="BJ121" s="110">
        <f t="shared" si="360"/>
        <v>0</v>
      </c>
      <c r="BK121" s="110">
        <f t="shared" si="360"/>
        <v>0</v>
      </c>
      <c r="BL121" s="110">
        <f t="shared" si="360"/>
        <v>0</v>
      </c>
      <c r="BM121" s="110">
        <f t="shared" si="360"/>
        <v>0</v>
      </c>
      <c r="CA121" s="110">
        <v>114</v>
      </c>
      <c r="CB121" s="136">
        <f t="shared" si="206"/>
        <v>10500</v>
      </c>
      <c r="CC121" s="136">
        <f t="shared" si="206"/>
        <v>10200</v>
      </c>
      <c r="CD121" s="136">
        <f t="shared" si="206"/>
        <v>18000</v>
      </c>
      <c r="CE121" s="136">
        <f t="shared" si="206"/>
        <v>29000</v>
      </c>
      <c r="CF121" s="136">
        <f t="shared" si="206"/>
        <v>75000</v>
      </c>
      <c r="CL121" s="125">
        <v>114</v>
      </c>
      <c r="CM121" s="125">
        <f t="shared" si="212"/>
        <v>50580</v>
      </c>
      <c r="CN121" s="125">
        <f t="shared" si="213"/>
        <v>66120</v>
      </c>
      <c r="CO121" s="125">
        <f t="shared" si="214"/>
        <v>77520</v>
      </c>
      <c r="CP121" s="125">
        <f t="shared" si="215"/>
        <v>102920</v>
      </c>
      <c r="CQ121" s="125">
        <f t="shared" si="216"/>
        <v>184920</v>
      </c>
      <c r="CT121" s="125">
        <v>114</v>
      </c>
      <c r="CU121" s="125">
        <f>求节点(节奏总纲!R$4:R$363,CM$8:CM$367,$CT121)</f>
        <v>198707.14285714287</v>
      </c>
      <c r="CV121" s="125">
        <f>求节点(节奏总纲!S$4:S$363,CN$8:CN$367,$CT121)</f>
        <v>259757.14285714287</v>
      </c>
      <c r="CW121" s="125">
        <f>求节点(节奏总纲!T$4:T$363,CO$8:CO$367,$CT121)</f>
        <v>304542.85714285716</v>
      </c>
      <c r="CX121" s="125">
        <f>求节点(节奏总纲!U$4:U$363,CP$8:CP$367,$CT121)</f>
        <v>404328.57142857142</v>
      </c>
      <c r="CY121" s="125">
        <f>求节点(节奏总纲!V$4:V$363,CQ$8:CQ$367,$CT121)</f>
        <v>726471.42857142864</v>
      </c>
    </row>
    <row r="122" spans="22:103" x14ac:dyDescent="0.2">
      <c r="V122" s="110">
        <v>115</v>
      </c>
      <c r="W122" s="110">
        <f t="shared" si="207"/>
        <v>25985.714285714286</v>
      </c>
      <c r="X122" s="110">
        <f t="shared" si="207"/>
        <v>38371.428571428572</v>
      </c>
      <c r="Y122" s="134">
        <f t="shared" si="208"/>
        <v>38371.428571428572</v>
      </c>
      <c r="Z122" s="110">
        <f t="shared" ref="Z122:AA122" si="361">Y122</f>
        <v>38371.428571428572</v>
      </c>
      <c r="AA122" s="110">
        <f t="shared" si="361"/>
        <v>38371.428571428572</v>
      </c>
      <c r="AO122" s="110">
        <v>115</v>
      </c>
      <c r="AP122" s="110">
        <f t="shared" ref="AP122:AT122" si="362">IFERROR(MAX($AO122-$C$2,0)*INDEX($AL$8:$AL$17,MATCH(AP$7,$AM$8:$AM$17,0))*$C$4/$C$3,AQ122)</f>
        <v>14571.428571428571</v>
      </c>
      <c r="AQ122" s="110">
        <f t="shared" si="362"/>
        <v>18214.285714285714</v>
      </c>
      <c r="AR122" s="110">
        <f t="shared" si="362"/>
        <v>21857.142857142859</v>
      </c>
      <c r="AS122" s="110">
        <f t="shared" si="362"/>
        <v>36428.571428571428</v>
      </c>
      <c r="AT122" s="110">
        <f t="shared" si="362"/>
        <v>72857.142857142855</v>
      </c>
      <c r="BH122" s="110">
        <v>115</v>
      </c>
      <c r="BI122" s="110">
        <f t="shared" ref="BI122:BM122" si="363">IFERROR(MAX($BH122-$C$2,0)*INDEX($BE$8:$BE$17,MATCH(BI$7,$BF$8:$BF$17,0))*$C$4/$C$3,BJ122)</f>
        <v>0</v>
      </c>
      <c r="BJ122" s="110">
        <f t="shared" si="363"/>
        <v>0</v>
      </c>
      <c r="BK122" s="110">
        <f t="shared" si="363"/>
        <v>0</v>
      </c>
      <c r="BL122" s="110">
        <f t="shared" si="363"/>
        <v>0</v>
      </c>
      <c r="BM122" s="110">
        <f t="shared" si="363"/>
        <v>0</v>
      </c>
      <c r="CA122" s="110">
        <v>115</v>
      </c>
      <c r="CB122" s="136">
        <f t="shared" si="206"/>
        <v>10625</v>
      </c>
      <c r="CC122" s="136">
        <f t="shared" si="206"/>
        <v>10321.428571428571</v>
      </c>
      <c r="CD122" s="136">
        <f t="shared" si="206"/>
        <v>18214.285714285714</v>
      </c>
      <c r="CE122" s="136">
        <f t="shared" si="206"/>
        <v>29345.238095238095</v>
      </c>
      <c r="CF122" s="136">
        <f t="shared" si="206"/>
        <v>75892.857142857145</v>
      </c>
      <c r="CL122" s="125">
        <v>115</v>
      </c>
      <c r="CM122" s="125">
        <f t="shared" si="212"/>
        <v>51182.142857142855</v>
      </c>
      <c r="CN122" s="125">
        <f t="shared" si="213"/>
        <v>66907.142857142855</v>
      </c>
      <c r="CO122" s="125">
        <f t="shared" si="214"/>
        <v>78442.857142857145</v>
      </c>
      <c r="CP122" s="125">
        <f t="shared" si="215"/>
        <v>104145.23809523809</v>
      </c>
      <c r="CQ122" s="125">
        <f t="shared" si="216"/>
        <v>187121.42857142858</v>
      </c>
      <c r="CT122" s="125">
        <v>115</v>
      </c>
      <c r="CU122" s="125">
        <f>求节点(节奏总纲!R$4:R$363,CM$8:CM$367,$CT122)</f>
        <v>198707.14285714287</v>
      </c>
      <c r="CV122" s="125">
        <f>求节点(节奏总纲!S$4:S$363,CN$8:CN$367,$CT122)</f>
        <v>259757.14285714287</v>
      </c>
      <c r="CW122" s="125">
        <f>求节点(节奏总纲!T$4:T$363,CO$8:CO$367,$CT122)</f>
        <v>304542.85714285716</v>
      </c>
      <c r="CX122" s="125">
        <f>求节点(节奏总纲!U$4:U$363,CP$8:CP$367,$CT122)</f>
        <v>404328.57142857142</v>
      </c>
      <c r="CY122" s="125">
        <f>求节点(节奏总纲!V$4:V$363,CQ$8:CQ$367,$CT122)</f>
        <v>726471.42857142864</v>
      </c>
    </row>
    <row r="123" spans="22:103" x14ac:dyDescent="0.2">
      <c r="V123" s="110">
        <v>116</v>
      </c>
      <c r="W123" s="110">
        <f t="shared" si="207"/>
        <v>26291.428571428572</v>
      </c>
      <c r="X123" s="110">
        <f t="shared" si="207"/>
        <v>38822.857142857145</v>
      </c>
      <c r="Y123" s="134">
        <f t="shared" si="208"/>
        <v>38822.857142857145</v>
      </c>
      <c r="Z123" s="110">
        <f t="shared" ref="Z123:AA123" si="364">Y123</f>
        <v>38822.857142857145</v>
      </c>
      <c r="AA123" s="110">
        <f t="shared" si="364"/>
        <v>38822.857142857145</v>
      </c>
      <c r="AO123" s="110">
        <v>116</v>
      </c>
      <c r="AP123" s="110">
        <f t="shared" ref="AP123:AT123" si="365">IFERROR(MAX($AO123-$C$2,0)*INDEX($AL$8:$AL$17,MATCH(AP$7,$AM$8:$AM$17,0))*$C$4/$C$3,AQ123)</f>
        <v>14742.857142857143</v>
      </c>
      <c r="AQ123" s="110">
        <f t="shared" si="365"/>
        <v>18428.571428571428</v>
      </c>
      <c r="AR123" s="110">
        <f t="shared" si="365"/>
        <v>22114.285714285714</v>
      </c>
      <c r="AS123" s="110">
        <f t="shared" si="365"/>
        <v>36857.142857142855</v>
      </c>
      <c r="AT123" s="110">
        <f t="shared" si="365"/>
        <v>73714.28571428571</v>
      </c>
      <c r="BH123" s="110">
        <v>116</v>
      </c>
      <c r="BI123" s="110">
        <f t="shared" ref="BI123:BM123" si="366">IFERROR(MAX($BH123-$C$2,0)*INDEX($BE$8:$BE$17,MATCH(BI$7,$BF$8:$BF$17,0))*$C$4/$C$3,BJ123)</f>
        <v>0</v>
      </c>
      <c r="BJ123" s="110">
        <f t="shared" si="366"/>
        <v>0</v>
      </c>
      <c r="BK123" s="110">
        <f t="shared" si="366"/>
        <v>0</v>
      </c>
      <c r="BL123" s="110">
        <f t="shared" si="366"/>
        <v>0</v>
      </c>
      <c r="BM123" s="110">
        <f t="shared" si="366"/>
        <v>0</v>
      </c>
      <c r="CA123" s="110">
        <v>116</v>
      </c>
      <c r="CB123" s="136">
        <f t="shared" ref="CB123:CF173" si="367">MAX($CA123-$C$2,0)*INDEX($BX$8:$BX$44,MATCH(CB$7,$BY$8:$BY$44,0))/$C$3</f>
        <v>10750</v>
      </c>
      <c r="CC123" s="136">
        <f t="shared" si="367"/>
        <v>10442.857142857143</v>
      </c>
      <c r="CD123" s="136">
        <f t="shared" si="367"/>
        <v>18428.571428571428</v>
      </c>
      <c r="CE123" s="136">
        <f t="shared" si="367"/>
        <v>29690.476190476187</v>
      </c>
      <c r="CF123" s="136">
        <f t="shared" si="367"/>
        <v>76785.71428571429</v>
      </c>
      <c r="CL123" s="125">
        <v>116</v>
      </c>
      <c r="CM123" s="125">
        <f t="shared" si="212"/>
        <v>51784.285714285717</v>
      </c>
      <c r="CN123" s="125">
        <f t="shared" si="213"/>
        <v>67694.28571428571</v>
      </c>
      <c r="CO123" s="125">
        <f t="shared" si="214"/>
        <v>79365.71428571429</v>
      </c>
      <c r="CP123" s="125">
        <f t="shared" si="215"/>
        <v>105370.47619047618</v>
      </c>
      <c r="CQ123" s="125">
        <f t="shared" si="216"/>
        <v>189322.85714285716</v>
      </c>
      <c r="CT123" s="125">
        <v>116</v>
      </c>
      <c r="CU123" s="125">
        <f>求节点(节奏总纲!R$4:R$363,CM$8:CM$367,$CT123)</f>
        <v>198707.14285714287</v>
      </c>
      <c r="CV123" s="125">
        <f>求节点(节奏总纲!S$4:S$363,CN$8:CN$367,$CT123)</f>
        <v>259757.14285714287</v>
      </c>
      <c r="CW123" s="125">
        <f>求节点(节奏总纲!T$4:T$363,CO$8:CO$367,$CT123)</f>
        <v>304542.85714285716</v>
      </c>
      <c r="CX123" s="125">
        <f>求节点(节奏总纲!U$4:U$363,CP$8:CP$367,$CT123)</f>
        <v>404328.57142857142</v>
      </c>
      <c r="CY123" s="125">
        <f>求节点(节奏总纲!V$4:V$363,CQ$8:CQ$367,$CT123)</f>
        <v>726471.42857142864</v>
      </c>
    </row>
    <row r="124" spans="22:103" x14ac:dyDescent="0.2">
      <c r="V124" s="110">
        <v>117</v>
      </c>
      <c r="W124" s="110">
        <f t="shared" si="207"/>
        <v>26597.142857142859</v>
      </c>
      <c r="X124" s="110">
        <f t="shared" si="207"/>
        <v>39274.285714285717</v>
      </c>
      <c r="Y124" s="134">
        <f t="shared" si="208"/>
        <v>39274.285714285717</v>
      </c>
      <c r="Z124" s="110">
        <f t="shared" ref="Z124:AA124" si="368">Y124</f>
        <v>39274.285714285717</v>
      </c>
      <c r="AA124" s="110">
        <f t="shared" si="368"/>
        <v>39274.285714285717</v>
      </c>
      <c r="AO124" s="110">
        <v>117</v>
      </c>
      <c r="AP124" s="110">
        <f t="shared" ref="AP124:AT124" si="369">IFERROR(MAX($AO124-$C$2,0)*INDEX($AL$8:$AL$17,MATCH(AP$7,$AM$8:$AM$17,0))*$C$4/$C$3,AQ124)</f>
        <v>14914.285714285714</v>
      </c>
      <c r="AQ124" s="110">
        <f t="shared" si="369"/>
        <v>18642.857142857141</v>
      </c>
      <c r="AR124" s="110">
        <f t="shared" si="369"/>
        <v>22371.428571428572</v>
      </c>
      <c r="AS124" s="110">
        <f t="shared" si="369"/>
        <v>37285.714285714283</v>
      </c>
      <c r="AT124" s="110">
        <f t="shared" si="369"/>
        <v>74571.428571428565</v>
      </c>
      <c r="BH124" s="110">
        <v>117</v>
      </c>
      <c r="BI124" s="110">
        <f t="shared" ref="BI124:BM124" si="370">IFERROR(MAX($BH124-$C$2,0)*INDEX($BE$8:$BE$17,MATCH(BI$7,$BF$8:$BF$17,0))*$C$4/$C$3,BJ124)</f>
        <v>0</v>
      </c>
      <c r="BJ124" s="110">
        <f t="shared" si="370"/>
        <v>0</v>
      </c>
      <c r="BK124" s="110">
        <f t="shared" si="370"/>
        <v>0</v>
      </c>
      <c r="BL124" s="110">
        <f t="shared" si="370"/>
        <v>0</v>
      </c>
      <c r="BM124" s="110">
        <f t="shared" si="370"/>
        <v>0</v>
      </c>
      <c r="CA124" s="110">
        <v>117</v>
      </c>
      <c r="CB124" s="136">
        <f t="shared" si="367"/>
        <v>10875</v>
      </c>
      <c r="CC124" s="136">
        <f t="shared" si="367"/>
        <v>10564.285714285714</v>
      </c>
      <c r="CD124" s="136">
        <f t="shared" si="367"/>
        <v>18642.857142857141</v>
      </c>
      <c r="CE124" s="136">
        <f t="shared" si="367"/>
        <v>30035.714285714286</v>
      </c>
      <c r="CF124" s="136">
        <f t="shared" si="367"/>
        <v>77678.571428571435</v>
      </c>
      <c r="CL124" s="125">
        <v>117</v>
      </c>
      <c r="CM124" s="125">
        <f t="shared" si="212"/>
        <v>52386.428571428572</v>
      </c>
      <c r="CN124" s="125">
        <f t="shared" si="213"/>
        <v>68481.428571428565</v>
      </c>
      <c r="CO124" s="125">
        <f t="shared" si="214"/>
        <v>80288.571428571435</v>
      </c>
      <c r="CP124" s="125">
        <f t="shared" si="215"/>
        <v>106595.71428571429</v>
      </c>
      <c r="CQ124" s="125">
        <f t="shared" si="216"/>
        <v>191524.28571428574</v>
      </c>
      <c r="CT124" s="125">
        <v>117</v>
      </c>
      <c r="CU124" s="125">
        <f>求节点(节奏总纲!R$4:R$363,CM$8:CM$367,$CT124)</f>
        <v>198707.14285714287</v>
      </c>
      <c r="CV124" s="125">
        <f>求节点(节奏总纲!S$4:S$363,CN$8:CN$367,$CT124)</f>
        <v>259757.14285714287</v>
      </c>
      <c r="CW124" s="125">
        <f>求节点(节奏总纲!T$4:T$363,CO$8:CO$367,$CT124)</f>
        <v>304542.85714285716</v>
      </c>
      <c r="CX124" s="125">
        <f>求节点(节奏总纲!U$4:U$363,CP$8:CP$367,$CT124)</f>
        <v>404328.57142857142</v>
      </c>
      <c r="CY124" s="125">
        <f>求节点(节奏总纲!V$4:V$363,CQ$8:CQ$367,$CT124)</f>
        <v>726471.42857142864</v>
      </c>
    </row>
    <row r="125" spans="22:103" x14ac:dyDescent="0.2">
      <c r="V125" s="110">
        <v>118</v>
      </c>
      <c r="W125" s="110">
        <f t="shared" si="207"/>
        <v>26902.857142857141</v>
      </c>
      <c r="X125" s="110">
        <f t="shared" si="207"/>
        <v>39725.714285714283</v>
      </c>
      <c r="Y125" s="134">
        <f t="shared" si="208"/>
        <v>39725.714285714283</v>
      </c>
      <c r="Z125" s="110">
        <f t="shared" ref="Z125:AA125" si="371">Y125</f>
        <v>39725.714285714283</v>
      </c>
      <c r="AA125" s="110">
        <f t="shared" si="371"/>
        <v>39725.714285714283</v>
      </c>
      <c r="AO125" s="110">
        <v>118</v>
      </c>
      <c r="AP125" s="110">
        <f t="shared" ref="AP125:AT125" si="372">IFERROR(MAX($AO125-$C$2,0)*INDEX($AL$8:$AL$17,MATCH(AP$7,$AM$8:$AM$17,0))*$C$4/$C$3,AQ125)</f>
        <v>15085.714285714286</v>
      </c>
      <c r="AQ125" s="110">
        <f t="shared" si="372"/>
        <v>18857.142857142859</v>
      </c>
      <c r="AR125" s="110">
        <f t="shared" si="372"/>
        <v>22628.571428571428</v>
      </c>
      <c r="AS125" s="110">
        <f t="shared" si="372"/>
        <v>37714.285714285717</v>
      </c>
      <c r="AT125" s="110">
        <f t="shared" si="372"/>
        <v>75428.571428571435</v>
      </c>
      <c r="BH125" s="110">
        <v>118</v>
      </c>
      <c r="BI125" s="110">
        <f t="shared" ref="BI125:BM125" si="373">IFERROR(MAX($BH125-$C$2,0)*INDEX($BE$8:$BE$17,MATCH(BI$7,$BF$8:$BF$17,0))*$C$4/$C$3,BJ125)</f>
        <v>0</v>
      </c>
      <c r="BJ125" s="110">
        <f t="shared" si="373"/>
        <v>0</v>
      </c>
      <c r="BK125" s="110">
        <f t="shared" si="373"/>
        <v>0</v>
      </c>
      <c r="BL125" s="110">
        <f t="shared" si="373"/>
        <v>0</v>
      </c>
      <c r="BM125" s="110">
        <f t="shared" si="373"/>
        <v>0</v>
      </c>
      <c r="CA125" s="110">
        <v>118</v>
      </c>
      <c r="CB125" s="136">
        <f t="shared" si="367"/>
        <v>11000</v>
      </c>
      <c r="CC125" s="136">
        <f t="shared" si="367"/>
        <v>10685.714285714286</v>
      </c>
      <c r="CD125" s="136">
        <f t="shared" si="367"/>
        <v>18857.142857142859</v>
      </c>
      <c r="CE125" s="136">
        <f t="shared" si="367"/>
        <v>30380.952380952378</v>
      </c>
      <c r="CF125" s="136">
        <f t="shared" si="367"/>
        <v>78571.428571428565</v>
      </c>
      <c r="CL125" s="125">
        <v>118</v>
      </c>
      <c r="CM125" s="125">
        <f t="shared" si="212"/>
        <v>52988.571428571428</v>
      </c>
      <c r="CN125" s="125">
        <f t="shared" si="213"/>
        <v>69268.571428571435</v>
      </c>
      <c r="CO125" s="125">
        <f t="shared" si="214"/>
        <v>81211.428571428565</v>
      </c>
      <c r="CP125" s="125">
        <f t="shared" si="215"/>
        <v>107820.95238095238</v>
      </c>
      <c r="CQ125" s="125">
        <f t="shared" si="216"/>
        <v>193725.71428571426</v>
      </c>
      <c r="CT125" s="125">
        <v>118</v>
      </c>
      <c r="CU125" s="125">
        <f>求节点(节奏总纲!R$4:R$363,CM$8:CM$367,$CT125)</f>
        <v>198707.14285714287</v>
      </c>
      <c r="CV125" s="125">
        <f>求节点(节奏总纲!S$4:S$363,CN$8:CN$367,$CT125)</f>
        <v>259757.14285714287</v>
      </c>
      <c r="CW125" s="125">
        <f>求节点(节奏总纲!T$4:T$363,CO$8:CO$367,$CT125)</f>
        <v>304542.85714285716</v>
      </c>
      <c r="CX125" s="125">
        <f>求节点(节奏总纲!U$4:U$363,CP$8:CP$367,$CT125)</f>
        <v>404328.57142857142</v>
      </c>
      <c r="CY125" s="125">
        <f>求节点(节奏总纲!V$4:V$363,CQ$8:CQ$367,$CT125)</f>
        <v>726471.42857142864</v>
      </c>
    </row>
    <row r="126" spans="22:103" x14ac:dyDescent="0.2">
      <c r="V126" s="110">
        <v>119</v>
      </c>
      <c r="W126" s="110">
        <f t="shared" si="207"/>
        <v>27208.571428571428</v>
      </c>
      <c r="X126" s="110">
        <f t="shared" si="207"/>
        <v>40177.142857142855</v>
      </c>
      <c r="Y126" s="134">
        <f t="shared" si="208"/>
        <v>40177.142857142855</v>
      </c>
      <c r="Z126" s="110">
        <f t="shared" ref="Z126:AA126" si="374">Y126</f>
        <v>40177.142857142855</v>
      </c>
      <c r="AA126" s="110">
        <f t="shared" si="374"/>
        <v>40177.142857142855</v>
      </c>
      <c r="AO126" s="110">
        <v>119</v>
      </c>
      <c r="AP126" s="110">
        <f t="shared" ref="AP126:AT126" si="375">IFERROR(MAX($AO126-$C$2,0)*INDEX($AL$8:$AL$17,MATCH(AP$7,$AM$8:$AM$17,0))*$C$4/$C$3,AQ126)</f>
        <v>15257.142857142857</v>
      </c>
      <c r="AQ126" s="110">
        <f t="shared" si="375"/>
        <v>19071.428571428572</v>
      </c>
      <c r="AR126" s="110">
        <f t="shared" si="375"/>
        <v>22885.714285714286</v>
      </c>
      <c r="AS126" s="110">
        <f t="shared" si="375"/>
        <v>38142.857142857145</v>
      </c>
      <c r="AT126" s="110">
        <f t="shared" si="375"/>
        <v>76285.71428571429</v>
      </c>
      <c r="BH126" s="110">
        <v>119</v>
      </c>
      <c r="BI126" s="110">
        <f t="shared" ref="BI126:BM126" si="376">IFERROR(MAX($BH126-$C$2,0)*INDEX($BE$8:$BE$17,MATCH(BI$7,$BF$8:$BF$17,0))*$C$4/$C$3,BJ126)</f>
        <v>0</v>
      </c>
      <c r="BJ126" s="110">
        <f t="shared" si="376"/>
        <v>0</v>
      </c>
      <c r="BK126" s="110">
        <f t="shared" si="376"/>
        <v>0</v>
      </c>
      <c r="BL126" s="110">
        <f t="shared" si="376"/>
        <v>0</v>
      </c>
      <c r="BM126" s="110">
        <f t="shared" si="376"/>
        <v>0</v>
      </c>
      <c r="CA126" s="110">
        <v>119</v>
      </c>
      <c r="CB126" s="136">
        <f t="shared" si="367"/>
        <v>11125</v>
      </c>
      <c r="CC126" s="136">
        <f t="shared" si="367"/>
        <v>10807.142857142857</v>
      </c>
      <c r="CD126" s="136">
        <f t="shared" si="367"/>
        <v>19071.428571428572</v>
      </c>
      <c r="CE126" s="136">
        <f t="shared" si="367"/>
        <v>30726.190476190473</v>
      </c>
      <c r="CF126" s="136">
        <f t="shared" si="367"/>
        <v>79464.28571428571</v>
      </c>
      <c r="CL126" s="125">
        <v>119</v>
      </c>
      <c r="CM126" s="125">
        <f t="shared" si="212"/>
        <v>53590.714285714283</v>
      </c>
      <c r="CN126" s="125">
        <f t="shared" si="213"/>
        <v>70055.71428571429</v>
      </c>
      <c r="CO126" s="125">
        <f t="shared" si="214"/>
        <v>82134.28571428571</v>
      </c>
      <c r="CP126" s="125">
        <f t="shared" si="215"/>
        <v>109046.19047619047</v>
      </c>
      <c r="CQ126" s="125">
        <f t="shared" si="216"/>
        <v>195927.14285714284</v>
      </c>
      <c r="CT126" s="125">
        <v>119</v>
      </c>
      <c r="CU126" s="125">
        <f>求节点(节奏总纲!R$4:R$363,CM$8:CM$367,$CT126)</f>
        <v>198707.14285714287</v>
      </c>
      <c r="CV126" s="125">
        <f>求节点(节奏总纲!S$4:S$363,CN$8:CN$367,$CT126)</f>
        <v>259757.14285714287</v>
      </c>
      <c r="CW126" s="125">
        <f>求节点(节奏总纲!T$4:T$363,CO$8:CO$367,$CT126)</f>
        <v>304542.85714285716</v>
      </c>
      <c r="CX126" s="125">
        <f>求节点(节奏总纲!U$4:U$363,CP$8:CP$367,$CT126)</f>
        <v>404328.57142857142</v>
      </c>
      <c r="CY126" s="125">
        <f>求节点(节奏总纲!V$4:V$363,CQ$8:CQ$367,$CT126)</f>
        <v>726471.42857142864</v>
      </c>
    </row>
    <row r="127" spans="22:103" x14ac:dyDescent="0.2">
      <c r="V127" s="110">
        <v>120</v>
      </c>
      <c r="W127" s="110">
        <f t="shared" si="207"/>
        <v>27514.285714285714</v>
      </c>
      <c r="X127" s="110">
        <f t="shared" si="207"/>
        <v>40628.571428571428</v>
      </c>
      <c r="Y127" s="134">
        <f t="shared" si="208"/>
        <v>40628.571428571428</v>
      </c>
      <c r="Z127" s="110">
        <f t="shared" ref="Z127:AA127" si="377">Y127</f>
        <v>40628.571428571428</v>
      </c>
      <c r="AA127" s="110">
        <f t="shared" si="377"/>
        <v>40628.571428571428</v>
      </c>
      <c r="AO127" s="110">
        <v>120</v>
      </c>
      <c r="AP127" s="110">
        <f t="shared" ref="AP127:AT127" si="378">IFERROR(MAX($AO127-$C$2,0)*INDEX($AL$8:$AL$17,MATCH(AP$7,$AM$8:$AM$17,0))*$C$4/$C$3,AQ127)</f>
        <v>15428.571428571429</v>
      </c>
      <c r="AQ127" s="110">
        <f t="shared" si="378"/>
        <v>19285.714285714286</v>
      </c>
      <c r="AR127" s="110">
        <f t="shared" si="378"/>
        <v>23142.857142857141</v>
      </c>
      <c r="AS127" s="110">
        <f t="shared" si="378"/>
        <v>38571.428571428572</v>
      </c>
      <c r="AT127" s="110">
        <f t="shared" si="378"/>
        <v>77142.857142857145</v>
      </c>
      <c r="BH127" s="110">
        <v>120</v>
      </c>
      <c r="BI127" s="110">
        <f t="shared" ref="BI127:BM127" si="379">IFERROR(MAX($BH127-$C$2,0)*INDEX($BE$8:$BE$17,MATCH(BI$7,$BF$8:$BF$17,0))*$C$4/$C$3,BJ127)</f>
        <v>0</v>
      </c>
      <c r="BJ127" s="110">
        <f t="shared" si="379"/>
        <v>0</v>
      </c>
      <c r="BK127" s="110">
        <f t="shared" si="379"/>
        <v>0</v>
      </c>
      <c r="BL127" s="110">
        <f t="shared" si="379"/>
        <v>0</v>
      </c>
      <c r="BM127" s="110">
        <f t="shared" si="379"/>
        <v>0</v>
      </c>
      <c r="CA127" s="110">
        <v>120</v>
      </c>
      <c r="CB127" s="136">
        <f t="shared" si="367"/>
        <v>11250</v>
      </c>
      <c r="CC127" s="136">
        <f t="shared" si="367"/>
        <v>10928.571428571429</v>
      </c>
      <c r="CD127" s="136">
        <f t="shared" si="367"/>
        <v>19285.714285714286</v>
      </c>
      <c r="CE127" s="136">
        <f t="shared" si="367"/>
        <v>31071.428571428572</v>
      </c>
      <c r="CF127" s="136">
        <f t="shared" si="367"/>
        <v>80357.142857142855</v>
      </c>
      <c r="CL127" s="125">
        <v>120</v>
      </c>
      <c r="CM127" s="125">
        <f t="shared" si="212"/>
        <v>54192.857142857145</v>
      </c>
      <c r="CN127" s="125">
        <f t="shared" si="213"/>
        <v>70842.857142857145</v>
      </c>
      <c r="CO127" s="125">
        <f t="shared" si="214"/>
        <v>83057.142857142855</v>
      </c>
      <c r="CP127" s="125">
        <f t="shared" si="215"/>
        <v>110271.42857142858</v>
      </c>
      <c r="CQ127" s="125">
        <f t="shared" si="216"/>
        <v>198128.57142857142</v>
      </c>
      <c r="CT127" s="125">
        <v>120</v>
      </c>
      <c r="CU127" s="125">
        <f>求节点(节奏总纲!R$4:R$363,CM$8:CM$367,$CT127)</f>
        <v>198707.14285714287</v>
      </c>
      <c r="CV127" s="125">
        <f>求节点(节奏总纲!S$4:S$363,CN$8:CN$367,$CT127)</f>
        <v>259757.14285714287</v>
      </c>
      <c r="CW127" s="125">
        <f>求节点(节奏总纲!T$4:T$363,CO$8:CO$367,$CT127)</f>
        <v>304542.85714285716</v>
      </c>
      <c r="CX127" s="125">
        <f>求节点(节奏总纲!U$4:U$363,CP$8:CP$367,$CT127)</f>
        <v>404328.57142857142</v>
      </c>
      <c r="CY127" s="125">
        <f>求节点(节奏总纲!V$4:V$363,CQ$8:CQ$367,$CT127)</f>
        <v>726471.42857142864</v>
      </c>
    </row>
    <row r="128" spans="22:103" x14ac:dyDescent="0.2">
      <c r="V128" s="110">
        <v>121</v>
      </c>
      <c r="W128" s="110">
        <f t="shared" si="207"/>
        <v>27820</v>
      </c>
      <c r="X128" s="110">
        <f t="shared" si="207"/>
        <v>41080</v>
      </c>
      <c r="Y128" s="134">
        <f t="shared" si="208"/>
        <v>41080</v>
      </c>
      <c r="Z128" s="110">
        <f t="shared" ref="Z128:AA128" si="380">Y128</f>
        <v>41080</v>
      </c>
      <c r="AA128" s="110">
        <f t="shared" si="380"/>
        <v>41080</v>
      </c>
      <c r="AO128" s="110">
        <v>121</v>
      </c>
      <c r="AP128" s="110">
        <f t="shared" ref="AP128:AT128" si="381">IFERROR(MAX($AO128-$C$2,0)*INDEX($AL$8:$AL$17,MATCH(AP$7,$AM$8:$AM$17,0))*$C$4/$C$3,AQ128)</f>
        <v>15600</v>
      </c>
      <c r="AQ128" s="110">
        <f t="shared" si="381"/>
        <v>19500</v>
      </c>
      <c r="AR128" s="110">
        <f t="shared" si="381"/>
        <v>23400</v>
      </c>
      <c r="AS128" s="110">
        <f t="shared" si="381"/>
        <v>39000</v>
      </c>
      <c r="AT128" s="110">
        <f t="shared" si="381"/>
        <v>78000</v>
      </c>
      <c r="BH128" s="110">
        <v>121</v>
      </c>
      <c r="BI128" s="110">
        <f t="shared" ref="BI128:BM128" si="382">IFERROR(MAX($BH128-$C$2,0)*INDEX($BE$8:$BE$17,MATCH(BI$7,$BF$8:$BF$17,0))*$C$4/$C$3,BJ128)</f>
        <v>0</v>
      </c>
      <c r="BJ128" s="110">
        <f t="shared" si="382"/>
        <v>0</v>
      </c>
      <c r="BK128" s="110">
        <f t="shared" si="382"/>
        <v>0</v>
      </c>
      <c r="BL128" s="110">
        <f t="shared" si="382"/>
        <v>0</v>
      </c>
      <c r="BM128" s="110">
        <f t="shared" si="382"/>
        <v>0</v>
      </c>
      <c r="CA128" s="110">
        <v>121</v>
      </c>
      <c r="CB128" s="136">
        <f t="shared" si="367"/>
        <v>11375</v>
      </c>
      <c r="CC128" s="136">
        <f t="shared" si="367"/>
        <v>11050</v>
      </c>
      <c r="CD128" s="136">
        <f t="shared" si="367"/>
        <v>19500</v>
      </c>
      <c r="CE128" s="136">
        <f t="shared" si="367"/>
        <v>31416.666666666664</v>
      </c>
      <c r="CF128" s="136">
        <f t="shared" si="367"/>
        <v>81250</v>
      </c>
      <c r="CL128" s="125">
        <v>121</v>
      </c>
      <c r="CM128" s="125">
        <f t="shared" si="212"/>
        <v>54795</v>
      </c>
      <c r="CN128" s="125">
        <f t="shared" si="213"/>
        <v>71630</v>
      </c>
      <c r="CO128" s="125">
        <f t="shared" si="214"/>
        <v>83980</v>
      </c>
      <c r="CP128" s="125">
        <f t="shared" si="215"/>
        <v>111496.66666666666</v>
      </c>
      <c r="CQ128" s="125">
        <f t="shared" si="216"/>
        <v>200330</v>
      </c>
      <c r="CT128" s="125">
        <v>121</v>
      </c>
      <c r="CU128" s="125">
        <f>求节点(节奏总纲!R$4:R$363,CM$8:CM$367,$CT128)</f>
        <v>198707.14285714287</v>
      </c>
      <c r="CV128" s="125">
        <f>求节点(节奏总纲!S$4:S$363,CN$8:CN$367,$CT128)</f>
        <v>259757.14285714287</v>
      </c>
      <c r="CW128" s="125">
        <f>求节点(节奏总纲!T$4:T$363,CO$8:CO$367,$CT128)</f>
        <v>304542.85714285716</v>
      </c>
      <c r="CX128" s="125">
        <f>求节点(节奏总纲!U$4:U$363,CP$8:CP$367,$CT128)</f>
        <v>404328.57142857142</v>
      </c>
      <c r="CY128" s="125">
        <f>求节点(节奏总纲!V$4:V$363,CQ$8:CQ$367,$CT128)</f>
        <v>726471.42857142864</v>
      </c>
    </row>
    <row r="129" spans="22:103" x14ac:dyDescent="0.2">
      <c r="V129" s="110">
        <v>122</v>
      </c>
      <c r="W129" s="110">
        <f t="shared" si="207"/>
        <v>28125.714285714286</v>
      </c>
      <c r="X129" s="110">
        <f t="shared" si="207"/>
        <v>41531.428571428572</v>
      </c>
      <c r="Y129" s="134">
        <f t="shared" si="208"/>
        <v>41531.428571428572</v>
      </c>
      <c r="Z129" s="110">
        <f t="shared" ref="Z129:AA129" si="383">Y129</f>
        <v>41531.428571428572</v>
      </c>
      <c r="AA129" s="110">
        <f t="shared" si="383"/>
        <v>41531.428571428572</v>
      </c>
      <c r="AO129" s="110">
        <v>122</v>
      </c>
      <c r="AP129" s="110">
        <f t="shared" ref="AP129:AT129" si="384">IFERROR(MAX($AO129-$C$2,0)*INDEX($AL$8:$AL$17,MATCH(AP$7,$AM$8:$AM$17,0))*$C$4/$C$3,AQ129)</f>
        <v>15771.428571428571</v>
      </c>
      <c r="AQ129" s="110">
        <f t="shared" si="384"/>
        <v>19714.285714285714</v>
      </c>
      <c r="AR129" s="110">
        <f t="shared" si="384"/>
        <v>23657.142857142859</v>
      </c>
      <c r="AS129" s="110">
        <f t="shared" si="384"/>
        <v>39428.571428571428</v>
      </c>
      <c r="AT129" s="110">
        <f t="shared" si="384"/>
        <v>78857.142857142855</v>
      </c>
      <c r="BH129" s="110">
        <v>122</v>
      </c>
      <c r="BI129" s="110">
        <f t="shared" ref="BI129:BM129" si="385">IFERROR(MAX($BH129-$C$2,0)*INDEX($BE$8:$BE$17,MATCH(BI$7,$BF$8:$BF$17,0))*$C$4/$C$3,BJ129)</f>
        <v>0</v>
      </c>
      <c r="BJ129" s="110">
        <f t="shared" si="385"/>
        <v>0</v>
      </c>
      <c r="BK129" s="110">
        <f t="shared" si="385"/>
        <v>0</v>
      </c>
      <c r="BL129" s="110">
        <f t="shared" si="385"/>
        <v>0</v>
      </c>
      <c r="BM129" s="110">
        <f t="shared" si="385"/>
        <v>0</v>
      </c>
      <c r="CA129" s="110">
        <v>122</v>
      </c>
      <c r="CB129" s="136">
        <f t="shared" si="367"/>
        <v>11500</v>
      </c>
      <c r="CC129" s="136">
        <f t="shared" si="367"/>
        <v>11171.428571428571</v>
      </c>
      <c r="CD129" s="136">
        <f t="shared" si="367"/>
        <v>19714.285714285714</v>
      </c>
      <c r="CE129" s="136">
        <f t="shared" si="367"/>
        <v>31761.90476190476</v>
      </c>
      <c r="CF129" s="136">
        <f t="shared" si="367"/>
        <v>82142.857142857145</v>
      </c>
      <c r="CL129" s="125">
        <v>122</v>
      </c>
      <c r="CM129" s="125">
        <f t="shared" si="212"/>
        <v>55397.142857142855</v>
      </c>
      <c r="CN129" s="125">
        <f t="shared" si="213"/>
        <v>72417.142857142855</v>
      </c>
      <c r="CO129" s="125">
        <f t="shared" si="214"/>
        <v>84902.857142857145</v>
      </c>
      <c r="CP129" s="125">
        <f t="shared" si="215"/>
        <v>112721.90476190476</v>
      </c>
      <c r="CQ129" s="125">
        <f t="shared" si="216"/>
        <v>202531.42857142858</v>
      </c>
      <c r="CT129" s="125">
        <v>122</v>
      </c>
      <c r="CU129" s="125">
        <f>求节点(节奏总纲!R$4:R$363,CM$8:CM$367,$CT129)</f>
        <v>198707.14285714287</v>
      </c>
      <c r="CV129" s="125">
        <f>求节点(节奏总纲!S$4:S$363,CN$8:CN$367,$CT129)</f>
        <v>259757.14285714287</v>
      </c>
      <c r="CW129" s="125">
        <f>求节点(节奏总纲!T$4:T$363,CO$8:CO$367,$CT129)</f>
        <v>304542.85714285716</v>
      </c>
      <c r="CX129" s="125">
        <f>求节点(节奏总纲!U$4:U$363,CP$8:CP$367,$CT129)</f>
        <v>404328.57142857142</v>
      </c>
      <c r="CY129" s="125">
        <f>求节点(节奏总纲!V$4:V$363,CQ$8:CQ$367,$CT129)</f>
        <v>726471.42857142864</v>
      </c>
    </row>
    <row r="130" spans="22:103" x14ac:dyDescent="0.2">
      <c r="V130" s="110">
        <v>123</v>
      </c>
      <c r="W130" s="110">
        <f t="shared" si="207"/>
        <v>28431.428571428572</v>
      </c>
      <c r="X130" s="110">
        <f t="shared" si="207"/>
        <v>41982.857142857145</v>
      </c>
      <c r="Y130" s="134">
        <f t="shared" si="208"/>
        <v>41982.857142857145</v>
      </c>
      <c r="Z130" s="110">
        <f t="shared" ref="Z130:AA130" si="386">Y130</f>
        <v>41982.857142857145</v>
      </c>
      <c r="AA130" s="110">
        <f t="shared" si="386"/>
        <v>41982.857142857145</v>
      </c>
      <c r="AO130" s="110">
        <v>123</v>
      </c>
      <c r="AP130" s="110">
        <f t="shared" ref="AP130:AT130" si="387">IFERROR(MAX($AO130-$C$2,0)*INDEX($AL$8:$AL$17,MATCH(AP$7,$AM$8:$AM$17,0))*$C$4/$C$3,AQ130)</f>
        <v>15942.857142857143</v>
      </c>
      <c r="AQ130" s="110">
        <f t="shared" si="387"/>
        <v>19928.571428571428</v>
      </c>
      <c r="AR130" s="110">
        <f t="shared" si="387"/>
        <v>23914.285714285714</v>
      </c>
      <c r="AS130" s="110">
        <f t="shared" si="387"/>
        <v>39857.142857142855</v>
      </c>
      <c r="AT130" s="110">
        <f t="shared" si="387"/>
        <v>79714.28571428571</v>
      </c>
      <c r="BH130" s="110">
        <v>123</v>
      </c>
      <c r="BI130" s="110">
        <f t="shared" ref="BI130:BM130" si="388">IFERROR(MAX($BH130-$C$2,0)*INDEX($BE$8:$BE$17,MATCH(BI$7,$BF$8:$BF$17,0))*$C$4/$C$3,BJ130)</f>
        <v>0</v>
      </c>
      <c r="BJ130" s="110">
        <f t="shared" si="388"/>
        <v>0</v>
      </c>
      <c r="BK130" s="110">
        <f t="shared" si="388"/>
        <v>0</v>
      </c>
      <c r="BL130" s="110">
        <f t="shared" si="388"/>
        <v>0</v>
      </c>
      <c r="BM130" s="110">
        <f t="shared" si="388"/>
        <v>0</v>
      </c>
      <c r="CA130" s="110">
        <v>123</v>
      </c>
      <c r="CB130" s="136">
        <f t="shared" si="367"/>
        <v>11625</v>
      </c>
      <c r="CC130" s="136">
        <f t="shared" si="367"/>
        <v>11292.857142857143</v>
      </c>
      <c r="CD130" s="136">
        <f t="shared" si="367"/>
        <v>19928.571428571428</v>
      </c>
      <c r="CE130" s="136">
        <f t="shared" si="367"/>
        <v>32107.142857142859</v>
      </c>
      <c r="CF130" s="136">
        <f t="shared" si="367"/>
        <v>83035.71428571429</v>
      </c>
      <c r="CL130" s="125">
        <v>123</v>
      </c>
      <c r="CM130" s="125">
        <f t="shared" si="212"/>
        <v>55999.285714285717</v>
      </c>
      <c r="CN130" s="125">
        <f t="shared" si="213"/>
        <v>73204.28571428571</v>
      </c>
      <c r="CO130" s="125">
        <f t="shared" si="214"/>
        <v>85825.71428571429</v>
      </c>
      <c r="CP130" s="125">
        <f t="shared" si="215"/>
        <v>113947.14285714286</v>
      </c>
      <c r="CQ130" s="125">
        <f t="shared" si="216"/>
        <v>204732.85714285716</v>
      </c>
      <c r="CT130" s="125">
        <v>123</v>
      </c>
      <c r="CU130" s="125">
        <f>求节点(节奏总纲!R$4:R$363,CM$8:CM$367,$CT130)</f>
        <v>198707.14285714287</v>
      </c>
      <c r="CV130" s="125">
        <f>求节点(节奏总纲!S$4:S$363,CN$8:CN$367,$CT130)</f>
        <v>259757.14285714287</v>
      </c>
      <c r="CW130" s="125">
        <f>求节点(节奏总纲!T$4:T$363,CO$8:CO$367,$CT130)</f>
        <v>304542.85714285716</v>
      </c>
      <c r="CX130" s="125">
        <f>求节点(节奏总纲!U$4:U$363,CP$8:CP$367,$CT130)</f>
        <v>404328.57142857142</v>
      </c>
      <c r="CY130" s="125">
        <f>求节点(节奏总纲!V$4:V$363,CQ$8:CQ$367,$CT130)</f>
        <v>726471.42857142864</v>
      </c>
    </row>
    <row r="131" spans="22:103" x14ac:dyDescent="0.2">
      <c r="V131" s="110">
        <v>124</v>
      </c>
      <c r="W131" s="110">
        <f t="shared" si="207"/>
        <v>28737.142857142859</v>
      </c>
      <c r="X131" s="110">
        <f t="shared" si="207"/>
        <v>42434.285714285717</v>
      </c>
      <c r="Y131" s="134">
        <f t="shared" si="208"/>
        <v>42434.285714285717</v>
      </c>
      <c r="Z131" s="110">
        <f t="shared" ref="Z131:AA131" si="389">Y131</f>
        <v>42434.285714285717</v>
      </c>
      <c r="AA131" s="110">
        <f t="shared" si="389"/>
        <v>42434.285714285717</v>
      </c>
      <c r="AO131" s="110">
        <v>124</v>
      </c>
      <c r="AP131" s="110">
        <f t="shared" ref="AP131:AT131" si="390">IFERROR(MAX($AO131-$C$2,0)*INDEX($AL$8:$AL$17,MATCH(AP$7,$AM$8:$AM$17,0))*$C$4/$C$3,AQ131)</f>
        <v>16114.285714285714</v>
      </c>
      <c r="AQ131" s="110">
        <f t="shared" si="390"/>
        <v>20142.857142857141</v>
      </c>
      <c r="AR131" s="110">
        <f t="shared" si="390"/>
        <v>24171.428571428572</v>
      </c>
      <c r="AS131" s="110">
        <f t="shared" si="390"/>
        <v>40285.714285714283</v>
      </c>
      <c r="AT131" s="110">
        <f t="shared" si="390"/>
        <v>80571.428571428565</v>
      </c>
      <c r="BH131" s="110">
        <v>124</v>
      </c>
      <c r="BI131" s="110">
        <f t="shared" ref="BI131:BM131" si="391">IFERROR(MAX($BH131-$C$2,0)*INDEX($BE$8:$BE$17,MATCH(BI$7,$BF$8:$BF$17,0))*$C$4/$C$3,BJ131)</f>
        <v>0</v>
      </c>
      <c r="BJ131" s="110">
        <f t="shared" si="391"/>
        <v>0</v>
      </c>
      <c r="BK131" s="110">
        <f t="shared" si="391"/>
        <v>0</v>
      </c>
      <c r="BL131" s="110">
        <f t="shared" si="391"/>
        <v>0</v>
      </c>
      <c r="BM131" s="110">
        <f t="shared" si="391"/>
        <v>0</v>
      </c>
      <c r="CA131" s="110">
        <v>124</v>
      </c>
      <c r="CB131" s="136">
        <f t="shared" si="367"/>
        <v>11750</v>
      </c>
      <c r="CC131" s="136">
        <f t="shared" si="367"/>
        <v>11414.285714285714</v>
      </c>
      <c r="CD131" s="136">
        <f t="shared" si="367"/>
        <v>20142.857142857141</v>
      </c>
      <c r="CE131" s="136">
        <f t="shared" si="367"/>
        <v>32452.38095238095</v>
      </c>
      <c r="CF131" s="136">
        <f t="shared" si="367"/>
        <v>83928.571428571435</v>
      </c>
      <c r="CL131" s="125">
        <v>124</v>
      </c>
      <c r="CM131" s="125">
        <f t="shared" si="212"/>
        <v>56601.428571428572</v>
      </c>
      <c r="CN131" s="125">
        <f t="shared" si="213"/>
        <v>73991.428571428565</v>
      </c>
      <c r="CO131" s="125">
        <f t="shared" si="214"/>
        <v>86748.571428571435</v>
      </c>
      <c r="CP131" s="125">
        <f t="shared" si="215"/>
        <v>115172.38095238095</v>
      </c>
      <c r="CQ131" s="125">
        <f t="shared" si="216"/>
        <v>206934.28571428574</v>
      </c>
      <c r="CT131" s="125">
        <v>124</v>
      </c>
      <c r="CU131" s="125">
        <f>求节点(节奏总纲!R$4:R$363,CM$8:CM$367,$CT131)</f>
        <v>198707.14285714287</v>
      </c>
      <c r="CV131" s="125">
        <f>求节点(节奏总纲!S$4:S$363,CN$8:CN$367,$CT131)</f>
        <v>259757.14285714287</v>
      </c>
      <c r="CW131" s="125">
        <f>求节点(节奏总纲!T$4:T$363,CO$8:CO$367,$CT131)</f>
        <v>304542.85714285716</v>
      </c>
      <c r="CX131" s="125">
        <f>求节点(节奏总纲!U$4:U$363,CP$8:CP$367,$CT131)</f>
        <v>404328.57142857142</v>
      </c>
      <c r="CY131" s="125">
        <f>求节点(节奏总纲!V$4:V$363,CQ$8:CQ$367,$CT131)</f>
        <v>726471.42857142864</v>
      </c>
    </row>
    <row r="132" spans="22:103" x14ac:dyDescent="0.2">
      <c r="V132" s="110">
        <v>125</v>
      </c>
      <c r="W132" s="110">
        <f t="shared" si="207"/>
        <v>29042.857142857141</v>
      </c>
      <c r="X132" s="110">
        <f t="shared" si="207"/>
        <v>42885.714285714283</v>
      </c>
      <c r="Y132" s="134">
        <f t="shared" si="208"/>
        <v>42885.714285714283</v>
      </c>
      <c r="Z132" s="110">
        <f t="shared" ref="Z132:AA132" si="392">Y132</f>
        <v>42885.714285714283</v>
      </c>
      <c r="AA132" s="110">
        <f t="shared" si="392"/>
        <v>42885.714285714283</v>
      </c>
      <c r="AO132" s="110">
        <v>125</v>
      </c>
      <c r="AP132" s="110">
        <f t="shared" ref="AP132:AT132" si="393">IFERROR(MAX($AO132-$C$2,0)*INDEX($AL$8:$AL$17,MATCH(AP$7,$AM$8:$AM$17,0))*$C$4/$C$3,AQ132)</f>
        <v>16285.714285714286</v>
      </c>
      <c r="AQ132" s="110">
        <f t="shared" si="393"/>
        <v>20357.142857142859</v>
      </c>
      <c r="AR132" s="110">
        <f t="shared" si="393"/>
        <v>24428.571428571428</v>
      </c>
      <c r="AS132" s="110">
        <f t="shared" si="393"/>
        <v>40714.285714285717</v>
      </c>
      <c r="AT132" s="110">
        <f t="shared" si="393"/>
        <v>81428.571428571435</v>
      </c>
      <c r="BH132" s="110">
        <v>125</v>
      </c>
      <c r="BI132" s="110">
        <f t="shared" ref="BI132:BM132" si="394">IFERROR(MAX($BH132-$C$2,0)*INDEX($BE$8:$BE$17,MATCH(BI$7,$BF$8:$BF$17,0))*$C$4/$C$3,BJ132)</f>
        <v>0</v>
      </c>
      <c r="BJ132" s="110">
        <f t="shared" si="394"/>
        <v>0</v>
      </c>
      <c r="BK132" s="110">
        <f t="shared" si="394"/>
        <v>0</v>
      </c>
      <c r="BL132" s="110">
        <f t="shared" si="394"/>
        <v>0</v>
      </c>
      <c r="BM132" s="110">
        <f t="shared" si="394"/>
        <v>0</v>
      </c>
      <c r="CA132" s="110">
        <v>125</v>
      </c>
      <c r="CB132" s="136">
        <f t="shared" si="367"/>
        <v>11875</v>
      </c>
      <c r="CC132" s="136">
        <f t="shared" si="367"/>
        <v>11535.714285714286</v>
      </c>
      <c r="CD132" s="136">
        <f t="shared" si="367"/>
        <v>20357.142857142859</v>
      </c>
      <c r="CE132" s="136">
        <f t="shared" si="367"/>
        <v>32797.619047619046</v>
      </c>
      <c r="CF132" s="136">
        <f t="shared" si="367"/>
        <v>84821.428571428565</v>
      </c>
      <c r="CL132" s="125">
        <v>125</v>
      </c>
      <c r="CM132" s="125">
        <f t="shared" si="212"/>
        <v>57203.571428571428</v>
      </c>
      <c r="CN132" s="125">
        <f t="shared" si="213"/>
        <v>74778.571428571435</v>
      </c>
      <c r="CO132" s="125">
        <f t="shared" si="214"/>
        <v>87671.428571428565</v>
      </c>
      <c r="CP132" s="125">
        <f t="shared" si="215"/>
        <v>116397.61904761905</v>
      </c>
      <c r="CQ132" s="125">
        <f t="shared" si="216"/>
        <v>209135.71428571426</v>
      </c>
      <c r="CT132" s="125">
        <v>125</v>
      </c>
      <c r="CU132" s="125">
        <f>求节点(节奏总纲!R$4:R$363,CM$8:CM$367,$CT132)</f>
        <v>198707.14285714287</v>
      </c>
      <c r="CV132" s="125">
        <f>求节点(节奏总纲!S$4:S$363,CN$8:CN$367,$CT132)</f>
        <v>259757.14285714287</v>
      </c>
      <c r="CW132" s="125">
        <f>求节点(节奏总纲!T$4:T$363,CO$8:CO$367,$CT132)</f>
        <v>304542.85714285716</v>
      </c>
      <c r="CX132" s="125">
        <f>求节点(节奏总纲!U$4:U$363,CP$8:CP$367,$CT132)</f>
        <v>404328.57142857142</v>
      </c>
      <c r="CY132" s="125">
        <f>求节点(节奏总纲!V$4:V$363,CQ$8:CQ$367,$CT132)</f>
        <v>726471.42857142864</v>
      </c>
    </row>
    <row r="133" spans="22:103" x14ac:dyDescent="0.2">
      <c r="V133" s="110">
        <v>126</v>
      </c>
      <c r="W133" s="110">
        <f t="shared" si="207"/>
        <v>29348.571428571428</v>
      </c>
      <c r="X133" s="110">
        <f t="shared" si="207"/>
        <v>43337.142857142855</v>
      </c>
      <c r="Y133" s="134">
        <f t="shared" si="208"/>
        <v>43337.142857142855</v>
      </c>
      <c r="Z133" s="110">
        <f t="shared" ref="Z133:AA133" si="395">Y133</f>
        <v>43337.142857142855</v>
      </c>
      <c r="AA133" s="110">
        <f t="shared" si="395"/>
        <v>43337.142857142855</v>
      </c>
      <c r="AO133" s="110">
        <v>126</v>
      </c>
      <c r="AP133" s="110">
        <f t="shared" ref="AP133:AT133" si="396">IFERROR(MAX($AO133-$C$2,0)*INDEX($AL$8:$AL$17,MATCH(AP$7,$AM$8:$AM$17,0))*$C$4/$C$3,AQ133)</f>
        <v>16457.142857142859</v>
      </c>
      <c r="AQ133" s="110">
        <f t="shared" si="396"/>
        <v>20571.428571428572</v>
      </c>
      <c r="AR133" s="110">
        <f t="shared" si="396"/>
        <v>24685.714285714286</v>
      </c>
      <c r="AS133" s="110">
        <f t="shared" si="396"/>
        <v>41142.857142857145</v>
      </c>
      <c r="AT133" s="110">
        <f t="shared" si="396"/>
        <v>82285.71428571429</v>
      </c>
      <c r="BH133" s="110">
        <v>126</v>
      </c>
      <c r="BI133" s="110">
        <f t="shared" ref="BI133:BM133" si="397">IFERROR(MAX($BH133-$C$2,0)*INDEX($BE$8:$BE$17,MATCH(BI$7,$BF$8:$BF$17,0))*$C$4/$C$3,BJ133)</f>
        <v>0</v>
      </c>
      <c r="BJ133" s="110">
        <f t="shared" si="397"/>
        <v>0</v>
      </c>
      <c r="BK133" s="110">
        <f t="shared" si="397"/>
        <v>0</v>
      </c>
      <c r="BL133" s="110">
        <f t="shared" si="397"/>
        <v>0</v>
      </c>
      <c r="BM133" s="110">
        <f t="shared" si="397"/>
        <v>0</v>
      </c>
      <c r="CA133" s="110">
        <v>126</v>
      </c>
      <c r="CB133" s="136">
        <f t="shared" si="367"/>
        <v>12000</v>
      </c>
      <c r="CC133" s="136">
        <f t="shared" si="367"/>
        <v>11657.142857142857</v>
      </c>
      <c r="CD133" s="136">
        <f t="shared" si="367"/>
        <v>20571.428571428572</v>
      </c>
      <c r="CE133" s="136">
        <f t="shared" si="367"/>
        <v>33142.857142857145</v>
      </c>
      <c r="CF133" s="136">
        <f t="shared" si="367"/>
        <v>85714.28571428571</v>
      </c>
      <c r="CL133" s="125">
        <v>126</v>
      </c>
      <c r="CM133" s="125">
        <f t="shared" si="212"/>
        <v>57805.71428571429</v>
      </c>
      <c r="CN133" s="125">
        <f t="shared" si="213"/>
        <v>75565.71428571429</v>
      </c>
      <c r="CO133" s="125">
        <f t="shared" si="214"/>
        <v>88594.28571428571</v>
      </c>
      <c r="CP133" s="125">
        <f t="shared" si="215"/>
        <v>117622.85714285714</v>
      </c>
      <c r="CQ133" s="125">
        <f t="shared" si="216"/>
        <v>211337.14285714284</v>
      </c>
      <c r="CT133" s="125">
        <v>126</v>
      </c>
      <c r="CU133" s="125">
        <f>求节点(节奏总纲!R$4:R$363,CM$8:CM$367,$CT133)</f>
        <v>198707.14285714287</v>
      </c>
      <c r="CV133" s="125">
        <f>求节点(节奏总纲!S$4:S$363,CN$8:CN$367,$CT133)</f>
        <v>259757.14285714287</v>
      </c>
      <c r="CW133" s="125">
        <f>求节点(节奏总纲!T$4:T$363,CO$8:CO$367,$CT133)</f>
        <v>304542.85714285716</v>
      </c>
      <c r="CX133" s="125">
        <f>求节点(节奏总纲!U$4:U$363,CP$8:CP$367,$CT133)</f>
        <v>404328.57142857142</v>
      </c>
      <c r="CY133" s="125">
        <f>求节点(节奏总纲!V$4:V$363,CQ$8:CQ$367,$CT133)</f>
        <v>726471.42857142864</v>
      </c>
    </row>
    <row r="134" spans="22:103" x14ac:dyDescent="0.2">
      <c r="V134" s="110">
        <v>127</v>
      </c>
      <c r="W134" s="110">
        <f t="shared" si="207"/>
        <v>29654.285714285714</v>
      </c>
      <c r="X134" s="110">
        <f t="shared" si="207"/>
        <v>43788.571428571428</v>
      </c>
      <c r="Y134" s="134">
        <f t="shared" si="208"/>
        <v>43788.571428571428</v>
      </c>
      <c r="Z134" s="110">
        <f t="shared" ref="Z134:AA134" si="398">Y134</f>
        <v>43788.571428571428</v>
      </c>
      <c r="AA134" s="110">
        <f t="shared" si="398"/>
        <v>43788.571428571428</v>
      </c>
      <c r="AO134" s="110">
        <v>127</v>
      </c>
      <c r="AP134" s="110">
        <f t="shared" ref="AP134:AT134" si="399">IFERROR(MAX($AO134-$C$2,0)*INDEX($AL$8:$AL$17,MATCH(AP$7,$AM$8:$AM$17,0))*$C$4/$C$3,AQ134)</f>
        <v>16628.571428571428</v>
      </c>
      <c r="AQ134" s="110">
        <f t="shared" si="399"/>
        <v>20785.714285714286</v>
      </c>
      <c r="AR134" s="110">
        <f t="shared" si="399"/>
        <v>24942.857142857141</v>
      </c>
      <c r="AS134" s="110">
        <f t="shared" si="399"/>
        <v>41571.428571428572</v>
      </c>
      <c r="AT134" s="110">
        <f t="shared" si="399"/>
        <v>83142.857142857145</v>
      </c>
      <c r="BH134" s="110">
        <v>127</v>
      </c>
      <c r="BI134" s="110">
        <f t="shared" ref="BI134:BM134" si="400">IFERROR(MAX($BH134-$C$2,0)*INDEX($BE$8:$BE$17,MATCH(BI$7,$BF$8:$BF$17,0))*$C$4/$C$3,BJ134)</f>
        <v>0</v>
      </c>
      <c r="BJ134" s="110">
        <f t="shared" si="400"/>
        <v>0</v>
      </c>
      <c r="BK134" s="110">
        <f t="shared" si="400"/>
        <v>0</v>
      </c>
      <c r="BL134" s="110">
        <f t="shared" si="400"/>
        <v>0</v>
      </c>
      <c r="BM134" s="110">
        <f t="shared" si="400"/>
        <v>0</v>
      </c>
      <c r="CA134" s="110">
        <v>127</v>
      </c>
      <c r="CB134" s="136">
        <f t="shared" si="367"/>
        <v>12125</v>
      </c>
      <c r="CC134" s="136">
        <f t="shared" si="367"/>
        <v>11778.571428571429</v>
      </c>
      <c r="CD134" s="136">
        <f t="shared" si="367"/>
        <v>20785.714285714286</v>
      </c>
      <c r="CE134" s="136">
        <f t="shared" si="367"/>
        <v>33488.095238095237</v>
      </c>
      <c r="CF134" s="136">
        <f t="shared" si="367"/>
        <v>86607.142857142855</v>
      </c>
      <c r="CL134" s="125">
        <v>127</v>
      </c>
      <c r="CM134" s="125">
        <f t="shared" si="212"/>
        <v>58407.857142857145</v>
      </c>
      <c r="CN134" s="125">
        <f t="shared" si="213"/>
        <v>76352.857142857145</v>
      </c>
      <c r="CO134" s="125">
        <f t="shared" si="214"/>
        <v>89517.142857142855</v>
      </c>
      <c r="CP134" s="125">
        <f t="shared" si="215"/>
        <v>118848.09523809524</v>
      </c>
      <c r="CQ134" s="125">
        <f t="shared" si="216"/>
        <v>213538.57142857142</v>
      </c>
      <c r="CT134" s="125">
        <v>127</v>
      </c>
      <c r="CU134" s="125">
        <f>求节点(节奏总纲!R$4:R$363,CM$8:CM$367,$CT134)</f>
        <v>198707.14285714287</v>
      </c>
      <c r="CV134" s="125">
        <f>求节点(节奏总纲!S$4:S$363,CN$8:CN$367,$CT134)</f>
        <v>259757.14285714287</v>
      </c>
      <c r="CW134" s="125">
        <f>求节点(节奏总纲!T$4:T$363,CO$8:CO$367,$CT134)</f>
        <v>304542.85714285716</v>
      </c>
      <c r="CX134" s="125">
        <f>求节点(节奏总纲!U$4:U$363,CP$8:CP$367,$CT134)</f>
        <v>404328.57142857142</v>
      </c>
      <c r="CY134" s="125">
        <f>求节点(节奏总纲!V$4:V$363,CQ$8:CQ$367,$CT134)</f>
        <v>726471.42857142864</v>
      </c>
    </row>
    <row r="135" spans="22:103" x14ac:dyDescent="0.2">
      <c r="V135" s="110">
        <v>128</v>
      </c>
      <c r="W135" s="110">
        <f t="shared" si="207"/>
        <v>29960</v>
      </c>
      <c r="X135" s="110">
        <f t="shared" si="207"/>
        <v>44240</v>
      </c>
      <c r="Y135" s="134">
        <f t="shared" si="208"/>
        <v>44240</v>
      </c>
      <c r="Z135" s="110">
        <f t="shared" ref="Z135:AA135" si="401">Y135</f>
        <v>44240</v>
      </c>
      <c r="AA135" s="110">
        <f t="shared" si="401"/>
        <v>44240</v>
      </c>
      <c r="AO135" s="110">
        <v>128</v>
      </c>
      <c r="AP135" s="110">
        <f t="shared" ref="AP135:AT135" si="402">IFERROR(MAX($AO135-$C$2,0)*INDEX($AL$8:$AL$17,MATCH(AP$7,$AM$8:$AM$17,0))*$C$4/$C$3,AQ135)</f>
        <v>16800</v>
      </c>
      <c r="AQ135" s="110">
        <f t="shared" si="402"/>
        <v>21000</v>
      </c>
      <c r="AR135" s="110">
        <f t="shared" si="402"/>
        <v>25200</v>
      </c>
      <c r="AS135" s="110">
        <f t="shared" si="402"/>
        <v>42000</v>
      </c>
      <c r="AT135" s="110">
        <f t="shared" si="402"/>
        <v>84000</v>
      </c>
      <c r="BH135" s="110">
        <v>128</v>
      </c>
      <c r="BI135" s="110">
        <f t="shared" ref="BI135:BM135" si="403">IFERROR(MAX($BH135-$C$2,0)*INDEX($BE$8:$BE$17,MATCH(BI$7,$BF$8:$BF$17,0))*$C$4/$C$3,BJ135)</f>
        <v>0</v>
      </c>
      <c r="BJ135" s="110">
        <f t="shared" si="403"/>
        <v>0</v>
      </c>
      <c r="BK135" s="110">
        <f t="shared" si="403"/>
        <v>0</v>
      </c>
      <c r="BL135" s="110">
        <f t="shared" si="403"/>
        <v>0</v>
      </c>
      <c r="BM135" s="110">
        <f t="shared" si="403"/>
        <v>0</v>
      </c>
      <c r="CA135" s="110">
        <v>128</v>
      </c>
      <c r="CB135" s="136">
        <f t="shared" si="367"/>
        <v>12250</v>
      </c>
      <c r="CC135" s="136">
        <f t="shared" si="367"/>
        <v>11900</v>
      </c>
      <c r="CD135" s="136">
        <f t="shared" si="367"/>
        <v>21000</v>
      </c>
      <c r="CE135" s="136">
        <f t="shared" si="367"/>
        <v>33833.333333333328</v>
      </c>
      <c r="CF135" s="136">
        <f t="shared" si="367"/>
        <v>87500</v>
      </c>
      <c r="CL135" s="125">
        <v>128</v>
      </c>
      <c r="CM135" s="125">
        <f t="shared" si="212"/>
        <v>59010</v>
      </c>
      <c r="CN135" s="125">
        <f t="shared" si="213"/>
        <v>77140</v>
      </c>
      <c r="CO135" s="125">
        <f t="shared" si="214"/>
        <v>90440</v>
      </c>
      <c r="CP135" s="125">
        <f t="shared" si="215"/>
        <v>120073.33333333333</v>
      </c>
      <c r="CQ135" s="125">
        <f t="shared" si="216"/>
        <v>215740</v>
      </c>
      <c r="CT135" s="125">
        <v>128</v>
      </c>
      <c r="CU135" s="125">
        <f>求节点(节奏总纲!R$4:R$363,CM$8:CM$367,$CT135)</f>
        <v>198707.14285714287</v>
      </c>
      <c r="CV135" s="125">
        <f>求节点(节奏总纲!S$4:S$363,CN$8:CN$367,$CT135)</f>
        <v>259757.14285714287</v>
      </c>
      <c r="CW135" s="125">
        <f>求节点(节奏总纲!T$4:T$363,CO$8:CO$367,$CT135)</f>
        <v>304542.85714285716</v>
      </c>
      <c r="CX135" s="125">
        <f>求节点(节奏总纲!U$4:U$363,CP$8:CP$367,$CT135)</f>
        <v>404328.57142857142</v>
      </c>
      <c r="CY135" s="125">
        <f>求节点(节奏总纲!V$4:V$363,CQ$8:CQ$367,$CT135)</f>
        <v>726471.42857142864</v>
      </c>
    </row>
    <row r="136" spans="22:103" x14ac:dyDescent="0.2">
      <c r="V136" s="110">
        <v>129</v>
      </c>
      <c r="W136" s="110">
        <f t="shared" si="207"/>
        <v>30265.714285714286</v>
      </c>
      <c r="X136" s="110">
        <f t="shared" si="207"/>
        <v>44691.428571428572</v>
      </c>
      <c r="Y136" s="134">
        <f t="shared" si="208"/>
        <v>44691.428571428572</v>
      </c>
      <c r="Z136" s="110">
        <f t="shared" ref="Z136:AA136" si="404">Y136</f>
        <v>44691.428571428572</v>
      </c>
      <c r="AA136" s="110">
        <f t="shared" si="404"/>
        <v>44691.428571428572</v>
      </c>
      <c r="AO136" s="110">
        <v>129</v>
      </c>
      <c r="AP136" s="110">
        <f t="shared" ref="AP136:AT136" si="405">IFERROR(MAX($AO136-$C$2,0)*INDEX($AL$8:$AL$17,MATCH(AP$7,$AM$8:$AM$17,0))*$C$4/$C$3,AQ136)</f>
        <v>16971.428571428572</v>
      </c>
      <c r="AQ136" s="110">
        <f t="shared" si="405"/>
        <v>21214.285714285714</v>
      </c>
      <c r="AR136" s="110">
        <f t="shared" si="405"/>
        <v>25457.142857142859</v>
      </c>
      <c r="AS136" s="110">
        <f t="shared" si="405"/>
        <v>42428.571428571428</v>
      </c>
      <c r="AT136" s="110">
        <f t="shared" si="405"/>
        <v>84857.142857142855</v>
      </c>
      <c r="BH136" s="110">
        <v>129</v>
      </c>
      <c r="BI136" s="110">
        <f t="shared" ref="BI136:BM136" si="406">IFERROR(MAX($BH136-$C$2,0)*INDEX($BE$8:$BE$17,MATCH(BI$7,$BF$8:$BF$17,0))*$C$4/$C$3,BJ136)</f>
        <v>0</v>
      </c>
      <c r="BJ136" s="110">
        <f t="shared" si="406"/>
        <v>0</v>
      </c>
      <c r="BK136" s="110">
        <f t="shared" si="406"/>
        <v>0</v>
      </c>
      <c r="BL136" s="110">
        <f t="shared" si="406"/>
        <v>0</v>
      </c>
      <c r="BM136" s="110">
        <f t="shared" si="406"/>
        <v>0</v>
      </c>
      <c r="CA136" s="110">
        <v>129</v>
      </c>
      <c r="CB136" s="136">
        <f t="shared" si="367"/>
        <v>12375</v>
      </c>
      <c r="CC136" s="136">
        <f t="shared" si="367"/>
        <v>12021.428571428571</v>
      </c>
      <c r="CD136" s="136">
        <f t="shared" si="367"/>
        <v>21214.285714285714</v>
      </c>
      <c r="CE136" s="136">
        <f t="shared" si="367"/>
        <v>34178.571428571428</v>
      </c>
      <c r="CF136" s="136">
        <f t="shared" si="367"/>
        <v>88392.857142857145</v>
      </c>
      <c r="CL136" s="125">
        <v>129</v>
      </c>
      <c r="CM136" s="125">
        <f t="shared" si="212"/>
        <v>59612.142857142855</v>
      </c>
      <c r="CN136" s="125">
        <f t="shared" si="213"/>
        <v>77927.142857142855</v>
      </c>
      <c r="CO136" s="125">
        <f t="shared" si="214"/>
        <v>91362.857142857145</v>
      </c>
      <c r="CP136" s="125">
        <f t="shared" si="215"/>
        <v>121298.57142857142</v>
      </c>
      <c r="CQ136" s="125">
        <f t="shared" si="216"/>
        <v>217941.42857142858</v>
      </c>
      <c r="CT136" s="125">
        <v>129</v>
      </c>
      <c r="CU136" s="125">
        <f>求节点(节奏总纲!R$4:R$363,CM$8:CM$367,$CT136)</f>
        <v>198707.14285714287</v>
      </c>
      <c r="CV136" s="125">
        <f>求节点(节奏总纲!S$4:S$363,CN$8:CN$367,$CT136)</f>
        <v>259757.14285714287</v>
      </c>
      <c r="CW136" s="125">
        <f>求节点(节奏总纲!T$4:T$363,CO$8:CO$367,$CT136)</f>
        <v>304542.85714285716</v>
      </c>
      <c r="CX136" s="125">
        <f>求节点(节奏总纲!U$4:U$363,CP$8:CP$367,$CT136)</f>
        <v>404328.57142857142</v>
      </c>
      <c r="CY136" s="125">
        <f>求节点(节奏总纲!V$4:V$363,CQ$8:CQ$367,$CT136)</f>
        <v>726471.42857142864</v>
      </c>
    </row>
    <row r="137" spans="22:103" x14ac:dyDescent="0.2">
      <c r="V137" s="110">
        <v>130</v>
      </c>
      <c r="W137" s="110">
        <f t="shared" ref="W137:X200" si="407">MAX($V137-$C$2,0)*INDEX($S$8:$S$10,MATCH(W$7,$T$8:$T$10,0))*$C$4/$C$3</f>
        <v>30571.428571428572</v>
      </c>
      <c r="X137" s="110">
        <f t="shared" si="407"/>
        <v>45142.857142857145</v>
      </c>
      <c r="Y137" s="134">
        <f t="shared" ref="Y137:Y200" si="408">X137</f>
        <v>45142.857142857145</v>
      </c>
      <c r="Z137" s="110">
        <f t="shared" ref="Z137:AA137" si="409">Y137</f>
        <v>45142.857142857145</v>
      </c>
      <c r="AA137" s="110">
        <f t="shared" si="409"/>
        <v>45142.857142857145</v>
      </c>
      <c r="AO137" s="110">
        <v>130</v>
      </c>
      <c r="AP137" s="110">
        <f t="shared" ref="AP137:AT137" si="410">IFERROR(MAX($AO137-$C$2,0)*INDEX($AL$8:$AL$17,MATCH(AP$7,$AM$8:$AM$17,0))*$C$4/$C$3,AQ137)</f>
        <v>17142.857142857141</v>
      </c>
      <c r="AQ137" s="110">
        <f t="shared" si="410"/>
        <v>21428.571428571428</v>
      </c>
      <c r="AR137" s="110">
        <f t="shared" si="410"/>
        <v>25714.285714285714</v>
      </c>
      <c r="AS137" s="110">
        <f t="shared" si="410"/>
        <v>42857.142857142855</v>
      </c>
      <c r="AT137" s="110">
        <f t="shared" si="410"/>
        <v>85714.28571428571</v>
      </c>
      <c r="BH137" s="110">
        <v>130</v>
      </c>
      <c r="BI137" s="110">
        <f t="shared" ref="BI137:BM137" si="411">IFERROR(MAX($BH137-$C$2,0)*INDEX($BE$8:$BE$17,MATCH(BI$7,$BF$8:$BF$17,0))*$C$4/$C$3,BJ137)</f>
        <v>0</v>
      </c>
      <c r="BJ137" s="110">
        <f t="shared" si="411"/>
        <v>0</v>
      </c>
      <c r="BK137" s="110">
        <f t="shared" si="411"/>
        <v>0</v>
      </c>
      <c r="BL137" s="110">
        <f t="shared" si="411"/>
        <v>0</v>
      </c>
      <c r="BM137" s="110">
        <f t="shared" si="411"/>
        <v>0</v>
      </c>
      <c r="CA137" s="110">
        <v>130</v>
      </c>
      <c r="CB137" s="136">
        <f t="shared" si="367"/>
        <v>12500</v>
      </c>
      <c r="CC137" s="136">
        <f t="shared" si="367"/>
        <v>12142.857142857143</v>
      </c>
      <c r="CD137" s="136">
        <f t="shared" si="367"/>
        <v>21428.571428571428</v>
      </c>
      <c r="CE137" s="136">
        <f t="shared" si="367"/>
        <v>34523.809523809519</v>
      </c>
      <c r="CF137" s="136">
        <f t="shared" si="367"/>
        <v>89285.71428571429</v>
      </c>
      <c r="CL137" s="125">
        <v>130</v>
      </c>
      <c r="CM137" s="125">
        <f t="shared" ref="CM137:CM200" si="412">W137+AP137+BI137+CB137</f>
        <v>60214.28571428571</v>
      </c>
      <c r="CN137" s="125">
        <f t="shared" ref="CN137:CN200" si="413">X137+AQ137+BJ137+CC137</f>
        <v>78714.285714285725</v>
      </c>
      <c r="CO137" s="125">
        <f t="shared" ref="CO137:CO200" si="414">Y137+AR137+BK137+CD137</f>
        <v>92285.71428571429</v>
      </c>
      <c r="CP137" s="125">
        <f t="shared" ref="CP137:CP200" si="415">Z137+AS137+BL137+CE137</f>
        <v>122523.80952380953</v>
      </c>
      <c r="CQ137" s="125">
        <f t="shared" ref="CQ137:CQ200" si="416">AA137+AT137+BM137+CF137</f>
        <v>220142.85714285716</v>
      </c>
      <c r="CT137" s="125">
        <v>130</v>
      </c>
      <c r="CU137" s="125">
        <f>求节点(节奏总纲!R$4:R$363,CM$8:CM$367,$CT137)</f>
        <v>198707.14285714287</v>
      </c>
      <c r="CV137" s="125">
        <f>求节点(节奏总纲!S$4:S$363,CN$8:CN$367,$CT137)</f>
        <v>259757.14285714287</v>
      </c>
      <c r="CW137" s="125">
        <f>求节点(节奏总纲!T$4:T$363,CO$8:CO$367,$CT137)</f>
        <v>304542.85714285716</v>
      </c>
      <c r="CX137" s="125">
        <f>求节点(节奏总纲!U$4:U$363,CP$8:CP$367,$CT137)</f>
        <v>404328.57142857142</v>
      </c>
      <c r="CY137" s="125">
        <f>求节点(节奏总纲!V$4:V$363,CQ$8:CQ$367,$CT137)</f>
        <v>726471.42857142864</v>
      </c>
    </row>
    <row r="138" spans="22:103" x14ac:dyDescent="0.2">
      <c r="V138" s="110">
        <v>131</v>
      </c>
      <c r="W138" s="110">
        <f t="shared" si="407"/>
        <v>30877.142857142859</v>
      </c>
      <c r="X138" s="110">
        <f t="shared" si="407"/>
        <v>45594.285714285717</v>
      </c>
      <c r="Y138" s="134">
        <f t="shared" si="408"/>
        <v>45594.285714285717</v>
      </c>
      <c r="Z138" s="110">
        <f t="shared" ref="Z138:AA138" si="417">Y138</f>
        <v>45594.285714285717</v>
      </c>
      <c r="AA138" s="110">
        <f t="shared" si="417"/>
        <v>45594.285714285717</v>
      </c>
      <c r="AO138" s="110">
        <v>131</v>
      </c>
      <c r="AP138" s="110">
        <f t="shared" ref="AP138:AT138" si="418">IFERROR(MAX($AO138-$C$2,0)*INDEX($AL$8:$AL$17,MATCH(AP$7,$AM$8:$AM$17,0))*$C$4/$C$3,AQ138)</f>
        <v>17314.285714285714</v>
      </c>
      <c r="AQ138" s="110">
        <f t="shared" si="418"/>
        <v>21642.857142857141</v>
      </c>
      <c r="AR138" s="110">
        <f t="shared" si="418"/>
        <v>25971.428571428572</v>
      </c>
      <c r="AS138" s="110">
        <f t="shared" si="418"/>
        <v>43285.714285714283</v>
      </c>
      <c r="AT138" s="110">
        <f t="shared" si="418"/>
        <v>86571.428571428565</v>
      </c>
      <c r="BH138" s="110">
        <v>131</v>
      </c>
      <c r="BI138" s="110">
        <f t="shared" ref="BI138:BM138" si="419">IFERROR(MAX($BH138-$C$2,0)*INDEX($BE$8:$BE$17,MATCH(BI$7,$BF$8:$BF$17,0))*$C$4/$C$3,BJ138)</f>
        <v>0</v>
      </c>
      <c r="BJ138" s="110">
        <f t="shared" si="419"/>
        <v>0</v>
      </c>
      <c r="BK138" s="110">
        <f t="shared" si="419"/>
        <v>0</v>
      </c>
      <c r="BL138" s="110">
        <f t="shared" si="419"/>
        <v>0</v>
      </c>
      <c r="BM138" s="110">
        <f t="shared" si="419"/>
        <v>0</v>
      </c>
      <c r="CA138" s="110">
        <v>131</v>
      </c>
      <c r="CB138" s="136">
        <f t="shared" si="367"/>
        <v>12625</v>
      </c>
      <c r="CC138" s="136">
        <f t="shared" si="367"/>
        <v>12264.285714285714</v>
      </c>
      <c r="CD138" s="136">
        <f t="shared" si="367"/>
        <v>21642.857142857141</v>
      </c>
      <c r="CE138" s="136">
        <f t="shared" si="367"/>
        <v>34869.047619047618</v>
      </c>
      <c r="CF138" s="136">
        <f t="shared" si="367"/>
        <v>90178.571428571435</v>
      </c>
      <c r="CL138" s="125">
        <v>131</v>
      </c>
      <c r="CM138" s="125">
        <f t="shared" si="412"/>
        <v>60816.428571428572</v>
      </c>
      <c r="CN138" s="125">
        <f t="shared" si="413"/>
        <v>79501.428571428565</v>
      </c>
      <c r="CO138" s="125">
        <f t="shared" si="414"/>
        <v>93208.571428571435</v>
      </c>
      <c r="CP138" s="125">
        <f t="shared" si="415"/>
        <v>123749.04761904762</v>
      </c>
      <c r="CQ138" s="125">
        <f t="shared" si="416"/>
        <v>222344.28571428574</v>
      </c>
      <c r="CT138" s="125">
        <v>131</v>
      </c>
      <c r="CU138" s="125">
        <f>求节点(节奏总纲!R$4:R$363,CM$8:CM$367,$CT138)</f>
        <v>198707.14285714287</v>
      </c>
      <c r="CV138" s="125">
        <f>求节点(节奏总纲!S$4:S$363,CN$8:CN$367,$CT138)</f>
        <v>259757.14285714287</v>
      </c>
      <c r="CW138" s="125">
        <f>求节点(节奏总纲!T$4:T$363,CO$8:CO$367,$CT138)</f>
        <v>304542.85714285716</v>
      </c>
      <c r="CX138" s="125">
        <f>求节点(节奏总纲!U$4:U$363,CP$8:CP$367,$CT138)</f>
        <v>404328.57142857142</v>
      </c>
      <c r="CY138" s="125">
        <f>求节点(节奏总纲!V$4:V$363,CQ$8:CQ$367,$CT138)</f>
        <v>726471.42857142864</v>
      </c>
    </row>
    <row r="139" spans="22:103" x14ac:dyDescent="0.2">
      <c r="V139" s="110">
        <v>132</v>
      </c>
      <c r="W139" s="110">
        <f t="shared" si="407"/>
        <v>31182.857142857141</v>
      </c>
      <c r="X139" s="110">
        <f t="shared" si="407"/>
        <v>46045.714285714283</v>
      </c>
      <c r="Y139" s="134">
        <f t="shared" si="408"/>
        <v>46045.714285714283</v>
      </c>
      <c r="Z139" s="110">
        <f t="shared" ref="Z139:AA139" si="420">Y139</f>
        <v>46045.714285714283</v>
      </c>
      <c r="AA139" s="110">
        <f t="shared" si="420"/>
        <v>46045.714285714283</v>
      </c>
      <c r="AO139" s="110">
        <v>132</v>
      </c>
      <c r="AP139" s="110">
        <f t="shared" ref="AP139:AT139" si="421">IFERROR(MAX($AO139-$C$2,0)*INDEX($AL$8:$AL$17,MATCH(AP$7,$AM$8:$AM$17,0))*$C$4/$C$3,AQ139)</f>
        <v>17485.714285714286</v>
      </c>
      <c r="AQ139" s="110">
        <f t="shared" si="421"/>
        <v>21857.142857142859</v>
      </c>
      <c r="AR139" s="110">
        <f t="shared" si="421"/>
        <v>26228.571428571428</v>
      </c>
      <c r="AS139" s="110">
        <f t="shared" si="421"/>
        <v>43714.285714285717</v>
      </c>
      <c r="AT139" s="110">
        <f t="shared" si="421"/>
        <v>87428.571428571435</v>
      </c>
      <c r="BH139" s="110">
        <v>132</v>
      </c>
      <c r="BI139" s="110">
        <f t="shared" ref="BI139:BM139" si="422">IFERROR(MAX($BH139-$C$2,0)*INDEX($BE$8:$BE$17,MATCH(BI$7,$BF$8:$BF$17,0))*$C$4/$C$3,BJ139)</f>
        <v>0</v>
      </c>
      <c r="BJ139" s="110">
        <f t="shared" si="422"/>
        <v>0</v>
      </c>
      <c r="BK139" s="110">
        <f t="shared" si="422"/>
        <v>0</v>
      </c>
      <c r="BL139" s="110">
        <f t="shared" si="422"/>
        <v>0</v>
      </c>
      <c r="BM139" s="110">
        <f t="shared" si="422"/>
        <v>0</v>
      </c>
      <c r="CA139" s="110">
        <v>132</v>
      </c>
      <c r="CB139" s="136">
        <f t="shared" si="367"/>
        <v>12750</v>
      </c>
      <c r="CC139" s="136">
        <f t="shared" si="367"/>
        <v>12385.714285714286</v>
      </c>
      <c r="CD139" s="136">
        <f t="shared" si="367"/>
        <v>21857.142857142859</v>
      </c>
      <c r="CE139" s="136">
        <f t="shared" si="367"/>
        <v>35214.28571428571</v>
      </c>
      <c r="CF139" s="136">
        <f t="shared" si="367"/>
        <v>91071.428571428565</v>
      </c>
      <c r="CL139" s="125">
        <v>132</v>
      </c>
      <c r="CM139" s="125">
        <f t="shared" si="412"/>
        <v>61418.571428571428</v>
      </c>
      <c r="CN139" s="125">
        <f t="shared" si="413"/>
        <v>80288.571428571435</v>
      </c>
      <c r="CO139" s="125">
        <f t="shared" si="414"/>
        <v>94131.428571428565</v>
      </c>
      <c r="CP139" s="125">
        <f t="shared" si="415"/>
        <v>124974.28571428571</v>
      </c>
      <c r="CQ139" s="125">
        <f t="shared" si="416"/>
        <v>224545.71428571426</v>
      </c>
      <c r="CT139" s="125">
        <v>132</v>
      </c>
      <c r="CU139" s="125">
        <f>求节点(节奏总纲!R$4:R$363,CM$8:CM$367,$CT139)</f>
        <v>198707.14285714287</v>
      </c>
      <c r="CV139" s="125">
        <f>求节点(节奏总纲!S$4:S$363,CN$8:CN$367,$CT139)</f>
        <v>259757.14285714287</v>
      </c>
      <c r="CW139" s="125">
        <f>求节点(节奏总纲!T$4:T$363,CO$8:CO$367,$CT139)</f>
        <v>304542.85714285716</v>
      </c>
      <c r="CX139" s="125">
        <f>求节点(节奏总纲!U$4:U$363,CP$8:CP$367,$CT139)</f>
        <v>404328.57142857142</v>
      </c>
      <c r="CY139" s="125">
        <f>求节点(节奏总纲!V$4:V$363,CQ$8:CQ$367,$CT139)</f>
        <v>726471.42857142864</v>
      </c>
    </row>
    <row r="140" spans="22:103" x14ac:dyDescent="0.2">
      <c r="V140" s="110">
        <v>133</v>
      </c>
      <c r="W140" s="110">
        <f t="shared" si="407"/>
        <v>31488.571428571428</v>
      </c>
      <c r="X140" s="110">
        <f t="shared" si="407"/>
        <v>46497.142857142855</v>
      </c>
      <c r="Y140" s="134">
        <f t="shared" si="408"/>
        <v>46497.142857142855</v>
      </c>
      <c r="Z140" s="110">
        <f t="shared" ref="Z140:AA140" si="423">Y140</f>
        <v>46497.142857142855</v>
      </c>
      <c r="AA140" s="110">
        <f t="shared" si="423"/>
        <v>46497.142857142855</v>
      </c>
      <c r="AO140" s="110">
        <v>133</v>
      </c>
      <c r="AP140" s="110">
        <f t="shared" ref="AP140:AT140" si="424">IFERROR(MAX($AO140-$C$2,0)*INDEX($AL$8:$AL$17,MATCH(AP$7,$AM$8:$AM$17,0))*$C$4/$C$3,AQ140)</f>
        <v>17657.142857142859</v>
      </c>
      <c r="AQ140" s="110">
        <f t="shared" si="424"/>
        <v>22071.428571428572</v>
      </c>
      <c r="AR140" s="110">
        <f t="shared" si="424"/>
        <v>26485.714285714286</v>
      </c>
      <c r="AS140" s="110">
        <f t="shared" si="424"/>
        <v>44142.857142857145</v>
      </c>
      <c r="AT140" s="110">
        <f t="shared" si="424"/>
        <v>88285.71428571429</v>
      </c>
      <c r="BH140" s="110">
        <v>133</v>
      </c>
      <c r="BI140" s="110">
        <f t="shared" ref="BI140:BM140" si="425">IFERROR(MAX($BH140-$C$2,0)*INDEX($BE$8:$BE$17,MATCH(BI$7,$BF$8:$BF$17,0))*$C$4/$C$3,BJ140)</f>
        <v>0</v>
      </c>
      <c r="BJ140" s="110">
        <f t="shared" si="425"/>
        <v>0</v>
      </c>
      <c r="BK140" s="110">
        <f t="shared" si="425"/>
        <v>0</v>
      </c>
      <c r="BL140" s="110">
        <f t="shared" si="425"/>
        <v>0</v>
      </c>
      <c r="BM140" s="110">
        <f t="shared" si="425"/>
        <v>0</v>
      </c>
      <c r="CA140" s="110">
        <v>133</v>
      </c>
      <c r="CB140" s="136">
        <f t="shared" si="367"/>
        <v>12875</v>
      </c>
      <c r="CC140" s="136">
        <f t="shared" si="367"/>
        <v>12507.142857142857</v>
      </c>
      <c r="CD140" s="136">
        <f t="shared" si="367"/>
        <v>22071.428571428572</v>
      </c>
      <c r="CE140" s="136">
        <f t="shared" si="367"/>
        <v>35559.523809523809</v>
      </c>
      <c r="CF140" s="136">
        <f t="shared" si="367"/>
        <v>91964.28571428571</v>
      </c>
      <c r="CL140" s="125">
        <v>133</v>
      </c>
      <c r="CM140" s="125">
        <f t="shared" si="412"/>
        <v>62020.71428571429</v>
      </c>
      <c r="CN140" s="125">
        <f t="shared" si="413"/>
        <v>81075.714285714275</v>
      </c>
      <c r="CO140" s="125">
        <f t="shared" si="414"/>
        <v>95054.28571428571</v>
      </c>
      <c r="CP140" s="125">
        <f t="shared" si="415"/>
        <v>126199.52380952382</v>
      </c>
      <c r="CQ140" s="125">
        <f t="shared" si="416"/>
        <v>226747.14285714287</v>
      </c>
      <c r="CT140" s="125">
        <v>133</v>
      </c>
      <c r="CU140" s="125">
        <f>求节点(节奏总纲!R$4:R$363,CM$8:CM$367,$CT140)</f>
        <v>198707.14285714287</v>
      </c>
      <c r="CV140" s="125">
        <f>求节点(节奏总纲!S$4:S$363,CN$8:CN$367,$CT140)</f>
        <v>259757.14285714287</v>
      </c>
      <c r="CW140" s="125">
        <f>求节点(节奏总纲!T$4:T$363,CO$8:CO$367,$CT140)</f>
        <v>304542.85714285716</v>
      </c>
      <c r="CX140" s="125">
        <f>求节点(节奏总纲!U$4:U$363,CP$8:CP$367,$CT140)</f>
        <v>404328.57142857142</v>
      </c>
      <c r="CY140" s="125">
        <f>求节点(节奏总纲!V$4:V$363,CQ$8:CQ$367,$CT140)</f>
        <v>726471.42857142864</v>
      </c>
    </row>
    <row r="141" spans="22:103" x14ac:dyDescent="0.2">
      <c r="V141" s="110">
        <v>134</v>
      </c>
      <c r="W141" s="110">
        <f t="shared" si="407"/>
        <v>31794.285714285714</v>
      </c>
      <c r="X141" s="110">
        <f t="shared" si="407"/>
        <v>46948.571428571428</v>
      </c>
      <c r="Y141" s="134">
        <f t="shared" si="408"/>
        <v>46948.571428571428</v>
      </c>
      <c r="Z141" s="110">
        <f t="shared" ref="Z141:AA141" si="426">Y141</f>
        <v>46948.571428571428</v>
      </c>
      <c r="AA141" s="110">
        <f t="shared" si="426"/>
        <v>46948.571428571428</v>
      </c>
      <c r="AO141" s="110">
        <v>134</v>
      </c>
      <c r="AP141" s="110">
        <f t="shared" ref="AP141:AT141" si="427">IFERROR(MAX($AO141-$C$2,0)*INDEX($AL$8:$AL$17,MATCH(AP$7,$AM$8:$AM$17,0))*$C$4/$C$3,AQ141)</f>
        <v>17828.571428571428</v>
      </c>
      <c r="AQ141" s="110">
        <f t="shared" si="427"/>
        <v>22285.714285714286</v>
      </c>
      <c r="AR141" s="110">
        <f t="shared" si="427"/>
        <v>26742.857142857141</v>
      </c>
      <c r="AS141" s="110">
        <f t="shared" si="427"/>
        <v>44571.428571428572</v>
      </c>
      <c r="AT141" s="110">
        <f t="shared" si="427"/>
        <v>89142.857142857145</v>
      </c>
      <c r="BH141" s="110">
        <v>134</v>
      </c>
      <c r="BI141" s="110">
        <f t="shared" ref="BI141:BM141" si="428">IFERROR(MAX($BH141-$C$2,0)*INDEX($BE$8:$BE$17,MATCH(BI$7,$BF$8:$BF$17,0))*$C$4/$C$3,BJ141)</f>
        <v>0</v>
      </c>
      <c r="BJ141" s="110">
        <f t="shared" si="428"/>
        <v>0</v>
      </c>
      <c r="BK141" s="110">
        <f t="shared" si="428"/>
        <v>0</v>
      </c>
      <c r="BL141" s="110">
        <f t="shared" si="428"/>
        <v>0</v>
      </c>
      <c r="BM141" s="110">
        <f t="shared" si="428"/>
        <v>0</v>
      </c>
      <c r="CA141" s="110">
        <v>134</v>
      </c>
      <c r="CB141" s="136">
        <f t="shared" si="367"/>
        <v>13000</v>
      </c>
      <c r="CC141" s="136">
        <f t="shared" si="367"/>
        <v>12628.571428571429</v>
      </c>
      <c r="CD141" s="136">
        <f t="shared" si="367"/>
        <v>22285.714285714286</v>
      </c>
      <c r="CE141" s="136">
        <f t="shared" si="367"/>
        <v>35904.761904761901</v>
      </c>
      <c r="CF141" s="136">
        <f t="shared" si="367"/>
        <v>92857.142857142855</v>
      </c>
      <c r="CL141" s="125">
        <v>134</v>
      </c>
      <c r="CM141" s="125">
        <f t="shared" si="412"/>
        <v>62622.857142857145</v>
      </c>
      <c r="CN141" s="125">
        <f t="shared" si="413"/>
        <v>81862.857142857145</v>
      </c>
      <c r="CO141" s="125">
        <f t="shared" si="414"/>
        <v>95977.142857142855</v>
      </c>
      <c r="CP141" s="125">
        <f t="shared" si="415"/>
        <v>127424.76190476189</v>
      </c>
      <c r="CQ141" s="125">
        <f t="shared" si="416"/>
        <v>228948.57142857142</v>
      </c>
      <c r="CT141" s="125">
        <v>134</v>
      </c>
      <c r="CU141" s="125">
        <f>求节点(节奏总纲!R$4:R$363,CM$8:CM$367,$CT141)</f>
        <v>198707.14285714287</v>
      </c>
      <c r="CV141" s="125">
        <f>求节点(节奏总纲!S$4:S$363,CN$8:CN$367,$CT141)</f>
        <v>259757.14285714287</v>
      </c>
      <c r="CW141" s="125">
        <f>求节点(节奏总纲!T$4:T$363,CO$8:CO$367,$CT141)</f>
        <v>304542.85714285716</v>
      </c>
      <c r="CX141" s="125">
        <f>求节点(节奏总纲!U$4:U$363,CP$8:CP$367,$CT141)</f>
        <v>404328.57142857142</v>
      </c>
      <c r="CY141" s="125">
        <f>求节点(节奏总纲!V$4:V$363,CQ$8:CQ$367,$CT141)</f>
        <v>726471.42857142864</v>
      </c>
    </row>
    <row r="142" spans="22:103" x14ac:dyDescent="0.2">
      <c r="V142" s="110">
        <v>135</v>
      </c>
      <c r="W142" s="110">
        <f t="shared" si="407"/>
        <v>32100</v>
      </c>
      <c r="X142" s="110">
        <f t="shared" si="407"/>
        <v>47400</v>
      </c>
      <c r="Y142" s="134">
        <f t="shared" si="408"/>
        <v>47400</v>
      </c>
      <c r="Z142" s="110">
        <f t="shared" ref="Z142:AA142" si="429">Y142</f>
        <v>47400</v>
      </c>
      <c r="AA142" s="110">
        <f t="shared" si="429"/>
        <v>47400</v>
      </c>
      <c r="AO142" s="110">
        <v>135</v>
      </c>
      <c r="AP142" s="110">
        <f t="shared" ref="AP142:AT142" si="430">IFERROR(MAX($AO142-$C$2,0)*INDEX($AL$8:$AL$17,MATCH(AP$7,$AM$8:$AM$17,0))*$C$4/$C$3,AQ142)</f>
        <v>18000</v>
      </c>
      <c r="AQ142" s="110">
        <f t="shared" si="430"/>
        <v>22500</v>
      </c>
      <c r="AR142" s="110">
        <f t="shared" si="430"/>
        <v>27000</v>
      </c>
      <c r="AS142" s="110">
        <f t="shared" si="430"/>
        <v>45000</v>
      </c>
      <c r="AT142" s="110">
        <f t="shared" si="430"/>
        <v>90000</v>
      </c>
      <c r="BH142" s="110">
        <v>135</v>
      </c>
      <c r="BI142" s="110">
        <f t="shared" ref="BI142:BM142" si="431">IFERROR(MAX($BH142-$C$2,0)*INDEX($BE$8:$BE$17,MATCH(BI$7,$BF$8:$BF$17,0))*$C$4/$C$3,BJ142)</f>
        <v>0</v>
      </c>
      <c r="BJ142" s="110">
        <f t="shared" si="431"/>
        <v>0</v>
      </c>
      <c r="BK142" s="110">
        <f t="shared" si="431"/>
        <v>0</v>
      </c>
      <c r="BL142" s="110">
        <f t="shared" si="431"/>
        <v>0</v>
      </c>
      <c r="BM142" s="110">
        <f t="shared" si="431"/>
        <v>0</v>
      </c>
      <c r="CA142" s="110">
        <v>135</v>
      </c>
      <c r="CB142" s="136">
        <f t="shared" si="367"/>
        <v>13125</v>
      </c>
      <c r="CC142" s="136">
        <f t="shared" si="367"/>
        <v>12750</v>
      </c>
      <c r="CD142" s="136">
        <f t="shared" si="367"/>
        <v>22500</v>
      </c>
      <c r="CE142" s="136">
        <f t="shared" si="367"/>
        <v>36249.999999999993</v>
      </c>
      <c r="CF142" s="136">
        <f t="shared" si="367"/>
        <v>93750</v>
      </c>
      <c r="CL142" s="125">
        <v>135</v>
      </c>
      <c r="CM142" s="125">
        <f t="shared" si="412"/>
        <v>63225</v>
      </c>
      <c r="CN142" s="125">
        <f t="shared" si="413"/>
        <v>82650</v>
      </c>
      <c r="CO142" s="125">
        <f t="shared" si="414"/>
        <v>96900</v>
      </c>
      <c r="CP142" s="125">
        <f t="shared" si="415"/>
        <v>128650</v>
      </c>
      <c r="CQ142" s="125">
        <f t="shared" si="416"/>
        <v>231150</v>
      </c>
      <c r="CT142" s="125">
        <v>135</v>
      </c>
      <c r="CU142" s="125">
        <f>求节点(节奏总纲!R$4:R$363,CM$8:CM$367,$CT142)</f>
        <v>198707.14285714287</v>
      </c>
      <c r="CV142" s="125">
        <f>求节点(节奏总纲!S$4:S$363,CN$8:CN$367,$CT142)</f>
        <v>259757.14285714287</v>
      </c>
      <c r="CW142" s="125">
        <f>求节点(节奏总纲!T$4:T$363,CO$8:CO$367,$CT142)</f>
        <v>304542.85714285716</v>
      </c>
      <c r="CX142" s="125">
        <f>求节点(节奏总纲!U$4:U$363,CP$8:CP$367,$CT142)</f>
        <v>404328.57142857142</v>
      </c>
      <c r="CY142" s="125">
        <f>求节点(节奏总纲!V$4:V$363,CQ$8:CQ$367,$CT142)</f>
        <v>726471.42857142864</v>
      </c>
    </row>
    <row r="143" spans="22:103" x14ac:dyDescent="0.2">
      <c r="V143" s="110">
        <v>136</v>
      </c>
      <c r="W143" s="110">
        <f t="shared" si="407"/>
        <v>32405.714285714286</v>
      </c>
      <c r="X143" s="110">
        <f t="shared" si="407"/>
        <v>47851.428571428572</v>
      </c>
      <c r="Y143" s="134">
        <f t="shared" si="408"/>
        <v>47851.428571428572</v>
      </c>
      <c r="Z143" s="110">
        <f t="shared" ref="Z143:AA143" si="432">Y143</f>
        <v>47851.428571428572</v>
      </c>
      <c r="AA143" s="110">
        <f t="shared" si="432"/>
        <v>47851.428571428572</v>
      </c>
      <c r="AO143" s="110">
        <v>136</v>
      </c>
      <c r="AP143" s="110">
        <f t="shared" ref="AP143:AT143" si="433">IFERROR(MAX($AO143-$C$2,0)*INDEX($AL$8:$AL$17,MATCH(AP$7,$AM$8:$AM$17,0))*$C$4/$C$3,AQ143)</f>
        <v>18171.428571428572</v>
      </c>
      <c r="AQ143" s="110">
        <f t="shared" si="433"/>
        <v>22714.285714285714</v>
      </c>
      <c r="AR143" s="110">
        <f t="shared" si="433"/>
        <v>27257.142857142859</v>
      </c>
      <c r="AS143" s="110">
        <f t="shared" si="433"/>
        <v>45428.571428571428</v>
      </c>
      <c r="AT143" s="110">
        <f t="shared" si="433"/>
        <v>90857.142857142855</v>
      </c>
      <c r="BH143" s="110">
        <v>136</v>
      </c>
      <c r="BI143" s="110">
        <f t="shared" ref="BI143:BM143" si="434">IFERROR(MAX($BH143-$C$2,0)*INDEX($BE$8:$BE$17,MATCH(BI$7,$BF$8:$BF$17,0))*$C$4/$C$3,BJ143)</f>
        <v>0</v>
      </c>
      <c r="BJ143" s="110">
        <f t="shared" si="434"/>
        <v>0</v>
      </c>
      <c r="BK143" s="110">
        <f t="shared" si="434"/>
        <v>0</v>
      </c>
      <c r="BL143" s="110">
        <f t="shared" si="434"/>
        <v>0</v>
      </c>
      <c r="BM143" s="110">
        <f t="shared" si="434"/>
        <v>0</v>
      </c>
      <c r="CA143" s="110">
        <v>136</v>
      </c>
      <c r="CB143" s="136">
        <f t="shared" si="367"/>
        <v>13250</v>
      </c>
      <c r="CC143" s="136">
        <f t="shared" si="367"/>
        <v>12871.428571428571</v>
      </c>
      <c r="CD143" s="136">
        <f t="shared" si="367"/>
        <v>22714.285714285714</v>
      </c>
      <c r="CE143" s="136">
        <f t="shared" si="367"/>
        <v>36595.238095238092</v>
      </c>
      <c r="CF143" s="136">
        <f t="shared" si="367"/>
        <v>94642.857142857145</v>
      </c>
      <c r="CL143" s="125">
        <v>136</v>
      </c>
      <c r="CM143" s="125">
        <f t="shared" si="412"/>
        <v>63827.142857142855</v>
      </c>
      <c r="CN143" s="125">
        <f t="shared" si="413"/>
        <v>83437.142857142855</v>
      </c>
      <c r="CO143" s="125">
        <f t="shared" si="414"/>
        <v>97822.857142857145</v>
      </c>
      <c r="CP143" s="125">
        <f t="shared" si="415"/>
        <v>129875.23809523809</v>
      </c>
      <c r="CQ143" s="125">
        <f t="shared" si="416"/>
        <v>233351.42857142858</v>
      </c>
      <c r="CT143" s="125">
        <v>136</v>
      </c>
      <c r="CU143" s="125">
        <f>求节点(节奏总纲!R$4:R$363,CM$8:CM$367,$CT143)</f>
        <v>198707.14285714287</v>
      </c>
      <c r="CV143" s="125">
        <f>求节点(节奏总纲!S$4:S$363,CN$8:CN$367,$CT143)</f>
        <v>259757.14285714287</v>
      </c>
      <c r="CW143" s="125">
        <f>求节点(节奏总纲!T$4:T$363,CO$8:CO$367,$CT143)</f>
        <v>304542.85714285716</v>
      </c>
      <c r="CX143" s="125">
        <f>求节点(节奏总纲!U$4:U$363,CP$8:CP$367,$CT143)</f>
        <v>404328.57142857142</v>
      </c>
      <c r="CY143" s="125">
        <f>求节点(节奏总纲!V$4:V$363,CQ$8:CQ$367,$CT143)</f>
        <v>726471.42857142864</v>
      </c>
    </row>
    <row r="144" spans="22:103" x14ac:dyDescent="0.2">
      <c r="V144" s="110">
        <v>137</v>
      </c>
      <c r="W144" s="110">
        <f t="shared" si="407"/>
        <v>32711.428571428572</v>
      </c>
      <c r="X144" s="110">
        <f t="shared" si="407"/>
        <v>48302.857142857145</v>
      </c>
      <c r="Y144" s="134">
        <f t="shared" si="408"/>
        <v>48302.857142857145</v>
      </c>
      <c r="Z144" s="110">
        <f t="shared" ref="Z144:AA144" si="435">Y144</f>
        <v>48302.857142857145</v>
      </c>
      <c r="AA144" s="110">
        <f t="shared" si="435"/>
        <v>48302.857142857145</v>
      </c>
      <c r="AO144" s="110">
        <v>137</v>
      </c>
      <c r="AP144" s="110">
        <f t="shared" ref="AP144:AT144" si="436">IFERROR(MAX($AO144-$C$2,0)*INDEX($AL$8:$AL$17,MATCH(AP$7,$AM$8:$AM$17,0))*$C$4/$C$3,AQ144)</f>
        <v>18342.857142857141</v>
      </c>
      <c r="AQ144" s="110">
        <f t="shared" si="436"/>
        <v>22928.571428571428</v>
      </c>
      <c r="AR144" s="110">
        <f t="shared" si="436"/>
        <v>27514.285714285714</v>
      </c>
      <c r="AS144" s="110">
        <f t="shared" si="436"/>
        <v>45857.142857142855</v>
      </c>
      <c r="AT144" s="110">
        <f t="shared" si="436"/>
        <v>91714.28571428571</v>
      </c>
      <c r="BH144" s="110">
        <v>137</v>
      </c>
      <c r="BI144" s="110">
        <f t="shared" ref="BI144:BM144" si="437">IFERROR(MAX($BH144-$C$2,0)*INDEX($BE$8:$BE$17,MATCH(BI$7,$BF$8:$BF$17,0))*$C$4/$C$3,BJ144)</f>
        <v>0</v>
      </c>
      <c r="BJ144" s="110">
        <f t="shared" si="437"/>
        <v>0</v>
      </c>
      <c r="BK144" s="110">
        <f t="shared" si="437"/>
        <v>0</v>
      </c>
      <c r="BL144" s="110">
        <f t="shared" si="437"/>
        <v>0</v>
      </c>
      <c r="BM144" s="110">
        <f t="shared" si="437"/>
        <v>0</v>
      </c>
      <c r="CA144" s="110">
        <v>137</v>
      </c>
      <c r="CB144" s="136">
        <f t="shared" si="367"/>
        <v>13375</v>
      </c>
      <c r="CC144" s="136">
        <f t="shared" si="367"/>
        <v>12992.857142857143</v>
      </c>
      <c r="CD144" s="136">
        <f t="shared" si="367"/>
        <v>22928.571428571428</v>
      </c>
      <c r="CE144" s="136">
        <f t="shared" si="367"/>
        <v>36940.476190476191</v>
      </c>
      <c r="CF144" s="136">
        <f t="shared" si="367"/>
        <v>95535.71428571429</v>
      </c>
      <c r="CL144" s="125">
        <v>137</v>
      </c>
      <c r="CM144" s="125">
        <f t="shared" si="412"/>
        <v>64429.28571428571</v>
      </c>
      <c r="CN144" s="125">
        <f t="shared" si="413"/>
        <v>84224.285714285725</v>
      </c>
      <c r="CO144" s="125">
        <f t="shared" si="414"/>
        <v>98745.71428571429</v>
      </c>
      <c r="CP144" s="125">
        <f t="shared" si="415"/>
        <v>131100.47619047618</v>
      </c>
      <c r="CQ144" s="125">
        <f t="shared" si="416"/>
        <v>235552.85714285713</v>
      </c>
      <c r="CT144" s="125">
        <v>137</v>
      </c>
      <c r="CU144" s="125">
        <f>求节点(节奏总纲!R$4:R$363,CM$8:CM$367,$CT144)</f>
        <v>198707.14285714287</v>
      </c>
      <c r="CV144" s="125">
        <f>求节点(节奏总纲!S$4:S$363,CN$8:CN$367,$CT144)</f>
        <v>259757.14285714287</v>
      </c>
      <c r="CW144" s="125">
        <f>求节点(节奏总纲!T$4:T$363,CO$8:CO$367,$CT144)</f>
        <v>304542.85714285716</v>
      </c>
      <c r="CX144" s="125">
        <f>求节点(节奏总纲!U$4:U$363,CP$8:CP$367,$CT144)</f>
        <v>404328.57142857142</v>
      </c>
      <c r="CY144" s="125">
        <f>求节点(节奏总纲!V$4:V$363,CQ$8:CQ$367,$CT144)</f>
        <v>726471.42857142864</v>
      </c>
    </row>
    <row r="145" spans="22:103" x14ac:dyDescent="0.2">
      <c r="V145" s="110">
        <v>138</v>
      </c>
      <c r="W145" s="110">
        <f t="shared" si="407"/>
        <v>33017.142857142855</v>
      </c>
      <c r="X145" s="110">
        <f t="shared" si="407"/>
        <v>48754.285714285717</v>
      </c>
      <c r="Y145" s="134">
        <f t="shared" si="408"/>
        <v>48754.285714285717</v>
      </c>
      <c r="Z145" s="110">
        <f t="shared" ref="Z145:AA145" si="438">Y145</f>
        <v>48754.285714285717</v>
      </c>
      <c r="AA145" s="110">
        <f t="shared" si="438"/>
        <v>48754.285714285717</v>
      </c>
      <c r="AO145" s="110">
        <v>138</v>
      </c>
      <c r="AP145" s="110">
        <f t="shared" ref="AP145:AT145" si="439">IFERROR(MAX($AO145-$C$2,0)*INDEX($AL$8:$AL$17,MATCH(AP$7,$AM$8:$AM$17,0))*$C$4/$C$3,AQ145)</f>
        <v>18514.285714285714</v>
      </c>
      <c r="AQ145" s="110">
        <f t="shared" si="439"/>
        <v>23142.857142857141</v>
      </c>
      <c r="AR145" s="110">
        <f t="shared" si="439"/>
        <v>27771.428571428572</v>
      </c>
      <c r="AS145" s="110">
        <f t="shared" si="439"/>
        <v>46285.714285714283</v>
      </c>
      <c r="AT145" s="110">
        <f t="shared" si="439"/>
        <v>92571.428571428565</v>
      </c>
      <c r="BH145" s="110">
        <v>138</v>
      </c>
      <c r="BI145" s="110">
        <f t="shared" ref="BI145:BM145" si="440">IFERROR(MAX($BH145-$C$2,0)*INDEX($BE$8:$BE$17,MATCH(BI$7,$BF$8:$BF$17,0))*$C$4/$C$3,BJ145)</f>
        <v>0</v>
      </c>
      <c r="BJ145" s="110">
        <f t="shared" si="440"/>
        <v>0</v>
      </c>
      <c r="BK145" s="110">
        <f t="shared" si="440"/>
        <v>0</v>
      </c>
      <c r="BL145" s="110">
        <f t="shared" si="440"/>
        <v>0</v>
      </c>
      <c r="BM145" s="110">
        <f t="shared" si="440"/>
        <v>0</v>
      </c>
      <c r="CA145" s="110">
        <v>138</v>
      </c>
      <c r="CB145" s="136">
        <f t="shared" si="367"/>
        <v>13500</v>
      </c>
      <c r="CC145" s="136">
        <f t="shared" si="367"/>
        <v>13114.285714285714</v>
      </c>
      <c r="CD145" s="136">
        <f t="shared" si="367"/>
        <v>23142.857142857141</v>
      </c>
      <c r="CE145" s="136">
        <f t="shared" si="367"/>
        <v>37285.714285714283</v>
      </c>
      <c r="CF145" s="136">
        <f t="shared" si="367"/>
        <v>96428.571428571435</v>
      </c>
      <c r="CL145" s="125">
        <v>138</v>
      </c>
      <c r="CM145" s="125">
        <f t="shared" si="412"/>
        <v>65031.428571428565</v>
      </c>
      <c r="CN145" s="125">
        <f t="shared" si="413"/>
        <v>85011.428571428565</v>
      </c>
      <c r="CO145" s="125">
        <f t="shared" si="414"/>
        <v>99668.571428571435</v>
      </c>
      <c r="CP145" s="125">
        <f t="shared" si="415"/>
        <v>132325.71428571429</v>
      </c>
      <c r="CQ145" s="125">
        <f t="shared" si="416"/>
        <v>237754.28571428574</v>
      </c>
      <c r="CT145" s="125">
        <v>138</v>
      </c>
      <c r="CU145" s="125">
        <f>求节点(节奏总纲!R$4:R$363,CM$8:CM$367,$CT145)</f>
        <v>198707.14285714287</v>
      </c>
      <c r="CV145" s="125">
        <f>求节点(节奏总纲!S$4:S$363,CN$8:CN$367,$CT145)</f>
        <v>259757.14285714287</v>
      </c>
      <c r="CW145" s="125">
        <f>求节点(节奏总纲!T$4:T$363,CO$8:CO$367,$CT145)</f>
        <v>304542.85714285716</v>
      </c>
      <c r="CX145" s="125">
        <f>求节点(节奏总纲!U$4:U$363,CP$8:CP$367,$CT145)</f>
        <v>404328.57142857142</v>
      </c>
      <c r="CY145" s="125">
        <f>求节点(节奏总纲!V$4:V$363,CQ$8:CQ$367,$CT145)</f>
        <v>726471.42857142864</v>
      </c>
    </row>
    <row r="146" spans="22:103" x14ac:dyDescent="0.2">
      <c r="V146" s="110">
        <v>139</v>
      </c>
      <c r="W146" s="110">
        <f t="shared" si="407"/>
        <v>33322.857142857145</v>
      </c>
      <c r="X146" s="110">
        <f t="shared" si="407"/>
        <v>49205.714285714283</v>
      </c>
      <c r="Y146" s="134">
        <f t="shared" si="408"/>
        <v>49205.714285714283</v>
      </c>
      <c r="Z146" s="110">
        <f t="shared" ref="Z146:AA146" si="441">Y146</f>
        <v>49205.714285714283</v>
      </c>
      <c r="AA146" s="110">
        <f t="shared" si="441"/>
        <v>49205.714285714283</v>
      </c>
      <c r="AO146" s="110">
        <v>139</v>
      </c>
      <c r="AP146" s="110">
        <f t="shared" ref="AP146:AT146" si="442">IFERROR(MAX($AO146-$C$2,0)*INDEX($AL$8:$AL$17,MATCH(AP$7,$AM$8:$AM$17,0))*$C$4/$C$3,AQ146)</f>
        <v>18685.714285714286</v>
      </c>
      <c r="AQ146" s="110">
        <f t="shared" si="442"/>
        <v>23357.142857142859</v>
      </c>
      <c r="AR146" s="110">
        <f t="shared" si="442"/>
        <v>28028.571428571428</v>
      </c>
      <c r="AS146" s="110">
        <f t="shared" si="442"/>
        <v>46714.285714285717</v>
      </c>
      <c r="AT146" s="110">
        <f t="shared" si="442"/>
        <v>93428.571428571435</v>
      </c>
      <c r="BH146" s="110">
        <v>139</v>
      </c>
      <c r="BI146" s="110">
        <f t="shared" ref="BI146:BM146" si="443">IFERROR(MAX($BH146-$C$2,0)*INDEX($BE$8:$BE$17,MATCH(BI$7,$BF$8:$BF$17,0))*$C$4/$C$3,BJ146)</f>
        <v>0</v>
      </c>
      <c r="BJ146" s="110">
        <f t="shared" si="443"/>
        <v>0</v>
      </c>
      <c r="BK146" s="110">
        <f t="shared" si="443"/>
        <v>0</v>
      </c>
      <c r="BL146" s="110">
        <f t="shared" si="443"/>
        <v>0</v>
      </c>
      <c r="BM146" s="110">
        <f t="shared" si="443"/>
        <v>0</v>
      </c>
      <c r="CA146" s="110">
        <v>139</v>
      </c>
      <c r="CB146" s="136">
        <f t="shared" si="367"/>
        <v>13625</v>
      </c>
      <c r="CC146" s="136">
        <f t="shared" si="367"/>
        <v>13235.714285714286</v>
      </c>
      <c r="CD146" s="136">
        <f t="shared" si="367"/>
        <v>23357.142857142859</v>
      </c>
      <c r="CE146" s="136">
        <f t="shared" si="367"/>
        <v>37630.952380952374</v>
      </c>
      <c r="CF146" s="136">
        <f t="shared" si="367"/>
        <v>97321.428571428565</v>
      </c>
      <c r="CL146" s="125">
        <v>139</v>
      </c>
      <c r="CM146" s="125">
        <f t="shared" si="412"/>
        <v>65633.571428571435</v>
      </c>
      <c r="CN146" s="125">
        <f t="shared" si="413"/>
        <v>85798.571428571435</v>
      </c>
      <c r="CO146" s="125">
        <f t="shared" si="414"/>
        <v>100591.42857142857</v>
      </c>
      <c r="CP146" s="125">
        <f t="shared" si="415"/>
        <v>133550.95238095237</v>
      </c>
      <c r="CQ146" s="125">
        <f t="shared" si="416"/>
        <v>239955.71428571426</v>
      </c>
      <c r="CT146" s="125">
        <v>139</v>
      </c>
      <c r="CU146" s="125">
        <f>求节点(节奏总纲!R$4:R$363,CM$8:CM$367,$CT146)</f>
        <v>198707.14285714287</v>
      </c>
      <c r="CV146" s="125">
        <f>求节点(节奏总纲!S$4:S$363,CN$8:CN$367,$CT146)</f>
        <v>259757.14285714287</v>
      </c>
      <c r="CW146" s="125">
        <f>求节点(节奏总纲!T$4:T$363,CO$8:CO$367,$CT146)</f>
        <v>304542.85714285716</v>
      </c>
      <c r="CX146" s="125">
        <f>求节点(节奏总纲!U$4:U$363,CP$8:CP$367,$CT146)</f>
        <v>404328.57142857142</v>
      </c>
      <c r="CY146" s="125">
        <f>求节点(节奏总纲!V$4:V$363,CQ$8:CQ$367,$CT146)</f>
        <v>726471.42857142864</v>
      </c>
    </row>
    <row r="147" spans="22:103" x14ac:dyDescent="0.2">
      <c r="V147" s="110">
        <v>140</v>
      </c>
      <c r="W147" s="110">
        <f t="shared" si="407"/>
        <v>33628.571428571428</v>
      </c>
      <c r="X147" s="110">
        <f t="shared" si="407"/>
        <v>49657.142857142855</v>
      </c>
      <c r="Y147" s="134">
        <f t="shared" si="408"/>
        <v>49657.142857142855</v>
      </c>
      <c r="Z147" s="110">
        <f t="shared" ref="Z147:AA147" si="444">Y147</f>
        <v>49657.142857142855</v>
      </c>
      <c r="AA147" s="110">
        <f t="shared" si="444"/>
        <v>49657.142857142855</v>
      </c>
      <c r="AO147" s="110">
        <v>140</v>
      </c>
      <c r="AP147" s="110">
        <f t="shared" ref="AP147:AT147" si="445">IFERROR(MAX($AO147-$C$2,0)*INDEX($AL$8:$AL$17,MATCH(AP$7,$AM$8:$AM$17,0))*$C$4/$C$3,AQ147)</f>
        <v>18857.142857142859</v>
      </c>
      <c r="AQ147" s="110">
        <f t="shared" si="445"/>
        <v>23571.428571428572</v>
      </c>
      <c r="AR147" s="110">
        <f t="shared" si="445"/>
        <v>28285.714285714286</v>
      </c>
      <c r="AS147" s="110">
        <f t="shared" si="445"/>
        <v>47142.857142857145</v>
      </c>
      <c r="AT147" s="110">
        <f t="shared" si="445"/>
        <v>94285.71428571429</v>
      </c>
      <c r="BH147" s="110">
        <v>140</v>
      </c>
      <c r="BI147" s="110">
        <f t="shared" ref="BI147:BM147" si="446">IFERROR(MAX($BH147-$C$2,0)*INDEX($BE$8:$BE$17,MATCH(BI$7,$BF$8:$BF$17,0))*$C$4/$C$3,BJ147)</f>
        <v>0</v>
      </c>
      <c r="BJ147" s="110">
        <f t="shared" si="446"/>
        <v>0</v>
      </c>
      <c r="BK147" s="110">
        <f t="shared" si="446"/>
        <v>0</v>
      </c>
      <c r="BL147" s="110">
        <f t="shared" si="446"/>
        <v>0</v>
      </c>
      <c r="BM147" s="110">
        <f t="shared" si="446"/>
        <v>0</v>
      </c>
      <c r="CA147" s="110">
        <v>140</v>
      </c>
      <c r="CB147" s="136">
        <f t="shared" si="367"/>
        <v>13750</v>
      </c>
      <c r="CC147" s="136">
        <f t="shared" si="367"/>
        <v>13357.142857142857</v>
      </c>
      <c r="CD147" s="136">
        <f t="shared" si="367"/>
        <v>23571.428571428572</v>
      </c>
      <c r="CE147" s="136">
        <f t="shared" si="367"/>
        <v>37976.190476190473</v>
      </c>
      <c r="CF147" s="136">
        <f t="shared" si="367"/>
        <v>98214.28571428571</v>
      </c>
      <c r="CL147" s="125">
        <v>140</v>
      </c>
      <c r="CM147" s="125">
        <f t="shared" si="412"/>
        <v>66235.71428571429</v>
      </c>
      <c r="CN147" s="125">
        <f t="shared" si="413"/>
        <v>86585.714285714275</v>
      </c>
      <c r="CO147" s="125">
        <f t="shared" si="414"/>
        <v>101514.28571428571</v>
      </c>
      <c r="CP147" s="125">
        <f t="shared" si="415"/>
        <v>134776.19047619047</v>
      </c>
      <c r="CQ147" s="125">
        <f t="shared" si="416"/>
        <v>242157.14285714287</v>
      </c>
      <c r="CT147" s="125">
        <v>140</v>
      </c>
      <c r="CU147" s="125">
        <f>求节点(节奏总纲!R$4:R$363,CM$8:CM$367,$CT147)</f>
        <v>198707.14285714287</v>
      </c>
      <c r="CV147" s="125">
        <f>求节点(节奏总纲!S$4:S$363,CN$8:CN$367,$CT147)</f>
        <v>259757.14285714287</v>
      </c>
      <c r="CW147" s="125">
        <f>求节点(节奏总纲!T$4:T$363,CO$8:CO$367,$CT147)</f>
        <v>304542.85714285716</v>
      </c>
      <c r="CX147" s="125">
        <f>求节点(节奏总纲!U$4:U$363,CP$8:CP$367,$CT147)</f>
        <v>404328.57142857142</v>
      </c>
      <c r="CY147" s="125">
        <f>求节点(节奏总纲!V$4:V$363,CQ$8:CQ$367,$CT147)</f>
        <v>726471.42857142864</v>
      </c>
    </row>
    <row r="148" spans="22:103" x14ac:dyDescent="0.2">
      <c r="V148" s="110">
        <v>141</v>
      </c>
      <c r="W148" s="110">
        <f t="shared" si="407"/>
        <v>33934.285714285717</v>
      </c>
      <c r="X148" s="110">
        <f t="shared" si="407"/>
        <v>50108.571428571428</v>
      </c>
      <c r="Y148" s="134">
        <f t="shared" si="408"/>
        <v>50108.571428571428</v>
      </c>
      <c r="Z148" s="110">
        <f t="shared" ref="Z148:AA148" si="447">Y148</f>
        <v>50108.571428571428</v>
      </c>
      <c r="AA148" s="110">
        <f t="shared" si="447"/>
        <v>50108.571428571428</v>
      </c>
      <c r="AO148" s="110">
        <v>141</v>
      </c>
      <c r="AP148" s="110">
        <f t="shared" ref="AP148:AT148" si="448">IFERROR(MAX($AO148-$C$2,0)*INDEX($AL$8:$AL$17,MATCH(AP$7,$AM$8:$AM$17,0))*$C$4/$C$3,AQ148)</f>
        <v>19028.571428571428</v>
      </c>
      <c r="AQ148" s="110">
        <f t="shared" si="448"/>
        <v>23785.714285714286</v>
      </c>
      <c r="AR148" s="110">
        <f t="shared" si="448"/>
        <v>28542.857142857141</v>
      </c>
      <c r="AS148" s="110">
        <f t="shared" si="448"/>
        <v>47571.428571428572</v>
      </c>
      <c r="AT148" s="110">
        <f t="shared" si="448"/>
        <v>95142.857142857145</v>
      </c>
      <c r="BH148" s="110">
        <v>141</v>
      </c>
      <c r="BI148" s="110">
        <f t="shared" ref="BI148:BM148" si="449">IFERROR(MAX($BH148-$C$2,0)*INDEX($BE$8:$BE$17,MATCH(BI$7,$BF$8:$BF$17,0))*$C$4/$C$3,BJ148)</f>
        <v>0</v>
      </c>
      <c r="BJ148" s="110">
        <f t="shared" si="449"/>
        <v>0</v>
      </c>
      <c r="BK148" s="110">
        <f t="shared" si="449"/>
        <v>0</v>
      </c>
      <c r="BL148" s="110">
        <f t="shared" si="449"/>
        <v>0</v>
      </c>
      <c r="BM148" s="110">
        <f t="shared" si="449"/>
        <v>0</v>
      </c>
      <c r="CA148" s="110">
        <v>141</v>
      </c>
      <c r="CB148" s="136">
        <f t="shared" si="367"/>
        <v>13875</v>
      </c>
      <c r="CC148" s="136">
        <f t="shared" si="367"/>
        <v>13478.571428571429</v>
      </c>
      <c r="CD148" s="136">
        <f t="shared" si="367"/>
        <v>23785.714285714286</v>
      </c>
      <c r="CE148" s="136">
        <f t="shared" si="367"/>
        <v>38321.428571428572</v>
      </c>
      <c r="CF148" s="136">
        <f t="shared" si="367"/>
        <v>99107.142857142855</v>
      </c>
      <c r="CL148" s="125">
        <v>141</v>
      </c>
      <c r="CM148" s="125">
        <f t="shared" si="412"/>
        <v>66837.857142857145</v>
      </c>
      <c r="CN148" s="125">
        <f t="shared" si="413"/>
        <v>87372.857142857145</v>
      </c>
      <c r="CO148" s="125">
        <f t="shared" si="414"/>
        <v>102437.14285714286</v>
      </c>
      <c r="CP148" s="125">
        <f t="shared" si="415"/>
        <v>136001.42857142858</v>
      </c>
      <c r="CQ148" s="125">
        <f t="shared" si="416"/>
        <v>244358.57142857142</v>
      </c>
      <c r="CT148" s="125">
        <v>141</v>
      </c>
      <c r="CU148" s="125">
        <f>求节点(节奏总纲!R$4:R$363,CM$8:CM$367,$CT148)</f>
        <v>198707.14285714287</v>
      </c>
      <c r="CV148" s="125">
        <f>求节点(节奏总纲!S$4:S$363,CN$8:CN$367,$CT148)</f>
        <v>259757.14285714287</v>
      </c>
      <c r="CW148" s="125">
        <f>求节点(节奏总纲!T$4:T$363,CO$8:CO$367,$CT148)</f>
        <v>304542.85714285716</v>
      </c>
      <c r="CX148" s="125">
        <f>求节点(节奏总纲!U$4:U$363,CP$8:CP$367,$CT148)</f>
        <v>404328.57142857142</v>
      </c>
      <c r="CY148" s="125">
        <f>求节点(节奏总纲!V$4:V$363,CQ$8:CQ$367,$CT148)</f>
        <v>726471.42857142864</v>
      </c>
    </row>
    <row r="149" spans="22:103" x14ac:dyDescent="0.2">
      <c r="V149" s="110">
        <v>142</v>
      </c>
      <c r="W149" s="110">
        <f t="shared" si="407"/>
        <v>34240</v>
      </c>
      <c r="X149" s="110">
        <f t="shared" si="407"/>
        <v>50560</v>
      </c>
      <c r="Y149" s="134">
        <f t="shared" si="408"/>
        <v>50560</v>
      </c>
      <c r="Z149" s="110">
        <f t="shared" ref="Z149:AA149" si="450">Y149</f>
        <v>50560</v>
      </c>
      <c r="AA149" s="110">
        <f t="shared" si="450"/>
        <v>50560</v>
      </c>
      <c r="AO149" s="110">
        <v>142</v>
      </c>
      <c r="AP149" s="110">
        <f t="shared" ref="AP149:AT149" si="451">IFERROR(MAX($AO149-$C$2,0)*INDEX($AL$8:$AL$17,MATCH(AP$7,$AM$8:$AM$17,0))*$C$4/$C$3,AQ149)</f>
        <v>19200</v>
      </c>
      <c r="AQ149" s="110">
        <f t="shared" si="451"/>
        <v>24000</v>
      </c>
      <c r="AR149" s="110">
        <f t="shared" si="451"/>
        <v>28800</v>
      </c>
      <c r="AS149" s="110">
        <f t="shared" si="451"/>
        <v>48000</v>
      </c>
      <c r="AT149" s="110">
        <f t="shared" si="451"/>
        <v>96000</v>
      </c>
      <c r="BH149" s="110">
        <v>142</v>
      </c>
      <c r="BI149" s="110">
        <f t="shared" ref="BI149:BM149" si="452">IFERROR(MAX($BH149-$C$2,0)*INDEX($BE$8:$BE$17,MATCH(BI$7,$BF$8:$BF$17,0))*$C$4/$C$3,BJ149)</f>
        <v>0</v>
      </c>
      <c r="BJ149" s="110">
        <f t="shared" si="452"/>
        <v>0</v>
      </c>
      <c r="BK149" s="110">
        <f t="shared" si="452"/>
        <v>0</v>
      </c>
      <c r="BL149" s="110">
        <f t="shared" si="452"/>
        <v>0</v>
      </c>
      <c r="BM149" s="110">
        <f t="shared" si="452"/>
        <v>0</v>
      </c>
      <c r="CA149" s="110">
        <v>142</v>
      </c>
      <c r="CB149" s="136">
        <f t="shared" si="367"/>
        <v>14000</v>
      </c>
      <c r="CC149" s="136">
        <f t="shared" si="367"/>
        <v>13600</v>
      </c>
      <c r="CD149" s="136">
        <f t="shared" si="367"/>
        <v>24000</v>
      </c>
      <c r="CE149" s="136">
        <f t="shared" si="367"/>
        <v>38666.666666666664</v>
      </c>
      <c r="CF149" s="136">
        <f t="shared" si="367"/>
        <v>100000</v>
      </c>
      <c r="CL149" s="125">
        <v>142</v>
      </c>
      <c r="CM149" s="125">
        <f t="shared" si="412"/>
        <v>67440</v>
      </c>
      <c r="CN149" s="125">
        <f t="shared" si="413"/>
        <v>88160</v>
      </c>
      <c r="CO149" s="125">
        <f t="shared" si="414"/>
        <v>103360</v>
      </c>
      <c r="CP149" s="125">
        <f t="shared" si="415"/>
        <v>137226.66666666666</v>
      </c>
      <c r="CQ149" s="125">
        <f t="shared" si="416"/>
        <v>246560</v>
      </c>
      <c r="CT149" s="125">
        <v>142</v>
      </c>
      <c r="CU149" s="125">
        <f>求节点(节奏总纲!R$4:R$363,CM$8:CM$367,$CT149)</f>
        <v>198707.14285714287</v>
      </c>
      <c r="CV149" s="125">
        <f>求节点(节奏总纲!S$4:S$363,CN$8:CN$367,$CT149)</f>
        <v>259757.14285714287</v>
      </c>
      <c r="CW149" s="125">
        <f>求节点(节奏总纲!T$4:T$363,CO$8:CO$367,$CT149)</f>
        <v>304542.85714285716</v>
      </c>
      <c r="CX149" s="125">
        <f>求节点(节奏总纲!U$4:U$363,CP$8:CP$367,$CT149)</f>
        <v>404328.57142857142</v>
      </c>
      <c r="CY149" s="125">
        <f>求节点(节奏总纲!V$4:V$363,CQ$8:CQ$367,$CT149)</f>
        <v>726471.42857142864</v>
      </c>
    </row>
    <row r="150" spans="22:103" x14ac:dyDescent="0.2">
      <c r="V150" s="110">
        <v>143</v>
      </c>
      <c r="W150" s="110">
        <f t="shared" si="407"/>
        <v>34545.714285714283</v>
      </c>
      <c r="X150" s="110">
        <f t="shared" si="407"/>
        <v>51011.428571428572</v>
      </c>
      <c r="Y150" s="134">
        <f t="shared" si="408"/>
        <v>51011.428571428572</v>
      </c>
      <c r="Z150" s="110">
        <f t="shared" ref="Z150:AA150" si="453">Y150</f>
        <v>51011.428571428572</v>
      </c>
      <c r="AA150" s="110">
        <f t="shared" si="453"/>
        <v>51011.428571428572</v>
      </c>
      <c r="AO150" s="110">
        <v>143</v>
      </c>
      <c r="AP150" s="110">
        <f t="shared" ref="AP150:AT150" si="454">IFERROR(MAX($AO150-$C$2,0)*INDEX($AL$8:$AL$17,MATCH(AP$7,$AM$8:$AM$17,0))*$C$4/$C$3,AQ150)</f>
        <v>19371.428571428572</v>
      </c>
      <c r="AQ150" s="110">
        <f t="shared" si="454"/>
        <v>24214.285714285714</v>
      </c>
      <c r="AR150" s="110">
        <f t="shared" si="454"/>
        <v>29057.142857142859</v>
      </c>
      <c r="AS150" s="110">
        <f t="shared" si="454"/>
        <v>48428.571428571428</v>
      </c>
      <c r="AT150" s="110">
        <f t="shared" si="454"/>
        <v>96857.142857142855</v>
      </c>
      <c r="BH150" s="110">
        <v>143</v>
      </c>
      <c r="BI150" s="110">
        <f t="shared" ref="BI150:BM150" si="455">IFERROR(MAX($BH150-$C$2,0)*INDEX($BE$8:$BE$17,MATCH(BI$7,$BF$8:$BF$17,0))*$C$4/$C$3,BJ150)</f>
        <v>0</v>
      </c>
      <c r="BJ150" s="110">
        <f t="shared" si="455"/>
        <v>0</v>
      </c>
      <c r="BK150" s="110">
        <f t="shared" si="455"/>
        <v>0</v>
      </c>
      <c r="BL150" s="110">
        <f t="shared" si="455"/>
        <v>0</v>
      </c>
      <c r="BM150" s="110">
        <f t="shared" si="455"/>
        <v>0</v>
      </c>
      <c r="CA150" s="110">
        <v>143</v>
      </c>
      <c r="CB150" s="136">
        <f t="shared" si="367"/>
        <v>14125</v>
      </c>
      <c r="CC150" s="136">
        <f t="shared" si="367"/>
        <v>13721.428571428571</v>
      </c>
      <c r="CD150" s="136">
        <f t="shared" si="367"/>
        <v>24214.285714285714</v>
      </c>
      <c r="CE150" s="136">
        <f t="shared" si="367"/>
        <v>39011.904761904756</v>
      </c>
      <c r="CF150" s="136">
        <f t="shared" si="367"/>
        <v>100892.85714285714</v>
      </c>
      <c r="CL150" s="125">
        <v>143</v>
      </c>
      <c r="CM150" s="125">
        <f t="shared" si="412"/>
        <v>68042.142857142855</v>
      </c>
      <c r="CN150" s="125">
        <f t="shared" si="413"/>
        <v>88947.142857142855</v>
      </c>
      <c r="CO150" s="125">
        <f t="shared" si="414"/>
        <v>104282.85714285714</v>
      </c>
      <c r="CP150" s="125">
        <f t="shared" si="415"/>
        <v>138451.90476190476</v>
      </c>
      <c r="CQ150" s="125">
        <f t="shared" si="416"/>
        <v>248761.42857142858</v>
      </c>
      <c r="CT150" s="125">
        <v>143</v>
      </c>
      <c r="CU150" s="125">
        <f>求节点(节奏总纲!R$4:R$363,CM$8:CM$367,$CT150)</f>
        <v>198707.14285714287</v>
      </c>
      <c r="CV150" s="125">
        <f>求节点(节奏总纲!S$4:S$363,CN$8:CN$367,$CT150)</f>
        <v>259757.14285714287</v>
      </c>
      <c r="CW150" s="125">
        <f>求节点(节奏总纲!T$4:T$363,CO$8:CO$367,$CT150)</f>
        <v>304542.85714285716</v>
      </c>
      <c r="CX150" s="125">
        <f>求节点(节奏总纲!U$4:U$363,CP$8:CP$367,$CT150)</f>
        <v>404328.57142857142</v>
      </c>
      <c r="CY150" s="125">
        <f>求节点(节奏总纲!V$4:V$363,CQ$8:CQ$367,$CT150)</f>
        <v>726471.42857142864</v>
      </c>
    </row>
    <row r="151" spans="22:103" x14ac:dyDescent="0.2">
      <c r="V151" s="110">
        <v>144</v>
      </c>
      <c r="W151" s="110">
        <f t="shared" si="407"/>
        <v>34851.428571428572</v>
      </c>
      <c r="X151" s="110">
        <f t="shared" si="407"/>
        <v>51462.857142857145</v>
      </c>
      <c r="Y151" s="134">
        <f t="shared" si="408"/>
        <v>51462.857142857145</v>
      </c>
      <c r="Z151" s="110">
        <f t="shared" ref="Z151:AA151" si="456">Y151</f>
        <v>51462.857142857145</v>
      </c>
      <c r="AA151" s="110">
        <f t="shared" si="456"/>
        <v>51462.857142857145</v>
      </c>
      <c r="AO151" s="110">
        <v>144</v>
      </c>
      <c r="AP151" s="110">
        <f t="shared" ref="AP151:AT151" si="457">IFERROR(MAX($AO151-$C$2,0)*INDEX($AL$8:$AL$17,MATCH(AP$7,$AM$8:$AM$17,0))*$C$4/$C$3,AQ151)</f>
        <v>19542.857142857141</v>
      </c>
      <c r="AQ151" s="110">
        <f t="shared" si="457"/>
        <v>24428.571428571428</v>
      </c>
      <c r="AR151" s="110">
        <f t="shared" si="457"/>
        <v>29314.285714285714</v>
      </c>
      <c r="AS151" s="110">
        <f t="shared" si="457"/>
        <v>48857.142857142855</v>
      </c>
      <c r="AT151" s="110">
        <f t="shared" si="457"/>
        <v>97714.28571428571</v>
      </c>
      <c r="BH151" s="110">
        <v>144</v>
      </c>
      <c r="BI151" s="110">
        <f t="shared" ref="BI151:BM151" si="458">IFERROR(MAX($BH151-$C$2,0)*INDEX($BE$8:$BE$17,MATCH(BI$7,$BF$8:$BF$17,0))*$C$4/$C$3,BJ151)</f>
        <v>0</v>
      </c>
      <c r="BJ151" s="110">
        <f t="shared" si="458"/>
        <v>0</v>
      </c>
      <c r="BK151" s="110">
        <f t="shared" si="458"/>
        <v>0</v>
      </c>
      <c r="BL151" s="110">
        <f t="shared" si="458"/>
        <v>0</v>
      </c>
      <c r="BM151" s="110">
        <f t="shared" si="458"/>
        <v>0</v>
      </c>
      <c r="CA151" s="110">
        <v>144</v>
      </c>
      <c r="CB151" s="136">
        <f t="shared" si="367"/>
        <v>14250</v>
      </c>
      <c r="CC151" s="136">
        <f t="shared" si="367"/>
        <v>13842.857142857143</v>
      </c>
      <c r="CD151" s="136">
        <f t="shared" si="367"/>
        <v>24428.571428571428</v>
      </c>
      <c r="CE151" s="136">
        <f t="shared" si="367"/>
        <v>39357.142857142855</v>
      </c>
      <c r="CF151" s="136">
        <f t="shared" si="367"/>
        <v>101785.71428571429</v>
      </c>
      <c r="CL151" s="125">
        <v>144</v>
      </c>
      <c r="CM151" s="125">
        <f t="shared" si="412"/>
        <v>68644.28571428571</v>
      </c>
      <c r="CN151" s="125">
        <f t="shared" si="413"/>
        <v>89734.285714285725</v>
      </c>
      <c r="CO151" s="125">
        <f t="shared" si="414"/>
        <v>105205.71428571429</v>
      </c>
      <c r="CP151" s="125">
        <f t="shared" si="415"/>
        <v>139677.14285714284</v>
      </c>
      <c r="CQ151" s="125">
        <f t="shared" si="416"/>
        <v>250962.85714285713</v>
      </c>
      <c r="CT151" s="125">
        <v>144</v>
      </c>
      <c r="CU151" s="125">
        <f>求节点(节奏总纲!R$4:R$363,CM$8:CM$367,$CT151)</f>
        <v>198707.14285714287</v>
      </c>
      <c r="CV151" s="125">
        <f>求节点(节奏总纲!S$4:S$363,CN$8:CN$367,$CT151)</f>
        <v>259757.14285714287</v>
      </c>
      <c r="CW151" s="125">
        <f>求节点(节奏总纲!T$4:T$363,CO$8:CO$367,$CT151)</f>
        <v>304542.85714285716</v>
      </c>
      <c r="CX151" s="125">
        <f>求节点(节奏总纲!U$4:U$363,CP$8:CP$367,$CT151)</f>
        <v>404328.57142857142</v>
      </c>
      <c r="CY151" s="125">
        <f>求节点(节奏总纲!V$4:V$363,CQ$8:CQ$367,$CT151)</f>
        <v>726471.42857142864</v>
      </c>
    </row>
    <row r="152" spans="22:103" x14ac:dyDescent="0.2">
      <c r="V152" s="110">
        <v>145</v>
      </c>
      <c r="W152" s="110">
        <f t="shared" si="407"/>
        <v>35157.142857142855</v>
      </c>
      <c r="X152" s="110">
        <f t="shared" si="407"/>
        <v>51914.285714285717</v>
      </c>
      <c r="Y152" s="134">
        <f t="shared" si="408"/>
        <v>51914.285714285717</v>
      </c>
      <c r="Z152" s="110">
        <f t="shared" ref="Z152:AA152" si="459">Y152</f>
        <v>51914.285714285717</v>
      </c>
      <c r="AA152" s="110">
        <f t="shared" si="459"/>
        <v>51914.285714285717</v>
      </c>
      <c r="AO152" s="110">
        <v>145</v>
      </c>
      <c r="AP152" s="110">
        <f t="shared" ref="AP152:AT152" si="460">IFERROR(MAX($AO152-$C$2,0)*INDEX($AL$8:$AL$17,MATCH(AP$7,$AM$8:$AM$17,0))*$C$4/$C$3,AQ152)</f>
        <v>19714.285714285714</v>
      </c>
      <c r="AQ152" s="110">
        <f t="shared" si="460"/>
        <v>24642.857142857141</v>
      </c>
      <c r="AR152" s="110">
        <f t="shared" si="460"/>
        <v>29571.428571428572</v>
      </c>
      <c r="AS152" s="110">
        <f t="shared" si="460"/>
        <v>49285.714285714283</v>
      </c>
      <c r="AT152" s="110">
        <f t="shared" si="460"/>
        <v>98571.428571428565</v>
      </c>
      <c r="BH152" s="110">
        <v>145</v>
      </c>
      <c r="BI152" s="110">
        <f t="shared" ref="BI152:BM152" si="461">IFERROR(MAX($BH152-$C$2,0)*INDEX($BE$8:$BE$17,MATCH(BI$7,$BF$8:$BF$17,0))*$C$4/$C$3,BJ152)</f>
        <v>0</v>
      </c>
      <c r="BJ152" s="110">
        <f t="shared" si="461"/>
        <v>0</v>
      </c>
      <c r="BK152" s="110">
        <f t="shared" si="461"/>
        <v>0</v>
      </c>
      <c r="BL152" s="110">
        <f t="shared" si="461"/>
        <v>0</v>
      </c>
      <c r="BM152" s="110">
        <f t="shared" si="461"/>
        <v>0</v>
      </c>
      <c r="CA152" s="110">
        <v>145</v>
      </c>
      <c r="CB152" s="136">
        <f t="shared" si="367"/>
        <v>14375</v>
      </c>
      <c r="CC152" s="136">
        <f t="shared" si="367"/>
        <v>13964.285714285714</v>
      </c>
      <c r="CD152" s="136">
        <f t="shared" si="367"/>
        <v>24642.857142857141</v>
      </c>
      <c r="CE152" s="136">
        <f t="shared" si="367"/>
        <v>39702.380952380947</v>
      </c>
      <c r="CF152" s="136">
        <f t="shared" si="367"/>
        <v>102678.57142857143</v>
      </c>
      <c r="CL152" s="125">
        <v>145</v>
      </c>
      <c r="CM152" s="125">
        <f t="shared" si="412"/>
        <v>69246.428571428565</v>
      </c>
      <c r="CN152" s="125">
        <f t="shared" si="413"/>
        <v>90521.428571428565</v>
      </c>
      <c r="CO152" s="125">
        <f t="shared" si="414"/>
        <v>106128.57142857143</v>
      </c>
      <c r="CP152" s="125">
        <f t="shared" si="415"/>
        <v>140902.38095238095</v>
      </c>
      <c r="CQ152" s="125">
        <f t="shared" si="416"/>
        <v>253164.28571428574</v>
      </c>
      <c r="CT152" s="125">
        <v>145</v>
      </c>
      <c r="CU152" s="125">
        <f>求节点(节奏总纲!R$4:R$363,CM$8:CM$367,$CT152)</f>
        <v>198707.14285714287</v>
      </c>
      <c r="CV152" s="125">
        <f>求节点(节奏总纲!S$4:S$363,CN$8:CN$367,$CT152)</f>
        <v>259757.14285714287</v>
      </c>
      <c r="CW152" s="125">
        <f>求节点(节奏总纲!T$4:T$363,CO$8:CO$367,$CT152)</f>
        <v>304542.85714285716</v>
      </c>
      <c r="CX152" s="125">
        <f>求节点(节奏总纲!U$4:U$363,CP$8:CP$367,$CT152)</f>
        <v>404328.57142857142</v>
      </c>
      <c r="CY152" s="125">
        <f>求节点(节奏总纲!V$4:V$363,CQ$8:CQ$367,$CT152)</f>
        <v>726471.42857142864</v>
      </c>
    </row>
    <row r="153" spans="22:103" x14ac:dyDescent="0.2">
      <c r="V153" s="110">
        <v>146</v>
      </c>
      <c r="W153" s="110">
        <f t="shared" si="407"/>
        <v>35462.857142857145</v>
      </c>
      <c r="X153" s="110">
        <f t="shared" si="407"/>
        <v>52365.714285714283</v>
      </c>
      <c r="Y153" s="134">
        <f t="shared" si="408"/>
        <v>52365.714285714283</v>
      </c>
      <c r="Z153" s="110">
        <f t="shared" ref="Z153:AA153" si="462">Y153</f>
        <v>52365.714285714283</v>
      </c>
      <c r="AA153" s="110">
        <f t="shared" si="462"/>
        <v>52365.714285714283</v>
      </c>
      <c r="AO153" s="110">
        <v>146</v>
      </c>
      <c r="AP153" s="110">
        <f t="shared" ref="AP153:AT153" si="463">IFERROR(MAX($AO153-$C$2,0)*INDEX($AL$8:$AL$17,MATCH(AP$7,$AM$8:$AM$17,0))*$C$4/$C$3,AQ153)</f>
        <v>19885.714285714286</v>
      </c>
      <c r="AQ153" s="110">
        <f t="shared" si="463"/>
        <v>24857.142857142859</v>
      </c>
      <c r="AR153" s="110">
        <f t="shared" si="463"/>
        <v>29828.571428571428</v>
      </c>
      <c r="AS153" s="110">
        <f t="shared" si="463"/>
        <v>49714.285714285717</v>
      </c>
      <c r="AT153" s="110">
        <f t="shared" si="463"/>
        <v>99428.571428571435</v>
      </c>
      <c r="BH153" s="110">
        <v>146</v>
      </c>
      <c r="BI153" s="110">
        <f t="shared" ref="BI153:BM153" si="464">IFERROR(MAX($BH153-$C$2,0)*INDEX($BE$8:$BE$17,MATCH(BI$7,$BF$8:$BF$17,0))*$C$4/$C$3,BJ153)</f>
        <v>0</v>
      </c>
      <c r="BJ153" s="110">
        <f t="shared" si="464"/>
        <v>0</v>
      </c>
      <c r="BK153" s="110">
        <f t="shared" si="464"/>
        <v>0</v>
      </c>
      <c r="BL153" s="110">
        <f t="shared" si="464"/>
        <v>0</v>
      </c>
      <c r="BM153" s="110">
        <f t="shared" si="464"/>
        <v>0</v>
      </c>
      <c r="CA153" s="110">
        <v>146</v>
      </c>
      <c r="CB153" s="136">
        <f t="shared" si="367"/>
        <v>14500</v>
      </c>
      <c r="CC153" s="136">
        <f t="shared" si="367"/>
        <v>14085.714285714286</v>
      </c>
      <c r="CD153" s="136">
        <f t="shared" si="367"/>
        <v>24857.142857142859</v>
      </c>
      <c r="CE153" s="136">
        <f t="shared" si="367"/>
        <v>40047.619047619046</v>
      </c>
      <c r="CF153" s="136">
        <f t="shared" si="367"/>
        <v>103571.42857142857</v>
      </c>
      <c r="CL153" s="125">
        <v>146</v>
      </c>
      <c r="CM153" s="125">
        <f t="shared" si="412"/>
        <v>69848.571428571435</v>
      </c>
      <c r="CN153" s="125">
        <f t="shared" si="413"/>
        <v>91308.571428571435</v>
      </c>
      <c r="CO153" s="125">
        <f t="shared" si="414"/>
        <v>107051.42857142857</v>
      </c>
      <c r="CP153" s="125">
        <f t="shared" si="415"/>
        <v>142127.61904761905</v>
      </c>
      <c r="CQ153" s="125">
        <f t="shared" si="416"/>
        <v>255365.71428571426</v>
      </c>
      <c r="CT153" s="125">
        <v>146</v>
      </c>
      <c r="CU153" s="125">
        <f>求节点(节奏总纲!R$4:R$363,CM$8:CM$367,$CT153)</f>
        <v>198707.14285714287</v>
      </c>
      <c r="CV153" s="125">
        <f>求节点(节奏总纲!S$4:S$363,CN$8:CN$367,$CT153)</f>
        <v>259757.14285714287</v>
      </c>
      <c r="CW153" s="125">
        <f>求节点(节奏总纲!T$4:T$363,CO$8:CO$367,$CT153)</f>
        <v>304542.85714285716</v>
      </c>
      <c r="CX153" s="125">
        <f>求节点(节奏总纲!U$4:U$363,CP$8:CP$367,$CT153)</f>
        <v>404328.57142857142</v>
      </c>
      <c r="CY153" s="125">
        <f>求节点(节奏总纲!V$4:V$363,CQ$8:CQ$367,$CT153)</f>
        <v>726471.42857142864</v>
      </c>
    </row>
    <row r="154" spans="22:103" x14ac:dyDescent="0.2">
      <c r="V154" s="110">
        <v>147</v>
      </c>
      <c r="W154" s="110">
        <f t="shared" si="407"/>
        <v>35768.571428571428</v>
      </c>
      <c r="X154" s="110">
        <f t="shared" si="407"/>
        <v>52817.142857142855</v>
      </c>
      <c r="Y154" s="134">
        <f t="shared" si="408"/>
        <v>52817.142857142855</v>
      </c>
      <c r="Z154" s="110">
        <f t="shared" ref="Z154:AA154" si="465">Y154</f>
        <v>52817.142857142855</v>
      </c>
      <c r="AA154" s="110">
        <f t="shared" si="465"/>
        <v>52817.142857142855</v>
      </c>
      <c r="AO154" s="110">
        <v>147</v>
      </c>
      <c r="AP154" s="110">
        <f t="shared" ref="AP154:AT154" si="466">IFERROR(MAX($AO154-$C$2,0)*INDEX($AL$8:$AL$17,MATCH(AP$7,$AM$8:$AM$17,0))*$C$4/$C$3,AQ154)</f>
        <v>20057.142857142859</v>
      </c>
      <c r="AQ154" s="110">
        <f t="shared" si="466"/>
        <v>25071.428571428572</v>
      </c>
      <c r="AR154" s="110">
        <f t="shared" si="466"/>
        <v>30085.714285714286</v>
      </c>
      <c r="AS154" s="110">
        <f t="shared" si="466"/>
        <v>50142.857142857145</v>
      </c>
      <c r="AT154" s="110">
        <f t="shared" si="466"/>
        <v>100285.71428571429</v>
      </c>
      <c r="BH154" s="110">
        <v>147</v>
      </c>
      <c r="BI154" s="110">
        <f t="shared" ref="BI154:BM154" si="467">IFERROR(MAX($BH154-$C$2,0)*INDEX($BE$8:$BE$17,MATCH(BI$7,$BF$8:$BF$17,0))*$C$4/$C$3,BJ154)</f>
        <v>0</v>
      </c>
      <c r="BJ154" s="110">
        <f t="shared" si="467"/>
        <v>0</v>
      </c>
      <c r="BK154" s="110">
        <f t="shared" si="467"/>
        <v>0</v>
      </c>
      <c r="BL154" s="110">
        <f t="shared" si="467"/>
        <v>0</v>
      </c>
      <c r="BM154" s="110">
        <f t="shared" si="467"/>
        <v>0</v>
      </c>
      <c r="CA154" s="110">
        <v>147</v>
      </c>
      <c r="CB154" s="136">
        <f t="shared" si="367"/>
        <v>14625</v>
      </c>
      <c r="CC154" s="136">
        <f t="shared" si="367"/>
        <v>14207.142857142857</v>
      </c>
      <c r="CD154" s="136">
        <f t="shared" si="367"/>
        <v>25071.428571428572</v>
      </c>
      <c r="CE154" s="136">
        <f t="shared" si="367"/>
        <v>40392.857142857145</v>
      </c>
      <c r="CF154" s="136">
        <f t="shared" si="367"/>
        <v>104464.28571428571</v>
      </c>
      <c r="CL154" s="125">
        <v>147</v>
      </c>
      <c r="CM154" s="125">
        <f t="shared" si="412"/>
        <v>70450.71428571429</v>
      </c>
      <c r="CN154" s="125">
        <f t="shared" si="413"/>
        <v>92095.714285714275</v>
      </c>
      <c r="CO154" s="125">
        <f t="shared" si="414"/>
        <v>107974.28571428571</v>
      </c>
      <c r="CP154" s="125">
        <f t="shared" si="415"/>
        <v>143352.85714285716</v>
      </c>
      <c r="CQ154" s="125">
        <f t="shared" si="416"/>
        <v>257567.14285714287</v>
      </c>
      <c r="CT154" s="125">
        <v>147</v>
      </c>
      <c r="CU154" s="125">
        <f>求节点(节奏总纲!R$4:R$363,CM$8:CM$367,$CT154)</f>
        <v>198707.14285714287</v>
      </c>
      <c r="CV154" s="125">
        <f>求节点(节奏总纲!S$4:S$363,CN$8:CN$367,$CT154)</f>
        <v>259757.14285714287</v>
      </c>
      <c r="CW154" s="125">
        <f>求节点(节奏总纲!T$4:T$363,CO$8:CO$367,$CT154)</f>
        <v>304542.85714285716</v>
      </c>
      <c r="CX154" s="125">
        <f>求节点(节奏总纲!U$4:U$363,CP$8:CP$367,$CT154)</f>
        <v>404328.57142857142</v>
      </c>
      <c r="CY154" s="125">
        <f>求节点(节奏总纲!V$4:V$363,CQ$8:CQ$367,$CT154)</f>
        <v>726471.42857142864</v>
      </c>
    </row>
    <row r="155" spans="22:103" x14ac:dyDescent="0.2">
      <c r="V155" s="110">
        <v>148</v>
      </c>
      <c r="W155" s="110">
        <f t="shared" si="407"/>
        <v>36074.285714285717</v>
      </c>
      <c r="X155" s="110">
        <f t="shared" si="407"/>
        <v>53268.571428571428</v>
      </c>
      <c r="Y155" s="134">
        <f t="shared" si="408"/>
        <v>53268.571428571428</v>
      </c>
      <c r="Z155" s="110">
        <f t="shared" ref="Z155:AA155" si="468">Y155</f>
        <v>53268.571428571428</v>
      </c>
      <c r="AA155" s="110">
        <f t="shared" si="468"/>
        <v>53268.571428571428</v>
      </c>
      <c r="AO155" s="110">
        <v>148</v>
      </c>
      <c r="AP155" s="110">
        <f t="shared" ref="AP155:AT155" si="469">IFERROR(MAX($AO155-$C$2,0)*INDEX($AL$8:$AL$17,MATCH(AP$7,$AM$8:$AM$17,0))*$C$4/$C$3,AQ155)</f>
        <v>20228.571428571428</v>
      </c>
      <c r="AQ155" s="110">
        <f t="shared" si="469"/>
        <v>25285.714285714286</v>
      </c>
      <c r="AR155" s="110">
        <f t="shared" si="469"/>
        <v>30342.857142857141</v>
      </c>
      <c r="AS155" s="110">
        <f t="shared" si="469"/>
        <v>50571.428571428572</v>
      </c>
      <c r="AT155" s="110">
        <f t="shared" si="469"/>
        <v>101142.85714285714</v>
      </c>
      <c r="BH155" s="110">
        <v>148</v>
      </c>
      <c r="BI155" s="110">
        <f t="shared" ref="BI155:BM155" si="470">IFERROR(MAX($BH155-$C$2,0)*INDEX($BE$8:$BE$17,MATCH(BI$7,$BF$8:$BF$17,0))*$C$4/$C$3,BJ155)</f>
        <v>0</v>
      </c>
      <c r="BJ155" s="110">
        <f t="shared" si="470"/>
        <v>0</v>
      </c>
      <c r="BK155" s="110">
        <f t="shared" si="470"/>
        <v>0</v>
      </c>
      <c r="BL155" s="110">
        <f t="shared" si="470"/>
        <v>0</v>
      </c>
      <c r="BM155" s="110">
        <f t="shared" si="470"/>
        <v>0</v>
      </c>
      <c r="CA155" s="110">
        <v>148</v>
      </c>
      <c r="CB155" s="136">
        <f t="shared" si="367"/>
        <v>14750</v>
      </c>
      <c r="CC155" s="136">
        <f t="shared" si="367"/>
        <v>14328.571428571429</v>
      </c>
      <c r="CD155" s="136">
        <f t="shared" si="367"/>
        <v>25285.714285714286</v>
      </c>
      <c r="CE155" s="136">
        <f t="shared" si="367"/>
        <v>40738.095238095229</v>
      </c>
      <c r="CF155" s="136">
        <f t="shared" si="367"/>
        <v>105357.14285714286</v>
      </c>
      <c r="CL155" s="125">
        <v>148</v>
      </c>
      <c r="CM155" s="125">
        <f t="shared" si="412"/>
        <v>71052.857142857145</v>
      </c>
      <c r="CN155" s="125">
        <f t="shared" si="413"/>
        <v>92882.857142857145</v>
      </c>
      <c r="CO155" s="125">
        <f t="shared" si="414"/>
        <v>108897.14285714286</v>
      </c>
      <c r="CP155" s="125">
        <f t="shared" si="415"/>
        <v>144578.09523809524</v>
      </c>
      <c r="CQ155" s="125">
        <f t="shared" si="416"/>
        <v>259768.57142857142</v>
      </c>
      <c r="CT155" s="125">
        <v>148</v>
      </c>
      <c r="CU155" s="125">
        <f>求节点(节奏总纲!R$4:R$363,CM$8:CM$367,$CT155)</f>
        <v>198707.14285714287</v>
      </c>
      <c r="CV155" s="125">
        <f>求节点(节奏总纲!S$4:S$363,CN$8:CN$367,$CT155)</f>
        <v>259757.14285714287</v>
      </c>
      <c r="CW155" s="125">
        <f>求节点(节奏总纲!T$4:T$363,CO$8:CO$367,$CT155)</f>
        <v>304542.85714285716</v>
      </c>
      <c r="CX155" s="125">
        <f>求节点(节奏总纲!U$4:U$363,CP$8:CP$367,$CT155)</f>
        <v>404328.57142857142</v>
      </c>
      <c r="CY155" s="125">
        <f>求节点(节奏总纲!V$4:V$363,CQ$8:CQ$367,$CT155)</f>
        <v>726471.42857142864</v>
      </c>
    </row>
    <row r="156" spans="22:103" x14ac:dyDescent="0.2">
      <c r="V156" s="110">
        <v>149</v>
      </c>
      <c r="W156" s="110">
        <f t="shared" si="407"/>
        <v>36380</v>
      </c>
      <c r="X156" s="110">
        <f t="shared" si="407"/>
        <v>53720</v>
      </c>
      <c r="Y156" s="134">
        <f t="shared" si="408"/>
        <v>53720</v>
      </c>
      <c r="Z156" s="110">
        <f t="shared" ref="Z156:AA156" si="471">Y156</f>
        <v>53720</v>
      </c>
      <c r="AA156" s="110">
        <f t="shared" si="471"/>
        <v>53720</v>
      </c>
      <c r="AO156" s="110">
        <v>149</v>
      </c>
      <c r="AP156" s="110">
        <f t="shared" ref="AP156:AT156" si="472">IFERROR(MAX($AO156-$C$2,0)*INDEX($AL$8:$AL$17,MATCH(AP$7,$AM$8:$AM$17,0))*$C$4/$C$3,AQ156)</f>
        <v>20400</v>
      </c>
      <c r="AQ156" s="110">
        <f t="shared" si="472"/>
        <v>25500</v>
      </c>
      <c r="AR156" s="110">
        <f t="shared" si="472"/>
        <v>30600</v>
      </c>
      <c r="AS156" s="110">
        <f t="shared" si="472"/>
        <v>51000</v>
      </c>
      <c r="AT156" s="110">
        <f t="shared" si="472"/>
        <v>102000</v>
      </c>
      <c r="BH156" s="110">
        <v>149</v>
      </c>
      <c r="BI156" s="110">
        <f t="shared" ref="BI156:BM156" si="473">IFERROR(MAX($BH156-$C$2,0)*INDEX($BE$8:$BE$17,MATCH(BI$7,$BF$8:$BF$17,0))*$C$4/$C$3,BJ156)</f>
        <v>0</v>
      </c>
      <c r="BJ156" s="110">
        <f t="shared" si="473"/>
        <v>0</v>
      </c>
      <c r="BK156" s="110">
        <f t="shared" si="473"/>
        <v>0</v>
      </c>
      <c r="BL156" s="110">
        <f t="shared" si="473"/>
        <v>0</v>
      </c>
      <c r="BM156" s="110">
        <f t="shared" si="473"/>
        <v>0</v>
      </c>
      <c r="CA156" s="110">
        <v>149</v>
      </c>
      <c r="CB156" s="136">
        <f t="shared" si="367"/>
        <v>14875</v>
      </c>
      <c r="CC156" s="136">
        <f t="shared" si="367"/>
        <v>14450</v>
      </c>
      <c r="CD156" s="136">
        <f t="shared" si="367"/>
        <v>25500</v>
      </c>
      <c r="CE156" s="136">
        <f t="shared" si="367"/>
        <v>41083.333333333328</v>
      </c>
      <c r="CF156" s="136">
        <f t="shared" si="367"/>
        <v>106250</v>
      </c>
      <c r="CL156" s="125">
        <v>149</v>
      </c>
      <c r="CM156" s="125">
        <f t="shared" si="412"/>
        <v>71655</v>
      </c>
      <c r="CN156" s="125">
        <f t="shared" si="413"/>
        <v>93670</v>
      </c>
      <c r="CO156" s="125">
        <f t="shared" si="414"/>
        <v>109820</v>
      </c>
      <c r="CP156" s="125">
        <f t="shared" si="415"/>
        <v>145803.33333333331</v>
      </c>
      <c r="CQ156" s="125">
        <f t="shared" si="416"/>
        <v>261970</v>
      </c>
      <c r="CT156" s="125">
        <v>149</v>
      </c>
      <c r="CU156" s="125">
        <f>求节点(节奏总纲!R$4:R$363,CM$8:CM$367,$CT156)</f>
        <v>198707.14285714287</v>
      </c>
      <c r="CV156" s="125">
        <f>求节点(节奏总纲!S$4:S$363,CN$8:CN$367,$CT156)</f>
        <v>259757.14285714287</v>
      </c>
      <c r="CW156" s="125">
        <f>求节点(节奏总纲!T$4:T$363,CO$8:CO$367,$CT156)</f>
        <v>304542.85714285716</v>
      </c>
      <c r="CX156" s="125">
        <f>求节点(节奏总纲!U$4:U$363,CP$8:CP$367,$CT156)</f>
        <v>404328.57142857142</v>
      </c>
      <c r="CY156" s="125">
        <f>求节点(节奏总纲!V$4:V$363,CQ$8:CQ$367,$CT156)</f>
        <v>726471.42857142864</v>
      </c>
    </row>
    <row r="157" spans="22:103" x14ac:dyDescent="0.2">
      <c r="V157" s="110">
        <v>150</v>
      </c>
      <c r="W157" s="110">
        <f t="shared" si="407"/>
        <v>36685.714285714283</v>
      </c>
      <c r="X157" s="110">
        <f t="shared" si="407"/>
        <v>54171.428571428572</v>
      </c>
      <c r="Y157" s="134">
        <f t="shared" si="408"/>
        <v>54171.428571428572</v>
      </c>
      <c r="Z157" s="110">
        <f t="shared" ref="Z157:AA157" si="474">Y157</f>
        <v>54171.428571428572</v>
      </c>
      <c r="AA157" s="110">
        <f t="shared" si="474"/>
        <v>54171.428571428572</v>
      </c>
      <c r="AO157" s="110">
        <v>150</v>
      </c>
      <c r="AP157" s="110">
        <f t="shared" ref="AP157:AT157" si="475">IFERROR(MAX($AO157-$C$2,0)*INDEX($AL$8:$AL$17,MATCH(AP$7,$AM$8:$AM$17,0))*$C$4/$C$3,AQ157)</f>
        <v>20571.428571428572</v>
      </c>
      <c r="AQ157" s="110">
        <f t="shared" si="475"/>
        <v>25714.285714285714</v>
      </c>
      <c r="AR157" s="110">
        <f t="shared" si="475"/>
        <v>30857.142857142859</v>
      </c>
      <c r="AS157" s="110">
        <f t="shared" si="475"/>
        <v>51428.571428571428</v>
      </c>
      <c r="AT157" s="110">
        <f t="shared" si="475"/>
        <v>102857.14285714286</v>
      </c>
      <c r="BH157" s="110">
        <v>150</v>
      </c>
      <c r="BI157" s="110">
        <f t="shared" ref="BI157:BM157" si="476">IFERROR(MAX($BH157-$C$2,0)*INDEX($BE$8:$BE$17,MATCH(BI$7,$BF$8:$BF$17,0))*$C$4/$C$3,BJ157)</f>
        <v>0</v>
      </c>
      <c r="BJ157" s="110">
        <f t="shared" si="476"/>
        <v>0</v>
      </c>
      <c r="BK157" s="110">
        <f t="shared" si="476"/>
        <v>0</v>
      </c>
      <c r="BL157" s="110">
        <f t="shared" si="476"/>
        <v>0</v>
      </c>
      <c r="BM157" s="110">
        <f t="shared" si="476"/>
        <v>0</v>
      </c>
      <c r="CA157" s="110">
        <v>150</v>
      </c>
      <c r="CB157" s="136">
        <f t="shared" si="367"/>
        <v>15000</v>
      </c>
      <c r="CC157" s="136">
        <f t="shared" si="367"/>
        <v>14571.428571428571</v>
      </c>
      <c r="CD157" s="136">
        <f t="shared" si="367"/>
        <v>25714.285714285714</v>
      </c>
      <c r="CE157" s="136">
        <f t="shared" si="367"/>
        <v>41428.571428571428</v>
      </c>
      <c r="CF157" s="136">
        <f t="shared" si="367"/>
        <v>107142.85714285714</v>
      </c>
      <c r="CL157" s="125">
        <v>150</v>
      </c>
      <c r="CM157" s="125">
        <f t="shared" si="412"/>
        <v>72257.142857142855</v>
      </c>
      <c r="CN157" s="125">
        <f t="shared" si="413"/>
        <v>94457.142857142855</v>
      </c>
      <c r="CO157" s="125">
        <f t="shared" si="414"/>
        <v>110742.85714285714</v>
      </c>
      <c r="CP157" s="125">
        <f t="shared" si="415"/>
        <v>147028.57142857142</v>
      </c>
      <c r="CQ157" s="125">
        <f t="shared" si="416"/>
        <v>264171.42857142858</v>
      </c>
      <c r="CT157" s="125">
        <v>150</v>
      </c>
      <c r="CU157" s="125">
        <f>求节点(节奏总纲!R$4:R$363,CM$8:CM$367,$CT157)</f>
        <v>198707.14285714287</v>
      </c>
      <c r="CV157" s="125">
        <f>求节点(节奏总纲!S$4:S$363,CN$8:CN$367,$CT157)</f>
        <v>259757.14285714287</v>
      </c>
      <c r="CW157" s="125">
        <f>求节点(节奏总纲!T$4:T$363,CO$8:CO$367,$CT157)</f>
        <v>304542.85714285716</v>
      </c>
      <c r="CX157" s="125">
        <f>求节点(节奏总纲!U$4:U$363,CP$8:CP$367,$CT157)</f>
        <v>404328.57142857142</v>
      </c>
      <c r="CY157" s="125">
        <f>求节点(节奏总纲!V$4:V$363,CQ$8:CQ$367,$CT157)</f>
        <v>726471.42857142864</v>
      </c>
    </row>
    <row r="158" spans="22:103" x14ac:dyDescent="0.2">
      <c r="V158" s="110">
        <v>151</v>
      </c>
      <c r="W158" s="110">
        <f t="shared" si="407"/>
        <v>36991.428571428572</v>
      </c>
      <c r="X158" s="110">
        <f t="shared" si="407"/>
        <v>54622.857142857145</v>
      </c>
      <c r="Y158" s="134">
        <f t="shared" si="408"/>
        <v>54622.857142857145</v>
      </c>
      <c r="Z158" s="110">
        <f t="shared" ref="Z158:AA158" si="477">Y158</f>
        <v>54622.857142857145</v>
      </c>
      <c r="AA158" s="110">
        <f t="shared" si="477"/>
        <v>54622.857142857145</v>
      </c>
      <c r="AO158" s="110">
        <v>151</v>
      </c>
      <c r="AP158" s="110">
        <f t="shared" ref="AP158:AT158" si="478">IFERROR(MAX($AO158-$C$2,0)*INDEX($AL$8:$AL$17,MATCH(AP$7,$AM$8:$AM$17,0))*$C$4/$C$3,AQ158)</f>
        <v>20742.857142857141</v>
      </c>
      <c r="AQ158" s="110">
        <f t="shared" si="478"/>
        <v>25928.571428571428</v>
      </c>
      <c r="AR158" s="110">
        <f t="shared" si="478"/>
        <v>31114.285714285714</v>
      </c>
      <c r="AS158" s="110">
        <f t="shared" si="478"/>
        <v>51857.142857142855</v>
      </c>
      <c r="AT158" s="110">
        <f t="shared" si="478"/>
        <v>103714.28571428571</v>
      </c>
      <c r="BH158" s="110">
        <v>151</v>
      </c>
      <c r="BI158" s="110">
        <f t="shared" ref="BI158:BM158" si="479">IFERROR(MAX($BH158-$C$2,0)*INDEX($BE$8:$BE$17,MATCH(BI$7,$BF$8:$BF$17,0))*$C$4/$C$3,BJ158)</f>
        <v>0</v>
      </c>
      <c r="BJ158" s="110">
        <f t="shared" si="479"/>
        <v>0</v>
      </c>
      <c r="BK158" s="110">
        <f t="shared" si="479"/>
        <v>0</v>
      </c>
      <c r="BL158" s="110">
        <f t="shared" si="479"/>
        <v>0</v>
      </c>
      <c r="BM158" s="110">
        <f t="shared" si="479"/>
        <v>0</v>
      </c>
      <c r="CA158" s="110">
        <v>151</v>
      </c>
      <c r="CB158" s="136">
        <f t="shared" si="367"/>
        <v>15125</v>
      </c>
      <c r="CC158" s="136">
        <f t="shared" si="367"/>
        <v>14692.857142857143</v>
      </c>
      <c r="CD158" s="136">
        <f t="shared" si="367"/>
        <v>25928.571428571428</v>
      </c>
      <c r="CE158" s="136">
        <f t="shared" si="367"/>
        <v>41773.809523809519</v>
      </c>
      <c r="CF158" s="136">
        <f t="shared" si="367"/>
        <v>108035.71428571429</v>
      </c>
      <c r="CL158" s="125">
        <v>151</v>
      </c>
      <c r="CM158" s="125">
        <f t="shared" si="412"/>
        <v>72859.28571428571</v>
      </c>
      <c r="CN158" s="125">
        <f t="shared" si="413"/>
        <v>95244.285714285725</v>
      </c>
      <c r="CO158" s="125">
        <f t="shared" si="414"/>
        <v>111665.71428571429</v>
      </c>
      <c r="CP158" s="125">
        <f t="shared" si="415"/>
        <v>148253.80952380953</v>
      </c>
      <c r="CQ158" s="125">
        <f t="shared" si="416"/>
        <v>266372.85714285716</v>
      </c>
      <c r="CT158" s="125">
        <v>151</v>
      </c>
      <c r="CU158" s="125">
        <f>求节点(节奏总纲!R$4:R$363,CM$8:CM$367,$CT158)</f>
        <v>198707.14285714287</v>
      </c>
      <c r="CV158" s="125">
        <f>求节点(节奏总纲!S$4:S$363,CN$8:CN$367,$CT158)</f>
        <v>259757.14285714287</v>
      </c>
      <c r="CW158" s="125">
        <f>求节点(节奏总纲!T$4:T$363,CO$8:CO$367,$CT158)</f>
        <v>304542.85714285716</v>
      </c>
      <c r="CX158" s="125">
        <f>求节点(节奏总纲!U$4:U$363,CP$8:CP$367,$CT158)</f>
        <v>404328.57142857142</v>
      </c>
      <c r="CY158" s="125">
        <f>求节点(节奏总纲!V$4:V$363,CQ$8:CQ$367,$CT158)</f>
        <v>726471.42857142864</v>
      </c>
    </row>
    <row r="159" spans="22:103" x14ac:dyDescent="0.2">
      <c r="V159" s="110">
        <v>152</v>
      </c>
      <c r="W159" s="110">
        <f t="shared" si="407"/>
        <v>37297.142857142855</v>
      </c>
      <c r="X159" s="110">
        <f t="shared" si="407"/>
        <v>55074.285714285717</v>
      </c>
      <c r="Y159" s="134">
        <f t="shared" si="408"/>
        <v>55074.285714285717</v>
      </c>
      <c r="Z159" s="110">
        <f t="shared" ref="Z159:AA159" si="480">Y159</f>
        <v>55074.285714285717</v>
      </c>
      <c r="AA159" s="110">
        <f t="shared" si="480"/>
        <v>55074.285714285717</v>
      </c>
      <c r="AO159" s="110">
        <v>152</v>
      </c>
      <c r="AP159" s="110">
        <f t="shared" ref="AP159:AT159" si="481">IFERROR(MAX($AO159-$C$2,0)*INDEX($AL$8:$AL$17,MATCH(AP$7,$AM$8:$AM$17,0))*$C$4/$C$3,AQ159)</f>
        <v>20914.285714285714</v>
      </c>
      <c r="AQ159" s="110">
        <f t="shared" si="481"/>
        <v>26142.857142857141</v>
      </c>
      <c r="AR159" s="110">
        <f t="shared" si="481"/>
        <v>31371.428571428572</v>
      </c>
      <c r="AS159" s="110">
        <f t="shared" si="481"/>
        <v>52285.714285714283</v>
      </c>
      <c r="AT159" s="110">
        <f t="shared" si="481"/>
        <v>104571.42857142857</v>
      </c>
      <c r="BH159" s="110">
        <v>152</v>
      </c>
      <c r="BI159" s="110">
        <f t="shared" ref="BI159:BM159" si="482">IFERROR(MAX($BH159-$C$2,0)*INDEX($BE$8:$BE$17,MATCH(BI$7,$BF$8:$BF$17,0))*$C$4/$C$3,BJ159)</f>
        <v>0</v>
      </c>
      <c r="BJ159" s="110">
        <f t="shared" si="482"/>
        <v>0</v>
      </c>
      <c r="BK159" s="110">
        <f t="shared" si="482"/>
        <v>0</v>
      </c>
      <c r="BL159" s="110">
        <f t="shared" si="482"/>
        <v>0</v>
      </c>
      <c r="BM159" s="110">
        <f t="shared" si="482"/>
        <v>0</v>
      </c>
      <c r="CA159" s="110">
        <v>152</v>
      </c>
      <c r="CB159" s="136">
        <f t="shared" si="367"/>
        <v>15250</v>
      </c>
      <c r="CC159" s="136">
        <f t="shared" si="367"/>
        <v>14814.285714285714</v>
      </c>
      <c r="CD159" s="136">
        <f t="shared" si="367"/>
        <v>26142.857142857141</v>
      </c>
      <c r="CE159" s="136">
        <f t="shared" si="367"/>
        <v>42119.047619047618</v>
      </c>
      <c r="CF159" s="136">
        <f t="shared" si="367"/>
        <v>108928.57142857143</v>
      </c>
      <c r="CL159" s="125">
        <v>152</v>
      </c>
      <c r="CM159" s="125">
        <f t="shared" si="412"/>
        <v>73461.428571428565</v>
      </c>
      <c r="CN159" s="125">
        <f t="shared" si="413"/>
        <v>96031.428571428565</v>
      </c>
      <c r="CO159" s="125">
        <f t="shared" si="414"/>
        <v>112588.57142857143</v>
      </c>
      <c r="CP159" s="125">
        <f t="shared" si="415"/>
        <v>149479.04761904763</v>
      </c>
      <c r="CQ159" s="125">
        <f t="shared" si="416"/>
        <v>268574.28571428574</v>
      </c>
      <c r="CT159" s="125">
        <v>152</v>
      </c>
      <c r="CU159" s="125">
        <f>求节点(节奏总纲!R$4:R$363,CM$8:CM$367,$CT159)</f>
        <v>198707.14285714287</v>
      </c>
      <c r="CV159" s="125">
        <f>求节点(节奏总纲!S$4:S$363,CN$8:CN$367,$CT159)</f>
        <v>259757.14285714287</v>
      </c>
      <c r="CW159" s="125">
        <f>求节点(节奏总纲!T$4:T$363,CO$8:CO$367,$CT159)</f>
        <v>304542.85714285716</v>
      </c>
      <c r="CX159" s="125">
        <f>求节点(节奏总纲!U$4:U$363,CP$8:CP$367,$CT159)</f>
        <v>404328.57142857142</v>
      </c>
      <c r="CY159" s="125">
        <f>求节点(节奏总纲!V$4:V$363,CQ$8:CQ$367,$CT159)</f>
        <v>726471.42857142864</v>
      </c>
    </row>
    <row r="160" spans="22:103" x14ac:dyDescent="0.2">
      <c r="V160" s="110">
        <v>153</v>
      </c>
      <c r="W160" s="110">
        <f t="shared" si="407"/>
        <v>37602.857142857145</v>
      </c>
      <c r="X160" s="110">
        <f t="shared" si="407"/>
        <v>55525.714285714283</v>
      </c>
      <c r="Y160" s="134">
        <f t="shared" si="408"/>
        <v>55525.714285714283</v>
      </c>
      <c r="Z160" s="110">
        <f t="shared" ref="Z160:AA160" si="483">Y160</f>
        <v>55525.714285714283</v>
      </c>
      <c r="AA160" s="110">
        <f t="shared" si="483"/>
        <v>55525.714285714283</v>
      </c>
      <c r="AO160" s="110">
        <v>153</v>
      </c>
      <c r="AP160" s="110">
        <f t="shared" ref="AP160:AT160" si="484">IFERROR(MAX($AO160-$C$2,0)*INDEX($AL$8:$AL$17,MATCH(AP$7,$AM$8:$AM$17,0))*$C$4/$C$3,AQ160)</f>
        <v>21085.714285714286</v>
      </c>
      <c r="AQ160" s="110">
        <f t="shared" si="484"/>
        <v>26357.142857142859</v>
      </c>
      <c r="AR160" s="110">
        <f t="shared" si="484"/>
        <v>31628.571428571428</v>
      </c>
      <c r="AS160" s="110">
        <f t="shared" si="484"/>
        <v>52714.285714285717</v>
      </c>
      <c r="AT160" s="110">
        <f t="shared" si="484"/>
        <v>105428.57142857143</v>
      </c>
      <c r="BH160" s="110">
        <v>153</v>
      </c>
      <c r="BI160" s="110">
        <f t="shared" ref="BI160:BM160" si="485">IFERROR(MAX($BH160-$C$2,0)*INDEX($BE$8:$BE$17,MATCH(BI$7,$BF$8:$BF$17,0))*$C$4/$C$3,BJ160)</f>
        <v>0</v>
      </c>
      <c r="BJ160" s="110">
        <f t="shared" si="485"/>
        <v>0</v>
      </c>
      <c r="BK160" s="110">
        <f t="shared" si="485"/>
        <v>0</v>
      </c>
      <c r="BL160" s="110">
        <f t="shared" si="485"/>
        <v>0</v>
      </c>
      <c r="BM160" s="110">
        <f t="shared" si="485"/>
        <v>0</v>
      </c>
      <c r="CA160" s="110">
        <v>153</v>
      </c>
      <c r="CB160" s="136">
        <f t="shared" si="367"/>
        <v>15375</v>
      </c>
      <c r="CC160" s="136">
        <f t="shared" si="367"/>
        <v>14935.714285714286</v>
      </c>
      <c r="CD160" s="136">
        <f t="shared" si="367"/>
        <v>26357.142857142859</v>
      </c>
      <c r="CE160" s="136">
        <f t="shared" si="367"/>
        <v>42464.285714285717</v>
      </c>
      <c r="CF160" s="136">
        <f t="shared" si="367"/>
        <v>109821.42857142857</v>
      </c>
      <c r="CL160" s="125">
        <v>153</v>
      </c>
      <c r="CM160" s="125">
        <f t="shared" si="412"/>
        <v>74063.571428571435</v>
      </c>
      <c r="CN160" s="125">
        <f t="shared" si="413"/>
        <v>96818.571428571435</v>
      </c>
      <c r="CO160" s="125">
        <f t="shared" si="414"/>
        <v>113511.42857142857</v>
      </c>
      <c r="CP160" s="125">
        <f t="shared" si="415"/>
        <v>150704.28571428571</v>
      </c>
      <c r="CQ160" s="125">
        <f t="shared" si="416"/>
        <v>270775.71428571426</v>
      </c>
      <c r="CT160" s="125">
        <v>153</v>
      </c>
      <c r="CU160" s="125">
        <f>求节点(节奏总纲!R$4:R$363,CM$8:CM$367,$CT160)</f>
        <v>198707.14285714287</v>
      </c>
      <c r="CV160" s="125">
        <f>求节点(节奏总纲!S$4:S$363,CN$8:CN$367,$CT160)</f>
        <v>259757.14285714287</v>
      </c>
      <c r="CW160" s="125">
        <f>求节点(节奏总纲!T$4:T$363,CO$8:CO$367,$CT160)</f>
        <v>304542.85714285716</v>
      </c>
      <c r="CX160" s="125">
        <f>求节点(节奏总纲!U$4:U$363,CP$8:CP$367,$CT160)</f>
        <v>404328.57142857142</v>
      </c>
      <c r="CY160" s="125">
        <f>求节点(节奏总纲!V$4:V$363,CQ$8:CQ$367,$CT160)</f>
        <v>726471.42857142864</v>
      </c>
    </row>
    <row r="161" spans="22:103" x14ac:dyDescent="0.2">
      <c r="V161" s="110">
        <v>154</v>
      </c>
      <c r="W161" s="110">
        <f t="shared" si="407"/>
        <v>37908.571428571428</v>
      </c>
      <c r="X161" s="110">
        <f t="shared" si="407"/>
        <v>55977.142857142855</v>
      </c>
      <c r="Y161" s="134">
        <f t="shared" si="408"/>
        <v>55977.142857142855</v>
      </c>
      <c r="Z161" s="110">
        <f t="shared" ref="Z161:AA161" si="486">Y161</f>
        <v>55977.142857142855</v>
      </c>
      <c r="AA161" s="110">
        <f t="shared" si="486"/>
        <v>55977.142857142855</v>
      </c>
      <c r="AO161" s="110">
        <v>154</v>
      </c>
      <c r="AP161" s="110">
        <f t="shared" ref="AP161:AT161" si="487">IFERROR(MAX($AO161-$C$2,0)*INDEX($AL$8:$AL$17,MATCH(AP$7,$AM$8:$AM$17,0))*$C$4/$C$3,AQ161)</f>
        <v>21257.142857142859</v>
      </c>
      <c r="AQ161" s="110">
        <f t="shared" si="487"/>
        <v>26571.428571428572</v>
      </c>
      <c r="AR161" s="110">
        <f t="shared" si="487"/>
        <v>31885.714285714286</v>
      </c>
      <c r="AS161" s="110">
        <f t="shared" si="487"/>
        <v>53142.857142857145</v>
      </c>
      <c r="AT161" s="110">
        <f t="shared" si="487"/>
        <v>106285.71428571429</v>
      </c>
      <c r="BH161" s="110">
        <v>154</v>
      </c>
      <c r="BI161" s="110">
        <f t="shared" ref="BI161:BM161" si="488">IFERROR(MAX($BH161-$C$2,0)*INDEX($BE$8:$BE$17,MATCH(BI$7,$BF$8:$BF$17,0))*$C$4/$C$3,BJ161)</f>
        <v>0</v>
      </c>
      <c r="BJ161" s="110">
        <f t="shared" si="488"/>
        <v>0</v>
      </c>
      <c r="BK161" s="110">
        <f t="shared" si="488"/>
        <v>0</v>
      </c>
      <c r="BL161" s="110">
        <f t="shared" si="488"/>
        <v>0</v>
      </c>
      <c r="BM161" s="110">
        <f t="shared" si="488"/>
        <v>0</v>
      </c>
      <c r="CA161" s="110">
        <v>154</v>
      </c>
      <c r="CB161" s="136">
        <f t="shared" si="367"/>
        <v>15500</v>
      </c>
      <c r="CC161" s="136">
        <f t="shared" si="367"/>
        <v>15057.142857142857</v>
      </c>
      <c r="CD161" s="136">
        <f t="shared" si="367"/>
        <v>26571.428571428572</v>
      </c>
      <c r="CE161" s="136">
        <f t="shared" si="367"/>
        <v>42809.523809523802</v>
      </c>
      <c r="CF161" s="136">
        <f t="shared" si="367"/>
        <v>110714.28571428571</v>
      </c>
      <c r="CL161" s="125">
        <v>154</v>
      </c>
      <c r="CM161" s="125">
        <f t="shared" si="412"/>
        <v>74665.71428571429</v>
      </c>
      <c r="CN161" s="125">
        <f t="shared" si="413"/>
        <v>97605.714285714275</v>
      </c>
      <c r="CO161" s="125">
        <f t="shared" si="414"/>
        <v>114434.28571428571</v>
      </c>
      <c r="CP161" s="125">
        <f t="shared" si="415"/>
        <v>151929.52380952379</v>
      </c>
      <c r="CQ161" s="125">
        <f t="shared" si="416"/>
        <v>272977.14285714284</v>
      </c>
      <c r="CT161" s="125">
        <v>154</v>
      </c>
      <c r="CU161" s="125">
        <f>求节点(节奏总纲!R$4:R$363,CM$8:CM$367,$CT161)</f>
        <v>198707.14285714287</v>
      </c>
      <c r="CV161" s="125">
        <f>求节点(节奏总纲!S$4:S$363,CN$8:CN$367,$CT161)</f>
        <v>259757.14285714287</v>
      </c>
      <c r="CW161" s="125">
        <f>求节点(节奏总纲!T$4:T$363,CO$8:CO$367,$CT161)</f>
        <v>304542.85714285716</v>
      </c>
      <c r="CX161" s="125">
        <f>求节点(节奏总纲!U$4:U$363,CP$8:CP$367,$CT161)</f>
        <v>404328.57142857142</v>
      </c>
      <c r="CY161" s="125">
        <f>求节点(节奏总纲!V$4:V$363,CQ$8:CQ$367,$CT161)</f>
        <v>726471.42857142864</v>
      </c>
    </row>
    <row r="162" spans="22:103" x14ac:dyDescent="0.2">
      <c r="V162" s="110">
        <v>155</v>
      </c>
      <c r="W162" s="110">
        <f t="shared" si="407"/>
        <v>38214.285714285717</v>
      </c>
      <c r="X162" s="110">
        <f t="shared" si="407"/>
        <v>56428.571428571428</v>
      </c>
      <c r="Y162" s="134">
        <f t="shared" si="408"/>
        <v>56428.571428571428</v>
      </c>
      <c r="Z162" s="110">
        <f t="shared" ref="Z162:AA162" si="489">Y162</f>
        <v>56428.571428571428</v>
      </c>
      <c r="AA162" s="110">
        <f t="shared" si="489"/>
        <v>56428.571428571428</v>
      </c>
      <c r="AO162" s="110">
        <v>155</v>
      </c>
      <c r="AP162" s="110">
        <f t="shared" ref="AP162:AT162" si="490">IFERROR(MAX($AO162-$C$2,0)*INDEX($AL$8:$AL$17,MATCH(AP$7,$AM$8:$AM$17,0))*$C$4/$C$3,AQ162)</f>
        <v>21428.571428571428</v>
      </c>
      <c r="AQ162" s="110">
        <f t="shared" si="490"/>
        <v>26785.714285714286</v>
      </c>
      <c r="AR162" s="110">
        <f t="shared" si="490"/>
        <v>32142.857142857141</v>
      </c>
      <c r="AS162" s="110">
        <f t="shared" si="490"/>
        <v>53571.428571428572</v>
      </c>
      <c r="AT162" s="110">
        <f t="shared" si="490"/>
        <v>107142.85714285714</v>
      </c>
      <c r="BH162" s="110">
        <v>155</v>
      </c>
      <c r="BI162" s="110">
        <f t="shared" ref="BI162:BM162" si="491">IFERROR(MAX($BH162-$C$2,0)*INDEX($BE$8:$BE$17,MATCH(BI$7,$BF$8:$BF$17,0))*$C$4/$C$3,BJ162)</f>
        <v>0</v>
      </c>
      <c r="BJ162" s="110">
        <f t="shared" si="491"/>
        <v>0</v>
      </c>
      <c r="BK162" s="110">
        <f t="shared" si="491"/>
        <v>0</v>
      </c>
      <c r="BL162" s="110">
        <f t="shared" si="491"/>
        <v>0</v>
      </c>
      <c r="BM162" s="110">
        <f t="shared" si="491"/>
        <v>0</v>
      </c>
      <c r="CA162" s="110">
        <v>155</v>
      </c>
      <c r="CB162" s="136">
        <f t="shared" si="367"/>
        <v>15625</v>
      </c>
      <c r="CC162" s="136">
        <f t="shared" si="367"/>
        <v>15178.571428571429</v>
      </c>
      <c r="CD162" s="136">
        <f t="shared" si="367"/>
        <v>26785.714285714286</v>
      </c>
      <c r="CE162" s="136">
        <f t="shared" si="367"/>
        <v>43154.761904761901</v>
      </c>
      <c r="CF162" s="136">
        <f t="shared" si="367"/>
        <v>111607.14285714286</v>
      </c>
      <c r="CL162" s="125">
        <v>155</v>
      </c>
      <c r="CM162" s="125">
        <f t="shared" si="412"/>
        <v>75267.857142857145</v>
      </c>
      <c r="CN162" s="125">
        <f t="shared" si="413"/>
        <v>98392.857142857145</v>
      </c>
      <c r="CO162" s="125">
        <f t="shared" si="414"/>
        <v>115357.14285714286</v>
      </c>
      <c r="CP162" s="125">
        <f t="shared" si="415"/>
        <v>153154.76190476189</v>
      </c>
      <c r="CQ162" s="125">
        <f t="shared" si="416"/>
        <v>275178.57142857142</v>
      </c>
      <c r="CT162" s="125">
        <v>155</v>
      </c>
      <c r="CU162" s="125">
        <f>求节点(节奏总纲!R$4:R$363,CM$8:CM$367,$CT162)</f>
        <v>198707.14285714287</v>
      </c>
      <c r="CV162" s="125">
        <f>求节点(节奏总纲!S$4:S$363,CN$8:CN$367,$CT162)</f>
        <v>259757.14285714287</v>
      </c>
      <c r="CW162" s="125">
        <f>求节点(节奏总纲!T$4:T$363,CO$8:CO$367,$CT162)</f>
        <v>304542.85714285716</v>
      </c>
      <c r="CX162" s="125">
        <f>求节点(节奏总纲!U$4:U$363,CP$8:CP$367,$CT162)</f>
        <v>404328.57142857142</v>
      </c>
      <c r="CY162" s="125">
        <f>求节点(节奏总纲!V$4:V$363,CQ$8:CQ$367,$CT162)</f>
        <v>726471.42857142864</v>
      </c>
    </row>
    <row r="163" spans="22:103" x14ac:dyDescent="0.2">
      <c r="V163" s="110">
        <v>156</v>
      </c>
      <c r="W163" s="110">
        <f t="shared" si="407"/>
        <v>38520</v>
      </c>
      <c r="X163" s="110">
        <f t="shared" si="407"/>
        <v>56880</v>
      </c>
      <c r="Y163" s="134">
        <f t="shared" si="408"/>
        <v>56880</v>
      </c>
      <c r="Z163" s="110">
        <f t="shared" ref="Z163:AA163" si="492">Y163</f>
        <v>56880</v>
      </c>
      <c r="AA163" s="110">
        <f t="shared" si="492"/>
        <v>56880</v>
      </c>
      <c r="AO163" s="110">
        <v>156</v>
      </c>
      <c r="AP163" s="110">
        <f t="shared" ref="AP163:AT163" si="493">IFERROR(MAX($AO163-$C$2,0)*INDEX($AL$8:$AL$17,MATCH(AP$7,$AM$8:$AM$17,0))*$C$4/$C$3,AQ163)</f>
        <v>21600</v>
      </c>
      <c r="AQ163" s="110">
        <f t="shared" si="493"/>
        <v>27000</v>
      </c>
      <c r="AR163" s="110">
        <f t="shared" si="493"/>
        <v>32400</v>
      </c>
      <c r="AS163" s="110">
        <f t="shared" si="493"/>
        <v>54000</v>
      </c>
      <c r="AT163" s="110">
        <f t="shared" si="493"/>
        <v>108000</v>
      </c>
      <c r="BH163" s="110">
        <v>156</v>
      </c>
      <c r="BI163" s="110">
        <f t="shared" ref="BI163:BM163" si="494">IFERROR(MAX($BH163-$C$2,0)*INDEX($BE$8:$BE$17,MATCH(BI$7,$BF$8:$BF$17,0))*$C$4/$C$3,BJ163)</f>
        <v>0</v>
      </c>
      <c r="BJ163" s="110">
        <f t="shared" si="494"/>
        <v>0</v>
      </c>
      <c r="BK163" s="110">
        <f t="shared" si="494"/>
        <v>0</v>
      </c>
      <c r="BL163" s="110">
        <f t="shared" si="494"/>
        <v>0</v>
      </c>
      <c r="BM163" s="110">
        <f t="shared" si="494"/>
        <v>0</v>
      </c>
      <c r="CA163" s="110">
        <v>156</v>
      </c>
      <c r="CB163" s="136">
        <f t="shared" si="367"/>
        <v>15750</v>
      </c>
      <c r="CC163" s="136">
        <f t="shared" si="367"/>
        <v>15300</v>
      </c>
      <c r="CD163" s="136">
        <f t="shared" si="367"/>
        <v>27000</v>
      </c>
      <c r="CE163" s="136">
        <f t="shared" si="367"/>
        <v>43500</v>
      </c>
      <c r="CF163" s="136">
        <f t="shared" si="367"/>
        <v>112500</v>
      </c>
      <c r="CL163" s="125">
        <v>156</v>
      </c>
      <c r="CM163" s="125">
        <f t="shared" si="412"/>
        <v>75870</v>
      </c>
      <c r="CN163" s="125">
        <f t="shared" si="413"/>
        <v>99180</v>
      </c>
      <c r="CO163" s="125">
        <f t="shared" si="414"/>
        <v>116280</v>
      </c>
      <c r="CP163" s="125">
        <f t="shared" si="415"/>
        <v>154380</v>
      </c>
      <c r="CQ163" s="125">
        <f t="shared" si="416"/>
        <v>277380</v>
      </c>
      <c r="CT163" s="125">
        <v>156</v>
      </c>
      <c r="CU163" s="125">
        <f>求节点(节奏总纲!R$4:R$363,CM$8:CM$367,$CT163)</f>
        <v>198707.14285714287</v>
      </c>
      <c r="CV163" s="125">
        <f>求节点(节奏总纲!S$4:S$363,CN$8:CN$367,$CT163)</f>
        <v>259757.14285714287</v>
      </c>
      <c r="CW163" s="125">
        <f>求节点(节奏总纲!T$4:T$363,CO$8:CO$367,$CT163)</f>
        <v>304542.85714285716</v>
      </c>
      <c r="CX163" s="125">
        <f>求节点(节奏总纲!U$4:U$363,CP$8:CP$367,$CT163)</f>
        <v>404328.57142857142</v>
      </c>
      <c r="CY163" s="125">
        <f>求节点(节奏总纲!V$4:V$363,CQ$8:CQ$367,$CT163)</f>
        <v>726471.42857142864</v>
      </c>
    </row>
    <row r="164" spans="22:103" x14ac:dyDescent="0.2">
      <c r="V164" s="110">
        <v>157</v>
      </c>
      <c r="W164" s="110">
        <f t="shared" si="407"/>
        <v>38825.714285714283</v>
      </c>
      <c r="X164" s="110">
        <f t="shared" si="407"/>
        <v>57331.428571428572</v>
      </c>
      <c r="Y164" s="134">
        <f t="shared" si="408"/>
        <v>57331.428571428572</v>
      </c>
      <c r="Z164" s="110">
        <f t="shared" ref="Z164:AA164" si="495">Y164</f>
        <v>57331.428571428572</v>
      </c>
      <c r="AA164" s="110">
        <f t="shared" si="495"/>
        <v>57331.428571428572</v>
      </c>
      <c r="AO164" s="110">
        <v>157</v>
      </c>
      <c r="AP164" s="110">
        <f t="shared" ref="AP164:AT164" si="496">IFERROR(MAX($AO164-$C$2,0)*INDEX($AL$8:$AL$17,MATCH(AP$7,$AM$8:$AM$17,0))*$C$4/$C$3,AQ164)</f>
        <v>21771.428571428572</v>
      </c>
      <c r="AQ164" s="110">
        <f t="shared" si="496"/>
        <v>27214.285714285714</v>
      </c>
      <c r="AR164" s="110">
        <f t="shared" si="496"/>
        <v>32657.142857142859</v>
      </c>
      <c r="AS164" s="110">
        <f t="shared" si="496"/>
        <v>54428.571428571428</v>
      </c>
      <c r="AT164" s="110">
        <f t="shared" si="496"/>
        <v>108857.14285714286</v>
      </c>
      <c r="BH164" s="110">
        <v>157</v>
      </c>
      <c r="BI164" s="110">
        <f t="shared" ref="BI164:BM164" si="497">IFERROR(MAX($BH164-$C$2,0)*INDEX($BE$8:$BE$17,MATCH(BI$7,$BF$8:$BF$17,0))*$C$4/$C$3,BJ164)</f>
        <v>0</v>
      </c>
      <c r="BJ164" s="110">
        <f t="shared" si="497"/>
        <v>0</v>
      </c>
      <c r="BK164" s="110">
        <f t="shared" si="497"/>
        <v>0</v>
      </c>
      <c r="BL164" s="110">
        <f t="shared" si="497"/>
        <v>0</v>
      </c>
      <c r="BM164" s="110">
        <f t="shared" si="497"/>
        <v>0</v>
      </c>
      <c r="CA164" s="110">
        <v>157</v>
      </c>
      <c r="CB164" s="136">
        <f t="shared" si="367"/>
        <v>15875</v>
      </c>
      <c r="CC164" s="136">
        <f t="shared" si="367"/>
        <v>15421.428571428571</v>
      </c>
      <c r="CD164" s="136">
        <f t="shared" si="367"/>
        <v>27214.285714285714</v>
      </c>
      <c r="CE164" s="136">
        <f t="shared" si="367"/>
        <v>43845.238095238092</v>
      </c>
      <c r="CF164" s="136">
        <f t="shared" si="367"/>
        <v>113392.85714285714</v>
      </c>
      <c r="CL164" s="125">
        <v>157</v>
      </c>
      <c r="CM164" s="125">
        <f t="shared" si="412"/>
        <v>76472.142857142855</v>
      </c>
      <c r="CN164" s="125">
        <f t="shared" si="413"/>
        <v>99967.142857142855</v>
      </c>
      <c r="CO164" s="125">
        <f t="shared" si="414"/>
        <v>117202.85714285714</v>
      </c>
      <c r="CP164" s="125">
        <f t="shared" si="415"/>
        <v>155605.23809523811</v>
      </c>
      <c r="CQ164" s="125">
        <f t="shared" si="416"/>
        <v>279581.42857142858</v>
      </c>
      <c r="CT164" s="125">
        <v>157</v>
      </c>
      <c r="CU164" s="125">
        <f>求节点(节奏总纲!R$4:R$363,CM$8:CM$367,$CT164)</f>
        <v>198707.14285714287</v>
      </c>
      <c r="CV164" s="125">
        <f>求节点(节奏总纲!S$4:S$363,CN$8:CN$367,$CT164)</f>
        <v>259757.14285714287</v>
      </c>
      <c r="CW164" s="125">
        <f>求节点(节奏总纲!T$4:T$363,CO$8:CO$367,$CT164)</f>
        <v>304542.85714285716</v>
      </c>
      <c r="CX164" s="125">
        <f>求节点(节奏总纲!U$4:U$363,CP$8:CP$367,$CT164)</f>
        <v>404328.57142857142</v>
      </c>
      <c r="CY164" s="125">
        <f>求节点(节奏总纲!V$4:V$363,CQ$8:CQ$367,$CT164)</f>
        <v>726471.42857142864</v>
      </c>
    </row>
    <row r="165" spans="22:103" x14ac:dyDescent="0.2">
      <c r="V165" s="110">
        <v>158</v>
      </c>
      <c r="W165" s="110">
        <f t="shared" si="407"/>
        <v>39131.428571428572</v>
      </c>
      <c r="X165" s="110">
        <f t="shared" si="407"/>
        <v>57782.857142857145</v>
      </c>
      <c r="Y165" s="134">
        <f t="shared" si="408"/>
        <v>57782.857142857145</v>
      </c>
      <c r="Z165" s="110">
        <f t="shared" ref="Z165:AA165" si="498">Y165</f>
        <v>57782.857142857145</v>
      </c>
      <c r="AA165" s="110">
        <f t="shared" si="498"/>
        <v>57782.857142857145</v>
      </c>
      <c r="AO165" s="110">
        <v>158</v>
      </c>
      <c r="AP165" s="110">
        <f t="shared" ref="AP165:AT165" si="499">IFERROR(MAX($AO165-$C$2,0)*INDEX($AL$8:$AL$17,MATCH(AP$7,$AM$8:$AM$17,0))*$C$4/$C$3,AQ165)</f>
        <v>21942.857142857141</v>
      </c>
      <c r="AQ165" s="110">
        <f t="shared" si="499"/>
        <v>27428.571428571428</v>
      </c>
      <c r="AR165" s="110">
        <f t="shared" si="499"/>
        <v>32914.285714285717</v>
      </c>
      <c r="AS165" s="110">
        <f t="shared" si="499"/>
        <v>54857.142857142855</v>
      </c>
      <c r="AT165" s="110">
        <f t="shared" si="499"/>
        <v>109714.28571428571</v>
      </c>
      <c r="BH165" s="110">
        <v>158</v>
      </c>
      <c r="BI165" s="110">
        <f t="shared" ref="BI165:BM165" si="500">IFERROR(MAX($BH165-$C$2,0)*INDEX($BE$8:$BE$17,MATCH(BI$7,$BF$8:$BF$17,0))*$C$4/$C$3,BJ165)</f>
        <v>0</v>
      </c>
      <c r="BJ165" s="110">
        <f t="shared" si="500"/>
        <v>0</v>
      </c>
      <c r="BK165" s="110">
        <f t="shared" si="500"/>
        <v>0</v>
      </c>
      <c r="BL165" s="110">
        <f t="shared" si="500"/>
        <v>0</v>
      </c>
      <c r="BM165" s="110">
        <f t="shared" si="500"/>
        <v>0</v>
      </c>
      <c r="CA165" s="110">
        <v>158</v>
      </c>
      <c r="CB165" s="136">
        <f t="shared" si="367"/>
        <v>16000</v>
      </c>
      <c r="CC165" s="136">
        <f t="shared" si="367"/>
        <v>15542.857142857143</v>
      </c>
      <c r="CD165" s="136">
        <f t="shared" si="367"/>
        <v>27428.571428571428</v>
      </c>
      <c r="CE165" s="136">
        <f t="shared" si="367"/>
        <v>44190.476190476191</v>
      </c>
      <c r="CF165" s="136">
        <f t="shared" si="367"/>
        <v>114285.71428571429</v>
      </c>
      <c r="CL165" s="125">
        <v>158</v>
      </c>
      <c r="CM165" s="125">
        <f t="shared" si="412"/>
        <v>77074.28571428571</v>
      </c>
      <c r="CN165" s="125">
        <f t="shared" si="413"/>
        <v>100754.28571428572</v>
      </c>
      <c r="CO165" s="125">
        <f t="shared" si="414"/>
        <v>118125.71428571429</v>
      </c>
      <c r="CP165" s="125">
        <f t="shared" si="415"/>
        <v>156830.47619047618</v>
      </c>
      <c r="CQ165" s="125">
        <f t="shared" si="416"/>
        <v>281782.85714285716</v>
      </c>
      <c r="CT165" s="125">
        <v>158</v>
      </c>
      <c r="CU165" s="125">
        <f>求节点(节奏总纲!R$4:R$363,CM$8:CM$367,$CT165)</f>
        <v>198707.14285714287</v>
      </c>
      <c r="CV165" s="125">
        <f>求节点(节奏总纲!S$4:S$363,CN$8:CN$367,$CT165)</f>
        <v>259757.14285714287</v>
      </c>
      <c r="CW165" s="125">
        <f>求节点(节奏总纲!T$4:T$363,CO$8:CO$367,$CT165)</f>
        <v>304542.85714285716</v>
      </c>
      <c r="CX165" s="125">
        <f>求节点(节奏总纲!U$4:U$363,CP$8:CP$367,$CT165)</f>
        <v>404328.57142857142</v>
      </c>
      <c r="CY165" s="125">
        <f>求节点(节奏总纲!V$4:V$363,CQ$8:CQ$367,$CT165)</f>
        <v>726471.42857142864</v>
      </c>
    </row>
    <row r="166" spans="22:103" x14ac:dyDescent="0.2">
      <c r="V166" s="110">
        <v>159</v>
      </c>
      <c r="W166" s="110">
        <f t="shared" si="407"/>
        <v>39437.142857142855</v>
      </c>
      <c r="X166" s="110">
        <f t="shared" si="407"/>
        <v>58234.285714285717</v>
      </c>
      <c r="Y166" s="134">
        <f t="shared" si="408"/>
        <v>58234.285714285717</v>
      </c>
      <c r="Z166" s="110">
        <f t="shared" ref="Z166:AA166" si="501">Y166</f>
        <v>58234.285714285717</v>
      </c>
      <c r="AA166" s="110">
        <f t="shared" si="501"/>
        <v>58234.285714285717</v>
      </c>
      <c r="AO166" s="110">
        <v>159</v>
      </c>
      <c r="AP166" s="110">
        <f t="shared" ref="AP166:AT166" si="502">IFERROR(MAX($AO166-$C$2,0)*INDEX($AL$8:$AL$17,MATCH(AP$7,$AM$8:$AM$17,0))*$C$4/$C$3,AQ166)</f>
        <v>22114.285714285714</v>
      </c>
      <c r="AQ166" s="110">
        <f t="shared" si="502"/>
        <v>27642.857142857141</v>
      </c>
      <c r="AR166" s="110">
        <f t="shared" si="502"/>
        <v>33171.428571428572</v>
      </c>
      <c r="AS166" s="110">
        <f t="shared" si="502"/>
        <v>55285.714285714283</v>
      </c>
      <c r="AT166" s="110">
        <f t="shared" si="502"/>
        <v>110571.42857142857</v>
      </c>
      <c r="BH166" s="110">
        <v>159</v>
      </c>
      <c r="BI166" s="110">
        <f t="shared" ref="BI166:BM166" si="503">IFERROR(MAX($BH166-$C$2,0)*INDEX($BE$8:$BE$17,MATCH(BI$7,$BF$8:$BF$17,0))*$C$4/$C$3,BJ166)</f>
        <v>0</v>
      </c>
      <c r="BJ166" s="110">
        <f t="shared" si="503"/>
        <v>0</v>
      </c>
      <c r="BK166" s="110">
        <f t="shared" si="503"/>
        <v>0</v>
      </c>
      <c r="BL166" s="110">
        <f t="shared" si="503"/>
        <v>0</v>
      </c>
      <c r="BM166" s="110">
        <f t="shared" si="503"/>
        <v>0</v>
      </c>
      <c r="CA166" s="110">
        <v>159</v>
      </c>
      <c r="CB166" s="136">
        <f t="shared" si="367"/>
        <v>16125</v>
      </c>
      <c r="CC166" s="136">
        <f t="shared" si="367"/>
        <v>15664.285714285714</v>
      </c>
      <c r="CD166" s="136">
        <f t="shared" si="367"/>
        <v>27642.857142857141</v>
      </c>
      <c r="CE166" s="136">
        <f t="shared" si="367"/>
        <v>44535.714285714283</v>
      </c>
      <c r="CF166" s="136">
        <f t="shared" si="367"/>
        <v>115178.57142857143</v>
      </c>
      <c r="CL166" s="125">
        <v>159</v>
      </c>
      <c r="CM166" s="125">
        <f t="shared" si="412"/>
        <v>77676.428571428565</v>
      </c>
      <c r="CN166" s="125">
        <f t="shared" si="413"/>
        <v>101541.42857142857</v>
      </c>
      <c r="CO166" s="125">
        <f t="shared" si="414"/>
        <v>119048.57142857143</v>
      </c>
      <c r="CP166" s="125">
        <f t="shared" si="415"/>
        <v>158055.71428571429</v>
      </c>
      <c r="CQ166" s="125">
        <f t="shared" si="416"/>
        <v>283984.28571428574</v>
      </c>
      <c r="CT166" s="125">
        <v>159</v>
      </c>
      <c r="CU166" s="125">
        <f>求节点(节奏总纲!R$4:R$363,CM$8:CM$367,$CT166)</f>
        <v>198707.14285714287</v>
      </c>
      <c r="CV166" s="125">
        <f>求节点(节奏总纲!S$4:S$363,CN$8:CN$367,$CT166)</f>
        <v>259757.14285714287</v>
      </c>
      <c r="CW166" s="125">
        <f>求节点(节奏总纲!T$4:T$363,CO$8:CO$367,$CT166)</f>
        <v>304542.85714285716</v>
      </c>
      <c r="CX166" s="125">
        <f>求节点(节奏总纲!U$4:U$363,CP$8:CP$367,$CT166)</f>
        <v>404328.57142857142</v>
      </c>
      <c r="CY166" s="125">
        <f>求节点(节奏总纲!V$4:V$363,CQ$8:CQ$367,$CT166)</f>
        <v>726471.42857142864</v>
      </c>
    </row>
    <row r="167" spans="22:103" x14ac:dyDescent="0.2">
      <c r="V167" s="110">
        <v>160</v>
      </c>
      <c r="W167" s="110">
        <f t="shared" si="407"/>
        <v>39742.857142857145</v>
      </c>
      <c r="X167" s="110">
        <f t="shared" si="407"/>
        <v>58685.714285714283</v>
      </c>
      <c r="Y167" s="134">
        <f t="shared" si="408"/>
        <v>58685.714285714283</v>
      </c>
      <c r="Z167" s="110">
        <f t="shared" ref="Z167:AA167" si="504">Y167</f>
        <v>58685.714285714283</v>
      </c>
      <c r="AA167" s="110">
        <f t="shared" si="504"/>
        <v>58685.714285714283</v>
      </c>
      <c r="AO167" s="110">
        <v>160</v>
      </c>
      <c r="AP167" s="110">
        <f t="shared" ref="AP167:AT167" si="505">IFERROR(MAX($AO167-$C$2,0)*INDEX($AL$8:$AL$17,MATCH(AP$7,$AM$8:$AM$17,0))*$C$4/$C$3,AQ167)</f>
        <v>22285.714285714286</v>
      </c>
      <c r="AQ167" s="110">
        <f t="shared" si="505"/>
        <v>27857.142857142859</v>
      </c>
      <c r="AR167" s="110">
        <f t="shared" si="505"/>
        <v>33428.571428571428</v>
      </c>
      <c r="AS167" s="110">
        <f t="shared" si="505"/>
        <v>55714.285714285717</v>
      </c>
      <c r="AT167" s="110">
        <f t="shared" si="505"/>
        <v>111428.57142857143</v>
      </c>
      <c r="BH167" s="110">
        <v>160</v>
      </c>
      <c r="BI167" s="110">
        <f t="shared" ref="BI167:BM167" si="506">IFERROR(MAX($BH167-$C$2,0)*INDEX($BE$8:$BE$17,MATCH(BI$7,$BF$8:$BF$17,0))*$C$4/$C$3,BJ167)</f>
        <v>0</v>
      </c>
      <c r="BJ167" s="110">
        <f t="shared" si="506"/>
        <v>0</v>
      </c>
      <c r="BK167" s="110">
        <f t="shared" si="506"/>
        <v>0</v>
      </c>
      <c r="BL167" s="110">
        <f t="shared" si="506"/>
        <v>0</v>
      </c>
      <c r="BM167" s="110">
        <f t="shared" si="506"/>
        <v>0</v>
      </c>
      <c r="CA167" s="110">
        <v>160</v>
      </c>
      <c r="CB167" s="136">
        <f t="shared" si="367"/>
        <v>16250</v>
      </c>
      <c r="CC167" s="136">
        <f t="shared" si="367"/>
        <v>15785.714285714286</v>
      </c>
      <c r="CD167" s="136">
        <f t="shared" si="367"/>
        <v>27857.142857142859</v>
      </c>
      <c r="CE167" s="136">
        <f t="shared" si="367"/>
        <v>44880.952380952374</v>
      </c>
      <c r="CF167" s="136">
        <f t="shared" si="367"/>
        <v>116071.42857142857</v>
      </c>
      <c r="CL167" s="125">
        <v>160</v>
      </c>
      <c r="CM167" s="125">
        <f t="shared" si="412"/>
        <v>78278.571428571435</v>
      </c>
      <c r="CN167" s="125">
        <f t="shared" si="413"/>
        <v>102328.57142857143</v>
      </c>
      <c r="CO167" s="125">
        <f t="shared" si="414"/>
        <v>119971.42857142857</v>
      </c>
      <c r="CP167" s="125">
        <f t="shared" si="415"/>
        <v>159280.95238095237</v>
      </c>
      <c r="CQ167" s="125">
        <f t="shared" si="416"/>
        <v>286185.71428571426</v>
      </c>
      <c r="CT167" s="125">
        <v>160</v>
      </c>
      <c r="CU167" s="125">
        <f>求节点(节奏总纲!R$4:R$363,CM$8:CM$367,$CT167)</f>
        <v>198707.14285714287</v>
      </c>
      <c r="CV167" s="125">
        <f>求节点(节奏总纲!S$4:S$363,CN$8:CN$367,$CT167)</f>
        <v>259757.14285714287</v>
      </c>
      <c r="CW167" s="125">
        <f>求节点(节奏总纲!T$4:T$363,CO$8:CO$367,$CT167)</f>
        <v>304542.85714285716</v>
      </c>
      <c r="CX167" s="125">
        <f>求节点(节奏总纲!U$4:U$363,CP$8:CP$367,$CT167)</f>
        <v>404328.57142857142</v>
      </c>
      <c r="CY167" s="125">
        <f>求节点(节奏总纲!V$4:V$363,CQ$8:CQ$367,$CT167)</f>
        <v>726471.42857142864</v>
      </c>
    </row>
    <row r="168" spans="22:103" x14ac:dyDescent="0.2">
      <c r="V168" s="110">
        <v>161</v>
      </c>
      <c r="W168" s="110">
        <f t="shared" si="407"/>
        <v>40048.571428571428</v>
      </c>
      <c r="X168" s="110">
        <f t="shared" si="407"/>
        <v>59137.142857142855</v>
      </c>
      <c r="Y168" s="134">
        <f t="shared" si="408"/>
        <v>59137.142857142855</v>
      </c>
      <c r="Z168" s="110">
        <f t="shared" ref="Z168:AA168" si="507">Y168</f>
        <v>59137.142857142855</v>
      </c>
      <c r="AA168" s="110">
        <f t="shared" si="507"/>
        <v>59137.142857142855</v>
      </c>
      <c r="AO168" s="110">
        <v>161</v>
      </c>
      <c r="AP168" s="110">
        <f t="shared" ref="AP168:AT168" si="508">IFERROR(MAX($AO168-$C$2,0)*INDEX($AL$8:$AL$17,MATCH(AP$7,$AM$8:$AM$17,0))*$C$4/$C$3,AQ168)</f>
        <v>22457.142857142859</v>
      </c>
      <c r="AQ168" s="110">
        <f t="shared" si="508"/>
        <v>28071.428571428572</v>
      </c>
      <c r="AR168" s="110">
        <f t="shared" si="508"/>
        <v>33685.714285714283</v>
      </c>
      <c r="AS168" s="110">
        <f t="shared" si="508"/>
        <v>56142.857142857145</v>
      </c>
      <c r="AT168" s="110">
        <f t="shared" si="508"/>
        <v>112285.71428571429</v>
      </c>
      <c r="BH168" s="110">
        <v>161</v>
      </c>
      <c r="BI168" s="110">
        <f t="shared" ref="BI168:BM168" si="509">IFERROR(MAX($BH168-$C$2,0)*INDEX($BE$8:$BE$17,MATCH(BI$7,$BF$8:$BF$17,0))*$C$4/$C$3,BJ168)</f>
        <v>0</v>
      </c>
      <c r="BJ168" s="110">
        <f t="shared" si="509"/>
        <v>0</v>
      </c>
      <c r="BK168" s="110">
        <f t="shared" si="509"/>
        <v>0</v>
      </c>
      <c r="BL168" s="110">
        <f t="shared" si="509"/>
        <v>0</v>
      </c>
      <c r="BM168" s="110">
        <f t="shared" si="509"/>
        <v>0</v>
      </c>
      <c r="CA168" s="110">
        <v>161</v>
      </c>
      <c r="CB168" s="136">
        <f t="shared" si="367"/>
        <v>16375</v>
      </c>
      <c r="CC168" s="136">
        <f t="shared" si="367"/>
        <v>15907.142857142857</v>
      </c>
      <c r="CD168" s="136">
        <f t="shared" si="367"/>
        <v>28071.428571428572</v>
      </c>
      <c r="CE168" s="136">
        <f t="shared" si="367"/>
        <v>45226.190476190473</v>
      </c>
      <c r="CF168" s="136">
        <f t="shared" si="367"/>
        <v>116964.28571428571</v>
      </c>
      <c r="CL168" s="125">
        <v>161</v>
      </c>
      <c r="CM168" s="125">
        <f t="shared" si="412"/>
        <v>78880.71428571429</v>
      </c>
      <c r="CN168" s="125">
        <f t="shared" si="413"/>
        <v>103115.71428571428</v>
      </c>
      <c r="CO168" s="125">
        <f t="shared" si="414"/>
        <v>120894.28571428571</v>
      </c>
      <c r="CP168" s="125">
        <f t="shared" si="415"/>
        <v>160506.19047619047</v>
      </c>
      <c r="CQ168" s="125">
        <f t="shared" si="416"/>
        <v>288387.14285714284</v>
      </c>
    </row>
    <row r="169" spans="22:103" x14ac:dyDescent="0.2">
      <c r="V169" s="110">
        <v>162</v>
      </c>
      <c r="W169" s="110">
        <f t="shared" si="407"/>
        <v>40354.285714285717</v>
      </c>
      <c r="X169" s="110">
        <f t="shared" si="407"/>
        <v>59588.571428571428</v>
      </c>
      <c r="Y169" s="134">
        <f t="shared" si="408"/>
        <v>59588.571428571428</v>
      </c>
      <c r="Z169" s="110">
        <f t="shared" ref="Z169:AA169" si="510">Y169</f>
        <v>59588.571428571428</v>
      </c>
      <c r="AA169" s="110">
        <f t="shared" si="510"/>
        <v>59588.571428571428</v>
      </c>
      <c r="AO169" s="110">
        <v>162</v>
      </c>
      <c r="AP169" s="110">
        <f t="shared" ref="AP169:AT169" si="511">IFERROR(MAX($AO169-$C$2,0)*INDEX($AL$8:$AL$17,MATCH(AP$7,$AM$8:$AM$17,0))*$C$4/$C$3,AQ169)</f>
        <v>22628.571428571428</v>
      </c>
      <c r="AQ169" s="110">
        <f t="shared" si="511"/>
        <v>28285.714285714286</v>
      </c>
      <c r="AR169" s="110">
        <f t="shared" si="511"/>
        <v>33942.857142857145</v>
      </c>
      <c r="AS169" s="110">
        <f t="shared" si="511"/>
        <v>56571.428571428572</v>
      </c>
      <c r="AT169" s="110">
        <f t="shared" si="511"/>
        <v>113142.85714285714</v>
      </c>
      <c r="BH169" s="110">
        <v>162</v>
      </c>
      <c r="BI169" s="110">
        <f t="shared" ref="BI169:BM169" si="512">IFERROR(MAX($BH169-$C$2,0)*INDEX($BE$8:$BE$17,MATCH(BI$7,$BF$8:$BF$17,0))*$C$4/$C$3,BJ169)</f>
        <v>0</v>
      </c>
      <c r="BJ169" s="110">
        <f t="shared" si="512"/>
        <v>0</v>
      </c>
      <c r="BK169" s="110">
        <f t="shared" si="512"/>
        <v>0</v>
      </c>
      <c r="BL169" s="110">
        <f t="shared" si="512"/>
        <v>0</v>
      </c>
      <c r="BM169" s="110">
        <f t="shared" si="512"/>
        <v>0</v>
      </c>
      <c r="CA169" s="110">
        <v>162</v>
      </c>
      <c r="CB169" s="136">
        <f t="shared" si="367"/>
        <v>16500</v>
      </c>
      <c r="CC169" s="136">
        <f t="shared" si="367"/>
        <v>16028.571428571429</v>
      </c>
      <c r="CD169" s="136">
        <f t="shared" si="367"/>
        <v>28285.714285714286</v>
      </c>
      <c r="CE169" s="136">
        <f t="shared" si="367"/>
        <v>45571.428571428572</v>
      </c>
      <c r="CF169" s="136">
        <f t="shared" si="367"/>
        <v>117857.14285714286</v>
      </c>
      <c r="CL169" s="125">
        <v>162</v>
      </c>
      <c r="CM169" s="125">
        <f t="shared" si="412"/>
        <v>79482.857142857145</v>
      </c>
      <c r="CN169" s="125">
        <f t="shared" si="413"/>
        <v>103902.85714285714</v>
      </c>
      <c r="CO169" s="125">
        <f t="shared" si="414"/>
        <v>121817.14285714287</v>
      </c>
      <c r="CP169" s="125">
        <f t="shared" si="415"/>
        <v>161731.42857142858</v>
      </c>
      <c r="CQ169" s="125">
        <f t="shared" si="416"/>
        <v>290588.57142857142</v>
      </c>
    </row>
    <row r="170" spans="22:103" x14ac:dyDescent="0.2">
      <c r="V170" s="110">
        <v>163</v>
      </c>
      <c r="W170" s="110">
        <f t="shared" si="407"/>
        <v>40660</v>
      </c>
      <c r="X170" s="110">
        <f t="shared" si="407"/>
        <v>60040</v>
      </c>
      <c r="Y170" s="134">
        <f t="shared" si="408"/>
        <v>60040</v>
      </c>
      <c r="Z170" s="110">
        <f t="shared" ref="Z170:AA170" si="513">Y170</f>
        <v>60040</v>
      </c>
      <c r="AA170" s="110">
        <f t="shared" si="513"/>
        <v>60040</v>
      </c>
      <c r="AO170" s="110">
        <v>163</v>
      </c>
      <c r="AP170" s="110">
        <f t="shared" ref="AP170:AT170" si="514">IFERROR(MAX($AO170-$C$2,0)*INDEX($AL$8:$AL$17,MATCH(AP$7,$AM$8:$AM$17,0))*$C$4/$C$3,AQ170)</f>
        <v>22800</v>
      </c>
      <c r="AQ170" s="110">
        <f t="shared" si="514"/>
        <v>28500</v>
      </c>
      <c r="AR170" s="110">
        <f t="shared" si="514"/>
        <v>34200</v>
      </c>
      <c r="AS170" s="110">
        <f t="shared" si="514"/>
        <v>57000</v>
      </c>
      <c r="AT170" s="110">
        <f t="shared" si="514"/>
        <v>114000</v>
      </c>
      <c r="BH170" s="110">
        <v>163</v>
      </c>
      <c r="BI170" s="110">
        <f t="shared" ref="BI170:BM170" si="515">IFERROR(MAX($BH170-$C$2,0)*INDEX($BE$8:$BE$17,MATCH(BI$7,$BF$8:$BF$17,0))*$C$4/$C$3,BJ170)</f>
        <v>0</v>
      </c>
      <c r="BJ170" s="110">
        <f t="shared" si="515"/>
        <v>0</v>
      </c>
      <c r="BK170" s="110">
        <f t="shared" si="515"/>
        <v>0</v>
      </c>
      <c r="BL170" s="110">
        <f t="shared" si="515"/>
        <v>0</v>
      </c>
      <c r="BM170" s="110">
        <f t="shared" si="515"/>
        <v>0</v>
      </c>
      <c r="CA170" s="110">
        <v>163</v>
      </c>
      <c r="CB170" s="136">
        <f t="shared" si="367"/>
        <v>16625</v>
      </c>
      <c r="CC170" s="136">
        <f t="shared" si="367"/>
        <v>16150</v>
      </c>
      <c r="CD170" s="136">
        <f t="shared" si="367"/>
        <v>28500</v>
      </c>
      <c r="CE170" s="136">
        <f t="shared" si="367"/>
        <v>45916.666666666664</v>
      </c>
      <c r="CF170" s="136">
        <f t="shared" si="367"/>
        <v>118750</v>
      </c>
      <c r="CL170" s="125">
        <v>163</v>
      </c>
      <c r="CM170" s="125">
        <f t="shared" si="412"/>
        <v>80085</v>
      </c>
      <c r="CN170" s="125">
        <f t="shared" si="413"/>
        <v>104690</v>
      </c>
      <c r="CO170" s="125">
        <f t="shared" si="414"/>
        <v>122740</v>
      </c>
      <c r="CP170" s="125">
        <f t="shared" si="415"/>
        <v>162956.66666666666</v>
      </c>
      <c r="CQ170" s="125">
        <f t="shared" si="416"/>
        <v>292790</v>
      </c>
    </row>
    <row r="171" spans="22:103" x14ac:dyDescent="0.2">
      <c r="V171" s="110">
        <v>164</v>
      </c>
      <c r="W171" s="110">
        <f t="shared" si="407"/>
        <v>40965.714285714283</v>
      </c>
      <c r="X171" s="110">
        <f t="shared" si="407"/>
        <v>60491.428571428572</v>
      </c>
      <c r="Y171" s="134">
        <f t="shared" si="408"/>
        <v>60491.428571428572</v>
      </c>
      <c r="Z171" s="110">
        <f t="shared" ref="Z171:AA171" si="516">Y171</f>
        <v>60491.428571428572</v>
      </c>
      <c r="AA171" s="110">
        <f t="shared" si="516"/>
        <v>60491.428571428572</v>
      </c>
      <c r="AO171" s="110">
        <v>164</v>
      </c>
      <c r="AP171" s="110">
        <f t="shared" ref="AP171:AT171" si="517">IFERROR(MAX($AO171-$C$2,0)*INDEX($AL$8:$AL$17,MATCH(AP$7,$AM$8:$AM$17,0))*$C$4/$C$3,AQ171)</f>
        <v>22971.428571428572</v>
      </c>
      <c r="AQ171" s="110">
        <f t="shared" si="517"/>
        <v>28714.285714285714</v>
      </c>
      <c r="AR171" s="110">
        <f t="shared" si="517"/>
        <v>34457.142857142855</v>
      </c>
      <c r="AS171" s="110">
        <f t="shared" si="517"/>
        <v>57428.571428571428</v>
      </c>
      <c r="AT171" s="110">
        <f t="shared" si="517"/>
        <v>114857.14285714286</v>
      </c>
      <c r="BH171" s="110">
        <v>164</v>
      </c>
      <c r="BI171" s="110">
        <f t="shared" ref="BI171:BM171" si="518">IFERROR(MAX($BH171-$C$2,0)*INDEX($BE$8:$BE$17,MATCH(BI$7,$BF$8:$BF$17,0))*$C$4/$C$3,BJ171)</f>
        <v>0</v>
      </c>
      <c r="BJ171" s="110">
        <f t="shared" si="518"/>
        <v>0</v>
      </c>
      <c r="BK171" s="110">
        <f t="shared" si="518"/>
        <v>0</v>
      </c>
      <c r="BL171" s="110">
        <f t="shared" si="518"/>
        <v>0</v>
      </c>
      <c r="BM171" s="110">
        <f t="shared" si="518"/>
        <v>0</v>
      </c>
      <c r="CA171" s="110">
        <v>164</v>
      </c>
      <c r="CB171" s="136">
        <f t="shared" si="367"/>
        <v>16750</v>
      </c>
      <c r="CC171" s="136">
        <f t="shared" si="367"/>
        <v>16271.428571428571</v>
      </c>
      <c r="CD171" s="136">
        <f t="shared" si="367"/>
        <v>28714.285714285714</v>
      </c>
      <c r="CE171" s="136">
        <f t="shared" si="367"/>
        <v>46261.904761904756</v>
      </c>
      <c r="CF171" s="136">
        <f t="shared" si="367"/>
        <v>119642.85714285714</v>
      </c>
      <c r="CL171" s="125">
        <v>164</v>
      </c>
      <c r="CM171" s="125">
        <f t="shared" si="412"/>
        <v>80687.142857142855</v>
      </c>
      <c r="CN171" s="125">
        <f t="shared" si="413"/>
        <v>105477.14285714286</v>
      </c>
      <c r="CO171" s="125">
        <f t="shared" si="414"/>
        <v>123662.85714285713</v>
      </c>
      <c r="CP171" s="125">
        <f t="shared" si="415"/>
        <v>164181.90476190476</v>
      </c>
      <c r="CQ171" s="125">
        <f t="shared" si="416"/>
        <v>294991.42857142858</v>
      </c>
    </row>
    <row r="172" spans="22:103" x14ac:dyDescent="0.2">
      <c r="V172" s="110">
        <v>165</v>
      </c>
      <c r="W172" s="110">
        <f t="shared" si="407"/>
        <v>41271.428571428572</v>
      </c>
      <c r="X172" s="110">
        <f t="shared" si="407"/>
        <v>60942.857142857145</v>
      </c>
      <c r="Y172" s="134">
        <f t="shared" si="408"/>
        <v>60942.857142857145</v>
      </c>
      <c r="Z172" s="110">
        <f t="shared" ref="Z172:AA172" si="519">Y172</f>
        <v>60942.857142857145</v>
      </c>
      <c r="AA172" s="110">
        <f t="shared" si="519"/>
        <v>60942.857142857145</v>
      </c>
      <c r="AO172" s="110">
        <v>165</v>
      </c>
      <c r="AP172" s="110">
        <f t="shared" ref="AP172:AT172" si="520">IFERROR(MAX($AO172-$C$2,0)*INDEX($AL$8:$AL$17,MATCH(AP$7,$AM$8:$AM$17,0))*$C$4/$C$3,AQ172)</f>
        <v>23142.857142857141</v>
      </c>
      <c r="AQ172" s="110">
        <f t="shared" si="520"/>
        <v>28928.571428571428</v>
      </c>
      <c r="AR172" s="110">
        <f t="shared" si="520"/>
        <v>34714.285714285717</v>
      </c>
      <c r="AS172" s="110">
        <f t="shared" si="520"/>
        <v>57857.142857142855</v>
      </c>
      <c r="AT172" s="110">
        <f t="shared" si="520"/>
        <v>115714.28571428571</v>
      </c>
      <c r="BH172" s="110">
        <v>165</v>
      </c>
      <c r="BI172" s="110">
        <f t="shared" ref="BI172:BM172" si="521">IFERROR(MAX($BH172-$C$2,0)*INDEX($BE$8:$BE$17,MATCH(BI$7,$BF$8:$BF$17,0))*$C$4/$C$3,BJ172)</f>
        <v>0</v>
      </c>
      <c r="BJ172" s="110">
        <f t="shared" si="521"/>
        <v>0</v>
      </c>
      <c r="BK172" s="110">
        <f t="shared" si="521"/>
        <v>0</v>
      </c>
      <c r="BL172" s="110">
        <f t="shared" si="521"/>
        <v>0</v>
      </c>
      <c r="BM172" s="110">
        <f t="shared" si="521"/>
        <v>0</v>
      </c>
      <c r="CA172" s="110">
        <v>165</v>
      </c>
      <c r="CB172" s="136">
        <f t="shared" si="367"/>
        <v>16875</v>
      </c>
      <c r="CC172" s="136">
        <f t="shared" si="367"/>
        <v>16392.857142857141</v>
      </c>
      <c r="CD172" s="136">
        <f t="shared" si="367"/>
        <v>28928.571428571428</v>
      </c>
      <c r="CE172" s="136">
        <f t="shared" si="367"/>
        <v>46607.142857142855</v>
      </c>
      <c r="CF172" s="136">
        <f t="shared" si="367"/>
        <v>120535.71428571429</v>
      </c>
      <c r="CL172" s="125">
        <v>165</v>
      </c>
      <c r="CM172" s="125">
        <f t="shared" si="412"/>
        <v>81289.28571428571</v>
      </c>
      <c r="CN172" s="125">
        <f t="shared" si="413"/>
        <v>106264.28571428572</v>
      </c>
      <c r="CO172" s="125">
        <f t="shared" si="414"/>
        <v>124585.71428571429</v>
      </c>
      <c r="CP172" s="125">
        <f t="shared" si="415"/>
        <v>165407.14285714284</v>
      </c>
      <c r="CQ172" s="125">
        <f t="shared" si="416"/>
        <v>297192.85714285716</v>
      </c>
    </row>
    <row r="173" spans="22:103" x14ac:dyDescent="0.2">
      <c r="V173" s="110">
        <v>166</v>
      </c>
      <c r="W173" s="110">
        <f t="shared" si="407"/>
        <v>41577.142857142855</v>
      </c>
      <c r="X173" s="110">
        <f t="shared" si="407"/>
        <v>61394.285714285717</v>
      </c>
      <c r="Y173" s="134">
        <f t="shared" si="408"/>
        <v>61394.285714285717</v>
      </c>
      <c r="Z173" s="110">
        <f t="shared" ref="Z173:AA173" si="522">Y173</f>
        <v>61394.285714285717</v>
      </c>
      <c r="AA173" s="110">
        <f t="shared" si="522"/>
        <v>61394.285714285717</v>
      </c>
      <c r="AO173" s="110">
        <v>166</v>
      </c>
      <c r="AP173" s="110">
        <f t="shared" ref="AP173:AT173" si="523">IFERROR(MAX($AO173-$C$2,0)*INDEX($AL$8:$AL$17,MATCH(AP$7,$AM$8:$AM$17,0))*$C$4/$C$3,AQ173)</f>
        <v>23314.285714285714</v>
      </c>
      <c r="AQ173" s="110">
        <f t="shared" si="523"/>
        <v>29142.857142857141</v>
      </c>
      <c r="AR173" s="110">
        <f t="shared" si="523"/>
        <v>34971.428571428572</v>
      </c>
      <c r="AS173" s="110">
        <f t="shared" si="523"/>
        <v>58285.714285714283</v>
      </c>
      <c r="AT173" s="110">
        <f t="shared" si="523"/>
        <v>116571.42857142857</v>
      </c>
      <c r="BH173" s="110">
        <v>166</v>
      </c>
      <c r="BI173" s="110">
        <f t="shared" ref="BI173:BM173" si="524">IFERROR(MAX($BH173-$C$2,0)*INDEX($BE$8:$BE$17,MATCH(BI$7,$BF$8:$BF$17,0))*$C$4/$C$3,BJ173)</f>
        <v>0</v>
      </c>
      <c r="BJ173" s="110">
        <f t="shared" si="524"/>
        <v>0</v>
      </c>
      <c r="BK173" s="110">
        <f t="shared" si="524"/>
        <v>0</v>
      </c>
      <c r="BL173" s="110">
        <f t="shared" si="524"/>
        <v>0</v>
      </c>
      <c r="BM173" s="110">
        <f t="shared" si="524"/>
        <v>0</v>
      </c>
      <c r="CA173" s="110">
        <v>166</v>
      </c>
      <c r="CB173" s="136">
        <f t="shared" si="367"/>
        <v>17000</v>
      </c>
      <c r="CC173" s="136">
        <f t="shared" si="367"/>
        <v>16514.285714285714</v>
      </c>
      <c r="CD173" s="136">
        <f t="shared" si="367"/>
        <v>29142.857142857141</v>
      </c>
      <c r="CE173" s="136">
        <f t="shared" si="367"/>
        <v>46952.380952380947</v>
      </c>
      <c r="CF173" s="136">
        <f t="shared" si="367"/>
        <v>121428.57142857143</v>
      </c>
      <c r="CL173" s="125">
        <v>166</v>
      </c>
      <c r="CM173" s="125">
        <f t="shared" si="412"/>
        <v>81891.428571428565</v>
      </c>
      <c r="CN173" s="125">
        <f t="shared" si="413"/>
        <v>107051.42857142857</v>
      </c>
      <c r="CO173" s="125">
        <f t="shared" si="414"/>
        <v>125508.57142857143</v>
      </c>
      <c r="CP173" s="125">
        <f t="shared" si="415"/>
        <v>166632.38095238095</v>
      </c>
      <c r="CQ173" s="125">
        <f t="shared" si="416"/>
        <v>299394.28571428574</v>
      </c>
    </row>
    <row r="174" spans="22:103" x14ac:dyDescent="0.2">
      <c r="V174" s="110">
        <v>167</v>
      </c>
      <c r="W174" s="110">
        <f t="shared" si="407"/>
        <v>41882.857142857145</v>
      </c>
      <c r="X174" s="110">
        <f t="shared" si="407"/>
        <v>61845.714285714283</v>
      </c>
      <c r="Y174" s="134">
        <f t="shared" si="408"/>
        <v>61845.714285714283</v>
      </c>
      <c r="Z174" s="110">
        <f t="shared" ref="Z174:AA174" si="525">Y174</f>
        <v>61845.714285714283</v>
      </c>
      <c r="AA174" s="110">
        <f t="shared" si="525"/>
        <v>61845.714285714283</v>
      </c>
      <c r="AO174" s="110">
        <v>167</v>
      </c>
      <c r="AP174" s="110">
        <f t="shared" ref="AP174:AT174" si="526">IFERROR(MAX($AO174-$C$2,0)*INDEX($AL$8:$AL$17,MATCH(AP$7,$AM$8:$AM$17,0))*$C$4/$C$3,AQ174)</f>
        <v>23485.714285714286</v>
      </c>
      <c r="AQ174" s="110">
        <f t="shared" si="526"/>
        <v>29357.142857142859</v>
      </c>
      <c r="AR174" s="110">
        <f t="shared" si="526"/>
        <v>35228.571428571428</v>
      </c>
      <c r="AS174" s="110">
        <f t="shared" si="526"/>
        <v>58714.285714285717</v>
      </c>
      <c r="AT174" s="110">
        <f t="shared" si="526"/>
        <v>117428.57142857143</v>
      </c>
      <c r="BH174" s="110">
        <v>167</v>
      </c>
      <c r="BI174" s="110">
        <f t="shared" ref="BI174:BM174" si="527">IFERROR(MAX($BH174-$C$2,0)*INDEX($BE$8:$BE$17,MATCH(BI$7,$BF$8:$BF$17,0))*$C$4/$C$3,BJ174)</f>
        <v>0</v>
      </c>
      <c r="BJ174" s="110">
        <f t="shared" si="527"/>
        <v>0</v>
      </c>
      <c r="BK174" s="110">
        <f t="shared" si="527"/>
        <v>0</v>
      </c>
      <c r="BL174" s="110">
        <f t="shared" si="527"/>
        <v>0</v>
      </c>
      <c r="BM174" s="110">
        <f t="shared" si="527"/>
        <v>0</v>
      </c>
      <c r="CA174" s="110">
        <v>167</v>
      </c>
      <c r="CB174" s="136">
        <f t="shared" ref="CB174:CF205" si="528">MAX($CA174-$C$2,0)*INDEX($BX$8:$BX$44,MATCH(CB$7,$BY$8:$BY$44,0))/$C$3</f>
        <v>17125</v>
      </c>
      <c r="CC174" s="136">
        <f t="shared" si="528"/>
        <v>16635.714285714286</v>
      </c>
      <c r="CD174" s="136">
        <f t="shared" si="528"/>
        <v>29357.142857142859</v>
      </c>
      <c r="CE174" s="136">
        <f t="shared" si="528"/>
        <v>47297.619047619046</v>
      </c>
      <c r="CF174" s="136">
        <f t="shared" si="528"/>
        <v>122321.42857142857</v>
      </c>
      <c r="CL174" s="125">
        <v>167</v>
      </c>
      <c r="CM174" s="125">
        <f t="shared" si="412"/>
        <v>82493.571428571435</v>
      </c>
      <c r="CN174" s="125">
        <f t="shared" si="413"/>
        <v>107838.57142857143</v>
      </c>
      <c r="CO174" s="125">
        <f t="shared" si="414"/>
        <v>126431.42857142857</v>
      </c>
      <c r="CP174" s="125">
        <f t="shared" si="415"/>
        <v>167857.61904761905</v>
      </c>
      <c r="CQ174" s="125">
        <f t="shared" si="416"/>
        <v>301595.71428571426</v>
      </c>
    </row>
    <row r="175" spans="22:103" x14ac:dyDescent="0.2">
      <c r="V175" s="110">
        <v>168</v>
      </c>
      <c r="W175" s="110">
        <f t="shared" si="407"/>
        <v>42188.571428571428</v>
      </c>
      <c r="X175" s="110">
        <f t="shared" si="407"/>
        <v>62297.142857142855</v>
      </c>
      <c r="Y175" s="134">
        <f t="shared" si="408"/>
        <v>62297.142857142855</v>
      </c>
      <c r="Z175" s="110">
        <f t="shared" ref="Z175:AA175" si="529">Y175</f>
        <v>62297.142857142855</v>
      </c>
      <c r="AA175" s="110">
        <f t="shared" si="529"/>
        <v>62297.142857142855</v>
      </c>
      <c r="AO175" s="110">
        <v>168</v>
      </c>
      <c r="AP175" s="110">
        <f t="shared" ref="AP175:AT175" si="530">IFERROR(MAX($AO175-$C$2,0)*INDEX($AL$8:$AL$17,MATCH(AP$7,$AM$8:$AM$17,0))*$C$4/$C$3,AQ175)</f>
        <v>23657.142857142859</v>
      </c>
      <c r="AQ175" s="110">
        <f t="shared" si="530"/>
        <v>29571.428571428572</v>
      </c>
      <c r="AR175" s="110">
        <f t="shared" si="530"/>
        <v>35485.714285714283</v>
      </c>
      <c r="AS175" s="110">
        <f t="shared" si="530"/>
        <v>59142.857142857145</v>
      </c>
      <c r="AT175" s="110">
        <f t="shared" si="530"/>
        <v>118285.71428571429</v>
      </c>
      <c r="BH175" s="110">
        <v>168</v>
      </c>
      <c r="BI175" s="110">
        <f t="shared" ref="BI175:BM175" si="531">IFERROR(MAX($BH175-$C$2,0)*INDEX($BE$8:$BE$17,MATCH(BI$7,$BF$8:$BF$17,0))*$C$4/$C$3,BJ175)</f>
        <v>0</v>
      </c>
      <c r="BJ175" s="110">
        <f t="shared" si="531"/>
        <v>0</v>
      </c>
      <c r="BK175" s="110">
        <f t="shared" si="531"/>
        <v>0</v>
      </c>
      <c r="BL175" s="110">
        <f t="shared" si="531"/>
        <v>0</v>
      </c>
      <c r="BM175" s="110">
        <f t="shared" si="531"/>
        <v>0</v>
      </c>
      <c r="CA175" s="110">
        <v>168</v>
      </c>
      <c r="CB175" s="136">
        <f t="shared" si="528"/>
        <v>17250</v>
      </c>
      <c r="CC175" s="136">
        <f t="shared" si="528"/>
        <v>16757.142857142859</v>
      </c>
      <c r="CD175" s="136">
        <f t="shared" si="528"/>
        <v>29571.428571428572</v>
      </c>
      <c r="CE175" s="136">
        <f t="shared" si="528"/>
        <v>47642.857142857145</v>
      </c>
      <c r="CF175" s="136">
        <f t="shared" si="528"/>
        <v>123214.28571428571</v>
      </c>
      <c r="CL175" s="125">
        <v>168</v>
      </c>
      <c r="CM175" s="125">
        <f t="shared" si="412"/>
        <v>83095.71428571429</v>
      </c>
      <c r="CN175" s="125">
        <f t="shared" si="413"/>
        <v>108625.71428571428</v>
      </c>
      <c r="CO175" s="125">
        <f t="shared" si="414"/>
        <v>127354.28571428571</v>
      </c>
      <c r="CP175" s="125">
        <f t="shared" si="415"/>
        <v>169082.85714285716</v>
      </c>
      <c r="CQ175" s="125">
        <f t="shared" si="416"/>
        <v>303797.14285714284</v>
      </c>
    </row>
    <row r="176" spans="22:103" x14ac:dyDescent="0.2">
      <c r="V176" s="110">
        <v>169</v>
      </c>
      <c r="W176" s="110">
        <f t="shared" si="407"/>
        <v>42494.285714285717</v>
      </c>
      <c r="X176" s="110">
        <f t="shared" si="407"/>
        <v>62748.571428571428</v>
      </c>
      <c r="Y176" s="134">
        <f t="shared" si="408"/>
        <v>62748.571428571428</v>
      </c>
      <c r="Z176" s="110">
        <f t="shared" ref="Z176:AA176" si="532">Y176</f>
        <v>62748.571428571428</v>
      </c>
      <c r="AA176" s="110">
        <f t="shared" si="532"/>
        <v>62748.571428571428</v>
      </c>
      <c r="AO176" s="110">
        <v>169</v>
      </c>
      <c r="AP176" s="110">
        <f t="shared" ref="AP176:AT176" si="533">IFERROR(MAX($AO176-$C$2,0)*INDEX($AL$8:$AL$17,MATCH(AP$7,$AM$8:$AM$17,0))*$C$4/$C$3,AQ176)</f>
        <v>23828.571428571428</v>
      </c>
      <c r="AQ176" s="110">
        <f t="shared" si="533"/>
        <v>29785.714285714286</v>
      </c>
      <c r="AR176" s="110">
        <f t="shared" si="533"/>
        <v>35742.857142857145</v>
      </c>
      <c r="AS176" s="110">
        <f t="shared" si="533"/>
        <v>59571.428571428572</v>
      </c>
      <c r="AT176" s="110">
        <f t="shared" si="533"/>
        <v>119142.85714285714</v>
      </c>
      <c r="BH176" s="110">
        <v>169</v>
      </c>
      <c r="BI176" s="110">
        <f t="shared" ref="BI176:BM176" si="534">IFERROR(MAX($BH176-$C$2,0)*INDEX($BE$8:$BE$17,MATCH(BI$7,$BF$8:$BF$17,0))*$C$4/$C$3,BJ176)</f>
        <v>0</v>
      </c>
      <c r="BJ176" s="110">
        <f t="shared" si="534"/>
        <v>0</v>
      </c>
      <c r="BK176" s="110">
        <f t="shared" si="534"/>
        <v>0</v>
      </c>
      <c r="BL176" s="110">
        <f t="shared" si="534"/>
        <v>0</v>
      </c>
      <c r="BM176" s="110">
        <f t="shared" si="534"/>
        <v>0</v>
      </c>
      <c r="CA176" s="110">
        <v>169</v>
      </c>
      <c r="CB176" s="136">
        <f t="shared" si="528"/>
        <v>17375</v>
      </c>
      <c r="CC176" s="136">
        <f t="shared" si="528"/>
        <v>16878.571428571428</v>
      </c>
      <c r="CD176" s="136">
        <f t="shared" si="528"/>
        <v>29785.714285714286</v>
      </c>
      <c r="CE176" s="136">
        <f t="shared" si="528"/>
        <v>47988.095238095229</v>
      </c>
      <c r="CF176" s="136">
        <f t="shared" si="528"/>
        <v>124107.14285714286</v>
      </c>
      <c r="CL176" s="125">
        <v>169</v>
      </c>
      <c r="CM176" s="125">
        <f t="shared" si="412"/>
        <v>83697.857142857145</v>
      </c>
      <c r="CN176" s="125">
        <f t="shared" si="413"/>
        <v>109412.85714285713</v>
      </c>
      <c r="CO176" s="125">
        <f t="shared" si="414"/>
        <v>128277.14285714287</v>
      </c>
      <c r="CP176" s="125">
        <f t="shared" si="415"/>
        <v>170308.09523809524</v>
      </c>
      <c r="CQ176" s="125">
        <f t="shared" si="416"/>
        <v>305998.57142857142</v>
      </c>
    </row>
    <row r="177" spans="22:95" x14ac:dyDescent="0.2">
      <c r="V177" s="110">
        <v>170</v>
      </c>
      <c r="W177" s="110">
        <f t="shared" si="407"/>
        <v>42800</v>
      </c>
      <c r="X177" s="110">
        <f t="shared" si="407"/>
        <v>63200</v>
      </c>
      <c r="Y177" s="134">
        <f t="shared" si="408"/>
        <v>63200</v>
      </c>
      <c r="Z177" s="110">
        <f t="shared" ref="Z177:AA177" si="535">Y177</f>
        <v>63200</v>
      </c>
      <c r="AA177" s="110">
        <f t="shared" si="535"/>
        <v>63200</v>
      </c>
      <c r="AO177" s="110">
        <v>170</v>
      </c>
      <c r="AP177" s="110">
        <f t="shared" ref="AP177:AT177" si="536">IFERROR(MAX($AO177-$C$2,0)*INDEX($AL$8:$AL$17,MATCH(AP$7,$AM$8:$AM$17,0))*$C$4/$C$3,AQ177)</f>
        <v>24000</v>
      </c>
      <c r="AQ177" s="110">
        <f t="shared" si="536"/>
        <v>30000</v>
      </c>
      <c r="AR177" s="110">
        <f t="shared" si="536"/>
        <v>36000</v>
      </c>
      <c r="AS177" s="110">
        <f t="shared" si="536"/>
        <v>60000</v>
      </c>
      <c r="AT177" s="110">
        <f t="shared" si="536"/>
        <v>120000</v>
      </c>
      <c r="BH177" s="110">
        <v>170</v>
      </c>
      <c r="BI177" s="110">
        <f t="shared" ref="BI177:BM177" si="537">IFERROR(MAX($BH177-$C$2,0)*INDEX($BE$8:$BE$17,MATCH(BI$7,$BF$8:$BF$17,0))*$C$4/$C$3,BJ177)</f>
        <v>0</v>
      </c>
      <c r="BJ177" s="110">
        <f t="shared" si="537"/>
        <v>0</v>
      </c>
      <c r="BK177" s="110">
        <f t="shared" si="537"/>
        <v>0</v>
      </c>
      <c r="BL177" s="110">
        <f t="shared" si="537"/>
        <v>0</v>
      </c>
      <c r="BM177" s="110">
        <f t="shared" si="537"/>
        <v>0</v>
      </c>
      <c r="CA177" s="110">
        <v>170</v>
      </c>
      <c r="CB177" s="136">
        <f t="shared" si="528"/>
        <v>17500</v>
      </c>
      <c r="CC177" s="136">
        <f t="shared" si="528"/>
        <v>17000</v>
      </c>
      <c r="CD177" s="136">
        <f t="shared" si="528"/>
        <v>30000</v>
      </c>
      <c r="CE177" s="136">
        <f t="shared" si="528"/>
        <v>48333.333333333328</v>
      </c>
      <c r="CF177" s="136">
        <f t="shared" si="528"/>
        <v>125000</v>
      </c>
      <c r="CL177" s="125">
        <v>170</v>
      </c>
      <c r="CM177" s="125">
        <f t="shared" si="412"/>
        <v>84300</v>
      </c>
      <c r="CN177" s="125">
        <f t="shared" si="413"/>
        <v>110200</v>
      </c>
      <c r="CO177" s="125">
        <f t="shared" si="414"/>
        <v>129200</v>
      </c>
      <c r="CP177" s="125">
        <f t="shared" si="415"/>
        <v>171533.33333333331</v>
      </c>
      <c r="CQ177" s="125">
        <f t="shared" si="416"/>
        <v>308200</v>
      </c>
    </row>
    <row r="178" spans="22:95" x14ac:dyDescent="0.2">
      <c r="V178" s="110">
        <v>171</v>
      </c>
      <c r="W178" s="110">
        <f t="shared" si="407"/>
        <v>43105.714285714283</v>
      </c>
      <c r="X178" s="110">
        <f t="shared" si="407"/>
        <v>63651.428571428572</v>
      </c>
      <c r="Y178" s="134">
        <f t="shared" si="408"/>
        <v>63651.428571428572</v>
      </c>
      <c r="Z178" s="110">
        <f t="shared" ref="Z178:AA178" si="538">Y178</f>
        <v>63651.428571428572</v>
      </c>
      <c r="AA178" s="110">
        <f t="shared" si="538"/>
        <v>63651.428571428572</v>
      </c>
      <c r="AO178" s="110">
        <v>171</v>
      </c>
      <c r="AP178" s="110">
        <f t="shared" ref="AP178:AT178" si="539">IFERROR(MAX($AO178-$C$2,0)*INDEX($AL$8:$AL$17,MATCH(AP$7,$AM$8:$AM$17,0))*$C$4/$C$3,AQ178)</f>
        <v>24171.428571428572</v>
      </c>
      <c r="AQ178" s="110">
        <f t="shared" si="539"/>
        <v>30214.285714285714</v>
      </c>
      <c r="AR178" s="110">
        <f t="shared" si="539"/>
        <v>36257.142857142855</v>
      </c>
      <c r="AS178" s="110">
        <f t="shared" si="539"/>
        <v>60428.571428571428</v>
      </c>
      <c r="AT178" s="110">
        <f t="shared" si="539"/>
        <v>120857.14285714286</v>
      </c>
      <c r="BH178" s="110">
        <v>171</v>
      </c>
      <c r="BI178" s="110">
        <f t="shared" ref="BI178:BM178" si="540">IFERROR(MAX($BH178-$C$2,0)*INDEX($BE$8:$BE$17,MATCH(BI$7,$BF$8:$BF$17,0))*$C$4/$C$3,BJ178)</f>
        <v>0</v>
      </c>
      <c r="BJ178" s="110">
        <f t="shared" si="540"/>
        <v>0</v>
      </c>
      <c r="BK178" s="110">
        <f t="shared" si="540"/>
        <v>0</v>
      </c>
      <c r="BL178" s="110">
        <f t="shared" si="540"/>
        <v>0</v>
      </c>
      <c r="BM178" s="110">
        <f t="shared" si="540"/>
        <v>0</v>
      </c>
      <c r="CA178" s="110">
        <v>171</v>
      </c>
      <c r="CB178" s="136">
        <f t="shared" si="528"/>
        <v>17625</v>
      </c>
      <c r="CC178" s="136">
        <f t="shared" si="528"/>
        <v>17121.428571428572</v>
      </c>
      <c r="CD178" s="136">
        <f t="shared" si="528"/>
        <v>30214.285714285714</v>
      </c>
      <c r="CE178" s="136">
        <f t="shared" si="528"/>
        <v>48678.571428571428</v>
      </c>
      <c r="CF178" s="136">
        <f t="shared" si="528"/>
        <v>125892.85714285714</v>
      </c>
      <c r="CL178" s="125">
        <v>171</v>
      </c>
      <c r="CM178" s="125">
        <f t="shared" si="412"/>
        <v>84902.142857142855</v>
      </c>
      <c r="CN178" s="125">
        <f t="shared" si="413"/>
        <v>110987.14285714287</v>
      </c>
      <c r="CO178" s="125">
        <f t="shared" si="414"/>
        <v>130122.85714285713</v>
      </c>
      <c r="CP178" s="125">
        <f t="shared" si="415"/>
        <v>172758.57142857142</v>
      </c>
      <c r="CQ178" s="125">
        <f t="shared" si="416"/>
        <v>310401.42857142858</v>
      </c>
    </row>
    <row r="179" spans="22:95" x14ac:dyDescent="0.2">
      <c r="V179" s="110">
        <v>172</v>
      </c>
      <c r="W179" s="110">
        <f t="shared" si="407"/>
        <v>43411.428571428572</v>
      </c>
      <c r="X179" s="110">
        <f t="shared" si="407"/>
        <v>64102.857142857145</v>
      </c>
      <c r="Y179" s="134">
        <f t="shared" si="408"/>
        <v>64102.857142857145</v>
      </c>
      <c r="Z179" s="110">
        <f t="shared" ref="Z179:AA179" si="541">Y179</f>
        <v>64102.857142857145</v>
      </c>
      <c r="AA179" s="110">
        <f t="shared" si="541"/>
        <v>64102.857142857145</v>
      </c>
      <c r="AO179" s="110">
        <v>172</v>
      </c>
      <c r="AP179" s="110">
        <f t="shared" ref="AP179:AT179" si="542">IFERROR(MAX($AO179-$C$2,0)*INDEX($AL$8:$AL$17,MATCH(AP$7,$AM$8:$AM$17,0))*$C$4/$C$3,AQ179)</f>
        <v>24342.857142857141</v>
      </c>
      <c r="AQ179" s="110">
        <f t="shared" si="542"/>
        <v>30428.571428571428</v>
      </c>
      <c r="AR179" s="110">
        <f t="shared" si="542"/>
        <v>36514.285714285717</v>
      </c>
      <c r="AS179" s="110">
        <f t="shared" si="542"/>
        <v>60857.142857142855</v>
      </c>
      <c r="AT179" s="110">
        <f t="shared" si="542"/>
        <v>121714.28571428571</v>
      </c>
      <c r="BH179" s="110">
        <v>172</v>
      </c>
      <c r="BI179" s="110">
        <f t="shared" ref="BI179:BM179" si="543">IFERROR(MAX($BH179-$C$2,0)*INDEX($BE$8:$BE$17,MATCH(BI$7,$BF$8:$BF$17,0))*$C$4/$C$3,BJ179)</f>
        <v>0</v>
      </c>
      <c r="BJ179" s="110">
        <f t="shared" si="543"/>
        <v>0</v>
      </c>
      <c r="BK179" s="110">
        <f t="shared" si="543"/>
        <v>0</v>
      </c>
      <c r="BL179" s="110">
        <f t="shared" si="543"/>
        <v>0</v>
      </c>
      <c r="BM179" s="110">
        <f t="shared" si="543"/>
        <v>0</v>
      </c>
      <c r="CA179" s="110">
        <v>172</v>
      </c>
      <c r="CB179" s="136">
        <f t="shared" si="528"/>
        <v>17750</v>
      </c>
      <c r="CC179" s="136">
        <f t="shared" si="528"/>
        <v>17242.857142857141</v>
      </c>
      <c r="CD179" s="136">
        <f t="shared" si="528"/>
        <v>30428.571428571428</v>
      </c>
      <c r="CE179" s="136">
        <f t="shared" si="528"/>
        <v>49023.809523809519</v>
      </c>
      <c r="CF179" s="136">
        <f t="shared" si="528"/>
        <v>126785.71428571429</v>
      </c>
      <c r="CL179" s="125">
        <v>172</v>
      </c>
      <c r="CM179" s="125">
        <f t="shared" si="412"/>
        <v>85504.28571428571</v>
      </c>
      <c r="CN179" s="125">
        <f t="shared" si="413"/>
        <v>111774.28571428572</v>
      </c>
      <c r="CO179" s="125">
        <f t="shared" si="414"/>
        <v>131045.71428571429</v>
      </c>
      <c r="CP179" s="125">
        <f t="shared" si="415"/>
        <v>173983.80952380953</v>
      </c>
      <c r="CQ179" s="125">
        <f t="shared" si="416"/>
        <v>312602.85714285716</v>
      </c>
    </row>
    <row r="180" spans="22:95" x14ac:dyDescent="0.2">
      <c r="V180" s="110">
        <v>173</v>
      </c>
      <c r="W180" s="110">
        <f t="shared" si="407"/>
        <v>43717.142857142855</v>
      </c>
      <c r="X180" s="110">
        <f t="shared" si="407"/>
        <v>64554.285714285717</v>
      </c>
      <c r="Y180" s="134">
        <f t="shared" si="408"/>
        <v>64554.285714285717</v>
      </c>
      <c r="Z180" s="110">
        <f t="shared" ref="Z180:AA180" si="544">Y180</f>
        <v>64554.285714285717</v>
      </c>
      <c r="AA180" s="110">
        <f t="shared" si="544"/>
        <v>64554.285714285717</v>
      </c>
      <c r="AO180" s="110">
        <v>173</v>
      </c>
      <c r="AP180" s="110">
        <f t="shared" ref="AP180:AT180" si="545">IFERROR(MAX($AO180-$C$2,0)*INDEX($AL$8:$AL$17,MATCH(AP$7,$AM$8:$AM$17,0))*$C$4/$C$3,AQ180)</f>
        <v>24514.285714285714</v>
      </c>
      <c r="AQ180" s="110">
        <f t="shared" si="545"/>
        <v>30642.857142857141</v>
      </c>
      <c r="AR180" s="110">
        <f t="shared" si="545"/>
        <v>36771.428571428572</v>
      </c>
      <c r="AS180" s="110">
        <f t="shared" si="545"/>
        <v>61285.714285714283</v>
      </c>
      <c r="AT180" s="110">
        <f t="shared" si="545"/>
        <v>122571.42857142857</v>
      </c>
      <c r="BH180" s="110">
        <v>173</v>
      </c>
      <c r="BI180" s="110">
        <f t="shared" ref="BI180:BM180" si="546">IFERROR(MAX($BH180-$C$2,0)*INDEX($BE$8:$BE$17,MATCH(BI$7,$BF$8:$BF$17,0))*$C$4/$C$3,BJ180)</f>
        <v>0</v>
      </c>
      <c r="BJ180" s="110">
        <f t="shared" si="546"/>
        <v>0</v>
      </c>
      <c r="BK180" s="110">
        <f t="shared" si="546"/>
        <v>0</v>
      </c>
      <c r="BL180" s="110">
        <f t="shared" si="546"/>
        <v>0</v>
      </c>
      <c r="BM180" s="110">
        <f t="shared" si="546"/>
        <v>0</v>
      </c>
      <c r="CA180" s="110">
        <v>173</v>
      </c>
      <c r="CB180" s="136">
        <f t="shared" si="528"/>
        <v>17875</v>
      </c>
      <c r="CC180" s="136">
        <f t="shared" si="528"/>
        <v>17364.285714285714</v>
      </c>
      <c r="CD180" s="136">
        <f t="shared" si="528"/>
        <v>30642.857142857141</v>
      </c>
      <c r="CE180" s="136">
        <f t="shared" si="528"/>
        <v>49369.047619047618</v>
      </c>
      <c r="CF180" s="136">
        <f t="shared" si="528"/>
        <v>127678.57142857143</v>
      </c>
      <c r="CL180" s="125">
        <v>173</v>
      </c>
      <c r="CM180" s="125">
        <f t="shared" si="412"/>
        <v>86106.428571428565</v>
      </c>
      <c r="CN180" s="125">
        <f t="shared" si="413"/>
        <v>112561.42857142857</v>
      </c>
      <c r="CO180" s="125">
        <f t="shared" si="414"/>
        <v>131968.57142857142</v>
      </c>
      <c r="CP180" s="125">
        <f t="shared" si="415"/>
        <v>175209.04761904763</v>
      </c>
      <c r="CQ180" s="125">
        <f t="shared" si="416"/>
        <v>314804.28571428574</v>
      </c>
    </row>
    <row r="181" spans="22:95" x14ac:dyDescent="0.2">
      <c r="V181" s="110">
        <v>174</v>
      </c>
      <c r="W181" s="110">
        <f t="shared" si="407"/>
        <v>44022.857142857145</v>
      </c>
      <c r="X181" s="110">
        <f t="shared" si="407"/>
        <v>65005.714285714283</v>
      </c>
      <c r="Y181" s="134">
        <f t="shared" si="408"/>
        <v>65005.714285714283</v>
      </c>
      <c r="Z181" s="110">
        <f t="shared" ref="Z181:AA181" si="547">Y181</f>
        <v>65005.714285714283</v>
      </c>
      <c r="AA181" s="110">
        <f t="shared" si="547"/>
        <v>65005.714285714283</v>
      </c>
      <c r="AO181" s="110">
        <v>174</v>
      </c>
      <c r="AP181" s="110">
        <f t="shared" ref="AP181:AT181" si="548">IFERROR(MAX($AO181-$C$2,0)*INDEX($AL$8:$AL$17,MATCH(AP$7,$AM$8:$AM$17,0))*$C$4/$C$3,AQ181)</f>
        <v>24685.714285714286</v>
      </c>
      <c r="AQ181" s="110">
        <f t="shared" si="548"/>
        <v>30857.142857142859</v>
      </c>
      <c r="AR181" s="110">
        <f t="shared" si="548"/>
        <v>37028.571428571428</v>
      </c>
      <c r="AS181" s="110">
        <f t="shared" si="548"/>
        <v>61714.285714285717</v>
      </c>
      <c r="AT181" s="110">
        <f t="shared" si="548"/>
        <v>123428.57142857143</v>
      </c>
      <c r="BH181" s="110">
        <v>174</v>
      </c>
      <c r="BI181" s="110">
        <f t="shared" ref="BI181:BM181" si="549">IFERROR(MAX($BH181-$C$2,0)*INDEX($BE$8:$BE$17,MATCH(BI$7,$BF$8:$BF$17,0))*$C$4/$C$3,BJ181)</f>
        <v>0</v>
      </c>
      <c r="BJ181" s="110">
        <f t="shared" si="549"/>
        <v>0</v>
      </c>
      <c r="BK181" s="110">
        <f t="shared" si="549"/>
        <v>0</v>
      </c>
      <c r="BL181" s="110">
        <f t="shared" si="549"/>
        <v>0</v>
      </c>
      <c r="BM181" s="110">
        <f t="shared" si="549"/>
        <v>0</v>
      </c>
      <c r="CA181" s="110">
        <v>174</v>
      </c>
      <c r="CB181" s="136">
        <f t="shared" si="528"/>
        <v>18000</v>
      </c>
      <c r="CC181" s="136">
        <f t="shared" si="528"/>
        <v>17485.714285714286</v>
      </c>
      <c r="CD181" s="136">
        <f t="shared" si="528"/>
        <v>30857.142857142859</v>
      </c>
      <c r="CE181" s="136">
        <f t="shared" si="528"/>
        <v>49714.285714285717</v>
      </c>
      <c r="CF181" s="136">
        <f t="shared" si="528"/>
        <v>128571.42857142857</v>
      </c>
      <c r="CL181" s="125">
        <v>174</v>
      </c>
      <c r="CM181" s="125">
        <f t="shared" si="412"/>
        <v>86708.571428571435</v>
      </c>
      <c r="CN181" s="125">
        <f t="shared" si="413"/>
        <v>113348.57142857143</v>
      </c>
      <c r="CO181" s="125">
        <f t="shared" si="414"/>
        <v>132891.42857142858</v>
      </c>
      <c r="CP181" s="125">
        <f t="shared" si="415"/>
        <v>176434.28571428571</v>
      </c>
      <c r="CQ181" s="125">
        <f t="shared" si="416"/>
        <v>317005.71428571426</v>
      </c>
    </row>
    <row r="182" spans="22:95" x14ac:dyDescent="0.2">
      <c r="V182" s="110">
        <v>175</v>
      </c>
      <c r="W182" s="110">
        <f t="shared" si="407"/>
        <v>44328.571428571428</v>
      </c>
      <c r="X182" s="110">
        <f t="shared" si="407"/>
        <v>65457.142857142855</v>
      </c>
      <c r="Y182" s="134">
        <f t="shared" si="408"/>
        <v>65457.142857142855</v>
      </c>
      <c r="Z182" s="110">
        <f t="shared" ref="Z182:AA182" si="550">Y182</f>
        <v>65457.142857142855</v>
      </c>
      <c r="AA182" s="110">
        <f t="shared" si="550"/>
        <v>65457.142857142855</v>
      </c>
      <c r="AO182" s="110">
        <v>175</v>
      </c>
      <c r="AP182" s="110">
        <f t="shared" ref="AP182:AT182" si="551">IFERROR(MAX($AO182-$C$2,0)*INDEX($AL$8:$AL$17,MATCH(AP$7,$AM$8:$AM$17,0))*$C$4/$C$3,AQ182)</f>
        <v>24857.142857142859</v>
      </c>
      <c r="AQ182" s="110">
        <f t="shared" si="551"/>
        <v>31071.428571428572</v>
      </c>
      <c r="AR182" s="110">
        <f t="shared" si="551"/>
        <v>37285.714285714283</v>
      </c>
      <c r="AS182" s="110">
        <f t="shared" si="551"/>
        <v>62142.857142857145</v>
      </c>
      <c r="AT182" s="110">
        <f t="shared" si="551"/>
        <v>124285.71428571429</v>
      </c>
      <c r="BH182" s="110">
        <v>175</v>
      </c>
      <c r="BI182" s="110">
        <f t="shared" ref="BI182:BM182" si="552">IFERROR(MAX($BH182-$C$2,0)*INDEX($BE$8:$BE$17,MATCH(BI$7,$BF$8:$BF$17,0))*$C$4/$C$3,BJ182)</f>
        <v>0</v>
      </c>
      <c r="BJ182" s="110">
        <f t="shared" si="552"/>
        <v>0</v>
      </c>
      <c r="BK182" s="110">
        <f t="shared" si="552"/>
        <v>0</v>
      </c>
      <c r="BL182" s="110">
        <f t="shared" si="552"/>
        <v>0</v>
      </c>
      <c r="BM182" s="110">
        <f t="shared" si="552"/>
        <v>0</v>
      </c>
      <c r="CA182" s="110">
        <v>175</v>
      </c>
      <c r="CB182" s="136">
        <f t="shared" si="528"/>
        <v>18125</v>
      </c>
      <c r="CC182" s="136">
        <f t="shared" si="528"/>
        <v>17607.142857142859</v>
      </c>
      <c r="CD182" s="136">
        <f t="shared" si="528"/>
        <v>31071.428571428572</v>
      </c>
      <c r="CE182" s="136">
        <f t="shared" si="528"/>
        <v>50059.523809523802</v>
      </c>
      <c r="CF182" s="136">
        <f t="shared" si="528"/>
        <v>129464.28571428571</v>
      </c>
      <c r="CL182" s="125">
        <v>175</v>
      </c>
      <c r="CM182" s="125">
        <f t="shared" si="412"/>
        <v>87310.71428571429</v>
      </c>
      <c r="CN182" s="125">
        <f t="shared" si="413"/>
        <v>114135.71428571428</v>
      </c>
      <c r="CO182" s="125">
        <f t="shared" si="414"/>
        <v>133814.28571428571</v>
      </c>
      <c r="CP182" s="125">
        <f t="shared" si="415"/>
        <v>177659.52380952379</v>
      </c>
      <c r="CQ182" s="125">
        <f t="shared" si="416"/>
        <v>319207.14285714284</v>
      </c>
    </row>
    <row r="183" spans="22:95" x14ac:dyDescent="0.2">
      <c r="V183" s="110">
        <v>176</v>
      </c>
      <c r="W183" s="110">
        <f t="shared" si="407"/>
        <v>44634.285714285717</v>
      </c>
      <c r="X183" s="110">
        <f t="shared" si="407"/>
        <v>65908.571428571435</v>
      </c>
      <c r="Y183" s="134">
        <f t="shared" si="408"/>
        <v>65908.571428571435</v>
      </c>
      <c r="Z183" s="110">
        <f t="shared" ref="Z183:AA183" si="553">Y183</f>
        <v>65908.571428571435</v>
      </c>
      <c r="AA183" s="110">
        <f t="shared" si="553"/>
        <v>65908.571428571435</v>
      </c>
      <c r="AO183" s="110">
        <v>176</v>
      </c>
      <c r="AP183" s="110">
        <f t="shared" ref="AP183:AT183" si="554">IFERROR(MAX($AO183-$C$2,0)*INDEX($AL$8:$AL$17,MATCH(AP$7,$AM$8:$AM$17,0))*$C$4/$C$3,AQ183)</f>
        <v>25028.571428571428</v>
      </c>
      <c r="AQ183" s="110">
        <f t="shared" si="554"/>
        <v>31285.714285714286</v>
      </c>
      <c r="AR183" s="110">
        <f t="shared" si="554"/>
        <v>37542.857142857145</v>
      </c>
      <c r="AS183" s="110">
        <f t="shared" si="554"/>
        <v>62571.428571428572</v>
      </c>
      <c r="AT183" s="110">
        <f t="shared" si="554"/>
        <v>125142.85714285714</v>
      </c>
      <c r="BH183" s="110">
        <v>176</v>
      </c>
      <c r="BI183" s="110">
        <f t="shared" ref="BI183:BM183" si="555">IFERROR(MAX($BH183-$C$2,0)*INDEX($BE$8:$BE$17,MATCH(BI$7,$BF$8:$BF$17,0))*$C$4/$C$3,BJ183)</f>
        <v>0</v>
      </c>
      <c r="BJ183" s="110">
        <f t="shared" si="555"/>
        <v>0</v>
      </c>
      <c r="BK183" s="110">
        <f t="shared" si="555"/>
        <v>0</v>
      </c>
      <c r="BL183" s="110">
        <f t="shared" si="555"/>
        <v>0</v>
      </c>
      <c r="BM183" s="110">
        <f t="shared" si="555"/>
        <v>0</v>
      </c>
      <c r="CA183" s="110">
        <v>176</v>
      </c>
      <c r="CB183" s="136">
        <f t="shared" si="528"/>
        <v>18250</v>
      </c>
      <c r="CC183" s="136">
        <f t="shared" si="528"/>
        <v>17728.571428571428</v>
      </c>
      <c r="CD183" s="136">
        <f t="shared" si="528"/>
        <v>31285.714285714286</v>
      </c>
      <c r="CE183" s="136">
        <f t="shared" si="528"/>
        <v>50404.761904761901</v>
      </c>
      <c r="CF183" s="136">
        <f t="shared" si="528"/>
        <v>130357.14285714286</v>
      </c>
      <c r="CL183" s="125">
        <v>176</v>
      </c>
      <c r="CM183" s="125">
        <f t="shared" si="412"/>
        <v>87912.857142857145</v>
      </c>
      <c r="CN183" s="125">
        <f t="shared" si="413"/>
        <v>114922.85714285716</v>
      </c>
      <c r="CO183" s="125">
        <f t="shared" si="414"/>
        <v>134737.14285714287</v>
      </c>
      <c r="CP183" s="125">
        <f t="shared" si="415"/>
        <v>178884.76190476189</v>
      </c>
      <c r="CQ183" s="125">
        <f t="shared" si="416"/>
        <v>321408.57142857142</v>
      </c>
    </row>
    <row r="184" spans="22:95" x14ac:dyDescent="0.2">
      <c r="V184" s="110">
        <v>177</v>
      </c>
      <c r="W184" s="110">
        <f t="shared" si="407"/>
        <v>44940</v>
      </c>
      <c r="X184" s="110">
        <f t="shared" si="407"/>
        <v>66360</v>
      </c>
      <c r="Y184" s="134">
        <f t="shared" si="408"/>
        <v>66360</v>
      </c>
      <c r="Z184" s="110">
        <f t="shared" ref="Z184:AA184" si="556">Y184</f>
        <v>66360</v>
      </c>
      <c r="AA184" s="110">
        <f t="shared" si="556"/>
        <v>66360</v>
      </c>
      <c r="AO184" s="110">
        <v>177</v>
      </c>
      <c r="AP184" s="110">
        <f t="shared" ref="AP184:AT184" si="557">IFERROR(MAX($AO184-$C$2,0)*INDEX($AL$8:$AL$17,MATCH(AP$7,$AM$8:$AM$17,0))*$C$4/$C$3,AQ184)</f>
        <v>25200</v>
      </c>
      <c r="AQ184" s="110">
        <f t="shared" si="557"/>
        <v>31500</v>
      </c>
      <c r="AR184" s="110">
        <f t="shared" si="557"/>
        <v>37800</v>
      </c>
      <c r="AS184" s="110">
        <f t="shared" si="557"/>
        <v>63000</v>
      </c>
      <c r="AT184" s="110">
        <f t="shared" si="557"/>
        <v>126000</v>
      </c>
      <c r="BH184" s="110">
        <v>177</v>
      </c>
      <c r="BI184" s="110">
        <f t="shared" ref="BI184:BM184" si="558">IFERROR(MAX($BH184-$C$2,0)*INDEX($BE$8:$BE$17,MATCH(BI$7,$BF$8:$BF$17,0))*$C$4/$C$3,BJ184)</f>
        <v>0</v>
      </c>
      <c r="BJ184" s="110">
        <f t="shared" si="558"/>
        <v>0</v>
      </c>
      <c r="BK184" s="110">
        <f t="shared" si="558"/>
        <v>0</v>
      </c>
      <c r="BL184" s="110">
        <f t="shared" si="558"/>
        <v>0</v>
      </c>
      <c r="BM184" s="110">
        <f t="shared" si="558"/>
        <v>0</v>
      </c>
      <c r="CA184" s="110">
        <v>177</v>
      </c>
      <c r="CB184" s="136">
        <f t="shared" si="528"/>
        <v>18375</v>
      </c>
      <c r="CC184" s="136">
        <f t="shared" si="528"/>
        <v>17850</v>
      </c>
      <c r="CD184" s="136">
        <f t="shared" si="528"/>
        <v>31500</v>
      </c>
      <c r="CE184" s="136">
        <f t="shared" si="528"/>
        <v>50750</v>
      </c>
      <c r="CF184" s="136">
        <f t="shared" si="528"/>
        <v>131250</v>
      </c>
      <c r="CL184" s="125">
        <v>177</v>
      </c>
      <c r="CM184" s="125">
        <f t="shared" si="412"/>
        <v>88515</v>
      </c>
      <c r="CN184" s="125">
        <f t="shared" si="413"/>
        <v>115710</v>
      </c>
      <c r="CO184" s="125">
        <f t="shared" si="414"/>
        <v>135660</v>
      </c>
      <c r="CP184" s="125">
        <f t="shared" si="415"/>
        <v>180110</v>
      </c>
      <c r="CQ184" s="125">
        <f t="shared" si="416"/>
        <v>323610</v>
      </c>
    </row>
    <row r="185" spans="22:95" x14ac:dyDescent="0.2">
      <c r="V185" s="110">
        <v>178</v>
      </c>
      <c r="W185" s="110">
        <f t="shared" si="407"/>
        <v>45245.714285714283</v>
      </c>
      <c r="X185" s="110">
        <f t="shared" si="407"/>
        <v>66811.428571428565</v>
      </c>
      <c r="Y185" s="134">
        <f t="shared" si="408"/>
        <v>66811.428571428565</v>
      </c>
      <c r="Z185" s="110">
        <f t="shared" ref="Z185:AA185" si="559">Y185</f>
        <v>66811.428571428565</v>
      </c>
      <c r="AA185" s="110">
        <f t="shared" si="559"/>
        <v>66811.428571428565</v>
      </c>
      <c r="AO185" s="110">
        <v>178</v>
      </c>
      <c r="AP185" s="110">
        <f t="shared" ref="AP185:AT185" si="560">IFERROR(MAX($AO185-$C$2,0)*INDEX($AL$8:$AL$17,MATCH(AP$7,$AM$8:$AM$17,0))*$C$4/$C$3,AQ185)</f>
        <v>25371.428571428572</v>
      </c>
      <c r="AQ185" s="110">
        <f t="shared" si="560"/>
        <v>31714.285714285714</v>
      </c>
      <c r="AR185" s="110">
        <f t="shared" si="560"/>
        <v>38057.142857142855</v>
      </c>
      <c r="AS185" s="110">
        <f t="shared" si="560"/>
        <v>63428.571428571428</v>
      </c>
      <c r="AT185" s="110">
        <f t="shared" si="560"/>
        <v>126857.14285714286</v>
      </c>
      <c r="BH185" s="110">
        <v>178</v>
      </c>
      <c r="BI185" s="110">
        <f t="shared" ref="BI185:BM185" si="561">IFERROR(MAX($BH185-$C$2,0)*INDEX($BE$8:$BE$17,MATCH(BI$7,$BF$8:$BF$17,0))*$C$4/$C$3,BJ185)</f>
        <v>0</v>
      </c>
      <c r="BJ185" s="110">
        <f t="shared" si="561"/>
        <v>0</v>
      </c>
      <c r="BK185" s="110">
        <f t="shared" si="561"/>
        <v>0</v>
      </c>
      <c r="BL185" s="110">
        <f t="shared" si="561"/>
        <v>0</v>
      </c>
      <c r="BM185" s="110">
        <f t="shared" si="561"/>
        <v>0</v>
      </c>
      <c r="CA185" s="110">
        <v>178</v>
      </c>
      <c r="CB185" s="136">
        <f t="shared" si="528"/>
        <v>18500</v>
      </c>
      <c r="CC185" s="136">
        <f t="shared" si="528"/>
        <v>17971.428571428572</v>
      </c>
      <c r="CD185" s="136">
        <f t="shared" si="528"/>
        <v>31714.285714285714</v>
      </c>
      <c r="CE185" s="136">
        <f t="shared" si="528"/>
        <v>51095.238095238092</v>
      </c>
      <c r="CF185" s="136">
        <f t="shared" si="528"/>
        <v>132142.85714285713</v>
      </c>
      <c r="CL185" s="125">
        <v>178</v>
      </c>
      <c r="CM185" s="125">
        <f t="shared" si="412"/>
        <v>89117.142857142855</v>
      </c>
      <c r="CN185" s="125">
        <f t="shared" si="413"/>
        <v>116497.14285714284</v>
      </c>
      <c r="CO185" s="125">
        <f t="shared" si="414"/>
        <v>136582.85714285713</v>
      </c>
      <c r="CP185" s="125">
        <f t="shared" si="415"/>
        <v>181335.23809523811</v>
      </c>
      <c r="CQ185" s="125">
        <f t="shared" si="416"/>
        <v>325811.42857142852</v>
      </c>
    </row>
    <row r="186" spans="22:95" x14ac:dyDescent="0.2">
      <c r="V186" s="110">
        <v>179</v>
      </c>
      <c r="W186" s="110">
        <f t="shared" si="407"/>
        <v>45551.428571428572</v>
      </c>
      <c r="X186" s="110">
        <f t="shared" si="407"/>
        <v>67262.857142857145</v>
      </c>
      <c r="Y186" s="134">
        <f t="shared" si="408"/>
        <v>67262.857142857145</v>
      </c>
      <c r="Z186" s="110">
        <f t="shared" ref="Z186:AA186" si="562">Y186</f>
        <v>67262.857142857145</v>
      </c>
      <c r="AA186" s="110">
        <f t="shared" si="562"/>
        <v>67262.857142857145</v>
      </c>
      <c r="AO186" s="110">
        <v>179</v>
      </c>
      <c r="AP186" s="110">
        <f t="shared" ref="AP186:AT186" si="563">IFERROR(MAX($AO186-$C$2,0)*INDEX($AL$8:$AL$17,MATCH(AP$7,$AM$8:$AM$17,0))*$C$4/$C$3,AQ186)</f>
        <v>25542.857142857141</v>
      </c>
      <c r="AQ186" s="110">
        <f t="shared" si="563"/>
        <v>31928.571428571428</v>
      </c>
      <c r="AR186" s="110">
        <f t="shared" si="563"/>
        <v>38314.285714285717</v>
      </c>
      <c r="AS186" s="110">
        <f t="shared" si="563"/>
        <v>63857.142857142855</v>
      </c>
      <c r="AT186" s="110">
        <f t="shared" si="563"/>
        <v>127714.28571428571</v>
      </c>
      <c r="BH186" s="110">
        <v>179</v>
      </c>
      <c r="BI186" s="110">
        <f t="shared" ref="BI186:BM186" si="564">IFERROR(MAX($BH186-$C$2,0)*INDEX($BE$8:$BE$17,MATCH(BI$7,$BF$8:$BF$17,0))*$C$4/$C$3,BJ186)</f>
        <v>0</v>
      </c>
      <c r="BJ186" s="110">
        <f t="shared" si="564"/>
        <v>0</v>
      </c>
      <c r="BK186" s="110">
        <f t="shared" si="564"/>
        <v>0</v>
      </c>
      <c r="BL186" s="110">
        <f t="shared" si="564"/>
        <v>0</v>
      </c>
      <c r="BM186" s="110">
        <f t="shared" si="564"/>
        <v>0</v>
      </c>
      <c r="CA186" s="110">
        <v>179</v>
      </c>
      <c r="CB186" s="136">
        <f t="shared" si="528"/>
        <v>18625</v>
      </c>
      <c r="CC186" s="136">
        <f t="shared" si="528"/>
        <v>18092.857142857141</v>
      </c>
      <c r="CD186" s="136">
        <f t="shared" si="528"/>
        <v>31928.571428571428</v>
      </c>
      <c r="CE186" s="136">
        <f t="shared" si="528"/>
        <v>51440.476190476191</v>
      </c>
      <c r="CF186" s="136">
        <f t="shared" si="528"/>
        <v>133035.71428571429</v>
      </c>
      <c r="CL186" s="125">
        <v>179</v>
      </c>
      <c r="CM186" s="125">
        <f t="shared" si="412"/>
        <v>89719.28571428571</v>
      </c>
      <c r="CN186" s="125">
        <f t="shared" si="413"/>
        <v>117284.28571428572</v>
      </c>
      <c r="CO186" s="125">
        <f t="shared" si="414"/>
        <v>137505.71428571429</v>
      </c>
      <c r="CP186" s="125">
        <f t="shared" si="415"/>
        <v>182560.47619047618</v>
      </c>
      <c r="CQ186" s="125">
        <f t="shared" si="416"/>
        <v>328012.85714285716</v>
      </c>
    </row>
    <row r="187" spans="22:95" x14ac:dyDescent="0.2">
      <c r="V187" s="110">
        <v>180</v>
      </c>
      <c r="W187" s="110">
        <f t="shared" si="407"/>
        <v>45857.142857142855</v>
      </c>
      <c r="X187" s="110">
        <f t="shared" si="407"/>
        <v>67714.28571428571</v>
      </c>
      <c r="Y187" s="134">
        <f t="shared" si="408"/>
        <v>67714.28571428571</v>
      </c>
      <c r="Z187" s="110">
        <f t="shared" ref="Z187:AA187" si="565">Y187</f>
        <v>67714.28571428571</v>
      </c>
      <c r="AA187" s="110">
        <f t="shared" si="565"/>
        <v>67714.28571428571</v>
      </c>
      <c r="AO187" s="110">
        <v>180</v>
      </c>
      <c r="AP187" s="110">
        <f t="shared" ref="AP187:AT187" si="566">IFERROR(MAX($AO187-$C$2,0)*INDEX($AL$8:$AL$17,MATCH(AP$7,$AM$8:$AM$17,0))*$C$4/$C$3,AQ187)</f>
        <v>25714.285714285714</v>
      </c>
      <c r="AQ187" s="110">
        <f t="shared" si="566"/>
        <v>32142.857142857141</v>
      </c>
      <c r="AR187" s="110">
        <f t="shared" si="566"/>
        <v>38571.428571428572</v>
      </c>
      <c r="AS187" s="110">
        <f t="shared" si="566"/>
        <v>64285.714285714283</v>
      </c>
      <c r="AT187" s="110">
        <f t="shared" si="566"/>
        <v>128571.42857142857</v>
      </c>
      <c r="BH187" s="110">
        <v>180</v>
      </c>
      <c r="BI187" s="110">
        <f t="shared" ref="BI187:BM187" si="567">IFERROR(MAX($BH187-$C$2,0)*INDEX($BE$8:$BE$17,MATCH(BI$7,$BF$8:$BF$17,0))*$C$4/$C$3,BJ187)</f>
        <v>0</v>
      </c>
      <c r="BJ187" s="110">
        <f t="shared" si="567"/>
        <v>0</v>
      </c>
      <c r="BK187" s="110">
        <f t="shared" si="567"/>
        <v>0</v>
      </c>
      <c r="BL187" s="110">
        <f t="shared" si="567"/>
        <v>0</v>
      </c>
      <c r="BM187" s="110">
        <f t="shared" si="567"/>
        <v>0</v>
      </c>
      <c r="CA187" s="110">
        <v>180</v>
      </c>
      <c r="CB187" s="136">
        <f t="shared" si="528"/>
        <v>18750</v>
      </c>
      <c r="CC187" s="136">
        <f t="shared" si="528"/>
        <v>18214.285714285714</v>
      </c>
      <c r="CD187" s="136">
        <f t="shared" si="528"/>
        <v>32142.857142857141</v>
      </c>
      <c r="CE187" s="136">
        <f t="shared" si="528"/>
        <v>51785.714285714283</v>
      </c>
      <c r="CF187" s="136">
        <f t="shared" si="528"/>
        <v>133928.57142857142</v>
      </c>
      <c r="CL187" s="125">
        <v>180</v>
      </c>
      <c r="CM187" s="125">
        <f t="shared" si="412"/>
        <v>90321.428571428565</v>
      </c>
      <c r="CN187" s="125">
        <f t="shared" si="413"/>
        <v>118071.42857142857</v>
      </c>
      <c r="CO187" s="125">
        <f t="shared" si="414"/>
        <v>138428.57142857142</v>
      </c>
      <c r="CP187" s="125">
        <f t="shared" si="415"/>
        <v>183785.71428571429</v>
      </c>
      <c r="CQ187" s="125">
        <f t="shared" si="416"/>
        <v>330214.28571428568</v>
      </c>
    </row>
    <row r="188" spans="22:95" x14ac:dyDescent="0.2">
      <c r="V188" s="110">
        <v>181</v>
      </c>
      <c r="W188" s="110">
        <f t="shared" si="407"/>
        <v>46162.857142857145</v>
      </c>
      <c r="X188" s="110">
        <f t="shared" si="407"/>
        <v>68165.71428571429</v>
      </c>
      <c r="Y188" s="134">
        <f t="shared" si="408"/>
        <v>68165.71428571429</v>
      </c>
      <c r="Z188" s="110">
        <f t="shared" ref="Z188:AA188" si="568">Y188</f>
        <v>68165.71428571429</v>
      </c>
      <c r="AA188" s="110">
        <f t="shared" si="568"/>
        <v>68165.71428571429</v>
      </c>
      <c r="AO188" s="110">
        <v>181</v>
      </c>
      <c r="AP188" s="110">
        <f t="shared" ref="AP188:AT188" si="569">IFERROR(MAX($AO188-$C$2,0)*INDEX($AL$8:$AL$17,MATCH(AP$7,$AM$8:$AM$17,0))*$C$4/$C$3,AQ188)</f>
        <v>25885.714285714286</v>
      </c>
      <c r="AQ188" s="110">
        <f t="shared" si="569"/>
        <v>32357.142857142859</v>
      </c>
      <c r="AR188" s="110">
        <f t="shared" si="569"/>
        <v>38828.571428571428</v>
      </c>
      <c r="AS188" s="110">
        <f t="shared" si="569"/>
        <v>64714.285714285717</v>
      </c>
      <c r="AT188" s="110">
        <f t="shared" si="569"/>
        <v>129428.57142857143</v>
      </c>
      <c r="BH188" s="110">
        <v>181</v>
      </c>
      <c r="BI188" s="110">
        <f t="shared" ref="BI188:BM188" si="570">IFERROR(MAX($BH188-$C$2,0)*INDEX($BE$8:$BE$17,MATCH(BI$7,$BF$8:$BF$17,0))*$C$4/$C$3,BJ188)</f>
        <v>0</v>
      </c>
      <c r="BJ188" s="110">
        <f t="shared" si="570"/>
        <v>0</v>
      </c>
      <c r="BK188" s="110">
        <f t="shared" si="570"/>
        <v>0</v>
      </c>
      <c r="BL188" s="110">
        <f t="shared" si="570"/>
        <v>0</v>
      </c>
      <c r="BM188" s="110">
        <f t="shared" si="570"/>
        <v>0</v>
      </c>
      <c r="CA188" s="110">
        <v>181</v>
      </c>
      <c r="CB188" s="136">
        <f t="shared" si="528"/>
        <v>18875</v>
      </c>
      <c r="CC188" s="136">
        <f t="shared" si="528"/>
        <v>18335.714285714286</v>
      </c>
      <c r="CD188" s="136">
        <f t="shared" si="528"/>
        <v>32357.142857142859</v>
      </c>
      <c r="CE188" s="136">
        <f t="shared" si="528"/>
        <v>52130.952380952374</v>
      </c>
      <c r="CF188" s="136">
        <f t="shared" si="528"/>
        <v>134821.42857142858</v>
      </c>
      <c r="CL188" s="125">
        <v>181</v>
      </c>
      <c r="CM188" s="125">
        <f t="shared" si="412"/>
        <v>90923.571428571435</v>
      </c>
      <c r="CN188" s="125">
        <f t="shared" si="413"/>
        <v>118858.57142857143</v>
      </c>
      <c r="CO188" s="125">
        <f t="shared" si="414"/>
        <v>139351.42857142858</v>
      </c>
      <c r="CP188" s="125">
        <f t="shared" si="415"/>
        <v>185010.95238095237</v>
      </c>
      <c r="CQ188" s="125">
        <f t="shared" si="416"/>
        <v>332415.71428571432</v>
      </c>
    </row>
    <row r="189" spans="22:95" x14ac:dyDescent="0.2">
      <c r="V189" s="110">
        <v>182</v>
      </c>
      <c r="W189" s="110">
        <f t="shared" si="407"/>
        <v>46468.571428571428</v>
      </c>
      <c r="X189" s="110">
        <f t="shared" si="407"/>
        <v>68617.142857142855</v>
      </c>
      <c r="Y189" s="134">
        <f t="shared" si="408"/>
        <v>68617.142857142855</v>
      </c>
      <c r="Z189" s="110">
        <f t="shared" ref="Z189:AA189" si="571">Y189</f>
        <v>68617.142857142855</v>
      </c>
      <c r="AA189" s="110">
        <f t="shared" si="571"/>
        <v>68617.142857142855</v>
      </c>
      <c r="AO189" s="110">
        <v>182</v>
      </c>
      <c r="AP189" s="110">
        <f t="shared" ref="AP189:AT189" si="572">IFERROR(MAX($AO189-$C$2,0)*INDEX($AL$8:$AL$17,MATCH(AP$7,$AM$8:$AM$17,0))*$C$4/$C$3,AQ189)</f>
        <v>26057.142857142859</v>
      </c>
      <c r="AQ189" s="110">
        <f t="shared" si="572"/>
        <v>32571.428571428572</v>
      </c>
      <c r="AR189" s="110">
        <f t="shared" si="572"/>
        <v>39085.714285714283</v>
      </c>
      <c r="AS189" s="110">
        <f t="shared" si="572"/>
        <v>65142.857142857145</v>
      </c>
      <c r="AT189" s="110">
        <f t="shared" si="572"/>
        <v>130285.71428571429</v>
      </c>
      <c r="BH189" s="110">
        <v>182</v>
      </c>
      <c r="BI189" s="110">
        <f t="shared" ref="BI189:BM189" si="573">IFERROR(MAX($BH189-$C$2,0)*INDEX($BE$8:$BE$17,MATCH(BI$7,$BF$8:$BF$17,0))*$C$4/$C$3,BJ189)</f>
        <v>0</v>
      </c>
      <c r="BJ189" s="110">
        <f t="shared" si="573"/>
        <v>0</v>
      </c>
      <c r="BK189" s="110">
        <f t="shared" si="573"/>
        <v>0</v>
      </c>
      <c r="BL189" s="110">
        <f t="shared" si="573"/>
        <v>0</v>
      </c>
      <c r="BM189" s="110">
        <f t="shared" si="573"/>
        <v>0</v>
      </c>
      <c r="CA189" s="110">
        <v>182</v>
      </c>
      <c r="CB189" s="136">
        <f t="shared" si="528"/>
        <v>19000</v>
      </c>
      <c r="CC189" s="136">
        <f t="shared" si="528"/>
        <v>18457.142857142859</v>
      </c>
      <c r="CD189" s="136">
        <f t="shared" si="528"/>
        <v>32571.428571428572</v>
      </c>
      <c r="CE189" s="136">
        <f t="shared" si="528"/>
        <v>52476.190476190473</v>
      </c>
      <c r="CF189" s="136">
        <f t="shared" si="528"/>
        <v>135714.28571428571</v>
      </c>
      <c r="CL189" s="125">
        <v>182</v>
      </c>
      <c r="CM189" s="125">
        <f t="shared" si="412"/>
        <v>91525.71428571429</v>
      </c>
      <c r="CN189" s="125">
        <f t="shared" si="413"/>
        <v>119645.71428571428</v>
      </c>
      <c r="CO189" s="125">
        <f t="shared" si="414"/>
        <v>140274.28571428571</v>
      </c>
      <c r="CP189" s="125">
        <f t="shared" si="415"/>
        <v>186236.19047619047</v>
      </c>
      <c r="CQ189" s="125">
        <f t="shared" si="416"/>
        <v>334617.14285714284</v>
      </c>
    </row>
    <row r="190" spans="22:95" x14ac:dyDescent="0.2">
      <c r="V190" s="110">
        <v>183</v>
      </c>
      <c r="W190" s="110">
        <f t="shared" si="407"/>
        <v>46774.285714285717</v>
      </c>
      <c r="X190" s="110">
        <f t="shared" si="407"/>
        <v>69068.571428571435</v>
      </c>
      <c r="Y190" s="134">
        <f t="shared" si="408"/>
        <v>69068.571428571435</v>
      </c>
      <c r="Z190" s="110">
        <f t="shared" ref="Z190:AA190" si="574">Y190</f>
        <v>69068.571428571435</v>
      </c>
      <c r="AA190" s="110">
        <f t="shared" si="574"/>
        <v>69068.571428571435</v>
      </c>
      <c r="AO190" s="110">
        <v>183</v>
      </c>
      <c r="AP190" s="110">
        <f t="shared" ref="AP190:AT190" si="575">IFERROR(MAX($AO190-$C$2,0)*INDEX($AL$8:$AL$17,MATCH(AP$7,$AM$8:$AM$17,0))*$C$4/$C$3,AQ190)</f>
        <v>26228.571428571428</v>
      </c>
      <c r="AQ190" s="110">
        <f t="shared" si="575"/>
        <v>32785.714285714283</v>
      </c>
      <c r="AR190" s="110">
        <f t="shared" si="575"/>
        <v>39342.857142857145</v>
      </c>
      <c r="AS190" s="110">
        <f t="shared" si="575"/>
        <v>65571.428571428565</v>
      </c>
      <c r="AT190" s="110">
        <f t="shared" si="575"/>
        <v>131142.85714285713</v>
      </c>
      <c r="BH190" s="110">
        <v>183</v>
      </c>
      <c r="BI190" s="110">
        <f t="shared" ref="BI190:BM190" si="576">IFERROR(MAX($BH190-$C$2,0)*INDEX($BE$8:$BE$17,MATCH(BI$7,$BF$8:$BF$17,0))*$C$4/$C$3,BJ190)</f>
        <v>0</v>
      </c>
      <c r="BJ190" s="110">
        <f t="shared" si="576"/>
        <v>0</v>
      </c>
      <c r="BK190" s="110">
        <f t="shared" si="576"/>
        <v>0</v>
      </c>
      <c r="BL190" s="110">
        <f t="shared" si="576"/>
        <v>0</v>
      </c>
      <c r="BM190" s="110">
        <f t="shared" si="576"/>
        <v>0</v>
      </c>
      <c r="CA190" s="110">
        <v>183</v>
      </c>
      <c r="CB190" s="136">
        <f t="shared" si="528"/>
        <v>19125</v>
      </c>
      <c r="CC190" s="136">
        <f t="shared" si="528"/>
        <v>18578.571428571428</v>
      </c>
      <c r="CD190" s="136">
        <f t="shared" si="528"/>
        <v>32785.714285714283</v>
      </c>
      <c r="CE190" s="136">
        <f t="shared" si="528"/>
        <v>52821.428571428572</v>
      </c>
      <c r="CF190" s="136">
        <f t="shared" si="528"/>
        <v>136607.14285714287</v>
      </c>
      <c r="CL190" s="125">
        <v>183</v>
      </c>
      <c r="CM190" s="125">
        <f t="shared" si="412"/>
        <v>92127.857142857145</v>
      </c>
      <c r="CN190" s="125">
        <f t="shared" si="413"/>
        <v>120432.85714285713</v>
      </c>
      <c r="CO190" s="125">
        <f t="shared" si="414"/>
        <v>141197.14285714287</v>
      </c>
      <c r="CP190" s="125">
        <f t="shared" si="415"/>
        <v>187461.42857142858</v>
      </c>
      <c r="CQ190" s="125">
        <f t="shared" si="416"/>
        <v>336818.57142857148</v>
      </c>
    </row>
    <row r="191" spans="22:95" x14ac:dyDescent="0.2">
      <c r="V191" s="110">
        <v>184</v>
      </c>
      <c r="W191" s="110">
        <f t="shared" si="407"/>
        <v>47080</v>
      </c>
      <c r="X191" s="110">
        <f t="shared" si="407"/>
        <v>69520</v>
      </c>
      <c r="Y191" s="134">
        <f t="shared" si="408"/>
        <v>69520</v>
      </c>
      <c r="Z191" s="110">
        <f t="shared" ref="Z191:AA191" si="577">Y191</f>
        <v>69520</v>
      </c>
      <c r="AA191" s="110">
        <f t="shared" si="577"/>
        <v>69520</v>
      </c>
      <c r="AO191" s="110">
        <v>184</v>
      </c>
      <c r="AP191" s="110">
        <f t="shared" ref="AP191:AT191" si="578">IFERROR(MAX($AO191-$C$2,0)*INDEX($AL$8:$AL$17,MATCH(AP$7,$AM$8:$AM$17,0))*$C$4/$C$3,AQ191)</f>
        <v>26400</v>
      </c>
      <c r="AQ191" s="110">
        <f t="shared" si="578"/>
        <v>33000</v>
      </c>
      <c r="AR191" s="110">
        <f t="shared" si="578"/>
        <v>39600</v>
      </c>
      <c r="AS191" s="110">
        <f t="shared" si="578"/>
        <v>66000</v>
      </c>
      <c r="AT191" s="110">
        <f t="shared" si="578"/>
        <v>132000</v>
      </c>
      <c r="BH191" s="110">
        <v>184</v>
      </c>
      <c r="BI191" s="110">
        <f t="shared" ref="BI191:BM191" si="579">IFERROR(MAX($BH191-$C$2,0)*INDEX($BE$8:$BE$17,MATCH(BI$7,$BF$8:$BF$17,0))*$C$4/$C$3,BJ191)</f>
        <v>0</v>
      </c>
      <c r="BJ191" s="110">
        <f t="shared" si="579"/>
        <v>0</v>
      </c>
      <c r="BK191" s="110">
        <f t="shared" si="579"/>
        <v>0</v>
      </c>
      <c r="BL191" s="110">
        <f t="shared" si="579"/>
        <v>0</v>
      </c>
      <c r="BM191" s="110">
        <f t="shared" si="579"/>
        <v>0</v>
      </c>
      <c r="CA191" s="110">
        <v>184</v>
      </c>
      <c r="CB191" s="136">
        <f t="shared" si="528"/>
        <v>19250</v>
      </c>
      <c r="CC191" s="136">
        <f t="shared" si="528"/>
        <v>18700</v>
      </c>
      <c r="CD191" s="136">
        <f t="shared" si="528"/>
        <v>33000</v>
      </c>
      <c r="CE191" s="136">
        <f t="shared" si="528"/>
        <v>53166.666666666664</v>
      </c>
      <c r="CF191" s="136">
        <f t="shared" si="528"/>
        <v>137500</v>
      </c>
      <c r="CL191" s="125">
        <v>184</v>
      </c>
      <c r="CM191" s="125">
        <f t="shared" si="412"/>
        <v>92730</v>
      </c>
      <c r="CN191" s="125">
        <f t="shared" si="413"/>
        <v>121220</v>
      </c>
      <c r="CO191" s="125">
        <f t="shared" si="414"/>
        <v>142120</v>
      </c>
      <c r="CP191" s="125">
        <f t="shared" si="415"/>
        <v>188686.66666666666</v>
      </c>
      <c r="CQ191" s="125">
        <f t="shared" si="416"/>
        <v>339020</v>
      </c>
    </row>
    <row r="192" spans="22:95" x14ac:dyDescent="0.2">
      <c r="V192" s="110">
        <v>185</v>
      </c>
      <c r="W192" s="110">
        <f t="shared" si="407"/>
        <v>47385.714285714283</v>
      </c>
      <c r="X192" s="110">
        <f t="shared" si="407"/>
        <v>69971.428571428565</v>
      </c>
      <c r="Y192" s="134">
        <f t="shared" si="408"/>
        <v>69971.428571428565</v>
      </c>
      <c r="Z192" s="110">
        <f t="shared" ref="Z192:AA192" si="580">Y192</f>
        <v>69971.428571428565</v>
      </c>
      <c r="AA192" s="110">
        <f t="shared" si="580"/>
        <v>69971.428571428565</v>
      </c>
      <c r="AO192" s="110">
        <v>185</v>
      </c>
      <c r="AP192" s="110">
        <f t="shared" ref="AP192:AT192" si="581">IFERROR(MAX($AO192-$C$2,0)*INDEX($AL$8:$AL$17,MATCH(AP$7,$AM$8:$AM$17,0))*$C$4/$C$3,AQ192)</f>
        <v>26571.428571428572</v>
      </c>
      <c r="AQ192" s="110">
        <f t="shared" si="581"/>
        <v>33214.285714285717</v>
      </c>
      <c r="AR192" s="110">
        <f t="shared" si="581"/>
        <v>39857.142857142855</v>
      </c>
      <c r="AS192" s="110">
        <f t="shared" si="581"/>
        <v>66428.571428571435</v>
      </c>
      <c r="AT192" s="110">
        <f t="shared" si="581"/>
        <v>132857.14285714287</v>
      </c>
      <c r="BH192" s="110">
        <v>185</v>
      </c>
      <c r="BI192" s="110">
        <f t="shared" ref="BI192:BM192" si="582">IFERROR(MAX($BH192-$C$2,0)*INDEX($BE$8:$BE$17,MATCH(BI$7,$BF$8:$BF$17,0))*$C$4/$C$3,BJ192)</f>
        <v>0</v>
      </c>
      <c r="BJ192" s="110">
        <f t="shared" si="582"/>
        <v>0</v>
      </c>
      <c r="BK192" s="110">
        <f t="shared" si="582"/>
        <v>0</v>
      </c>
      <c r="BL192" s="110">
        <f t="shared" si="582"/>
        <v>0</v>
      </c>
      <c r="BM192" s="110">
        <f t="shared" si="582"/>
        <v>0</v>
      </c>
      <c r="CA192" s="110">
        <v>185</v>
      </c>
      <c r="CB192" s="136">
        <f t="shared" si="528"/>
        <v>19375</v>
      </c>
      <c r="CC192" s="136">
        <f t="shared" si="528"/>
        <v>18821.428571428572</v>
      </c>
      <c r="CD192" s="136">
        <f t="shared" si="528"/>
        <v>33214.285714285717</v>
      </c>
      <c r="CE192" s="136">
        <f t="shared" si="528"/>
        <v>53511.904761904756</v>
      </c>
      <c r="CF192" s="136">
        <f t="shared" si="528"/>
        <v>138392.85714285713</v>
      </c>
      <c r="CL192" s="125">
        <v>185</v>
      </c>
      <c r="CM192" s="125">
        <f t="shared" si="412"/>
        <v>93332.142857142855</v>
      </c>
      <c r="CN192" s="125">
        <f t="shared" si="413"/>
        <v>122007.14285714287</v>
      </c>
      <c r="CO192" s="125">
        <f t="shared" si="414"/>
        <v>143042.85714285713</v>
      </c>
      <c r="CP192" s="125">
        <f t="shared" si="415"/>
        <v>189911.90476190476</v>
      </c>
      <c r="CQ192" s="125">
        <f t="shared" si="416"/>
        <v>341221.42857142852</v>
      </c>
    </row>
    <row r="193" spans="22:95" x14ac:dyDescent="0.2">
      <c r="V193" s="110">
        <v>186</v>
      </c>
      <c r="W193" s="110">
        <f t="shared" si="407"/>
        <v>47691.428571428572</v>
      </c>
      <c r="X193" s="110">
        <f t="shared" si="407"/>
        <v>70422.857142857145</v>
      </c>
      <c r="Y193" s="134">
        <f t="shared" si="408"/>
        <v>70422.857142857145</v>
      </c>
      <c r="Z193" s="110">
        <f t="shared" ref="Z193:AA193" si="583">Y193</f>
        <v>70422.857142857145</v>
      </c>
      <c r="AA193" s="110">
        <f t="shared" si="583"/>
        <v>70422.857142857145</v>
      </c>
      <c r="AO193" s="110">
        <v>186</v>
      </c>
      <c r="AP193" s="110">
        <f t="shared" ref="AP193:AT193" si="584">IFERROR(MAX($AO193-$C$2,0)*INDEX($AL$8:$AL$17,MATCH(AP$7,$AM$8:$AM$17,0))*$C$4/$C$3,AQ193)</f>
        <v>26742.857142857141</v>
      </c>
      <c r="AQ193" s="110">
        <f t="shared" si="584"/>
        <v>33428.571428571428</v>
      </c>
      <c r="AR193" s="110">
        <f t="shared" si="584"/>
        <v>40114.285714285717</v>
      </c>
      <c r="AS193" s="110">
        <f t="shared" si="584"/>
        <v>66857.142857142855</v>
      </c>
      <c r="AT193" s="110">
        <f t="shared" si="584"/>
        <v>133714.28571428571</v>
      </c>
      <c r="BH193" s="110">
        <v>186</v>
      </c>
      <c r="BI193" s="110">
        <f t="shared" ref="BI193:BM193" si="585">IFERROR(MAX($BH193-$C$2,0)*INDEX($BE$8:$BE$17,MATCH(BI$7,$BF$8:$BF$17,0))*$C$4/$C$3,BJ193)</f>
        <v>0</v>
      </c>
      <c r="BJ193" s="110">
        <f t="shared" si="585"/>
        <v>0</v>
      </c>
      <c r="BK193" s="110">
        <f t="shared" si="585"/>
        <v>0</v>
      </c>
      <c r="BL193" s="110">
        <f t="shared" si="585"/>
        <v>0</v>
      </c>
      <c r="BM193" s="110">
        <f t="shared" si="585"/>
        <v>0</v>
      </c>
      <c r="CA193" s="110">
        <v>186</v>
      </c>
      <c r="CB193" s="136">
        <f t="shared" si="528"/>
        <v>19500</v>
      </c>
      <c r="CC193" s="136">
        <f t="shared" si="528"/>
        <v>18942.857142857141</v>
      </c>
      <c r="CD193" s="136">
        <f t="shared" si="528"/>
        <v>33428.571428571428</v>
      </c>
      <c r="CE193" s="136">
        <f t="shared" si="528"/>
        <v>53857.142857142855</v>
      </c>
      <c r="CF193" s="136">
        <f t="shared" si="528"/>
        <v>139285.71428571429</v>
      </c>
      <c r="CL193" s="125">
        <v>186</v>
      </c>
      <c r="CM193" s="125">
        <f t="shared" si="412"/>
        <v>93934.28571428571</v>
      </c>
      <c r="CN193" s="125">
        <f t="shared" si="413"/>
        <v>122794.28571428572</v>
      </c>
      <c r="CO193" s="125">
        <f t="shared" si="414"/>
        <v>143965.71428571429</v>
      </c>
      <c r="CP193" s="125">
        <f t="shared" si="415"/>
        <v>191137.14285714284</v>
      </c>
      <c r="CQ193" s="125">
        <f t="shared" si="416"/>
        <v>343422.85714285716</v>
      </c>
    </row>
    <row r="194" spans="22:95" x14ac:dyDescent="0.2">
      <c r="V194" s="110">
        <v>187</v>
      </c>
      <c r="W194" s="110">
        <f t="shared" si="407"/>
        <v>47997.142857142855</v>
      </c>
      <c r="X194" s="110">
        <f t="shared" si="407"/>
        <v>70874.28571428571</v>
      </c>
      <c r="Y194" s="134">
        <f t="shared" si="408"/>
        <v>70874.28571428571</v>
      </c>
      <c r="Z194" s="110">
        <f t="shared" ref="Z194:AA194" si="586">Y194</f>
        <v>70874.28571428571</v>
      </c>
      <c r="AA194" s="110">
        <f t="shared" si="586"/>
        <v>70874.28571428571</v>
      </c>
      <c r="AO194" s="110">
        <v>187</v>
      </c>
      <c r="AP194" s="110">
        <f t="shared" ref="AP194:AT194" si="587">IFERROR(MAX($AO194-$C$2,0)*INDEX($AL$8:$AL$17,MATCH(AP$7,$AM$8:$AM$17,0))*$C$4/$C$3,AQ194)</f>
        <v>26914.285714285714</v>
      </c>
      <c r="AQ194" s="110">
        <f t="shared" si="587"/>
        <v>33642.857142857145</v>
      </c>
      <c r="AR194" s="110">
        <f t="shared" si="587"/>
        <v>40371.428571428572</v>
      </c>
      <c r="AS194" s="110">
        <f t="shared" si="587"/>
        <v>67285.71428571429</v>
      </c>
      <c r="AT194" s="110">
        <f t="shared" si="587"/>
        <v>134571.42857142858</v>
      </c>
      <c r="BH194" s="110">
        <v>187</v>
      </c>
      <c r="BI194" s="110">
        <f t="shared" ref="BI194:BM194" si="588">IFERROR(MAX($BH194-$C$2,0)*INDEX($BE$8:$BE$17,MATCH(BI$7,$BF$8:$BF$17,0))*$C$4/$C$3,BJ194)</f>
        <v>0</v>
      </c>
      <c r="BJ194" s="110">
        <f t="shared" si="588"/>
        <v>0</v>
      </c>
      <c r="BK194" s="110">
        <f t="shared" si="588"/>
        <v>0</v>
      </c>
      <c r="BL194" s="110">
        <f t="shared" si="588"/>
        <v>0</v>
      </c>
      <c r="BM194" s="110">
        <f t="shared" si="588"/>
        <v>0</v>
      </c>
      <c r="CA194" s="110">
        <v>187</v>
      </c>
      <c r="CB194" s="136">
        <f t="shared" si="528"/>
        <v>19625</v>
      </c>
      <c r="CC194" s="136">
        <f t="shared" si="528"/>
        <v>19064.285714285714</v>
      </c>
      <c r="CD194" s="136">
        <f t="shared" si="528"/>
        <v>33642.857142857145</v>
      </c>
      <c r="CE194" s="136">
        <f t="shared" si="528"/>
        <v>54202.380952380947</v>
      </c>
      <c r="CF194" s="136">
        <f t="shared" si="528"/>
        <v>140178.57142857142</v>
      </c>
      <c r="CL194" s="125">
        <v>187</v>
      </c>
      <c r="CM194" s="125">
        <f t="shared" si="412"/>
        <v>94536.428571428565</v>
      </c>
      <c r="CN194" s="125">
        <f t="shared" si="413"/>
        <v>123581.42857142857</v>
      </c>
      <c r="CO194" s="125">
        <f t="shared" si="414"/>
        <v>144888.57142857142</v>
      </c>
      <c r="CP194" s="125">
        <f t="shared" si="415"/>
        <v>192362.38095238095</v>
      </c>
      <c r="CQ194" s="125">
        <f t="shared" si="416"/>
        <v>345624.28571428568</v>
      </c>
    </row>
    <row r="195" spans="22:95" x14ac:dyDescent="0.2">
      <c r="V195" s="110">
        <v>188</v>
      </c>
      <c r="W195" s="110">
        <f t="shared" si="407"/>
        <v>48302.857142857145</v>
      </c>
      <c r="X195" s="110">
        <f t="shared" si="407"/>
        <v>71325.71428571429</v>
      </c>
      <c r="Y195" s="134">
        <f t="shared" si="408"/>
        <v>71325.71428571429</v>
      </c>
      <c r="Z195" s="110">
        <f t="shared" ref="Z195:AA195" si="589">Y195</f>
        <v>71325.71428571429</v>
      </c>
      <c r="AA195" s="110">
        <f t="shared" si="589"/>
        <v>71325.71428571429</v>
      </c>
      <c r="AO195" s="110">
        <v>188</v>
      </c>
      <c r="AP195" s="110">
        <f t="shared" ref="AP195:AT195" si="590">IFERROR(MAX($AO195-$C$2,0)*INDEX($AL$8:$AL$17,MATCH(AP$7,$AM$8:$AM$17,0))*$C$4/$C$3,AQ195)</f>
        <v>27085.714285714286</v>
      </c>
      <c r="AQ195" s="110">
        <f t="shared" si="590"/>
        <v>33857.142857142855</v>
      </c>
      <c r="AR195" s="110">
        <f t="shared" si="590"/>
        <v>40628.571428571428</v>
      </c>
      <c r="AS195" s="110">
        <f t="shared" si="590"/>
        <v>67714.28571428571</v>
      </c>
      <c r="AT195" s="110">
        <f t="shared" si="590"/>
        <v>135428.57142857142</v>
      </c>
      <c r="BH195" s="110">
        <v>188</v>
      </c>
      <c r="BI195" s="110">
        <f t="shared" ref="BI195:BM195" si="591">IFERROR(MAX($BH195-$C$2,0)*INDEX($BE$8:$BE$17,MATCH(BI$7,$BF$8:$BF$17,0))*$C$4/$C$3,BJ195)</f>
        <v>0</v>
      </c>
      <c r="BJ195" s="110">
        <f t="shared" si="591"/>
        <v>0</v>
      </c>
      <c r="BK195" s="110">
        <f t="shared" si="591"/>
        <v>0</v>
      </c>
      <c r="BL195" s="110">
        <f t="shared" si="591"/>
        <v>0</v>
      </c>
      <c r="BM195" s="110">
        <f t="shared" si="591"/>
        <v>0</v>
      </c>
      <c r="CA195" s="110">
        <v>188</v>
      </c>
      <c r="CB195" s="136">
        <f t="shared" si="528"/>
        <v>19750</v>
      </c>
      <c r="CC195" s="136">
        <f t="shared" si="528"/>
        <v>19185.714285714286</v>
      </c>
      <c r="CD195" s="136">
        <f t="shared" si="528"/>
        <v>33857.142857142855</v>
      </c>
      <c r="CE195" s="136">
        <f t="shared" si="528"/>
        <v>54547.619047619046</v>
      </c>
      <c r="CF195" s="136">
        <f t="shared" si="528"/>
        <v>141071.42857142858</v>
      </c>
      <c r="CL195" s="125">
        <v>188</v>
      </c>
      <c r="CM195" s="125">
        <f t="shared" si="412"/>
        <v>95138.571428571435</v>
      </c>
      <c r="CN195" s="125">
        <f t="shared" si="413"/>
        <v>124368.57142857143</v>
      </c>
      <c r="CO195" s="125">
        <f t="shared" si="414"/>
        <v>145811.42857142858</v>
      </c>
      <c r="CP195" s="125">
        <f t="shared" si="415"/>
        <v>193587.61904761905</v>
      </c>
      <c r="CQ195" s="125">
        <f t="shared" si="416"/>
        <v>347825.71428571432</v>
      </c>
    </row>
    <row r="196" spans="22:95" x14ac:dyDescent="0.2">
      <c r="V196" s="110">
        <v>189</v>
      </c>
      <c r="W196" s="110">
        <f t="shared" si="407"/>
        <v>48608.571428571428</v>
      </c>
      <c r="X196" s="110">
        <f t="shared" si="407"/>
        <v>71777.142857142855</v>
      </c>
      <c r="Y196" s="134">
        <f t="shared" si="408"/>
        <v>71777.142857142855</v>
      </c>
      <c r="Z196" s="110">
        <f t="shared" ref="Z196:AA196" si="592">Y196</f>
        <v>71777.142857142855</v>
      </c>
      <c r="AA196" s="110">
        <f t="shared" si="592"/>
        <v>71777.142857142855</v>
      </c>
      <c r="AO196" s="110">
        <v>189</v>
      </c>
      <c r="AP196" s="110">
        <f t="shared" ref="AP196:AT196" si="593">IFERROR(MAX($AO196-$C$2,0)*INDEX($AL$8:$AL$17,MATCH(AP$7,$AM$8:$AM$17,0))*$C$4/$C$3,AQ196)</f>
        <v>27257.142857142859</v>
      </c>
      <c r="AQ196" s="110">
        <f t="shared" si="593"/>
        <v>34071.428571428572</v>
      </c>
      <c r="AR196" s="110">
        <f t="shared" si="593"/>
        <v>40885.714285714283</v>
      </c>
      <c r="AS196" s="110">
        <f t="shared" si="593"/>
        <v>68142.857142857145</v>
      </c>
      <c r="AT196" s="110">
        <f t="shared" si="593"/>
        <v>136285.71428571429</v>
      </c>
      <c r="BH196" s="110">
        <v>189</v>
      </c>
      <c r="BI196" s="110">
        <f t="shared" ref="BI196:BM196" si="594">IFERROR(MAX($BH196-$C$2,0)*INDEX($BE$8:$BE$17,MATCH(BI$7,$BF$8:$BF$17,0))*$C$4/$C$3,BJ196)</f>
        <v>0</v>
      </c>
      <c r="BJ196" s="110">
        <f t="shared" si="594"/>
        <v>0</v>
      </c>
      <c r="BK196" s="110">
        <f t="shared" si="594"/>
        <v>0</v>
      </c>
      <c r="BL196" s="110">
        <f t="shared" si="594"/>
        <v>0</v>
      </c>
      <c r="BM196" s="110">
        <f t="shared" si="594"/>
        <v>0</v>
      </c>
      <c r="CA196" s="110">
        <v>189</v>
      </c>
      <c r="CB196" s="136">
        <f t="shared" si="528"/>
        <v>19875</v>
      </c>
      <c r="CC196" s="136">
        <f t="shared" si="528"/>
        <v>19307.142857142859</v>
      </c>
      <c r="CD196" s="136">
        <f t="shared" si="528"/>
        <v>34071.428571428572</v>
      </c>
      <c r="CE196" s="136">
        <f t="shared" si="528"/>
        <v>54892.857142857145</v>
      </c>
      <c r="CF196" s="136">
        <f t="shared" si="528"/>
        <v>141964.28571428571</v>
      </c>
      <c r="CL196" s="125">
        <v>189</v>
      </c>
      <c r="CM196" s="125">
        <f t="shared" si="412"/>
        <v>95740.71428571429</v>
      </c>
      <c r="CN196" s="125">
        <f t="shared" si="413"/>
        <v>125155.71428571428</v>
      </c>
      <c r="CO196" s="125">
        <f t="shared" si="414"/>
        <v>146734.28571428571</v>
      </c>
      <c r="CP196" s="125">
        <f t="shared" si="415"/>
        <v>194812.85714285716</v>
      </c>
      <c r="CQ196" s="125">
        <f t="shared" si="416"/>
        <v>350027.14285714284</v>
      </c>
    </row>
    <row r="197" spans="22:95" x14ac:dyDescent="0.2">
      <c r="V197" s="110">
        <v>190</v>
      </c>
      <c r="W197" s="110">
        <f t="shared" si="407"/>
        <v>48914.285714285717</v>
      </c>
      <c r="X197" s="110">
        <f t="shared" si="407"/>
        <v>72228.571428571435</v>
      </c>
      <c r="Y197" s="134">
        <f t="shared" si="408"/>
        <v>72228.571428571435</v>
      </c>
      <c r="Z197" s="110">
        <f t="shared" ref="Z197:AA197" si="595">Y197</f>
        <v>72228.571428571435</v>
      </c>
      <c r="AA197" s="110">
        <f t="shared" si="595"/>
        <v>72228.571428571435</v>
      </c>
      <c r="AO197" s="110">
        <v>190</v>
      </c>
      <c r="AP197" s="110">
        <f t="shared" ref="AP197:AT197" si="596">IFERROR(MAX($AO197-$C$2,0)*INDEX($AL$8:$AL$17,MATCH(AP$7,$AM$8:$AM$17,0))*$C$4/$C$3,AQ197)</f>
        <v>27428.571428571428</v>
      </c>
      <c r="AQ197" s="110">
        <f t="shared" si="596"/>
        <v>34285.714285714283</v>
      </c>
      <c r="AR197" s="110">
        <f t="shared" si="596"/>
        <v>41142.857142857145</v>
      </c>
      <c r="AS197" s="110">
        <f t="shared" si="596"/>
        <v>68571.428571428565</v>
      </c>
      <c r="AT197" s="110">
        <f t="shared" si="596"/>
        <v>137142.85714285713</v>
      </c>
      <c r="BH197" s="110">
        <v>190</v>
      </c>
      <c r="BI197" s="110">
        <f t="shared" ref="BI197:BM197" si="597">IFERROR(MAX($BH197-$C$2,0)*INDEX($BE$8:$BE$17,MATCH(BI$7,$BF$8:$BF$17,0))*$C$4/$C$3,BJ197)</f>
        <v>0</v>
      </c>
      <c r="BJ197" s="110">
        <f t="shared" si="597"/>
        <v>0</v>
      </c>
      <c r="BK197" s="110">
        <f t="shared" si="597"/>
        <v>0</v>
      </c>
      <c r="BL197" s="110">
        <f t="shared" si="597"/>
        <v>0</v>
      </c>
      <c r="BM197" s="110">
        <f t="shared" si="597"/>
        <v>0</v>
      </c>
      <c r="CA197" s="110">
        <v>190</v>
      </c>
      <c r="CB197" s="136">
        <f t="shared" si="528"/>
        <v>20000</v>
      </c>
      <c r="CC197" s="136">
        <f t="shared" si="528"/>
        <v>19428.571428571428</v>
      </c>
      <c r="CD197" s="136">
        <f t="shared" si="528"/>
        <v>34285.714285714283</v>
      </c>
      <c r="CE197" s="136">
        <f t="shared" si="528"/>
        <v>55238.095238095229</v>
      </c>
      <c r="CF197" s="136">
        <f t="shared" si="528"/>
        <v>142857.14285714287</v>
      </c>
      <c r="CL197" s="125">
        <v>190</v>
      </c>
      <c r="CM197" s="125">
        <f t="shared" si="412"/>
        <v>96342.857142857145</v>
      </c>
      <c r="CN197" s="125">
        <f t="shared" si="413"/>
        <v>125942.85714285713</v>
      </c>
      <c r="CO197" s="125">
        <f t="shared" si="414"/>
        <v>147657.14285714287</v>
      </c>
      <c r="CP197" s="125">
        <f t="shared" si="415"/>
        <v>196038.09523809524</v>
      </c>
      <c r="CQ197" s="125">
        <f t="shared" si="416"/>
        <v>352228.57142857148</v>
      </c>
    </row>
    <row r="198" spans="22:95" x14ac:dyDescent="0.2">
      <c r="V198" s="110">
        <v>191</v>
      </c>
      <c r="W198" s="110">
        <f t="shared" si="407"/>
        <v>49220</v>
      </c>
      <c r="X198" s="110">
        <f t="shared" si="407"/>
        <v>72680</v>
      </c>
      <c r="Y198" s="134">
        <f t="shared" si="408"/>
        <v>72680</v>
      </c>
      <c r="Z198" s="110">
        <f t="shared" ref="Z198:AA198" si="598">Y198</f>
        <v>72680</v>
      </c>
      <c r="AA198" s="110">
        <f t="shared" si="598"/>
        <v>72680</v>
      </c>
      <c r="AO198" s="110">
        <v>191</v>
      </c>
      <c r="AP198" s="110">
        <f t="shared" ref="AP198:AT198" si="599">IFERROR(MAX($AO198-$C$2,0)*INDEX($AL$8:$AL$17,MATCH(AP$7,$AM$8:$AM$17,0))*$C$4/$C$3,AQ198)</f>
        <v>27600</v>
      </c>
      <c r="AQ198" s="110">
        <f t="shared" si="599"/>
        <v>34500</v>
      </c>
      <c r="AR198" s="110">
        <f t="shared" si="599"/>
        <v>41400</v>
      </c>
      <c r="AS198" s="110">
        <f t="shared" si="599"/>
        <v>69000</v>
      </c>
      <c r="AT198" s="110">
        <f t="shared" si="599"/>
        <v>138000</v>
      </c>
      <c r="BH198" s="110">
        <v>191</v>
      </c>
      <c r="BI198" s="110">
        <f t="shared" ref="BI198:BM198" si="600">IFERROR(MAX($BH198-$C$2,0)*INDEX($BE$8:$BE$17,MATCH(BI$7,$BF$8:$BF$17,0))*$C$4/$C$3,BJ198)</f>
        <v>0</v>
      </c>
      <c r="BJ198" s="110">
        <f t="shared" si="600"/>
        <v>0</v>
      </c>
      <c r="BK198" s="110">
        <f t="shared" si="600"/>
        <v>0</v>
      </c>
      <c r="BL198" s="110">
        <f t="shared" si="600"/>
        <v>0</v>
      </c>
      <c r="BM198" s="110">
        <f t="shared" si="600"/>
        <v>0</v>
      </c>
      <c r="CA198" s="110">
        <v>191</v>
      </c>
      <c r="CB198" s="136">
        <f t="shared" si="528"/>
        <v>20125</v>
      </c>
      <c r="CC198" s="136">
        <f t="shared" si="528"/>
        <v>19550</v>
      </c>
      <c r="CD198" s="136">
        <f t="shared" si="528"/>
        <v>34500</v>
      </c>
      <c r="CE198" s="136">
        <f t="shared" si="528"/>
        <v>55583.333333333328</v>
      </c>
      <c r="CF198" s="136">
        <f t="shared" si="528"/>
        <v>143750</v>
      </c>
      <c r="CL198" s="125">
        <v>191</v>
      </c>
      <c r="CM198" s="125">
        <f t="shared" si="412"/>
        <v>96945</v>
      </c>
      <c r="CN198" s="125">
        <f t="shared" si="413"/>
        <v>126730</v>
      </c>
      <c r="CO198" s="125">
        <f t="shared" si="414"/>
        <v>148580</v>
      </c>
      <c r="CP198" s="125">
        <f t="shared" si="415"/>
        <v>197263.33333333331</v>
      </c>
      <c r="CQ198" s="125">
        <f t="shared" si="416"/>
        <v>354430</v>
      </c>
    </row>
    <row r="199" spans="22:95" x14ac:dyDescent="0.2">
      <c r="V199" s="110">
        <v>192</v>
      </c>
      <c r="W199" s="110">
        <f t="shared" si="407"/>
        <v>49525.714285714283</v>
      </c>
      <c r="X199" s="110">
        <f t="shared" si="407"/>
        <v>73131.428571428565</v>
      </c>
      <c r="Y199" s="134">
        <f t="shared" si="408"/>
        <v>73131.428571428565</v>
      </c>
      <c r="Z199" s="110">
        <f t="shared" ref="Z199:AA199" si="601">Y199</f>
        <v>73131.428571428565</v>
      </c>
      <c r="AA199" s="110">
        <f t="shared" si="601"/>
        <v>73131.428571428565</v>
      </c>
      <c r="AO199" s="110">
        <v>192</v>
      </c>
      <c r="AP199" s="110">
        <f t="shared" ref="AP199:AT199" si="602">IFERROR(MAX($AO199-$C$2,0)*INDEX($AL$8:$AL$17,MATCH(AP$7,$AM$8:$AM$17,0))*$C$4/$C$3,AQ199)</f>
        <v>27771.428571428572</v>
      </c>
      <c r="AQ199" s="110">
        <f t="shared" si="602"/>
        <v>34714.285714285717</v>
      </c>
      <c r="AR199" s="110">
        <f t="shared" si="602"/>
        <v>41657.142857142855</v>
      </c>
      <c r="AS199" s="110">
        <f t="shared" si="602"/>
        <v>69428.571428571435</v>
      </c>
      <c r="AT199" s="110">
        <f t="shared" si="602"/>
        <v>138857.14285714287</v>
      </c>
      <c r="BH199" s="110">
        <v>192</v>
      </c>
      <c r="BI199" s="110">
        <f t="shared" ref="BI199:BM199" si="603">IFERROR(MAX($BH199-$C$2,0)*INDEX($BE$8:$BE$17,MATCH(BI$7,$BF$8:$BF$17,0))*$C$4/$C$3,BJ199)</f>
        <v>0</v>
      </c>
      <c r="BJ199" s="110">
        <f t="shared" si="603"/>
        <v>0</v>
      </c>
      <c r="BK199" s="110">
        <f t="shared" si="603"/>
        <v>0</v>
      </c>
      <c r="BL199" s="110">
        <f t="shared" si="603"/>
        <v>0</v>
      </c>
      <c r="BM199" s="110">
        <f t="shared" si="603"/>
        <v>0</v>
      </c>
      <c r="CA199" s="110">
        <v>192</v>
      </c>
      <c r="CB199" s="136">
        <f t="shared" si="528"/>
        <v>20250</v>
      </c>
      <c r="CC199" s="136">
        <f t="shared" si="528"/>
        <v>19671.428571428572</v>
      </c>
      <c r="CD199" s="136">
        <f t="shared" si="528"/>
        <v>34714.285714285717</v>
      </c>
      <c r="CE199" s="136">
        <f t="shared" si="528"/>
        <v>55928.571428571428</v>
      </c>
      <c r="CF199" s="136">
        <f t="shared" si="528"/>
        <v>144642.85714285713</v>
      </c>
      <c r="CL199" s="125">
        <v>192</v>
      </c>
      <c r="CM199" s="125">
        <f t="shared" si="412"/>
        <v>97547.142857142855</v>
      </c>
      <c r="CN199" s="125">
        <f t="shared" si="413"/>
        <v>127517.14285714287</v>
      </c>
      <c r="CO199" s="125">
        <f t="shared" si="414"/>
        <v>149502.85714285713</v>
      </c>
      <c r="CP199" s="125">
        <f t="shared" si="415"/>
        <v>198488.57142857142</v>
      </c>
      <c r="CQ199" s="125">
        <f t="shared" si="416"/>
        <v>356631.42857142852</v>
      </c>
    </row>
    <row r="200" spans="22:95" x14ac:dyDescent="0.2">
      <c r="V200" s="110">
        <v>193</v>
      </c>
      <c r="W200" s="110">
        <f t="shared" si="407"/>
        <v>49831.428571428572</v>
      </c>
      <c r="X200" s="110">
        <f t="shared" si="407"/>
        <v>73582.857142857145</v>
      </c>
      <c r="Y200" s="134">
        <f t="shared" si="408"/>
        <v>73582.857142857145</v>
      </c>
      <c r="Z200" s="110">
        <f t="shared" ref="Z200:AA200" si="604">Y200</f>
        <v>73582.857142857145</v>
      </c>
      <c r="AA200" s="110">
        <f t="shared" si="604"/>
        <v>73582.857142857145</v>
      </c>
      <c r="AO200" s="110">
        <v>193</v>
      </c>
      <c r="AP200" s="110">
        <f t="shared" ref="AP200:AT200" si="605">IFERROR(MAX($AO200-$C$2,0)*INDEX($AL$8:$AL$17,MATCH(AP$7,$AM$8:$AM$17,0))*$C$4/$C$3,AQ200)</f>
        <v>27942.857142857141</v>
      </c>
      <c r="AQ200" s="110">
        <f t="shared" si="605"/>
        <v>34928.571428571428</v>
      </c>
      <c r="AR200" s="110">
        <f t="shared" si="605"/>
        <v>41914.285714285717</v>
      </c>
      <c r="AS200" s="110">
        <f t="shared" si="605"/>
        <v>69857.142857142855</v>
      </c>
      <c r="AT200" s="110">
        <f t="shared" si="605"/>
        <v>139714.28571428571</v>
      </c>
      <c r="BH200" s="110">
        <v>193</v>
      </c>
      <c r="BI200" s="110">
        <f t="shared" ref="BI200:BM200" si="606">IFERROR(MAX($BH200-$C$2,0)*INDEX($BE$8:$BE$17,MATCH(BI$7,$BF$8:$BF$17,0))*$C$4/$C$3,BJ200)</f>
        <v>0</v>
      </c>
      <c r="BJ200" s="110">
        <f t="shared" si="606"/>
        <v>0</v>
      </c>
      <c r="BK200" s="110">
        <f t="shared" si="606"/>
        <v>0</v>
      </c>
      <c r="BL200" s="110">
        <f t="shared" si="606"/>
        <v>0</v>
      </c>
      <c r="BM200" s="110">
        <f t="shared" si="606"/>
        <v>0</v>
      </c>
      <c r="CA200" s="110">
        <v>193</v>
      </c>
      <c r="CB200" s="136">
        <f t="shared" si="528"/>
        <v>20375</v>
      </c>
      <c r="CC200" s="136">
        <f t="shared" si="528"/>
        <v>19792.857142857141</v>
      </c>
      <c r="CD200" s="136">
        <f t="shared" si="528"/>
        <v>34928.571428571428</v>
      </c>
      <c r="CE200" s="136">
        <f t="shared" si="528"/>
        <v>56273.809523809519</v>
      </c>
      <c r="CF200" s="136">
        <f t="shared" si="528"/>
        <v>145535.71428571429</v>
      </c>
      <c r="CL200" s="125">
        <v>193</v>
      </c>
      <c r="CM200" s="125">
        <f t="shared" si="412"/>
        <v>98149.28571428571</v>
      </c>
      <c r="CN200" s="125">
        <f t="shared" si="413"/>
        <v>128304.28571428572</v>
      </c>
      <c r="CO200" s="125">
        <f t="shared" si="414"/>
        <v>150425.71428571429</v>
      </c>
      <c r="CP200" s="125">
        <f t="shared" si="415"/>
        <v>199713.80952380953</v>
      </c>
      <c r="CQ200" s="125">
        <f t="shared" si="416"/>
        <v>358832.85714285716</v>
      </c>
    </row>
    <row r="201" spans="22:95" x14ac:dyDescent="0.2">
      <c r="V201" s="110">
        <v>194</v>
      </c>
      <c r="W201" s="110">
        <f t="shared" ref="W201:X232" si="607">MAX($V201-$C$2,0)*INDEX($S$8:$S$10,MATCH(W$7,$T$8:$T$10,0))*$C$4/$C$3</f>
        <v>50137.142857142855</v>
      </c>
      <c r="X201" s="110">
        <f t="shared" si="607"/>
        <v>74034.28571428571</v>
      </c>
      <c r="Y201" s="134">
        <f t="shared" ref="Y201:Y264" si="608">X201</f>
        <v>74034.28571428571</v>
      </c>
      <c r="Z201" s="110">
        <f t="shared" ref="Z201:AA201" si="609">Y201</f>
        <v>74034.28571428571</v>
      </c>
      <c r="AA201" s="110">
        <f t="shared" si="609"/>
        <v>74034.28571428571</v>
      </c>
      <c r="AO201" s="110">
        <v>194</v>
      </c>
      <c r="AP201" s="110">
        <f t="shared" ref="AP201:AT201" si="610">IFERROR(MAX($AO201-$C$2,0)*INDEX($AL$8:$AL$17,MATCH(AP$7,$AM$8:$AM$17,0))*$C$4/$C$3,AQ201)</f>
        <v>28114.285714285714</v>
      </c>
      <c r="AQ201" s="110">
        <f t="shared" si="610"/>
        <v>35142.857142857145</v>
      </c>
      <c r="AR201" s="110">
        <f t="shared" si="610"/>
        <v>42171.428571428572</v>
      </c>
      <c r="AS201" s="110">
        <f t="shared" si="610"/>
        <v>70285.71428571429</v>
      </c>
      <c r="AT201" s="110">
        <f t="shared" si="610"/>
        <v>140571.42857142858</v>
      </c>
      <c r="BH201" s="110">
        <v>194</v>
      </c>
      <c r="BI201" s="110">
        <f t="shared" ref="BI201:BM201" si="611">IFERROR(MAX($BH201-$C$2,0)*INDEX($BE$8:$BE$17,MATCH(BI$7,$BF$8:$BF$17,0))*$C$4/$C$3,BJ201)</f>
        <v>0</v>
      </c>
      <c r="BJ201" s="110">
        <f t="shared" si="611"/>
        <v>0</v>
      </c>
      <c r="BK201" s="110">
        <f t="shared" si="611"/>
        <v>0</v>
      </c>
      <c r="BL201" s="110">
        <f t="shared" si="611"/>
        <v>0</v>
      </c>
      <c r="BM201" s="110">
        <f t="shared" si="611"/>
        <v>0</v>
      </c>
      <c r="CA201" s="110">
        <v>194</v>
      </c>
      <c r="CB201" s="136">
        <f t="shared" si="528"/>
        <v>20500</v>
      </c>
      <c r="CC201" s="136">
        <f t="shared" si="528"/>
        <v>19914.285714285714</v>
      </c>
      <c r="CD201" s="136">
        <f t="shared" si="528"/>
        <v>35142.857142857145</v>
      </c>
      <c r="CE201" s="136">
        <f t="shared" si="528"/>
        <v>56619.047619047618</v>
      </c>
      <c r="CF201" s="136">
        <f t="shared" si="528"/>
        <v>146428.57142857142</v>
      </c>
      <c r="CL201" s="125">
        <v>194</v>
      </c>
      <c r="CM201" s="125">
        <f t="shared" ref="CM201:CM264" si="612">W201+AP201+BI201+CB201</f>
        <v>98751.428571428565</v>
      </c>
      <c r="CN201" s="125">
        <f t="shared" ref="CN201:CN264" si="613">X201+AQ201+BJ201+CC201</f>
        <v>129091.42857142857</v>
      </c>
      <c r="CO201" s="125">
        <f t="shared" ref="CO201:CO264" si="614">Y201+AR201+BK201+CD201</f>
        <v>151348.57142857142</v>
      </c>
      <c r="CP201" s="125">
        <f t="shared" ref="CP201:CP264" si="615">Z201+AS201+BL201+CE201</f>
        <v>200939.04761904763</v>
      </c>
      <c r="CQ201" s="125">
        <f t="shared" ref="CQ201:CQ264" si="616">AA201+AT201+BM201+CF201</f>
        <v>361034.28571428568</v>
      </c>
    </row>
    <row r="202" spans="22:95" x14ac:dyDescent="0.2">
      <c r="V202" s="110">
        <v>195</v>
      </c>
      <c r="W202" s="110">
        <f t="shared" si="607"/>
        <v>50442.857142857145</v>
      </c>
      <c r="X202" s="110">
        <f t="shared" si="607"/>
        <v>74485.71428571429</v>
      </c>
      <c r="Y202" s="134">
        <f t="shared" si="608"/>
        <v>74485.71428571429</v>
      </c>
      <c r="Z202" s="110">
        <f t="shared" ref="Z202:AA202" si="617">Y202</f>
        <v>74485.71428571429</v>
      </c>
      <c r="AA202" s="110">
        <f t="shared" si="617"/>
        <v>74485.71428571429</v>
      </c>
      <c r="AO202" s="110">
        <v>195</v>
      </c>
      <c r="AP202" s="110">
        <f t="shared" ref="AP202:AT202" si="618">IFERROR(MAX($AO202-$C$2,0)*INDEX($AL$8:$AL$17,MATCH(AP$7,$AM$8:$AM$17,0))*$C$4/$C$3,AQ202)</f>
        <v>28285.714285714286</v>
      </c>
      <c r="AQ202" s="110">
        <f t="shared" si="618"/>
        <v>35357.142857142855</v>
      </c>
      <c r="AR202" s="110">
        <f t="shared" si="618"/>
        <v>42428.571428571428</v>
      </c>
      <c r="AS202" s="110">
        <f t="shared" si="618"/>
        <v>70714.28571428571</v>
      </c>
      <c r="AT202" s="110">
        <f t="shared" si="618"/>
        <v>141428.57142857142</v>
      </c>
      <c r="BH202" s="110">
        <v>195</v>
      </c>
      <c r="BI202" s="110">
        <f t="shared" ref="BI202:BM202" si="619">IFERROR(MAX($BH202-$C$2,0)*INDEX($BE$8:$BE$17,MATCH(BI$7,$BF$8:$BF$17,0))*$C$4/$C$3,BJ202)</f>
        <v>0</v>
      </c>
      <c r="BJ202" s="110">
        <f t="shared" si="619"/>
        <v>0</v>
      </c>
      <c r="BK202" s="110">
        <f t="shared" si="619"/>
        <v>0</v>
      </c>
      <c r="BL202" s="110">
        <f t="shared" si="619"/>
        <v>0</v>
      </c>
      <c r="BM202" s="110">
        <f t="shared" si="619"/>
        <v>0</v>
      </c>
      <c r="CA202" s="110">
        <v>195</v>
      </c>
      <c r="CB202" s="136">
        <f t="shared" si="528"/>
        <v>20625</v>
      </c>
      <c r="CC202" s="136">
        <f t="shared" si="528"/>
        <v>20035.714285714286</v>
      </c>
      <c r="CD202" s="136">
        <f t="shared" si="528"/>
        <v>35357.142857142855</v>
      </c>
      <c r="CE202" s="136">
        <f t="shared" si="528"/>
        <v>56964.285714285717</v>
      </c>
      <c r="CF202" s="136">
        <f t="shared" si="528"/>
        <v>147321.42857142858</v>
      </c>
      <c r="CL202" s="125">
        <v>195</v>
      </c>
      <c r="CM202" s="125">
        <f t="shared" si="612"/>
        <v>99353.571428571435</v>
      </c>
      <c r="CN202" s="125">
        <f t="shared" si="613"/>
        <v>129878.57142857143</v>
      </c>
      <c r="CO202" s="125">
        <f t="shared" si="614"/>
        <v>152271.42857142858</v>
      </c>
      <c r="CP202" s="125">
        <f t="shared" si="615"/>
        <v>202164.28571428571</v>
      </c>
      <c r="CQ202" s="125">
        <f t="shared" si="616"/>
        <v>363235.71428571432</v>
      </c>
    </row>
    <row r="203" spans="22:95" x14ac:dyDescent="0.2">
      <c r="V203" s="110">
        <v>196</v>
      </c>
      <c r="W203" s="110">
        <f t="shared" si="607"/>
        <v>50748.571428571428</v>
      </c>
      <c r="X203" s="110">
        <f t="shared" si="607"/>
        <v>74937.142857142855</v>
      </c>
      <c r="Y203" s="134">
        <f t="shared" si="608"/>
        <v>74937.142857142855</v>
      </c>
      <c r="Z203" s="110">
        <f t="shared" ref="Z203:AA203" si="620">Y203</f>
        <v>74937.142857142855</v>
      </c>
      <c r="AA203" s="110">
        <f t="shared" si="620"/>
        <v>74937.142857142855</v>
      </c>
      <c r="AO203" s="110">
        <v>196</v>
      </c>
      <c r="AP203" s="110">
        <f t="shared" ref="AP203:AT203" si="621">IFERROR(MAX($AO203-$C$2,0)*INDEX($AL$8:$AL$17,MATCH(AP$7,$AM$8:$AM$17,0))*$C$4/$C$3,AQ203)</f>
        <v>28457.142857142859</v>
      </c>
      <c r="AQ203" s="110">
        <f t="shared" si="621"/>
        <v>35571.428571428572</v>
      </c>
      <c r="AR203" s="110">
        <f t="shared" si="621"/>
        <v>42685.714285714283</v>
      </c>
      <c r="AS203" s="110">
        <f t="shared" si="621"/>
        <v>71142.857142857145</v>
      </c>
      <c r="AT203" s="110">
        <f t="shared" si="621"/>
        <v>142285.71428571429</v>
      </c>
      <c r="BH203" s="110">
        <v>196</v>
      </c>
      <c r="BI203" s="110">
        <f t="shared" ref="BI203:BM203" si="622">IFERROR(MAX($BH203-$C$2,0)*INDEX($BE$8:$BE$17,MATCH(BI$7,$BF$8:$BF$17,0))*$C$4/$C$3,BJ203)</f>
        <v>0</v>
      </c>
      <c r="BJ203" s="110">
        <f t="shared" si="622"/>
        <v>0</v>
      </c>
      <c r="BK203" s="110">
        <f t="shared" si="622"/>
        <v>0</v>
      </c>
      <c r="BL203" s="110">
        <f t="shared" si="622"/>
        <v>0</v>
      </c>
      <c r="BM203" s="110">
        <f t="shared" si="622"/>
        <v>0</v>
      </c>
      <c r="CA203" s="110">
        <v>196</v>
      </c>
      <c r="CB203" s="136">
        <f t="shared" si="528"/>
        <v>20750</v>
      </c>
      <c r="CC203" s="136">
        <f t="shared" si="528"/>
        <v>20157.142857142859</v>
      </c>
      <c r="CD203" s="136">
        <f t="shared" si="528"/>
        <v>35571.428571428572</v>
      </c>
      <c r="CE203" s="136">
        <f t="shared" si="528"/>
        <v>57309.523809523802</v>
      </c>
      <c r="CF203" s="136">
        <f t="shared" si="528"/>
        <v>148214.28571428571</v>
      </c>
      <c r="CL203" s="125">
        <v>196</v>
      </c>
      <c r="CM203" s="125">
        <f t="shared" si="612"/>
        <v>99955.71428571429</v>
      </c>
      <c r="CN203" s="125">
        <f t="shared" si="613"/>
        <v>130665.71428571428</v>
      </c>
      <c r="CO203" s="125">
        <f t="shared" si="614"/>
        <v>153194.28571428571</v>
      </c>
      <c r="CP203" s="125">
        <f t="shared" si="615"/>
        <v>203389.52380952379</v>
      </c>
      <c r="CQ203" s="125">
        <f t="shared" si="616"/>
        <v>365437.14285714284</v>
      </c>
    </row>
    <row r="204" spans="22:95" x14ac:dyDescent="0.2">
      <c r="V204" s="110">
        <v>197</v>
      </c>
      <c r="W204" s="110">
        <f t="shared" si="607"/>
        <v>51054.285714285717</v>
      </c>
      <c r="X204" s="110">
        <f t="shared" si="607"/>
        <v>75388.571428571435</v>
      </c>
      <c r="Y204" s="134">
        <f t="shared" si="608"/>
        <v>75388.571428571435</v>
      </c>
      <c r="Z204" s="110">
        <f t="shared" ref="Z204:AA204" si="623">Y204</f>
        <v>75388.571428571435</v>
      </c>
      <c r="AA204" s="110">
        <f t="shared" si="623"/>
        <v>75388.571428571435</v>
      </c>
      <c r="AO204" s="110">
        <v>197</v>
      </c>
      <c r="AP204" s="110">
        <f t="shared" ref="AP204:AT204" si="624">IFERROR(MAX($AO204-$C$2,0)*INDEX($AL$8:$AL$17,MATCH(AP$7,$AM$8:$AM$17,0))*$C$4/$C$3,AQ204)</f>
        <v>28628.571428571428</v>
      </c>
      <c r="AQ204" s="110">
        <f t="shared" si="624"/>
        <v>35785.714285714283</v>
      </c>
      <c r="AR204" s="110">
        <f t="shared" si="624"/>
        <v>42942.857142857145</v>
      </c>
      <c r="AS204" s="110">
        <f t="shared" si="624"/>
        <v>71571.428571428565</v>
      </c>
      <c r="AT204" s="110">
        <f t="shared" si="624"/>
        <v>143142.85714285713</v>
      </c>
      <c r="BH204" s="110">
        <v>197</v>
      </c>
      <c r="BI204" s="110">
        <f t="shared" ref="BI204:BM204" si="625">IFERROR(MAX($BH204-$C$2,0)*INDEX($BE$8:$BE$17,MATCH(BI$7,$BF$8:$BF$17,0))*$C$4/$C$3,BJ204)</f>
        <v>0</v>
      </c>
      <c r="BJ204" s="110">
        <f t="shared" si="625"/>
        <v>0</v>
      </c>
      <c r="BK204" s="110">
        <f t="shared" si="625"/>
        <v>0</v>
      </c>
      <c r="BL204" s="110">
        <f t="shared" si="625"/>
        <v>0</v>
      </c>
      <c r="BM204" s="110">
        <f t="shared" si="625"/>
        <v>0</v>
      </c>
      <c r="CA204" s="110">
        <v>197</v>
      </c>
      <c r="CB204" s="136">
        <f t="shared" si="528"/>
        <v>20875</v>
      </c>
      <c r="CC204" s="136">
        <f t="shared" si="528"/>
        <v>20278.571428571428</v>
      </c>
      <c r="CD204" s="136">
        <f t="shared" si="528"/>
        <v>35785.714285714283</v>
      </c>
      <c r="CE204" s="136">
        <f t="shared" si="528"/>
        <v>57654.761904761901</v>
      </c>
      <c r="CF204" s="136">
        <f t="shared" si="528"/>
        <v>149107.14285714287</v>
      </c>
      <c r="CL204" s="125">
        <v>197</v>
      </c>
      <c r="CM204" s="125">
        <f t="shared" si="612"/>
        <v>100557.85714285714</v>
      </c>
      <c r="CN204" s="125">
        <f t="shared" si="613"/>
        <v>131452.85714285713</v>
      </c>
      <c r="CO204" s="125">
        <f t="shared" si="614"/>
        <v>154117.14285714287</v>
      </c>
      <c r="CP204" s="125">
        <f t="shared" si="615"/>
        <v>204614.76190476189</v>
      </c>
      <c r="CQ204" s="125">
        <f t="shared" si="616"/>
        <v>367638.57142857148</v>
      </c>
    </row>
    <row r="205" spans="22:95" x14ac:dyDescent="0.2">
      <c r="V205" s="110">
        <v>198</v>
      </c>
      <c r="W205" s="110">
        <f t="shared" si="607"/>
        <v>51360</v>
      </c>
      <c r="X205" s="110">
        <f t="shared" si="607"/>
        <v>75840</v>
      </c>
      <c r="Y205" s="134">
        <f t="shared" si="608"/>
        <v>75840</v>
      </c>
      <c r="Z205" s="110">
        <f t="shared" ref="Z205:AA205" si="626">Y205</f>
        <v>75840</v>
      </c>
      <c r="AA205" s="110">
        <f t="shared" si="626"/>
        <v>75840</v>
      </c>
      <c r="AO205" s="110">
        <v>198</v>
      </c>
      <c r="AP205" s="110">
        <f t="shared" ref="AP205:AT205" si="627">IFERROR(MAX($AO205-$C$2,0)*INDEX($AL$8:$AL$17,MATCH(AP$7,$AM$8:$AM$17,0))*$C$4/$C$3,AQ205)</f>
        <v>28800</v>
      </c>
      <c r="AQ205" s="110">
        <f t="shared" si="627"/>
        <v>36000</v>
      </c>
      <c r="AR205" s="110">
        <f t="shared" si="627"/>
        <v>43200</v>
      </c>
      <c r="AS205" s="110">
        <f t="shared" si="627"/>
        <v>72000</v>
      </c>
      <c r="AT205" s="110">
        <f t="shared" si="627"/>
        <v>144000</v>
      </c>
      <c r="BH205" s="110">
        <v>198</v>
      </c>
      <c r="BI205" s="110">
        <f t="shared" ref="BI205:BM205" si="628">IFERROR(MAX($BH205-$C$2,0)*INDEX($BE$8:$BE$17,MATCH(BI$7,$BF$8:$BF$17,0))*$C$4/$C$3,BJ205)</f>
        <v>0</v>
      </c>
      <c r="BJ205" s="110">
        <f t="shared" si="628"/>
        <v>0</v>
      </c>
      <c r="BK205" s="110">
        <f t="shared" si="628"/>
        <v>0</v>
      </c>
      <c r="BL205" s="110">
        <f t="shared" si="628"/>
        <v>0</v>
      </c>
      <c r="BM205" s="110">
        <f t="shared" si="628"/>
        <v>0</v>
      </c>
      <c r="CA205" s="110">
        <v>198</v>
      </c>
      <c r="CB205" s="136">
        <f t="shared" si="528"/>
        <v>21000</v>
      </c>
      <c r="CC205" s="136">
        <f t="shared" si="528"/>
        <v>20400</v>
      </c>
      <c r="CD205" s="136">
        <f t="shared" si="528"/>
        <v>36000</v>
      </c>
      <c r="CE205" s="136">
        <f t="shared" si="528"/>
        <v>58000</v>
      </c>
      <c r="CF205" s="136">
        <f t="shared" si="528"/>
        <v>150000</v>
      </c>
      <c r="CL205" s="125">
        <v>198</v>
      </c>
      <c r="CM205" s="125">
        <f t="shared" si="612"/>
        <v>101160</v>
      </c>
      <c r="CN205" s="125">
        <f t="shared" si="613"/>
        <v>132240</v>
      </c>
      <c r="CO205" s="125">
        <f t="shared" si="614"/>
        <v>155040</v>
      </c>
      <c r="CP205" s="125">
        <f t="shared" si="615"/>
        <v>205840</v>
      </c>
      <c r="CQ205" s="125">
        <f t="shared" si="616"/>
        <v>369840</v>
      </c>
    </row>
    <row r="206" spans="22:95" x14ac:dyDescent="0.2">
      <c r="V206" s="110">
        <v>199</v>
      </c>
      <c r="W206" s="110">
        <f t="shared" si="607"/>
        <v>51665.714285714283</v>
      </c>
      <c r="X206" s="110">
        <f t="shared" si="607"/>
        <v>76291.428571428565</v>
      </c>
      <c r="Y206" s="134">
        <f t="shared" si="608"/>
        <v>76291.428571428565</v>
      </c>
      <c r="Z206" s="110">
        <f t="shared" ref="Z206:AA206" si="629">Y206</f>
        <v>76291.428571428565</v>
      </c>
      <c r="AA206" s="110">
        <f t="shared" si="629"/>
        <v>76291.428571428565</v>
      </c>
      <c r="AO206" s="110">
        <v>199</v>
      </c>
      <c r="AP206" s="110">
        <f t="shared" ref="AP206:AT206" si="630">IFERROR(MAX($AO206-$C$2,0)*INDEX($AL$8:$AL$17,MATCH(AP$7,$AM$8:$AM$17,0))*$C$4/$C$3,AQ206)</f>
        <v>28971.428571428572</v>
      </c>
      <c r="AQ206" s="110">
        <f t="shared" si="630"/>
        <v>36214.285714285717</v>
      </c>
      <c r="AR206" s="110">
        <f t="shared" si="630"/>
        <v>43457.142857142855</v>
      </c>
      <c r="AS206" s="110">
        <f t="shared" si="630"/>
        <v>72428.571428571435</v>
      </c>
      <c r="AT206" s="110">
        <f t="shared" si="630"/>
        <v>144857.14285714287</v>
      </c>
      <c r="BH206" s="110">
        <v>199</v>
      </c>
      <c r="BI206" s="110">
        <f t="shared" ref="BI206:BM206" si="631">IFERROR(MAX($BH206-$C$2,0)*INDEX($BE$8:$BE$17,MATCH(BI$7,$BF$8:$BF$17,0))*$C$4/$C$3,BJ206)</f>
        <v>0</v>
      </c>
      <c r="BJ206" s="110">
        <f t="shared" si="631"/>
        <v>0</v>
      </c>
      <c r="BK206" s="110">
        <f t="shared" si="631"/>
        <v>0</v>
      </c>
      <c r="BL206" s="110">
        <f t="shared" si="631"/>
        <v>0</v>
      </c>
      <c r="BM206" s="110">
        <f t="shared" si="631"/>
        <v>0</v>
      </c>
      <c r="CA206" s="110">
        <v>199</v>
      </c>
      <c r="CB206" s="136">
        <f t="shared" ref="CB206:CF237" si="632">MAX($CA206-$C$2,0)*INDEX($BX$8:$BX$44,MATCH(CB$7,$BY$8:$BY$44,0))/$C$3</f>
        <v>21125</v>
      </c>
      <c r="CC206" s="136">
        <f t="shared" si="632"/>
        <v>20521.428571428572</v>
      </c>
      <c r="CD206" s="136">
        <f t="shared" si="632"/>
        <v>36214.285714285717</v>
      </c>
      <c r="CE206" s="136">
        <f t="shared" si="632"/>
        <v>58345.238095238092</v>
      </c>
      <c r="CF206" s="136">
        <f t="shared" si="632"/>
        <v>150892.85714285713</v>
      </c>
      <c r="CL206" s="125">
        <v>199</v>
      </c>
      <c r="CM206" s="125">
        <f t="shared" si="612"/>
        <v>101762.14285714286</v>
      </c>
      <c r="CN206" s="125">
        <f t="shared" si="613"/>
        <v>133027.14285714287</v>
      </c>
      <c r="CO206" s="125">
        <f t="shared" si="614"/>
        <v>155962.85714285713</v>
      </c>
      <c r="CP206" s="125">
        <f t="shared" si="615"/>
        <v>207065.23809523811</v>
      </c>
      <c r="CQ206" s="125">
        <f t="shared" si="616"/>
        <v>372041.42857142852</v>
      </c>
    </row>
    <row r="207" spans="22:95" x14ac:dyDescent="0.2">
      <c r="V207" s="110">
        <v>200</v>
      </c>
      <c r="W207" s="110">
        <f t="shared" si="607"/>
        <v>51971.428571428572</v>
      </c>
      <c r="X207" s="110">
        <f t="shared" si="607"/>
        <v>76742.857142857145</v>
      </c>
      <c r="Y207" s="134">
        <f t="shared" si="608"/>
        <v>76742.857142857145</v>
      </c>
      <c r="Z207" s="110">
        <f t="shared" ref="Z207:AA207" si="633">Y207</f>
        <v>76742.857142857145</v>
      </c>
      <c r="AA207" s="110">
        <f t="shared" si="633"/>
        <v>76742.857142857145</v>
      </c>
      <c r="AO207" s="110">
        <v>200</v>
      </c>
      <c r="AP207" s="110">
        <f t="shared" ref="AP207:AT207" si="634">IFERROR(MAX($AO207-$C$2,0)*INDEX($AL$8:$AL$17,MATCH(AP$7,$AM$8:$AM$17,0))*$C$4/$C$3,AQ207)</f>
        <v>29142.857142857141</v>
      </c>
      <c r="AQ207" s="110">
        <f t="shared" si="634"/>
        <v>36428.571428571428</v>
      </c>
      <c r="AR207" s="110">
        <f t="shared" si="634"/>
        <v>43714.285714285717</v>
      </c>
      <c r="AS207" s="110">
        <f t="shared" si="634"/>
        <v>72857.142857142855</v>
      </c>
      <c r="AT207" s="110">
        <f t="shared" si="634"/>
        <v>145714.28571428571</v>
      </c>
      <c r="BH207" s="110">
        <v>200</v>
      </c>
      <c r="BI207" s="110">
        <f t="shared" ref="BI207:BM207" si="635">IFERROR(MAX($BH207-$C$2,0)*INDEX($BE$8:$BE$17,MATCH(BI$7,$BF$8:$BF$17,0))*$C$4/$C$3,BJ207)</f>
        <v>0</v>
      </c>
      <c r="BJ207" s="110">
        <f t="shared" si="635"/>
        <v>0</v>
      </c>
      <c r="BK207" s="110">
        <f t="shared" si="635"/>
        <v>0</v>
      </c>
      <c r="BL207" s="110">
        <f t="shared" si="635"/>
        <v>0</v>
      </c>
      <c r="BM207" s="110">
        <f t="shared" si="635"/>
        <v>0</v>
      </c>
      <c r="CA207" s="110">
        <v>200</v>
      </c>
      <c r="CB207" s="136">
        <f t="shared" si="632"/>
        <v>21250</v>
      </c>
      <c r="CC207" s="136">
        <f t="shared" si="632"/>
        <v>20642.857142857141</v>
      </c>
      <c r="CD207" s="136">
        <f t="shared" si="632"/>
        <v>36428.571428571428</v>
      </c>
      <c r="CE207" s="136">
        <f t="shared" si="632"/>
        <v>58690.476190476191</v>
      </c>
      <c r="CF207" s="136">
        <f t="shared" si="632"/>
        <v>151785.71428571429</v>
      </c>
      <c r="CL207" s="125">
        <v>200</v>
      </c>
      <c r="CM207" s="125">
        <f t="shared" si="612"/>
        <v>102364.28571428571</v>
      </c>
      <c r="CN207" s="125">
        <f t="shared" si="613"/>
        <v>133814.28571428571</v>
      </c>
      <c r="CO207" s="125">
        <f t="shared" si="614"/>
        <v>156885.71428571429</v>
      </c>
      <c r="CP207" s="125">
        <f t="shared" si="615"/>
        <v>208290.47619047618</v>
      </c>
      <c r="CQ207" s="125">
        <f t="shared" si="616"/>
        <v>374242.85714285716</v>
      </c>
    </row>
    <row r="208" spans="22:95" x14ac:dyDescent="0.2">
      <c r="V208" s="110">
        <v>201</v>
      </c>
      <c r="W208" s="110">
        <f t="shared" si="607"/>
        <v>52277.142857142855</v>
      </c>
      <c r="X208" s="110">
        <f t="shared" si="607"/>
        <v>77194.28571428571</v>
      </c>
      <c r="Y208" s="134">
        <f t="shared" si="608"/>
        <v>77194.28571428571</v>
      </c>
      <c r="Z208" s="110">
        <f t="shared" ref="Z208:AA208" si="636">Y208</f>
        <v>77194.28571428571</v>
      </c>
      <c r="AA208" s="110">
        <f t="shared" si="636"/>
        <v>77194.28571428571</v>
      </c>
      <c r="AO208" s="110">
        <v>201</v>
      </c>
      <c r="AP208" s="110">
        <f t="shared" ref="AP208:AT208" si="637">IFERROR(MAX($AO208-$C$2,0)*INDEX($AL$8:$AL$17,MATCH(AP$7,$AM$8:$AM$17,0))*$C$4/$C$3,AQ208)</f>
        <v>29314.285714285714</v>
      </c>
      <c r="AQ208" s="110">
        <f t="shared" si="637"/>
        <v>36642.857142857145</v>
      </c>
      <c r="AR208" s="110">
        <f t="shared" si="637"/>
        <v>43971.428571428572</v>
      </c>
      <c r="AS208" s="110">
        <f t="shared" si="637"/>
        <v>73285.71428571429</v>
      </c>
      <c r="AT208" s="110">
        <f t="shared" si="637"/>
        <v>146571.42857142858</v>
      </c>
      <c r="BH208" s="110">
        <v>201</v>
      </c>
      <c r="BI208" s="110">
        <f t="shared" ref="BI208:BM208" si="638">IFERROR(MAX($BH208-$C$2,0)*INDEX($BE$8:$BE$17,MATCH(BI$7,$BF$8:$BF$17,0))*$C$4/$C$3,BJ208)</f>
        <v>0</v>
      </c>
      <c r="BJ208" s="110">
        <f t="shared" si="638"/>
        <v>0</v>
      </c>
      <c r="BK208" s="110">
        <f t="shared" si="638"/>
        <v>0</v>
      </c>
      <c r="BL208" s="110">
        <f t="shared" si="638"/>
        <v>0</v>
      </c>
      <c r="BM208" s="110">
        <f t="shared" si="638"/>
        <v>0</v>
      </c>
      <c r="CA208" s="110">
        <v>201</v>
      </c>
      <c r="CB208" s="136">
        <f t="shared" si="632"/>
        <v>21375</v>
      </c>
      <c r="CC208" s="136">
        <f t="shared" si="632"/>
        <v>20764.285714285714</v>
      </c>
      <c r="CD208" s="136">
        <f t="shared" si="632"/>
        <v>36642.857142857145</v>
      </c>
      <c r="CE208" s="136">
        <f t="shared" si="632"/>
        <v>59035.714285714283</v>
      </c>
      <c r="CF208" s="136">
        <f t="shared" si="632"/>
        <v>152678.57142857142</v>
      </c>
      <c r="CL208" s="125">
        <v>201</v>
      </c>
      <c r="CM208" s="125">
        <f t="shared" si="612"/>
        <v>102966.42857142857</v>
      </c>
      <c r="CN208" s="125">
        <f t="shared" si="613"/>
        <v>134601.42857142858</v>
      </c>
      <c r="CO208" s="125">
        <f t="shared" si="614"/>
        <v>157808.57142857142</v>
      </c>
      <c r="CP208" s="125">
        <f t="shared" si="615"/>
        <v>209515.71428571429</v>
      </c>
      <c r="CQ208" s="125">
        <f t="shared" si="616"/>
        <v>376444.28571428568</v>
      </c>
    </row>
    <row r="209" spans="22:95" x14ac:dyDescent="0.2">
      <c r="V209" s="110">
        <v>202</v>
      </c>
      <c r="W209" s="110">
        <f t="shared" si="607"/>
        <v>52582.857142857145</v>
      </c>
      <c r="X209" s="110">
        <f t="shared" si="607"/>
        <v>77645.71428571429</v>
      </c>
      <c r="Y209" s="134">
        <f t="shared" si="608"/>
        <v>77645.71428571429</v>
      </c>
      <c r="Z209" s="110">
        <f t="shared" ref="Z209:AA209" si="639">Y209</f>
        <v>77645.71428571429</v>
      </c>
      <c r="AA209" s="110">
        <f t="shared" si="639"/>
        <v>77645.71428571429</v>
      </c>
      <c r="AO209" s="110">
        <v>202</v>
      </c>
      <c r="AP209" s="110">
        <f t="shared" ref="AP209:AT209" si="640">IFERROR(MAX($AO209-$C$2,0)*INDEX($AL$8:$AL$17,MATCH(AP$7,$AM$8:$AM$17,0))*$C$4/$C$3,AQ209)</f>
        <v>29485.714285714286</v>
      </c>
      <c r="AQ209" s="110">
        <f t="shared" si="640"/>
        <v>36857.142857142855</v>
      </c>
      <c r="AR209" s="110">
        <f t="shared" si="640"/>
        <v>44228.571428571428</v>
      </c>
      <c r="AS209" s="110">
        <f t="shared" si="640"/>
        <v>73714.28571428571</v>
      </c>
      <c r="AT209" s="110">
        <f t="shared" si="640"/>
        <v>147428.57142857142</v>
      </c>
      <c r="BH209" s="110">
        <v>202</v>
      </c>
      <c r="BI209" s="110">
        <f t="shared" ref="BI209:BM209" si="641">IFERROR(MAX($BH209-$C$2,0)*INDEX($BE$8:$BE$17,MATCH(BI$7,$BF$8:$BF$17,0))*$C$4/$C$3,BJ209)</f>
        <v>0</v>
      </c>
      <c r="BJ209" s="110">
        <f t="shared" si="641"/>
        <v>0</v>
      </c>
      <c r="BK209" s="110">
        <f t="shared" si="641"/>
        <v>0</v>
      </c>
      <c r="BL209" s="110">
        <f t="shared" si="641"/>
        <v>0</v>
      </c>
      <c r="BM209" s="110">
        <f t="shared" si="641"/>
        <v>0</v>
      </c>
      <c r="CA209" s="110">
        <v>202</v>
      </c>
      <c r="CB209" s="136">
        <f t="shared" si="632"/>
        <v>21500</v>
      </c>
      <c r="CC209" s="136">
        <f t="shared" si="632"/>
        <v>20885.714285714286</v>
      </c>
      <c r="CD209" s="136">
        <f t="shared" si="632"/>
        <v>36857.142857142855</v>
      </c>
      <c r="CE209" s="136">
        <f t="shared" si="632"/>
        <v>59380.952380952374</v>
      </c>
      <c r="CF209" s="136">
        <f t="shared" si="632"/>
        <v>153571.42857142858</v>
      </c>
      <c r="CL209" s="125">
        <v>202</v>
      </c>
      <c r="CM209" s="125">
        <f t="shared" si="612"/>
        <v>103568.57142857143</v>
      </c>
      <c r="CN209" s="125">
        <f t="shared" si="613"/>
        <v>135388.57142857142</v>
      </c>
      <c r="CO209" s="125">
        <f t="shared" si="614"/>
        <v>158731.42857142858</v>
      </c>
      <c r="CP209" s="125">
        <f t="shared" si="615"/>
        <v>210740.95238095237</v>
      </c>
      <c r="CQ209" s="125">
        <f t="shared" si="616"/>
        <v>378645.71428571432</v>
      </c>
    </row>
    <row r="210" spans="22:95" x14ac:dyDescent="0.2">
      <c r="V210" s="110">
        <v>203</v>
      </c>
      <c r="W210" s="110">
        <f t="shared" si="607"/>
        <v>52888.571428571428</v>
      </c>
      <c r="X210" s="110">
        <f t="shared" si="607"/>
        <v>78097.142857142855</v>
      </c>
      <c r="Y210" s="134">
        <f t="shared" si="608"/>
        <v>78097.142857142855</v>
      </c>
      <c r="Z210" s="110">
        <f t="shared" ref="Z210:AA210" si="642">Y210</f>
        <v>78097.142857142855</v>
      </c>
      <c r="AA210" s="110">
        <f t="shared" si="642"/>
        <v>78097.142857142855</v>
      </c>
      <c r="AO210" s="110">
        <v>203</v>
      </c>
      <c r="AP210" s="110">
        <f t="shared" ref="AP210:AT210" si="643">IFERROR(MAX($AO210-$C$2,0)*INDEX($AL$8:$AL$17,MATCH(AP$7,$AM$8:$AM$17,0))*$C$4/$C$3,AQ210)</f>
        <v>29657.142857142859</v>
      </c>
      <c r="AQ210" s="110">
        <f t="shared" si="643"/>
        <v>37071.428571428572</v>
      </c>
      <c r="AR210" s="110">
        <f t="shared" si="643"/>
        <v>44485.714285714283</v>
      </c>
      <c r="AS210" s="110">
        <f t="shared" si="643"/>
        <v>74142.857142857145</v>
      </c>
      <c r="AT210" s="110">
        <f t="shared" si="643"/>
        <v>148285.71428571429</v>
      </c>
      <c r="BH210" s="110">
        <v>203</v>
      </c>
      <c r="BI210" s="110">
        <f t="shared" ref="BI210:BM210" si="644">IFERROR(MAX($BH210-$C$2,0)*INDEX($BE$8:$BE$17,MATCH(BI$7,$BF$8:$BF$17,0))*$C$4/$C$3,BJ210)</f>
        <v>0</v>
      </c>
      <c r="BJ210" s="110">
        <f t="shared" si="644"/>
        <v>0</v>
      </c>
      <c r="BK210" s="110">
        <f t="shared" si="644"/>
        <v>0</v>
      </c>
      <c r="BL210" s="110">
        <f t="shared" si="644"/>
        <v>0</v>
      </c>
      <c r="BM210" s="110">
        <f t="shared" si="644"/>
        <v>0</v>
      </c>
      <c r="CA210" s="110">
        <v>203</v>
      </c>
      <c r="CB210" s="136">
        <f t="shared" si="632"/>
        <v>21625</v>
      </c>
      <c r="CC210" s="136">
        <f t="shared" si="632"/>
        <v>21007.142857142859</v>
      </c>
      <c r="CD210" s="136">
        <f t="shared" si="632"/>
        <v>37071.428571428572</v>
      </c>
      <c r="CE210" s="136">
        <f t="shared" si="632"/>
        <v>59726.190476190473</v>
      </c>
      <c r="CF210" s="136">
        <f t="shared" si="632"/>
        <v>154464.28571428571</v>
      </c>
      <c r="CL210" s="125">
        <v>203</v>
      </c>
      <c r="CM210" s="125">
        <f t="shared" si="612"/>
        <v>104170.71428571429</v>
      </c>
      <c r="CN210" s="125">
        <f t="shared" si="613"/>
        <v>136175.71428571429</v>
      </c>
      <c r="CO210" s="125">
        <f t="shared" si="614"/>
        <v>159654.28571428571</v>
      </c>
      <c r="CP210" s="125">
        <f t="shared" si="615"/>
        <v>211966.19047619047</v>
      </c>
      <c r="CQ210" s="125">
        <f t="shared" si="616"/>
        <v>380847.14285714284</v>
      </c>
    </row>
    <row r="211" spans="22:95" x14ac:dyDescent="0.2">
      <c r="V211" s="110">
        <v>204</v>
      </c>
      <c r="W211" s="110">
        <f t="shared" si="607"/>
        <v>53194.285714285717</v>
      </c>
      <c r="X211" s="110">
        <f t="shared" si="607"/>
        <v>78548.571428571435</v>
      </c>
      <c r="Y211" s="134">
        <f t="shared" si="608"/>
        <v>78548.571428571435</v>
      </c>
      <c r="Z211" s="110">
        <f t="shared" ref="Z211:AA211" si="645">Y211</f>
        <v>78548.571428571435</v>
      </c>
      <c r="AA211" s="110">
        <f t="shared" si="645"/>
        <v>78548.571428571435</v>
      </c>
      <c r="AO211" s="110">
        <v>204</v>
      </c>
      <c r="AP211" s="110">
        <f t="shared" ref="AP211:AT211" si="646">IFERROR(MAX($AO211-$C$2,0)*INDEX($AL$8:$AL$17,MATCH(AP$7,$AM$8:$AM$17,0))*$C$4/$C$3,AQ211)</f>
        <v>29828.571428571428</v>
      </c>
      <c r="AQ211" s="110">
        <f t="shared" si="646"/>
        <v>37285.714285714283</v>
      </c>
      <c r="AR211" s="110">
        <f t="shared" si="646"/>
        <v>44742.857142857145</v>
      </c>
      <c r="AS211" s="110">
        <f t="shared" si="646"/>
        <v>74571.428571428565</v>
      </c>
      <c r="AT211" s="110">
        <f t="shared" si="646"/>
        <v>149142.85714285713</v>
      </c>
      <c r="BH211" s="110">
        <v>204</v>
      </c>
      <c r="BI211" s="110">
        <f t="shared" ref="BI211:BM211" si="647">IFERROR(MAX($BH211-$C$2,0)*INDEX($BE$8:$BE$17,MATCH(BI$7,$BF$8:$BF$17,0))*$C$4/$C$3,BJ211)</f>
        <v>0</v>
      </c>
      <c r="BJ211" s="110">
        <f t="shared" si="647"/>
        <v>0</v>
      </c>
      <c r="BK211" s="110">
        <f t="shared" si="647"/>
        <v>0</v>
      </c>
      <c r="BL211" s="110">
        <f t="shared" si="647"/>
        <v>0</v>
      </c>
      <c r="BM211" s="110">
        <f t="shared" si="647"/>
        <v>0</v>
      </c>
      <c r="CA211" s="110">
        <v>204</v>
      </c>
      <c r="CB211" s="136">
        <f t="shared" si="632"/>
        <v>21750</v>
      </c>
      <c r="CC211" s="136">
        <f t="shared" si="632"/>
        <v>21128.571428571428</v>
      </c>
      <c r="CD211" s="136">
        <f t="shared" si="632"/>
        <v>37285.714285714283</v>
      </c>
      <c r="CE211" s="136">
        <f t="shared" si="632"/>
        <v>60071.428571428572</v>
      </c>
      <c r="CF211" s="136">
        <f t="shared" si="632"/>
        <v>155357.14285714287</v>
      </c>
      <c r="CL211" s="125">
        <v>204</v>
      </c>
      <c r="CM211" s="125">
        <f t="shared" si="612"/>
        <v>104772.85714285714</v>
      </c>
      <c r="CN211" s="125">
        <f t="shared" si="613"/>
        <v>136962.85714285713</v>
      </c>
      <c r="CO211" s="125">
        <f t="shared" si="614"/>
        <v>160577.14285714287</v>
      </c>
      <c r="CP211" s="125">
        <f t="shared" si="615"/>
        <v>213191.42857142858</v>
      </c>
      <c r="CQ211" s="125">
        <f t="shared" si="616"/>
        <v>383048.57142857148</v>
      </c>
    </row>
    <row r="212" spans="22:95" x14ac:dyDescent="0.2">
      <c r="V212" s="110">
        <v>205</v>
      </c>
      <c r="W212" s="110">
        <f t="shared" si="607"/>
        <v>53500</v>
      </c>
      <c r="X212" s="110">
        <f t="shared" si="607"/>
        <v>79000</v>
      </c>
      <c r="Y212" s="134">
        <f t="shared" si="608"/>
        <v>79000</v>
      </c>
      <c r="Z212" s="110">
        <f t="shared" ref="Z212:AA212" si="648">Y212</f>
        <v>79000</v>
      </c>
      <c r="AA212" s="110">
        <f t="shared" si="648"/>
        <v>79000</v>
      </c>
      <c r="AO212" s="110">
        <v>205</v>
      </c>
      <c r="AP212" s="110">
        <f t="shared" ref="AP212:AT212" si="649">IFERROR(MAX($AO212-$C$2,0)*INDEX($AL$8:$AL$17,MATCH(AP$7,$AM$8:$AM$17,0))*$C$4/$C$3,AQ212)</f>
        <v>30000</v>
      </c>
      <c r="AQ212" s="110">
        <f t="shared" si="649"/>
        <v>37500</v>
      </c>
      <c r="AR212" s="110">
        <f t="shared" si="649"/>
        <v>45000</v>
      </c>
      <c r="AS212" s="110">
        <f t="shared" si="649"/>
        <v>75000</v>
      </c>
      <c r="AT212" s="110">
        <f t="shared" si="649"/>
        <v>150000</v>
      </c>
      <c r="BH212" s="110">
        <v>205</v>
      </c>
      <c r="BI212" s="110">
        <f t="shared" ref="BI212:BM212" si="650">IFERROR(MAX($BH212-$C$2,0)*INDEX($BE$8:$BE$17,MATCH(BI$7,$BF$8:$BF$17,0))*$C$4/$C$3,BJ212)</f>
        <v>0</v>
      </c>
      <c r="BJ212" s="110">
        <f t="shared" si="650"/>
        <v>0</v>
      </c>
      <c r="BK212" s="110">
        <f t="shared" si="650"/>
        <v>0</v>
      </c>
      <c r="BL212" s="110">
        <f t="shared" si="650"/>
        <v>0</v>
      </c>
      <c r="BM212" s="110">
        <f t="shared" si="650"/>
        <v>0</v>
      </c>
      <c r="CA212" s="110">
        <v>205</v>
      </c>
      <c r="CB212" s="136">
        <f t="shared" si="632"/>
        <v>21875</v>
      </c>
      <c r="CC212" s="136">
        <f t="shared" si="632"/>
        <v>21250</v>
      </c>
      <c r="CD212" s="136">
        <f t="shared" si="632"/>
        <v>37500</v>
      </c>
      <c r="CE212" s="136">
        <f t="shared" si="632"/>
        <v>60416.666666666664</v>
      </c>
      <c r="CF212" s="136">
        <f t="shared" si="632"/>
        <v>156250</v>
      </c>
      <c r="CL212" s="125">
        <v>205</v>
      </c>
      <c r="CM212" s="125">
        <f t="shared" si="612"/>
        <v>105375</v>
      </c>
      <c r="CN212" s="125">
        <f t="shared" si="613"/>
        <v>137750</v>
      </c>
      <c r="CO212" s="125">
        <f t="shared" si="614"/>
        <v>161500</v>
      </c>
      <c r="CP212" s="125">
        <f t="shared" si="615"/>
        <v>214416.66666666666</v>
      </c>
      <c r="CQ212" s="125">
        <f t="shared" si="616"/>
        <v>385250</v>
      </c>
    </row>
    <row r="213" spans="22:95" x14ac:dyDescent="0.2">
      <c r="V213" s="110">
        <v>206</v>
      </c>
      <c r="W213" s="110">
        <f t="shared" si="607"/>
        <v>53805.714285714283</v>
      </c>
      <c r="X213" s="110">
        <f t="shared" si="607"/>
        <v>79451.428571428565</v>
      </c>
      <c r="Y213" s="134">
        <f t="shared" si="608"/>
        <v>79451.428571428565</v>
      </c>
      <c r="Z213" s="110">
        <f t="shared" ref="Z213:AA213" si="651">Y213</f>
        <v>79451.428571428565</v>
      </c>
      <c r="AA213" s="110">
        <f t="shared" si="651"/>
        <v>79451.428571428565</v>
      </c>
      <c r="AO213" s="110">
        <v>206</v>
      </c>
      <c r="AP213" s="110">
        <f t="shared" ref="AP213:AT213" si="652">IFERROR(MAX($AO213-$C$2,0)*INDEX($AL$8:$AL$17,MATCH(AP$7,$AM$8:$AM$17,0))*$C$4/$C$3,AQ213)</f>
        <v>30171.428571428572</v>
      </c>
      <c r="AQ213" s="110">
        <f t="shared" si="652"/>
        <v>37714.285714285717</v>
      </c>
      <c r="AR213" s="110">
        <f t="shared" si="652"/>
        <v>45257.142857142855</v>
      </c>
      <c r="AS213" s="110">
        <f t="shared" si="652"/>
        <v>75428.571428571435</v>
      </c>
      <c r="AT213" s="110">
        <f t="shared" si="652"/>
        <v>150857.14285714287</v>
      </c>
      <c r="BH213" s="110">
        <v>206</v>
      </c>
      <c r="BI213" s="110">
        <f t="shared" ref="BI213:BM213" si="653">IFERROR(MAX($BH213-$C$2,0)*INDEX($BE$8:$BE$17,MATCH(BI$7,$BF$8:$BF$17,0))*$C$4/$C$3,BJ213)</f>
        <v>0</v>
      </c>
      <c r="BJ213" s="110">
        <f t="shared" si="653"/>
        <v>0</v>
      </c>
      <c r="BK213" s="110">
        <f t="shared" si="653"/>
        <v>0</v>
      </c>
      <c r="BL213" s="110">
        <f t="shared" si="653"/>
        <v>0</v>
      </c>
      <c r="BM213" s="110">
        <f t="shared" si="653"/>
        <v>0</v>
      </c>
      <c r="CA213" s="110">
        <v>206</v>
      </c>
      <c r="CB213" s="136">
        <f t="shared" si="632"/>
        <v>22000</v>
      </c>
      <c r="CC213" s="136">
        <f t="shared" si="632"/>
        <v>21371.428571428572</v>
      </c>
      <c r="CD213" s="136">
        <f t="shared" si="632"/>
        <v>37714.285714285717</v>
      </c>
      <c r="CE213" s="136">
        <f t="shared" si="632"/>
        <v>60761.904761904756</v>
      </c>
      <c r="CF213" s="136">
        <f t="shared" si="632"/>
        <v>157142.85714285713</v>
      </c>
      <c r="CL213" s="125">
        <v>206</v>
      </c>
      <c r="CM213" s="125">
        <f t="shared" si="612"/>
        <v>105977.14285714286</v>
      </c>
      <c r="CN213" s="125">
        <f t="shared" si="613"/>
        <v>138537.14285714287</v>
      </c>
      <c r="CO213" s="125">
        <f t="shared" si="614"/>
        <v>162422.85714285713</v>
      </c>
      <c r="CP213" s="125">
        <f t="shared" si="615"/>
        <v>215641.90476190476</v>
      </c>
      <c r="CQ213" s="125">
        <f t="shared" si="616"/>
        <v>387451.42857142852</v>
      </c>
    </row>
    <row r="214" spans="22:95" x14ac:dyDescent="0.2">
      <c r="V214" s="110">
        <v>207</v>
      </c>
      <c r="W214" s="110">
        <f t="shared" si="607"/>
        <v>54111.428571428572</v>
      </c>
      <c r="X214" s="110">
        <f t="shared" si="607"/>
        <v>79902.857142857145</v>
      </c>
      <c r="Y214" s="134">
        <f t="shared" si="608"/>
        <v>79902.857142857145</v>
      </c>
      <c r="Z214" s="110">
        <f t="shared" ref="Z214:AA214" si="654">Y214</f>
        <v>79902.857142857145</v>
      </c>
      <c r="AA214" s="110">
        <f t="shared" si="654"/>
        <v>79902.857142857145</v>
      </c>
      <c r="AO214" s="110">
        <v>207</v>
      </c>
      <c r="AP214" s="110">
        <f t="shared" ref="AP214:AT214" si="655">IFERROR(MAX($AO214-$C$2,0)*INDEX($AL$8:$AL$17,MATCH(AP$7,$AM$8:$AM$17,0))*$C$4/$C$3,AQ214)</f>
        <v>30342.857142857141</v>
      </c>
      <c r="AQ214" s="110">
        <f t="shared" si="655"/>
        <v>37928.571428571428</v>
      </c>
      <c r="AR214" s="110">
        <f t="shared" si="655"/>
        <v>45514.285714285717</v>
      </c>
      <c r="AS214" s="110">
        <f t="shared" si="655"/>
        <v>75857.142857142855</v>
      </c>
      <c r="AT214" s="110">
        <f t="shared" si="655"/>
        <v>151714.28571428571</v>
      </c>
      <c r="BH214" s="110">
        <v>207</v>
      </c>
      <c r="BI214" s="110">
        <f t="shared" ref="BI214:BM214" si="656">IFERROR(MAX($BH214-$C$2,0)*INDEX($BE$8:$BE$17,MATCH(BI$7,$BF$8:$BF$17,0))*$C$4/$C$3,BJ214)</f>
        <v>0</v>
      </c>
      <c r="BJ214" s="110">
        <f t="shared" si="656"/>
        <v>0</v>
      </c>
      <c r="BK214" s="110">
        <f t="shared" si="656"/>
        <v>0</v>
      </c>
      <c r="BL214" s="110">
        <f t="shared" si="656"/>
        <v>0</v>
      </c>
      <c r="BM214" s="110">
        <f t="shared" si="656"/>
        <v>0</v>
      </c>
      <c r="CA214" s="110">
        <v>207</v>
      </c>
      <c r="CB214" s="136">
        <f t="shared" si="632"/>
        <v>22125</v>
      </c>
      <c r="CC214" s="136">
        <f t="shared" si="632"/>
        <v>21492.857142857141</v>
      </c>
      <c r="CD214" s="136">
        <f t="shared" si="632"/>
        <v>37928.571428571428</v>
      </c>
      <c r="CE214" s="136">
        <f t="shared" si="632"/>
        <v>61107.142857142855</v>
      </c>
      <c r="CF214" s="136">
        <f t="shared" si="632"/>
        <v>158035.71428571429</v>
      </c>
      <c r="CL214" s="125">
        <v>207</v>
      </c>
      <c r="CM214" s="125">
        <f t="shared" si="612"/>
        <v>106579.28571428571</v>
      </c>
      <c r="CN214" s="125">
        <f t="shared" si="613"/>
        <v>139324.28571428571</v>
      </c>
      <c r="CO214" s="125">
        <f t="shared" si="614"/>
        <v>163345.71428571429</v>
      </c>
      <c r="CP214" s="125">
        <f t="shared" si="615"/>
        <v>216867.14285714284</v>
      </c>
      <c r="CQ214" s="125">
        <f t="shared" si="616"/>
        <v>389652.85714285716</v>
      </c>
    </row>
    <row r="215" spans="22:95" x14ac:dyDescent="0.2">
      <c r="V215" s="110">
        <v>208</v>
      </c>
      <c r="W215" s="110">
        <f t="shared" si="607"/>
        <v>54417.142857142855</v>
      </c>
      <c r="X215" s="110">
        <f t="shared" si="607"/>
        <v>80354.28571428571</v>
      </c>
      <c r="Y215" s="134">
        <f t="shared" si="608"/>
        <v>80354.28571428571</v>
      </c>
      <c r="Z215" s="110">
        <f t="shared" ref="Z215:AA215" si="657">Y215</f>
        <v>80354.28571428571</v>
      </c>
      <c r="AA215" s="110">
        <f t="shared" si="657"/>
        <v>80354.28571428571</v>
      </c>
      <c r="AO215" s="110">
        <v>208</v>
      </c>
      <c r="AP215" s="110">
        <f t="shared" ref="AP215:AT215" si="658">IFERROR(MAX($AO215-$C$2,0)*INDEX($AL$8:$AL$17,MATCH(AP$7,$AM$8:$AM$17,0))*$C$4/$C$3,AQ215)</f>
        <v>30514.285714285714</v>
      </c>
      <c r="AQ215" s="110">
        <f t="shared" si="658"/>
        <v>38142.857142857145</v>
      </c>
      <c r="AR215" s="110">
        <f t="shared" si="658"/>
        <v>45771.428571428572</v>
      </c>
      <c r="AS215" s="110">
        <f t="shared" si="658"/>
        <v>76285.71428571429</v>
      </c>
      <c r="AT215" s="110">
        <f t="shared" si="658"/>
        <v>152571.42857142858</v>
      </c>
      <c r="BH215" s="110">
        <v>208</v>
      </c>
      <c r="BI215" s="110">
        <f t="shared" ref="BI215:BM215" si="659">IFERROR(MAX($BH215-$C$2,0)*INDEX($BE$8:$BE$17,MATCH(BI$7,$BF$8:$BF$17,0))*$C$4/$C$3,BJ215)</f>
        <v>0</v>
      </c>
      <c r="BJ215" s="110">
        <f t="shared" si="659"/>
        <v>0</v>
      </c>
      <c r="BK215" s="110">
        <f t="shared" si="659"/>
        <v>0</v>
      </c>
      <c r="BL215" s="110">
        <f t="shared" si="659"/>
        <v>0</v>
      </c>
      <c r="BM215" s="110">
        <f t="shared" si="659"/>
        <v>0</v>
      </c>
      <c r="CA215" s="110">
        <v>208</v>
      </c>
      <c r="CB215" s="136">
        <f t="shared" si="632"/>
        <v>22250</v>
      </c>
      <c r="CC215" s="136">
        <f t="shared" si="632"/>
        <v>21614.285714285714</v>
      </c>
      <c r="CD215" s="136">
        <f t="shared" si="632"/>
        <v>38142.857142857145</v>
      </c>
      <c r="CE215" s="136">
        <f t="shared" si="632"/>
        <v>61452.380952380947</v>
      </c>
      <c r="CF215" s="136">
        <f t="shared" si="632"/>
        <v>158928.57142857142</v>
      </c>
      <c r="CL215" s="125">
        <v>208</v>
      </c>
      <c r="CM215" s="125">
        <f t="shared" si="612"/>
        <v>107181.42857142857</v>
      </c>
      <c r="CN215" s="125">
        <f t="shared" si="613"/>
        <v>140111.42857142858</v>
      </c>
      <c r="CO215" s="125">
        <f t="shared" si="614"/>
        <v>164268.57142857142</v>
      </c>
      <c r="CP215" s="125">
        <f t="shared" si="615"/>
        <v>218092.38095238095</v>
      </c>
      <c r="CQ215" s="125">
        <f t="shared" si="616"/>
        <v>391854.28571428568</v>
      </c>
    </row>
    <row r="216" spans="22:95" x14ac:dyDescent="0.2">
      <c r="V216" s="110">
        <v>209</v>
      </c>
      <c r="W216" s="110">
        <f t="shared" si="607"/>
        <v>54722.857142857145</v>
      </c>
      <c r="X216" s="110">
        <f t="shared" si="607"/>
        <v>80805.71428571429</v>
      </c>
      <c r="Y216" s="134">
        <f t="shared" si="608"/>
        <v>80805.71428571429</v>
      </c>
      <c r="Z216" s="110">
        <f t="shared" ref="Z216:AA216" si="660">Y216</f>
        <v>80805.71428571429</v>
      </c>
      <c r="AA216" s="110">
        <f t="shared" si="660"/>
        <v>80805.71428571429</v>
      </c>
      <c r="AO216" s="110">
        <v>209</v>
      </c>
      <c r="AP216" s="110">
        <f t="shared" ref="AP216:AT216" si="661">IFERROR(MAX($AO216-$C$2,0)*INDEX($AL$8:$AL$17,MATCH(AP$7,$AM$8:$AM$17,0))*$C$4/$C$3,AQ216)</f>
        <v>30685.714285714286</v>
      </c>
      <c r="AQ216" s="110">
        <f t="shared" si="661"/>
        <v>38357.142857142855</v>
      </c>
      <c r="AR216" s="110">
        <f t="shared" si="661"/>
        <v>46028.571428571428</v>
      </c>
      <c r="AS216" s="110">
        <f t="shared" si="661"/>
        <v>76714.28571428571</v>
      </c>
      <c r="AT216" s="110">
        <f t="shared" si="661"/>
        <v>153428.57142857142</v>
      </c>
      <c r="BH216" s="110">
        <v>209</v>
      </c>
      <c r="BI216" s="110">
        <f t="shared" ref="BI216:BM216" si="662">IFERROR(MAX($BH216-$C$2,0)*INDEX($BE$8:$BE$17,MATCH(BI$7,$BF$8:$BF$17,0))*$C$4/$C$3,BJ216)</f>
        <v>0</v>
      </c>
      <c r="BJ216" s="110">
        <f t="shared" si="662"/>
        <v>0</v>
      </c>
      <c r="BK216" s="110">
        <f t="shared" si="662"/>
        <v>0</v>
      </c>
      <c r="BL216" s="110">
        <f t="shared" si="662"/>
        <v>0</v>
      </c>
      <c r="BM216" s="110">
        <f t="shared" si="662"/>
        <v>0</v>
      </c>
      <c r="CA216" s="110">
        <v>209</v>
      </c>
      <c r="CB216" s="136">
        <f t="shared" si="632"/>
        <v>22375</v>
      </c>
      <c r="CC216" s="136">
        <f t="shared" si="632"/>
        <v>21735.714285714286</v>
      </c>
      <c r="CD216" s="136">
        <f t="shared" si="632"/>
        <v>38357.142857142855</v>
      </c>
      <c r="CE216" s="136">
        <f t="shared" si="632"/>
        <v>61797.619047619046</v>
      </c>
      <c r="CF216" s="136">
        <f t="shared" si="632"/>
        <v>159821.42857142858</v>
      </c>
      <c r="CL216" s="125">
        <v>209</v>
      </c>
      <c r="CM216" s="125">
        <f t="shared" si="612"/>
        <v>107783.57142857143</v>
      </c>
      <c r="CN216" s="125">
        <f t="shared" si="613"/>
        <v>140898.57142857142</v>
      </c>
      <c r="CO216" s="125">
        <f t="shared" si="614"/>
        <v>165191.42857142858</v>
      </c>
      <c r="CP216" s="125">
        <f t="shared" si="615"/>
        <v>219317.61904761905</v>
      </c>
      <c r="CQ216" s="125">
        <f t="shared" si="616"/>
        <v>394055.71428571432</v>
      </c>
    </row>
    <row r="217" spans="22:95" x14ac:dyDescent="0.2">
      <c r="V217" s="110">
        <v>210</v>
      </c>
      <c r="W217" s="110">
        <f t="shared" si="607"/>
        <v>55028.571428571428</v>
      </c>
      <c r="X217" s="110">
        <f t="shared" si="607"/>
        <v>81257.142857142855</v>
      </c>
      <c r="Y217" s="134">
        <f t="shared" si="608"/>
        <v>81257.142857142855</v>
      </c>
      <c r="Z217" s="110">
        <f t="shared" ref="Z217:AA217" si="663">Y217</f>
        <v>81257.142857142855</v>
      </c>
      <c r="AA217" s="110">
        <f t="shared" si="663"/>
        <v>81257.142857142855</v>
      </c>
      <c r="AO217" s="110">
        <v>210</v>
      </c>
      <c r="AP217" s="110">
        <f t="shared" ref="AP217:AT217" si="664">IFERROR(MAX($AO217-$C$2,0)*INDEX($AL$8:$AL$17,MATCH(AP$7,$AM$8:$AM$17,0))*$C$4/$C$3,AQ217)</f>
        <v>30857.142857142859</v>
      </c>
      <c r="AQ217" s="110">
        <f t="shared" si="664"/>
        <v>38571.428571428572</v>
      </c>
      <c r="AR217" s="110">
        <f t="shared" si="664"/>
        <v>46285.714285714283</v>
      </c>
      <c r="AS217" s="110">
        <f t="shared" si="664"/>
        <v>77142.857142857145</v>
      </c>
      <c r="AT217" s="110">
        <f t="shared" si="664"/>
        <v>154285.71428571429</v>
      </c>
      <c r="BH217" s="110">
        <v>210</v>
      </c>
      <c r="BI217" s="110">
        <f t="shared" ref="BI217:BM217" si="665">IFERROR(MAX($BH217-$C$2,0)*INDEX($BE$8:$BE$17,MATCH(BI$7,$BF$8:$BF$17,0))*$C$4/$C$3,BJ217)</f>
        <v>0</v>
      </c>
      <c r="BJ217" s="110">
        <f t="shared" si="665"/>
        <v>0</v>
      </c>
      <c r="BK217" s="110">
        <f t="shared" si="665"/>
        <v>0</v>
      </c>
      <c r="BL217" s="110">
        <f t="shared" si="665"/>
        <v>0</v>
      </c>
      <c r="BM217" s="110">
        <f t="shared" si="665"/>
        <v>0</v>
      </c>
      <c r="CA217" s="110">
        <v>210</v>
      </c>
      <c r="CB217" s="136">
        <f t="shared" si="632"/>
        <v>22500</v>
      </c>
      <c r="CC217" s="136">
        <f t="shared" si="632"/>
        <v>21857.142857142859</v>
      </c>
      <c r="CD217" s="136">
        <f t="shared" si="632"/>
        <v>38571.428571428572</v>
      </c>
      <c r="CE217" s="136">
        <f t="shared" si="632"/>
        <v>62142.857142857145</v>
      </c>
      <c r="CF217" s="136">
        <f t="shared" si="632"/>
        <v>160714.28571428571</v>
      </c>
      <c r="CL217" s="125">
        <v>210</v>
      </c>
      <c r="CM217" s="125">
        <f t="shared" si="612"/>
        <v>108385.71428571429</v>
      </c>
      <c r="CN217" s="125">
        <f t="shared" si="613"/>
        <v>141685.71428571429</v>
      </c>
      <c r="CO217" s="125">
        <f t="shared" si="614"/>
        <v>166114.28571428571</v>
      </c>
      <c r="CP217" s="125">
        <f t="shared" si="615"/>
        <v>220542.85714285716</v>
      </c>
      <c r="CQ217" s="125">
        <f t="shared" si="616"/>
        <v>396257.14285714284</v>
      </c>
    </row>
    <row r="218" spans="22:95" x14ac:dyDescent="0.2">
      <c r="V218" s="110">
        <v>211</v>
      </c>
      <c r="W218" s="110">
        <f t="shared" si="607"/>
        <v>55334.285714285717</v>
      </c>
      <c r="X218" s="110">
        <f t="shared" si="607"/>
        <v>81708.571428571435</v>
      </c>
      <c r="Y218" s="134">
        <f t="shared" si="608"/>
        <v>81708.571428571435</v>
      </c>
      <c r="Z218" s="110">
        <f t="shared" ref="Z218:AA218" si="666">Y218</f>
        <v>81708.571428571435</v>
      </c>
      <c r="AA218" s="110">
        <f t="shared" si="666"/>
        <v>81708.571428571435</v>
      </c>
      <c r="AO218" s="110">
        <v>211</v>
      </c>
      <c r="AP218" s="110">
        <f t="shared" ref="AP218:AT218" si="667">IFERROR(MAX($AO218-$C$2,0)*INDEX($AL$8:$AL$17,MATCH(AP$7,$AM$8:$AM$17,0))*$C$4/$C$3,AQ218)</f>
        <v>31028.571428571428</v>
      </c>
      <c r="AQ218" s="110">
        <f t="shared" si="667"/>
        <v>38785.714285714283</v>
      </c>
      <c r="AR218" s="110">
        <f t="shared" si="667"/>
        <v>46542.857142857145</v>
      </c>
      <c r="AS218" s="110">
        <f t="shared" si="667"/>
        <v>77571.428571428565</v>
      </c>
      <c r="AT218" s="110">
        <f t="shared" si="667"/>
        <v>155142.85714285713</v>
      </c>
      <c r="BH218" s="110">
        <v>211</v>
      </c>
      <c r="BI218" s="110">
        <f t="shared" ref="BI218:BM218" si="668">IFERROR(MAX($BH218-$C$2,0)*INDEX($BE$8:$BE$17,MATCH(BI$7,$BF$8:$BF$17,0))*$C$4/$C$3,BJ218)</f>
        <v>0</v>
      </c>
      <c r="BJ218" s="110">
        <f t="shared" si="668"/>
        <v>0</v>
      </c>
      <c r="BK218" s="110">
        <f t="shared" si="668"/>
        <v>0</v>
      </c>
      <c r="BL218" s="110">
        <f t="shared" si="668"/>
        <v>0</v>
      </c>
      <c r="BM218" s="110">
        <f t="shared" si="668"/>
        <v>0</v>
      </c>
      <c r="CA218" s="110">
        <v>211</v>
      </c>
      <c r="CB218" s="136">
        <f t="shared" si="632"/>
        <v>22625</v>
      </c>
      <c r="CC218" s="136">
        <f t="shared" si="632"/>
        <v>21978.571428571428</v>
      </c>
      <c r="CD218" s="136">
        <f t="shared" si="632"/>
        <v>38785.714285714283</v>
      </c>
      <c r="CE218" s="136">
        <f t="shared" si="632"/>
        <v>62488.095238095229</v>
      </c>
      <c r="CF218" s="136">
        <f t="shared" si="632"/>
        <v>161607.14285714287</v>
      </c>
      <c r="CL218" s="125">
        <v>211</v>
      </c>
      <c r="CM218" s="125">
        <f t="shared" si="612"/>
        <v>108987.85714285714</v>
      </c>
      <c r="CN218" s="125">
        <f t="shared" si="613"/>
        <v>142472.85714285713</v>
      </c>
      <c r="CO218" s="125">
        <f t="shared" si="614"/>
        <v>167037.14285714287</v>
      </c>
      <c r="CP218" s="125">
        <f t="shared" si="615"/>
        <v>221768.09523809524</v>
      </c>
      <c r="CQ218" s="125">
        <f t="shared" si="616"/>
        <v>398458.57142857148</v>
      </c>
    </row>
    <row r="219" spans="22:95" x14ac:dyDescent="0.2">
      <c r="V219" s="110">
        <v>212</v>
      </c>
      <c r="W219" s="110">
        <f t="shared" si="607"/>
        <v>55640</v>
      </c>
      <c r="X219" s="110">
        <f t="shared" si="607"/>
        <v>82160</v>
      </c>
      <c r="Y219" s="134">
        <f t="shared" si="608"/>
        <v>82160</v>
      </c>
      <c r="Z219" s="110">
        <f t="shared" ref="Z219:AA219" si="669">Y219</f>
        <v>82160</v>
      </c>
      <c r="AA219" s="110">
        <f t="shared" si="669"/>
        <v>82160</v>
      </c>
      <c r="AO219" s="110">
        <v>212</v>
      </c>
      <c r="AP219" s="110">
        <f t="shared" ref="AP219:AT219" si="670">IFERROR(MAX($AO219-$C$2,0)*INDEX($AL$8:$AL$17,MATCH(AP$7,$AM$8:$AM$17,0))*$C$4/$C$3,AQ219)</f>
        <v>31200</v>
      </c>
      <c r="AQ219" s="110">
        <f t="shared" si="670"/>
        <v>39000</v>
      </c>
      <c r="AR219" s="110">
        <f t="shared" si="670"/>
        <v>46800</v>
      </c>
      <c r="AS219" s="110">
        <f t="shared" si="670"/>
        <v>78000</v>
      </c>
      <c r="AT219" s="110">
        <f t="shared" si="670"/>
        <v>156000</v>
      </c>
      <c r="BH219" s="110">
        <v>212</v>
      </c>
      <c r="BI219" s="110">
        <f t="shared" ref="BI219:BM219" si="671">IFERROR(MAX($BH219-$C$2,0)*INDEX($BE$8:$BE$17,MATCH(BI$7,$BF$8:$BF$17,0))*$C$4/$C$3,BJ219)</f>
        <v>0</v>
      </c>
      <c r="BJ219" s="110">
        <f t="shared" si="671"/>
        <v>0</v>
      </c>
      <c r="BK219" s="110">
        <f t="shared" si="671"/>
        <v>0</v>
      </c>
      <c r="BL219" s="110">
        <f t="shared" si="671"/>
        <v>0</v>
      </c>
      <c r="BM219" s="110">
        <f t="shared" si="671"/>
        <v>0</v>
      </c>
      <c r="CA219" s="110">
        <v>212</v>
      </c>
      <c r="CB219" s="136">
        <f t="shared" si="632"/>
        <v>22750</v>
      </c>
      <c r="CC219" s="136">
        <f t="shared" si="632"/>
        <v>22100</v>
      </c>
      <c r="CD219" s="136">
        <f t="shared" si="632"/>
        <v>39000</v>
      </c>
      <c r="CE219" s="136">
        <f t="shared" si="632"/>
        <v>62833.333333333328</v>
      </c>
      <c r="CF219" s="136">
        <f t="shared" si="632"/>
        <v>162500</v>
      </c>
      <c r="CL219" s="125">
        <v>212</v>
      </c>
      <c r="CM219" s="125">
        <f t="shared" si="612"/>
        <v>109590</v>
      </c>
      <c r="CN219" s="125">
        <f t="shared" si="613"/>
        <v>143260</v>
      </c>
      <c r="CO219" s="125">
        <f t="shared" si="614"/>
        <v>167960</v>
      </c>
      <c r="CP219" s="125">
        <f t="shared" si="615"/>
        <v>222993.33333333331</v>
      </c>
      <c r="CQ219" s="125">
        <f t="shared" si="616"/>
        <v>400660</v>
      </c>
    </row>
    <row r="220" spans="22:95" x14ac:dyDescent="0.2">
      <c r="V220" s="110">
        <v>213</v>
      </c>
      <c r="W220" s="110">
        <f t="shared" si="607"/>
        <v>55945.714285714283</v>
      </c>
      <c r="X220" s="110">
        <f t="shared" si="607"/>
        <v>82611.428571428565</v>
      </c>
      <c r="Y220" s="134">
        <f t="shared" si="608"/>
        <v>82611.428571428565</v>
      </c>
      <c r="Z220" s="110">
        <f t="shared" ref="Z220:AA220" si="672">Y220</f>
        <v>82611.428571428565</v>
      </c>
      <c r="AA220" s="110">
        <f t="shared" si="672"/>
        <v>82611.428571428565</v>
      </c>
      <c r="AO220" s="110">
        <v>213</v>
      </c>
      <c r="AP220" s="110">
        <f t="shared" ref="AP220:AT220" si="673">IFERROR(MAX($AO220-$C$2,0)*INDEX($AL$8:$AL$17,MATCH(AP$7,$AM$8:$AM$17,0))*$C$4/$C$3,AQ220)</f>
        <v>31371.428571428572</v>
      </c>
      <c r="AQ220" s="110">
        <f t="shared" si="673"/>
        <v>39214.285714285717</v>
      </c>
      <c r="AR220" s="110">
        <f t="shared" si="673"/>
        <v>47057.142857142855</v>
      </c>
      <c r="AS220" s="110">
        <f t="shared" si="673"/>
        <v>78428.571428571435</v>
      </c>
      <c r="AT220" s="110">
        <f t="shared" si="673"/>
        <v>156857.14285714287</v>
      </c>
      <c r="BH220" s="110">
        <v>213</v>
      </c>
      <c r="BI220" s="110">
        <f t="shared" ref="BI220:BM220" si="674">IFERROR(MAX($BH220-$C$2,0)*INDEX($BE$8:$BE$17,MATCH(BI$7,$BF$8:$BF$17,0))*$C$4/$C$3,BJ220)</f>
        <v>0</v>
      </c>
      <c r="BJ220" s="110">
        <f t="shared" si="674"/>
        <v>0</v>
      </c>
      <c r="BK220" s="110">
        <f t="shared" si="674"/>
        <v>0</v>
      </c>
      <c r="BL220" s="110">
        <f t="shared" si="674"/>
        <v>0</v>
      </c>
      <c r="BM220" s="110">
        <f t="shared" si="674"/>
        <v>0</v>
      </c>
      <c r="CA220" s="110">
        <v>213</v>
      </c>
      <c r="CB220" s="136">
        <f t="shared" si="632"/>
        <v>22875</v>
      </c>
      <c r="CC220" s="136">
        <f t="shared" si="632"/>
        <v>22221.428571428572</v>
      </c>
      <c r="CD220" s="136">
        <f t="shared" si="632"/>
        <v>39214.285714285717</v>
      </c>
      <c r="CE220" s="136">
        <f t="shared" si="632"/>
        <v>63178.571428571428</v>
      </c>
      <c r="CF220" s="136">
        <f t="shared" si="632"/>
        <v>163392.85714285713</v>
      </c>
      <c r="CL220" s="125">
        <v>213</v>
      </c>
      <c r="CM220" s="125">
        <f t="shared" si="612"/>
        <v>110192.14285714286</v>
      </c>
      <c r="CN220" s="125">
        <f t="shared" si="613"/>
        <v>144047.14285714287</v>
      </c>
      <c r="CO220" s="125">
        <f t="shared" si="614"/>
        <v>168882.85714285713</v>
      </c>
      <c r="CP220" s="125">
        <f t="shared" si="615"/>
        <v>224218.57142857142</v>
      </c>
      <c r="CQ220" s="125">
        <f t="shared" si="616"/>
        <v>402861.42857142852</v>
      </c>
    </row>
    <row r="221" spans="22:95" x14ac:dyDescent="0.2">
      <c r="V221" s="110">
        <v>214</v>
      </c>
      <c r="W221" s="110">
        <f t="shared" si="607"/>
        <v>56251.428571428572</v>
      </c>
      <c r="X221" s="110">
        <f t="shared" si="607"/>
        <v>83062.857142857145</v>
      </c>
      <c r="Y221" s="134">
        <f t="shared" si="608"/>
        <v>83062.857142857145</v>
      </c>
      <c r="Z221" s="110">
        <f t="shared" ref="Z221:AA221" si="675">Y221</f>
        <v>83062.857142857145</v>
      </c>
      <c r="AA221" s="110">
        <f t="shared" si="675"/>
        <v>83062.857142857145</v>
      </c>
      <c r="AO221" s="110">
        <v>214</v>
      </c>
      <c r="AP221" s="110">
        <f t="shared" ref="AP221:AT221" si="676">IFERROR(MAX($AO221-$C$2,0)*INDEX($AL$8:$AL$17,MATCH(AP$7,$AM$8:$AM$17,0))*$C$4/$C$3,AQ221)</f>
        <v>31542.857142857141</v>
      </c>
      <c r="AQ221" s="110">
        <f t="shared" si="676"/>
        <v>39428.571428571428</v>
      </c>
      <c r="AR221" s="110">
        <f t="shared" si="676"/>
        <v>47314.285714285717</v>
      </c>
      <c r="AS221" s="110">
        <f t="shared" si="676"/>
        <v>78857.142857142855</v>
      </c>
      <c r="AT221" s="110">
        <f t="shared" si="676"/>
        <v>157714.28571428571</v>
      </c>
      <c r="BH221" s="110">
        <v>214</v>
      </c>
      <c r="BI221" s="110">
        <f t="shared" ref="BI221:BM221" si="677">IFERROR(MAX($BH221-$C$2,0)*INDEX($BE$8:$BE$17,MATCH(BI$7,$BF$8:$BF$17,0))*$C$4/$C$3,BJ221)</f>
        <v>0</v>
      </c>
      <c r="BJ221" s="110">
        <f t="shared" si="677"/>
        <v>0</v>
      </c>
      <c r="BK221" s="110">
        <f t="shared" si="677"/>
        <v>0</v>
      </c>
      <c r="BL221" s="110">
        <f t="shared" si="677"/>
        <v>0</v>
      </c>
      <c r="BM221" s="110">
        <f t="shared" si="677"/>
        <v>0</v>
      </c>
      <c r="CA221" s="110">
        <v>214</v>
      </c>
      <c r="CB221" s="136">
        <f t="shared" si="632"/>
        <v>23000</v>
      </c>
      <c r="CC221" s="136">
        <f t="shared" si="632"/>
        <v>22342.857142857141</v>
      </c>
      <c r="CD221" s="136">
        <f t="shared" si="632"/>
        <v>39428.571428571428</v>
      </c>
      <c r="CE221" s="136">
        <f t="shared" si="632"/>
        <v>63523.809523809519</v>
      </c>
      <c r="CF221" s="136">
        <f t="shared" si="632"/>
        <v>164285.71428571429</v>
      </c>
      <c r="CL221" s="125">
        <v>214</v>
      </c>
      <c r="CM221" s="125">
        <f t="shared" si="612"/>
        <v>110794.28571428571</v>
      </c>
      <c r="CN221" s="125">
        <f t="shared" si="613"/>
        <v>144834.28571428571</v>
      </c>
      <c r="CO221" s="125">
        <f t="shared" si="614"/>
        <v>169805.71428571429</v>
      </c>
      <c r="CP221" s="125">
        <f t="shared" si="615"/>
        <v>225443.80952380953</v>
      </c>
      <c r="CQ221" s="125">
        <f t="shared" si="616"/>
        <v>405062.85714285716</v>
      </c>
    </row>
    <row r="222" spans="22:95" x14ac:dyDescent="0.2">
      <c r="V222" s="110">
        <v>215</v>
      </c>
      <c r="W222" s="110">
        <f t="shared" si="607"/>
        <v>56557.142857142855</v>
      </c>
      <c r="X222" s="110">
        <f t="shared" si="607"/>
        <v>83514.28571428571</v>
      </c>
      <c r="Y222" s="134">
        <f t="shared" si="608"/>
        <v>83514.28571428571</v>
      </c>
      <c r="Z222" s="110">
        <f t="shared" ref="Z222:AA222" si="678">Y222</f>
        <v>83514.28571428571</v>
      </c>
      <c r="AA222" s="110">
        <f t="shared" si="678"/>
        <v>83514.28571428571</v>
      </c>
      <c r="AO222" s="110">
        <v>215</v>
      </c>
      <c r="AP222" s="110">
        <f t="shared" ref="AP222:AT222" si="679">IFERROR(MAX($AO222-$C$2,0)*INDEX($AL$8:$AL$17,MATCH(AP$7,$AM$8:$AM$17,0))*$C$4/$C$3,AQ222)</f>
        <v>31714.285714285714</v>
      </c>
      <c r="AQ222" s="110">
        <f t="shared" si="679"/>
        <v>39642.857142857145</v>
      </c>
      <c r="AR222" s="110">
        <f t="shared" si="679"/>
        <v>47571.428571428572</v>
      </c>
      <c r="AS222" s="110">
        <f t="shared" si="679"/>
        <v>79285.71428571429</v>
      </c>
      <c r="AT222" s="110">
        <f t="shared" si="679"/>
        <v>158571.42857142858</v>
      </c>
      <c r="BH222" s="110">
        <v>215</v>
      </c>
      <c r="BI222" s="110">
        <f t="shared" ref="BI222:BM222" si="680">IFERROR(MAX($BH222-$C$2,0)*INDEX($BE$8:$BE$17,MATCH(BI$7,$BF$8:$BF$17,0))*$C$4/$C$3,BJ222)</f>
        <v>0</v>
      </c>
      <c r="BJ222" s="110">
        <f t="shared" si="680"/>
        <v>0</v>
      </c>
      <c r="BK222" s="110">
        <f t="shared" si="680"/>
        <v>0</v>
      </c>
      <c r="BL222" s="110">
        <f t="shared" si="680"/>
        <v>0</v>
      </c>
      <c r="BM222" s="110">
        <f t="shared" si="680"/>
        <v>0</v>
      </c>
      <c r="CA222" s="110">
        <v>215</v>
      </c>
      <c r="CB222" s="136">
        <f t="shared" si="632"/>
        <v>23125</v>
      </c>
      <c r="CC222" s="136">
        <f t="shared" si="632"/>
        <v>22464.285714285714</v>
      </c>
      <c r="CD222" s="136">
        <f t="shared" si="632"/>
        <v>39642.857142857145</v>
      </c>
      <c r="CE222" s="136">
        <f t="shared" si="632"/>
        <v>63869.047619047618</v>
      </c>
      <c r="CF222" s="136">
        <f t="shared" si="632"/>
        <v>165178.57142857142</v>
      </c>
      <c r="CL222" s="125">
        <v>215</v>
      </c>
      <c r="CM222" s="125">
        <f t="shared" si="612"/>
        <v>111396.42857142857</v>
      </c>
      <c r="CN222" s="125">
        <f t="shared" si="613"/>
        <v>145621.42857142858</v>
      </c>
      <c r="CO222" s="125">
        <f t="shared" si="614"/>
        <v>170728.57142857142</v>
      </c>
      <c r="CP222" s="125">
        <f t="shared" si="615"/>
        <v>226669.04761904763</v>
      </c>
      <c r="CQ222" s="125">
        <f t="shared" si="616"/>
        <v>407264.28571428568</v>
      </c>
    </row>
    <row r="223" spans="22:95" x14ac:dyDescent="0.2">
      <c r="V223" s="110">
        <v>216</v>
      </c>
      <c r="W223" s="110">
        <f t="shared" si="607"/>
        <v>56862.857142857145</v>
      </c>
      <c r="X223" s="110">
        <f t="shared" si="607"/>
        <v>83965.71428571429</v>
      </c>
      <c r="Y223" s="134">
        <f t="shared" si="608"/>
        <v>83965.71428571429</v>
      </c>
      <c r="Z223" s="110">
        <f t="shared" ref="Z223:AA223" si="681">Y223</f>
        <v>83965.71428571429</v>
      </c>
      <c r="AA223" s="110">
        <f t="shared" si="681"/>
        <v>83965.71428571429</v>
      </c>
      <c r="AO223" s="110">
        <v>216</v>
      </c>
      <c r="AP223" s="110">
        <f t="shared" ref="AP223:AT223" si="682">IFERROR(MAX($AO223-$C$2,0)*INDEX($AL$8:$AL$17,MATCH(AP$7,$AM$8:$AM$17,0))*$C$4/$C$3,AQ223)</f>
        <v>31885.714285714286</v>
      </c>
      <c r="AQ223" s="110">
        <f t="shared" si="682"/>
        <v>39857.142857142855</v>
      </c>
      <c r="AR223" s="110">
        <f t="shared" si="682"/>
        <v>47828.571428571428</v>
      </c>
      <c r="AS223" s="110">
        <f t="shared" si="682"/>
        <v>79714.28571428571</v>
      </c>
      <c r="AT223" s="110">
        <f t="shared" si="682"/>
        <v>159428.57142857142</v>
      </c>
      <c r="BH223" s="110">
        <v>216</v>
      </c>
      <c r="BI223" s="110">
        <f t="shared" ref="BI223:BM223" si="683">IFERROR(MAX($BH223-$C$2,0)*INDEX($BE$8:$BE$17,MATCH(BI$7,$BF$8:$BF$17,0))*$C$4/$C$3,BJ223)</f>
        <v>0</v>
      </c>
      <c r="BJ223" s="110">
        <f t="shared" si="683"/>
        <v>0</v>
      </c>
      <c r="BK223" s="110">
        <f t="shared" si="683"/>
        <v>0</v>
      </c>
      <c r="BL223" s="110">
        <f t="shared" si="683"/>
        <v>0</v>
      </c>
      <c r="BM223" s="110">
        <f t="shared" si="683"/>
        <v>0</v>
      </c>
      <c r="CA223" s="110">
        <v>216</v>
      </c>
      <c r="CB223" s="136">
        <f t="shared" si="632"/>
        <v>23250</v>
      </c>
      <c r="CC223" s="136">
        <f t="shared" si="632"/>
        <v>22585.714285714286</v>
      </c>
      <c r="CD223" s="136">
        <f t="shared" si="632"/>
        <v>39857.142857142855</v>
      </c>
      <c r="CE223" s="136">
        <f t="shared" si="632"/>
        <v>64214.285714285717</v>
      </c>
      <c r="CF223" s="136">
        <f t="shared" si="632"/>
        <v>166071.42857142858</v>
      </c>
      <c r="CL223" s="125">
        <v>216</v>
      </c>
      <c r="CM223" s="125">
        <f t="shared" si="612"/>
        <v>111998.57142857143</v>
      </c>
      <c r="CN223" s="125">
        <f t="shared" si="613"/>
        <v>146408.57142857142</v>
      </c>
      <c r="CO223" s="125">
        <f t="shared" si="614"/>
        <v>171651.42857142858</v>
      </c>
      <c r="CP223" s="125">
        <f t="shared" si="615"/>
        <v>227894.28571428571</v>
      </c>
      <c r="CQ223" s="125">
        <f t="shared" si="616"/>
        <v>409465.71428571432</v>
      </c>
    </row>
    <row r="224" spans="22:95" x14ac:dyDescent="0.2">
      <c r="V224" s="110">
        <v>217</v>
      </c>
      <c r="W224" s="110">
        <f t="shared" si="607"/>
        <v>57168.571428571428</v>
      </c>
      <c r="X224" s="110">
        <f t="shared" si="607"/>
        <v>84417.142857142855</v>
      </c>
      <c r="Y224" s="134">
        <f t="shared" si="608"/>
        <v>84417.142857142855</v>
      </c>
      <c r="Z224" s="110">
        <f t="shared" ref="Z224:AA224" si="684">Y224</f>
        <v>84417.142857142855</v>
      </c>
      <c r="AA224" s="110">
        <f t="shared" si="684"/>
        <v>84417.142857142855</v>
      </c>
      <c r="AO224" s="110">
        <v>217</v>
      </c>
      <c r="AP224" s="110">
        <f t="shared" ref="AP224:AT224" si="685">IFERROR(MAX($AO224-$C$2,0)*INDEX($AL$8:$AL$17,MATCH(AP$7,$AM$8:$AM$17,0))*$C$4/$C$3,AQ224)</f>
        <v>32057.142857142859</v>
      </c>
      <c r="AQ224" s="110">
        <f t="shared" si="685"/>
        <v>40071.428571428572</v>
      </c>
      <c r="AR224" s="110">
        <f t="shared" si="685"/>
        <v>48085.714285714283</v>
      </c>
      <c r="AS224" s="110">
        <f t="shared" si="685"/>
        <v>80142.857142857145</v>
      </c>
      <c r="AT224" s="110">
        <f t="shared" si="685"/>
        <v>160285.71428571429</v>
      </c>
      <c r="BH224" s="110">
        <v>217</v>
      </c>
      <c r="BI224" s="110">
        <f t="shared" ref="BI224:BM224" si="686">IFERROR(MAX($BH224-$C$2,0)*INDEX($BE$8:$BE$17,MATCH(BI$7,$BF$8:$BF$17,0))*$C$4/$C$3,BJ224)</f>
        <v>0</v>
      </c>
      <c r="BJ224" s="110">
        <f t="shared" si="686"/>
        <v>0</v>
      </c>
      <c r="BK224" s="110">
        <f t="shared" si="686"/>
        <v>0</v>
      </c>
      <c r="BL224" s="110">
        <f t="shared" si="686"/>
        <v>0</v>
      </c>
      <c r="BM224" s="110">
        <f t="shared" si="686"/>
        <v>0</v>
      </c>
      <c r="CA224" s="110">
        <v>217</v>
      </c>
      <c r="CB224" s="136">
        <f t="shared" si="632"/>
        <v>23375</v>
      </c>
      <c r="CC224" s="136">
        <f t="shared" si="632"/>
        <v>22707.142857142859</v>
      </c>
      <c r="CD224" s="136">
        <f t="shared" si="632"/>
        <v>40071.428571428572</v>
      </c>
      <c r="CE224" s="136">
        <f t="shared" si="632"/>
        <v>64559.523809523802</v>
      </c>
      <c r="CF224" s="136">
        <f t="shared" si="632"/>
        <v>166964.28571428571</v>
      </c>
      <c r="CL224" s="125">
        <v>217</v>
      </c>
      <c r="CM224" s="125">
        <f t="shared" si="612"/>
        <v>112600.71428571429</v>
      </c>
      <c r="CN224" s="125">
        <f t="shared" si="613"/>
        <v>147195.71428571429</v>
      </c>
      <c r="CO224" s="125">
        <f t="shared" si="614"/>
        <v>172574.28571428571</v>
      </c>
      <c r="CP224" s="125">
        <f t="shared" si="615"/>
        <v>229119.52380952379</v>
      </c>
      <c r="CQ224" s="125">
        <f t="shared" si="616"/>
        <v>411667.14285714284</v>
      </c>
    </row>
    <row r="225" spans="22:95" x14ac:dyDescent="0.2">
      <c r="V225" s="110">
        <v>218</v>
      </c>
      <c r="W225" s="110">
        <f t="shared" si="607"/>
        <v>57474.285714285717</v>
      </c>
      <c r="X225" s="110">
        <f t="shared" si="607"/>
        <v>84868.571428571435</v>
      </c>
      <c r="Y225" s="134">
        <f t="shared" si="608"/>
        <v>84868.571428571435</v>
      </c>
      <c r="Z225" s="110">
        <f t="shared" ref="Z225:AA225" si="687">Y225</f>
        <v>84868.571428571435</v>
      </c>
      <c r="AA225" s="110">
        <f t="shared" si="687"/>
        <v>84868.571428571435</v>
      </c>
      <c r="AO225" s="110">
        <v>218</v>
      </c>
      <c r="AP225" s="110">
        <f t="shared" ref="AP225:AT225" si="688">IFERROR(MAX($AO225-$C$2,0)*INDEX($AL$8:$AL$17,MATCH(AP$7,$AM$8:$AM$17,0))*$C$4/$C$3,AQ225)</f>
        <v>32228.571428571428</v>
      </c>
      <c r="AQ225" s="110">
        <f t="shared" si="688"/>
        <v>40285.714285714283</v>
      </c>
      <c r="AR225" s="110">
        <f t="shared" si="688"/>
        <v>48342.857142857145</v>
      </c>
      <c r="AS225" s="110">
        <f t="shared" si="688"/>
        <v>80571.428571428565</v>
      </c>
      <c r="AT225" s="110">
        <f t="shared" si="688"/>
        <v>161142.85714285713</v>
      </c>
      <c r="BH225" s="110">
        <v>218</v>
      </c>
      <c r="BI225" s="110">
        <f t="shared" ref="BI225:BM225" si="689">IFERROR(MAX($BH225-$C$2,0)*INDEX($BE$8:$BE$17,MATCH(BI$7,$BF$8:$BF$17,0))*$C$4/$C$3,BJ225)</f>
        <v>0</v>
      </c>
      <c r="BJ225" s="110">
        <f t="shared" si="689"/>
        <v>0</v>
      </c>
      <c r="BK225" s="110">
        <f t="shared" si="689"/>
        <v>0</v>
      </c>
      <c r="BL225" s="110">
        <f t="shared" si="689"/>
        <v>0</v>
      </c>
      <c r="BM225" s="110">
        <f t="shared" si="689"/>
        <v>0</v>
      </c>
      <c r="CA225" s="110">
        <v>218</v>
      </c>
      <c r="CB225" s="136">
        <f t="shared" si="632"/>
        <v>23500</v>
      </c>
      <c r="CC225" s="136">
        <f t="shared" si="632"/>
        <v>22828.571428571428</v>
      </c>
      <c r="CD225" s="136">
        <f t="shared" si="632"/>
        <v>40285.714285714283</v>
      </c>
      <c r="CE225" s="136">
        <f t="shared" si="632"/>
        <v>64904.761904761901</v>
      </c>
      <c r="CF225" s="136">
        <f t="shared" si="632"/>
        <v>167857.14285714287</v>
      </c>
      <c r="CL225" s="125">
        <v>218</v>
      </c>
      <c r="CM225" s="125">
        <f t="shared" si="612"/>
        <v>113202.85714285714</v>
      </c>
      <c r="CN225" s="125">
        <f t="shared" si="613"/>
        <v>147982.85714285713</v>
      </c>
      <c r="CO225" s="125">
        <f t="shared" si="614"/>
        <v>173497.14285714287</v>
      </c>
      <c r="CP225" s="125">
        <f t="shared" si="615"/>
        <v>230344.76190476189</v>
      </c>
      <c r="CQ225" s="125">
        <f t="shared" si="616"/>
        <v>413868.57142857148</v>
      </c>
    </row>
    <row r="226" spans="22:95" x14ac:dyDescent="0.2">
      <c r="V226" s="110">
        <v>219</v>
      </c>
      <c r="W226" s="110">
        <f t="shared" si="607"/>
        <v>57780</v>
      </c>
      <c r="X226" s="110">
        <f t="shared" si="607"/>
        <v>85320</v>
      </c>
      <c r="Y226" s="134">
        <f t="shared" si="608"/>
        <v>85320</v>
      </c>
      <c r="Z226" s="110">
        <f t="shared" ref="Z226:AA226" si="690">Y226</f>
        <v>85320</v>
      </c>
      <c r="AA226" s="110">
        <f t="shared" si="690"/>
        <v>85320</v>
      </c>
      <c r="AO226" s="110">
        <v>219</v>
      </c>
      <c r="AP226" s="110">
        <f t="shared" ref="AP226:AT226" si="691">IFERROR(MAX($AO226-$C$2,0)*INDEX($AL$8:$AL$17,MATCH(AP$7,$AM$8:$AM$17,0))*$C$4/$C$3,AQ226)</f>
        <v>32400</v>
      </c>
      <c r="AQ226" s="110">
        <f t="shared" si="691"/>
        <v>40500</v>
      </c>
      <c r="AR226" s="110">
        <f t="shared" si="691"/>
        <v>48600</v>
      </c>
      <c r="AS226" s="110">
        <f t="shared" si="691"/>
        <v>81000</v>
      </c>
      <c r="AT226" s="110">
        <f t="shared" si="691"/>
        <v>162000</v>
      </c>
      <c r="BH226" s="110">
        <v>219</v>
      </c>
      <c r="BI226" s="110">
        <f t="shared" ref="BI226:BM226" si="692">IFERROR(MAX($BH226-$C$2,0)*INDEX($BE$8:$BE$17,MATCH(BI$7,$BF$8:$BF$17,0))*$C$4/$C$3,BJ226)</f>
        <v>0</v>
      </c>
      <c r="BJ226" s="110">
        <f t="shared" si="692"/>
        <v>0</v>
      </c>
      <c r="BK226" s="110">
        <f t="shared" si="692"/>
        <v>0</v>
      </c>
      <c r="BL226" s="110">
        <f t="shared" si="692"/>
        <v>0</v>
      </c>
      <c r="BM226" s="110">
        <f t="shared" si="692"/>
        <v>0</v>
      </c>
      <c r="CA226" s="110">
        <v>219</v>
      </c>
      <c r="CB226" s="136">
        <f t="shared" si="632"/>
        <v>23625</v>
      </c>
      <c r="CC226" s="136">
        <f t="shared" si="632"/>
        <v>22950</v>
      </c>
      <c r="CD226" s="136">
        <f t="shared" si="632"/>
        <v>40500</v>
      </c>
      <c r="CE226" s="136">
        <f t="shared" si="632"/>
        <v>65250</v>
      </c>
      <c r="CF226" s="136">
        <f t="shared" si="632"/>
        <v>168750</v>
      </c>
      <c r="CL226" s="125">
        <v>219</v>
      </c>
      <c r="CM226" s="125">
        <f t="shared" si="612"/>
        <v>113805</v>
      </c>
      <c r="CN226" s="125">
        <f t="shared" si="613"/>
        <v>148770</v>
      </c>
      <c r="CO226" s="125">
        <f t="shared" si="614"/>
        <v>174420</v>
      </c>
      <c r="CP226" s="125">
        <f t="shared" si="615"/>
        <v>231570</v>
      </c>
      <c r="CQ226" s="125">
        <f t="shared" si="616"/>
        <v>416070</v>
      </c>
    </row>
    <row r="227" spans="22:95" x14ac:dyDescent="0.2">
      <c r="V227" s="110">
        <v>220</v>
      </c>
      <c r="W227" s="110">
        <f t="shared" si="607"/>
        <v>58085.714285714283</v>
      </c>
      <c r="X227" s="110">
        <f t="shared" si="607"/>
        <v>85771.428571428565</v>
      </c>
      <c r="Y227" s="134">
        <f t="shared" si="608"/>
        <v>85771.428571428565</v>
      </c>
      <c r="Z227" s="110">
        <f t="shared" ref="Z227:AA227" si="693">Y227</f>
        <v>85771.428571428565</v>
      </c>
      <c r="AA227" s="110">
        <f t="shared" si="693"/>
        <v>85771.428571428565</v>
      </c>
      <c r="AO227" s="110">
        <v>220</v>
      </c>
      <c r="AP227" s="110">
        <f t="shared" ref="AP227:AT227" si="694">IFERROR(MAX($AO227-$C$2,0)*INDEX($AL$8:$AL$17,MATCH(AP$7,$AM$8:$AM$17,0))*$C$4/$C$3,AQ227)</f>
        <v>32571.428571428572</v>
      </c>
      <c r="AQ227" s="110">
        <f t="shared" si="694"/>
        <v>40714.285714285717</v>
      </c>
      <c r="AR227" s="110">
        <f t="shared" si="694"/>
        <v>48857.142857142855</v>
      </c>
      <c r="AS227" s="110">
        <f t="shared" si="694"/>
        <v>81428.571428571435</v>
      </c>
      <c r="AT227" s="110">
        <f t="shared" si="694"/>
        <v>162857.14285714287</v>
      </c>
      <c r="BH227" s="110">
        <v>220</v>
      </c>
      <c r="BI227" s="110">
        <f t="shared" ref="BI227:BM227" si="695">IFERROR(MAX($BH227-$C$2,0)*INDEX($BE$8:$BE$17,MATCH(BI$7,$BF$8:$BF$17,0))*$C$4/$C$3,BJ227)</f>
        <v>0</v>
      </c>
      <c r="BJ227" s="110">
        <f t="shared" si="695"/>
        <v>0</v>
      </c>
      <c r="BK227" s="110">
        <f t="shared" si="695"/>
        <v>0</v>
      </c>
      <c r="BL227" s="110">
        <f t="shared" si="695"/>
        <v>0</v>
      </c>
      <c r="BM227" s="110">
        <f t="shared" si="695"/>
        <v>0</v>
      </c>
      <c r="CA227" s="110">
        <v>220</v>
      </c>
      <c r="CB227" s="136">
        <f t="shared" si="632"/>
        <v>23750</v>
      </c>
      <c r="CC227" s="136">
        <f t="shared" si="632"/>
        <v>23071.428571428572</v>
      </c>
      <c r="CD227" s="136">
        <f t="shared" si="632"/>
        <v>40714.285714285717</v>
      </c>
      <c r="CE227" s="136">
        <f t="shared" si="632"/>
        <v>65595.238095238092</v>
      </c>
      <c r="CF227" s="136">
        <f t="shared" si="632"/>
        <v>169642.85714285713</v>
      </c>
      <c r="CL227" s="125">
        <v>220</v>
      </c>
      <c r="CM227" s="125">
        <f t="shared" si="612"/>
        <v>114407.14285714286</v>
      </c>
      <c r="CN227" s="125">
        <f t="shared" si="613"/>
        <v>149557.14285714287</v>
      </c>
      <c r="CO227" s="125">
        <f t="shared" si="614"/>
        <v>175342.85714285713</v>
      </c>
      <c r="CP227" s="125">
        <f t="shared" si="615"/>
        <v>232795.23809523811</v>
      </c>
      <c r="CQ227" s="125">
        <f t="shared" si="616"/>
        <v>418271.42857142852</v>
      </c>
    </row>
    <row r="228" spans="22:95" x14ac:dyDescent="0.2">
      <c r="V228" s="110">
        <v>221</v>
      </c>
      <c r="W228" s="110">
        <f t="shared" si="607"/>
        <v>58391.428571428572</v>
      </c>
      <c r="X228" s="110">
        <f t="shared" si="607"/>
        <v>86222.857142857145</v>
      </c>
      <c r="Y228" s="134">
        <f t="shared" si="608"/>
        <v>86222.857142857145</v>
      </c>
      <c r="Z228" s="110">
        <f t="shared" ref="Z228:AA228" si="696">Y228</f>
        <v>86222.857142857145</v>
      </c>
      <c r="AA228" s="110">
        <f t="shared" si="696"/>
        <v>86222.857142857145</v>
      </c>
      <c r="AO228" s="110">
        <v>221</v>
      </c>
      <c r="AP228" s="110">
        <f t="shared" ref="AP228:AT228" si="697">IFERROR(MAX($AO228-$C$2,0)*INDEX($AL$8:$AL$17,MATCH(AP$7,$AM$8:$AM$17,0))*$C$4/$C$3,AQ228)</f>
        <v>32742.857142857141</v>
      </c>
      <c r="AQ228" s="110">
        <f t="shared" si="697"/>
        <v>40928.571428571428</v>
      </c>
      <c r="AR228" s="110">
        <f t="shared" si="697"/>
        <v>49114.285714285717</v>
      </c>
      <c r="AS228" s="110">
        <f t="shared" si="697"/>
        <v>81857.142857142855</v>
      </c>
      <c r="AT228" s="110">
        <f t="shared" si="697"/>
        <v>163714.28571428571</v>
      </c>
      <c r="BH228" s="110">
        <v>221</v>
      </c>
      <c r="BI228" s="110">
        <f t="shared" ref="BI228:BM228" si="698">IFERROR(MAX($BH228-$C$2,0)*INDEX($BE$8:$BE$17,MATCH(BI$7,$BF$8:$BF$17,0))*$C$4/$C$3,BJ228)</f>
        <v>0</v>
      </c>
      <c r="BJ228" s="110">
        <f t="shared" si="698"/>
        <v>0</v>
      </c>
      <c r="BK228" s="110">
        <f t="shared" si="698"/>
        <v>0</v>
      </c>
      <c r="BL228" s="110">
        <f t="shared" si="698"/>
        <v>0</v>
      </c>
      <c r="BM228" s="110">
        <f t="shared" si="698"/>
        <v>0</v>
      </c>
      <c r="CA228" s="110">
        <v>221</v>
      </c>
      <c r="CB228" s="136">
        <f t="shared" si="632"/>
        <v>23875</v>
      </c>
      <c r="CC228" s="136">
        <f t="shared" si="632"/>
        <v>23192.857142857141</v>
      </c>
      <c r="CD228" s="136">
        <f t="shared" si="632"/>
        <v>40928.571428571428</v>
      </c>
      <c r="CE228" s="136">
        <f t="shared" si="632"/>
        <v>65940.476190476184</v>
      </c>
      <c r="CF228" s="136">
        <f t="shared" si="632"/>
        <v>170535.71428571429</v>
      </c>
      <c r="CL228" s="125">
        <v>221</v>
      </c>
      <c r="CM228" s="125">
        <f t="shared" si="612"/>
        <v>115009.28571428571</v>
      </c>
      <c r="CN228" s="125">
        <f t="shared" si="613"/>
        <v>150344.28571428571</v>
      </c>
      <c r="CO228" s="125">
        <f t="shared" si="614"/>
        <v>176265.71428571429</v>
      </c>
      <c r="CP228" s="125">
        <f t="shared" si="615"/>
        <v>234020.47619047618</v>
      </c>
      <c r="CQ228" s="125">
        <f t="shared" si="616"/>
        <v>420472.85714285716</v>
      </c>
    </row>
    <row r="229" spans="22:95" x14ac:dyDescent="0.2">
      <c r="V229" s="110">
        <v>222</v>
      </c>
      <c r="W229" s="110">
        <f t="shared" si="607"/>
        <v>58697.142857142855</v>
      </c>
      <c r="X229" s="110">
        <f t="shared" si="607"/>
        <v>86674.28571428571</v>
      </c>
      <c r="Y229" s="134">
        <f t="shared" si="608"/>
        <v>86674.28571428571</v>
      </c>
      <c r="Z229" s="110">
        <f t="shared" ref="Z229:AA229" si="699">Y229</f>
        <v>86674.28571428571</v>
      </c>
      <c r="AA229" s="110">
        <f t="shared" si="699"/>
        <v>86674.28571428571</v>
      </c>
      <c r="AO229" s="110">
        <v>222</v>
      </c>
      <c r="AP229" s="110">
        <f t="shared" ref="AP229:AT229" si="700">IFERROR(MAX($AO229-$C$2,0)*INDEX($AL$8:$AL$17,MATCH(AP$7,$AM$8:$AM$17,0))*$C$4/$C$3,AQ229)</f>
        <v>32914.285714285717</v>
      </c>
      <c r="AQ229" s="110">
        <f t="shared" si="700"/>
        <v>41142.857142857145</v>
      </c>
      <c r="AR229" s="110">
        <f t="shared" si="700"/>
        <v>49371.428571428572</v>
      </c>
      <c r="AS229" s="110">
        <f t="shared" si="700"/>
        <v>82285.71428571429</v>
      </c>
      <c r="AT229" s="110">
        <f t="shared" si="700"/>
        <v>164571.42857142858</v>
      </c>
      <c r="BH229" s="110">
        <v>222</v>
      </c>
      <c r="BI229" s="110">
        <f t="shared" ref="BI229:BM229" si="701">IFERROR(MAX($BH229-$C$2,0)*INDEX($BE$8:$BE$17,MATCH(BI$7,$BF$8:$BF$17,0))*$C$4/$C$3,BJ229)</f>
        <v>0</v>
      </c>
      <c r="BJ229" s="110">
        <f t="shared" si="701"/>
        <v>0</v>
      </c>
      <c r="BK229" s="110">
        <f t="shared" si="701"/>
        <v>0</v>
      </c>
      <c r="BL229" s="110">
        <f t="shared" si="701"/>
        <v>0</v>
      </c>
      <c r="BM229" s="110">
        <f t="shared" si="701"/>
        <v>0</v>
      </c>
      <c r="CA229" s="110">
        <v>222</v>
      </c>
      <c r="CB229" s="136">
        <f t="shared" si="632"/>
        <v>24000</v>
      </c>
      <c r="CC229" s="136">
        <f t="shared" si="632"/>
        <v>23314.285714285714</v>
      </c>
      <c r="CD229" s="136">
        <f t="shared" si="632"/>
        <v>41142.857142857145</v>
      </c>
      <c r="CE229" s="136">
        <f t="shared" si="632"/>
        <v>66285.71428571429</v>
      </c>
      <c r="CF229" s="136">
        <f t="shared" si="632"/>
        <v>171428.57142857142</v>
      </c>
      <c r="CL229" s="125">
        <v>222</v>
      </c>
      <c r="CM229" s="125">
        <f t="shared" si="612"/>
        <v>115611.42857142858</v>
      </c>
      <c r="CN229" s="125">
        <f t="shared" si="613"/>
        <v>151131.42857142858</v>
      </c>
      <c r="CO229" s="125">
        <f t="shared" si="614"/>
        <v>177188.57142857142</v>
      </c>
      <c r="CP229" s="125">
        <f t="shared" si="615"/>
        <v>235245.71428571429</v>
      </c>
      <c r="CQ229" s="125">
        <f t="shared" si="616"/>
        <v>422674.28571428568</v>
      </c>
    </row>
    <row r="230" spans="22:95" x14ac:dyDescent="0.2">
      <c r="V230" s="110">
        <v>223</v>
      </c>
      <c r="W230" s="110">
        <f t="shared" si="607"/>
        <v>59002.857142857145</v>
      </c>
      <c r="X230" s="110">
        <f t="shared" si="607"/>
        <v>87125.71428571429</v>
      </c>
      <c r="Y230" s="134">
        <f t="shared" si="608"/>
        <v>87125.71428571429</v>
      </c>
      <c r="Z230" s="110">
        <f t="shared" ref="Z230:AA230" si="702">Y230</f>
        <v>87125.71428571429</v>
      </c>
      <c r="AA230" s="110">
        <f t="shared" si="702"/>
        <v>87125.71428571429</v>
      </c>
      <c r="AO230" s="110">
        <v>223</v>
      </c>
      <c r="AP230" s="110">
        <f t="shared" ref="AP230:AT230" si="703">IFERROR(MAX($AO230-$C$2,0)*INDEX($AL$8:$AL$17,MATCH(AP$7,$AM$8:$AM$17,0))*$C$4/$C$3,AQ230)</f>
        <v>33085.714285714283</v>
      </c>
      <c r="AQ230" s="110">
        <f t="shared" si="703"/>
        <v>41357.142857142855</v>
      </c>
      <c r="AR230" s="110">
        <f t="shared" si="703"/>
        <v>49628.571428571428</v>
      </c>
      <c r="AS230" s="110">
        <f t="shared" si="703"/>
        <v>82714.28571428571</v>
      </c>
      <c r="AT230" s="110">
        <f t="shared" si="703"/>
        <v>165428.57142857142</v>
      </c>
      <c r="BH230" s="110">
        <v>223</v>
      </c>
      <c r="BI230" s="110">
        <f t="shared" ref="BI230:BM230" si="704">IFERROR(MAX($BH230-$C$2,0)*INDEX($BE$8:$BE$17,MATCH(BI$7,$BF$8:$BF$17,0))*$C$4/$C$3,BJ230)</f>
        <v>0</v>
      </c>
      <c r="BJ230" s="110">
        <f t="shared" si="704"/>
        <v>0</v>
      </c>
      <c r="BK230" s="110">
        <f t="shared" si="704"/>
        <v>0</v>
      </c>
      <c r="BL230" s="110">
        <f t="shared" si="704"/>
        <v>0</v>
      </c>
      <c r="BM230" s="110">
        <f t="shared" si="704"/>
        <v>0</v>
      </c>
      <c r="CA230" s="110">
        <v>223</v>
      </c>
      <c r="CB230" s="136">
        <f t="shared" si="632"/>
        <v>24125</v>
      </c>
      <c r="CC230" s="136">
        <f t="shared" si="632"/>
        <v>23435.714285714286</v>
      </c>
      <c r="CD230" s="136">
        <f t="shared" si="632"/>
        <v>41357.142857142855</v>
      </c>
      <c r="CE230" s="136">
        <f t="shared" si="632"/>
        <v>66630.952380952382</v>
      </c>
      <c r="CF230" s="136">
        <f t="shared" si="632"/>
        <v>172321.42857142858</v>
      </c>
      <c r="CL230" s="125">
        <v>223</v>
      </c>
      <c r="CM230" s="125">
        <f t="shared" si="612"/>
        <v>116213.57142857142</v>
      </c>
      <c r="CN230" s="125">
        <f t="shared" si="613"/>
        <v>151918.57142857142</v>
      </c>
      <c r="CO230" s="125">
        <f t="shared" si="614"/>
        <v>178111.42857142858</v>
      </c>
      <c r="CP230" s="125">
        <f t="shared" si="615"/>
        <v>236470.95238095237</v>
      </c>
      <c r="CQ230" s="125">
        <f t="shared" si="616"/>
        <v>424875.71428571432</v>
      </c>
    </row>
    <row r="231" spans="22:95" x14ac:dyDescent="0.2">
      <c r="V231" s="110">
        <v>224</v>
      </c>
      <c r="W231" s="110">
        <f t="shared" si="607"/>
        <v>59308.571428571428</v>
      </c>
      <c r="X231" s="110">
        <f t="shared" si="607"/>
        <v>87577.142857142855</v>
      </c>
      <c r="Y231" s="134">
        <f t="shared" si="608"/>
        <v>87577.142857142855</v>
      </c>
      <c r="Z231" s="110">
        <f t="shared" ref="Z231:AA231" si="705">Y231</f>
        <v>87577.142857142855</v>
      </c>
      <c r="AA231" s="110">
        <f t="shared" si="705"/>
        <v>87577.142857142855</v>
      </c>
      <c r="AO231" s="110">
        <v>224</v>
      </c>
      <c r="AP231" s="110">
        <f t="shared" ref="AP231:AT231" si="706">IFERROR(MAX($AO231-$C$2,0)*INDEX($AL$8:$AL$17,MATCH(AP$7,$AM$8:$AM$17,0))*$C$4/$C$3,AQ231)</f>
        <v>33257.142857142855</v>
      </c>
      <c r="AQ231" s="110">
        <f t="shared" si="706"/>
        <v>41571.428571428572</v>
      </c>
      <c r="AR231" s="110">
        <f t="shared" si="706"/>
        <v>49885.714285714283</v>
      </c>
      <c r="AS231" s="110">
        <f t="shared" si="706"/>
        <v>83142.857142857145</v>
      </c>
      <c r="AT231" s="110">
        <f t="shared" si="706"/>
        <v>166285.71428571429</v>
      </c>
      <c r="BH231" s="110">
        <v>224</v>
      </c>
      <c r="BI231" s="110">
        <f t="shared" ref="BI231:BM231" si="707">IFERROR(MAX($BH231-$C$2,0)*INDEX($BE$8:$BE$17,MATCH(BI$7,$BF$8:$BF$17,0))*$C$4/$C$3,BJ231)</f>
        <v>0</v>
      </c>
      <c r="BJ231" s="110">
        <f t="shared" si="707"/>
        <v>0</v>
      </c>
      <c r="BK231" s="110">
        <f t="shared" si="707"/>
        <v>0</v>
      </c>
      <c r="BL231" s="110">
        <f t="shared" si="707"/>
        <v>0</v>
      </c>
      <c r="BM231" s="110">
        <f t="shared" si="707"/>
        <v>0</v>
      </c>
      <c r="CA231" s="110">
        <v>224</v>
      </c>
      <c r="CB231" s="136">
        <f t="shared" si="632"/>
        <v>24250</v>
      </c>
      <c r="CC231" s="136">
        <f t="shared" si="632"/>
        <v>23557.142857142859</v>
      </c>
      <c r="CD231" s="136">
        <f t="shared" si="632"/>
        <v>41571.428571428572</v>
      </c>
      <c r="CE231" s="136">
        <f t="shared" si="632"/>
        <v>66976.190476190473</v>
      </c>
      <c r="CF231" s="136">
        <f t="shared" si="632"/>
        <v>173214.28571428571</v>
      </c>
      <c r="CL231" s="125">
        <v>224</v>
      </c>
      <c r="CM231" s="125">
        <f t="shared" si="612"/>
        <v>116815.71428571429</v>
      </c>
      <c r="CN231" s="125">
        <f t="shared" si="613"/>
        <v>152705.71428571429</v>
      </c>
      <c r="CO231" s="125">
        <f t="shared" si="614"/>
        <v>179034.28571428571</v>
      </c>
      <c r="CP231" s="125">
        <f t="shared" si="615"/>
        <v>237696.19047619047</v>
      </c>
      <c r="CQ231" s="125">
        <f t="shared" si="616"/>
        <v>427077.14285714284</v>
      </c>
    </row>
    <row r="232" spans="22:95" x14ac:dyDescent="0.2">
      <c r="V232" s="110">
        <v>225</v>
      </c>
      <c r="W232" s="110">
        <f t="shared" si="607"/>
        <v>59614.285714285717</v>
      </c>
      <c r="X232" s="110">
        <f t="shared" si="607"/>
        <v>88028.571428571435</v>
      </c>
      <c r="Y232" s="134">
        <f t="shared" si="608"/>
        <v>88028.571428571435</v>
      </c>
      <c r="Z232" s="110">
        <f t="shared" ref="Z232:AA232" si="708">Y232</f>
        <v>88028.571428571435</v>
      </c>
      <c r="AA232" s="110">
        <f t="shared" si="708"/>
        <v>88028.571428571435</v>
      </c>
      <c r="AO232" s="110">
        <v>225</v>
      </c>
      <c r="AP232" s="110">
        <f t="shared" ref="AP232:AT232" si="709">IFERROR(MAX($AO232-$C$2,0)*INDEX($AL$8:$AL$17,MATCH(AP$7,$AM$8:$AM$17,0))*$C$4/$C$3,AQ232)</f>
        <v>33428.571428571428</v>
      </c>
      <c r="AQ232" s="110">
        <f t="shared" si="709"/>
        <v>41785.714285714283</v>
      </c>
      <c r="AR232" s="110">
        <f t="shared" si="709"/>
        <v>50142.857142857145</v>
      </c>
      <c r="AS232" s="110">
        <f t="shared" si="709"/>
        <v>83571.428571428565</v>
      </c>
      <c r="AT232" s="110">
        <f t="shared" si="709"/>
        <v>167142.85714285713</v>
      </c>
      <c r="BH232" s="110">
        <v>225</v>
      </c>
      <c r="BI232" s="110">
        <f t="shared" ref="BI232:BM232" si="710">IFERROR(MAX($BH232-$C$2,0)*INDEX($BE$8:$BE$17,MATCH(BI$7,$BF$8:$BF$17,0))*$C$4/$C$3,BJ232)</f>
        <v>0</v>
      </c>
      <c r="BJ232" s="110">
        <f t="shared" si="710"/>
        <v>0</v>
      </c>
      <c r="BK232" s="110">
        <f t="shared" si="710"/>
        <v>0</v>
      </c>
      <c r="BL232" s="110">
        <f t="shared" si="710"/>
        <v>0</v>
      </c>
      <c r="BM232" s="110">
        <f t="shared" si="710"/>
        <v>0</v>
      </c>
      <c r="CA232" s="110">
        <v>225</v>
      </c>
      <c r="CB232" s="136">
        <f t="shared" si="632"/>
        <v>24375</v>
      </c>
      <c r="CC232" s="136">
        <f t="shared" si="632"/>
        <v>23678.571428571428</v>
      </c>
      <c r="CD232" s="136">
        <f t="shared" si="632"/>
        <v>41785.714285714283</v>
      </c>
      <c r="CE232" s="136">
        <f t="shared" si="632"/>
        <v>67321.428571428565</v>
      </c>
      <c r="CF232" s="136">
        <f t="shared" si="632"/>
        <v>174107.14285714287</v>
      </c>
      <c r="CL232" s="125">
        <v>225</v>
      </c>
      <c r="CM232" s="125">
        <f t="shared" si="612"/>
        <v>117417.85714285714</v>
      </c>
      <c r="CN232" s="125">
        <f t="shared" si="613"/>
        <v>153492.85714285713</v>
      </c>
      <c r="CO232" s="125">
        <f t="shared" si="614"/>
        <v>179957.14285714287</v>
      </c>
      <c r="CP232" s="125">
        <f t="shared" si="615"/>
        <v>238921.42857142858</v>
      </c>
      <c r="CQ232" s="125">
        <f t="shared" si="616"/>
        <v>429278.57142857148</v>
      </c>
    </row>
    <row r="233" spans="22:95" x14ac:dyDescent="0.2">
      <c r="V233" s="110">
        <v>226</v>
      </c>
      <c r="W233" s="110">
        <f t="shared" ref="W233:X264" si="711">MAX($V233-$C$2,0)*INDEX($S$8:$S$10,MATCH(W$7,$T$8:$T$10,0))*$C$4/$C$3</f>
        <v>59920</v>
      </c>
      <c r="X233" s="110">
        <f t="shared" si="711"/>
        <v>88480</v>
      </c>
      <c r="Y233" s="134">
        <f t="shared" si="608"/>
        <v>88480</v>
      </c>
      <c r="Z233" s="110">
        <f t="shared" ref="Z233:AA233" si="712">Y233</f>
        <v>88480</v>
      </c>
      <c r="AA233" s="110">
        <f t="shared" si="712"/>
        <v>88480</v>
      </c>
      <c r="AO233" s="110">
        <v>226</v>
      </c>
      <c r="AP233" s="110">
        <f t="shared" ref="AP233:AT233" si="713">IFERROR(MAX($AO233-$C$2,0)*INDEX($AL$8:$AL$17,MATCH(AP$7,$AM$8:$AM$17,0))*$C$4/$C$3,AQ233)</f>
        <v>33600</v>
      </c>
      <c r="AQ233" s="110">
        <f t="shared" si="713"/>
        <v>42000</v>
      </c>
      <c r="AR233" s="110">
        <f t="shared" si="713"/>
        <v>50400</v>
      </c>
      <c r="AS233" s="110">
        <f t="shared" si="713"/>
        <v>84000</v>
      </c>
      <c r="AT233" s="110">
        <f t="shared" si="713"/>
        <v>168000</v>
      </c>
      <c r="BH233" s="110">
        <v>226</v>
      </c>
      <c r="BI233" s="110">
        <f t="shared" ref="BI233:BM233" si="714">IFERROR(MAX($BH233-$C$2,0)*INDEX($BE$8:$BE$17,MATCH(BI$7,$BF$8:$BF$17,0))*$C$4/$C$3,BJ233)</f>
        <v>0</v>
      </c>
      <c r="BJ233" s="110">
        <f t="shared" si="714"/>
        <v>0</v>
      </c>
      <c r="BK233" s="110">
        <f t="shared" si="714"/>
        <v>0</v>
      </c>
      <c r="BL233" s="110">
        <f t="shared" si="714"/>
        <v>0</v>
      </c>
      <c r="BM233" s="110">
        <f t="shared" si="714"/>
        <v>0</v>
      </c>
      <c r="CA233" s="110">
        <v>226</v>
      </c>
      <c r="CB233" s="136">
        <f t="shared" si="632"/>
        <v>24500</v>
      </c>
      <c r="CC233" s="136">
        <f t="shared" si="632"/>
        <v>23800</v>
      </c>
      <c r="CD233" s="136">
        <f t="shared" si="632"/>
        <v>42000</v>
      </c>
      <c r="CE233" s="136">
        <f t="shared" si="632"/>
        <v>67666.666666666657</v>
      </c>
      <c r="CF233" s="136">
        <f t="shared" si="632"/>
        <v>175000</v>
      </c>
      <c r="CL233" s="125">
        <v>226</v>
      </c>
      <c r="CM233" s="125">
        <f t="shared" si="612"/>
        <v>118020</v>
      </c>
      <c r="CN233" s="125">
        <f t="shared" si="613"/>
        <v>154280</v>
      </c>
      <c r="CO233" s="125">
        <f t="shared" si="614"/>
        <v>180880</v>
      </c>
      <c r="CP233" s="125">
        <f t="shared" si="615"/>
        <v>240146.66666666666</v>
      </c>
      <c r="CQ233" s="125">
        <f t="shared" si="616"/>
        <v>431480</v>
      </c>
    </row>
    <row r="234" spans="22:95" x14ac:dyDescent="0.2">
      <c r="V234" s="110">
        <v>227</v>
      </c>
      <c r="W234" s="110">
        <f t="shared" si="711"/>
        <v>60225.714285714283</v>
      </c>
      <c r="X234" s="110">
        <f t="shared" si="711"/>
        <v>88931.428571428565</v>
      </c>
      <c r="Y234" s="134">
        <f t="shared" si="608"/>
        <v>88931.428571428565</v>
      </c>
      <c r="Z234" s="110">
        <f t="shared" ref="Z234:AA234" si="715">Y234</f>
        <v>88931.428571428565</v>
      </c>
      <c r="AA234" s="110">
        <f t="shared" si="715"/>
        <v>88931.428571428565</v>
      </c>
      <c r="AO234" s="110">
        <v>227</v>
      </c>
      <c r="AP234" s="110">
        <f t="shared" ref="AP234:AT234" si="716">IFERROR(MAX($AO234-$C$2,0)*INDEX($AL$8:$AL$17,MATCH(AP$7,$AM$8:$AM$17,0))*$C$4/$C$3,AQ234)</f>
        <v>33771.428571428572</v>
      </c>
      <c r="AQ234" s="110">
        <f t="shared" si="716"/>
        <v>42214.285714285717</v>
      </c>
      <c r="AR234" s="110">
        <f t="shared" si="716"/>
        <v>50657.142857142855</v>
      </c>
      <c r="AS234" s="110">
        <f t="shared" si="716"/>
        <v>84428.571428571435</v>
      </c>
      <c r="AT234" s="110">
        <f t="shared" si="716"/>
        <v>168857.14285714287</v>
      </c>
      <c r="BH234" s="110">
        <v>227</v>
      </c>
      <c r="BI234" s="110">
        <f t="shared" ref="BI234:BM234" si="717">IFERROR(MAX($BH234-$C$2,0)*INDEX($BE$8:$BE$17,MATCH(BI$7,$BF$8:$BF$17,0))*$C$4/$C$3,BJ234)</f>
        <v>0</v>
      </c>
      <c r="BJ234" s="110">
        <f t="shared" si="717"/>
        <v>0</v>
      </c>
      <c r="BK234" s="110">
        <f t="shared" si="717"/>
        <v>0</v>
      </c>
      <c r="BL234" s="110">
        <f t="shared" si="717"/>
        <v>0</v>
      </c>
      <c r="BM234" s="110">
        <f t="shared" si="717"/>
        <v>0</v>
      </c>
      <c r="CA234" s="110">
        <v>227</v>
      </c>
      <c r="CB234" s="136">
        <f t="shared" si="632"/>
        <v>24625</v>
      </c>
      <c r="CC234" s="136">
        <f t="shared" si="632"/>
        <v>23921.428571428572</v>
      </c>
      <c r="CD234" s="136">
        <f t="shared" si="632"/>
        <v>42214.285714285717</v>
      </c>
      <c r="CE234" s="136">
        <f t="shared" si="632"/>
        <v>68011.904761904763</v>
      </c>
      <c r="CF234" s="136">
        <f t="shared" si="632"/>
        <v>175892.85714285713</v>
      </c>
      <c r="CL234" s="125">
        <v>227</v>
      </c>
      <c r="CM234" s="125">
        <f t="shared" si="612"/>
        <v>118622.14285714286</v>
      </c>
      <c r="CN234" s="125">
        <f t="shared" si="613"/>
        <v>155067.14285714287</v>
      </c>
      <c r="CO234" s="125">
        <f t="shared" si="614"/>
        <v>181802.85714285713</v>
      </c>
      <c r="CP234" s="125">
        <f t="shared" si="615"/>
        <v>241371.90476190476</v>
      </c>
      <c r="CQ234" s="125">
        <f t="shared" si="616"/>
        <v>433681.42857142852</v>
      </c>
    </row>
    <row r="235" spans="22:95" x14ac:dyDescent="0.2">
      <c r="V235" s="110">
        <v>228</v>
      </c>
      <c r="W235" s="110">
        <f t="shared" si="711"/>
        <v>60531.428571428572</v>
      </c>
      <c r="X235" s="110">
        <f t="shared" si="711"/>
        <v>89382.857142857145</v>
      </c>
      <c r="Y235" s="134">
        <f t="shared" si="608"/>
        <v>89382.857142857145</v>
      </c>
      <c r="Z235" s="110">
        <f t="shared" ref="Z235:AA235" si="718">Y235</f>
        <v>89382.857142857145</v>
      </c>
      <c r="AA235" s="110">
        <f t="shared" si="718"/>
        <v>89382.857142857145</v>
      </c>
      <c r="AO235" s="110">
        <v>228</v>
      </c>
      <c r="AP235" s="110">
        <f t="shared" ref="AP235:AT235" si="719">IFERROR(MAX($AO235-$C$2,0)*INDEX($AL$8:$AL$17,MATCH(AP$7,$AM$8:$AM$17,0))*$C$4/$C$3,AQ235)</f>
        <v>33942.857142857145</v>
      </c>
      <c r="AQ235" s="110">
        <f t="shared" si="719"/>
        <v>42428.571428571428</v>
      </c>
      <c r="AR235" s="110">
        <f t="shared" si="719"/>
        <v>50914.285714285717</v>
      </c>
      <c r="AS235" s="110">
        <f t="shared" si="719"/>
        <v>84857.142857142855</v>
      </c>
      <c r="AT235" s="110">
        <f t="shared" si="719"/>
        <v>169714.28571428571</v>
      </c>
      <c r="BH235" s="110">
        <v>228</v>
      </c>
      <c r="BI235" s="110">
        <f t="shared" ref="BI235:BM235" si="720">IFERROR(MAX($BH235-$C$2,0)*INDEX($BE$8:$BE$17,MATCH(BI$7,$BF$8:$BF$17,0))*$C$4/$C$3,BJ235)</f>
        <v>0</v>
      </c>
      <c r="BJ235" s="110">
        <f t="shared" si="720"/>
        <v>0</v>
      </c>
      <c r="BK235" s="110">
        <f t="shared" si="720"/>
        <v>0</v>
      </c>
      <c r="BL235" s="110">
        <f t="shared" si="720"/>
        <v>0</v>
      </c>
      <c r="BM235" s="110">
        <f t="shared" si="720"/>
        <v>0</v>
      </c>
      <c r="CA235" s="110">
        <v>228</v>
      </c>
      <c r="CB235" s="136">
        <f t="shared" si="632"/>
        <v>24750</v>
      </c>
      <c r="CC235" s="136">
        <f t="shared" si="632"/>
        <v>24042.857142857141</v>
      </c>
      <c r="CD235" s="136">
        <f t="shared" si="632"/>
        <v>42428.571428571428</v>
      </c>
      <c r="CE235" s="136">
        <f t="shared" si="632"/>
        <v>68357.142857142855</v>
      </c>
      <c r="CF235" s="136">
        <f t="shared" si="632"/>
        <v>176785.71428571429</v>
      </c>
      <c r="CL235" s="125">
        <v>228</v>
      </c>
      <c r="CM235" s="125">
        <f t="shared" si="612"/>
        <v>119224.28571428571</v>
      </c>
      <c r="CN235" s="125">
        <f t="shared" si="613"/>
        <v>155854.28571428571</v>
      </c>
      <c r="CO235" s="125">
        <f t="shared" si="614"/>
        <v>182725.71428571429</v>
      </c>
      <c r="CP235" s="125">
        <f t="shared" si="615"/>
        <v>242597.14285714284</v>
      </c>
      <c r="CQ235" s="125">
        <f t="shared" si="616"/>
        <v>435882.85714285716</v>
      </c>
    </row>
    <row r="236" spans="22:95" x14ac:dyDescent="0.2">
      <c r="V236" s="110">
        <v>229</v>
      </c>
      <c r="W236" s="110">
        <f t="shared" si="711"/>
        <v>60837.142857142855</v>
      </c>
      <c r="X236" s="110">
        <f t="shared" si="711"/>
        <v>89834.28571428571</v>
      </c>
      <c r="Y236" s="134">
        <f t="shared" si="608"/>
        <v>89834.28571428571</v>
      </c>
      <c r="Z236" s="110">
        <f t="shared" ref="Z236:AA236" si="721">Y236</f>
        <v>89834.28571428571</v>
      </c>
      <c r="AA236" s="110">
        <f t="shared" si="721"/>
        <v>89834.28571428571</v>
      </c>
      <c r="AO236" s="110">
        <v>229</v>
      </c>
      <c r="AP236" s="110">
        <f t="shared" ref="AP236:AT236" si="722">IFERROR(MAX($AO236-$C$2,0)*INDEX($AL$8:$AL$17,MATCH(AP$7,$AM$8:$AM$17,0))*$C$4/$C$3,AQ236)</f>
        <v>34114.285714285717</v>
      </c>
      <c r="AQ236" s="110">
        <f t="shared" si="722"/>
        <v>42642.857142857145</v>
      </c>
      <c r="AR236" s="110">
        <f t="shared" si="722"/>
        <v>51171.428571428572</v>
      </c>
      <c r="AS236" s="110">
        <f t="shared" si="722"/>
        <v>85285.71428571429</v>
      </c>
      <c r="AT236" s="110">
        <f t="shared" si="722"/>
        <v>170571.42857142858</v>
      </c>
      <c r="BH236" s="110">
        <v>229</v>
      </c>
      <c r="BI236" s="110">
        <f t="shared" ref="BI236:BM236" si="723">IFERROR(MAX($BH236-$C$2,0)*INDEX($BE$8:$BE$17,MATCH(BI$7,$BF$8:$BF$17,0))*$C$4/$C$3,BJ236)</f>
        <v>0</v>
      </c>
      <c r="BJ236" s="110">
        <f t="shared" si="723"/>
        <v>0</v>
      </c>
      <c r="BK236" s="110">
        <f t="shared" si="723"/>
        <v>0</v>
      </c>
      <c r="BL236" s="110">
        <f t="shared" si="723"/>
        <v>0</v>
      </c>
      <c r="BM236" s="110">
        <f t="shared" si="723"/>
        <v>0</v>
      </c>
      <c r="CA236" s="110">
        <v>229</v>
      </c>
      <c r="CB236" s="136">
        <f t="shared" si="632"/>
        <v>24875</v>
      </c>
      <c r="CC236" s="136">
        <f t="shared" si="632"/>
        <v>24164.285714285714</v>
      </c>
      <c r="CD236" s="136">
        <f t="shared" si="632"/>
        <v>42642.857142857145</v>
      </c>
      <c r="CE236" s="136">
        <f t="shared" si="632"/>
        <v>68702.380952380947</v>
      </c>
      <c r="CF236" s="136">
        <f t="shared" si="632"/>
        <v>177678.57142857142</v>
      </c>
      <c r="CL236" s="125">
        <v>229</v>
      </c>
      <c r="CM236" s="125">
        <f t="shared" si="612"/>
        <v>119826.42857142858</v>
      </c>
      <c r="CN236" s="125">
        <f t="shared" si="613"/>
        <v>156641.42857142855</v>
      </c>
      <c r="CO236" s="125">
        <f t="shared" si="614"/>
        <v>183648.57142857142</v>
      </c>
      <c r="CP236" s="125">
        <f t="shared" si="615"/>
        <v>243822.38095238095</v>
      </c>
      <c r="CQ236" s="125">
        <f t="shared" si="616"/>
        <v>438084.28571428568</v>
      </c>
    </row>
    <row r="237" spans="22:95" x14ac:dyDescent="0.2">
      <c r="V237" s="110">
        <v>230</v>
      </c>
      <c r="W237" s="110">
        <f t="shared" si="711"/>
        <v>61142.857142857145</v>
      </c>
      <c r="X237" s="110">
        <f t="shared" si="711"/>
        <v>90285.71428571429</v>
      </c>
      <c r="Y237" s="134">
        <f t="shared" si="608"/>
        <v>90285.71428571429</v>
      </c>
      <c r="Z237" s="110">
        <f t="shared" ref="Z237:AA237" si="724">Y237</f>
        <v>90285.71428571429</v>
      </c>
      <c r="AA237" s="110">
        <f t="shared" si="724"/>
        <v>90285.71428571429</v>
      </c>
      <c r="AO237" s="110">
        <v>230</v>
      </c>
      <c r="AP237" s="110">
        <f t="shared" ref="AP237:AT237" si="725">IFERROR(MAX($AO237-$C$2,0)*INDEX($AL$8:$AL$17,MATCH(AP$7,$AM$8:$AM$17,0))*$C$4/$C$3,AQ237)</f>
        <v>34285.714285714283</v>
      </c>
      <c r="AQ237" s="110">
        <f t="shared" si="725"/>
        <v>42857.142857142855</v>
      </c>
      <c r="AR237" s="110">
        <f t="shared" si="725"/>
        <v>51428.571428571428</v>
      </c>
      <c r="AS237" s="110">
        <f t="shared" si="725"/>
        <v>85714.28571428571</v>
      </c>
      <c r="AT237" s="110">
        <f t="shared" si="725"/>
        <v>171428.57142857142</v>
      </c>
      <c r="BH237" s="110">
        <v>230</v>
      </c>
      <c r="BI237" s="110">
        <f t="shared" ref="BI237:BM237" si="726">IFERROR(MAX($BH237-$C$2,0)*INDEX($BE$8:$BE$17,MATCH(BI$7,$BF$8:$BF$17,0))*$C$4/$C$3,BJ237)</f>
        <v>0</v>
      </c>
      <c r="BJ237" s="110">
        <f t="shared" si="726"/>
        <v>0</v>
      </c>
      <c r="BK237" s="110">
        <f t="shared" si="726"/>
        <v>0</v>
      </c>
      <c r="BL237" s="110">
        <f t="shared" si="726"/>
        <v>0</v>
      </c>
      <c r="BM237" s="110">
        <f t="shared" si="726"/>
        <v>0</v>
      </c>
      <c r="CA237" s="110">
        <v>230</v>
      </c>
      <c r="CB237" s="136">
        <f t="shared" si="632"/>
        <v>25000</v>
      </c>
      <c r="CC237" s="136">
        <f t="shared" si="632"/>
        <v>24285.714285714286</v>
      </c>
      <c r="CD237" s="136">
        <f t="shared" si="632"/>
        <v>42857.142857142855</v>
      </c>
      <c r="CE237" s="136">
        <f t="shared" si="632"/>
        <v>69047.619047619039</v>
      </c>
      <c r="CF237" s="136">
        <f t="shared" si="632"/>
        <v>178571.42857142858</v>
      </c>
      <c r="CL237" s="125">
        <v>230</v>
      </c>
      <c r="CM237" s="125">
        <f t="shared" si="612"/>
        <v>120428.57142857142</v>
      </c>
      <c r="CN237" s="125">
        <f t="shared" si="613"/>
        <v>157428.57142857145</v>
      </c>
      <c r="CO237" s="125">
        <f t="shared" si="614"/>
        <v>184571.42857142858</v>
      </c>
      <c r="CP237" s="125">
        <f t="shared" si="615"/>
        <v>245047.61904761905</v>
      </c>
      <c r="CQ237" s="125">
        <f t="shared" si="616"/>
        <v>440285.71428571432</v>
      </c>
    </row>
    <row r="238" spans="22:95" x14ac:dyDescent="0.2">
      <c r="V238" s="110">
        <v>231</v>
      </c>
      <c r="W238" s="110">
        <f t="shared" si="711"/>
        <v>61448.571428571428</v>
      </c>
      <c r="X238" s="110">
        <f t="shared" si="711"/>
        <v>90737.142857142855</v>
      </c>
      <c r="Y238" s="134">
        <f t="shared" si="608"/>
        <v>90737.142857142855</v>
      </c>
      <c r="Z238" s="110">
        <f t="shared" ref="Z238:AA238" si="727">Y238</f>
        <v>90737.142857142855</v>
      </c>
      <c r="AA238" s="110">
        <f t="shared" si="727"/>
        <v>90737.142857142855</v>
      </c>
      <c r="AO238" s="110">
        <v>231</v>
      </c>
      <c r="AP238" s="110">
        <f t="shared" ref="AP238:AT238" si="728">IFERROR(MAX($AO238-$C$2,0)*INDEX($AL$8:$AL$17,MATCH(AP$7,$AM$8:$AM$17,0))*$C$4/$C$3,AQ238)</f>
        <v>34457.142857142855</v>
      </c>
      <c r="AQ238" s="110">
        <f t="shared" si="728"/>
        <v>43071.428571428572</v>
      </c>
      <c r="AR238" s="110">
        <f t="shared" si="728"/>
        <v>51685.714285714283</v>
      </c>
      <c r="AS238" s="110">
        <f t="shared" si="728"/>
        <v>86142.857142857145</v>
      </c>
      <c r="AT238" s="110">
        <f t="shared" si="728"/>
        <v>172285.71428571429</v>
      </c>
      <c r="BH238" s="110">
        <v>231</v>
      </c>
      <c r="BI238" s="110">
        <f t="shared" ref="BI238:BM238" si="729">IFERROR(MAX($BH238-$C$2,0)*INDEX($BE$8:$BE$17,MATCH(BI$7,$BF$8:$BF$17,0))*$C$4/$C$3,BJ238)</f>
        <v>0</v>
      </c>
      <c r="BJ238" s="110">
        <f t="shared" si="729"/>
        <v>0</v>
      </c>
      <c r="BK238" s="110">
        <f t="shared" si="729"/>
        <v>0</v>
      </c>
      <c r="BL238" s="110">
        <f t="shared" si="729"/>
        <v>0</v>
      </c>
      <c r="BM238" s="110">
        <f t="shared" si="729"/>
        <v>0</v>
      </c>
      <c r="CA238" s="110">
        <v>231</v>
      </c>
      <c r="CB238" s="136">
        <f t="shared" ref="CB238:CF269" si="730">MAX($CA238-$C$2,0)*INDEX($BX$8:$BX$44,MATCH(CB$7,$BY$8:$BY$44,0))/$C$3</f>
        <v>25125</v>
      </c>
      <c r="CC238" s="136">
        <f t="shared" si="730"/>
        <v>24407.142857142859</v>
      </c>
      <c r="CD238" s="136">
        <f t="shared" si="730"/>
        <v>43071.428571428572</v>
      </c>
      <c r="CE238" s="136">
        <f t="shared" si="730"/>
        <v>69392.85714285713</v>
      </c>
      <c r="CF238" s="136">
        <f t="shared" si="730"/>
        <v>179464.28571428571</v>
      </c>
      <c r="CL238" s="125">
        <v>231</v>
      </c>
      <c r="CM238" s="125">
        <f t="shared" si="612"/>
        <v>121030.71428571429</v>
      </c>
      <c r="CN238" s="125">
        <f t="shared" si="613"/>
        <v>158215.71428571429</v>
      </c>
      <c r="CO238" s="125">
        <f t="shared" si="614"/>
        <v>185494.28571428571</v>
      </c>
      <c r="CP238" s="125">
        <f t="shared" si="615"/>
        <v>246272.85714285713</v>
      </c>
      <c r="CQ238" s="125">
        <f t="shared" si="616"/>
        <v>442487.14285714284</v>
      </c>
    </row>
    <row r="239" spans="22:95" x14ac:dyDescent="0.2">
      <c r="V239" s="110">
        <v>232</v>
      </c>
      <c r="W239" s="110">
        <f t="shared" si="711"/>
        <v>61754.285714285717</v>
      </c>
      <c r="X239" s="110">
        <f t="shared" si="711"/>
        <v>91188.571428571435</v>
      </c>
      <c r="Y239" s="134">
        <f t="shared" si="608"/>
        <v>91188.571428571435</v>
      </c>
      <c r="Z239" s="110">
        <f t="shared" ref="Z239:AA239" si="731">Y239</f>
        <v>91188.571428571435</v>
      </c>
      <c r="AA239" s="110">
        <f t="shared" si="731"/>
        <v>91188.571428571435</v>
      </c>
      <c r="AO239" s="110">
        <v>232</v>
      </c>
      <c r="AP239" s="110">
        <f t="shared" ref="AP239:AT239" si="732">IFERROR(MAX($AO239-$C$2,0)*INDEX($AL$8:$AL$17,MATCH(AP$7,$AM$8:$AM$17,0))*$C$4/$C$3,AQ239)</f>
        <v>34628.571428571428</v>
      </c>
      <c r="AQ239" s="110">
        <f t="shared" si="732"/>
        <v>43285.714285714283</v>
      </c>
      <c r="AR239" s="110">
        <f t="shared" si="732"/>
        <v>51942.857142857145</v>
      </c>
      <c r="AS239" s="110">
        <f t="shared" si="732"/>
        <v>86571.428571428565</v>
      </c>
      <c r="AT239" s="110">
        <f t="shared" si="732"/>
        <v>173142.85714285713</v>
      </c>
      <c r="BH239" s="110">
        <v>232</v>
      </c>
      <c r="BI239" s="110">
        <f t="shared" ref="BI239:BM239" si="733">IFERROR(MAX($BH239-$C$2,0)*INDEX($BE$8:$BE$17,MATCH(BI$7,$BF$8:$BF$17,0))*$C$4/$C$3,BJ239)</f>
        <v>0</v>
      </c>
      <c r="BJ239" s="110">
        <f t="shared" si="733"/>
        <v>0</v>
      </c>
      <c r="BK239" s="110">
        <f t="shared" si="733"/>
        <v>0</v>
      </c>
      <c r="BL239" s="110">
        <f t="shared" si="733"/>
        <v>0</v>
      </c>
      <c r="BM239" s="110">
        <f t="shared" si="733"/>
        <v>0</v>
      </c>
      <c r="CA239" s="110">
        <v>232</v>
      </c>
      <c r="CB239" s="136">
        <f t="shared" si="730"/>
        <v>25250</v>
      </c>
      <c r="CC239" s="136">
        <f t="shared" si="730"/>
        <v>24528.571428571428</v>
      </c>
      <c r="CD239" s="136">
        <f t="shared" si="730"/>
        <v>43285.714285714283</v>
      </c>
      <c r="CE239" s="136">
        <f t="shared" si="730"/>
        <v>69738.095238095237</v>
      </c>
      <c r="CF239" s="136">
        <f t="shared" si="730"/>
        <v>180357.14285714287</v>
      </c>
      <c r="CL239" s="125">
        <v>232</v>
      </c>
      <c r="CM239" s="125">
        <f t="shared" si="612"/>
        <v>121632.85714285714</v>
      </c>
      <c r="CN239" s="125">
        <f t="shared" si="613"/>
        <v>159002.85714285713</v>
      </c>
      <c r="CO239" s="125">
        <f t="shared" si="614"/>
        <v>186417.14285714287</v>
      </c>
      <c r="CP239" s="125">
        <f t="shared" si="615"/>
        <v>247498.09523809524</v>
      </c>
      <c r="CQ239" s="125">
        <f t="shared" si="616"/>
        <v>444688.57142857148</v>
      </c>
    </row>
    <row r="240" spans="22:95" x14ac:dyDescent="0.2">
      <c r="V240" s="110">
        <v>233</v>
      </c>
      <c r="W240" s="110">
        <f t="shared" si="711"/>
        <v>62060</v>
      </c>
      <c r="X240" s="110">
        <f t="shared" si="711"/>
        <v>91640</v>
      </c>
      <c r="Y240" s="134">
        <f t="shared" si="608"/>
        <v>91640</v>
      </c>
      <c r="Z240" s="110">
        <f t="shared" ref="Z240:AA240" si="734">Y240</f>
        <v>91640</v>
      </c>
      <c r="AA240" s="110">
        <f t="shared" si="734"/>
        <v>91640</v>
      </c>
      <c r="AO240" s="110">
        <v>233</v>
      </c>
      <c r="AP240" s="110">
        <f t="shared" ref="AP240:AT240" si="735">IFERROR(MAX($AO240-$C$2,0)*INDEX($AL$8:$AL$17,MATCH(AP$7,$AM$8:$AM$17,0))*$C$4/$C$3,AQ240)</f>
        <v>34800</v>
      </c>
      <c r="AQ240" s="110">
        <f t="shared" si="735"/>
        <v>43500</v>
      </c>
      <c r="AR240" s="110">
        <f t="shared" si="735"/>
        <v>52200</v>
      </c>
      <c r="AS240" s="110">
        <f t="shared" si="735"/>
        <v>87000</v>
      </c>
      <c r="AT240" s="110">
        <f t="shared" si="735"/>
        <v>174000</v>
      </c>
      <c r="BH240" s="110">
        <v>233</v>
      </c>
      <c r="BI240" s="110">
        <f t="shared" ref="BI240:BM240" si="736">IFERROR(MAX($BH240-$C$2,0)*INDEX($BE$8:$BE$17,MATCH(BI$7,$BF$8:$BF$17,0))*$C$4/$C$3,BJ240)</f>
        <v>0</v>
      </c>
      <c r="BJ240" s="110">
        <f t="shared" si="736"/>
        <v>0</v>
      </c>
      <c r="BK240" s="110">
        <f t="shared" si="736"/>
        <v>0</v>
      </c>
      <c r="BL240" s="110">
        <f t="shared" si="736"/>
        <v>0</v>
      </c>
      <c r="BM240" s="110">
        <f t="shared" si="736"/>
        <v>0</v>
      </c>
      <c r="CA240" s="110">
        <v>233</v>
      </c>
      <c r="CB240" s="136">
        <f t="shared" si="730"/>
        <v>25375</v>
      </c>
      <c r="CC240" s="136">
        <f t="shared" si="730"/>
        <v>24650</v>
      </c>
      <c r="CD240" s="136">
        <f t="shared" si="730"/>
        <v>43500</v>
      </c>
      <c r="CE240" s="136">
        <f t="shared" si="730"/>
        <v>70083.333333333328</v>
      </c>
      <c r="CF240" s="136">
        <f t="shared" si="730"/>
        <v>181250</v>
      </c>
      <c r="CL240" s="125">
        <v>233</v>
      </c>
      <c r="CM240" s="125">
        <f t="shared" si="612"/>
        <v>122235</v>
      </c>
      <c r="CN240" s="125">
        <f t="shared" si="613"/>
        <v>159790</v>
      </c>
      <c r="CO240" s="125">
        <f t="shared" si="614"/>
        <v>187340</v>
      </c>
      <c r="CP240" s="125">
        <f t="shared" si="615"/>
        <v>248723.33333333331</v>
      </c>
      <c r="CQ240" s="125">
        <f t="shared" si="616"/>
        <v>446890</v>
      </c>
    </row>
    <row r="241" spans="22:95" x14ac:dyDescent="0.2">
      <c r="V241" s="110">
        <v>234</v>
      </c>
      <c r="W241" s="110">
        <f t="shared" si="711"/>
        <v>62365.714285714283</v>
      </c>
      <c r="X241" s="110">
        <f t="shared" si="711"/>
        <v>92091.428571428565</v>
      </c>
      <c r="Y241" s="134">
        <f t="shared" si="608"/>
        <v>92091.428571428565</v>
      </c>
      <c r="Z241" s="110">
        <f t="shared" ref="Z241:AA241" si="737">Y241</f>
        <v>92091.428571428565</v>
      </c>
      <c r="AA241" s="110">
        <f t="shared" si="737"/>
        <v>92091.428571428565</v>
      </c>
      <c r="AO241" s="110">
        <v>234</v>
      </c>
      <c r="AP241" s="110">
        <f t="shared" ref="AP241:AT241" si="738">IFERROR(MAX($AO241-$C$2,0)*INDEX($AL$8:$AL$17,MATCH(AP$7,$AM$8:$AM$17,0))*$C$4/$C$3,AQ241)</f>
        <v>34971.428571428572</v>
      </c>
      <c r="AQ241" s="110">
        <f t="shared" si="738"/>
        <v>43714.285714285717</v>
      </c>
      <c r="AR241" s="110">
        <f t="shared" si="738"/>
        <v>52457.142857142855</v>
      </c>
      <c r="AS241" s="110">
        <f t="shared" si="738"/>
        <v>87428.571428571435</v>
      </c>
      <c r="AT241" s="110">
        <f t="shared" si="738"/>
        <v>174857.14285714287</v>
      </c>
      <c r="BH241" s="110">
        <v>234</v>
      </c>
      <c r="BI241" s="110">
        <f t="shared" ref="BI241:BM241" si="739">IFERROR(MAX($BH241-$C$2,0)*INDEX($BE$8:$BE$17,MATCH(BI$7,$BF$8:$BF$17,0))*$C$4/$C$3,BJ241)</f>
        <v>0</v>
      </c>
      <c r="BJ241" s="110">
        <f t="shared" si="739"/>
        <v>0</v>
      </c>
      <c r="BK241" s="110">
        <f t="shared" si="739"/>
        <v>0</v>
      </c>
      <c r="BL241" s="110">
        <f t="shared" si="739"/>
        <v>0</v>
      </c>
      <c r="BM241" s="110">
        <f t="shared" si="739"/>
        <v>0</v>
      </c>
      <c r="CA241" s="110">
        <v>234</v>
      </c>
      <c r="CB241" s="136">
        <f t="shared" si="730"/>
        <v>25500</v>
      </c>
      <c r="CC241" s="136">
        <f t="shared" si="730"/>
        <v>24771.428571428572</v>
      </c>
      <c r="CD241" s="136">
        <f t="shared" si="730"/>
        <v>43714.285714285717</v>
      </c>
      <c r="CE241" s="136">
        <f t="shared" si="730"/>
        <v>70428.57142857142</v>
      </c>
      <c r="CF241" s="136">
        <f t="shared" si="730"/>
        <v>182142.85714285713</v>
      </c>
      <c r="CL241" s="125">
        <v>234</v>
      </c>
      <c r="CM241" s="125">
        <f t="shared" si="612"/>
        <v>122837.14285714286</v>
      </c>
      <c r="CN241" s="125">
        <f t="shared" si="613"/>
        <v>160577.14285714287</v>
      </c>
      <c r="CO241" s="125">
        <f t="shared" si="614"/>
        <v>188262.85714285713</v>
      </c>
      <c r="CP241" s="125">
        <f t="shared" si="615"/>
        <v>249948.57142857142</v>
      </c>
      <c r="CQ241" s="125">
        <f t="shared" si="616"/>
        <v>449091.42857142852</v>
      </c>
    </row>
    <row r="242" spans="22:95" x14ac:dyDescent="0.2">
      <c r="V242" s="110">
        <v>235</v>
      </c>
      <c r="W242" s="110">
        <f t="shared" si="711"/>
        <v>62671.428571428572</v>
      </c>
      <c r="X242" s="110">
        <f t="shared" si="711"/>
        <v>92542.857142857145</v>
      </c>
      <c r="Y242" s="134">
        <f t="shared" si="608"/>
        <v>92542.857142857145</v>
      </c>
      <c r="Z242" s="110">
        <f t="shared" ref="Z242:AA242" si="740">Y242</f>
        <v>92542.857142857145</v>
      </c>
      <c r="AA242" s="110">
        <f t="shared" si="740"/>
        <v>92542.857142857145</v>
      </c>
      <c r="AO242" s="110">
        <v>235</v>
      </c>
      <c r="AP242" s="110">
        <f t="shared" ref="AP242:AT242" si="741">IFERROR(MAX($AO242-$C$2,0)*INDEX($AL$8:$AL$17,MATCH(AP$7,$AM$8:$AM$17,0))*$C$4/$C$3,AQ242)</f>
        <v>35142.857142857145</v>
      </c>
      <c r="AQ242" s="110">
        <f t="shared" si="741"/>
        <v>43928.571428571428</v>
      </c>
      <c r="AR242" s="110">
        <f t="shared" si="741"/>
        <v>52714.285714285717</v>
      </c>
      <c r="AS242" s="110">
        <f t="shared" si="741"/>
        <v>87857.142857142855</v>
      </c>
      <c r="AT242" s="110">
        <f t="shared" si="741"/>
        <v>175714.28571428571</v>
      </c>
      <c r="BH242" s="110">
        <v>235</v>
      </c>
      <c r="BI242" s="110">
        <f t="shared" ref="BI242:BM242" si="742">IFERROR(MAX($BH242-$C$2,0)*INDEX($BE$8:$BE$17,MATCH(BI$7,$BF$8:$BF$17,0))*$C$4/$C$3,BJ242)</f>
        <v>0</v>
      </c>
      <c r="BJ242" s="110">
        <f t="shared" si="742"/>
        <v>0</v>
      </c>
      <c r="BK242" s="110">
        <f t="shared" si="742"/>
        <v>0</v>
      </c>
      <c r="BL242" s="110">
        <f t="shared" si="742"/>
        <v>0</v>
      </c>
      <c r="BM242" s="110">
        <f t="shared" si="742"/>
        <v>0</v>
      </c>
      <c r="CA242" s="110">
        <v>235</v>
      </c>
      <c r="CB242" s="136">
        <f t="shared" si="730"/>
        <v>25625</v>
      </c>
      <c r="CC242" s="136">
        <f t="shared" si="730"/>
        <v>24892.857142857141</v>
      </c>
      <c r="CD242" s="136">
        <f t="shared" si="730"/>
        <v>43928.571428571428</v>
      </c>
      <c r="CE242" s="136">
        <f t="shared" si="730"/>
        <v>70773.809523809512</v>
      </c>
      <c r="CF242" s="136">
        <f t="shared" si="730"/>
        <v>183035.71428571429</v>
      </c>
      <c r="CL242" s="125">
        <v>235</v>
      </c>
      <c r="CM242" s="125">
        <f t="shared" si="612"/>
        <v>123439.28571428571</v>
      </c>
      <c r="CN242" s="125">
        <f t="shared" si="613"/>
        <v>161364.28571428571</v>
      </c>
      <c r="CO242" s="125">
        <f t="shared" si="614"/>
        <v>189185.71428571429</v>
      </c>
      <c r="CP242" s="125">
        <f t="shared" si="615"/>
        <v>251173.80952380953</v>
      </c>
      <c r="CQ242" s="125">
        <f t="shared" si="616"/>
        <v>451292.85714285716</v>
      </c>
    </row>
    <row r="243" spans="22:95" x14ac:dyDescent="0.2">
      <c r="V243" s="110">
        <v>236</v>
      </c>
      <c r="W243" s="110">
        <f t="shared" si="711"/>
        <v>62977.142857142855</v>
      </c>
      <c r="X243" s="110">
        <f t="shared" si="711"/>
        <v>92994.28571428571</v>
      </c>
      <c r="Y243" s="134">
        <f t="shared" si="608"/>
        <v>92994.28571428571</v>
      </c>
      <c r="Z243" s="110">
        <f t="shared" ref="Z243:AA243" si="743">Y243</f>
        <v>92994.28571428571</v>
      </c>
      <c r="AA243" s="110">
        <f t="shared" si="743"/>
        <v>92994.28571428571</v>
      </c>
      <c r="AO243" s="110">
        <v>236</v>
      </c>
      <c r="AP243" s="110">
        <f t="shared" ref="AP243:AT243" si="744">IFERROR(MAX($AO243-$C$2,0)*INDEX($AL$8:$AL$17,MATCH(AP$7,$AM$8:$AM$17,0))*$C$4/$C$3,AQ243)</f>
        <v>35314.285714285717</v>
      </c>
      <c r="AQ243" s="110">
        <f t="shared" si="744"/>
        <v>44142.857142857145</v>
      </c>
      <c r="AR243" s="110">
        <f t="shared" si="744"/>
        <v>52971.428571428572</v>
      </c>
      <c r="AS243" s="110">
        <f t="shared" si="744"/>
        <v>88285.71428571429</v>
      </c>
      <c r="AT243" s="110">
        <f t="shared" si="744"/>
        <v>176571.42857142858</v>
      </c>
      <c r="BH243" s="110">
        <v>236</v>
      </c>
      <c r="BI243" s="110">
        <f t="shared" ref="BI243:BM243" si="745">IFERROR(MAX($BH243-$C$2,0)*INDEX($BE$8:$BE$17,MATCH(BI$7,$BF$8:$BF$17,0))*$C$4/$C$3,BJ243)</f>
        <v>0</v>
      </c>
      <c r="BJ243" s="110">
        <f t="shared" si="745"/>
        <v>0</v>
      </c>
      <c r="BK243" s="110">
        <f t="shared" si="745"/>
        <v>0</v>
      </c>
      <c r="BL243" s="110">
        <f t="shared" si="745"/>
        <v>0</v>
      </c>
      <c r="BM243" s="110">
        <f t="shared" si="745"/>
        <v>0</v>
      </c>
      <c r="CA243" s="110">
        <v>236</v>
      </c>
      <c r="CB243" s="136">
        <f t="shared" si="730"/>
        <v>25750</v>
      </c>
      <c r="CC243" s="136">
        <f t="shared" si="730"/>
        <v>25014.285714285714</v>
      </c>
      <c r="CD243" s="136">
        <f t="shared" si="730"/>
        <v>44142.857142857145</v>
      </c>
      <c r="CE243" s="136">
        <f t="shared" si="730"/>
        <v>71119.047619047618</v>
      </c>
      <c r="CF243" s="136">
        <f t="shared" si="730"/>
        <v>183928.57142857142</v>
      </c>
      <c r="CL243" s="125">
        <v>236</v>
      </c>
      <c r="CM243" s="125">
        <f t="shared" si="612"/>
        <v>124041.42857142858</v>
      </c>
      <c r="CN243" s="125">
        <f t="shared" si="613"/>
        <v>162151.42857142855</v>
      </c>
      <c r="CO243" s="125">
        <f t="shared" si="614"/>
        <v>190108.57142857142</v>
      </c>
      <c r="CP243" s="125">
        <f t="shared" si="615"/>
        <v>252399.04761904763</v>
      </c>
      <c r="CQ243" s="125">
        <f t="shared" si="616"/>
        <v>453494.28571428574</v>
      </c>
    </row>
    <row r="244" spans="22:95" x14ac:dyDescent="0.2">
      <c r="V244" s="110">
        <v>237</v>
      </c>
      <c r="W244" s="110">
        <f t="shared" si="711"/>
        <v>63282.857142857145</v>
      </c>
      <c r="X244" s="110">
        <f t="shared" si="711"/>
        <v>93445.71428571429</v>
      </c>
      <c r="Y244" s="134">
        <f t="shared" si="608"/>
        <v>93445.71428571429</v>
      </c>
      <c r="Z244" s="110">
        <f t="shared" ref="Z244:AA244" si="746">Y244</f>
        <v>93445.71428571429</v>
      </c>
      <c r="AA244" s="110">
        <f t="shared" si="746"/>
        <v>93445.71428571429</v>
      </c>
      <c r="AO244" s="110">
        <v>237</v>
      </c>
      <c r="AP244" s="110">
        <f t="shared" ref="AP244:AT244" si="747">IFERROR(MAX($AO244-$C$2,0)*INDEX($AL$8:$AL$17,MATCH(AP$7,$AM$8:$AM$17,0))*$C$4/$C$3,AQ244)</f>
        <v>35485.714285714283</v>
      </c>
      <c r="AQ244" s="110">
        <f t="shared" si="747"/>
        <v>44357.142857142855</v>
      </c>
      <c r="AR244" s="110">
        <f t="shared" si="747"/>
        <v>53228.571428571428</v>
      </c>
      <c r="AS244" s="110">
        <f t="shared" si="747"/>
        <v>88714.28571428571</v>
      </c>
      <c r="AT244" s="110">
        <f t="shared" si="747"/>
        <v>177428.57142857142</v>
      </c>
      <c r="BH244" s="110">
        <v>237</v>
      </c>
      <c r="BI244" s="110">
        <f t="shared" ref="BI244:BM244" si="748">IFERROR(MAX($BH244-$C$2,0)*INDEX($BE$8:$BE$17,MATCH(BI$7,$BF$8:$BF$17,0))*$C$4/$C$3,BJ244)</f>
        <v>0</v>
      </c>
      <c r="BJ244" s="110">
        <f t="shared" si="748"/>
        <v>0</v>
      </c>
      <c r="BK244" s="110">
        <f t="shared" si="748"/>
        <v>0</v>
      </c>
      <c r="BL244" s="110">
        <f t="shared" si="748"/>
        <v>0</v>
      </c>
      <c r="BM244" s="110">
        <f t="shared" si="748"/>
        <v>0</v>
      </c>
      <c r="CA244" s="110">
        <v>237</v>
      </c>
      <c r="CB244" s="136">
        <f t="shared" si="730"/>
        <v>25875</v>
      </c>
      <c r="CC244" s="136">
        <f t="shared" si="730"/>
        <v>25135.714285714286</v>
      </c>
      <c r="CD244" s="136">
        <f t="shared" si="730"/>
        <v>44357.142857142855</v>
      </c>
      <c r="CE244" s="136">
        <f t="shared" si="730"/>
        <v>71464.28571428571</v>
      </c>
      <c r="CF244" s="136">
        <f t="shared" si="730"/>
        <v>184821.42857142858</v>
      </c>
      <c r="CL244" s="125">
        <v>237</v>
      </c>
      <c r="CM244" s="125">
        <f t="shared" si="612"/>
        <v>124643.57142857142</v>
      </c>
      <c r="CN244" s="125">
        <f t="shared" si="613"/>
        <v>162938.57142857145</v>
      </c>
      <c r="CO244" s="125">
        <f t="shared" si="614"/>
        <v>191031.42857142858</v>
      </c>
      <c r="CP244" s="125">
        <f t="shared" si="615"/>
        <v>253624.28571428571</v>
      </c>
      <c r="CQ244" s="125">
        <f t="shared" si="616"/>
        <v>455695.71428571426</v>
      </c>
    </row>
    <row r="245" spans="22:95" x14ac:dyDescent="0.2">
      <c r="V245" s="110">
        <v>238</v>
      </c>
      <c r="W245" s="110">
        <f t="shared" si="711"/>
        <v>63588.571428571428</v>
      </c>
      <c r="X245" s="110">
        <f t="shared" si="711"/>
        <v>93897.142857142855</v>
      </c>
      <c r="Y245" s="134">
        <f t="shared" si="608"/>
        <v>93897.142857142855</v>
      </c>
      <c r="Z245" s="110">
        <f t="shared" ref="Z245:AA245" si="749">Y245</f>
        <v>93897.142857142855</v>
      </c>
      <c r="AA245" s="110">
        <f t="shared" si="749"/>
        <v>93897.142857142855</v>
      </c>
      <c r="AO245" s="110">
        <v>238</v>
      </c>
      <c r="AP245" s="110">
        <f t="shared" ref="AP245:AT245" si="750">IFERROR(MAX($AO245-$C$2,0)*INDEX($AL$8:$AL$17,MATCH(AP$7,$AM$8:$AM$17,0))*$C$4/$C$3,AQ245)</f>
        <v>35657.142857142855</v>
      </c>
      <c r="AQ245" s="110">
        <f t="shared" si="750"/>
        <v>44571.428571428572</v>
      </c>
      <c r="AR245" s="110">
        <f t="shared" si="750"/>
        <v>53485.714285714283</v>
      </c>
      <c r="AS245" s="110">
        <f t="shared" si="750"/>
        <v>89142.857142857145</v>
      </c>
      <c r="AT245" s="110">
        <f t="shared" si="750"/>
        <v>178285.71428571429</v>
      </c>
      <c r="BH245" s="110">
        <v>238</v>
      </c>
      <c r="BI245" s="110">
        <f t="shared" ref="BI245:BM245" si="751">IFERROR(MAX($BH245-$C$2,0)*INDEX($BE$8:$BE$17,MATCH(BI$7,$BF$8:$BF$17,0))*$C$4/$C$3,BJ245)</f>
        <v>0</v>
      </c>
      <c r="BJ245" s="110">
        <f t="shared" si="751"/>
        <v>0</v>
      </c>
      <c r="BK245" s="110">
        <f t="shared" si="751"/>
        <v>0</v>
      </c>
      <c r="BL245" s="110">
        <f t="shared" si="751"/>
        <v>0</v>
      </c>
      <c r="BM245" s="110">
        <f t="shared" si="751"/>
        <v>0</v>
      </c>
      <c r="CA245" s="110">
        <v>238</v>
      </c>
      <c r="CB245" s="136">
        <f t="shared" si="730"/>
        <v>26000</v>
      </c>
      <c r="CC245" s="136">
        <f t="shared" si="730"/>
        <v>25257.142857142859</v>
      </c>
      <c r="CD245" s="136">
        <f t="shared" si="730"/>
        <v>44571.428571428572</v>
      </c>
      <c r="CE245" s="136">
        <f t="shared" si="730"/>
        <v>71809.523809523802</v>
      </c>
      <c r="CF245" s="136">
        <f t="shared" si="730"/>
        <v>185714.28571428571</v>
      </c>
      <c r="CL245" s="125">
        <v>238</v>
      </c>
      <c r="CM245" s="125">
        <f t="shared" si="612"/>
        <v>125245.71428571429</v>
      </c>
      <c r="CN245" s="125">
        <f t="shared" si="613"/>
        <v>163725.71428571429</v>
      </c>
      <c r="CO245" s="125">
        <f t="shared" si="614"/>
        <v>191954.28571428571</v>
      </c>
      <c r="CP245" s="125">
        <f t="shared" si="615"/>
        <v>254849.52380952379</v>
      </c>
      <c r="CQ245" s="125">
        <f t="shared" si="616"/>
        <v>457897.14285714284</v>
      </c>
    </row>
    <row r="246" spans="22:95" x14ac:dyDescent="0.2">
      <c r="V246" s="110">
        <v>239</v>
      </c>
      <c r="W246" s="110">
        <f t="shared" si="711"/>
        <v>63894.285714285717</v>
      </c>
      <c r="X246" s="110">
        <f t="shared" si="711"/>
        <v>94348.571428571435</v>
      </c>
      <c r="Y246" s="134">
        <f t="shared" si="608"/>
        <v>94348.571428571435</v>
      </c>
      <c r="Z246" s="110">
        <f t="shared" ref="Z246:AA246" si="752">Y246</f>
        <v>94348.571428571435</v>
      </c>
      <c r="AA246" s="110">
        <f t="shared" si="752"/>
        <v>94348.571428571435</v>
      </c>
      <c r="AO246" s="110">
        <v>239</v>
      </c>
      <c r="AP246" s="110">
        <f t="shared" ref="AP246:AT246" si="753">IFERROR(MAX($AO246-$C$2,0)*INDEX($AL$8:$AL$17,MATCH(AP$7,$AM$8:$AM$17,0))*$C$4/$C$3,AQ246)</f>
        <v>35828.571428571428</v>
      </c>
      <c r="AQ246" s="110">
        <f t="shared" si="753"/>
        <v>44785.714285714283</v>
      </c>
      <c r="AR246" s="110">
        <f t="shared" si="753"/>
        <v>53742.857142857145</v>
      </c>
      <c r="AS246" s="110">
        <f t="shared" si="753"/>
        <v>89571.428571428565</v>
      </c>
      <c r="AT246" s="110">
        <f t="shared" si="753"/>
        <v>179142.85714285713</v>
      </c>
      <c r="BH246" s="110">
        <v>239</v>
      </c>
      <c r="BI246" s="110">
        <f t="shared" ref="BI246:BM246" si="754">IFERROR(MAX($BH246-$C$2,0)*INDEX($BE$8:$BE$17,MATCH(BI$7,$BF$8:$BF$17,0))*$C$4/$C$3,BJ246)</f>
        <v>0</v>
      </c>
      <c r="BJ246" s="110">
        <f t="shared" si="754"/>
        <v>0</v>
      </c>
      <c r="BK246" s="110">
        <f t="shared" si="754"/>
        <v>0</v>
      </c>
      <c r="BL246" s="110">
        <f t="shared" si="754"/>
        <v>0</v>
      </c>
      <c r="BM246" s="110">
        <f t="shared" si="754"/>
        <v>0</v>
      </c>
      <c r="CA246" s="110">
        <v>239</v>
      </c>
      <c r="CB246" s="136">
        <f t="shared" si="730"/>
        <v>26125</v>
      </c>
      <c r="CC246" s="136">
        <f t="shared" si="730"/>
        <v>25378.571428571428</v>
      </c>
      <c r="CD246" s="136">
        <f t="shared" si="730"/>
        <v>44785.714285714283</v>
      </c>
      <c r="CE246" s="136">
        <f t="shared" si="730"/>
        <v>72154.761904761908</v>
      </c>
      <c r="CF246" s="136">
        <f t="shared" si="730"/>
        <v>186607.14285714287</v>
      </c>
      <c r="CL246" s="125">
        <v>239</v>
      </c>
      <c r="CM246" s="125">
        <f t="shared" si="612"/>
        <v>125847.85714285714</v>
      </c>
      <c r="CN246" s="125">
        <f t="shared" si="613"/>
        <v>164512.85714285713</v>
      </c>
      <c r="CO246" s="125">
        <f t="shared" si="614"/>
        <v>192877.14285714287</v>
      </c>
      <c r="CP246" s="125">
        <f t="shared" si="615"/>
        <v>256074.76190476189</v>
      </c>
      <c r="CQ246" s="125">
        <f t="shared" si="616"/>
        <v>460098.57142857148</v>
      </c>
    </row>
    <row r="247" spans="22:95" x14ac:dyDescent="0.2">
      <c r="V247" s="110">
        <v>240</v>
      </c>
      <c r="W247" s="110">
        <f t="shared" si="711"/>
        <v>64200</v>
      </c>
      <c r="X247" s="110">
        <f t="shared" si="711"/>
        <v>94800</v>
      </c>
      <c r="Y247" s="134">
        <f t="shared" si="608"/>
        <v>94800</v>
      </c>
      <c r="Z247" s="110">
        <f t="shared" ref="Z247:AA247" si="755">Y247</f>
        <v>94800</v>
      </c>
      <c r="AA247" s="110">
        <f t="shared" si="755"/>
        <v>94800</v>
      </c>
      <c r="AO247" s="110">
        <v>240</v>
      </c>
      <c r="AP247" s="110">
        <f t="shared" ref="AP247:AT247" si="756">IFERROR(MAX($AO247-$C$2,0)*INDEX($AL$8:$AL$17,MATCH(AP$7,$AM$8:$AM$17,0))*$C$4/$C$3,AQ247)</f>
        <v>36000</v>
      </c>
      <c r="AQ247" s="110">
        <f t="shared" si="756"/>
        <v>45000</v>
      </c>
      <c r="AR247" s="110">
        <f t="shared" si="756"/>
        <v>54000</v>
      </c>
      <c r="AS247" s="110">
        <f t="shared" si="756"/>
        <v>90000</v>
      </c>
      <c r="AT247" s="110">
        <f t="shared" si="756"/>
        <v>180000</v>
      </c>
      <c r="BH247" s="110">
        <v>240</v>
      </c>
      <c r="BI247" s="110">
        <f t="shared" ref="BI247:BM247" si="757">IFERROR(MAX($BH247-$C$2,0)*INDEX($BE$8:$BE$17,MATCH(BI$7,$BF$8:$BF$17,0))*$C$4/$C$3,BJ247)</f>
        <v>0</v>
      </c>
      <c r="BJ247" s="110">
        <f t="shared" si="757"/>
        <v>0</v>
      </c>
      <c r="BK247" s="110">
        <f t="shared" si="757"/>
        <v>0</v>
      </c>
      <c r="BL247" s="110">
        <f t="shared" si="757"/>
        <v>0</v>
      </c>
      <c r="BM247" s="110">
        <f t="shared" si="757"/>
        <v>0</v>
      </c>
      <c r="CA247" s="110">
        <v>240</v>
      </c>
      <c r="CB247" s="136">
        <f t="shared" si="730"/>
        <v>26250</v>
      </c>
      <c r="CC247" s="136">
        <f t="shared" si="730"/>
        <v>25500</v>
      </c>
      <c r="CD247" s="136">
        <f t="shared" si="730"/>
        <v>45000</v>
      </c>
      <c r="CE247" s="136">
        <f t="shared" si="730"/>
        <v>72499.999999999985</v>
      </c>
      <c r="CF247" s="136">
        <f t="shared" si="730"/>
        <v>187500</v>
      </c>
      <c r="CL247" s="125">
        <v>240</v>
      </c>
      <c r="CM247" s="125">
        <f t="shared" si="612"/>
        <v>126450</v>
      </c>
      <c r="CN247" s="125">
        <f t="shared" si="613"/>
        <v>165300</v>
      </c>
      <c r="CO247" s="125">
        <f t="shared" si="614"/>
        <v>193800</v>
      </c>
      <c r="CP247" s="125">
        <f t="shared" si="615"/>
        <v>257300</v>
      </c>
      <c r="CQ247" s="125">
        <f t="shared" si="616"/>
        <v>462300</v>
      </c>
    </row>
    <row r="248" spans="22:95" x14ac:dyDescent="0.2">
      <c r="V248" s="110">
        <v>241</v>
      </c>
      <c r="W248" s="110">
        <f t="shared" si="711"/>
        <v>64505.714285714283</v>
      </c>
      <c r="X248" s="110">
        <f t="shared" si="711"/>
        <v>95251.428571428565</v>
      </c>
      <c r="Y248" s="134">
        <f t="shared" si="608"/>
        <v>95251.428571428565</v>
      </c>
      <c r="Z248" s="110">
        <f t="shared" ref="Z248:AA248" si="758">Y248</f>
        <v>95251.428571428565</v>
      </c>
      <c r="AA248" s="110">
        <f t="shared" si="758"/>
        <v>95251.428571428565</v>
      </c>
      <c r="AO248" s="110">
        <v>241</v>
      </c>
      <c r="AP248" s="110">
        <f t="shared" ref="AP248:AT248" si="759">IFERROR(MAX($AO248-$C$2,0)*INDEX($AL$8:$AL$17,MATCH(AP$7,$AM$8:$AM$17,0))*$C$4/$C$3,AQ248)</f>
        <v>36171.428571428572</v>
      </c>
      <c r="AQ248" s="110">
        <f t="shared" si="759"/>
        <v>45214.285714285717</v>
      </c>
      <c r="AR248" s="110">
        <f t="shared" si="759"/>
        <v>54257.142857142855</v>
      </c>
      <c r="AS248" s="110">
        <f t="shared" si="759"/>
        <v>90428.571428571435</v>
      </c>
      <c r="AT248" s="110">
        <f t="shared" si="759"/>
        <v>180857.14285714287</v>
      </c>
      <c r="BH248" s="110">
        <v>241</v>
      </c>
      <c r="BI248" s="110">
        <f t="shared" ref="BI248:BM248" si="760">IFERROR(MAX($BH248-$C$2,0)*INDEX($BE$8:$BE$17,MATCH(BI$7,$BF$8:$BF$17,0))*$C$4/$C$3,BJ248)</f>
        <v>0</v>
      </c>
      <c r="BJ248" s="110">
        <f t="shared" si="760"/>
        <v>0</v>
      </c>
      <c r="BK248" s="110">
        <f t="shared" si="760"/>
        <v>0</v>
      </c>
      <c r="BL248" s="110">
        <f t="shared" si="760"/>
        <v>0</v>
      </c>
      <c r="BM248" s="110">
        <f t="shared" si="760"/>
        <v>0</v>
      </c>
      <c r="CA248" s="110">
        <v>241</v>
      </c>
      <c r="CB248" s="136">
        <f t="shared" si="730"/>
        <v>26375</v>
      </c>
      <c r="CC248" s="136">
        <f t="shared" si="730"/>
        <v>25621.428571428572</v>
      </c>
      <c r="CD248" s="136">
        <f t="shared" si="730"/>
        <v>45214.285714285717</v>
      </c>
      <c r="CE248" s="136">
        <f t="shared" si="730"/>
        <v>72845.238095238092</v>
      </c>
      <c r="CF248" s="136">
        <f t="shared" si="730"/>
        <v>188392.85714285713</v>
      </c>
      <c r="CL248" s="125">
        <v>241</v>
      </c>
      <c r="CM248" s="125">
        <f t="shared" si="612"/>
        <v>127052.14285714286</v>
      </c>
      <c r="CN248" s="125">
        <f t="shared" si="613"/>
        <v>166087.14285714287</v>
      </c>
      <c r="CO248" s="125">
        <f t="shared" si="614"/>
        <v>194722.85714285713</v>
      </c>
      <c r="CP248" s="125">
        <f t="shared" si="615"/>
        <v>258525.23809523811</v>
      </c>
      <c r="CQ248" s="125">
        <f t="shared" si="616"/>
        <v>464501.42857142852</v>
      </c>
    </row>
    <row r="249" spans="22:95" x14ac:dyDescent="0.2">
      <c r="V249" s="110">
        <v>242</v>
      </c>
      <c r="W249" s="110">
        <f t="shared" si="711"/>
        <v>64811.428571428572</v>
      </c>
      <c r="X249" s="110">
        <f t="shared" si="711"/>
        <v>95702.857142857145</v>
      </c>
      <c r="Y249" s="134">
        <f t="shared" si="608"/>
        <v>95702.857142857145</v>
      </c>
      <c r="Z249" s="110">
        <f t="shared" ref="Z249:AA249" si="761">Y249</f>
        <v>95702.857142857145</v>
      </c>
      <c r="AA249" s="110">
        <f t="shared" si="761"/>
        <v>95702.857142857145</v>
      </c>
      <c r="AO249" s="110">
        <v>242</v>
      </c>
      <c r="AP249" s="110">
        <f t="shared" ref="AP249:AT249" si="762">IFERROR(MAX($AO249-$C$2,0)*INDEX($AL$8:$AL$17,MATCH(AP$7,$AM$8:$AM$17,0))*$C$4/$C$3,AQ249)</f>
        <v>36342.857142857145</v>
      </c>
      <c r="AQ249" s="110">
        <f t="shared" si="762"/>
        <v>45428.571428571428</v>
      </c>
      <c r="AR249" s="110">
        <f t="shared" si="762"/>
        <v>54514.285714285717</v>
      </c>
      <c r="AS249" s="110">
        <f t="shared" si="762"/>
        <v>90857.142857142855</v>
      </c>
      <c r="AT249" s="110">
        <f t="shared" si="762"/>
        <v>181714.28571428571</v>
      </c>
      <c r="BH249" s="110">
        <v>242</v>
      </c>
      <c r="BI249" s="110">
        <f t="shared" ref="BI249:BM249" si="763">IFERROR(MAX($BH249-$C$2,0)*INDEX($BE$8:$BE$17,MATCH(BI$7,$BF$8:$BF$17,0))*$C$4/$C$3,BJ249)</f>
        <v>0</v>
      </c>
      <c r="BJ249" s="110">
        <f t="shared" si="763"/>
        <v>0</v>
      </c>
      <c r="BK249" s="110">
        <f t="shared" si="763"/>
        <v>0</v>
      </c>
      <c r="BL249" s="110">
        <f t="shared" si="763"/>
        <v>0</v>
      </c>
      <c r="BM249" s="110">
        <f t="shared" si="763"/>
        <v>0</v>
      </c>
      <c r="CA249" s="110">
        <v>242</v>
      </c>
      <c r="CB249" s="136">
        <f t="shared" si="730"/>
        <v>26500</v>
      </c>
      <c r="CC249" s="136">
        <f t="shared" si="730"/>
        <v>25742.857142857141</v>
      </c>
      <c r="CD249" s="136">
        <f t="shared" si="730"/>
        <v>45428.571428571428</v>
      </c>
      <c r="CE249" s="136">
        <f t="shared" si="730"/>
        <v>73190.476190476184</v>
      </c>
      <c r="CF249" s="136">
        <f t="shared" si="730"/>
        <v>189285.71428571429</v>
      </c>
      <c r="CL249" s="125">
        <v>242</v>
      </c>
      <c r="CM249" s="125">
        <f t="shared" si="612"/>
        <v>127654.28571428571</v>
      </c>
      <c r="CN249" s="125">
        <f t="shared" si="613"/>
        <v>166874.28571428571</v>
      </c>
      <c r="CO249" s="125">
        <f t="shared" si="614"/>
        <v>195645.71428571429</v>
      </c>
      <c r="CP249" s="125">
        <f t="shared" si="615"/>
        <v>259750.47619047618</v>
      </c>
      <c r="CQ249" s="125">
        <f t="shared" si="616"/>
        <v>466702.85714285716</v>
      </c>
    </row>
    <row r="250" spans="22:95" x14ac:dyDescent="0.2">
      <c r="V250" s="110">
        <v>243</v>
      </c>
      <c r="W250" s="110">
        <f t="shared" si="711"/>
        <v>65117.142857142855</v>
      </c>
      <c r="X250" s="110">
        <f t="shared" si="711"/>
        <v>96154.28571428571</v>
      </c>
      <c r="Y250" s="134">
        <f t="shared" si="608"/>
        <v>96154.28571428571</v>
      </c>
      <c r="Z250" s="110">
        <f t="shared" ref="Z250:AA250" si="764">Y250</f>
        <v>96154.28571428571</v>
      </c>
      <c r="AA250" s="110">
        <f t="shared" si="764"/>
        <v>96154.28571428571</v>
      </c>
      <c r="AO250" s="110">
        <v>243</v>
      </c>
      <c r="AP250" s="110">
        <f t="shared" ref="AP250:AT250" si="765">IFERROR(MAX($AO250-$C$2,0)*INDEX($AL$8:$AL$17,MATCH(AP$7,$AM$8:$AM$17,0))*$C$4/$C$3,AQ250)</f>
        <v>36514.285714285717</v>
      </c>
      <c r="AQ250" s="110">
        <f t="shared" si="765"/>
        <v>45642.857142857145</v>
      </c>
      <c r="AR250" s="110">
        <f t="shared" si="765"/>
        <v>54771.428571428572</v>
      </c>
      <c r="AS250" s="110">
        <f t="shared" si="765"/>
        <v>91285.71428571429</v>
      </c>
      <c r="AT250" s="110">
        <f t="shared" si="765"/>
        <v>182571.42857142858</v>
      </c>
      <c r="BH250" s="110">
        <v>243</v>
      </c>
      <c r="BI250" s="110">
        <f t="shared" ref="BI250:BM250" si="766">IFERROR(MAX($BH250-$C$2,0)*INDEX($BE$8:$BE$17,MATCH(BI$7,$BF$8:$BF$17,0))*$C$4/$C$3,BJ250)</f>
        <v>0</v>
      </c>
      <c r="BJ250" s="110">
        <f t="shared" si="766"/>
        <v>0</v>
      </c>
      <c r="BK250" s="110">
        <f t="shared" si="766"/>
        <v>0</v>
      </c>
      <c r="BL250" s="110">
        <f t="shared" si="766"/>
        <v>0</v>
      </c>
      <c r="BM250" s="110">
        <f t="shared" si="766"/>
        <v>0</v>
      </c>
      <c r="CA250" s="110">
        <v>243</v>
      </c>
      <c r="CB250" s="136">
        <f t="shared" si="730"/>
        <v>26625</v>
      </c>
      <c r="CC250" s="136">
        <f t="shared" si="730"/>
        <v>25864.285714285714</v>
      </c>
      <c r="CD250" s="136">
        <f t="shared" si="730"/>
        <v>45642.857142857145</v>
      </c>
      <c r="CE250" s="136">
        <f t="shared" si="730"/>
        <v>73535.714285714275</v>
      </c>
      <c r="CF250" s="136">
        <f t="shared" si="730"/>
        <v>190178.57142857142</v>
      </c>
      <c r="CL250" s="125">
        <v>243</v>
      </c>
      <c r="CM250" s="125">
        <f t="shared" si="612"/>
        <v>128256.42857142858</v>
      </c>
      <c r="CN250" s="125">
        <f t="shared" si="613"/>
        <v>167661.42857142855</v>
      </c>
      <c r="CO250" s="125">
        <f t="shared" si="614"/>
        <v>196568.57142857142</v>
      </c>
      <c r="CP250" s="125">
        <f t="shared" si="615"/>
        <v>260975.71428571426</v>
      </c>
      <c r="CQ250" s="125">
        <f t="shared" si="616"/>
        <v>468904.28571428574</v>
      </c>
    </row>
    <row r="251" spans="22:95" x14ac:dyDescent="0.2">
      <c r="V251" s="110">
        <v>244</v>
      </c>
      <c r="W251" s="110">
        <f t="shared" si="711"/>
        <v>65422.857142857145</v>
      </c>
      <c r="X251" s="110">
        <f t="shared" si="711"/>
        <v>96605.71428571429</v>
      </c>
      <c r="Y251" s="134">
        <f t="shared" si="608"/>
        <v>96605.71428571429</v>
      </c>
      <c r="Z251" s="110">
        <f t="shared" ref="Z251:AA251" si="767">Y251</f>
        <v>96605.71428571429</v>
      </c>
      <c r="AA251" s="110">
        <f t="shared" si="767"/>
        <v>96605.71428571429</v>
      </c>
      <c r="AO251" s="110">
        <v>244</v>
      </c>
      <c r="AP251" s="110">
        <f t="shared" ref="AP251:AT251" si="768">IFERROR(MAX($AO251-$C$2,0)*INDEX($AL$8:$AL$17,MATCH(AP$7,$AM$8:$AM$17,0))*$C$4/$C$3,AQ251)</f>
        <v>36685.714285714283</v>
      </c>
      <c r="AQ251" s="110">
        <f t="shared" si="768"/>
        <v>45857.142857142855</v>
      </c>
      <c r="AR251" s="110">
        <f t="shared" si="768"/>
        <v>55028.571428571428</v>
      </c>
      <c r="AS251" s="110">
        <f t="shared" si="768"/>
        <v>91714.28571428571</v>
      </c>
      <c r="AT251" s="110">
        <f t="shared" si="768"/>
        <v>183428.57142857142</v>
      </c>
      <c r="BH251" s="110">
        <v>244</v>
      </c>
      <c r="BI251" s="110">
        <f t="shared" ref="BI251:BM251" si="769">IFERROR(MAX($BH251-$C$2,0)*INDEX($BE$8:$BE$17,MATCH(BI$7,$BF$8:$BF$17,0))*$C$4/$C$3,BJ251)</f>
        <v>0</v>
      </c>
      <c r="BJ251" s="110">
        <f t="shared" si="769"/>
        <v>0</v>
      </c>
      <c r="BK251" s="110">
        <f t="shared" si="769"/>
        <v>0</v>
      </c>
      <c r="BL251" s="110">
        <f t="shared" si="769"/>
        <v>0</v>
      </c>
      <c r="BM251" s="110">
        <f t="shared" si="769"/>
        <v>0</v>
      </c>
      <c r="CA251" s="110">
        <v>244</v>
      </c>
      <c r="CB251" s="136">
        <f t="shared" si="730"/>
        <v>26750</v>
      </c>
      <c r="CC251" s="136">
        <f t="shared" si="730"/>
        <v>25985.714285714286</v>
      </c>
      <c r="CD251" s="136">
        <f t="shared" si="730"/>
        <v>45857.142857142855</v>
      </c>
      <c r="CE251" s="136">
        <f t="shared" si="730"/>
        <v>73880.952380952382</v>
      </c>
      <c r="CF251" s="136">
        <f t="shared" si="730"/>
        <v>191071.42857142858</v>
      </c>
      <c r="CL251" s="125">
        <v>244</v>
      </c>
      <c r="CM251" s="125">
        <f t="shared" si="612"/>
        <v>128858.57142857142</v>
      </c>
      <c r="CN251" s="125">
        <f t="shared" si="613"/>
        <v>168448.57142857145</v>
      </c>
      <c r="CO251" s="125">
        <f t="shared" si="614"/>
        <v>197491.42857142858</v>
      </c>
      <c r="CP251" s="125">
        <f t="shared" si="615"/>
        <v>262200.95238095237</v>
      </c>
      <c r="CQ251" s="125">
        <f t="shared" si="616"/>
        <v>471105.71428571426</v>
      </c>
    </row>
    <row r="252" spans="22:95" x14ac:dyDescent="0.2">
      <c r="V252" s="110">
        <v>245</v>
      </c>
      <c r="W252" s="110">
        <f t="shared" si="711"/>
        <v>65728.571428571435</v>
      </c>
      <c r="X252" s="110">
        <f t="shared" si="711"/>
        <v>97057.142857142855</v>
      </c>
      <c r="Y252" s="134">
        <f t="shared" si="608"/>
        <v>97057.142857142855</v>
      </c>
      <c r="Z252" s="110">
        <f t="shared" ref="Z252:AA252" si="770">Y252</f>
        <v>97057.142857142855</v>
      </c>
      <c r="AA252" s="110">
        <f t="shared" si="770"/>
        <v>97057.142857142855</v>
      </c>
      <c r="AO252" s="110">
        <v>245</v>
      </c>
      <c r="AP252" s="110">
        <f t="shared" ref="AP252:AT252" si="771">IFERROR(MAX($AO252-$C$2,0)*INDEX($AL$8:$AL$17,MATCH(AP$7,$AM$8:$AM$17,0))*$C$4/$C$3,AQ252)</f>
        <v>36857.142857142855</v>
      </c>
      <c r="AQ252" s="110">
        <f t="shared" si="771"/>
        <v>46071.428571428572</v>
      </c>
      <c r="AR252" s="110">
        <f t="shared" si="771"/>
        <v>55285.714285714283</v>
      </c>
      <c r="AS252" s="110">
        <f t="shared" si="771"/>
        <v>92142.857142857145</v>
      </c>
      <c r="AT252" s="110">
        <f t="shared" si="771"/>
        <v>184285.71428571429</v>
      </c>
      <c r="BH252" s="110">
        <v>245</v>
      </c>
      <c r="BI252" s="110">
        <f t="shared" ref="BI252:BM252" si="772">IFERROR(MAX($BH252-$C$2,0)*INDEX($BE$8:$BE$17,MATCH(BI$7,$BF$8:$BF$17,0))*$C$4/$C$3,BJ252)</f>
        <v>0</v>
      </c>
      <c r="BJ252" s="110">
        <f t="shared" si="772"/>
        <v>0</v>
      </c>
      <c r="BK252" s="110">
        <f t="shared" si="772"/>
        <v>0</v>
      </c>
      <c r="BL252" s="110">
        <f t="shared" si="772"/>
        <v>0</v>
      </c>
      <c r="BM252" s="110">
        <f t="shared" si="772"/>
        <v>0</v>
      </c>
      <c r="CA252" s="110">
        <v>245</v>
      </c>
      <c r="CB252" s="136">
        <f t="shared" si="730"/>
        <v>26875</v>
      </c>
      <c r="CC252" s="136">
        <f t="shared" si="730"/>
        <v>26107.142857142859</v>
      </c>
      <c r="CD252" s="136">
        <f t="shared" si="730"/>
        <v>46071.428571428572</v>
      </c>
      <c r="CE252" s="136">
        <f t="shared" si="730"/>
        <v>74226.190476190473</v>
      </c>
      <c r="CF252" s="136">
        <f t="shared" si="730"/>
        <v>191964.28571428571</v>
      </c>
      <c r="CL252" s="125">
        <v>245</v>
      </c>
      <c r="CM252" s="125">
        <f t="shared" si="612"/>
        <v>129460.71428571429</v>
      </c>
      <c r="CN252" s="125">
        <f t="shared" si="613"/>
        <v>169235.71428571429</v>
      </c>
      <c r="CO252" s="125">
        <f t="shared" si="614"/>
        <v>198414.28571428571</v>
      </c>
      <c r="CP252" s="125">
        <f t="shared" si="615"/>
        <v>263426.19047619047</v>
      </c>
      <c r="CQ252" s="125">
        <f t="shared" si="616"/>
        <v>473307.14285714284</v>
      </c>
    </row>
    <row r="253" spans="22:95" x14ac:dyDescent="0.2">
      <c r="V253" s="110">
        <v>246</v>
      </c>
      <c r="W253" s="110">
        <f t="shared" si="711"/>
        <v>66034.28571428571</v>
      </c>
      <c r="X253" s="110">
        <f t="shared" si="711"/>
        <v>97508.571428571435</v>
      </c>
      <c r="Y253" s="134">
        <f t="shared" si="608"/>
        <v>97508.571428571435</v>
      </c>
      <c r="Z253" s="110">
        <f t="shared" ref="Z253:AA253" si="773">Y253</f>
        <v>97508.571428571435</v>
      </c>
      <c r="AA253" s="110">
        <f t="shared" si="773"/>
        <v>97508.571428571435</v>
      </c>
      <c r="AO253" s="110">
        <v>246</v>
      </c>
      <c r="AP253" s="110">
        <f t="shared" ref="AP253:AT253" si="774">IFERROR(MAX($AO253-$C$2,0)*INDEX($AL$8:$AL$17,MATCH(AP$7,$AM$8:$AM$17,0))*$C$4/$C$3,AQ253)</f>
        <v>37028.571428571428</v>
      </c>
      <c r="AQ253" s="110">
        <f t="shared" si="774"/>
        <v>46285.714285714283</v>
      </c>
      <c r="AR253" s="110">
        <f t="shared" si="774"/>
        <v>55542.857142857145</v>
      </c>
      <c r="AS253" s="110">
        <f t="shared" si="774"/>
        <v>92571.428571428565</v>
      </c>
      <c r="AT253" s="110">
        <f t="shared" si="774"/>
        <v>185142.85714285713</v>
      </c>
      <c r="BH253" s="110">
        <v>246</v>
      </c>
      <c r="BI253" s="110">
        <f t="shared" ref="BI253:BM253" si="775">IFERROR(MAX($BH253-$C$2,0)*INDEX($BE$8:$BE$17,MATCH(BI$7,$BF$8:$BF$17,0))*$C$4/$C$3,BJ253)</f>
        <v>0</v>
      </c>
      <c r="BJ253" s="110">
        <f t="shared" si="775"/>
        <v>0</v>
      </c>
      <c r="BK253" s="110">
        <f t="shared" si="775"/>
        <v>0</v>
      </c>
      <c r="BL253" s="110">
        <f t="shared" si="775"/>
        <v>0</v>
      </c>
      <c r="BM253" s="110">
        <f t="shared" si="775"/>
        <v>0</v>
      </c>
      <c r="CA253" s="110">
        <v>246</v>
      </c>
      <c r="CB253" s="136">
        <f t="shared" si="730"/>
        <v>27000</v>
      </c>
      <c r="CC253" s="136">
        <f t="shared" si="730"/>
        <v>26228.571428571428</v>
      </c>
      <c r="CD253" s="136">
        <f t="shared" si="730"/>
        <v>46285.714285714283</v>
      </c>
      <c r="CE253" s="136">
        <f t="shared" si="730"/>
        <v>74571.428571428565</v>
      </c>
      <c r="CF253" s="136">
        <f t="shared" si="730"/>
        <v>192857.14285714287</v>
      </c>
      <c r="CL253" s="125">
        <v>246</v>
      </c>
      <c r="CM253" s="125">
        <f t="shared" si="612"/>
        <v>130062.85714285713</v>
      </c>
      <c r="CN253" s="125">
        <f t="shared" si="613"/>
        <v>170022.85714285713</v>
      </c>
      <c r="CO253" s="125">
        <f t="shared" si="614"/>
        <v>199337.14285714287</v>
      </c>
      <c r="CP253" s="125">
        <f t="shared" si="615"/>
        <v>264651.42857142858</v>
      </c>
      <c r="CQ253" s="125">
        <f t="shared" si="616"/>
        <v>475508.57142857148</v>
      </c>
    </row>
    <row r="254" spans="22:95" x14ac:dyDescent="0.2">
      <c r="V254" s="110">
        <v>247</v>
      </c>
      <c r="W254" s="110">
        <f t="shared" si="711"/>
        <v>66340</v>
      </c>
      <c r="X254" s="110">
        <f t="shared" si="711"/>
        <v>97960</v>
      </c>
      <c r="Y254" s="134">
        <f t="shared" si="608"/>
        <v>97960</v>
      </c>
      <c r="Z254" s="110">
        <f t="shared" ref="Z254:AA254" si="776">Y254</f>
        <v>97960</v>
      </c>
      <c r="AA254" s="110">
        <f t="shared" si="776"/>
        <v>97960</v>
      </c>
      <c r="AO254" s="110">
        <v>247</v>
      </c>
      <c r="AP254" s="110">
        <f t="shared" ref="AP254:AT254" si="777">IFERROR(MAX($AO254-$C$2,0)*INDEX($AL$8:$AL$17,MATCH(AP$7,$AM$8:$AM$17,0))*$C$4/$C$3,AQ254)</f>
        <v>37200</v>
      </c>
      <c r="AQ254" s="110">
        <f t="shared" si="777"/>
        <v>46500</v>
      </c>
      <c r="AR254" s="110">
        <f t="shared" si="777"/>
        <v>55800</v>
      </c>
      <c r="AS254" s="110">
        <f t="shared" si="777"/>
        <v>93000</v>
      </c>
      <c r="AT254" s="110">
        <f t="shared" si="777"/>
        <v>186000</v>
      </c>
      <c r="BH254" s="110">
        <v>247</v>
      </c>
      <c r="BI254" s="110">
        <f t="shared" ref="BI254:BM254" si="778">IFERROR(MAX($BH254-$C$2,0)*INDEX($BE$8:$BE$17,MATCH(BI$7,$BF$8:$BF$17,0))*$C$4/$C$3,BJ254)</f>
        <v>0</v>
      </c>
      <c r="BJ254" s="110">
        <f t="shared" si="778"/>
        <v>0</v>
      </c>
      <c r="BK254" s="110">
        <f t="shared" si="778"/>
        <v>0</v>
      </c>
      <c r="BL254" s="110">
        <f t="shared" si="778"/>
        <v>0</v>
      </c>
      <c r="BM254" s="110">
        <f t="shared" si="778"/>
        <v>0</v>
      </c>
      <c r="CA254" s="110">
        <v>247</v>
      </c>
      <c r="CB254" s="136">
        <f t="shared" si="730"/>
        <v>27125</v>
      </c>
      <c r="CC254" s="136">
        <f t="shared" si="730"/>
        <v>26350</v>
      </c>
      <c r="CD254" s="136">
        <f t="shared" si="730"/>
        <v>46500</v>
      </c>
      <c r="CE254" s="136">
        <f t="shared" si="730"/>
        <v>74916.666666666657</v>
      </c>
      <c r="CF254" s="136">
        <f t="shared" si="730"/>
        <v>193750</v>
      </c>
      <c r="CL254" s="125">
        <v>247</v>
      </c>
      <c r="CM254" s="125">
        <f t="shared" si="612"/>
        <v>130665</v>
      </c>
      <c r="CN254" s="125">
        <f t="shared" si="613"/>
        <v>170810</v>
      </c>
      <c r="CO254" s="125">
        <f t="shared" si="614"/>
        <v>200260</v>
      </c>
      <c r="CP254" s="125">
        <f t="shared" si="615"/>
        <v>265876.66666666663</v>
      </c>
      <c r="CQ254" s="125">
        <f t="shared" si="616"/>
        <v>477710</v>
      </c>
    </row>
    <row r="255" spans="22:95" x14ac:dyDescent="0.2">
      <c r="V255" s="110">
        <v>248</v>
      </c>
      <c r="W255" s="110">
        <f t="shared" si="711"/>
        <v>66645.71428571429</v>
      </c>
      <c r="X255" s="110">
        <f t="shared" si="711"/>
        <v>98411.428571428565</v>
      </c>
      <c r="Y255" s="134">
        <f t="shared" si="608"/>
        <v>98411.428571428565</v>
      </c>
      <c r="Z255" s="110">
        <f t="shared" ref="Z255:AA255" si="779">Y255</f>
        <v>98411.428571428565</v>
      </c>
      <c r="AA255" s="110">
        <f t="shared" si="779"/>
        <v>98411.428571428565</v>
      </c>
      <c r="AO255" s="110">
        <v>248</v>
      </c>
      <c r="AP255" s="110">
        <f t="shared" ref="AP255:AT255" si="780">IFERROR(MAX($AO255-$C$2,0)*INDEX($AL$8:$AL$17,MATCH(AP$7,$AM$8:$AM$17,0))*$C$4/$C$3,AQ255)</f>
        <v>37371.428571428572</v>
      </c>
      <c r="AQ255" s="110">
        <f t="shared" si="780"/>
        <v>46714.285714285717</v>
      </c>
      <c r="AR255" s="110">
        <f t="shared" si="780"/>
        <v>56057.142857142855</v>
      </c>
      <c r="AS255" s="110">
        <f t="shared" si="780"/>
        <v>93428.571428571435</v>
      </c>
      <c r="AT255" s="110">
        <f t="shared" si="780"/>
        <v>186857.14285714287</v>
      </c>
      <c r="BH255" s="110">
        <v>248</v>
      </c>
      <c r="BI255" s="110">
        <f t="shared" ref="BI255:BM255" si="781">IFERROR(MAX($BH255-$C$2,0)*INDEX($BE$8:$BE$17,MATCH(BI$7,$BF$8:$BF$17,0))*$C$4/$C$3,BJ255)</f>
        <v>0</v>
      </c>
      <c r="BJ255" s="110">
        <f t="shared" si="781"/>
        <v>0</v>
      </c>
      <c r="BK255" s="110">
        <f t="shared" si="781"/>
        <v>0</v>
      </c>
      <c r="BL255" s="110">
        <f t="shared" si="781"/>
        <v>0</v>
      </c>
      <c r="BM255" s="110">
        <f t="shared" si="781"/>
        <v>0</v>
      </c>
      <c r="CA255" s="110">
        <v>248</v>
      </c>
      <c r="CB255" s="136">
        <f t="shared" si="730"/>
        <v>27250</v>
      </c>
      <c r="CC255" s="136">
        <f t="shared" si="730"/>
        <v>26471.428571428572</v>
      </c>
      <c r="CD255" s="136">
        <f t="shared" si="730"/>
        <v>46714.285714285717</v>
      </c>
      <c r="CE255" s="136">
        <f t="shared" si="730"/>
        <v>75261.904761904749</v>
      </c>
      <c r="CF255" s="136">
        <f t="shared" si="730"/>
        <v>194642.85714285713</v>
      </c>
      <c r="CL255" s="125">
        <v>248</v>
      </c>
      <c r="CM255" s="125">
        <f t="shared" si="612"/>
        <v>131267.14285714287</v>
      </c>
      <c r="CN255" s="125">
        <f t="shared" si="613"/>
        <v>171597.14285714287</v>
      </c>
      <c r="CO255" s="125">
        <f t="shared" si="614"/>
        <v>201182.85714285713</v>
      </c>
      <c r="CP255" s="125">
        <f t="shared" si="615"/>
        <v>267101.90476190473</v>
      </c>
      <c r="CQ255" s="125">
        <f t="shared" si="616"/>
        <v>479911.42857142852</v>
      </c>
    </row>
    <row r="256" spans="22:95" x14ac:dyDescent="0.2">
      <c r="V256" s="110">
        <v>249</v>
      </c>
      <c r="W256" s="110">
        <f t="shared" si="711"/>
        <v>66951.428571428565</v>
      </c>
      <c r="X256" s="110">
        <f t="shared" si="711"/>
        <v>98862.857142857145</v>
      </c>
      <c r="Y256" s="134">
        <f t="shared" si="608"/>
        <v>98862.857142857145</v>
      </c>
      <c r="Z256" s="110">
        <f t="shared" ref="Z256:AA256" si="782">Y256</f>
        <v>98862.857142857145</v>
      </c>
      <c r="AA256" s="110">
        <f t="shared" si="782"/>
        <v>98862.857142857145</v>
      </c>
      <c r="AO256" s="110">
        <v>249</v>
      </c>
      <c r="AP256" s="110">
        <f t="shared" ref="AP256:AT256" si="783">IFERROR(MAX($AO256-$C$2,0)*INDEX($AL$8:$AL$17,MATCH(AP$7,$AM$8:$AM$17,0))*$C$4/$C$3,AQ256)</f>
        <v>37542.857142857145</v>
      </c>
      <c r="AQ256" s="110">
        <f t="shared" si="783"/>
        <v>46928.571428571428</v>
      </c>
      <c r="AR256" s="110">
        <f t="shared" si="783"/>
        <v>56314.285714285717</v>
      </c>
      <c r="AS256" s="110">
        <f t="shared" si="783"/>
        <v>93857.142857142855</v>
      </c>
      <c r="AT256" s="110">
        <f t="shared" si="783"/>
        <v>187714.28571428571</v>
      </c>
      <c r="BH256" s="110">
        <v>249</v>
      </c>
      <c r="BI256" s="110">
        <f t="shared" ref="BI256:BM256" si="784">IFERROR(MAX($BH256-$C$2,0)*INDEX($BE$8:$BE$17,MATCH(BI$7,$BF$8:$BF$17,0))*$C$4/$C$3,BJ256)</f>
        <v>0</v>
      </c>
      <c r="BJ256" s="110">
        <f t="shared" si="784"/>
        <v>0</v>
      </c>
      <c r="BK256" s="110">
        <f t="shared" si="784"/>
        <v>0</v>
      </c>
      <c r="BL256" s="110">
        <f t="shared" si="784"/>
        <v>0</v>
      </c>
      <c r="BM256" s="110">
        <f t="shared" si="784"/>
        <v>0</v>
      </c>
      <c r="CA256" s="110">
        <v>249</v>
      </c>
      <c r="CB256" s="136">
        <f t="shared" si="730"/>
        <v>27375</v>
      </c>
      <c r="CC256" s="136">
        <f t="shared" si="730"/>
        <v>26592.857142857141</v>
      </c>
      <c r="CD256" s="136">
        <f t="shared" si="730"/>
        <v>46928.571428571428</v>
      </c>
      <c r="CE256" s="136">
        <f t="shared" si="730"/>
        <v>75607.142857142855</v>
      </c>
      <c r="CF256" s="136">
        <f t="shared" si="730"/>
        <v>195535.71428571429</v>
      </c>
      <c r="CL256" s="125">
        <v>249</v>
      </c>
      <c r="CM256" s="125">
        <f t="shared" si="612"/>
        <v>131869.28571428571</v>
      </c>
      <c r="CN256" s="125">
        <f t="shared" si="613"/>
        <v>172384.28571428571</v>
      </c>
      <c r="CO256" s="125">
        <f t="shared" si="614"/>
        <v>202105.71428571429</v>
      </c>
      <c r="CP256" s="125">
        <f t="shared" si="615"/>
        <v>268327.14285714284</v>
      </c>
      <c r="CQ256" s="125">
        <f t="shared" si="616"/>
        <v>482112.85714285716</v>
      </c>
    </row>
    <row r="257" spans="22:95" x14ac:dyDescent="0.2">
      <c r="V257" s="110">
        <v>250</v>
      </c>
      <c r="W257" s="110">
        <f t="shared" si="711"/>
        <v>67257.142857142855</v>
      </c>
      <c r="X257" s="110">
        <f t="shared" si="711"/>
        <v>99314.28571428571</v>
      </c>
      <c r="Y257" s="134">
        <f t="shared" si="608"/>
        <v>99314.28571428571</v>
      </c>
      <c r="Z257" s="110">
        <f t="shared" ref="Z257:AA257" si="785">Y257</f>
        <v>99314.28571428571</v>
      </c>
      <c r="AA257" s="110">
        <f t="shared" si="785"/>
        <v>99314.28571428571</v>
      </c>
      <c r="AO257" s="110">
        <v>250</v>
      </c>
      <c r="AP257" s="110">
        <f t="shared" ref="AP257:AT257" si="786">IFERROR(MAX($AO257-$C$2,0)*INDEX($AL$8:$AL$17,MATCH(AP$7,$AM$8:$AM$17,0))*$C$4/$C$3,AQ257)</f>
        <v>37714.285714285717</v>
      </c>
      <c r="AQ257" s="110">
        <f t="shared" si="786"/>
        <v>47142.857142857145</v>
      </c>
      <c r="AR257" s="110">
        <f t="shared" si="786"/>
        <v>56571.428571428572</v>
      </c>
      <c r="AS257" s="110">
        <f t="shared" si="786"/>
        <v>94285.71428571429</v>
      </c>
      <c r="AT257" s="110">
        <f t="shared" si="786"/>
        <v>188571.42857142858</v>
      </c>
      <c r="BH257" s="110">
        <v>250</v>
      </c>
      <c r="BI257" s="110">
        <f t="shared" ref="BI257:BM257" si="787">IFERROR(MAX($BH257-$C$2,0)*INDEX($BE$8:$BE$17,MATCH(BI$7,$BF$8:$BF$17,0))*$C$4/$C$3,BJ257)</f>
        <v>0</v>
      </c>
      <c r="BJ257" s="110">
        <f t="shared" si="787"/>
        <v>0</v>
      </c>
      <c r="BK257" s="110">
        <f t="shared" si="787"/>
        <v>0</v>
      </c>
      <c r="BL257" s="110">
        <f t="shared" si="787"/>
        <v>0</v>
      </c>
      <c r="BM257" s="110">
        <f t="shared" si="787"/>
        <v>0</v>
      </c>
      <c r="CA257" s="110">
        <v>250</v>
      </c>
      <c r="CB257" s="136">
        <f t="shared" si="730"/>
        <v>27500</v>
      </c>
      <c r="CC257" s="136">
        <f t="shared" si="730"/>
        <v>26714.285714285714</v>
      </c>
      <c r="CD257" s="136">
        <f t="shared" si="730"/>
        <v>47142.857142857145</v>
      </c>
      <c r="CE257" s="136">
        <f t="shared" si="730"/>
        <v>75952.380952380947</v>
      </c>
      <c r="CF257" s="136">
        <f t="shared" si="730"/>
        <v>196428.57142857142</v>
      </c>
      <c r="CL257" s="125">
        <v>250</v>
      </c>
      <c r="CM257" s="125">
        <f t="shared" si="612"/>
        <v>132471.42857142858</v>
      </c>
      <c r="CN257" s="125">
        <f t="shared" si="613"/>
        <v>173171.42857142855</v>
      </c>
      <c r="CO257" s="125">
        <f t="shared" si="614"/>
        <v>203028.57142857142</v>
      </c>
      <c r="CP257" s="125">
        <f t="shared" si="615"/>
        <v>269552.38095238095</v>
      </c>
      <c r="CQ257" s="125">
        <f t="shared" si="616"/>
        <v>484314.28571428574</v>
      </c>
    </row>
    <row r="258" spans="22:95" x14ac:dyDescent="0.2">
      <c r="V258" s="110">
        <v>251</v>
      </c>
      <c r="W258" s="110">
        <f t="shared" si="711"/>
        <v>67562.857142857145</v>
      </c>
      <c r="X258" s="110">
        <f t="shared" si="711"/>
        <v>99765.71428571429</v>
      </c>
      <c r="Y258" s="134">
        <f t="shared" si="608"/>
        <v>99765.71428571429</v>
      </c>
      <c r="Z258" s="110">
        <f t="shared" ref="Z258:AA258" si="788">Y258</f>
        <v>99765.71428571429</v>
      </c>
      <c r="AA258" s="110">
        <f t="shared" si="788"/>
        <v>99765.71428571429</v>
      </c>
      <c r="AO258" s="110">
        <v>251</v>
      </c>
      <c r="AP258" s="110">
        <f t="shared" ref="AP258:AT258" si="789">IFERROR(MAX($AO258-$C$2,0)*INDEX($AL$8:$AL$17,MATCH(AP$7,$AM$8:$AM$17,0))*$C$4/$C$3,AQ258)</f>
        <v>37885.714285714283</v>
      </c>
      <c r="AQ258" s="110">
        <f t="shared" si="789"/>
        <v>47357.142857142855</v>
      </c>
      <c r="AR258" s="110">
        <f t="shared" si="789"/>
        <v>56828.571428571428</v>
      </c>
      <c r="AS258" s="110">
        <f t="shared" si="789"/>
        <v>94714.28571428571</v>
      </c>
      <c r="AT258" s="110">
        <f t="shared" si="789"/>
        <v>189428.57142857142</v>
      </c>
      <c r="BH258" s="110">
        <v>251</v>
      </c>
      <c r="BI258" s="110">
        <f t="shared" ref="BI258:BM258" si="790">IFERROR(MAX($BH258-$C$2,0)*INDEX($BE$8:$BE$17,MATCH(BI$7,$BF$8:$BF$17,0))*$C$4/$C$3,BJ258)</f>
        <v>0</v>
      </c>
      <c r="BJ258" s="110">
        <f t="shared" si="790"/>
        <v>0</v>
      </c>
      <c r="BK258" s="110">
        <f t="shared" si="790"/>
        <v>0</v>
      </c>
      <c r="BL258" s="110">
        <f t="shared" si="790"/>
        <v>0</v>
      </c>
      <c r="BM258" s="110">
        <f t="shared" si="790"/>
        <v>0</v>
      </c>
      <c r="CA258" s="110">
        <v>251</v>
      </c>
      <c r="CB258" s="136">
        <f t="shared" si="730"/>
        <v>27625</v>
      </c>
      <c r="CC258" s="136">
        <f t="shared" si="730"/>
        <v>26835.714285714286</v>
      </c>
      <c r="CD258" s="136">
        <f t="shared" si="730"/>
        <v>47357.142857142855</v>
      </c>
      <c r="CE258" s="136">
        <f t="shared" si="730"/>
        <v>76297.619047619039</v>
      </c>
      <c r="CF258" s="136">
        <f t="shared" si="730"/>
        <v>197321.42857142858</v>
      </c>
      <c r="CL258" s="125">
        <v>251</v>
      </c>
      <c r="CM258" s="125">
        <f t="shared" si="612"/>
        <v>133073.57142857142</v>
      </c>
      <c r="CN258" s="125">
        <f t="shared" si="613"/>
        <v>173958.57142857145</v>
      </c>
      <c r="CO258" s="125">
        <f t="shared" si="614"/>
        <v>203951.42857142858</v>
      </c>
      <c r="CP258" s="125">
        <f t="shared" si="615"/>
        <v>270777.61904761905</v>
      </c>
      <c r="CQ258" s="125">
        <f t="shared" si="616"/>
        <v>486515.71428571426</v>
      </c>
    </row>
    <row r="259" spans="22:95" x14ac:dyDescent="0.2">
      <c r="V259" s="110">
        <v>252</v>
      </c>
      <c r="W259" s="110">
        <f t="shared" si="711"/>
        <v>67868.571428571435</v>
      </c>
      <c r="X259" s="110">
        <f t="shared" si="711"/>
        <v>100217.14285714286</v>
      </c>
      <c r="Y259" s="134">
        <f t="shared" si="608"/>
        <v>100217.14285714286</v>
      </c>
      <c r="Z259" s="110">
        <f t="shared" ref="Z259:AA259" si="791">Y259</f>
        <v>100217.14285714286</v>
      </c>
      <c r="AA259" s="110">
        <f t="shared" si="791"/>
        <v>100217.14285714286</v>
      </c>
      <c r="AO259" s="110">
        <v>252</v>
      </c>
      <c r="AP259" s="110">
        <f t="shared" ref="AP259:AT259" si="792">IFERROR(MAX($AO259-$C$2,0)*INDEX($AL$8:$AL$17,MATCH(AP$7,$AM$8:$AM$17,0))*$C$4/$C$3,AQ259)</f>
        <v>38057.142857142855</v>
      </c>
      <c r="AQ259" s="110">
        <f t="shared" si="792"/>
        <v>47571.428571428572</v>
      </c>
      <c r="AR259" s="110">
        <f t="shared" si="792"/>
        <v>57085.714285714283</v>
      </c>
      <c r="AS259" s="110">
        <f t="shared" si="792"/>
        <v>95142.857142857145</v>
      </c>
      <c r="AT259" s="110">
        <f t="shared" si="792"/>
        <v>190285.71428571429</v>
      </c>
      <c r="BH259" s="110">
        <v>252</v>
      </c>
      <c r="BI259" s="110">
        <f t="shared" ref="BI259:BM259" si="793">IFERROR(MAX($BH259-$C$2,0)*INDEX($BE$8:$BE$17,MATCH(BI$7,$BF$8:$BF$17,0))*$C$4/$C$3,BJ259)</f>
        <v>0</v>
      </c>
      <c r="BJ259" s="110">
        <f t="shared" si="793"/>
        <v>0</v>
      </c>
      <c r="BK259" s="110">
        <f t="shared" si="793"/>
        <v>0</v>
      </c>
      <c r="BL259" s="110">
        <f t="shared" si="793"/>
        <v>0</v>
      </c>
      <c r="BM259" s="110">
        <f t="shared" si="793"/>
        <v>0</v>
      </c>
      <c r="CA259" s="110">
        <v>252</v>
      </c>
      <c r="CB259" s="136">
        <f t="shared" si="730"/>
        <v>27750</v>
      </c>
      <c r="CC259" s="136">
        <f t="shared" si="730"/>
        <v>26957.142857142859</v>
      </c>
      <c r="CD259" s="136">
        <f t="shared" si="730"/>
        <v>47571.428571428572</v>
      </c>
      <c r="CE259" s="136">
        <f t="shared" si="730"/>
        <v>76642.857142857145</v>
      </c>
      <c r="CF259" s="136">
        <f t="shared" si="730"/>
        <v>198214.28571428571</v>
      </c>
      <c r="CL259" s="125">
        <v>252</v>
      </c>
      <c r="CM259" s="125">
        <f t="shared" si="612"/>
        <v>133675.71428571429</v>
      </c>
      <c r="CN259" s="125">
        <f t="shared" si="613"/>
        <v>174745.71428571429</v>
      </c>
      <c r="CO259" s="125">
        <f t="shared" si="614"/>
        <v>204874.28571428571</v>
      </c>
      <c r="CP259" s="125">
        <f t="shared" si="615"/>
        <v>272002.85714285716</v>
      </c>
      <c r="CQ259" s="125">
        <f t="shared" si="616"/>
        <v>488717.14285714284</v>
      </c>
    </row>
    <row r="260" spans="22:95" x14ac:dyDescent="0.2">
      <c r="V260" s="110">
        <v>253</v>
      </c>
      <c r="W260" s="110">
        <f t="shared" si="711"/>
        <v>68174.28571428571</v>
      </c>
      <c r="X260" s="110">
        <f t="shared" si="711"/>
        <v>100668.57142857143</v>
      </c>
      <c r="Y260" s="134">
        <f t="shared" si="608"/>
        <v>100668.57142857143</v>
      </c>
      <c r="Z260" s="110">
        <f t="shared" ref="Z260:AA260" si="794">Y260</f>
        <v>100668.57142857143</v>
      </c>
      <c r="AA260" s="110">
        <f t="shared" si="794"/>
        <v>100668.57142857143</v>
      </c>
      <c r="AO260" s="110">
        <v>253</v>
      </c>
      <c r="AP260" s="110">
        <f t="shared" ref="AP260:AT260" si="795">IFERROR(MAX($AO260-$C$2,0)*INDEX($AL$8:$AL$17,MATCH(AP$7,$AM$8:$AM$17,0))*$C$4/$C$3,AQ260)</f>
        <v>38228.571428571428</v>
      </c>
      <c r="AQ260" s="110">
        <f t="shared" si="795"/>
        <v>47785.714285714283</v>
      </c>
      <c r="AR260" s="110">
        <f t="shared" si="795"/>
        <v>57342.857142857145</v>
      </c>
      <c r="AS260" s="110">
        <f t="shared" si="795"/>
        <v>95571.428571428565</v>
      </c>
      <c r="AT260" s="110">
        <f t="shared" si="795"/>
        <v>191142.85714285713</v>
      </c>
      <c r="BH260" s="110">
        <v>253</v>
      </c>
      <c r="BI260" s="110">
        <f t="shared" ref="BI260:BM260" si="796">IFERROR(MAX($BH260-$C$2,0)*INDEX($BE$8:$BE$17,MATCH(BI$7,$BF$8:$BF$17,0))*$C$4/$C$3,BJ260)</f>
        <v>0</v>
      </c>
      <c r="BJ260" s="110">
        <f t="shared" si="796"/>
        <v>0</v>
      </c>
      <c r="BK260" s="110">
        <f t="shared" si="796"/>
        <v>0</v>
      </c>
      <c r="BL260" s="110">
        <f t="shared" si="796"/>
        <v>0</v>
      </c>
      <c r="BM260" s="110">
        <f t="shared" si="796"/>
        <v>0</v>
      </c>
      <c r="CA260" s="110">
        <v>253</v>
      </c>
      <c r="CB260" s="136">
        <f t="shared" si="730"/>
        <v>27875</v>
      </c>
      <c r="CC260" s="136">
        <f t="shared" si="730"/>
        <v>27078.571428571428</v>
      </c>
      <c r="CD260" s="136">
        <f t="shared" si="730"/>
        <v>47785.714285714283</v>
      </c>
      <c r="CE260" s="136">
        <f t="shared" si="730"/>
        <v>76988.095238095237</v>
      </c>
      <c r="CF260" s="136">
        <f t="shared" si="730"/>
        <v>199107.14285714287</v>
      </c>
      <c r="CL260" s="125">
        <v>253</v>
      </c>
      <c r="CM260" s="125">
        <f t="shared" si="612"/>
        <v>134277.85714285713</v>
      </c>
      <c r="CN260" s="125">
        <f t="shared" si="613"/>
        <v>175532.85714285713</v>
      </c>
      <c r="CO260" s="125">
        <f t="shared" si="614"/>
        <v>205797.14285714287</v>
      </c>
      <c r="CP260" s="125">
        <f t="shared" si="615"/>
        <v>273228.09523809527</v>
      </c>
      <c r="CQ260" s="125">
        <f t="shared" si="616"/>
        <v>490918.57142857148</v>
      </c>
    </row>
    <row r="261" spans="22:95" x14ac:dyDescent="0.2">
      <c r="V261" s="110">
        <v>254</v>
      </c>
      <c r="W261" s="110">
        <f t="shared" si="711"/>
        <v>68480</v>
      </c>
      <c r="X261" s="110">
        <f t="shared" si="711"/>
        <v>101120</v>
      </c>
      <c r="Y261" s="134">
        <f t="shared" si="608"/>
        <v>101120</v>
      </c>
      <c r="Z261" s="110">
        <f t="shared" ref="Z261:AA261" si="797">Y261</f>
        <v>101120</v>
      </c>
      <c r="AA261" s="110">
        <f t="shared" si="797"/>
        <v>101120</v>
      </c>
      <c r="AO261" s="110">
        <v>254</v>
      </c>
      <c r="AP261" s="110">
        <f t="shared" ref="AP261:AT261" si="798">IFERROR(MAX($AO261-$C$2,0)*INDEX($AL$8:$AL$17,MATCH(AP$7,$AM$8:$AM$17,0))*$C$4/$C$3,AQ261)</f>
        <v>38400</v>
      </c>
      <c r="AQ261" s="110">
        <f t="shared" si="798"/>
        <v>48000</v>
      </c>
      <c r="AR261" s="110">
        <f t="shared" si="798"/>
        <v>57600</v>
      </c>
      <c r="AS261" s="110">
        <f t="shared" si="798"/>
        <v>96000</v>
      </c>
      <c r="AT261" s="110">
        <f t="shared" si="798"/>
        <v>192000</v>
      </c>
      <c r="BH261" s="110">
        <v>254</v>
      </c>
      <c r="BI261" s="110">
        <f t="shared" ref="BI261:BM261" si="799">IFERROR(MAX($BH261-$C$2,0)*INDEX($BE$8:$BE$17,MATCH(BI$7,$BF$8:$BF$17,0))*$C$4/$C$3,BJ261)</f>
        <v>0</v>
      </c>
      <c r="BJ261" s="110">
        <f t="shared" si="799"/>
        <v>0</v>
      </c>
      <c r="BK261" s="110">
        <f t="shared" si="799"/>
        <v>0</v>
      </c>
      <c r="BL261" s="110">
        <f t="shared" si="799"/>
        <v>0</v>
      </c>
      <c r="BM261" s="110">
        <f t="shared" si="799"/>
        <v>0</v>
      </c>
      <c r="CA261" s="110">
        <v>254</v>
      </c>
      <c r="CB261" s="136">
        <f t="shared" si="730"/>
        <v>28000</v>
      </c>
      <c r="CC261" s="136">
        <f t="shared" si="730"/>
        <v>27200</v>
      </c>
      <c r="CD261" s="136">
        <f t="shared" si="730"/>
        <v>48000</v>
      </c>
      <c r="CE261" s="136">
        <f t="shared" si="730"/>
        <v>77333.333333333328</v>
      </c>
      <c r="CF261" s="136">
        <f t="shared" si="730"/>
        <v>200000</v>
      </c>
      <c r="CL261" s="125">
        <v>254</v>
      </c>
      <c r="CM261" s="125">
        <f t="shared" si="612"/>
        <v>134880</v>
      </c>
      <c r="CN261" s="125">
        <f t="shared" si="613"/>
        <v>176320</v>
      </c>
      <c r="CO261" s="125">
        <f t="shared" si="614"/>
        <v>206720</v>
      </c>
      <c r="CP261" s="125">
        <f t="shared" si="615"/>
        <v>274453.33333333331</v>
      </c>
      <c r="CQ261" s="125">
        <f t="shared" si="616"/>
        <v>493120</v>
      </c>
    </row>
    <row r="262" spans="22:95" x14ac:dyDescent="0.2">
      <c r="V262" s="110">
        <v>255</v>
      </c>
      <c r="W262" s="110">
        <f t="shared" si="711"/>
        <v>68785.71428571429</v>
      </c>
      <c r="X262" s="110">
        <f t="shared" si="711"/>
        <v>101571.42857142857</v>
      </c>
      <c r="Y262" s="134">
        <f t="shared" si="608"/>
        <v>101571.42857142857</v>
      </c>
      <c r="Z262" s="110">
        <f t="shared" ref="Z262:AA262" si="800">Y262</f>
        <v>101571.42857142857</v>
      </c>
      <c r="AA262" s="110">
        <f t="shared" si="800"/>
        <v>101571.42857142857</v>
      </c>
      <c r="AO262" s="110">
        <v>255</v>
      </c>
      <c r="AP262" s="110">
        <f t="shared" ref="AP262:AT262" si="801">IFERROR(MAX($AO262-$C$2,0)*INDEX($AL$8:$AL$17,MATCH(AP$7,$AM$8:$AM$17,0))*$C$4/$C$3,AQ262)</f>
        <v>38571.428571428572</v>
      </c>
      <c r="AQ262" s="110">
        <f t="shared" si="801"/>
        <v>48214.285714285717</v>
      </c>
      <c r="AR262" s="110">
        <f t="shared" si="801"/>
        <v>57857.142857142855</v>
      </c>
      <c r="AS262" s="110">
        <f t="shared" si="801"/>
        <v>96428.571428571435</v>
      </c>
      <c r="AT262" s="110">
        <f t="shared" si="801"/>
        <v>192857.14285714287</v>
      </c>
      <c r="BH262" s="110">
        <v>255</v>
      </c>
      <c r="BI262" s="110">
        <f t="shared" ref="BI262:BM262" si="802">IFERROR(MAX($BH262-$C$2,0)*INDEX($BE$8:$BE$17,MATCH(BI$7,$BF$8:$BF$17,0))*$C$4/$C$3,BJ262)</f>
        <v>0</v>
      </c>
      <c r="BJ262" s="110">
        <f t="shared" si="802"/>
        <v>0</v>
      </c>
      <c r="BK262" s="110">
        <f t="shared" si="802"/>
        <v>0</v>
      </c>
      <c r="BL262" s="110">
        <f t="shared" si="802"/>
        <v>0</v>
      </c>
      <c r="BM262" s="110">
        <f t="shared" si="802"/>
        <v>0</v>
      </c>
      <c r="CA262" s="110">
        <v>255</v>
      </c>
      <c r="CB262" s="136">
        <f t="shared" si="730"/>
        <v>28125</v>
      </c>
      <c r="CC262" s="136">
        <f t="shared" si="730"/>
        <v>27321.428571428572</v>
      </c>
      <c r="CD262" s="136">
        <f t="shared" si="730"/>
        <v>48214.285714285717</v>
      </c>
      <c r="CE262" s="136">
        <f t="shared" si="730"/>
        <v>77678.571428571435</v>
      </c>
      <c r="CF262" s="136">
        <f t="shared" si="730"/>
        <v>200892.85714285713</v>
      </c>
      <c r="CL262" s="125">
        <v>255</v>
      </c>
      <c r="CM262" s="125">
        <f t="shared" si="612"/>
        <v>135482.14285714287</v>
      </c>
      <c r="CN262" s="125">
        <f t="shared" si="613"/>
        <v>177107.14285714287</v>
      </c>
      <c r="CO262" s="125">
        <f t="shared" si="614"/>
        <v>207642.85714285713</v>
      </c>
      <c r="CP262" s="125">
        <f t="shared" si="615"/>
        <v>275678.57142857142</v>
      </c>
      <c r="CQ262" s="125">
        <f t="shared" si="616"/>
        <v>495321.42857142852</v>
      </c>
    </row>
    <row r="263" spans="22:95" x14ac:dyDescent="0.2">
      <c r="V263" s="110">
        <v>256</v>
      </c>
      <c r="W263" s="110">
        <f t="shared" si="711"/>
        <v>69091.428571428565</v>
      </c>
      <c r="X263" s="110">
        <f t="shared" si="711"/>
        <v>102022.85714285714</v>
      </c>
      <c r="Y263" s="134">
        <f t="shared" si="608"/>
        <v>102022.85714285714</v>
      </c>
      <c r="Z263" s="110">
        <f t="shared" ref="Z263:AA263" si="803">Y263</f>
        <v>102022.85714285714</v>
      </c>
      <c r="AA263" s="110">
        <f t="shared" si="803"/>
        <v>102022.85714285714</v>
      </c>
      <c r="AO263" s="110">
        <v>256</v>
      </c>
      <c r="AP263" s="110">
        <f t="shared" ref="AP263:AT263" si="804">IFERROR(MAX($AO263-$C$2,0)*INDEX($AL$8:$AL$17,MATCH(AP$7,$AM$8:$AM$17,0))*$C$4/$C$3,AQ263)</f>
        <v>38742.857142857145</v>
      </c>
      <c r="AQ263" s="110">
        <f t="shared" si="804"/>
        <v>48428.571428571428</v>
      </c>
      <c r="AR263" s="110">
        <f t="shared" si="804"/>
        <v>58114.285714285717</v>
      </c>
      <c r="AS263" s="110">
        <f t="shared" si="804"/>
        <v>96857.142857142855</v>
      </c>
      <c r="AT263" s="110">
        <f t="shared" si="804"/>
        <v>193714.28571428571</v>
      </c>
      <c r="BH263" s="110">
        <v>256</v>
      </c>
      <c r="BI263" s="110">
        <f t="shared" ref="BI263:BM263" si="805">IFERROR(MAX($BH263-$C$2,0)*INDEX($BE$8:$BE$17,MATCH(BI$7,$BF$8:$BF$17,0))*$C$4/$C$3,BJ263)</f>
        <v>0</v>
      </c>
      <c r="BJ263" s="110">
        <f t="shared" si="805"/>
        <v>0</v>
      </c>
      <c r="BK263" s="110">
        <f t="shared" si="805"/>
        <v>0</v>
      </c>
      <c r="BL263" s="110">
        <f t="shared" si="805"/>
        <v>0</v>
      </c>
      <c r="BM263" s="110">
        <f t="shared" si="805"/>
        <v>0</v>
      </c>
      <c r="CA263" s="110">
        <v>256</v>
      </c>
      <c r="CB263" s="136">
        <f t="shared" si="730"/>
        <v>28250</v>
      </c>
      <c r="CC263" s="136">
        <f t="shared" si="730"/>
        <v>27442.857142857141</v>
      </c>
      <c r="CD263" s="136">
        <f t="shared" si="730"/>
        <v>48428.571428571428</v>
      </c>
      <c r="CE263" s="136">
        <f t="shared" si="730"/>
        <v>78023.809523809512</v>
      </c>
      <c r="CF263" s="136">
        <f t="shared" si="730"/>
        <v>201785.71428571429</v>
      </c>
      <c r="CL263" s="125">
        <v>256</v>
      </c>
      <c r="CM263" s="125">
        <f t="shared" si="612"/>
        <v>136084.28571428571</v>
      </c>
      <c r="CN263" s="125">
        <f t="shared" si="613"/>
        <v>177894.28571428571</v>
      </c>
      <c r="CO263" s="125">
        <f t="shared" si="614"/>
        <v>208565.71428571429</v>
      </c>
      <c r="CP263" s="125">
        <f t="shared" si="615"/>
        <v>276903.80952380953</v>
      </c>
      <c r="CQ263" s="125">
        <f t="shared" si="616"/>
        <v>497522.85714285716</v>
      </c>
    </row>
    <row r="264" spans="22:95" x14ac:dyDescent="0.2">
      <c r="V264" s="110">
        <v>257</v>
      </c>
      <c r="W264" s="110">
        <f t="shared" si="711"/>
        <v>69397.142857142855</v>
      </c>
      <c r="X264" s="110">
        <f t="shared" si="711"/>
        <v>102474.28571428571</v>
      </c>
      <c r="Y264" s="134">
        <f t="shared" si="608"/>
        <v>102474.28571428571</v>
      </c>
      <c r="Z264" s="110">
        <f t="shared" ref="Z264:AA264" si="806">Y264</f>
        <v>102474.28571428571</v>
      </c>
      <c r="AA264" s="110">
        <f t="shared" si="806"/>
        <v>102474.28571428571</v>
      </c>
      <c r="AO264" s="110">
        <v>257</v>
      </c>
      <c r="AP264" s="110">
        <f t="shared" ref="AP264:AT264" si="807">IFERROR(MAX($AO264-$C$2,0)*INDEX($AL$8:$AL$17,MATCH(AP$7,$AM$8:$AM$17,0))*$C$4/$C$3,AQ264)</f>
        <v>38914.285714285717</v>
      </c>
      <c r="AQ264" s="110">
        <f t="shared" si="807"/>
        <v>48642.857142857145</v>
      </c>
      <c r="AR264" s="110">
        <f t="shared" si="807"/>
        <v>58371.428571428572</v>
      </c>
      <c r="AS264" s="110">
        <f t="shared" si="807"/>
        <v>97285.71428571429</v>
      </c>
      <c r="AT264" s="110">
        <f t="shared" si="807"/>
        <v>194571.42857142858</v>
      </c>
      <c r="BH264" s="110">
        <v>257</v>
      </c>
      <c r="BI264" s="110">
        <f t="shared" ref="BI264:BM264" si="808">IFERROR(MAX($BH264-$C$2,0)*INDEX($BE$8:$BE$17,MATCH(BI$7,$BF$8:$BF$17,0))*$C$4/$C$3,BJ264)</f>
        <v>0</v>
      </c>
      <c r="BJ264" s="110">
        <f t="shared" si="808"/>
        <v>0</v>
      </c>
      <c r="BK264" s="110">
        <f t="shared" si="808"/>
        <v>0</v>
      </c>
      <c r="BL264" s="110">
        <f t="shared" si="808"/>
        <v>0</v>
      </c>
      <c r="BM264" s="110">
        <f t="shared" si="808"/>
        <v>0</v>
      </c>
      <c r="CA264" s="110">
        <v>257</v>
      </c>
      <c r="CB264" s="136">
        <f t="shared" si="730"/>
        <v>28375</v>
      </c>
      <c r="CC264" s="136">
        <f t="shared" si="730"/>
        <v>27564.285714285714</v>
      </c>
      <c r="CD264" s="136">
        <f t="shared" si="730"/>
        <v>48642.857142857145</v>
      </c>
      <c r="CE264" s="136">
        <f t="shared" si="730"/>
        <v>78369.047619047604</v>
      </c>
      <c r="CF264" s="136">
        <f t="shared" si="730"/>
        <v>202678.57142857142</v>
      </c>
      <c r="CL264" s="125">
        <v>257</v>
      </c>
      <c r="CM264" s="125">
        <f t="shared" si="612"/>
        <v>136686.42857142858</v>
      </c>
      <c r="CN264" s="125">
        <f t="shared" si="613"/>
        <v>178681.42857142855</v>
      </c>
      <c r="CO264" s="125">
        <f t="shared" si="614"/>
        <v>209488.57142857142</v>
      </c>
      <c r="CP264" s="125">
        <f t="shared" si="615"/>
        <v>278129.04761904757</v>
      </c>
      <c r="CQ264" s="125">
        <f t="shared" si="616"/>
        <v>499724.28571428574</v>
      </c>
    </row>
    <row r="265" spans="22:95" x14ac:dyDescent="0.2">
      <c r="V265" s="110">
        <v>258</v>
      </c>
      <c r="W265" s="110">
        <f t="shared" ref="W265:X296" si="809">MAX($V265-$C$2,0)*INDEX($S$8:$S$10,MATCH(W$7,$T$8:$T$10,0))*$C$4/$C$3</f>
        <v>69702.857142857145</v>
      </c>
      <c r="X265" s="110">
        <f t="shared" si="809"/>
        <v>102925.71428571429</v>
      </c>
      <c r="Y265" s="134">
        <f t="shared" ref="Y265:Y328" si="810">X265</f>
        <v>102925.71428571429</v>
      </c>
      <c r="Z265" s="110">
        <f t="shared" ref="Z265:AA265" si="811">Y265</f>
        <v>102925.71428571429</v>
      </c>
      <c r="AA265" s="110">
        <f t="shared" si="811"/>
        <v>102925.71428571429</v>
      </c>
      <c r="AO265" s="110">
        <v>258</v>
      </c>
      <c r="AP265" s="110">
        <f t="shared" ref="AP265:AT265" si="812">IFERROR(MAX($AO265-$C$2,0)*INDEX($AL$8:$AL$17,MATCH(AP$7,$AM$8:$AM$17,0))*$C$4/$C$3,AQ265)</f>
        <v>39085.714285714283</v>
      </c>
      <c r="AQ265" s="110">
        <f t="shared" si="812"/>
        <v>48857.142857142855</v>
      </c>
      <c r="AR265" s="110">
        <f t="shared" si="812"/>
        <v>58628.571428571428</v>
      </c>
      <c r="AS265" s="110">
        <f t="shared" si="812"/>
        <v>97714.28571428571</v>
      </c>
      <c r="AT265" s="110">
        <f t="shared" si="812"/>
        <v>195428.57142857142</v>
      </c>
      <c r="BH265" s="110">
        <v>258</v>
      </c>
      <c r="BI265" s="110">
        <f t="shared" ref="BI265:BM265" si="813">IFERROR(MAX($BH265-$C$2,0)*INDEX($BE$8:$BE$17,MATCH(BI$7,$BF$8:$BF$17,0))*$C$4/$C$3,BJ265)</f>
        <v>0</v>
      </c>
      <c r="BJ265" s="110">
        <f t="shared" si="813"/>
        <v>0</v>
      </c>
      <c r="BK265" s="110">
        <f t="shared" si="813"/>
        <v>0</v>
      </c>
      <c r="BL265" s="110">
        <f t="shared" si="813"/>
        <v>0</v>
      </c>
      <c r="BM265" s="110">
        <f t="shared" si="813"/>
        <v>0</v>
      </c>
      <c r="CA265" s="110">
        <v>258</v>
      </c>
      <c r="CB265" s="136">
        <f t="shared" si="730"/>
        <v>28500</v>
      </c>
      <c r="CC265" s="136">
        <f t="shared" si="730"/>
        <v>27685.714285714286</v>
      </c>
      <c r="CD265" s="136">
        <f t="shared" si="730"/>
        <v>48857.142857142855</v>
      </c>
      <c r="CE265" s="136">
        <f t="shared" si="730"/>
        <v>78714.28571428571</v>
      </c>
      <c r="CF265" s="136">
        <f t="shared" si="730"/>
        <v>203571.42857142858</v>
      </c>
      <c r="CL265" s="125">
        <v>258</v>
      </c>
      <c r="CM265" s="125">
        <f t="shared" ref="CM265:CM328" si="814">W265+AP265+BI265+CB265</f>
        <v>137288.57142857142</v>
      </c>
      <c r="CN265" s="125">
        <f t="shared" ref="CN265:CN328" si="815">X265+AQ265+BJ265+CC265</f>
        <v>179468.57142857145</v>
      </c>
      <c r="CO265" s="125">
        <f t="shared" ref="CO265:CO328" si="816">Y265+AR265+BK265+CD265</f>
        <v>210411.42857142858</v>
      </c>
      <c r="CP265" s="125">
        <f t="shared" ref="CP265:CP328" si="817">Z265+AS265+BL265+CE265</f>
        <v>279354.28571428568</v>
      </c>
      <c r="CQ265" s="125">
        <f t="shared" ref="CQ265:CQ328" si="818">AA265+AT265+BM265+CF265</f>
        <v>501925.71428571426</v>
      </c>
    </row>
    <row r="266" spans="22:95" x14ac:dyDescent="0.2">
      <c r="V266" s="110">
        <v>259</v>
      </c>
      <c r="W266" s="110">
        <f t="shared" si="809"/>
        <v>70008.571428571435</v>
      </c>
      <c r="X266" s="110">
        <f t="shared" si="809"/>
        <v>103377.14285714286</v>
      </c>
      <c r="Y266" s="134">
        <f t="shared" si="810"/>
        <v>103377.14285714286</v>
      </c>
      <c r="Z266" s="110">
        <f t="shared" ref="Z266:AA266" si="819">Y266</f>
        <v>103377.14285714286</v>
      </c>
      <c r="AA266" s="110">
        <f t="shared" si="819"/>
        <v>103377.14285714286</v>
      </c>
      <c r="AO266" s="110">
        <v>259</v>
      </c>
      <c r="AP266" s="110">
        <f t="shared" ref="AP266:AT266" si="820">IFERROR(MAX($AO266-$C$2,0)*INDEX($AL$8:$AL$17,MATCH(AP$7,$AM$8:$AM$17,0))*$C$4/$C$3,AQ266)</f>
        <v>39257.142857142855</v>
      </c>
      <c r="AQ266" s="110">
        <f t="shared" si="820"/>
        <v>49071.428571428572</v>
      </c>
      <c r="AR266" s="110">
        <f t="shared" si="820"/>
        <v>58885.714285714283</v>
      </c>
      <c r="AS266" s="110">
        <f t="shared" si="820"/>
        <v>98142.857142857145</v>
      </c>
      <c r="AT266" s="110">
        <f t="shared" si="820"/>
        <v>196285.71428571429</v>
      </c>
      <c r="BH266" s="110">
        <v>259</v>
      </c>
      <c r="BI266" s="110">
        <f t="shared" ref="BI266:BM266" si="821">IFERROR(MAX($BH266-$C$2,0)*INDEX($BE$8:$BE$17,MATCH(BI$7,$BF$8:$BF$17,0))*$C$4/$C$3,BJ266)</f>
        <v>0</v>
      </c>
      <c r="BJ266" s="110">
        <f t="shared" si="821"/>
        <v>0</v>
      </c>
      <c r="BK266" s="110">
        <f t="shared" si="821"/>
        <v>0</v>
      </c>
      <c r="BL266" s="110">
        <f t="shared" si="821"/>
        <v>0</v>
      </c>
      <c r="BM266" s="110">
        <f t="shared" si="821"/>
        <v>0</v>
      </c>
      <c r="CA266" s="110">
        <v>259</v>
      </c>
      <c r="CB266" s="136">
        <f t="shared" si="730"/>
        <v>28625</v>
      </c>
      <c r="CC266" s="136">
        <f t="shared" si="730"/>
        <v>27807.142857142859</v>
      </c>
      <c r="CD266" s="136">
        <f t="shared" si="730"/>
        <v>49071.428571428572</v>
      </c>
      <c r="CE266" s="136">
        <f t="shared" si="730"/>
        <v>79059.523809523802</v>
      </c>
      <c r="CF266" s="136">
        <f t="shared" si="730"/>
        <v>204464.28571428571</v>
      </c>
      <c r="CL266" s="125">
        <v>259</v>
      </c>
      <c r="CM266" s="125">
        <f t="shared" si="814"/>
        <v>137890.71428571429</v>
      </c>
      <c r="CN266" s="125">
        <f t="shared" si="815"/>
        <v>180255.71428571429</v>
      </c>
      <c r="CO266" s="125">
        <f t="shared" si="816"/>
        <v>211334.28571428571</v>
      </c>
      <c r="CP266" s="125">
        <f t="shared" si="817"/>
        <v>280579.52380952379</v>
      </c>
      <c r="CQ266" s="125">
        <f t="shared" si="818"/>
        <v>504127.14285714284</v>
      </c>
    </row>
    <row r="267" spans="22:95" x14ac:dyDescent="0.2">
      <c r="V267" s="110">
        <v>260</v>
      </c>
      <c r="W267" s="110">
        <f t="shared" si="809"/>
        <v>70314.28571428571</v>
      </c>
      <c r="X267" s="110">
        <f t="shared" si="809"/>
        <v>103828.57142857143</v>
      </c>
      <c r="Y267" s="134">
        <f t="shared" si="810"/>
        <v>103828.57142857143</v>
      </c>
      <c r="Z267" s="110">
        <f t="shared" ref="Z267:AA267" si="822">Y267</f>
        <v>103828.57142857143</v>
      </c>
      <c r="AA267" s="110">
        <f t="shared" si="822"/>
        <v>103828.57142857143</v>
      </c>
      <c r="AO267" s="110">
        <v>260</v>
      </c>
      <c r="AP267" s="110">
        <f t="shared" ref="AP267:AT267" si="823">IFERROR(MAX($AO267-$C$2,0)*INDEX($AL$8:$AL$17,MATCH(AP$7,$AM$8:$AM$17,0))*$C$4/$C$3,AQ267)</f>
        <v>39428.571428571428</v>
      </c>
      <c r="AQ267" s="110">
        <f t="shared" si="823"/>
        <v>49285.714285714283</v>
      </c>
      <c r="AR267" s="110">
        <f t="shared" si="823"/>
        <v>59142.857142857145</v>
      </c>
      <c r="AS267" s="110">
        <f t="shared" si="823"/>
        <v>98571.428571428565</v>
      </c>
      <c r="AT267" s="110">
        <f t="shared" si="823"/>
        <v>197142.85714285713</v>
      </c>
      <c r="BH267" s="110">
        <v>260</v>
      </c>
      <c r="BI267" s="110">
        <f t="shared" ref="BI267:BM267" si="824">IFERROR(MAX($BH267-$C$2,0)*INDEX($BE$8:$BE$17,MATCH(BI$7,$BF$8:$BF$17,0))*$C$4/$C$3,BJ267)</f>
        <v>0</v>
      </c>
      <c r="BJ267" s="110">
        <f t="shared" si="824"/>
        <v>0</v>
      </c>
      <c r="BK267" s="110">
        <f t="shared" si="824"/>
        <v>0</v>
      </c>
      <c r="BL267" s="110">
        <f t="shared" si="824"/>
        <v>0</v>
      </c>
      <c r="BM267" s="110">
        <f t="shared" si="824"/>
        <v>0</v>
      </c>
      <c r="CA267" s="110">
        <v>260</v>
      </c>
      <c r="CB267" s="136">
        <f t="shared" si="730"/>
        <v>28750</v>
      </c>
      <c r="CC267" s="136">
        <f t="shared" si="730"/>
        <v>27928.571428571428</v>
      </c>
      <c r="CD267" s="136">
        <f t="shared" si="730"/>
        <v>49285.714285714283</v>
      </c>
      <c r="CE267" s="136">
        <f t="shared" si="730"/>
        <v>79404.761904761894</v>
      </c>
      <c r="CF267" s="136">
        <f t="shared" si="730"/>
        <v>205357.14285714287</v>
      </c>
      <c r="CL267" s="125">
        <v>260</v>
      </c>
      <c r="CM267" s="125">
        <f t="shared" si="814"/>
        <v>138492.85714285713</v>
      </c>
      <c r="CN267" s="125">
        <f t="shared" si="815"/>
        <v>181042.85714285713</v>
      </c>
      <c r="CO267" s="125">
        <f t="shared" si="816"/>
        <v>212257.14285714287</v>
      </c>
      <c r="CP267" s="125">
        <f t="shared" si="817"/>
        <v>281804.76190476189</v>
      </c>
      <c r="CQ267" s="125">
        <f t="shared" si="818"/>
        <v>506328.57142857148</v>
      </c>
    </row>
    <row r="268" spans="22:95" x14ac:dyDescent="0.2">
      <c r="V268" s="110">
        <v>261</v>
      </c>
      <c r="W268" s="110">
        <f t="shared" si="809"/>
        <v>70620</v>
      </c>
      <c r="X268" s="110">
        <f t="shared" si="809"/>
        <v>104280</v>
      </c>
      <c r="Y268" s="134">
        <f t="shared" si="810"/>
        <v>104280</v>
      </c>
      <c r="Z268" s="110">
        <f t="shared" ref="Z268:AA268" si="825">Y268</f>
        <v>104280</v>
      </c>
      <c r="AA268" s="110">
        <f t="shared" si="825"/>
        <v>104280</v>
      </c>
      <c r="AO268" s="110">
        <v>261</v>
      </c>
      <c r="AP268" s="110">
        <f t="shared" ref="AP268:AT268" si="826">IFERROR(MAX($AO268-$C$2,0)*INDEX($AL$8:$AL$17,MATCH(AP$7,$AM$8:$AM$17,0))*$C$4/$C$3,AQ268)</f>
        <v>39600</v>
      </c>
      <c r="AQ268" s="110">
        <f t="shared" si="826"/>
        <v>49500</v>
      </c>
      <c r="AR268" s="110">
        <f t="shared" si="826"/>
        <v>59400</v>
      </c>
      <c r="AS268" s="110">
        <f t="shared" si="826"/>
        <v>99000</v>
      </c>
      <c r="AT268" s="110">
        <f t="shared" si="826"/>
        <v>198000</v>
      </c>
      <c r="BH268" s="110">
        <v>261</v>
      </c>
      <c r="BI268" s="110">
        <f t="shared" ref="BI268:BM268" si="827">IFERROR(MAX($BH268-$C$2,0)*INDEX($BE$8:$BE$17,MATCH(BI$7,$BF$8:$BF$17,0))*$C$4/$C$3,BJ268)</f>
        <v>0</v>
      </c>
      <c r="BJ268" s="110">
        <f t="shared" si="827"/>
        <v>0</v>
      </c>
      <c r="BK268" s="110">
        <f t="shared" si="827"/>
        <v>0</v>
      </c>
      <c r="BL268" s="110">
        <f t="shared" si="827"/>
        <v>0</v>
      </c>
      <c r="BM268" s="110">
        <f t="shared" si="827"/>
        <v>0</v>
      </c>
      <c r="CA268" s="110">
        <v>261</v>
      </c>
      <c r="CB268" s="136">
        <f t="shared" si="730"/>
        <v>28875</v>
      </c>
      <c r="CC268" s="136">
        <f t="shared" si="730"/>
        <v>28050</v>
      </c>
      <c r="CD268" s="136">
        <f t="shared" si="730"/>
        <v>49500</v>
      </c>
      <c r="CE268" s="136">
        <f t="shared" si="730"/>
        <v>79750</v>
      </c>
      <c r="CF268" s="136">
        <f t="shared" si="730"/>
        <v>206250</v>
      </c>
      <c r="CL268" s="125">
        <v>261</v>
      </c>
      <c r="CM268" s="125">
        <f t="shared" si="814"/>
        <v>139095</v>
      </c>
      <c r="CN268" s="125">
        <f t="shared" si="815"/>
        <v>181830</v>
      </c>
      <c r="CO268" s="125">
        <f t="shared" si="816"/>
        <v>213180</v>
      </c>
      <c r="CP268" s="125">
        <f t="shared" si="817"/>
        <v>283030</v>
      </c>
      <c r="CQ268" s="125">
        <f t="shared" si="818"/>
        <v>508530</v>
      </c>
    </row>
    <row r="269" spans="22:95" x14ac:dyDescent="0.2">
      <c r="V269" s="110">
        <v>262</v>
      </c>
      <c r="W269" s="110">
        <f t="shared" si="809"/>
        <v>70925.71428571429</v>
      </c>
      <c r="X269" s="110">
        <f t="shared" si="809"/>
        <v>104731.42857142857</v>
      </c>
      <c r="Y269" s="134">
        <f t="shared" si="810"/>
        <v>104731.42857142857</v>
      </c>
      <c r="Z269" s="110">
        <f t="shared" ref="Z269:AA269" si="828">Y269</f>
        <v>104731.42857142857</v>
      </c>
      <c r="AA269" s="110">
        <f t="shared" si="828"/>
        <v>104731.42857142857</v>
      </c>
      <c r="AO269" s="110">
        <v>262</v>
      </c>
      <c r="AP269" s="110">
        <f t="shared" ref="AP269:AT269" si="829">IFERROR(MAX($AO269-$C$2,0)*INDEX($AL$8:$AL$17,MATCH(AP$7,$AM$8:$AM$17,0))*$C$4/$C$3,AQ269)</f>
        <v>39771.428571428572</v>
      </c>
      <c r="AQ269" s="110">
        <f t="shared" si="829"/>
        <v>49714.285714285717</v>
      </c>
      <c r="AR269" s="110">
        <f t="shared" si="829"/>
        <v>59657.142857142855</v>
      </c>
      <c r="AS269" s="110">
        <f t="shared" si="829"/>
        <v>99428.571428571435</v>
      </c>
      <c r="AT269" s="110">
        <f t="shared" si="829"/>
        <v>198857.14285714287</v>
      </c>
      <c r="BH269" s="110">
        <v>262</v>
      </c>
      <c r="BI269" s="110">
        <f t="shared" ref="BI269:BM269" si="830">IFERROR(MAX($BH269-$C$2,0)*INDEX($BE$8:$BE$17,MATCH(BI$7,$BF$8:$BF$17,0))*$C$4/$C$3,BJ269)</f>
        <v>0</v>
      </c>
      <c r="BJ269" s="110">
        <f t="shared" si="830"/>
        <v>0</v>
      </c>
      <c r="BK269" s="110">
        <f t="shared" si="830"/>
        <v>0</v>
      </c>
      <c r="BL269" s="110">
        <f t="shared" si="830"/>
        <v>0</v>
      </c>
      <c r="BM269" s="110">
        <f t="shared" si="830"/>
        <v>0</v>
      </c>
      <c r="CA269" s="110">
        <v>262</v>
      </c>
      <c r="CB269" s="136">
        <f t="shared" si="730"/>
        <v>29000</v>
      </c>
      <c r="CC269" s="136">
        <f t="shared" si="730"/>
        <v>28171.428571428572</v>
      </c>
      <c r="CD269" s="136">
        <f t="shared" si="730"/>
        <v>49714.285714285717</v>
      </c>
      <c r="CE269" s="136">
        <f t="shared" si="730"/>
        <v>80095.238095238092</v>
      </c>
      <c r="CF269" s="136">
        <f t="shared" si="730"/>
        <v>207142.85714285713</v>
      </c>
      <c r="CL269" s="125">
        <v>262</v>
      </c>
      <c r="CM269" s="125">
        <f t="shared" si="814"/>
        <v>139697.14285714287</v>
      </c>
      <c r="CN269" s="125">
        <f t="shared" si="815"/>
        <v>182617.14285714287</v>
      </c>
      <c r="CO269" s="125">
        <f t="shared" si="816"/>
        <v>214102.85714285713</v>
      </c>
      <c r="CP269" s="125">
        <f t="shared" si="817"/>
        <v>284255.23809523811</v>
      </c>
      <c r="CQ269" s="125">
        <f t="shared" si="818"/>
        <v>510731.42857142852</v>
      </c>
    </row>
    <row r="270" spans="22:95" x14ac:dyDescent="0.2">
      <c r="V270" s="110">
        <v>263</v>
      </c>
      <c r="W270" s="110">
        <f t="shared" si="809"/>
        <v>71231.428571428565</v>
      </c>
      <c r="X270" s="110">
        <f t="shared" si="809"/>
        <v>105182.85714285714</v>
      </c>
      <c r="Y270" s="134">
        <f t="shared" si="810"/>
        <v>105182.85714285714</v>
      </c>
      <c r="Z270" s="110">
        <f t="shared" ref="Z270:AA270" si="831">Y270</f>
        <v>105182.85714285714</v>
      </c>
      <c r="AA270" s="110">
        <f t="shared" si="831"/>
        <v>105182.85714285714</v>
      </c>
      <c r="AO270" s="110">
        <v>263</v>
      </c>
      <c r="AP270" s="110">
        <f t="shared" ref="AP270:AT270" si="832">IFERROR(MAX($AO270-$C$2,0)*INDEX($AL$8:$AL$17,MATCH(AP$7,$AM$8:$AM$17,0))*$C$4/$C$3,AQ270)</f>
        <v>39942.857142857145</v>
      </c>
      <c r="AQ270" s="110">
        <f t="shared" si="832"/>
        <v>49928.571428571428</v>
      </c>
      <c r="AR270" s="110">
        <f t="shared" si="832"/>
        <v>59914.285714285717</v>
      </c>
      <c r="AS270" s="110">
        <f t="shared" si="832"/>
        <v>99857.142857142855</v>
      </c>
      <c r="AT270" s="110">
        <f t="shared" si="832"/>
        <v>199714.28571428571</v>
      </c>
      <c r="BH270" s="110">
        <v>263</v>
      </c>
      <c r="BI270" s="110">
        <f t="shared" ref="BI270:BM270" si="833">IFERROR(MAX($BH270-$C$2,0)*INDEX($BE$8:$BE$17,MATCH(BI$7,$BF$8:$BF$17,0))*$C$4/$C$3,BJ270)</f>
        <v>0</v>
      </c>
      <c r="BJ270" s="110">
        <f t="shared" si="833"/>
        <v>0</v>
      </c>
      <c r="BK270" s="110">
        <f t="shared" si="833"/>
        <v>0</v>
      </c>
      <c r="BL270" s="110">
        <f t="shared" si="833"/>
        <v>0</v>
      </c>
      <c r="BM270" s="110">
        <f t="shared" si="833"/>
        <v>0</v>
      </c>
      <c r="CA270" s="110">
        <v>263</v>
      </c>
      <c r="CB270" s="136">
        <f t="shared" ref="CB270:CF301" si="834">MAX($CA270-$C$2,0)*INDEX($BX$8:$BX$44,MATCH(CB$7,$BY$8:$BY$44,0))/$C$3</f>
        <v>29125</v>
      </c>
      <c r="CC270" s="136">
        <f t="shared" si="834"/>
        <v>28292.857142857141</v>
      </c>
      <c r="CD270" s="136">
        <f t="shared" si="834"/>
        <v>49928.571428571428</v>
      </c>
      <c r="CE270" s="136">
        <f t="shared" si="834"/>
        <v>80440.476190476184</v>
      </c>
      <c r="CF270" s="136">
        <f t="shared" si="834"/>
        <v>208035.71428571429</v>
      </c>
      <c r="CL270" s="125">
        <v>263</v>
      </c>
      <c r="CM270" s="125">
        <f t="shared" si="814"/>
        <v>140299.28571428571</v>
      </c>
      <c r="CN270" s="125">
        <f t="shared" si="815"/>
        <v>183404.28571428571</v>
      </c>
      <c r="CO270" s="125">
        <f t="shared" si="816"/>
        <v>215025.71428571429</v>
      </c>
      <c r="CP270" s="125">
        <f t="shared" si="817"/>
        <v>285480.47619047621</v>
      </c>
      <c r="CQ270" s="125">
        <f t="shared" si="818"/>
        <v>512932.85714285716</v>
      </c>
    </row>
    <row r="271" spans="22:95" x14ac:dyDescent="0.2">
      <c r="V271" s="110">
        <v>264</v>
      </c>
      <c r="W271" s="110">
        <f t="shared" si="809"/>
        <v>71537.142857142855</v>
      </c>
      <c r="X271" s="110">
        <f t="shared" si="809"/>
        <v>105634.28571428571</v>
      </c>
      <c r="Y271" s="134">
        <f t="shared" si="810"/>
        <v>105634.28571428571</v>
      </c>
      <c r="Z271" s="110">
        <f t="shared" ref="Z271:AA271" si="835">Y271</f>
        <v>105634.28571428571</v>
      </c>
      <c r="AA271" s="110">
        <f t="shared" si="835"/>
        <v>105634.28571428571</v>
      </c>
      <c r="AO271" s="110">
        <v>264</v>
      </c>
      <c r="AP271" s="110">
        <f t="shared" ref="AP271:AT271" si="836">IFERROR(MAX($AO271-$C$2,0)*INDEX($AL$8:$AL$17,MATCH(AP$7,$AM$8:$AM$17,0))*$C$4/$C$3,AQ271)</f>
        <v>40114.285714285717</v>
      </c>
      <c r="AQ271" s="110">
        <f t="shared" si="836"/>
        <v>50142.857142857145</v>
      </c>
      <c r="AR271" s="110">
        <f t="shared" si="836"/>
        <v>60171.428571428572</v>
      </c>
      <c r="AS271" s="110">
        <f t="shared" si="836"/>
        <v>100285.71428571429</v>
      </c>
      <c r="AT271" s="110">
        <f t="shared" si="836"/>
        <v>200571.42857142858</v>
      </c>
      <c r="BH271" s="110">
        <v>264</v>
      </c>
      <c r="BI271" s="110">
        <f t="shared" ref="BI271:BM271" si="837">IFERROR(MAX($BH271-$C$2,0)*INDEX($BE$8:$BE$17,MATCH(BI$7,$BF$8:$BF$17,0))*$C$4/$C$3,BJ271)</f>
        <v>0</v>
      </c>
      <c r="BJ271" s="110">
        <f t="shared" si="837"/>
        <v>0</v>
      </c>
      <c r="BK271" s="110">
        <f t="shared" si="837"/>
        <v>0</v>
      </c>
      <c r="BL271" s="110">
        <f t="shared" si="837"/>
        <v>0</v>
      </c>
      <c r="BM271" s="110">
        <f t="shared" si="837"/>
        <v>0</v>
      </c>
      <c r="CA271" s="110">
        <v>264</v>
      </c>
      <c r="CB271" s="136">
        <f t="shared" si="834"/>
        <v>29250</v>
      </c>
      <c r="CC271" s="136">
        <f t="shared" si="834"/>
        <v>28414.285714285714</v>
      </c>
      <c r="CD271" s="136">
        <f t="shared" si="834"/>
        <v>50142.857142857145</v>
      </c>
      <c r="CE271" s="136">
        <f t="shared" si="834"/>
        <v>80785.71428571429</v>
      </c>
      <c r="CF271" s="136">
        <f t="shared" si="834"/>
        <v>208928.57142857142</v>
      </c>
      <c r="CL271" s="125">
        <v>264</v>
      </c>
      <c r="CM271" s="125">
        <f t="shared" si="814"/>
        <v>140901.42857142858</v>
      </c>
      <c r="CN271" s="125">
        <f t="shared" si="815"/>
        <v>184191.42857142855</v>
      </c>
      <c r="CO271" s="125">
        <f t="shared" si="816"/>
        <v>215948.57142857142</v>
      </c>
      <c r="CP271" s="125">
        <f t="shared" si="817"/>
        <v>286705.71428571432</v>
      </c>
      <c r="CQ271" s="125">
        <f t="shared" si="818"/>
        <v>515134.28571428574</v>
      </c>
    </row>
    <row r="272" spans="22:95" x14ac:dyDescent="0.2">
      <c r="V272" s="110">
        <v>265</v>
      </c>
      <c r="W272" s="110">
        <f t="shared" si="809"/>
        <v>71842.857142857145</v>
      </c>
      <c r="X272" s="110">
        <f t="shared" si="809"/>
        <v>106085.71428571429</v>
      </c>
      <c r="Y272" s="134">
        <f t="shared" si="810"/>
        <v>106085.71428571429</v>
      </c>
      <c r="Z272" s="110">
        <f t="shared" ref="Z272:AA272" si="838">Y272</f>
        <v>106085.71428571429</v>
      </c>
      <c r="AA272" s="110">
        <f t="shared" si="838"/>
        <v>106085.71428571429</v>
      </c>
      <c r="AO272" s="110">
        <v>265</v>
      </c>
      <c r="AP272" s="110">
        <f t="shared" ref="AP272:AT272" si="839">IFERROR(MAX($AO272-$C$2,0)*INDEX($AL$8:$AL$17,MATCH(AP$7,$AM$8:$AM$17,0))*$C$4/$C$3,AQ272)</f>
        <v>40285.714285714283</v>
      </c>
      <c r="AQ272" s="110">
        <f t="shared" si="839"/>
        <v>50357.142857142855</v>
      </c>
      <c r="AR272" s="110">
        <f t="shared" si="839"/>
        <v>60428.571428571428</v>
      </c>
      <c r="AS272" s="110">
        <f t="shared" si="839"/>
        <v>100714.28571428571</v>
      </c>
      <c r="AT272" s="110">
        <f t="shared" si="839"/>
        <v>201428.57142857142</v>
      </c>
      <c r="BH272" s="110">
        <v>265</v>
      </c>
      <c r="BI272" s="110">
        <f t="shared" ref="BI272:BM272" si="840">IFERROR(MAX($BH272-$C$2,0)*INDEX($BE$8:$BE$17,MATCH(BI$7,$BF$8:$BF$17,0))*$C$4/$C$3,BJ272)</f>
        <v>0</v>
      </c>
      <c r="BJ272" s="110">
        <f t="shared" si="840"/>
        <v>0</v>
      </c>
      <c r="BK272" s="110">
        <f t="shared" si="840"/>
        <v>0</v>
      </c>
      <c r="BL272" s="110">
        <f t="shared" si="840"/>
        <v>0</v>
      </c>
      <c r="BM272" s="110">
        <f t="shared" si="840"/>
        <v>0</v>
      </c>
      <c r="CA272" s="110">
        <v>265</v>
      </c>
      <c r="CB272" s="136">
        <f t="shared" si="834"/>
        <v>29375</v>
      </c>
      <c r="CC272" s="136">
        <f t="shared" si="834"/>
        <v>28535.714285714286</v>
      </c>
      <c r="CD272" s="136">
        <f t="shared" si="834"/>
        <v>50357.142857142855</v>
      </c>
      <c r="CE272" s="136">
        <f t="shared" si="834"/>
        <v>81130.952380952382</v>
      </c>
      <c r="CF272" s="136">
        <f t="shared" si="834"/>
        <v>209821.42857142858</v>
      </c>
      <c r="CL272" s="125">
        <v>265</v>
      </c>
      <c r="CM272" s="125">
        <f t="shared" si="814"/>
        <v>141503.57142857142</v>
      </c>
      <c r="CN272" s="125">
        <f t="shared" si="815"/>
        <v>184978.57142857145</v>
      </c>
      <c r="CO272" s="125">
        <f t="shared" si="816"/>
        <v>216871.42857142858</v>
      </c>
      <c r="CP272" s="125">
        <f t="shared" si="817"/>
        <v>287930.95238095237</v>
      </c>
      <c r="CQ272" s="125">
        <f t="shared" si="818"/>
        <v>517335.71428571426</v>
      </c>
    </row>
    <row r="273" spans="22:95" x14ac:dyDescent="0.2">
      <c r="V273" s="110">
        <v>266</v>
      </c>
      <c r="W273" s="110">
        <f t="shared" si="809"/>
        <v>72148.571428571435</v>
      </c>
      <c r="X273" s="110">
        <f t="shared" si="809"/>
        <v>106537.14285714286</v>
      </c>
      <c r="Y273" s="134">
        <f t="shared" si="810"/>
        <v>106537.14285714286</v>
      </c>
      <c r="Z273" s="110">
        <f t="shared" ref="Z273:AA273" si="841">Y273</f>
        <v>106537.14285714286</v>
      </c>
      <c r="AA273" s="110">
        <f t="shared" si="841"/>
        <v>106537.14285714286</v>
      </c>
      <c r="AO273" s="110">
        <v>266</v>
      </c>
      <c r="AP273" s="110">
        <f t="shared" ref="AP273:AT273" si="842">IFERROR(MAX($AO273-$C$2,0)*INDEX($AL$8:$AL$17,MATCH(AP$7,$AM$8:$AM$17,0))*$C$4/$C$3,AQ273)</f>
        <v>40457.142857142855</v>
      </c>
      <c r="AQ273" s="110">
        <f t="shared" si="842"/>
        <v>50571.428571428572</v>
      </c>
      <c r="AR273" s="110">
        <f t="shared" si="842"/>
        <v>60685.714285714283</v>
      </c>
      <c r="AS273" s="110">
        <f t="shared" si="842"/>
        <v>101142.85714285714</v>
      </c>
      <c r="AT273" s="110">
        <f t="shared" si="842"/>
        <v>202285.71428571429</v>
      </c>
      <c r="BH273" s="110">
        <v>266</v>
      </c>
      <c r="BI273" s="110">
        <f t="shared" ref="BI273:BM273" si="843">IFERROR(MAX($BH273-$C$2,0)*INDEX($BE$8:$BE$17,MATCH(BI$7,$BF$8:$BF$17,0))*$C$4/$C$3,BJ273)</f>
        <v>0</v>
      </c>
      <c r="BJ273" s="110">
        <f t="shared" si="843"/>
        <v>0</v>
      </c>
      <c r="BK273" s="110">
        <f t="shared" si="843"/>
        <v>0</v>
      </c>
      <c r="BL273" s="110">
        <f t="shared" si="843"/>
        <v>0</v>
      </c>
      <c r="BM273" s="110">
        <f t="shared" si="843"/>
        <v>0</v>
      </c>
      <c r="CA273" s="110">
        <v>266</v>
      </c>
      <c r="CB273" s="136">
        <f t="shared" si="834"/>
        <v>29500</v>
      </c>
      <c r="CC273" s="136">
        <f t="shared" si="834"/>
        <v>28657.142857142859</v>
      </c>
      <c r="CD273" s="136">
        <f t="shared" si="834"/>
        <v>50571.428571428572</v>
      </c>
      <c r="CE273" s="136">
        <f t="shared" si="834"/>
        <v>81476.190476190459</v>
      </c>
      <c r="CF273" s="136">
        <f t="shared" si="834"/>
        <v>210714.28571428571</v>
      </c>
      <c r="CL273" s="125">
        <v>266</v>
      </c>
      <c r="CM273" s="125">
        <f t="shared" si="814"/>
        <v>142105.71428571429</v>
      </c>
      <c r="CN273" s="125">
        <f t="shared" si="815"/>
        <v>185765.71428571429</v>
      </c>
      <c r="CO273" s="125">
        <f t="shared" si="816"/>
        <v>217794.28571428571</v>
      </c>
      <c r="CP273" s="125">
        <f t="shared" si="817"/>
        <v>289156.19047619047</v>
      </c>
      <c r="CQ273" s="125">
        <f t="shared" si="818"/>
        <v>519537.14285714284</v>
      </c>
    </row>
    <row r="274" spans="22:95" x14ac:dyDescent="0.2">
      <c r="V274" s="110">
        <v>267</v>
      </c>
      <c r="W274" s="110">
        <f t="shared" si="809"/>
        <v>72454.28571428571</v>
      </c>
      <c r="X274" s="110">
        <f t="shared" si="809"/>
        <v>106988.57142857143</v>
      </c>
      <c r="Y274" s="134">
        <f t="shared" si="810"/>
        <v>106988.57142857143</v>
      </c>
      <c r="Z274" s="110">
        <f t="shared" ref="Z274:AA274" si="844">Y274</f>
        <v>106988.57142857143</v>
      </c>
      <c r="AA274" s="110">
        <f t="shared" si="844"/>
        <v>106988.57142857143</v>
      </c>
      <c r="AO274" s="110">
        <v>267</v>
      </c>
      <c r="AP274" s="110">
        <f t="shared" ref="AP274:AT274" si="845">IFERROR(MAX($AO274-$C$2,0)*INDEX($AL$8:$AL$17,MATCH(AP$7,$AM$8:$AM$17,0))*$C$4/$C$3,AQ274)</f>
        <v>40628.571428571428</v>
      </c>
      <c r="AQ274" s="110">
        <f t="shared" si="845"/>
        <v>50785.714285714283</v>
      </c>
      <c r="AR274" s="110">
        <f t="shared" si="845"/>
        <v>60942.857142857145</v>
      </c>
      <c r="AS274" s="110">
        <f t="shared" si="845"/>
        <v>101571.42857142857</v>
      </c>
      <c r="AT274" s="110">
        <f t="shared" si="845"/>
        <v>203142.85714285713</v>
      </c>
      <c r="BH274" s="110">
        <v>267</v>
      </c>
      <c r="BI274" s="110">
        <f t="shared" ref="BI274:BM274" si="846">IFERROR(MAX($BH274-$C$2,0)*INDEX($BE$8:$BE$17,MATCH(BI$7,$BF$8:$BF$17,0))*$C$4/$C$3,BJ274)</f>
        <v>0</v>
      </c>
      <c r="BJ274" s="110">
        <f t="shared" si="846"/>
        <v>0</v>
      </c>
      <c r="BK274" s="110">
        <f t="shared" si="846"/>
        <v>0</v>
      </c>
      <c r="BL274" s="110">
        <f t="shared" si="846"/>
        <v>0</v>
      </c>
      <c r="BM274" s="110">
        <f t="shared" si="846"/>
        <v>0</v>
      </c>
      <c r="CA274" s="110">
        <v>267</v>
      </c>
      <c r="CB274" s="136">
        <f t="shared" si="834"/>
        <v>29625</v>
      </c>
      <c r="CC274" s="136">
        <f t="shared" si="834"/>
        <v>28778.571428571428</v>
      </c>
      <c r="CD274" s="136">
        <f t="shared" si="834"/>
        <v>50785.714285714283</v>
      </c>
      <c r="CE274" s="136">
        <f t="shared" si="834"/>
        <v>81821.428571428565</v>
      </c>
      <c r="CF274" s="136">
        <f t="shared" si="834"/>
        <v>211607.14285714287</v>
      </c>
      <c r="CL274" s="125">
        <v>267</v>
      </c>
      <c r="CM274" s="125">
        <f t="shared" si="814"/>
        <v>142707.85714285713</v>
      </c>
      <c r="CN274" s="125">
        <f t="shared" si="815"/>
        <v>186552.85714285713</v>
      </c>
      <c r="CO274" s="125">
        <f t="shared" si="816"/>
        <v>218717.14285714287</v>
      </c>
      <c r="CP274" s="125">
        <f t="shared" si="817"/>
        <v>290381.42857142858</v>
      </c>
      <c r="CQ274" s="125">
        <f t="shared" si="818"/>
        <v>521738.57142857148</v>
      </c>
    </row>
    <row r="275" spans="22:95" x14ac:dyDescent="0.2">
      <c r="V275" s="110">
        <v>268</v>
      </c>
      <c r="W275" s="110">
        <f t="shared" si="809"/>
        <v>72760</v>
      </c>
      <c r="X275" s="110">
        <f t="shared" si="809"/>
        <v>107440</v>
      </c>
      <c r="Y275" s="134">
        <f t="shared" si="810"/>
        <v>107440</v>
      </c>
      <c r="Z275" s="110">
        <f t="shared" ref="Z275:AA275" si="847">Y275</f>
        <v>107440</v>
      </c>
      <c r="AA275" s="110">
        <f t="shared" si="847"/>
        <v>107440</v>
      </c>
      <c r="AO275" s="110">
        <v>268</v>
      </c>
      <c r="AP275" s="110">
        <f t="shared" ref="AP275:AT275" si="848">IFERROR(MAX($AO275-$C$2,0)*INDEX($AL$8:$AL$17,MATCH(AP$7,$AM$8:$AM$17,0))*$C$4/$C$3,AQ275)</f>
        <v>40800</v>
      </c>
      <c r="AQ275" s="110">
        <f t="shared" si="848"/>
        <v>51000</v>
      </c>
      <c r="AR275" s="110">
        <f t="shared" si="848"/>
        <v>61200</v>
      </c>
      <c r="AS275" s="110">
        <f t="shared" si="848"/>
        <v>102000</v>
      </c>
      <c r="AT275" s="110">
        <f t="shared" si="848"/>
        <v>204000</v>
      </c>
      <c r="BH275" s="110">
        <v>268</v>
      </c>
      <c r="BI275" s="110">
        <f t="shared" ref="BI275:BM275" si="849">IFERROR(MAX($BH275-$C$2,0)*INDEX($BE$8:$BE$17,MATCH(BI$7,$BF$8:$BF$17,0))*$C$4/$C$3,BJ275)</f>
        <v>0</v>
      </c>
      <c r="BJ275" s="110">
        <f t="shared" si="849"/>
        <v>0</v>
      </c>
      <c r="BK275" s="110">
        <f t="shared" si="849"/>
        <v>0</v>
      </c>
      <c r="BL275" s="110">
        <f t="shared" si="849"/>
        <v>0</v>
      </c>
      <c r="BM275" s="110">
        <f t="shared" si="849"/>
        <v>0</v>
      </c>
      <c r="CA275" s="110">
        <v>268</v>
      </c>
      <c r="CB275" s="136">
        <f t="shared" si="834"/>
        <v>29750</v>
      </c>
      <c r="CC275" s="136">
        <f t="shared" si="834"/>
        <v>28900</v>
      </c>
      <c r="CD275" s="136">
        <f t="shared" si="834"/>
        <v>51000</v>
      </c>
      <c r="CE275" s="136">
        <f t="shared" si="834"/>
        <v>82166.666666666657</v>
      </c>
      <c r="CF275" s="136">
        <f t="shared" si="834"/>
        <v>212500</v>
      </c>
      <c r="CL275" s="125">
        <v>268</v>
      </c>
      <c r="CM275" s="125">
        <f t="shared" si="814"/>
        <v>143310</v>
      </c>
      <c r="CN275" s="125">
        <f t="shared" si="815"/>
        <v>187340</v>
      </c>
      <c r="CO275" s="125">
        <f t="shared" si="816"/>
        <v>219640</v>
      </c>
      <c r="CP275" s="125">
        <f t="shared" si="817"/>
        <v>291606.66666666663</v>
      </c>
      <c r="CQ275" s="125">
        <f t="shared" si="818"/>
        <v>523940</v>
      </c>
    </row>
    <row r="276" spans="22:95" x14ac:dyDescent="0.2">
      <c r="V276" s="110">
        <v>269</v>
      </c>
      <c r="W276" s="110">
        <f t="shared" si="809"/>
        <v>73065.71428571429</v>
      </c>
      <c r="X276" s="110">
        <f t="shared" si="809"/>
        <v>107891.42857142857</v>
      </c>
      <c r="Y276" s="134">
        <f t="shared" si="810"/>
        <v>107891.42857142857</v>
      </c>
      <c r="Z276" s="110">
        <f t="shared" ref="Z276:AA276" si="850">Y276</f>
        <v>107891.42857142857</v>
      </c>
      <c r="AA276" s="110">
        <f t="shared" si="850"/>
        <v>107891.42857142857</v>
      </c>
      <c r="AO276" s="110">
        <v>269</v>
      </c>
      <c r="AP276" s="110">
        <f t="shared" ref="AP276:AT276" si="851">IFERROR(MAX($AO276-$C$2,0)*INDEX($AL$8:$AL$17,MATCH(AP$7,$AM$8:$AM$17,0))*$C$4/$C$3,AQ276)</f>
        <v>40971.428571428572</v>
      </c>
      <c r="AQ276" s="110">
        <f t="shared" si="851"/>
        <v>51214.285714285717</v>
      </c>
      <c r="AR276" s="110">
        <f t="shared" si="851"/>
        <v>61457.142857142855</v>
      </c>
      <c r="AS276" s="110">
        <f t="shared" si="851"/>
        <v>102428.57142857143</v>
      </c>
      <c r="AT276" s="110">
        <f t="shared" si="851"/>
        <v>204857.14285714287</v>
      </c>
      <c r="BH276" s="110">
        <v>269</v>
      </c>
      <c r="BI276" s="110">
        <f t="shared" ref="BI276:BM276" si="852">IFERROR(MAX($BH276-$C$2,0)*INDEX($BE$8:$BE$17,MATCH(BI$7,$BF$8:$BF$17,0))*$C$4/$C$3,BJ276)</f>
        <v>0</v>
      </c>
      <c r="BJ276" s="110">
        <f t="shared" si="852"/>
        <v>0</v>
      </c>
      <c r="BK276" s="110">
        <f t="shared" si="852"/>
        <v>0</v>
      </c>
      <c r="BL276" s="110">
        <f t="shared" si="852"/>
        <v>0</v>
      </c>
      <c r="BM276" s="110">
        <f t="shared" si="852"/>
        <v>0</v>
      </c>
      <c r="CA276" s="110">
        <v>269</v>
      </c>
      <c r="CB276" s="136">
        <f t="shared" si="834"/>
        <v>29875</v>
      </c>
      <c r="CC276" s="136">
        <f t="shared" si="834"/>
        <v>29021.428571428572</v>
      </c>
      <c r="CD276" s="136">
        <f t="shared" si="834"/>
        <v>51214.285714285717</v>
      </c>
      <c r="CE276" s="136">
        <f t="shared" si="834"/>
        <v>82511.904761904749</v>
      </c>
      <c r="CF276" s="136">
        <f t="shared" si="834"/>
        <v>213392.85714285713</v>
      </c>
      <c r="CL276" s="125">
        <v>269</v>
      </c>
      <c r="CM276" s="125">
        <f t="shared" si="814"/>
        <v>143912.14285714287</v>
      </c>
      <c r="CN276" s="125">
        <f t="shared" si="815"/>
        <v>188127.14285714287</v>
      </c>
      <c r="CO276" s="125">
        <f t="shared" si="816"/>
        <v>220562.85714285713</v>
      </c>
      <c r="CP276" s="125">
        <f t="shared" si="817"/>
        <v>292831.90476190473</v>
      </c>
      <c r="CQ276" s="125">
        <f t="shared" si="818"/>
        <v>526141.42857142852</v>
      </c>
    </row>
    <row r="277" spans="22:95" x14ac:dyDescent="0.2">
      <c r="V277" s="110">
        <v>270</v>
      </c>
      <c r="W277" s="110">
        <f t="shared" si="809"/>
        <v>73371.428571428565</v>
      </c>
      <c r="X277" s="110">
        <f t="shared" si="809"/>
        <v>108342.85714285714</v>
      </c>
      <c r="Y277" s="134">
        <f t="shared" si="810"/>
        <v>108342.85714285714</v>
      </c>
      <c r="Z277" s="110">
        <f t="shared" ref="Z277:AA277" si="853">Y277</f>
        <v>108342.85714285714</v>
      </c>
      <c r="AA277" s="110">
        <f t="shared" si="853"/>
        <v>108342.85714285714</v>
      </c>
      <c r="AO277" s="110">
        <v>270</v>
      </c>
      <c r="AP277" s="110">
        <f t="shared" ref="AP277:AT277" si="854">IFERROR(MAX($AO277-$C$2,0)*INDEX($AL$8:$AL$17,MATCH(AP$7,$AM$8:$AM$17,0))*$C$4/$C$3,AQ277)</f>
        <v>41142.857142857145</v>
      </c>
      <c r="AQ277" s="110">
        <f t="shared" si="854"/>
        <v>51428.571428571428</v>
      </c>
      <c r="AR277" s="110">
        <f t="shared" si="854"/>
        <v>61714.285714285717</v>
      </c>
      <c r="AS277" s="110">
        <f t="shared" si="854"/>
        <v>102857.14285714286</v>
      </c>
      <c r="AT277" s="110">
        <f t="shared" si="854"/>
        <v>205714.28571428571</v>
      </c>
      <c r="BH277" s="110">
        <v>270</v>
      </c>
      <c r="BI277" s="110">
        <f t="shared" ref="BI277:BM277" si="855">IFERROR(MAX($BH277-$C$2,0)*INDEX($BE$8:$BE$17,MATCH(BI$7,$BF$8:$BF$17,0))*$C$4/$C$3,BJ277)</f>
        <v>0</v>
      </c>
      <c r="BJ277" s="110">
        <f t="shared" si="855"/>
        <v>0</v>
      </c>
      <c r="BK277" s="110">
        <f t="shared" si="855"/>
        <v>0</v>
      </c>
      <c r="BL277" s="110">
        <f t="shared" si="855"/>
        <v>0</v>
      </c>
      <c r="BM277" s="110">
        <f t="shared" si="855"/>
        <v>0</v>
      </c>
      <c r="CA277" s="110">
        <v>270</v>
      </c>
      <c r="CB277" s="136">
        <f t="shared" si="834"/>
        <v>30000</v>
      </c>
      <c r="CC277" s="136">
        <f t="shared" si="834"/>
        <v>29142.857142857141</v>
      </c>
      <c r="CD277" s="136">
        <f t="shared" si="834"/>
        <v>51428.571428571428</v>
      </c>
      <c r="CE277" s="136">
        <f t="shared" si="834"/>
        <v>82857.142857142855</v>
      </c>
      <c r="CF277" s="136">
        <f t="shared" si="834"/>
        <v>214285.71428571429</v>
      </c>
      <c r="CL277" s="125">
        <v>270</v>
      </c>
      <c r="CM277" s="125">
        <f t="shared" si="814"/>
        <v>144514.28571428571</v>
      </c>
      <c r="CN277" s="125">
        <f t="shared" si="815"/>
        <v>188914.28571428571</v>
      </c>
      <c r="CO277" s="125">
        <f t="shared" si="816"/>
        <v>221485.71428571429</v>
      </c>
      <c r="CP277" s="125">
        <f t="shared" si="817"/>
        <v>294057.14285714284</v>
      </c>
      <c r="CQ277" s="125">
        <f t="shared" si="818"/>
        <v>528342.85714285716</v>
      </c>
    </row>
    <row r="278" spans="22:95" x14ac:dyDescent="0.2">
      <c r="V278" s="110">
        <v>271</v>
      </c>
      <c r="W278" s="110">
        <f t="shared" si="809"/>
        <v>73677.142857142855</v>
      </c>
      <c r="X278" s="110">
        <f t="shared" si="809"/>
        <v>108794.28571428571</v>
      </c>
      <c r="Y278" s="134">
        <f t="shared" si="810"/>
        <v>108794.28571428571</v>
      </c>
      <c r="Z278" s="110">
        <f t="shared" ref="Z278:AA278" si="856">Y278</f>
        <v>108794.28571428571</v>
      </c>
      <c r="AA278" s="110">
        <f t="shared" si="856"/>
        <v>108794.28571428571</v>
      </c>
      <c r="AO278" s="110">
        <v>271</v>
      </c>
      <c r="AP278" s="110">
        <f t="shared" ref="AP278:AT278" si="857">IFERROR(MAX($AO278-$C$2,0)*INDEX($AL$8:$AL$17,MATCH(AP$7,$AM$8:$AM$17,0))*$C$4/$C$3,AQ278)</f>
        <v>41314.285714285717</v>
      </c>
      <c r="AQ278" s="110">
        <f t="shared" si="857"/>
        <v>51642.857142857145</v>
      </c>
      <c r="AR278" s="110">
        <f t="shared" si="857"/>
        <v>61971.428571428572</v>
      </c>
      <c r="AS278" s="110">
        <f t="shared" si="857"/>
        <v>103285.71428571429</v>
      </c>
      <c r="AT278" s="110">
        <f t="shared" si="857"/>
        <v>206571.42857142858</v>
      </c>
      <c r="BH278" s="110">
        <v>271</v>
      </c>
      <c r="BI278" s="110">
        <f t="shared" ref="BI278:BM278" si="858">IFERROR(MAX($BH278-$C$2,0)*INDEX($BE$8:$BE$17,MATCH(BI$7,$BF$8:$BF$17,0))*$C$4/$C$3,BJ278)</f>
        <v>0</v>
      </c>
      <c r="BJ278" s="110">
        <f t="shared" si="858"/>
        <v>0</v>
      </c>
      <c r="BK278" s="110">
        <f t="shared" si="858"/>
        <v>0</v>
      </c>
      <c r="BL278" s="110">
        <f t="shared" si="858"/>
        <v>0</v>
      </c>
      <c r="BM278" s="110">
        <f t="shared" si="858"/>
        <v>0</v>
      </c>
      <c r="CA278" s="110">
        <v>271</v>
      </c>
      <c r="CB278" s="136">
        <f t="shared" si="834"/>
        <v>30125</v>
      </c>
      <c r="CC278" s="136">
        <f t="shared" si="834"/>
        <v>29264.285714285714</v>
      </c>
      <c r="CD278" s="136">
        <f t="shared" si="834"/>
        <v>51642.857142857145</v>
      </c>
      <c r="CE278" s="136">
        <f t="shared" si="834"/>
        <v>83202.380952380947</v>
      </c>
      <c r="CF278" s="136">
        <f t="shared" si="834"/>
        <v>215178.57142857142</v>
      </c>
      <c r="CL278" s="125">
        <v>271</v>
      </c>
      <c r="CM278" s="125">
        <f t="shared" si="814"/>
        <v>145116.42857142858</v>
      </c>
      <c r="CN278" s="125">
        <f t="shared" si="815"/>
        <v>189701.42857142855</v>
      </c>
      <c r="CO278" s="125">
        <f t="shared" si="816"/>
        <v>222408.57142857142</v>
      </c>
      <c r="CP278" s="125">
        <f t="shared" si="817"/>
        <v>295282.38095238095</v>
      </c>
      <c r="CQ278" s="125">
        <f t="shared" si="818"/>
        <v>530544.28571428568</v>
      </c>
    </row>
    <row r="279" spans="22:95" x14ac:dyDescent="0.2">
      <c r="V279" s="110">
        <v>272</v>
      </c>
      <c r="W279" s="110">
        <f t="shared" si="809"/>
        <v>73982.857142857145</v>
      </c>
      <c r="X279" s="110">
        <f t="shared" si="809"/>
        <v>109245.71428571429</v>
      </c>
      <c r="Y279" s="134">
        <f t="shared" si="810"/>
        <v>109245.71428571429</v>
      </c>
      <c r="Z279" s="110">
        <f t="shared" ref="Z279:AA279" si="859">Y279</f>
        <v>109245.71428571429</v>
      </c>
      <c r="AA279" s="110">
        <f t="shared" si="859"/>
        <v>109245.71428571429</v>
      </c>
      <c r="AO279" s="110">
        <v>272</v>
      </c>
      <c r="AP279" s="110">
        <f t="shared" ref="AP279:AT279" si="860">IFERROR(MAX($AO279-$C$2,0)*INDEX($AL$8:$AL$17,MATCH(AP$7,$AM$8:$AM$17,0))*$C$4/$C$3,AQ279)</f>
        <v>41485.714285714283</v>
      </c>
      <c r="AQ279" s="110">
        <f t="shared" si="860"/>
        <v>51857.142857142855</v>
      </c>
      <c r="AR279" s="110">
        <f t="shared" si="860"/>
        <v>62228.571428571428</v>
      </c>
      <c r="AS279" s="110">
        <f t="shared" si="860"/>
        <v>103714.28571428571</v>
      </c>
      <c r="AT279" s="110">
        <f t="shared" si="860"/>
        <v>207428.57142857142</v>
      </c>
      <c r="BH279" s="110">
        <v>272</v>
      </c>
      <c r="BI279" s="110">
        <f t="shared" ref="BI279:BM279" si="861">IFERROR(MAX($BH279-$C$2,0)*INDEX($BE$8:$BE$17,MATCH(BI$7,$BF$8:$BF$17,0))*$C$4/$C$3,BJ279)</f>
        <v>0</v>
      </c>
      <c r="BJ279" s="110">
        <f t="shared" si="861"/>
        <v>0</v>
      </c>
      <c r="BK279" s="110">
        <f t="shared" si="861"/>
        <v>0</v>
      </c>
      <c r="BL279" s="110">
        <f t="shared" si="861"/>
        <v>0</v>
      </c>
      <c r="BM279" s="110">
        <f t="shared" si="861"/>
        <v>0</v>
      </c>
      <c r="CA279" s="110">
        <v>272</v>
      </c>
      <c r="CB279" s="136">
        <f t="shared" si="834"/>
        <v>30250</v>
      </c>
      <c r="CC279" s="136">
        <f t="shared" si="834"/>
        <v>29385.714285714286</v>
      </c>
      <c r="CD279" s="136">
        <f t="shared" si="834"/>
        <v>51857.142857142855</v>
      </c>
      <c r="CE279" s="136">
        <f t="shared" si="834"/>
        <v>83547.619047619039</v>
      </c>
      <c r="CF279" s="136">
        <f t="shared" si="834"/>
        <v>216071.42857142858</v>
      </c>
      <c r="CL279" s="125">
        <v>272</v>
      </c>
      <c r="CM279" s="125">
        <f t="shared" si="814"/>
        <v>145718.57142857142</v>
      </c>
      <c r="CN279" s="125">
        <f t="shared" si="815"/>
        <v>190488.57142857145</v>
      </c>
      <c r="CO279" s="125">
        <f t="shared" si="816"/>
        <v>223331.42857142858</v>
      </c>
      <c r="CP279" s="125">
        <f t="shared" si="817"/>
        <v>296507.61904761905</v>
      </c>
      <c r="CQ279" s="125">
        <f t="shared" si="818"/>
        <v>532745.71428571432</v>
      </c>
    </row>
    <row r="280" spans="22:95" x14ac:dyDescent="0.2">
      <c r="V280" s="110">
        <v>273</v>
      </c>
      <c r="W280" s="110">
        <f t="shared" si="809"/>
        <v>74288.571428571435</v>
      </c>
      <c r="X280" s="110">
        <f t="shared" si="809"/>
        <v>109697.14285714286</v>
      </c>
      <c r="Y280" s="134">
        <f t="shared" si="810"/>
        <v>109697.14285714286</v>
      </c>
      <c r="Z280" s="110">
        <f t="shared" ref="Z280:AA280" si="862">Y280</f>
        <v>109697.14285714286</v>
      </c>
      <c r="AA280" s="110">
        <f t="shared" si="862"/>
        <v>109697.14285714286</v>
      </c>
      <c r="AO280" s="110">
        <v>273</v>
      </c>
      <c r="AP280" s="110">
        <f t="shared" ref="AP280:AT280" si="863">IFERROR(MAX($AO280-$C$2,0)*INDEX($AL$8:$AL$17,MATCH(AP$7,$AM$8:$AM$17,0))*$C$4/$C$3,AQ280)</f>
        <v>41657.142857142855</v>
      </c>
      <c r="AQ280" s="110">
        <f t="shared" si="863"/>
        <v>52071.428571428572</v>
      </c>
      <c r="AR280" s="110">
        <f t="shared" si="863"/>
        <v>62485.714285714283</v>
      </c>
      <c r="AS280" s="110">
        <f t="shared" si="863"/>
        <v>104142.85714285714</v>
      </c>
      <c r="AT280" s="110">
        <f t="shared" si="863"/>
        <v>208285.71428571429</v>
      </c>
      <c r="BH280" s="110">
        <v>273</v>
      </c>
      <c r="BI280" s="110">
        <f t="shared" ref="BI280:BM280" si="864">IFERROR(MAX($BH280-$C$2,0)*INDEX($BE$8:$BE$17,MATCH(BI$7,$BF$8:$BF$17,0))*$C$4/$C$3,BJ280)</f>
        <v>0</v>
      </c>
      <c r="BJ280" s="110">
        <f t="shared" si="864"/>
        <v>0</v>
      </c>
      <c r="BK280" s="110">
        <f t="shared" si="864"/>
        <v>0</v>
      </c>
      <c r="BL280" s="110">
        <f t="shared" si="864"/>
        <v>0</v>
      </c>
      <c r="BM280" s="110">
        <f t="shared" si="864"/>
        <v>0</v>
      </c>
      <c r="CA280" s="110">
        <v>273</v>
      </c>
      <c r="CB280" s="136">
        <f t="shared" si="834"/>
        <v>30375</v>
      </c>
      <c r="CC280" s="136">
        <f t="shared" si="834"/>
        <v>29507.142857142859</v>
      </c>
      <c r="CD280" s="136">
        <f t="shared" si="834"/>
        <v>52071.428571428572</v>
      </c>
      <c r="CE280" s="136">
        <f t="shared" si="834"/>
        <v>83892.857142857145</v>
      </c>
      <c r="CF280" s="136">
        <f t="shared" si="834"/>
        <v>216964.28571428571</v>
      </c>
      <c r="CL280" s="125">
        <v>273</v>
      </c>
      <c r="CM280" s="125">
        <f t="shared" si="814"/>
        <v>146320.71428571429</v>
      </c>
      <c r="CN280" s="125">
        <f t="shared" si="815"/>
        <v>191275.71428571429</v>
      </c>
      <c r="CO280" s="125">
        <f t="shared" si="816"/>
        <v>224254.28571428571</v>
      </c>
      <c r="CP280" s="125">
        <f t="shared" si="817"/>
        <v>297732.85714285716</v>
      </c>
      <c r="CQ280" s="125">
        <f t="shared" si="818"/>
        <v>534947.14285714284</v>
      </c>
    </row>
    <row r="281" spans="22:95" x14ac:dyDescent="0.2">
      <c r="V281" s="110">
        <v>274</v>
      </c>
      <c r="W281" s="110">
        <f t="shared" si="809"/>
        <v>74594.28571428571</v>
      </c>
      <c r="X281" s="110">
        <f t="shared" si="809"/>
        <v>110148.57142857143</v>
      </c>
      <c r="Y281" s="134">
        <f t="shared" si="810"/>
        <v>110148.57142857143</v>
      </c>
      <c r="Z281" s="110">
        <f t="shared" ref="Z281:AA281" si="865">Y281</f>
        <v>110148.57142857143</v>
      </c>
      <c r="AA281" s="110">
        <f t="shared" si="865"/>
        <v>110148.57142857143</v>
      </c>
      <c r="AO281" s="110">
        <v>274</v>
      </c>
      <c r="AP281" s="110">
        <f t="shared" ref="AP281:AT281" si="866">IFERROR(MAX($AO281-$C$2,0)*INDEX($AL$8:$AL$17,MATCH(AP$7,$AM$8:$AM$17,0))*$C$4/$C$3,AQ281)</f>
        <v>41828.571428571428</v>
      </c>
      <c r="AQ281" s="110">
        <f t="shared" si="866"/>
        <v>52285.714285714283</v>
      </c>
      <c r="AR281" s="110">
        <f t="shared" si="866"/>
        <v>62742.857142857145</v>
      </c>
      <c r="AS281" s="110">
        <f t="shared" si="866"/>
        <v>104571.42857142857</v>
      </c>
      <c r="AT281" s="110">
        <f t="shared" si="866"/>
        <v>209142.85714285713</v>
      </c>
      <c r="BH281" s="110">
        <v>274</v>
      </c>
      <c r="BI281" s="110">
        <f t="shared" ref="BI281:BM281" si="867">IFERROR(MAX($BH281-$C$2,0)*INDEX($BE$8:$BE$17,MATCH(BI$7,$BF$8:$BF$17,0))*$C$4/$C$3,BJ281)</f>
        <v>0</v>
      </c>
      <c r="BJ281" s="110">
        <f t="shared" si="867"/>
        <v>0</v>
      </c>
      <c r="BK281" s="110">
        <f t="shared" si="867"/>
        <v>0</v>
      </c>
      <c r="BL281" s="110">
        <f t="shared" si="867"/>
        <v>0</v>
      </c>
      <c r="BM281" s="110">
        <f t="shared" si="867"/>
        <v>0</v>
      </c>
      <c r="CA281" s="110">
        <v>274</v>
      </c>
      <c r="CB281" s="136">
        <f t="shared" si="834"/>
        <v>30500</v>
      </c>
      <c r="CC281" s="136">
        <f t="shared" si="834"/>
        <v>29628.571428571428</v>
      </c>
      <c r="CD281" s="136">
        <f t="shared" si="834"/>
        <v>52285.714285714283</v>
      </c>
      <c r="CE281" s="136">
        <f t="shared" si="834"/>
        <v>84238.095238095237</v>
      </c>
      <c r="CF281" s="136">
        <f t="shared" si="834"/>
        <v>217857.14285714287</v>
      </c>
      <c r="CL281" s="125">
        <v>274</v>
      </c>
      <c r="CM281" s="125">
        <f t="shared" si="814"/>
        <v>146922.85714285713</v>
      </c>
      <c r="CN281" s="125">
        <f t="shared" si="815"/>
        <v>192062.85714285713</v>
      </c>
      <c r="CO281" s="125">
        <f t="shared" si="816"/>
        <v>225177.14285714287</v>
      </c>
      <c r="CP281" s="125">
        <f t="shared" si="817"/>
        <v>298958.09523809527</v>
      </c>
      <c r="CQ281" s="125">
        <f t="shared" si="818"/>
        <v>537148.57142857148</v>
      </c>
    </row>
    <row r="282" spans="22:95" x14ac:dyDescent="0.2">
      <c r="V282" s="110">
        <v>275</v>
      </c>
      <c r="W282" s="110">
        <f t="shared" si="809"/>
        <v>74900</v>
      </c>
      <c r="X282" s="110">
        <f t="shared" si="809"/>
        <v>110600</v>
      </c>
      <c r="Y282" s="134">
        <f t="shared" si="810"/>
        <v>110600</v>
      </c>
      <c r="Z282" s="110">
        <f t="shared" ref="Z282:AA282" si="868">Y282</f>
        <v>110600</v>
      </c>
      <c r="AA282" s="110">
        <f t="shared" si="868"/>
        <v>110600</v>
      </c>
      <c r="AO282" s="110">
        <v>275</v>
      </c>
      <c r="AP282" s="110">
        <f t="shared" ref="AP282:AT282" si="869">IFERROR(MAX($AO282-$C$2,0)*INDEX($AL$8:$AL$17,MATCH(AP$7,$AM$8:$AM$17,0))*$C$4/$C$3,AQ282)</f>
        <v>42000</v>
      </c>
      <c r="AQ282" s="110">
        <f t="shared" si="869"/>
        <v>52500</v>
      </c>
      <c r="AR282" s="110">
        <f t="shared" si="869"/>
        <v>63000</v>
      </c>
      <c r="AS282" s="110">
        <f t="shared" si="869"/>
        <v>105000</v>
      </c>
      <c r="AT282" s="110">
        <f t="shared" si="869"/>
        <v>210000</v>
      </c>
      <c r="BH282" s="110">
        <v>275</v>
      </c>
      <c r="BI282" s="110">
        <f t="shared" ref="BI282:BM282" si="870">IFERROR(MAX($BH282-$C$2,0)*INDEX($BE$8:$BE$17,MATCH(BI$7,$BF$8:$BF$17,0))*$C$4/$C$3,BJ282)</f>
        <v>0</v>
      </c>
      <c r="BJ282" s="110">
        <f t="shared" si="870"/>
        <v>0</v>
      </c>
      <c r="BK282" s="110">
        <f t="shared" si="870"/>
        <v>0</v>
      </c>
      <c r="BL282" s="110">
        <f t="shared" si="870"/>
        <v>0</v>
      </c>
      <c r="BM282" s="110">
        <f t="shared" si="870"/>
        <v>0</v>
      </c>
      <c r="CA282" s="110">
        <v>275</v>
      </c>
      <c r="CB282" s="136">
        <f t="shared" si="834"/>
        <v>30625</v>
      </c>
      <c r="CC282" s="136">
        <f t="shared" si="834"/>
        <v>29750</v>
      </c>
      <c r="CD282" s="136">
        <f t="shared" si="834"/>
        <v>52500</v>
      </c>
      <c r="CE282" s="136">
        <f t="shared" si="834"/>
        <v>84583.333333333328</v>
      </c>
      <c r="CF282" s="136">
        <f t="shared" si="834"/>
        <v>218750</v>
      </c>
      <c r="CL282" s="125">
        <v>275</v>
      </c>
      <c r="CM282" s="125">
        <f t="shared" si="814"/>
        <v>147525</v>
      </c>
      <c r="CN282" s="125">
        <f t="shared" si="815"/>
        <v>192850</v>
      </c>
      <c r="CO282" s="125">
        <f t="shared" si="816"/>
        <v>226100</v>
      </c>
      <c r="CP282" s="125">
        <f t="shared" si="817"/>
        <v>300183.33333333331</v>
      </c>
      <c r="CQ282" s="125">
        <f t="shared" si="818"/>
        <v>539350</v>
      </c>
    </row>
    <row r="283" spans="22:95" x14ac:dyDescent="0.2">
      <c r="V283" s="110">
        <v>276</v>
      </c>
      <c r="W283" s="110">
        <f t="shared" si="809"/>
        <v>75205.71428571429</v>
      </c>
      <c r="X283" s="110">
        <f t="shared" si="809"/>
        <v>111051.42857142857</v>
      </c>
      <c r="Y283" s="134">
        <f t="shared" si="810"/>
        <v>111051.42857142857</v>
      </c>
      <c r="Z283" s="110">
        <f t="shared" ref="Z283:AA283" si="871">Y283</f>
        <v>111051.42857142857</v>
      </c>
      <c r="AA283" s="110">
        <f t="shared" si="871"/>
        <v>111051.42857142857</v>
      </c>
      <c r="AO283" s="110">
        <v>276</v>
      </c>
      <c r="AP283" s="110">
        <f t="shared" ref="AP283:AT283" si="872">IFERROR(MAX($AO283-$C$2,0)*INDEX($AL$8:$AL$17,MATCH(AP$7,$AM$8:$AM$17,0))*$C$4/$C$3,AQ283)</f>
        <v>42171.428571428572</v>
      </c>
      <c r="AQ283" s="110">
        <f t="shared" si="872"/>
        <v>52714.285714285717</v>
      </c>
      <c r="AR283" s="110">
        <f t="shared" si="872"/>
        <v>63257.142857142855</v>
      </c>
      <c r="AS283" s="110">
        <f t="shared" si="872"/>
        <v>105428.57142857143</v>
      </c>
      <c r="AT283" s="110">
        <f t="shared" si="872"/>
        <v>210857.14285714287</v>
      </c>
      <c r="BH283" s="110">
        <v>276</v>
      </c>
      <c r="BI283" s="110">
        <f t="shared" ref="BI283:BM283" si="873">IFERROR(MAX($BH283-$C$2,0)*INDEX($BE$8:$BE$17,MATCH(BI$7,$BF$8:$BF$17,0))*$C$4/$C$3,BJ283)</f>
        <v>0</v>
      </c>
      <c r="BJ283" s="110">
        <f t="shared" si="873"/>
        <v>0</v>
      </c>
      <c r="BK283" s="110">
        <f t="shared" si="873"/>
        <v>0</v>
      </c>
      <c r="BL283" s="110">
        <f t="shared" si="873"/>
        <v>0</v>
      </c>
      <c r="BM283" s="110">
        <f t="shared" si="873"/>
        <v>0</v>
      </c>
      <c r="CA283" s="110">
        <v>276</v>
      </c>
      <c r="CB283" s="136">
        <f t="shared" si="834"/>
        <v>30750</v>
      </c>
      <c r="CC283" s="136">
        <f t="shared" si="834"/>
        <v>29871.428571428572</v>
      </c>
      <c r="CD283" s="136">
        <f t="shared" si="834"/>
        <v>52714.285714285717</v>
      </c>
      <c r="CE283" s="136">
        <f t="shared" si="834"/>
        <v>84928.571428571435</v>
      </c>
      <c r="CF283" s="136">
        <f t="shared" si="834"/>
        <v>219642.85714285713</v>
      </c>
      <c r="CL283" s="125">
        <v>276</v>
      </c>
      <c r="CM283" s="125">
        <f t="shared" si="814"/>
        <v>148127.14285714287</v>
      </c>
      <c r="CN283" s="125">
        <f t="shared" si="815"/>
        <v>193637.14285714287</v>
      </c>
      <c r="CO283" s="125">
        <f t="shared" si="816"/>
        <v>227022.85714285713</v>
      </c>
      <c r="CP283" s="125">
        <f t="shared" si="817"/>
        <v>301408.57142857142</v>
      </c>
      <c r="CQ283" s="125">
        <f t="shared" si="818"/>
        <v>541551.42857142852</v>
      </c>
    </row>
    <row r="284" spans="22:95" x14ac:dyDescent="0.2">
      <c r="V284" s="110">
        <v>277</v>
      </c>
      <c r="W284" s="110">
        <f t="shared" si="809"/>
        <v>75511.428571428565</v>
      </c>
      <c r="X284" s="110">
        <f t="shared" si="809"/>
        <v>111502.85714285714</v>
      </c>
      <c r="Y284" s="134">
        <f t="shared" si="810"/>
        <v>111502.85714285714</v>
      </c>
      <c r="Z284" s="110">
        <f t="shared" ref="Z284:AA284" si="874">Y284</f>
        <v>111502.85714285714</v>
      </c>
      <c r="AA284" s="110">
        <f t="shared" si="874"/>
        <v>111502.85714285714</v>
      </c>
      <c r="AO284" s="110">
        <v>277</v>
      </c>
      <c r="AP284" s="110">
        <f t="shared" ref="AP284:AT284" si="875">IFERROR(MAX($AO284-$C$2,0)*INDEX($AL$8:$AL$17,MATCH(AP$7,$AM$8:$AM$17,0))*$C$4/$C$3,AQ284)</f>
        <v>42342.857142857145</v>
      </c>
      <c r="AQ284" s="110">
        <f t="shared" si="875"/>
        <v>52928.571428571428</v>
      </c>
      <c r="AR284" s="110">
        <f t="shared" si="875"/>
        <v>63514.285714285717</v>
      </c>
      <c r="AS284" s="110">
        <f t="shared" si="875"/>
        <v>105857.14285714286</v>
      </c>
      <c r="AT284" s="110">
        <f t="shared" si="875"/>
        <v>211714.28571428571</v>
      </c>
      <c r="BH284" s="110">
        <v>277</v>
      </c>
      <c r="BI284" s="110">
        <f t="shared" ref="BI284:BM284" si="876">IFERROR(MAX($BH284-$C$2,0)*INDEX($BE$8:$BE$17,MATCH(BI$7,$BF$8:$BF$17,0))*$C$4/$C$3,BJ284)</f>
        <v>0</v>
      </c>
      <c r="BJ284" s="110">
        <f t="shared" si="876"/>
        <v>0</v>
      </c>
      <c r="BK284" s="110">
        <f t="shared" si="876"/>
        <v>0</v>
      </c>
      <c r="BL284" s="110">
        <f t="shared" si="876"/>
        <v>0</v>
      </c>
      <c r="BM284" s="110">
        <f t="shared" si="876"/>
        <v>0</v>
      </c>
      <c r="CA284" s="110">
        <v>277</v>
      </c>
      <c r="CB284" s="136">
        <f t="shared" si="834"/>
        <v>30875</v>
      </c>
      <c r="CC284" s="136">
        <f t="shared" si="834"/>
        <v>29992.857142857141</v>
      </c>
      <c r="CD284" s="136">
        <f t="shared" si="834"/>
        <v>52928.571428571428</v>
      </c>
      <c r="CE284" s="136">
        <f t="shared" si="834"/>
        <v>85273.809523809512</v>
      </c>
      <c r="CF284" s="136">
        <f t="shared" si="834"/>
        <v>220535.71428571429</v>
      </c>
      <c r="CL284" s="125">
        <v>277</v>
      </c>
      <c r="CM284" s="125">
        <f t="shared" si="814"/>
        <v>148729.28571428571</v>
      </c>
      <c r="CN284" s="125">
        <f t="shared" si="815"/>
        <v>194424.28571428571</v>
      </c>
      <c r="CO284" s="125">
        <f t="shared" si="816"/>
        <v>227945.71428571429</v>
      </c>
      <c r="CP284" s="125">
        <f t="shared" si="817"/>
        <v>302633.80952380953</v>
      </c>
      <c r="CQ284" s="125">
        <f t="shared" si="818"/>
        <v>543752.85714285716</v>
      </c>
    </row>
    <row r="285" spans="22:95" x14ac:dyDescent="0.2">
      <c r="V285" s="110">
        <v>278</v>
      </c>
      <c r="W285" s="110">
        <f t="shared" si="809"/>
        <v>75817.142857142855</v>
      </c>
      <c r="X285" s="110">
        <f t="shared" si="809"/>
        <v>111954.28571428571</v>
      </c>
      <c r="Y285" s="134">
        <f t="shared" si="810"/>
        <v>111954.28571428571</v>
      </c>
      <c r="Z285" s="110">
        <f t="shared" ref="Z285:AA285" si="877">Y285</f>
        <v>111954.28571428571</v>
      </c>
      <c r="AA285" s="110">
        <f t="shared" si="877"/>
        <v>111954.28571428571</v>
      </c>
      <c r="AO285" s="110">
        <v>278</v>
      </c>
      <c r="AP285" s="110">
        <f t="shared" ref="AP285:AT285" si="878">IFERROR(MAX($AO285-$C$2,0)*INDEX($AL$8:$AL$17,MATCH(AP$7,$AM$8:$AM$17,0))*$C$4/$C$3,AQ285)</f>
        <v>42514.285714285717</v>
      </c>
      <c r="AQ285" s="110">
        <f t="shared" si="878"/>
        <v>53142.857142857145</v>
      </c>
      <c r="AR285" s="110">
        <f t="shared" si="878"/>
        <v>63771.428571428572</v>
      </c>
      <c r="AS285" s="110">
        <f t="shared" si="878"/>
        <v>106285.71428571429</v>
      </c>
      <c r="AT285" s="110">
        <f t="shared" si="878"/>
        <v>212571.42857142858</v>
      </c>
      <c r="BH285" s="110">
        <v>278</v>
      </c>
      <c r="BI285" s="110">
        <f t="shared" ref="BI285:BM285" si="879">IFERROR(MAX($BH285-$C$2,0)*INDEX($BE$8:$BE$17,MATCH(BI$7,$BF$8:$BF$17,0))*$C$4/$C$3,BJ285)</f>
        <v>0</v>
      </c>
      <c r="BJ285" s="110">
        <f t="shared" si="879"/>
        <v>0</v>
      </c>
      <c r="BK285" s="110">
        <f t="shared" si="879"/>
        <v>0</v>
      </c>
      <c r="BL285" s="110">
        <f t="shared" si="879"/>
        <v>0</v>
      </c>
      <c r="BM285" s="110">
        <f t="shared" si="879"/>
        <v>0</v>
      </c>
      <c r="CA285" s="110">
        <v>278</v>
      </c>
      <c r="CB285" s="136">
        <f t="shared" si="834"/>
        <v>31000</v>
      </c>
      <c r="CC285" s="136">
        <f t="shared" si="834"/>
        <v>30114.285714285714</v>
      </c>
      <c r="CD285" s="136">
        <f t="shared" si="834"/>
        <v>53142.857142857145</v>
      </c>
      <c r="CE285" s="136">
        <f t="shared" si="834"/>
        <v>85619.047619047604</v>
      </c>
      <c r="CF285" s="136">
        <f t="shared" si="834"/>
        <v>221428.57142857142</v>
      </c>
      <c r="CL285" s="125">
        <v>278</v>
      </c>
      <c r="CM285" s="125">
        <f t="shared" si="814"/>
        <v>149331.42857142858</v>
      </c>
      <c r="CN285" s="125">
        <f t="shared" si="815"/>
        <v>195211.42857142855</v>
      </c>
      <c r="CO285" s="125">
        <f t="shared" si="816"/>
        <v>228868.57142857142</v>
      </c>
      <c r="CP285" s="125">
        <f t="shared" si="817"/>
        <v>303859.04761904757</v>
      </c>
      <c r="CQ285" s="125">
        <f t="shared" si="818"/>
        <v>545954.28571428568</v>
      </c>
    </row>
    <row r="286" spans="22:95" x14ac:dyDescent="0.2">
      <c r="V286" s="110">
        <v>279</v>
      </c>
      <c r="W286" s="110">
        <f t="shared" si="809"/>
        <v>76122.857142857145</v>
      </c>
      <c r="X286" s="110">
        <f t="shared" si="809"/>
        <v>112405.71428571429</v>
      </c>
      <c r="Y286" s="134">
        <f t="shared" si="810"/>
        <v>112405.71428571429</v>
      </c>
      <c r="Z286" s="110">
        <f t="shared" ref="Z286:AA286" si="880">Y286</f>
        <v>112405.71428571429</v>
      </c>
      <c r="AA286" s="110">
        <f t="shared" si="880"/>
        <v>112405.71428571429</v>
      </c>
      <c r="AO286" s="110">
        <v>279</v>
      </c>
      <c r="AP286" s="110">
        <f t="shared" ref="AP286:AT286" si="881">IFERROR(MAX($AO286-$C$2,0)*INDEX($AL$8:$AL$17,MATCH(AP$7,$AM$8:$AM$17,0))*$C$4/$C$3,AQ286)</f>
        <v>42685.714285714283</v>
      </c>
      <c r="AQ286" s="110">
        <f t="shared" si="881"/>
        <v>53357.142857142855</v>
      </c>
      <c r="AR286" s="110">
        <f t="shared" si="881"/>
        <v>64028.571428571428</v>
      </c>
      <c r="AS286" s="110">
        <f t="shared" si="881"/>
        <v>106714.28571428571</v>
      </c>
      <c r="AT286" s="110">
        <f t="shared" si="881"/>
        <v>213428.57142857142</v>
      </c>
      <c r="BH286" s="110">
        <v>279</v>
      </c>
      <c r="BI286" s="110">
        <f t="shared" ref="BI286:BM286" si="882">IFERROR(MAX($BH286-$C$2,0)*INDEX($BE$8:$BE$17,MATCH(BI$7,$BF$8:$BF$17,0))*$C$4/$C$3,BJ286)</f>
        <v>0</v>
      </c>
      <c r="BJ286" s="110">
        <f t="shared" si="882"/>
        <v>0</v>
      </c>
      <c r="BK286" s="110">
        <f t="shared" si="882"/>
        <v>0</v>
      </c>
      <c r="BL286" s="110">
        <f t="shared" si="882"/>
        <v>0</v>
      </c>
      <c r="BM286" s="110">
        <f t="shared" si="882"/>
        <v>0</v>
      </c>
      <c r="CA286" s="110">
        <v>279</v>
      </c>
      <c r="CB286" s="136">
        <f t="shared" si="834"/>
        <v>31125</v>
      </c>
      <c r="CC286" s="136">
        <f t="shared" si="834"/>
        <v>30235.714285714286</v>
      </c>
      <c r="CD286" s="136">
        <f t="shared" si="834"/>
        <v>53357.142857142855</v>
      </c>
      <c r="CE286" s="136">
        <f t="shared" si="834"/>
        <v>85964.28571428571</v>
      </c>
      <c r="CF286" s="136">
        <f t="shared" si="834"/>
        <v>222321.42857142858</v>
      </c>
      <c r="CL286" s="125">
        <v>279</v>
      </c>
      <c r="CM286" s="125">
        <f t="shared" si="814"/>
        <v>149933.57142857142</v>
      </c>
      <c r="CN286" s="125">
        <f t="shared" si="815"/>
        <v>195998.57142857145</v>
      </c>
      <c r="CO286" s="125">
        <f t="shared" si="816"/>
        <v>229791.42857142858</v>
      </c>
      <c r="CP286" s="125">
        <f t="shared" si="817"/>
        <v>305084.28571428568</v>
      </c>
      <c r="CQ286" s="125">
        <f t="shared" si="818"/>
        <v>548155.71428571432</v>
      </c>
    </row>
    <row r="287" spans="22:95" x14ac:dyDescent="0.2">
      <c r="V287" s="110">
        <v>280</v>
      </c>
      <c r="W287" s="110">
        <f t="shared" si="809"/>
        <v>76428.571428571435</v>
      </c>
      <c r="X287" s="110">
        <f t="shared" si="809"/>
        <v>112857.14285714286</v>
      </c>
      <c r="Y287" s="134">
        <f t="shared" si="810"/>
        <v>112857.14285714286</v>
      </c>
      <c r="Z287" s="110">
        <f t="shared" ref="Z287:AA287" si="883">Y287</f>
        <v>112857.14285714286</v>
      </c>
      <c r="AA287" s="110">
        <f t="shared" si="883"/>
        <v>112857.14285714286</v>
      </c>
      <c r="AO287" s="110">
        <v>280</v>
      </c>
      <c r="AP287" s="110">
        <f t="shared" ref="AP287:AT287" si="884">IFERROR(MAX($AO287-$C$2,0)*INDEX($AL$8:$AL$17,MATCH(AP$7,$AM$8:$AM$17,0))*$C$4/$C$3,AQ287)</f>
        <v>42857.142857142855</v>
      </c>
      <c r="AQ287" s="110">
        <f t="shared" si="884"/>
        <v>53571.428571428572</v>
      </c>
      <c r="AR287" s="110">
        <f t="shared" si="884"/>
        <v>64285.714285714283</v>
      </c>
      <c r="AS287" s="110">
        <f t="shared" si="884"/>
        <v>107142.85714285714</v>
      </c>
      <c r="AT287" s="110">
        <f t="shared" si="884"/>
        <v>214285.71428571429</v>
      </c>
      <c r="BH287" s="110">
        <v>280</v>
      </c>
      <c r="BI287" s="110">
        <f t="shared" ref="BI287:BM287" si="885">IFERROR(MAX($BH287-$C$2,0)*INDEX($BE$8:$BE$17,MATCH(BI$7,$BF$8:$BF$17,0))*$C$4/$C$3,BJ287)</f>
        <v>0</v>
      </c>
      <c r="BJ287" s="110">
        <f t="shared" si="885"/>
        <v>0</v>
      </c>
      <c r="BK287" s="110">
        <f t="shared" si="885"/>
        <v>0</v>
      </c>
      <c r="BL287" s="110">
        <f t="shared" si="885"/>
        <v>0</v>
      </c>
      <c r="BM287" s="110">
        <f t="shared" si="885"/>
        <v>0</v>
      </c>
      <c r="CA287" s="110">
        <v>280</v>
      </c>
      <c r="CB287" s="136">
        <f t="shared" si="834"/>
        <v>31250</v>
      </c>
      <c r="CC287" s="136">
        <f t="shared" si="834"/>
        <v>30357.142857142859</v>
      </c>
      <c r="CD287" s="136">
        <f t="shared" si="834"/>
        <v>53571.428571428572</v>
      </c>
      <c r="CE287" s="136">
        <f t="shared" si="834"/>
        <v>86309.523809523802</v>
      </c>
      <c r="CF287" s="136">
        <f t="shared" si="834"/>
        <v>223214.28571428571</v>
      </c>
      <c r="CL287" s="125">
        <v>280</v>
      </c>
      <c r="CM287" s="125">
        <f t="shared" si="814"/>
        <v>150535.71428571429</v>
      </c>
      <c r="CN287" s="125">
        <f t="shared" si="815"/>
        <v>196785.71428571429</v>
      </c>
      <c r="CO287" s="125">
        <f t="shared" si="816"/>
        <v>230714.28571428571</v>
      </c>
      <c r="CP287" s="125">
        <f t="shared" si="817"/>
        <v>306309.52380952379</v>
      </c>
      <c r="CQ287" s="125">
        <f t="shared" si="818"/>
        <v>550357.14285714284</v>
      </c>
    </row>
    <row r="288" spans="22:95" x14ac:dyDescent="0.2">
      <c r="V288" s="110">
        <v>281</v>
      </c>
      <c r="W288" s="110">
        <f t="shared" si="809"/>
        <v>76734.28571428571</v>
      </c>
      <c r="X288" s="110">
        <f t="shared" si="809"/>
        <v>113308.57142857143</v>
      </c>
      <c r="Y288" s="134">
        <f t="shared" si="810"/>
        <v>113308.57142857143</v>
      </c>
      <c r="Z288" s="110">
        <f t="shared" ref="Z288:AA288" si="886">Y288</f>
        <v>113308.57142857143</v>
      </c>
      <c r="AA288" s="110">
        <f t="shared" si="886"/>
        <v>113308.57142857143</v>
      </c>
      <c r="AO288" s="110">
        <v>281</v>
      </c>
      <c r="AP288" s="110">
        <f t="shared" ref="AP288:AT288" si="887">IFERROR(MAX($AO288-$C$2,0)*INDEX($AL$8:$AL$17,MATCH(AP$7,$AM$8:$AM$17,0))*$C$4/$C$3,AQ288)</f>
        <v>43028.571428571428</v>
      </c>
      <c r="AQ288" s="110">
        <f t="shared" si="887"/>
        <v>53785.714285714283</v>
      </c>
      <c r="AR288" s="110">
        <f t="shared" si="887"/>
        <v>64542.857142857145</v>
      </c>
      <c r="AS288" s="110">
        <f t="shared" si="887"/>
        <v>107571.42857142857</v>
      </c>
      <c r="AT288" s="110">
        <f t="shared" si="887"/>
        <v>215142.85714285713</v>
      </c>
      <c r="BH288" s="110">
        <v>281</v>
      </c>
      <c r="BI288" s="110">
        <f t="shared" ref="BI288:BM288" si="888">IFERROR(MAX($BH288-$C$2,0)*INDEX($BE$8:$BE$17,MATCH(BI$7,$BF$8:$BF$17,0))*$C$4/$C$3,BJ288)</f>
        <v>0</v>
      </c>
      <c r="BJ288" s="110">
        <f t="shared" si="888"/>
        <v>0</v>
      </c>
      <c r="BK288" s="110">
        <f t="shared" si="888"/>
        <v>0</v>
      </c>
      <c r="BL288" s="110">
        <f t="shared" si="888"/>
        <v>0</v>
      </c>
      <c r="BM288" s="110">
        <f t="shared" si="888"/>
        <v>0</v>
      </c>
      <c r="CA288" s="110">
        <v>281</v>
      </c>
      <c r="CB288" s="136">
        <f t="shared" si="834"/>
        <v>31375</v>
      </c>
      <c r="CC288" s="136">
        <f t="shared" si="834"/>
        <v>30478.571428571428</v>
      </c>
      <c r="CD288" s="136">
        <f t="shared" si="834"/>
        <v>53785.714285714283</v>
      </c>
      <c r="CE288" s="136">
        <f t="shared" si="834"/>
        <v>86654.761904761894</v>
      </c>
      <c r="CF288" s="136">
        <f t="shared" si="834"/>
        <v>224107.14285714287</v>
      </c>
      <c r="CL288" s="125">
        <v>281</v>
      </c>
      <c r="CM288" s="125">
        <f t="shared" si="814"/>
        <v>151137.85714285713</v>
      </c>
      <c r="CN288" s="125">
        <f t="shared" si="815"/>
        <v>197572.85714285713</v>
      </c>
      <c r="CO288" s="125">
        <f t="shared" si="816"/>
        <v>231637.14285714287</v>
      </c>
      <c r="CP288" s="125">
        <f t="shared" si="817"/>
        <v>307534.76190476189</v>
      </c>
      <c r="CQ288" s="125">
        <f t="shared" si="818"/>
        <v>552558.57142857148</v>
      </c>
    </row>
    <row r="289" spans="22:95" x14ac:dyDescent="0.2">
      <c r="V289" s="110">
        <v>282</v>
      </c>
      <c r="W289" s="110">
        <f t="shared" si="809"/>
        <v>77040</v>
      </c>
      <c r="X289" s="110">
        <f t="shared" si="809"/>
        <v>113760</v>
      </c>
      <c r="Y289" s="134">
        <f t="shared" si="810"/>
        <v>113760</v>
      </c>
      <c r="Z289" s="110">
        <f t="shared" ref="Z289:AA289" si="889">Y289</f>
        <v>113760</v>
      </c>
      <c r="AA289" s="110">
        <f t="shared" si="889"/>
        <v>113760</v>
      </c>
      <c r="AO289" s="110">
        <v>282</v>
      </c>
      <c r="AP289" s="110">
        <f t="shared" ref="AP289:AT289" si="890">IFERROR(MAX($AO289-$C$2,0)*INDEX($AL$8:$AL$17,MATCH(AP$7,$AM$8:$AM$17,0))*$C$4/$C$3,AQ289)</f>
        <v>43200</v>
      </c>
      <c r="AQ289" s="110">
        <f t="shared" si="890"/>
        <v>54000</v>
      </c>
      <c r="AR289" s="110">
        <f t="shared" si="890"/>
        <v>64800</v>
      </c>
      <c r="AS289" s="110">
        <f t="shared" si="890"/>
        <v>108000</v>
      </c>
      <c r="AT289" s="110">
        <f t="shared" si="890"/>
        <v>216000</v>
      </c>
      <c r="BH289" s="110">
        <v>282</v>
      </c>
      <c r="BI289" s="110">
        <f t="shared" ref="BI289:BM289" si="891">IFERROR(MAX($BH289-$C$2,0)*INDEX($BE$8:$BE$17,MATCH(BI$7,$BF$8:$BF$17,0))*$C$4/$C$3,BJ289)</f>
        <v>0</v>
      </c>
      <c r="BJ289" s="110">
        <f t="shared" si="891"/>
        <v>0</v>
      </c>
      <c r="BK289" s="110">
        <f t="shared" si="891"/>
        <v>0</v>
      </c>
      <c r="BL289" s="110">
        <f t="shared" si="891"/>
        <v>0</v>
      </c>
      <c r="BM289" s="110">
        <f t="shared" si="891"/>
        <v>0</v>
      </c>
      <c r="CA289" s="110">
        <v>282</v>
      </c>
      <c r="CB289" s="136">
        <f t="shared" si="834"/>
        <v>31500</v>
      </c>
      <c r="CC289" s="136">
        <f t="shared" si="834"/>
        <v>30600</v>
      </c>
      <c r="CD289" s="136">
        <f t="shared" si="834"/>
        <v>54000</v>
      </c>
      <c r="CE289" s="136">
        <f t="shared" si="834"/>
        <v>87000</v>
      </c>
      <c r="CF289" s="136">
        <f t="shared" si="834"/>
        <v>225000</v>
      </c>
      <c r="CL289" s="125">
        <v>282</v>
      </c>
      <c r="CM289" s="125">
        <f t="shared" si="814"/>
        <v>151740</v>
      </c>
      <c r="CN289" s="125">
        <f t="shared" si="815"/>
        <v>198360</v>
      </c>
      <c r="CO289" s="125">
        <f t="shared" si="816"/>
        <v>232560</v>
      </c>
      <c r="CP289" s="125">
        <f t="shared" si="817"/>
        <v>308760</v>
      </c>
      <c r="CQ289" s="125">
        <f t="shared" si="818"/>
        <v>554760</v>
      </c>
    </row>
    <row r="290" spans="22:95" x14ac:dyDescent="0.2">
      <c r="V290" s="110">
        <v>283</v>
      </c>
      <c r="W290" s="110">
        <f t="shared" si="809"/>
        <v>77345.71428571429</v>
      </c>
      <c r="X290" s="110">
        <f t="shared" si="809"/>
        <v>114211.42857142857</v>
      </c>
      <c r="Y290" s="134">
        <f t="shared" si="810"/>
        <v>114211.42857142857</v>
      </c>
      <c r="Z290" s="110">
        <f t="shared" ref="Z290:AA290" si="892">Y290</f>
        <v>114211.42857142857</v>
      </c>
      <c r="AA290" s="110">
        <f t="shared" si="892"/>
        <v>114211.42857142857</v>
      </c>
      <c r="AO290" s="110">
        <v>283</v>
      </c>
      <c r="AP290" s="110">
        <f t="shared" ref="AP290:AT290" si="893">IFERROR(MAX($AO290-$C$2,0)*INDEX($AL$8:$AL$17,MATCH(AP$7,$AM$8:$AM$17,0))*$C$4/$C$3,AQ290)</f>
        <v>43371.428571428572</v>
      </c>
      <c r="AQ290" s="110">
        <f t="shared" si="893"/>
        <v>54214.285714285717</v>
      </c>
      <c r="AR290" s="110">
        <f t="shared" si="893"/>
        <v>65057.142857142855</v>
      </c>
      <c r="AS290" s="110">
        <f t="shared" si="893"/>
        <v>108428.57142857143</v>
      </c>
      <c r="AT290" s="110">
        <f t="shared" si="893"/>
        <v>216857.14285714287</v>
      </c>
      <c r="BH290" s="110">
        <v>283</v>
      </c>
      <c r="BI290" s="110">
        <f t="shared" ref="BI290:BM290" si="894">IFERROR(MAX($BH290-$C$2,0)*INDEX($BE$8:$BE$17,MATCH(BI$7,$BF$8:$BF$17,0))*$C$4/$C$3,BJ290)</f>
        <v>0</v>
      </c>
      <c r="BJ290" s="110">
        <f t="shared" si="894"/>
        <v>0</v>
      </c>
      <c r="BK290" s="110">
        <f t="shared" si="894"/>
        <v>0</v>
      </c>
      <c r="BL290" s="110">
        <f t="shared" si="894"/>
        <v>0</v>
      </c>
      <c r="BM290" s="110">
        <f t="shared" si="894"/>
        <v>0</v>
      </c>
      <c r="CA290" s="110">
        <v>283</v>
      </c>
      <c r="CB290" s="136">
        <f t="shared" si="834"/>
        <v>31625</v>
      </c>
      <c r="CC290" s="136">
        <f t="shared" si="834"/>
        <v>30721.428571428572</v>
      </c>
      <c r="CD290" s="136">
        <f t="shared" si="834"/>
        <v>54214.285714285717</v>
      </c>
      <c r="CE290" s="136">
        <f t="shared" si="834"/>
        <v>87345.238095238092</v>
      </c>
      <c r="CF290" s="136">
        <f t="shared" si="834"/>
        <v>225892.85714285713</v>
      </c>
      <c r="CL290" s="125">
        <v>283</v>
      </c>
      <c r="CM290" s="125">
        <f t="shared" si="814"/>
        <v>152342.14285714287</v>
      </c>
      <c r="CN290" s="125">
        <f t="shared" si="815"/>
        <v>199147.14285714287</v>
      </c>
      <c r="CO290" s="125">
        <f t="shared" si="816"/>
        <v>233482.85714285713</v>
      </c>
      <c r="CP290" s="125">
        <f t="shared" si="817"/>
        <v>309985.23809523811</v>
      </c>
      <c r="CQ290" s="125">
        <f t="shared" si="818"/>
        <v>556961.42857142852</v>
      </c>
    </row>
    <row r="291" spans="22:95" x14ac:dyDescent="0.2">
      <c r="V291" s="110">
        <v>284</v>
      </c>
      <c r="W291" s="110">
        <f t="shared" si="809"/>
        <v>77651.428571428565</v>
      </c>
      <c r="X291" s="110">
        <f t="shared" si="809"/>
        <v>114662.85714285714</v>
      </c>
      <c r="Y291" s="134">
        <f t="shared" si="810"/>
        <v>114662.85714285714</v>
      </c>
      <c r="Z291" s="110">
        <f t="shared" ref="Z291:AA291" si="895">Y291</f>
        <v>114662.85714285714</v>
      </c>
      <c r="AA291" s="110">
        <f t="shared" si="895"/>
        <v>114662.85714285714</v>
      </c>
      <c r="AO291" s="110">
        <v>284</v>
      </c>
      <c r="AP291" s="110">
        <f t="shared" ref="AP291:AT291" si="896">IFERROR(MAX($AO291-$C$2,0)*INDEX($AL$8:$AL$17,MATCH(AP$7,$AM$8:$AM$17,0))*$C$4/$C$3,AQ291)</f>
        <v>43542.857142857145</v>
      </c>
      <c r="AQ291" s="110">
        <f t="shared" si="896"/>
        <v>54428.571428571428</v>
      </c>
      <c r="AR291" s="110">
        <f t="shared" si="896"/>
        <v>65314.285714285717</v>
      </c>
      <c r="AS291" s="110">
        <f t="shared" si="896"/>
        <v>108857.14285714286</v>
      </c>
      <c r="AT291" s="110">
        <f t="shared" si="896"/>
        <v>217714.28571428571</v>
      </c>
      <c r="BH291" s="110">
        <v>284</v>
      </c>
      <c r="BI291" s="110">
        <f t="shared" ref="BI291:BM291" si="897">IFERROR(MAX($BH291-$C$2,0)*INDEX($BE$8:$BE$17,MATCH(BI$7,$BF$8:$BF$17,0))*$C$4/$C$3,BJ291)</f>
        <v>0</v>
      </c>
      <c r="BJ291" s="110">
        <f t="shared" si="897"/>
        <v>0</v>
      </c>
      <c r="BK291" s="110">
        <f t="shared" si="897"/>
        <v>0</v>
      </c>
      <c r="BL291" s="110">
        <f t="shared" si="897"/>
        <v>0</v>
      </c>
      <c r="BM291" s="110">
        <f t="shared" si="897"/>
        <v>0</v>
      </c>
      <c r="CA291" s="110">
        <v>284</v>
      </c>
      <c r="CB291" s="136">
        <f t="shared" si="834"/>
        <v>31750</v>
      </c>
      <c r="CC291" s="136">
        <f t="shared" si="834"/>
        <v>30842.857142857141</v>
      </c>
      <c r="CD291" s="136">
        <f t="shared" si="834"/>
        <v>54428.571428571428</v>
      </c>
      <c r="CE291" s="136">
        <f t="shared" si="834"/>
        <v>87690.476190476184</v>
      </c>
      <c r="CF291" s="136">
        <f t="shared" si="834"/>
        <v>226785.71428571429</v>
      </c>
      <c r="CL291" s="125">
        <v>284</v>
      </c>
      <c r="CM291" s="125">
        <f t="shared" si="814"/>
        <v>152944.28571428571</v>
      </c>
      <c r="CN291" s="125">
        <f t="shared" si="815"/>
        <v>199934.28571428571</v>
      </c>
      <c r="CO291" s="125">
        <f t="shared" si="816"/>
        <v>234405.71428571429</v>
      </c>
      <c r="CP291" s="125">
        <f t="shared" si="817"/>
        <v>311210.47619047621</v>
      </c>
      <c r="CQ291" s="125">
        <f t="shared" si="818"/>
        <v>559162.85714285716</v>
      </c>
    </row>
    <row r="292" spans="22:95" x14ac:dyDescent="0.2">
      <c r="V292" s="110">
        <v>285</v>
      </c>
      <c r="W292" s="110">
        <f t="shared" si="809"/>
        <v>77957.142857142855</v>
      </c>
      <c r="X292" s="110">
        <f t="shared" si="809"/>
        <v>115114.28571428571</v>
      </c>
      <c r="Y292" s="134">
        <f t="shared" si="810"/>
        <v>115114.28571428571</v>
      </c>
      <c r="Z292" s="110">
        <f t="shared" ref="Z292:AA292" si="898">Y292</f>
        <v>115114.28571428571</v>
      </c>
      <c r="AA292" s="110">
        <f t="shared" si="898"/>
        <v>115114.28571428571</v>
      </c>
      <c r="AO292" s="110">
        <v>285</v>
      </c>
      <c r="AP292" s="110">
        <f t="shared" ref="AP292:AT292" si="899">IFERROR(MAX($AO292-$C$2,0)*INDEX($AL$8:$AL$17,MATCH(AP$7,$AM$8:$AM$17,0))*$C$4/$C$3,AQ292)</f>
        <v>43714.285714285717</v>
      </c>
      <c r="AQ292" s="110">
        <f t="shared" si="899"/>
        <v>54642.857142857145</v>
      </c>
      <c r="AR292" s="110">
        <f t="shared" si="899"/>
        <v>65571.428571428565</v>
      </c>
      <c r="AS292" s="110">
        <f t="shared" si="899"/>
        <v>109285.71428571429</v>
      </c>
      <c r="AT292" s="110">
        <f t="shared" si="899"/>
        <v>218571.42857142858</v>
      </c>
      <c r="BH292" s="110">
        <v>285</v>
      </c>
      <c r="BI292" s="110">
        <f t="shared" ref="BI292:BM292" si="900">IFERROR(MAX($BH292-$C$2,0)*INDEX($BE$8:$BE$17,MATCH(BI$7,$BF$8:$BF$17,0))*$C$4/$C$3,BJ292)</f>
        <v>0</v>
      </c>
      <c r="BJ292" s="110">
        <f t="shared" si="900"/>
        <v>0</v>
      </c>
      <c r="BK292" s="110">
        <f t="shared" si="900"/>
        <v>0</v>
      </c>
      <c r="BL292" s="110">
        <f t="shared" si="900"/>
        <v>0</v>
      </c>
      <c r="BM292" s="110">
        <f t="shared" si="900"/>
        <v>0</v>
      </c>
      <c r="CA292" s="110">
        <v>285</v>
      </c>
      <c r="CB292" s="136">
        <f t="shared" si="834"/>
        <v>31875</v>
      </c>
      <c r="CC292" s="136">
        <f t="shared" si="834"/>
        <v>30964.285714285714</v>
      </c>
      <c r="CD292" s="136">
        <f t="shared" si="834"/>
        <v>54642.857142857145</v>
      </c>
      <c r="CE292" s="136">
        <f t="shared" si="834"/>
        <v>88035.71428571429</v>
      </c>
      <c r="CF292" s="136">
        <f t="shared" si="834"/>
        <v>227678.57142857142</v>
      </c>
      <c r="CL292" s="125">
        <v>285</v>
      </c>
      <c r="CM292" s="125">
        <f t="shared" si="814"/>
        <v>153546.42857142858</v>
      </c>
      <c r="CN292" s="125">
        <f t="shared" si="815"/>
        <v>200721.42857142855</v>
      </c>
      <c r="CO292" s="125">
        <f t="shared" si="816"/>
        <v>235328.57142857142</v>
      </c>
      <c r="CP292" s="125">
        <f t="shared" si="817"/>
        <v>312435.71428571432</v>
      </c>
      <c r="CQ292" s="125">
        <f t="shared" si="818"/>
        <v>561364.28571428568</v>
      </c>
    </row>
    <row r="293" spans="22:95" x14ac:dyDescent="0.2">
      <c r="V293" s="110">
        <v>286</v>
      </c>
      <c r="W293" s="110">
        <f t="shared" si="809"/>
        <v>78262.857142857145</v>
      </c>
      <c r="X293" s="110">
        <f t="shared" si="809"/>
        <v>115565.71428571429</v>
      </c>
      <c r="Y293" s="134">
        <f t="shared" si="810"/>
        <v>115565.71428571429</v>
      </c>
      <c r="Z293" s="110">
        <f t="shared" ref="Z293:AA293" si="901">Y293</f>
        <v>115565.71428571429</v>
      </c>
      <c r="AA293" s="110">
        <f t="shared" si="901"/>
        <v>115565.71428571429</v>
      </c>
      <c r="AO293" s="110">
        <v>286</v>
      </c>
      <c r="AP293" s="110">
        <f t="shared" ref="AP293:AT293" si="902">IFERROR(MAX($AO293-$C$2,0)*INDEX($AL$8:$AL$17,MATCH(AP$7,$AM$8:$AM$17,0))*$C$4/$C$3,AQ293)</f>
        <v>43885.714285714283</v>
      </c>
      <c r="AQ293" s="110">
        <f t="shared" si="902"/>
        <v>54857.142857142855</v>
      </c>
      <c r="AR293" s="110">
        <f t="shared" si="902"/>
        <v>65828.571428571435</v>
      </c>
      <c r="AS293" s="110">
        <f t="shared" si="902"/>
        <v>109714.28571428571</v>
      </c>
      <c r="AT293" s="110">
        <f t="shared" si="902"/>
        <v>219428.57142857142</v>
      </c>
      <c r="BH293" s="110">
        <v>286</v>
      </c>
      <c r="BI293" s="110">
        <f t="shared" ref="BI293:BM293" si="903">IFERROR(MAX($BH293-$C$2,0)*INDEX($BE$8:$BE$17,MATCH(BI$7,$BF$8:$BF$17,0))*$C$4/$C$3,BJ293)</f>
        <v>0</v>
      </c>
      <c r="BJ293" s="110">
        <f t="shared" si="903"/>
        <v>0</v>
      </c>
      <c r="BK293" s="110">
        <f t="shared" si="903"/>
        <v>0</v>
      </c>
      <c r="BL293" s="110">
        <f t="shared" si="903"/>
        <v>0</v>
      </c>
      <c r="BM293" s="110">
        <f t="shared" si="903"/>
        <v>0</v>
      </c>
      <c r="CA293" s="110">
        <v>286</v>
      </c>
      <c r="CB293" s="136">
        <f t="shared" si="834"/>
        <v>32000</v>
      </c>
      <c r="CC293" s="136">
        <f t="shared" si="834"/>
        <v>31085.714285714286</v>
      </c>
      <c r="CD293" s="136">
        <f t="shared" si="834"/>
        <v>54857.142857142855</v>
      </c>
      <c r="CE293" s="136">
        <f t="shared" si="834"/>
        <v>88380.952380952382</v>
      </c>
      <c r="CF293" s="136">
        <f t="shared" si="834"/>
        <v>228571.42857142858</v>
      </c>
      <c r="CL293" s="125">
        <v>286</v>
      </c>
      <c r="CM293" s="125">
        <f t="shared" si="814"/>
        <v>154148.57142857142</v>
      </c>
      <c r="CN293" s="125">
        <f t="shared" si="815"/>
        <v>201508.57142857145</v>
      </c>
      <c r="CO293" s="125">
        <f t="shared" si="816"/>
        <v>236251.42857142858</v>
      </c>
      <c r="CP293" s="125">
        <f t="shared" si="817"/>
        <v>313660.95238095237</v>
      </c>
      <c r="CQ293" s="125">
        <f t="shared" si="818"/>
        <v>563565.71428571432</v>
      </c>
    </row>
    <row r="294" spans="22:95" x14ac:dyDescent="0.2">
      <c r="V294" s="110">
        <v>287</v>
      </c>
      <c r="W294" s="110">
        <f t="shared" si="809"/>
        <v>78568.571428571435</v>
      </c>
      <c r="X294" s="110">
        <f t="shared" si="809"/>
        <v>116017.14285714286</v>
      </c>
      <c r="Y294" s="134">
        <f t="shared" si="810"/>
        <v>116017.14285714286</v>
      </c>
      <c r="Z294" s="110">
        <f t="shared" ref="Z294:AA294" si="904">Y294</f>
        <v>116017.14285714286</v>
      </c>
      <c r="AA294" s="110">
        <f t="shared" si="904"/>
        <v>116017.14285714286</v>
      </c>
      <c r="AO294" s="110">
        <v>287</v>
      </c>
      <c r="AP294" s="110">
        <f t="shared" ref="AP294:AT294" si="905">IFERROR(MAX($AO294-$C$2,0)*INDEX($AL$8:$AL$17,MATCH(AP$7,$AM$8:$AM$17,0))*$C$4/$C$3,AQ294)</f>
        <v>44057.142857142855</v>
      </c>
      <c r="AQ294" s="110">
        <f t="shared" si="905"/>
        <v>55071.428571428572</v>
      </c>
      <c r="AR294" s="110">
        <f t="shared" si="905"/>
        <v>66085.71428571429</v>
      </c>
      <c r="AS294" s="110">
        <f t="shared" si="905"/>
        <v>110142.85714285714</v>
      </c>
      <c r="AT294" s="110">
        <f t="shared" si="905"/>
        <v>220285.71428571429</v>
      </c>
      <c r="BH294" s="110">
        <v>287</v>
      </c>
      <c r="BI294" s="110">
        <f t="shared" ref="BI294:BM294" si="906">IFERROR(MAX($BH294-$C$2,0)*INDEX($BE$8:$BE$17,MATCH(BI$7,$BF$8:$BF$17,0))*$C$4/$C$3,BJ294)</f>
        <v>0</v>
      </c>
      <c r="BJ294" s="110">
        <f t="shared" si="906"/>
        <v>0</v>
      </c>
      <c r="BK294" s="110">
        <f t="shared" si="906"/>
        <v>0</v>
      </c>
      <c r="BL294" s="110">
        <f t="shared" si="906"/>
        <v>0</v>
      </c>
      <c r="BM294" s="110">
        <f t="shared" si="906"/>
        <v>0</v>
      </c>
      <c r="CA294" s="110">
        <v>287</v>
      </c>
      <c r="CB294" s="136">
        <f t="shared" si="834"/>
        <v>32125</v>
      </c>
      <c r="CC294" s="136">
        <f t="shared" si="834"/>
        <v>31207.142857142859</v>
      </c>
      <c r="CD294" s="136">
        <f t="shared" si="834"/>
        <v>55071.428571428572</v>
      </c>
      <c r="CE294" s="136">
        <f t="shared" si="834"/>
        <v>88726.190476190459</v>
      </c>
      <c r="CF294" s="136">
        <f t="shared" si="834"/>
        <v>229464.28571428571</v>
      </c>
      <c r="CL294" s="125">
        <v>287</v>
      </c>
      <c r="CM294" s="125">
        <f t="shared" si="814"/>
        <v>154750.71428571429</v>
      </c>
      <c r="CN294" s="125">
        <f t="shared" si="815"/>
        <v>202295.71428571429</v>
      </c>
      <c r="CO294" s="125">
        <f t="shared" si="816"/>
        <v>237174.28571428574</v>
      </c>
      <c r="CP294" s="125">
        <f t="shared" si="817"/>
        <v>314886.19047619047</v>
      </c>
      <c r="CQ294" s="125">
        <f t="shared" si="818"/>
        <v>565767.14285714284</v>
      </c>
    </row>
    <row r="295" spans="22:95" x14ac:dyDescent="0.2">
      <c r="V295" s="110">
        <v>288</v>
      </c>
      <c r="W295" s="110">
        <f t="shared" si="809"/>
        <v>78874.28571428571</v>
      </c>
      <c r="X295" s="110">
        <f t="shared" si="809"/>
        <v>116468.57142857143</v>
      </c>
      <c r="Y295" s="134">
        <f t="shared" si="810"/>
        <v>116468.57142857143</v>
      </c>
      <c r="Z295" s="110">
        <f t="shared" ref="Z295:AA295" si="907">Y295</f>
        <v>116468.57142857143</v>
      </c>
      <c r="AA295" s="110">
        <f t="shared" si="907"/>
        <v>116468.57142857143</v>
      </c>
      <c r="AO295" s="110">
        <v>288</v>
      </c>
      <c r="AP295" s="110">
        <f t="shared" ref="AP295:AT295" si="908">IFERROR(MAX($AO295-$C$2,0)*INDEX($AL$8:$AL$17,MATCH(AP$7,$AM$8:$AM$17,0))*$C$4/$C$3,AQ295)</f>
        <v>44228.571428571428</v>
      </c>
      <c r="AQ295" s="110">
        <f t="shared" si="908"/>
        <v>55285.714285714283</v>
      </c>
      <c r="AR295" s="110">
        <f t="shared" si="908"/>
        <v>66342.857142857145</v>
      </c>
      <c r="AS295" s="110">
        <f t="shared" si="908"/>
        <v>110571.42857142857</v>
      </c>
      <c r="AT295" s="110">
        <f t="shared" si="908"/>
        <v>221142.85714285713</v>
      </c>
      <c r="BH295" s="110">
        <v>288</v>
      </c>
      <c r="BI295" s="110">
        <f t="shared" ref="BI295:BM295" si="909">IFERROR(MAX($BH295-$C$2,0)*INDEX($BE$8:$BE$17,MATCH(BI$7,$BF$8:$BF$17,0))*$C$4/$C$3,BJ295)</f>
        <v>0</v>
      </c>
      <c r="BJ295" s="110">
        <f t="shared" si="909"/>
        <v>0</v>
      </c>
      <c r="BK295" s="110">
        <f t="shared" si="909"/>
        <v>0</v>
      </c>
      <c r="BL295" s="110">
        <f t="shared" si="909"/>
        <v>0</v>
      </c>
      <c r="BM295" s="110">
        <f t="shared" si="909"/>
        <v>0</v>
      </c>
      <c r="CA295" s="110">
        <v>288</v>
      </c>
      <c r="CB295" s="136">
        <f t="shared" si="834"/>
        <v>32250</v>
      </c>
      <c r="CC295" s="136">
        <f t="shared" si="834"/>
        <v>31328.571428571428</v>
      </c>
      <c r="CD295" s="136">
        <f t="shared" si="834"/>
        <v>55285.714285714283</v>
      </c>
      <c r="CE295" s="136">
        <f t="shared" si="834"/>
        <v>89071.428571428565</v>
      </c>
      <c r="CF295" s="136">
        <f t="shared" si="834"/>
        <v>230357.14285714287</v>
      </c>
      <c r="CL295" s="125">
        <v>288</v>
      </c>
      <c r="CM295" s="125">
        <f t="shared" si="814"/>
        <v>155352.85714285713</v>
      </c>
      <c r="CN295" s="125">
        <f t="shared" si="815"/>
        <v>203082.85714285713</v>
      </c>
      <c r="CO295" s="125">
        <f t="shared" si="816"/>
        <v>238097.14285714287</v>
      </c>
      <c r="CP295" s="125">
        <f t="shared" si="817"/>
        <v>316111.42857142858</v>
      </c>
      <c r="CQ295" s="125">
        <f t="shared" si="818"/>
        <v>567968.57142857148</v>
      </c>
    </row>
    <row r="296" spans="22:95" x14ac:dyDescent="0.2">
      <c r="V296" s="110">
        <v>289</v>
      </c>
      <c r="W296" s="110">
        <f t="shared" si="809"/>
        <v>79180</v>
      </c>
      <c r="X296" s="110">
        <f t="shared" si="809"/>
        <v>116920</v>
      </c>
      <c r="Y296" s="134">
        <f t="shared" si="810"/>
        <v>116920</v>
      </c>
      <c r="Z296" s="110">
        <f t="shared" ref="Z296:AA296" si="910">Y296</f>
        <v>116920</v>
      </c>
      <c r="AA296" s="110">
        <f t="shared" si="910"/>
        <v>116920</v>
      </c>
      <c r="AO296" s="110">
        <v>289</v>
      </c>
      <c r="AP296" s="110">
        <f t="shared" ref="AP296:AT296" si="911">IFERROR(MAX($AO296-$C$2,0)*INDEX($AL$8:$AL$17,MATCH(AP$7,$AM$8:$AM$17,0))*$C$4/$C$3,AQ296)</f>
        <v>44400</v>
      </c>
      <c r="AQ296" s="110">
        <f t="shared" si="911"/>
        <v>55500</v>
      </c>
      <c r="AR296" s="110">
        <f t="shared" si="911"/>
        <v>66600</v>
      </c>
      <c r="AS296" s="110">
        <f t="shared" si="911"/>
        <v>111000</v>
      </c>
      <c r="AT296" s="110">
        <f t="shared" si="911"/>
        <v>222000</v>
      </c>
      <c r="BH296" s="110">
        <v>289</v>
      </c>
      <c r="BI296" s="110">
        <f t="shared" ref="BI296:BM296" si="912">IFERROR(MAX($BH296-$C$2,0)*INDEX($BE$8:$BE$17,MATCH(BI$7,$BF$8:$BF$17,0))*$C$4/$C$3,BJ296)</f>
        <v>0</v>
      </c>
      <c r="BJ296" s="110">
        <f t="shared" si="912"/>
        <v>0</v>
      </c>
      <c r="BK296" s="110">
        <f t="shared" si="912"/>
        <v>0</v>
      </c>
      <c r="BL296" s="110">
        <f t="shared" si="912"/>
        <v>0</v>
      </c>
      <c r="BM296" s="110">
        <f t="shared" si="912"/>
        <v>0</v>
      </c>
      <c r="CA296" s="110">
        <v>289</v>
      </c>
      <c r="CB296" s="136">
        <f t="shared" si="834"/>
        <v>32375</v>
      </c>
      <c r="CC296" s="136">
        <f t="shared" si="834"/>
        <v>31450</v>
      </c>
      <c r="CD296" s="136">
        <f t="shared" si="834"/>
        <v>55500</v>
      </c>
      <c r="CE296" s="136">
        <f t="shared" si="834"/>
        <v>89416.666666666657</v>
      </c>
      <c r="CF296" s="136">
        <f t="shared" si="834"/>
        <v>231250</v>
      </c>
      <c r="CL296" s="125">
        <v>289</v>
      </c>
      <c r="CM296" s="125">
        <f t="shared" si="814"/>
        <v>155955</v>
      </c>
      <c r="CN296" s="125">
        <f t="shared" si="815"/>
        <v>203870</v>
      </c>
      <c r="CO296" s="125">
        <f t="shared" si="816"/>
        <v>239020</v>
      </c>
      <c r="CP296" s="125">
        <f t="shared" si="817"/>
        <v>317336.66666666663</v>
      </c>
      <c r="CQ296" s="125">
        <f t="shared" si="818"/>
        <v>570170</v>
      </c>
    </row>
    <row r="297" spans="22:95" x14ac:dyDescent="0.2">
      <c r="V297" s="110">
        <v>290</v>
      </c>
      <c r="W297" s="110">
        <f t="shared" ref="W297:X328" si="913">MAX($V297-$C$2,0)*INDEX($S$8:$S$10,MATCH(W$7,$T$8:$T$10,0))*$C$4/$C$3</f>
        <v>79485.71428571429</v>
      </c>
      <c r="X297" s="110">
        <f t="shared" si="913"/>
        <v>117371.42857142857</v>
      </c>
      <c r="Y297" s="134">
        <f t="shared" si="810"/>
        <v>117371.42857142857</v>
      </c>
      <c r="Z297" s="110">
        <f t="shared" ref="Z297:AA297" si="914">Y297</f>
        <v>117371.42857142857</v>
      </c>
      <c r="AA297" s="110">
        <f t="shared" si="914"/>
        <v>117371.42857142857</v>
      </c>
      <c r="AO297" s="110">
        <v>290</v>
      </c>
      <c r="AP297" s="110">
        <f t="shared" ref="AP297:AT297" si="915">IFERROR(MAX($AO297-$C$2,0)*INDEX($AL$8:$AL$17,MATCH(AP$7,$AM$8:$AM$17,0))*$C$4/$C$3,AQ297)</f>
        <v>44571.428571428572</v>
      </c>
      <c r="AQ297" s="110">
        <f t="shared" si="915"/>
        <v>55714.285714285717</v>
      </c>
      <c r="AR297" s="110">
        <f t="shared" si="915"/>
        <v>66857.142857142855</v>
      </c>
      <c r="AS297" s="110">
        <f t="shared" si="915"/>
        <v>111428.57142857143</v>
      </c>
      <c r="AT297" s="110">
        <f t="shared" si="915"/>
        <v>222857.14285714287</v>
      </c>
      <c r="BH297" s="110">
        <v>290</v>
      </c>
      <c r="BI297" s="110">
        <f t="shared" ref="BI297:BM297" si="916">IFERROR(MAX($BH297-$C$2,0)*INDEX($BE$8:$BE$17,MATCH(BI$7,$BF$8:$BF$17,0))*$C$4/$C$3,BJ297)</f>
        <v>0</v>
      </c>
      <c r="BJ297" s="110">
        <f t="shared" si="916"/>
        <v>0</v>
      </c>
      <c r="BK297" s="110">
        <f t="shared" si="916"/>
        <v>0</v>
      </c>
      <c r="BL297" s="110">
        <f t="shared" si="916"/>
        <v>0</v>
      </c>
      <c r="BM297" s="110">
        <f t="shared" si="916"/>
        <v>0</v>
      </c>
      <c r="CA297" s="110">
        <v>290</v>
      </c>
      <c r="CB297" s="136">
        <f t="shared" si="834"/>
        <v>32500</v>
      </c>
      <c r="CC297" s="136">
        <f t="shared" si="834"/>
        <v>31571.428571428572</v>
      </c>
      <c r="CD297" s="136">
        <f t="shared" si="834"/>
        <v>55714.285714285717</v>
      </c>
      <c r="CE297" s="136">
        <f t="shared" si="834"/>
        <v>89761.904761904749</v>
      </c>
      <c r="CF297" s="136">
        <f t="shared" si="834"/>
        <v>232142.85714285713</v>
      </c>
      <c r="CL297" s="125">
        <v>290</v>
      </c>
      <c r="CM297" s="125">
        <f t="shared" si="814"/>
        <v>156557.14285714287</v>
      </c>
      <c r="CN297" s="125">
        <f t="shared" si="815"/>
        <v>204657.14285714287</v>
      </c>
      <c r="CO297" s="125">
        <f t="shared" si="816"/>
        <v>239942.85714285713</v>
      </c>
      <c r="CP297" s="125">
        <f t="shared" si="817"/>
        <v>318561.90476190473</v>
      </c>
      <c r="CQ297" s="125">
        <f t="shared" si="818"/>
        <v>572371.42857142852</v>
      </c>
    </row>
    <row r="298" spans="22:95" x14ac:dyDescent="0.2">
      <c r="V298" s="110">
        <v>291</v>
      </c>
      <c r="W298" s="110">
        <f t="shared" si="913"/>
        <v>79791.428571428565</v>
      </c>
      <c r="X298" s="110">
        <f t="shared" si="913"/>
        <v>117822.85714285714</v>
      </c>
      <c r="Y298" s="134">
        <f t="shared" si="810"/>
        <v>117822.85714285714</v>
      </c>
      <c r="Z298" s="110">
        <f t="shared" ref="Z298:AA298" si="917">Y298</f>
        <v>117822.85714285714</v>
      </c>
      <c r="AA298" s="110">
        <f t="shared" si="917"/>
        <v>117822.85714285714</v>
      </c>
      <c r="AO298" s="110">
        <v>291</v>
      </c>
      <c r="AP298" s="110">
        <f t="shared" ref="AP298:AT298" si="918">IFERROR(MAX($AO298-$C$2,0)*INDEX($AL$8:$AL$17,MATCH(AP$7,$AM$8:$AM$17,0))*$C$4/$C$3,AQ298)</f>
        <v>44742.857142857145</v>
      </c>
      <c r="AQ298" s="110">
        <f t="shared" si="918"/>
        <v>55928.571428571428</v>
      </c>
      <c r="AR298" s="110">
        <f t="shared" si="918"/>
        <v>67114.28571428571</v>
      </c>
      <c r="AS298" s="110">
        <f t="shared" si="918"/>
        <v>111857.14285714286</v>
      </c>
      <c r="AT298" s="110">
        <f t="shared" si="918"/>
        <v>223714.28571428571</v>
      </c>
      <c r="BH298" s="110">
        <v>291</v>
      </c>
      <c r="BI298" s="110">
        <f t="shared" ref="BI298:BM298" si="919">IFERROR(MAX($BH298-$C$2,0)*INDEX($BE$8:$BE$17,MATCH(BI$7,$BF$8:$BF$17,0))*$C$4/$C$3,BJ298)</f>
        <v>0</v>
      </c>
      <c r="BJ298" s="110">
        <f t="shared" si="919"/>
        <v>0</v>
      </c>
      <c r="BK298" s="110">
        <f t="shared" si="919"/>
        <v>0</v>
      </c>
      <c r="BL298" s="110">
        <f t="shared" si="919"/>
        <v>0</v>
      </c>
      <c r="BM298" s="110">
        <f t="shared" si="919"/>
        <v>0</v>
      </c>
      <c r="CA298" s="110">
        <v>291</v>
      </c>
      <c r="CB298" s="136">
        <f t="shared" si="834"/>
        <v>32625</v>
      </c>
      <c r="CC298" s="136">
        <f t="shared" si="834"/>
        <v>31692.857142857141</v>
      </c>
      <c r="CD298" s="136">
        <f t="shared" si="834"/>
        <v>55928.571428571428</v>
      </c>
      <c r="CE298" s="136">
        <f t="shared" si="834"/>
        <v>90107.142857142855</v>
      </c>
      <c r="CF298" s="136">
        <f t="shared" si="834"/>
        <v>233035.71428571429</v>
      </c>
      <c r="CL298" s="125">
        <v>291</v>
      </c>
      <c r="CM298" s="125">
        <f t="shared" si="814"/>
        <v>157159.28571428571</v>
      </c>
      <c r="CN298" s="125">
        <f t="shared" si="815"/>
        <v>205444.28571428571</v>
      </c>
      <c r="CO298" s="125">
        <f t="shared" si="816"/>
        <v>240865.71428571426</v>
      </c>
      <c r="CP298" s="125">
        <f t="shared" si="817"/>
        <v>319787.14285714284</v>
      </c>
      <c r="CQ298" s="125">
        <f t="shared" si="818"/>
        <v>574572.85714285716</v>
      </c>
    </row>
    <row r="299" spans="22:95" x14ac:dyDescent="0.2">
      <c r="V299" s="110">
        <v>292</v>
      </c>
      <c r="W299" s="110">
        <f t="shared" si="913"/>
        <v>80097.142857142855</v>
      </c>
      <c r="X299" s="110">
        <f t="shared" si="913"/>
        <v>118274.28571428571</v>
      </c>
      <c r="Y299" s="134">
        <f t="shared" si="810"/>
        <v>118274.28571428571</v>
      </c>
      <c r="Z299" s="110">
        <f t="shared" ref="Z299:AA299" si="920">Y299</f>
        <v>118274.28571428571</v>
      </c>
      <c r="AA299" s="110">
        <f t="shared" si="920"/>
        <v>118274.28571428571</v>
      </c>
      <c r="AO299" s="110">
        <v>292</v>
      </c>
      <c r="AP299" s="110">
        <f t="shared" ref="AP299:AT299" si="921">IFERROR(MAX($AO299-$C$2,0)*INDEX($AL$8:$AL$17,MATCH(AP$7,$AM$8:$AM$17,0))*$C$4/$C$3,AQ299)</f>
        <v>44914.285714285717</v>
      </c>
      <c r="AQ299" s="110">
        <f t="shared" si="921"/>
        <v>56142.857142857145</v>
      </c>
      <c r="AR299" s="110">
        <f t="shared" si="921"/>
        <v>67371.428571428565</v>
      </c>
      <c r="AS299" s="110">
        <f t="shared" si="921"/>
        <v>112285.71428571429</v>
      </c>
      <c r="AT299" s="110">
        <f t="shared" si="921"/>
        <v>224571.42857142858</v>
      </c>
      <c r="BH299" s="110">
        <v>292</v>
      </c>
      <c r="BI299" s="110">
        <f t="shared" ref="BI299:BM299" si="922">IFERROR(MAX($BH299-$C$2,0)*INDEX($BE$8:$BE$17,MATCH(BI$7,$BF$8:$BF$17,0))*$C$4/$C$3,BJ299)</f>
        <v>0</v>
      </c>
      <c r="BJ299" s="110">
        <f t="shared" si="922"/>
        <v>0</v>
      </c>
      <c r="BK299" s="110">
        <f t="shared" si="922"/>
        <v>0</v>
      </c>
      <c r="BL299" s="110">
        <f t="shared" si="922"/>
        <v>0</v>
      </c>
      <c r="BM299" s="110">
        <f t="shared" si="922"/>
        <v>0</v>
      </c>
      <c r="CA299" s="110">
        <v>292</v>
      </c>
      <c r="CB299" s="136">
        <f t="shared" si="834"/>
        <v>32750</v>
      </c>
      <c r="CC299" s="136">
        <f t="shared" si="834"/>
        <v>31814.285714285714</v>
      </c>
      <c r="CD299" s="136">
        <f t="shared" si="834"/>
        <v>56142.857142857145</v>
      </c>
      <c r="CE299" s="136">
        <f t="shared" si="834"/>
        <v>90452.380952380947</v>
      </c>
      <c r="CF299" s="136">
        <f t="shared" si="834"/>
        <v>233928.57142857142</v>
      </c>
      <c r="CL299" s="125">
        <v>292</v>
      </c>
      <c r="CM299" s="125">
        <f t="shared" si="814"/>
        <v>157761.42857142858</v>
      </c>
      <c r="CN299" s="125">
        <f t="shared" si="815"/>
        <v>206231.42857142855</v>
      </c>
      <c r="CO299" s="125">
        <f t="shared" si="816"/>
        <v>241788.57142857142</v>
      </c>
      <c r="CP299" s="125">
        <f t="shared" si="817"/>
        <v>321012.38095238095</v>
      </c>
      <c r="CQ299" s="125">
        <f t="shared" si="818"/>
        <v>576774.28571428568</v>
      </c>
    </row>
    <row r="300" spans="22:95" x14ac:dyDescent="0.2">
      <c r="V300" s="110">
        <v>293</v>
      </c>
      <c r="W300" s="110">
        <f t="shared" si="913"/>
        <v>80402.857142857145</v>
      </c>
      <c r="X300" s="110">
        <f t="shared" si="913"/>
        <v>118725.71428571429</v>
      </c>
      <c r="Y300" s="134">
        <f t="shared" si="810"/>
        <v>118725.71428571429</v>
      </c>
      <c r="Z300" s="110">
        <f t="shared" ref="Z300:AA300" si="923">Y300</f>
        <v>118725.71428571429</v>
      </c>
      <c r="AA300" s="110">
        <f t="shared" si="923"/>
        <v>118725.71428571429</v>
      </c>
      <c r="AO300" s="110">
        <v>293</v>
      </c>
      <c r="AP300" s="110">
        <f t="shared" ref="AP300:AT300" si="924">IFERROR(MAX($AO300-$C$2,0)*INDEX($AL$8:$AL$17,MATCH(AP$7,$AM$8:$AM$17,0))*$C$4/$C$3,AQ300)</f>
        <v>45085.714285714283</v>
      </c>
      <c r="AQ300" s="110">
        <f t="shared" si="924"/>
        <v>56357.142857142855</v>
      </c>
      <c r="AR300" s="110">
        <f t="shared" si="924"/>
        <v>67628.571428571435</v>
      </c>
      <c r="AS300" s="110">
        <f t="shared" si="924"/>
        <v>112714.28571428571</v>
      </c>
      <c r="AT300" s="110">
        <f t="shared" si="924"/>
        <v>225428.57142857142</v>
      </c>
      <c r="BH300" s="110">
        <v>293</v>
      </c>
      <c r="BI300" s="110">
        <f t="shared" ref="BI300:BM300" si="925">IFERROR(MAX($BH300-$C$2,0)*INDEX($BE$8:$BE$17,MATCH(BI$7,$BF$8:$BF$17,0))*$C$4/$C$3,BJ300)</f>
        <v>0</v>
      </c>
      <c r="BJ300" s="110">
        <f t="shared" si="925"/>
        <v>0</v>
      </c>
      <c r="BK300" s="110">
        <f t="shared" si="925"/>
        <v>0</v>
      </c>
      <c r="BL300" s="110">
        <f t="shared" si="925"/>
        <v>0</v>
      </c>
      <c r="BM300" s="110">
        <f t="shared" si="925"/>
        <v>0</v>
      </c>
      <c r="CA300" s="110">
        <v>293</v>
      </c>
      <c r="CB300" s="136">
        <f t="shared" si="834"/>
        <v>32875</v>
      </c>
      <c r="CC300" s="136">
        <f t="shared" si="834"/>
        <v>31935.714285714286</v>
      </c>
      <c r="CD300" s="136">
        <f t="shared" si="834"/>
        <v>56357.142857142855</v>
      </c>
      <c r="CE300" s="136">
        <f t="shared" si="834"/>
        <v>90797.619047619039</v>
      </c>
      <c r="CF300" s="136">
        <f t="shared" si="834"/>
        <v>234821.42857142858</v>
      </c>
      <c r="CL300" s="125">
        <v>293</v>
      </c>
      <c r="CM300" s="125">
        <f t="shared" si="814"/>
        <v>158363.57142857142</v>
      </c>
      <c r="CN300" s="125">
        <f t="shared" si="815"/>
        <v>207018.57142857145</v>
      </c>
      <c r="CO300" s="125">
        <f t="shared" si="816"/>
        <v>242711.42857142858</v>
      </c>
      <c r="CP300" s="125">
        <f t="shared" si="817"/>
        <v>322237.61904761905</v>
      </c>
      <c r="CQ300" s="125">
        <f t="shared" si="818"/>
        <v>578975.71428571432</v>
      </c>
    </row>
    <row r="301" spans="22:95" x14ac:dyDescent="0.2">
      <c r="V301" s="110">
        <v>294</v>
      </c>
      <c r="W301" s="110">
        <f t="shared" si="913"/>
        <v>80708.571428571435</v>
      </c>
      <c r="X301" s="110">
        <f t="shared" si="913"/>
        <v>119177.14285714286</v>
      </c>
      <c r="Y301" s="134">
        <f t="shared" si="810"/>
        <v>119177.14285714286</v>
      </c>
      <c r="Z301" s="110">
        <f t="shared" ref="Z301:AA301" si="926">Y301</f>
        <v>119177.14285714286</v>
      </c>
      <c r="AA301" s="110">
        <f t="shared" si="926"/>
        <v>119177.14285714286</v>
      </c>
      <c r="AO301" s="110">
        <v>294</v>
      </c>
      <c r="AP301" s="110">
        <f t="shared" ref="AP301:AT301" si="927">IFERROR(MAX($AO301-$C$2,0)*INDEX($AL$8:$AL$17,MATCH(AP$7,$AM$8:$AM$17,0))*$C$4/$C$3,AQ301)</f>
        <v>45257.142857142855</v>
      </c>
      <c r="AQ301" s="110">
        <f t="shared" si="927"/>
        <v>56571.428571428572</v>
      </c>
      <c r="AR301" s="110">
        <f t="shared" si="927"/>
        <v>67885.71428571429</v>
      </c>
      <c r="AS301" s="110">
        <f t="shared" si="927"/>
        <v>113142.85714285714</v>
      </c>
      <c r="AT301" s="110">
        <f t="shared" si="927"/>
        <v>226285.71428571429</v>
      </c>
      <c r="BH301" s="110">
        <v>294</v>
      </c>
      <c r="BI301" s="110">
        <f t="shared" ref="BI301:BM301" si="928">IFERROR(MAX($BH301-$C$2,0)*INDEX($BE$8:$BE$17,MATCH(BI$7,$BF$8:$BF$17,0))*$C$4/$C$3,BJ301)</f>
        <v>0</v>
      </c>
      <c r="BJ301" s="110">
        <f t="shared" si="928"/>
        <v>0</v>
      </c>
      <c r="BK301" s="110">
        <f t="shared" si="928"/>
        <v>0</v>
      </c>
      <c r="BL301" s="110">
        <f t="shared" si="928"/>
        <v>0</v>
      </c>
      <c r="BM301" s="110">
        <f t="shared" si="928"/>
        <v>0</v>
      </c>
      <c r="CA301" s="110">
        <v>294</v>
      </c>
      <c r="CB301" s="136">
        <f t="shared" si="834"/>
        <v>33000</v>
      </c>
      <c r="CC301" s="136">
        <f t="shared" si="834"/>
        <v>32057.142857142859</v>
      </c>
      <c r="CD301" s="136">
        <f t="shared" si="834"/>
        <v>56571.428571428572</v>
      </c>
      <c r="CE301" s="136">
        <f t="shared" si="834"/>
        <v>91142.857142857145</v>
      </c>
      <c r="CF301" s="136">
        <f t="shared" si="834"/>
        <v>235714.28571428571</v>
      </c>
      <c r="CL301" s="125">
        <v>294</v>
      </c>
      <c r="CM301" s="125">
        <f t="shared" si="814"/>
        <v>158965.71428571429</v>
      </c>
      <c r="CN301" s="125">
        <f t="shared" si="815"/>
        <v>207805.71428571429</v>
      </c>
      <c r="CO301" s="125">
        <f t="shared" si="816"/>
        <v>243634.28571428574</v>
      </c>
      <c r="CP301" s="125">
        <f t="shared" si="817"/>
        <v>323462.85714285716</v>
      </c>
      <c r="CQ301" s="125">
        <f t="shared" si="818"/>
        <v>581177.14285714284</v>
      </c>
    </row>
    <row r="302" spans="22:95" x14ac:dyDescent="0.2">
      <c r="V302" s="110">
        <v>295</v>
      </c>
      <c r="W302" s="110">
        <f t="shared" si="913"/>
        <v>81014.28571428571</v>
      </c>
      <c r="X302" s="110">
        <f t="shared" si="913"/>
        <v>119628.57142857143</v>
      </c>
      <c r="Y302" s="134">
        <f t="shared" si="810"/>
        <v>119628.57142857143</v>
      </c>
      <c r="Z302" s="110">
        <f t="shared" ref="Z302:AA302" si="929">Y302</f>
        <v>119628.57142857143</v>
      </c>
      <c r="AA302" s="110">
        <f t="shared" si="929"/>
        <v>119628.57142857143</v>
      </c>
      <c r="AO302" s="110">
        <v>295</v>
      </c>
      <c r="AP302" s="110">
        <f t="shared" ref="AP302:AT302" si="930">IFERROR(MAX($AO302-$C$2,0)*INDEX($AL$8:$AL$17,MATCH(AP$7,$AM$8:$AM$17,0))*$C$4/$C$3,AQ302)</f>
        <v>45428.571428571428</v>
      </c>
      <c r="AQ302" s="110">
        <f t="shared" si="930"/>
        <v>56785.714285714283</v>
      </c>
      <c r="AR302" s="110">
        <f t="shared" si="930"/>
        <v>68142.857142857145</v>
      </c>
      <c r="AS302" s="110">
        <f t="shared" si="930"/>
        <v>113571.42857142857</v>
      </c>
      <c r="AT302" s="110">
        <f t="shared" si="930"/>
        <v>227142.85714285713</v>
      </c>
      <c r="BH302" s="110">
        <v>295</v>
      </c>
      <c r="BI302" s="110">
        <f t="shared" ref="BI302:BM302" si="931">IFERROR(MAX($BH302-$C$2,0)*INDEX($BE$8:$BE$17,MATCH(BI$7,$BF$8:$BF$17,0))*$C$4/$C$3,BJ302)</f>
        <v>0</v>
      </c>
      <c r="BJ302" s="110">
        <f t="shared" si="931"/>
        <v>0</v>
      </c>
      <c r="BK302" s="110">
        <f t="shared" si="931"/>
        <v>0</v>
      </c>
      <c r="BL302" s="110">
        <f t="shared" si="931"/>
        <v>0</v>
      </c>
      <c r="BM302" s="110">
        <f t="shared" si="931"/>
        <v>0</v>
      </c>
      <c r="CA302" s="110">
        <v>295</v>
      </c>
      <c r="CB302" s="136">
        <f t="shared" ref="CB302:CF333" si="932">MAX($CA302-$C$2,0)*INDEX($BX$8:$BX$44,MATCH(CB$7,$BY$8:$BY$44,0))/$C$3</f>
        <v>33125</v>
      </c>
      <c r="CC302" s="136">
        <f t="shared" si="932"/>
        <v>32178.571428571428</v>
      </c>
      <c r="CD302" s="136">
        <f t="shared" si="932"/>
        <v>56785.714285714283</v>
      </c>
      <c r="CE302" s="136">
        <f t="shared" si="932"/>
        <v>91488.095238095237</v>
      </c>
      <c r="CF302" s="136">
        <f t="shared" si="932"/>
        <v>236607.14285714287</v>
      </c>
      <c r="CL302" s="125">
        <v>295</v>
      </c>
      <c r="CM302" s="125">
        <f t="shared" si="814"/>
        <v>159567.85714285713</v>
      </c>
      <c r="CN302" s="125">
        <f t="shared" si="815"/>
        <v>208592.85714285713</v>
      </c>
      <c r="CO302" s="125">
        <f t="shared" si="816"/>
        <v>244557.14285714287</v>
      </c>
      <c r="CP302" s="125">
        <f t="shared" si="817"/>
        <v>324688.09523809527</v>
      </c>
      <c r="CQ302" s="125">
        <f t="shared" si="818"/>
        <v>583378.57142857148</v>
      </c>
    </row>
    <row r="303" spans="22:95" x14ac:dyDescent="0.2">
      <c r="V303" s="110">
        <v>296</v>
      </c>
      <c r="W303" s="110">
        <f t="shared" si="913"/>
        <v>81320</v>
      </c>
      <c r="X303" s="110">
        <f t="shared" si="913"/>
        <v>120080</v>
      </c>
      <c r="Y303" s="134">
        <f t="shared" si="810"/>
        <v>120080</v>
      </c>
      <c r="Z303" s="110">
        <f t="shared" ref="Z303:AA303" si="933">Y303</f>
        <v>120080</v>
      </c>
      <c r="AA303" s="110">
        <f t="shared" si="933"/>
        <v>120080</v>
      </c>
      <c r="AO303" s="110">
        <v>296</v>
      </c>
      <c r="AP303" s="110">
        <f t="shared" ref="AP303:AT303" si="934">IFERROR(MAX($AO303-$C$2,0)*INDEX($AL$8:$AL$17,MATCH(AP$7,$AM$8:$AM$17,0))*$C$4/$C$3,AQ303)</f>
        <v>45600</v>
      </c>
      <c r="AQ303" s="110">
        <f t="shared" si="934"/>
        <v>57000</v>
      </c>
      <c r="AR303" s="110">
        <f t="shared" si="934"/>
        <v>68400</v>
      </c>
      <c r="AS303" s="110">
        <f t="shared" si="934"/>
        <v>114000</v>
      </c>
      <c r="AT303" s="110">
        <f t="shared" si="934"/>
        <v>228000</v>
      </c>
      <c r="BH303" s="110">
        <v>296</v>
      </c>
      <c r="BI303" s="110">
        <f t="shared" ref="BI303:BM303" si="935">IFERROR(MAX($BH303-$C$2,0)*INDEX($BE$8:$BE$17,MATCH(BI$7,$BF$8:$BF$17,0))*$C$4/$C$3,BJ303)</f>
        <v>0</v>
      </c>
      <c r="BJ303" s="110">
        <f t="shared" si="935"/>
        <v>0</v>
      </c>
      <c r="BK303" s="110">
        <f t="shared" si="935"/>
        <v>0</v>
      </c>
      <c r="BL303" s="110">
        <f t="shared" si="935"/>
        <v>0</v>
      </c>
      <c r="BM303" s="110">
        <f t="shared" si="935"/>
        <v>0</v>
      </c>
      <c r="CA303" s="110">
        <v>296</v>
      </c>
      <c r="CB303" s="136">
        <f t="shared" si="932"/>
        <v>33250</v>
      </c>
      <c r="CC303" s="136">
        <f t="shared" si="932"/>
        <v>32300</v>
      </c>
      <c r="CD303" s="136">
        <f t="shared" si="932"/>
        <v>57000</v>
      </c>
      <c r="CE303" s="136">
        <f t="shared" si="932"/>
        <v>91833.333333333328</v>
      </c>
      <c r="CF303" s="136">
        <f t="shared" si="932"/>
        <v>237500</v>
      </c>
      <c r="CL303" s="125">
        <v>296</v>
      </c>
      <c r="CM303" s="125">
        <f t="shared" si="814"/>
        <v>160170</v>
      </c>
      <c r="CN303" s="125">
        <f t="shared" si="815"/>
        <v>209380</v>
      </c>
      <c r="CO303" s="125">
        <f t="shared" si="816"/>
        <v>245480</v>
      </c>
      <c r="CP303" s="125">
        <f t="shared" si="817"/>
        <v>325913.33333333331</v>
      </c>
      <c r="CQ303" s="125">
        <f t="shared" si="818"/>
        <v>585580</v>
      </c>
    </row>
    <row r="304" spans="22:95" x14ac:dyDescent="0.2">
      <c r="V304" s="110">
        <v>297</v>
      </c>
      <c r="W304" s="110">
        <f t="shared" si="913"/>
        <v>81625.71428571429</v>
      </c>
      <c r="X304" s="110">
        <f t="shared" si="913"/>
        <v>120531.42857142857</v>
      </c>
      <c r="Y304" s="134">
        <f t="shared" si="810"/>
        <v>120531.42857142857</v>
      </c>
      <c r="Z304" s="110">
        <f t="shared" ref="Z304:AA304" si="936">Y304</f>
        <v>120531.42857142857</v>
      </c>
      <c r="AA304" s="110">
        <f t="shared" si="936"/>
        <v>120531.42857142857</v>
      </c>
      <c r="AO304" s="110">
        <v>297</v>
      </c>
      <c r="AP304" s="110">
        <f t="shared" ref="AP304:AT304" si="937">IFERROR(MAX($AO304-$C$2,0)*INDEX($AL$8:$AL$17,MATCH(AP$7,$AM$8:$AM$17,0))*$C$4/$C$3,AQ304)</f>
        <v>45771.428571428572</v>
      </c>
      <c r="AQ304" s="110">
        <f t="shared" si="937"/>
        <v>57214.285714285717</v>
      </c>
      <c r="AR304" s="110">
        <f t="shared" si="937"/>
        <v>68657.142857142855</v>
      </c>
      <c r="AS304" s="110">
        <f t="shared" si="937"/>
        <v>114428.57142857143</v>
      </c>
      <c r="AT304" s="110">
        <f t="shared" si="937"/>
        <v>228857.14285714287</v>
      </c>
      <c r="BH304" s="110">
        <v>297</v>
      </c>
      <c r="BI304" s="110">
        <f t="shared" ref="BI304:BM304" si="938">IFERROR(MAX($BH304-$C$2,0)*INDEX($BE$8:$BE$17,MATCH(BI$7,$BF$8:$BF$17,0))*$C$4/$C$3,BJ304)</f>
        <v>0</v>
      </c>
      <c r="BJ304" s="110">
        <f t="shared" si="938"/>
        <v>0</v>
      </c>
      <c r="BK304" s="110">
        <f t="shared" si="938"/>
        <v>0</v>
      </c>
      <c r="BL304" s="110">
        <f t="shared" si="938"/>
        <v>0</v>
      </c>
      <c r="BM304" s="110">
        <f t="shared" si="938"/>
        <v>0</v>
      </c>
      <c r="CA304" s="110">
        <v>297</v>
      </c>
      <c r="CB304" s="136">
        <f t="shared" si="932"/>
        <v>33375</v>
      </c>
      <c r="CC304" s="136">
        <f t="shared" si="932"/>
        <v>32421.428571428572</v>
      </c>
      <c r="CD304" s="136">
        <f t="shared" si="932"/>
        <v>57214.285714285717</v>
      </c>
      <c r="CE304" s="136">
        <f t="shared" si="932"/>
        <v>92178.571428571435</v>
      </c>
      <c r="CF304" s="136">
        <f t="shared" si="932"/>
        <v>238392.85714285713</v>
      </c>
      <c r="CL304" s="125">
        <v>297</v>
      </c>
      <c r="CM304" s="125">
        <f t="shared" si="814"/>
        <v>160772.14285714287</v>
      </c>
      <c r="CN304" s="125">
        <f t="shared" si="815"/>
        <v>210167.14285714287</v>
      </c>
      <c r="CO304" s="125">
        <f t="shared" si="816"/>
        <v>246402.85714285713</v>
      </c>
      <c r="CP304" s="125">
        <f t="shared" si="817"/>
        <v>327138.57142857142</v>
      </c>
      <c r="CQ304" s="125">
        <f t="shared" si="818"/>
        <v>587781.42857142852</v>
      </c>
    </row>
    <row r="305" spans="22:95" x14ac:dyDescent="0.2">
      <c r="V305" s="110">
        <v>298</v>
      </c>
      <c r="W305" s="110">
        <f t="shared" si="913"/>
        <v>81931.428571428565</v>
      </c>
      <c r="X305" s="110">
        <f t="shared" si="913"/>
        <v>120982.85714285714</v>
      </c>
      <c r="Y305" s="134">
        <f t="shared" si="810"/>
        <v>120982.85714285714</v>
      </c>
      <c r="Z305" s="110">
        <f t="shared" ref="Z305:AA305" si="939">Y305</f>
        <v>120982.85714285714</v>
      </c>
      <c r="AA305" s="110">
        <f t="shared" si="939"/>
        <v>120982.85714285714</v>
      </c>
      <c r="AO305" s="110">
        <v>298</v>
      </c>
      <c r="AP305" s="110">
        <f t="shared" ref="AP305:AT305" si="940">IFERROR(MAX($AO305-$C$2,0)*INDEX($AL$8:$AL$17,MATCH(AP$7,$AM$8:$AM$17,0))*$C$4/$C$3,AQ305)</f>
        <v>45942.857142857145</v>
      </c>
      <c r="AQ305" s="110">
        <f t="shared" si="940"/>
        <v>57428.571428571428</v>
      </c>
      <c r="AR305" s="110">
        <f t="shared" si="940"/>
        <v>68914.28571428571</v>
      </c>
      <c r="AS305" s="110">
        <f t="shared" si="940"/>
        <v>114857.14285714286</v>
      </c>
      <c r="AT305" s="110">
        <f t="shared" si="940"/>
        <v>229714.28571428571</v>
      </c>
      <c r="BH305" s="110">
        <v>298</v>
      </c>
      <c r="BI305" s="110">
        <f t="shared" ref="BI305:BM305" si="941">IFERROR(MAX($BH305-$C$2,0)*INDEX($BE$8:$BE$17,MATCH(BI$7,$BF$8:$BF$17,0))*$C$4/$C$3,BJ305)</f>
        <v>0</v>
      </c>
      <c r="BJ305" s="110">
        <f t="shared" si="941"/>
        <v>0</v>
      </c>
      <c r="BK305" s="110">
        <f t="shared" si="941"/>
        <v>0</v>
      </c>
      <c r="BL305" s="110">
        <f t="shared" si="941"/>
        <v>0</v>
      </c>
      <c r="BM305" s="110">
        <f t="shared" si="941"/>
        <v>0</v>
      </c>
      <c r="CA305" s="110">
        <v>298</v>
      </c>
      <c r="CB305" s="136">
        <f t="shared" si="932"/>
        <v>33500</v>
      </c>
      <c r="CC305" s="136">
        <f t="shared" si="932"/>
        <v>32542.857142857141</v>
      </c>
      <c r="CD305" s="136">
        <f t="shared" si="932"/>
        <v>57428.571428571428</v>
      </c>
      <c r="CE305" s="136">
        <f t="shared" si="932"/>
        <v>92523.809523809512</v>
      </c>
      <c r="CF305" s="136">
        <f t="shared" si="932"/>
        <v>239285.71428571429</v>
      </c>
      <c r="CL305" s="125">
        <v>298</v>
      </c>
      <c r="CM305" s="125">
        <f t="shared" si="814"/>
        <v>161374.28571428571</v>
      </c>
      <c r="CN305" s="125">
        <f t="shared" si="815"/>
        <v>210954.28571428571</v>
      </c>
      <c r="CO305" s="125">
        <f t="shared" si="816"/>
        <v>247325.71428571426</v>
      </c>
      <c r="CP305" s="125">
        <f t="shared" si="817"/>
        <v>328363.80952380953</v>
      </c>
      <c r="CQ305" s="125">
        <f t="shared" si="818"/>
        <v>589982.85714285716</v>
      </c>
    </row>
    <row r="306" spans="22:95" x14ac:dyDescent="0.2">
      <c r="V306" s="110">
        <v>299</v>
      </c>
      <c r="W306" s="110">
        <f t="shared" si="913"/>
        <v>82237.142857142855</v>
      </c>
      <c r="X306" s="110">
        <f t="shared" si="913"/>
        <v>121434.28571428571</v>
      </c>
      <c r="Y306" s="134">
        <f t="shared" si="810"/>
        <v>121434.28571428571</v>
      </c>
      <c r="Z306" s="110">
        <f t="shared" ref="Z306:AA306" si="942">Y306</f>
        <v>121434.28571428571</v>
      </c>
      <c r="AA306" s="110">
        <f t="shared" si="942"/>
        <v>121434.28571428571</v>
      </c>
      <c r="AO306" s="110">
        <v>299</v>
      </c>
      <c r="AP306" s="110">
        <f t="shared" ref="AP306:AT306" si="943">IFERROR(MAX($AO306-$C$2,0)*INDEX($AL$8:$AL$17,MATCH(AP$7,$AM$8:$AM$17,0))*$C$4/$C$3,AQ306)</f>
        <v>46114.285714285717</v>
      </c>
      <c r="AQ306" s="110">
        <f t="shared" si="943"/>
        <v>57642.857142857145</v>
      </c>
      <c r="AR306" s="110">
        <f t="shared" si="943"/>
        <v>69171.428571428565</v>
      </c>
      <c r="AS306" s="110">
        <f t="shared" si="943"/>
        <v>115285.71428571429</v>
      </c>
      <c r="AT306" s="110">
        <f t="shared" si="943"/>
        <v>230571.42857142858</v>
      </c>
      <c r="BH306" s="110">
        <v>299</v>
      </c>
      <c r="BI306" s="110">
        <f t="shared" ref="BI306:BM306" si="944">IFERROR(MAX($BH306-$C$2,0)*INDEX($BE$8:$BE$17,MATCH(BI$7,$BF$8:$BF$17,0))*$C$4/$C$3,BJ306)</f>
        <v>0</v>
      </c>
      <c r="BJ306" s="110">
        <f t="shared" si="944"/>
        <v>0</v>
      </c>
      <c r="BK306" s="110">
        <f t="shared" si="944"/>
        <v>0</v>
      </c>
      <c r="BL306" s="110">
        <f t="shared" si="944"/>
        <v>0</v>
      </c>
      <c r="BM306" s="110">
        <f t="shared" si="944"/>
        <v>0</v>
      </c>
      <c r="CA306" s="110">
        <v>299</v>
      </c>
      <c r="CB306" s="136">
        <f t="shared" si="932"/>
        <v>33625</v>
      </c>
      <c r="CC306" s="136">
        <f t="shared" si="932"/>
        <v>32664.285714285714</v>
      </c>
      <c r="CD306" s="136">
        <f t="shared" si="932"/>
        <v>57642.857142857145</v>
      </c>
      <c r="CE306" s="136">
        <f t="shared" si="932"/>
        <v>92869.047619047604</v>
      </c>
      <c r="CF306" s="136">
        <f t="shared" si="932"/>
        <v>240178.57142857142</v>
      </c>
      <c r="CL306" s="125">
        <v>299</v>
      </c>
      <c r="CM306" s="125">
        <f t="shared" si="814"/>
        <v>161976.42857142858</v>
      </c>
      <c r="CN306" s="125">
        <f t="shared" si="815"/>
        <v>211741.42857142855</v>
      </c>
      <c r="CO306" s="125">
        <f t="shared" si="816"/>
        <v>248248.57142857142</v>
      </c>
      <c r="CP306" s="125">
        <f t="shared" si="817"/>
        <v>329589.04761904757</v>
      </c>
      <c r="CQ306" s="125">
        <f t="shared" si="818"/>
        <v>592184.28571428568</v>
      </c>
    </row>
    <row r="307" spans="22:95" x14ac:dyDescent="0.2">
      <c r="V307" s="110">
        <v>300</v>
      </c>
      <c r="W307" s="110">
        <f t="shared" si="913"/>
        <v>82542.857142857145</v>
      </c>
      <c r="X307" s="110">
        <f t="shared" si="913"/>
        <v>121885.71428571429</v>
      </c>
      <c r="Y307" s="134">
        <f t="shared" si="810"/>
        <v>121885.71428571429</v>
      </c>
      <c r="Z307" s="110">
        <f t="shared" ref="Z307:AA307" si="945">Y307</f>
        <v>121885.71428571429</v>
      </c>
      <c r="AA307" s="110">
        <f t="shared" si="945"/>
        <v>121885.71428571429</v>
      </c>
      <c r="AO307" s="110">
        <v>300</v>
      </c>
      <c r="AP307" s="110">
        <f t="shared" ref="AP307:AT307" si="946">IFERROR(MAX($AO307-$C$2,0)*INDEX($AL$8:$AL$17,MATCH(AP$7,$AM$8:$AM$17,0))*$C$4/$C$3,AQ307)</f>
        <v>46285.714285714283</v>
      </c>
      <c r="AQ307" s="110">
        <f t="shared" si="946"/>
        <v>57857.142857142855</v>
      </c>
      <c r="AR307" s="110">
        <f t="shared" si="946"/>
        <v>69428.571428571435</v>
      </c>
      <c r="AS307" s="110">
        <f t="shared" si="946"/>
        <v>115714.28571428571</v>
      </c>
      <c r="AT307" s="110">
        <f t="shared" si="946"/>
        <v>231428.57142857142</v>
      </c>
      <c r="BH307" s="110">
        <v>300</v>
      </c>
      <c r="BI307" s="110">
        <f t="shared" ref="BI307:BM307" si="947">IFERROR(MAX($BH307-$C$2,0)*INDEX($BE$8:$BE$17,MATCH(BI$7,$BF$8:$BF$17,0))*$C$4/$C$3,BJ307)</f>
        <v>0</v>
      </c>
      <c r="BJ307" s="110">
        <f t="shared" si="947"/>
        <v>0</v>
      </c>
      <c r="BK307" s="110">
        <f t="shared" si="947"/>
        <v>0</v>
      </c>
      <c r="BL307" s="110">
        <f t="shared" si="947"/>
        <v>0</v>
      </c>
      <c r="BM307" s="110">
        <f t="shared" si="947"/>
        <v>0</v>
      </c>
      <c r="CA307" s="110">
        <v>300</v>
      </c>
      <c r="CB307" s="136">
        <f t="shared" si="932"/>
        <v>33750</v>
      </c>
      <c r="CC307" s="136">
        <f t="shared" si="932"/>
        <v>32785.714285714283</v>
      </c>
      <c r="CD307" s="136">
        <f t="shared" si="932"/>
        <v>57857.142857142855</v>
      </c>
      <c r="CE307" s="136">
        <f t="shared" si="932"/>
        <v>93214.28571428571</v>
      </c>
      <c r="CF307" s="136">
        <f t="shared" si="932"/>
        <v>241071.42857142858</v>
      </c>
      <c r="CL307" s="125">
        <v>300</v>
      </c>
      <c r="CM307" s="125">
        <f t="shared" si="814"/>
        <v>162578.57142857142</v>
      </c>
      <c r="CN307" s="125">
        <f t="shared" si="815"/>
        <v>212528.57142857145</v>
      </c>
      <c r="CO307" s="125">
        <f t="shared" si="816"/>
        <v>249171.42857142858</v>
      </c>
      <c r="CP307" s="125">
        <f t="shared" si="817"/>
        <v>330814.28571428568</v>
      </c>
      <c r="CQ307" s="125">
        <f t="shared" si="818"/>
        <v>594385.71428571432</v>
      </c>
    </row>
    <row r="308" spans="22:95" x14ac:dyDescent="0.2">
      <c r="V308" s="110">
        <v>301</v>
      </c>
      <c r="W308" s="110">
        <f t="shared" si="913"/>
        <v>82848.571428571435</v>
      </c>
      <c r="X308" s="110">
        <f t="shared" si="913"/>
        <v>122337.14285714286</v>
      </c>
      <c r="Y308" s="134">
        <f t="shared" si="810"/>
        <v>122337.14285714286</v>
      </c>
      <c r="Z308" s="110">
        <f t="shared" ref="Z308:AA308" si="948">Y308</f>
        <v>122337.14285714286</v>
      </c>
      <c r="AA308" s="110">
        <f t="shared" si="948"/>
        <v>122337.14285714286</v>
      </c>
      <c r="AO308" s="110">
        <v>301</v>
      </c>
      <c r="AP308" s="110">
        <f t="shared" ref="AP308:AT308" si="949">IFERROR(MAX($AO308-$C$2,0)*INDEX($AL$8:$AL$17,MATCH(AP$7,$AM$8:$AM$17,0))*$C$4/$C$3,AQ308)</f>
        <v>46457.142857142855</v>
      </c>
      <c r="AQ308" s="110">
        <f t="shared" si="949"/>
        <v>58071.428571428572</v>
      </c>
      <c r="AR308" s="110">
        <f t="shared" si="949"/>
        <v>69685.71428571429</v>
      </c>
      <c r="AS308" s="110">
        <f t="shared" si="949"/>
        <v>116142.85714285714</v>
      </c>
      <c r="AT308" s="110">
        <f t="shared" si="949"/>
        <v>232285.71428571429</v>
      </c>
      <c r="BH308" s="110">
        <v>301</v>
      </c>
      <c r="BI308" s="110">
        <f t="shared" ref="BI308:BM308" si="950">IFERROR(MAX($BH308-$C$2,0)*INDEX($BE$8:$BE$17,MATCH(BI$7,$BF$8:$BF$17,0))*$C$4/$C$3,BJ308)</f>
        <v>0</v>
      </c>
      <c r="BJ308" s="110">
        <f t="shared" si="950"/>
        <v>0</v>
      </c>
      <c r="BK308" s="110">
        <f t="shared" si="950"/>
        <v>0</v>
      </c>
      <c r="BL308" s="110">
        <f t="shared" si="950"/>
        <v>0</v>
      </c>
      <c r="BM308" s="110">
        <f t="shared" si="950"/>
        <v>0</v>
      </c>
      <c r="CA308" s="110">
        <v>301</v>
      </c>
      <c r="CB308" s="136">
        <f t="shared" si="932"/>
        <v>33875</v>
      </c>
      <c r="CC308" s="136">
        <f t="shared" si="932"/>
        <v>32907.142857142855</v>
      </c>
      <c r="CD308" s="136">
        <f t="shared" si="932"/>
        <v>58071.428571428572</v>
      </c>
      <c r="CE308" s="136">
        <f t="shared" si="932"/>
        <v>93559.523809523802</v>
      </c>
      <c r="CF308" s="136">
        <f t="shared" si="932"/>
        <v>241964.28571428571</v>
      </c>
      <c r="CL308" s="125">
        <v>301</v>
      </c>
      <c r="CM308" s="125">
        <f t="shared" si="814"/>
        <v>163180.71428571429</v>
      </c>
      <c r="CN308" s="125">
        <f t="shared" si="815"/>
        <v>213315.71428571426</v>
      </c>
      <c r="CO308" s="125">
        <f t="shared" si="816"/>
        <v>250094.28571428574</v>
      </c>
      <c r="CP308" s="125">
        <f t="shared" si="817"/>
        <v>332039.52380952379</v>
      </c>
      <c r="CQ308" s="125">
        <f t="shared" si="818"/>
        <v>596587.14285714284</v>
      </c>
    </row>
    <row r="309" spans="22:95" x14ac:dyDescent="0.2">
      <c r="V309" s="110">
        <v>302</v>
      </c>
      <c r="W309" s="110">
        <f t="shared" si="913"/>
        <v>83154.28571428571</v>
      </c>
      <c r="X309" s="110">
        <f t="shared" si="913"/>
        <v>122788.57142857143</v>
      </c>
      <c r="Y309" s="134">
        <f t="shared" si="810"/>
        <v>122788.57142857143</v>
      </c>
      <c r="Z309" s="110">
        <f t="shared" ref="Z309:AA309" si="951">Y309</f>
        <v>122788.57142857143</v>
      </c>
      <c r="AA309" s="110">
        <f t="shared" si="951"/>
        <v>122788.57142857143</v>
      </c>
      <c r="AO309" s="110">
        <v>302</v>
      </c>
      <c r="AP309" s="110">
        <f t="shared" ref="AP309:AT309" si="952">IFERROR(MAX($AO309-$C$2,0)*INDEX($AL$8:$AL$17,MATCH(AP$7,$AM$8:$AM$17,0))*$C$4/$C$3,AQ309)</f>
        <v>46628.571428571428</v>
      </c>
      <c r="AQ309" s="110">
        <f t="shared" si="952"/>
        <v>58285.714285714283</v>
      </c>
      <c r="AR309" s="110">
        <f t="shared" si="952"/>
        <v>69942.857142857145</v>
      </c>
      <c r="AS309" s="110">
        <f t="shared" si="952"/>
        <v>116571.42857142857</v>
      </c>
      <c r="AT309" s="110">
        <f t="shared" si="952"/>
        <v>233142.85714285713</v>
      </c>
      <c r="BH309" s="110">
        <v>302</v>
      </c>
      <c r="BI309" s="110">
        <f t="shared" ref="BI309:BM309" si="953">IFERROR(MAX($BH309-$C$2,0)*INDEX($BE$8:$BE$17,MATCH(BI$7,$BF$8:$BF$17,0))*$C$4/$C$3,BJ309)</f>
        <v>0</v>
      </c>
      <c r="BJ309" s="110">
        <f t="shared" si="953"/>
        <v>0</v>
      </c>
      <c r="BK309" s="110">
        <f t="shared" si="953"/>
        <v>0</v>
      </c>
      <c r="BL309" s="110">
        <f t="shared" si="953"/>
        <v>0</v>
      </c>
      <c r="BM309" s="110">
        <f t="shared" si="953"/>
        <v>0</v>
      </c>
      <c r="CA309" s="110">
        <v>302</v>
      </c>
      <c r="CB309" s="136">
        <f t="shared" si="932"/>
        <v>34000</v>
      </c>
      <c r="CC309" s="136">
        <f t="shared" si="932"/>
        <v>33028.571428571428</v>
      </c>
      <c r="CD309" s="136">
        <f t="shared" si="932"/>
        <v>58285.714285714283</v>
      </c>
      <c r="CE309" s="136">
        <f t="shared" si="932"/>
        <v>93904.761904761894</v>
      </c>
      <c r="CF309" s="136">
        <f t="shared" si="932"/>
        <v>242857.14285714287</v>
      </c>
      <c r="CL309" s="125">
        <v>302</v>
      </c>
      <c r="CM309" s="125">
        <f t="shared" si="814"/>
        <v>163782.85714285713</v>
      </c>
      <c r="CN309" s="125">
        <f t="shared" si="815"/>
        <v>214102.85714285713</v>
      </c>
      <c r="CO309" s="125">
        <f t="shared" si="816"/>
        <v>251017.14285714287</v>
      </c>
      <c r="CP309" s="125">
        <f t="shared" si="817"/>
        <v>333264.76190476189</v>
      </c>
      <c r="CQ309" s="125">
        <f t="shared" si="818"/>
        <v>598788.57142857148</v>
      </c>
    </row>
    <row r="310" spans="22:95" x14ac:dyDescent="0.2">
      <c r="V310" s="110">
        <v>303</v>
      </c>
      <c r="W310" s="110">
        <f t="shared" si="913"/>
        <v>83460</v>
      </c>
      <c r="X310" s="110">
        <f t="shared" si="913"/>
        <v>123240</v>
      </c>
      <c r="Y310" s="134">
        <f t="shared" si="810"/>
        <v>123240</v>
      </c>
      <c r="Z310" s="110">
        <f t="shared" ref="Z310:AA310" si="954">Y310</f>
        <v>123240</v>
      </c>
      <c r="AA310" s="110">
        <f t="shared" si="954"/>
        <v>123240</v>
      </c>
      <c r="AO310" s="110">
        <v>303</v>
      </c>
      <c r="AP310" s="110">
        <f t="shared" ref="AP310:AT310" si="955">IFERROR(MAX($AO310-$C$2,0)*INDEX($AL$8:$AL$17,MATCH(AP$7,$AM$8:$AM$17,0))*$C$4/$C$3,AQ310)</f>
        <v>46800</v>
      </c>
      <c r="AQ310" s="110">
        <f t="shared" si="955"/>
        <v>58500</v>
      </c>
      <c r="AR310" s="110">
        <f t="shared" si="955"/>
        <v>70200</v>
      </c>
      <c r="AS310" s="110">
        <f t="shared" si="955"/>
        <v>117000</v>
      </c>
      <c r="AT310" s="110">
        <f t="shared" si="955"/>
        <v>234000</v>
      </c>
      <c r="BH310" s="110">
        <v>303</v>
      </c>
      <c r="BI310" s="110">
        <f t="shared" ref="BI310:BM310" si="956">IFERROR(MAX($BH310-$C$2,0)*INDEX($BE$8:$BE$17,MATCH(BI$7,$BF$8:$BF$17,0))*$C$4/$C$3,BJ310)</f>
        <v>0</v>
      </c>
      <c r="BJ310" s="110">
        <f t="shared" si="956"/>
        <v>0</v>
      </c>
      <c r="BK310" s="110">
        <f t="shared" si="956"/>
        <v>0</v>
      </c>
      <c r="BL310" s="110">
        <f t="shared" si="956"/>
        <v>0</v>
      </c>
      <c r="BM310" s="110">
        <f t="shared" si="956"/>
        <v>0</v>
      </c>
      <c r="CA310" s="110">
        <v>303</v>
      </c>
      <c r="CB310" s="136">
        <f t="shared" si="932"/>
        <v>34125</v>
      </c>
      <c r="CC310" s="136">
        <f t="shared" si="932"/>
        <v>33150</v>
      </c>
      <c r="CD310" s="136">
        <f t="shared" si="932"/>
        <v>58500</v>
      </c>
      <c r="CE310" s="136">
        <f t="shared" si="932"/>
        <v>94250</v>
      </c>
      <c r="CF310" s="136">
        <f t="shared" si="932"/>
        <v>243750</v>
      </c>
      <c r="CL310" s="125">
        <v>303</v>
      </c>
      <c r="CM310" s="125">
        <f t="shared" si="814"/>
        <v>164385</v>
      </c>
      <c r="CN310" s="125">
        <f t="shared" si="815"/>
        <v>214890</v>
      </c>
      <c r="CO310" s="125">
        <f t="shared" si="816"/>
        <v>251940</v>
      </c>
      <c r="CP310" s="125">
        <f t="shared" si="817"/>
        <v>334490</v>
      </c>
      <c r="CQ310" s="125">
        <f t="shared" si="818"/>
        <v>600990</v>
      </c>
    </row>
    <row r="311" spans="22:95" x14ac:dyDescent="0.2">
      <c r="V311" s="110">
        <v>304</v>
      </c>
      <c r="W311" s="110">
        <f t="shared" si="913"/>
        <v>83765.71428571429</v>
      </c>
      <c r="X311" s="110">
        <f t="shared" si="913"/>
        <v>123691.42857142857</v>
      </c>
      <c r="Y311" s="134">
        <f t="shared" si="810"/>
        <v>123691.42857142857</v>
      </c>
      <c r="Z311" s="110">
        <f t="shared" ref="Z311:AA311" si="957">Y311</f>
        <v>123691.42857142857</v>
      </c>
      <c r="AA311" s="110">
        <f t="shared" si="957"/>
        <v>123691.42857142857</v>
      </c>
      <c r="AO311" s="110">
        <v>304</v>
      </c>
      <c r="AP311" s="110">
        <f t="shared" ref="AP311:AT311" si="958">IFERROR(MAX($AO311-$C$2,0)*INDEX($AL$8:$AL$17,MATCH(AP$7,$AM$8:$AM$17,0))*$C$4/$C$3,AQ311)</f>
        <v>46971.428571428572</v>
      </c>
      <c r="AQ311" s="110">
        <f t="shared" si="958"/>
        <v>58714.285714285717</v>
      </c>
      <c r="AR311" s="110">
        <f t="shared" si="958"/>
        <v>70457.142857142855</v>
      </c>
      <c r="AS311" s="110">
        <f t="shared" si="958"/>
        <v>117428.57142857143</v>
      </c>
      <c r="AT311" s="110">
        <f t="shared" si="958"/>
        <v>234857.14285714287</v>
      </c>
      <c r="BH311" s="110">
        <v>304</v>
      </c>
      <c r="BI311" s="110">
        <f t="shared" ref="BI311:BM311" si="959">IFERROR(MAX($BH311-$C$2,0)*INDEX($BE$8:$BE$17,MATCH(BI$7,$BF$8:$BF$17,0))*$C$4/$C$3,BJ311)</f>
        <v>0</v>
      </c>
      <c r="BJ311" s="110">
        <f t="shared" si="959"/>
        <v>0</v>
      </c>
      <c r="BK311" s="110">
        <f t="shared" si="959"/>
        <v>0</v>
      </c>
      <c r="BL311" s="110">
        <f t="shared" si="959"/>
        <v>0</v>
      </c>
      <c r="BM311" s="110">
        <f t="shared" si="959"/>
        <v>0</v>
      </c>
      <c r="CA311" s="110">
        <v>304</v>
      </c>
      <c r="CB311" s="136">
        <f t="shared" si="932"/>
        <v>34250</v>
      </c>
      <c r="CC311" s="136">
        <f t="shared" si="932"/>
        <v>33271.428571428572</v>
      </c>
      <c r="CD311" s="136">
        <f t="shared" si="932"/>
        <v>58714.285714285717</v>
      </c>
      <c r="CE311" s="136">
        <f t="shared" si="932"/>
        <v>94595.238095238092</v>
      </c>
      <c r="CF311" s="136">
        <f t="shared" si="932"/>
        <v>244642.85714285713</v>
      </c>
      <c r="CL311" s="125">
        <v>304</v>
      </c>
      <c r="CM311" s="125">
        <f t="shared" si="814"/>
        <v>164987.14285714287</v>
      </c>
      <c r="CN311" s="125">
        <f t="shared" si="815"/>
        <v>215677.14285714287</v>
      </c>
      <c r="CO311" s="125">
        <f t="shared" si="816"/>
        <v>252862.85714285713</v>
      </c>
      <c r="CP311" s="125">
        <f t="shared" si="817"/>
        <v>335715.23809523811</v>
      </c>
      <c r="CQ311" s="125">
        <f t="shared" si="818"/>
        <v>603191.42857142852</v>
      </c>
    </row>
    <row r="312" spans="22:95" x14ac:dyDescent="0.2">
      <c r="V312" s="110">
        <v>305</v>
      </c>
      <c r="W312" s="110">
        <f t="shared" si="913"/>
        <v>84071.428571428565</v>
      </c>
      <c r="X312" s="110">
        <f t="shared" si="913"/>
        <v>124142.85714285714</v>
      </c>
      <c r="Y312" s="134">
        <f t="shared" si="810"/>
        <v>124142.85714285714</v>
      </c>
      <c r="Z312" s="110">
        <f t="shared" ref="Z312:AA312" si="960">Y312</f>
        <v>124142.85714285714</v>
      </c>
      <c r="AA312" s="110">
        <f t="shared" si="960"/>
        <v>124142.85714285714</v>
      </c>
      <c r="AO312" s="110">
        <v>305</v>
      </c>
      <c r="AP312" s="110">
        <f t="shared" ref="AP312:AT312" si="961">IFERROR(MAX($AO312-$C$2,0)*INDEX($AL$8:$AL$17,MATCH(AP$7,$AM$8:$AM$17,0))*$C$4/$C$3,AQ312)</f>
        <v>47142.857142857145</v>
      </c>
      <c r="AQ312" s="110">
        <f t="shared" si="961"/>
        <v>58928.571428571428</v>
      </c>
      <c r="AR312" s="110">
        <f t="shared" si="961"/>
        <v>70714.28571428571</v>
      </c>
      <c r="AS312" s="110">
        <f t="shared" si="961"/>
        <v>117857.14285714286</v>
      </c>
      <c r="AT312" s="110">
        <f t="shared" si="961"/>
        <v>235714.28571428571</v>
      </c>
      <c r="BH312" s="110">
        <v>305</v>
      </c>
      <c r="BI312" s="110">
        <f t="shared" ref="BI312:BM312" si="962">IFERROR(MAX($BH312-$C$2,0)*INDEX($BE$8:$BE$17,MATCH(BI$7,$BF$8:$BF$17,0))*$C$4/$C$3,BJ312)</f>
        <v>0</v>
      </c>
      <c r="BJ312" s="110">
        <f t="shared" si="962"/>
        <v>0</v>
      </c>
      <c r="BK312" s="110">
        <f t="shared" si="962"/>
        <v>0</v>
      </c>
      <c r="BL312" s="110">
        <f t="shared" si="962"/>
        <v>0</v>
      </c>
      <c r="BM312" s="110">
        <f t="shared" si="962"/>
        <v>0</v>
      </c>
      <c r="CA312" s="110">
        <v>305</v>
      </c>
      <c r="CB312" s="136">
        <f t="shared" si="932"/>
        <v>34375</v>
      </c>
      <c r="CC312" s="136">
        <f t="shared" si="932"/>
        <v>33392.857142857145</v>
      </c>
      <c r="CD312" s="136">
        <f t="shared" si="932"/>
        <v>58928.571428571428</v>
      </c>
      <c r="CE312" s="136">
        <f t="shared" si="932"/>
        <v>94940.476190476184</v>
      </c>
      <c r="CF312" s="136">
        <f t="shared" si="932"/>
        <v>245535.71428571429</v>
      </c>
      <c r="CL312" s="125">
        <v>305</v>
      </c>
      <c r="CM312" s="125">
        <f t="shared" si="814"/>
        <v>165589.28571428571</v>
      </c>
      <c r="CN312" s="125">
        <f t="shared" si="815"/>
        <v>216464.28571428574</v>
      </c>
      <c r="CO312" s="125">
        <f t="shared" si="816"/>
        <v>253785.71428571426</v>
      </c>
      <c r="CP312" s="125">
        <f t="shared" si="817"/>
        <v>336940.47619047621</v>
      </c>
      <c r="CQ312" s="125">
        <f t="shared" si="818"/>
        <v>605392.85714285716</v>
      </c>
    </row>
    <row r="313" spans="22:95" x14ac:dyDescent="0.2">
      <c r="V313" s="110">
        <v>306</v>
      </c>
      <c r="W313" s="110">
        <f t="shared" si="913"/>
        <v>84377.142857142855</v>
      </c>
      <c r="X313" s="110">
        <f t="shared" si="913"/>
        <v>124594.28571428571</v>
      </c>
      <c r="Y313" s="134">
        <f t="shared" si="810"/>
        <v>124594.28571428571</v>
      </c>
      <c r="Z313" s="110">
        <f t="shared" ref="Z313:AA313" si="963">Y313</f>
        <v>124594.28571428571</v>
      </c>
      <c r="AA313" s="110">
        <f t="shared" si="963"/>
        <v>124594.28571428571</v>
      </c>
      <c r="AO313" s="110">
        <v>306</v>
      </c>
      <c r="AP313" s="110">
        <f t="shared" ref="AP313:AT313" si="964">IFERROR(MAX($AO313-$C$2,0)*INDEX($AL$8:$AL$17,MATCH(AP$7,$AM$8:$AM$17,0))*$C$4/$C$3,AQ313)</f>
        <v>47314.285714285717</v>
      </c>
      <c r="AQ313" s="110">
        <f t="shared" si="964"/>
        <v>59142.857142857145</v>
      </c>
      <c r="AR313" s="110">
        <f t="shared" si="964"/>
        <v>70971.428571428565</v>
      </c>
      <c r="AS313" s="110">
        <f t="shared" si="964"/>
        <v>118285.71428571429</v>
      </c>
      <c r="AT313" s="110">
        <f t="shared" si="964"/>
        <v>236571.42857142858</v>
      </c>
      <c r="BH313" s="110">
        <v>306</v>
      </c>
      <c r="BI313" s="110">
        <f t="shared" ref="BI313:BM313" si="965">IFERROR(MAX($BH313-$C$2,0)*INDEX($BE$8:$BE$17,MATCH(BI$7,$BF$8:$BF$17,0))*$C$4/$C$3,BJ313)</f>
        <v>0</v>
      </c>
      <c r="BJ313" s="110">
        <f t="shared" si="965"/>
        <v>0</v>
      </c>
      <c r="BK313" s="110">
        <f t="shared" si="965"/>
        <v>0</v>
      </c>
      <c r="BL313" s="110">
        <f t="shared" si="965"/>
        <v>0</v>
      </c>
      <c r="BM313" s="110">
        <f t="shared" si="965"/>
        <v>0</v>
      </c>
      <c r="CA313" s="110">
        <v>306</v>
      </c>
      <c r="CB313" s="136">
        <f t="shared" si="932"/>
        <v>34500</v>
      </c>
      <c r="CC313" s="136">
        <f t="shared" si="932"/>
        <v>33514.285714285717</v>
      </c>
      <c r="CD313" s="136">
        <f t="shared" si="932"/>
        <v>59142.857142857145</v>
      </c>
      <c r="CE313" s="136">
        <f t="shared" si="932"/>
        <v>95285.71428571429</v>
      </c>
      <c r="CF313" s="136">
        <f t="shared" si="932"/>
        <v>246428.57142857142</v>
      </c>
      <c r="CL313" s="125">
        <v>306</v>
      </c>
      <c r="CM313" s="125">
        <f t="shared" si="814"/>
        <v>166191.42857142858</v>
      </c>
      <c r="CN313" s="125">
        <f t="shared" si="815"/>
        <v>217251.42857142855</v>
      </c>
      <c r="CO313" s="125">
        <f t="shared" si="816"/>
        <v>254708.57142857142</v>
      </c>
      <c r="CP313" s="125">
        <f t="shared" si="817"/>
        <v>338165.71428571432</v>
      </c>
      <c r="CQ313" s="125">
        <f t="shared" si="818"/>
        <v>607594.28571428568</v>
      </c>
    </row>
    <row r="314" spans="22:95" x14ac:dyDescent="0.2">
      <c r="V314" s="110">
        <v>307</v>
      </c>
      <c r="W314" s="110">
        <f t="shared" si="913"/>
        <v>84682.857142857145</v>
      </c>
      <c r="X314" s="110">
        <f t="shared" si="913"/>
        <v>125045.71428571429</v>
      </c>
      <c r="Y314" s="134">
        <f t="shared" si="810"/>
        <v>125045.71428571429</v>
      </c>
      <c r="Z314" s="110">
        <f t="shared" ref="Z314:AA314" si="966">Y314</f>
        <v>125045.71428571429</v>
      </c>
      <c r="AA314" s="110">
        <f t="shared" si="966"/>
        <v>125045.71428571429</v>
      </c>
      <c r="AO314" s="110">
        <v>307</v>
      </c>
      <c r="AP314" s="110">
        <f t="shared" ref="AP314:AT314" si="967">IFERROR(MAX($AO314-$C$2,0)*INDEX($AL$8:$AL$17,MATCH(AP$7,$AM$8:$AM$17,0))*$C$4/$C$3,AQ314)</f>
        <v>47485.714285714283</v>
      </c>
      <c r="AQ314" s="110">
        <f t="shared" si="967"/>
        <v>59357.142857142855</v>
      </c>
      <c r="AR314" s="110">
        <f t="shared" si="967"/>
        <v>71228.571428571435</v>
      </c>
      <c r="AS314" s="110">
        <f t="shared" si="967"/>
        <v>118714.28571428571</v>
      </c>
      <c r="AT314" s="110">
        <f t="shared" si="967"/>
        <v>237428.57142857142</v>
      </c>
      <c r="BH314" s="110">
        <v>307</v>
      </c>
      <c r="BI314" s="110">
        <f t="shared" ref="BI314:BM314" si="968">IFERROR(MAX($BH314-$C$2,0)*INDEX($BE$8:$BE$17,MATCH(BI$7,$BF$8:$BF$17,0))*$C$4/$C$3,BJ314)</f>
        <v>0</v>
      </c>
      <c r="BJ314" s="110">
        <f t="shared" si="968"/>
        <v>0</v>
      </c>
      <c r="BK314" s="110">
        <f t="shared" si="968"/>
        <v>0</v>
      </c>
      <c r="BL314" s="110">
        <f t="shared" si="968"/>
        <v>0</v>
      </c>
      <c r="BM314" s="110">
        <f t="shared" si="968"/>
        <v>0</v>
      </c>
      <c r="CA314" s="110">
        <v>307</v>
      </c>
      <c r="CB314" s="136">
        <f t="shared" si="932"/>
        <v>34625</v>
      </c>
      <c r="CC314" s="136">
        <f t="shared" si="932"/>
        <v>33635.714285714283</v>
      </c>
      <c r="CD314" s="136">
        <f t="shared" si="932"/>
        <v>59357.142857142855</v>
      </c>
      <c r="CE314" s="136">
        <f t="shared" si="932"/>
        <v>95630.952380952382</v>
      </c>
      <c r="CF314" s="136">
        <f t="shared" si="932"/>
        <v>247321.42857142858</v>
      </c>
      <c r="CL314" s="125">
        <v>307</v>
      </c>
      <c r="CM314" s="125">
        <f t="shared" si="814"/>
        <v>166793.57142857142</v>
      </c>
      <c r="CN314" s="125">
        <f t="shared" si="815"/>
        <v>218038.57142857145</v>
      </c>
      <c r="CO314" s="125">
        <f t="shared" si="816"/>
        <v>255631.42857142858</v>
      </c>
      <c r="CP314" s="125">
        <f t="shared" si="817"/>
        <v>339390.95238095237</v>
      </c>
      <c r="CQ314" s="125">
        <f t="shared" si="818"/>
        <v>609795.71428571432</v>
      </c>
    </row>
    <row r="315" spans="22:95" x14ac:dyDescent="0.2">
      <c r="V315" s="110">
        <v>308</v>
      </c>
      <c r="W315" s="110">
        <f t="shared" si="913"/>
        <v>84988.571428571435</v>
      </c>
      <c r="X315" s="110">
        <f t="shared" si="913"/>
        <v>125497.14285714286</v>
      </c>
      <c r="Y315" s="134">
        <f t="shared" si="810"/>
        <v>125497.14285714286</v>
      </c>
      <c r="Z315" s="110">
        <f t="shared" ref="Z315:AA315" si="969">Y315</f>
        <v>125497.14285714286</v>
      </c>
      <c r="AA315" s="110">
        <f t="shared" si="969"/>
        <v>125497.14285714286</v>
      </c>
      <c r="AO315" s="110">
        <v>308</v>
      </c>
      <c r="AP315" s="110">
        <f t="shared" ref="AP315:AT315" si="970">IFERROR(MAX($AO315-$C$2,0)*INDEX($AL$8:$AL$17,MATCH(AP$7,$AM$8:$AM$17,0))*$C$4/$C$3,AQ315)</f>
        <v>47657.142857142855</v>
      </c>
      <c r="AQ315" s="110">
        <f t="shared" si="970"/>
        <v>59571.428571428572</v>
      </c>
      <c r="AR315" s="110">
        <f t="shared" si="970"/>
        <v>71485.71428571429</v>
      </c>
      <c r="AS315" s="110">
        <f t="shared" si="970"/>
        <v>119142.85714285714</v>
      </c>
      <c r="AT315" s="110">
        <f t="shared" si="970"/>
        <v>238285.71428571429</v>
      </c>
      <c r="BH315" s="110">
        <v>308</v>
      </c>
      <c r="BI315" s="110">
        <f t="shared" ref="BI315:BM315" si="971">IFERROR(MAX($BH315-$C$2,0)*INDEX($BE$8:$BE$17,MATCH(BI$7,$BF$8:$BF$17,0))*$C$4/$C$3,BJ315)</f>
        <v>0</v>
      </c>
      <c r="BJ315" s="110">
        <f t="shared" si="971"/>
        <v>0</v>
      </c>
      <c r="BK315" s="110">
        <f t="shared" si="971"/>
        <v>0</v>
      </c>
      <c r="BL315" s="110">
        <f t="shared" si="971"/>
        <v>0</v>
      </c>
      <c r="BM315" s="110">
        <f t="shared" si="971"/>
        <v>0</v>
      </c>
      <c r="CA315" s="110">
        <v>308</v>
      </c>
      <c r="CB315" s="136">
        <f t="shared" si="932"/>
        <v>34750</v>
      </c>
      <c r="CC315" s="136">
        <f t="shared" si="932"/>
        <v>33757.142857142855</v>
      </c>
      <c r="CD315" s="136">
        <f t="shared" si="932"/>
        <v>59571.428571428572</v>
      </c>
      <c r="CE315" s="136">
        <f t="shared" si="932"/>
        <v>95976.190476190459</v>
      </c>
      <c r="CF315" s="136">
        <f t="shared" si="932"/>
        <v>248214.28571428571</v>
      </c>
      <c r="CL315" s="125">
        <v>308</v>
      </c>
      <c r="CM315" s="125">
        <f t="shared" si="814"/>
        <v>167395.71428571429</v>
      </c>
      <c r="CN315" s="125">
        <f t="shared" si="815"/>
        <v>218825.71428571426</v>
      </c>
      <c r="CO315" s="125">
        <f t="shared" si="816"/>
        <v>256554.28571428574</v>
      </c>
      <c r="CP315" s="125">
        <f t="shared" si="817"/>
        <v>340616.19047619047</v>
      </c>
      <c r="CQ315" s="125">
        <f t="shared" si="818"/>
        <v>611997.14285714284</v>
      </c>
    </row>
    <row r="316" spans="22:95" x14ac:dyDescent="0.2">
      <c r="V316" s="110">
        <v>309</v>
      </c>
      <c r="W316" s="110">
        <f t="shared" si="913"/>
        <v>85294.28571428571</v>
      </c>
      <c r="X316" s="110">
        <f t="shared" si="913"/>
        <v>125948.57142857143</v>
      </c>
      <c r="Y316" s="134">
        <f t="shared" si="810"/>
        <v>125948.57142857143</v>
      </c>
      <c r="Z316" s="110">
        <f t="shared" ref="Z316:AA316" si="972">Y316</f>
        <v>125948.57142857143</v>
      </c>
      <c r="AA316" s="110">
        <f t="shared" si="972"/>
        <v>125948.57142857143</v>
      </c>
      <c r="AO316" s="110">
        <v>309</v>
      </c>
      <c r="AP316" s="110">
        <f t="shared" ref="AP316:AT316" si="973">IFERROR(MAX($AO316-$C$2,0)*INDEX($AL$8:$AL$17,MATCH(AP$7,$AM$8:$AM$17,0))*$C$4/$C$3,AQ316)</f>
        <v>47828.571428571428</v>
      </c>
      <c r="AQ316" s="110">
        <f t="shared" si="973"/>
        <v>59785.714285714283</v>
      </c>
      <c r="AR316" s="110">
        <f t="shared" si="973"/>
        <v>71742.857142857145</v>
      </c>
      <c r="AS316" s="110">
        <f t="shared" si="973"/>
        <v>119571.42857142857</v>
      </c>
      <c r="AT316" s="110">
        <f t="shared" si="973"/>
        <v>239142.85714285713</v>
      </c>
      <c r="BH316" s="110">
        <v>309</v>
      </c>
      <c r="BI316" s="110">
        <f t="shared" ref="BI316:BM316" si="974">IFERROR(MAX($BH316-$C$2,0)*INDEX($BE$8:$BE$17,MATCH(BI$7,$BF$8:$BF$17,0))*$C$4/$C$3,BJ316)</f>
        <v>0</v>
      </c>
      <c r="BJ316" s="110">
        <f t="shared" si="974"/>
        <v>0</v>
      </c>
      <c r="BK316" s="110">
        <f t="shared" si="974"/>
        <v>0</v>
      </c>
      <c r="BL316" s="110">
        <f t="shared" si="974"/>
        <v>0</v>
      </c>
      <c r="BM316" s="110">
        <f t="shared" si="974"/>
        <v>0</v>
      </c>
      <c r="CA316" s="110">
        <v>309</v>
      </c>
      <c r="CB316" s="136">
        <f t="shared" si="932"/>
        <v>34875</v>
      </c>
      <c r="CC316" s="136">
        <f t="shared" si="932"/>
        <v>33878.571428571428</v>
      </c>
      <c r="CD316" s="136">
        <f t="shared" si="932"/>
        <v>59785.714285714283</v>
      </c>
      <c r="CE316" s="136">
        <f t="shared" si="932"/>
        <v>96321.428571428565</v>
      </c>
      <c r="CF316" s="136">
        <f t="shared" si="932"/>
        <v>249107.14285714287</v>
      </c>
      <c r="CL316" s="125">
        <v>309</v>
      </c>
      <c r="CM316" s="125">
        <f t="shared" si="814"/>
        <v>167997.85714285713</v>
      </c>
      <c r="CN316" s="125">
        <f t="shared" si="815"/>
        <v>219612.85714285713</v>
      </c>
      <c r="CO316" s="125">
        <f t="shared" si="816"/>
        <v>257477.14285714287</v>
      </c>
      <c r="CP316" s="125">
        <f t="shared" si="817"/>
        <v>341841.42857142858</v>
      </c>
      <c r="CQ316" s="125">
        <f t="shared" si="818"/>
        <v>614198.57142857148</v>
      </c>
    </row>
    <row r="317" spans="22:95" x14ac:dyDescent="0.2">
      <c r="V317" s="110">
        <v>310</v>
      </c>
      <c r="W317" s="110">
        <f t="shared" si="913"/>
        <v>85600</v>
      </c>
      <c r="X317" s="110">
        <f t="shared" si="913"/>
        <v>126400</v>
      </c>
      <c r="Y317" s="134">
        <f t="shared" si="810"/>
        <v>126400</v>
      </c>
      <c r="Z317" s="110">
        <f t="shared" ref="Z317:AA317" si="975">Y317</f>
        <v>126400</v>
      </c>
      <c r="AA317" s="110">
        <f t="shared" si="975"/>
        <v>126400</v>
      </c>
      <c r="AO317" s="110">
        <v>310</v>
      </c>
      <c r="AP317" s="110">
        <f t="shared" ref="AP317:AT317" si="976">IFERROR(MAX($AO317-$C$2,0)*INDEX($AL$8:$AL$17,MATCH(AP$7,$AM$8:$AM$17,0))*$C$4/$C$3,AQ317)</f>
        <v>48000</v>
      </c>
      <c r="AQ317" s="110">
        <f t="shared" si="976"/>
        <v>60000</v>
      </c>
      <c r="AR317" s="110">
        <f t="shared" si="976"/>
        <v>72000</v>
      </c>
      <c r="AS317" s="110">
        <f t="shared" si="976"/>
        <v>120000</v>
      </c>
      <c r="AT317" s="110">
        <f t="shared" si="976"/>
        <v>240000</v>
      </c>
      <c r="BH317" s="110">
        <v>310</v>
      </c>
      <c r="BI317" s="110">
        <f t="shared" ref="BI317:BM317" si="977">IFERROR(MAX($BH317-$C$2,0)*INDEX($BE$8:$BE$17,MATCH(BI$7,$BF$8:$BF$17,0))*$C$4/$C$3,BJ317)</f>
        <v>0</v>
      </c>
      <c r="BJ317" s="110">
        <f t="shared" si="977"/>
        <v>0</v>
      </c>
      <c r="BK317" s="110">
        <f t="shared" si="977"/>
        <v>0</v>
      </c>
      <c r="BL317" s="110">
        <f t="shared" si="977"/>
        <v>0</v>
      </c>
      <c r="BM317" s="110">
        <f t="shared" si="977"/>
        <v>0</v>
      </c>
      <c r="CA317" s="110">
        <v>310</v>
      </c>
      <c r="CB317" s="136">
        <f t="shared" si="932"/>
        <v>35000</v>
      </c>
      <c r="CC317" s="136">
        <f t="shared" si="932"/>
        <v>34000</v>
      </c>
      <c r="CD317" s="136">
        <f t="shared" si="932"/>
        <v>60000</v>
      </c>
      <c r="CE317" s="136">
        <f t="shared" si="932"/>
        <v>96666.666666666657</v>
      </c>
      <c r="CF317" s="136">
        <f t="shared" si="932"/>
        <v>250000</v>
      </c>
      <c r="CL317" s="125">
        <v>310</v>
      </c>
      <c r="CM317" s="125">
        <f t="shared" si="814"/>
        <v>168600</v>
      </c>
      <c r="CN317" s="125">
        <f t="shared" si="815"/>
        <v>220400</v>
      </c>
      <c r="CO317" s="125">
        <f t="shared" si="816"/>
        <v>258400</v>
      </c>
      <c r="CP317" s="125">
        <f t="shared" si="817"/>
        <v>343066.66666666663</v>
      </c>
      <c r="CQ317" s="125">
        <f t="shared" si="818"/>
        <v>616400</v>
      </c>
    </row>
    <row r="318" spans="22:95" x14ac:dyDescent="0.2">
      <c r="V318" s="110">
        <v>311</v>
      </c>
      <c r="W318" s="110">
        <f t="shared" si="913"/>
        <v>85905.71428571429</v>
      </c>
      <c r="X318" s="110">
        <f t="shared" si="913"/>
        <v>126851.42857142857</v>
      </c>
      <c r="Y318" s="134">
        <f t="shared" si="810"/>
        <v>126851.42857142857</v>
      </c>
      <c r="Z318" s="110">
        <f t="shared" ref="Z318:AA318" si="978">Y318</f>
        <v>126851.42857142857</v>
      </c>
      <c r="AA318" s="110">
        <f t="shared" si="978"/>
        <v>126851.42857142857</v>
      </c>
      <c r="AO318" s="110">
        <v>311</v>
      </c>
      <c r="AP318" s="110">
        <f t="shared" ref="AP318:AT318" si="979">IFERROR(MAX($AO318-$C$2,0)*INDEX($AL$8:$AL$17,MATCH(AP$7,$AM$8:$AM$17,0))*$C$4/$C$3,AQ318)</f>
        <v>48171.428571428572</v>
      </c>
      <c r="AQ318" s="110">
        <f t="shared" si="979"/>
        <v>60214.285714285717</v>
      </c>
      <c r="AR318" s="110">
        <f t="shared" si="979"/>
        <v>72257.142857142855</v>
      </c>
      <c r="AS318" s="110">
        <f t="shared" si="979"/>
        <v>120428.57142857143</v>
      </c>
      <c r="AT318" s="110">
        <f t="shared" si="979"/>
        <v>240857.14285714287</v>
      </c>
      <c r="BH318" s="110">
        <v>311</v>
      </c>
      <c r="BI318" s="110">
        <f t="shared" ref="BI318:BM318" si="980">IFERROR(MAX($BH318-$C$2,0)*INDEX($BE$8:$BE$17,MATCH(BI$7,$BF$8:$BF$17,0))*$C$4/$C$3,BJ318)</f>
        <v>0</v>
      </c>
      <c r="BJ318" s="110">
        <f t="shared" si="980"/>
        <v>0</v>
      </c>
      <c r="BK318" s="110">
        <f t="shared" si="980"/>
        <v>0</v>
      </c>
      <c r="BL318" s="110">
        <f t="shared" si="980"/>
        <v>0</v>
      </c>
      <c r="BM318" s="110">
        <f t="shared" si="980"/>
        <v>0</v>
      </c>
      <c r="CA318" s="110">
        <v>311</v>
      </c>
      <c r="CB318" s="136">
        <f t="shared" si="932"/>
        <v>35125</v>
      </c>
      <c r="CC318" s="136">
        <f t="shared" si="932"/>
        <v>34121.428571428572</v>
      </c>
      <c r="CD318" s="136">
        <f t="shared" si="932"/>
        <v>60214.285714285717</v>
      </c>
      <c r="CE318" s="136">
        <f t="shared" si="932"/>
        <v>97011.904761904749</v>
      </c>
      <c r="CF318" s="136">
        <f t="shared" si="932"/>
        <v>250892.85714285713</v>
      </c>
      <c r="CL318" s="125">
        <v>311</v>
      </c>
      <c r="CM318" s="125">
        <f t="shared" si="814"/>
        <v>169202.14285714287</v>
      </c>
      <c r="CN318" s="125">
        <f t="shared" si="815"/>
        <v>221187.14285714287</v>
      </c>
      <c r="CO318" s="125">
        <f t="shared" si="816"/>
        <v>259322.85714285713</v>
      </c>
      <c r="CP318" s="125">
        <f t="shared" si="817"/>
        <v>344291.90476190473</v>
      </c>
      <c r="CQ318" s="125">
        <f t="shared" si="818"/>
        <v>618601.42857142852</v>
      </c>
    </row>
    <row r="319" spans="22:95" x14ac:dyDescent="0.2">
      <c r="V319" s="110">
        <v>312</v>
      </c>
      <c r="W319" s="110">
        <f t="shared" si="913"/>
        <v>86211.428571428565</v>
      </c>
      <c r="X319" s="110">
        <f t="shared" si="913"/>
        <v>127302.85714285714</v>
      </c>
      <c r="Y319" s="134">
        <f t="shared" si="810"/>
        <v>127302.85714285714</v>
      </c>
      <c r="Z319" s="110">
        <f t="shared" ref="Z319:AA319" si="981">Y319</f>
        <v>127302.85714285714</v>
      </c>
      <c r="AA319" s="110">
        <f t="shared" si="981"/>
        <v>127302.85714285714</v>
      </c>
      <c r="AO319" s="110">
        <v>312</v>
      </c>
      <c r="AP319" s="110">
        <f t="shared" ref="AP319:AT319" si="982">IFERROR(MAX($AO319-$C$2,0)*INDEX($AL$8:$AL$17,MATCH(AP$7,$AM$8:$AM$17,0))*$C$4/$C$3,AQ319)</f>
        <v>48342.857142857145</v>
      </c>
      <c r="AQ319" s="110">
        <f t="shared" si="982"/>
        <v>60428.571428571428</v>
      </c>
      <c r="AR319" s="110">
        <f t="shared" si="982"/>
        <v>72514.28571428571</v>
      </c>
      <c r="AS319" s="110">
        <f t="shared" si="982"/>
        <v>120857.14285714286</v>
      </c>
      <c r="AT319" s="110">
        <f t="shared" si="982"/>
        <v>241714.28571428571</v>
      </c>
      <c r="BH319" s="110">
        <v>312</v>
      </c>
      <c r="BI319" s="110">
        <f t="shared" ref="BI319:BM319" si="983">IFERROR(MAX($BH319-$C$2,0)*INDEX($BE$8:$BE$17,MATCH(BI$7,$BF$8:$BF$17,0))*$C$4/$C$3,BJ319)</f>
        <v>0</v>
      </c>
      <c r="BJ319" s="110">
        <f t="shared" si="983"/>
        <v>0</v>
      </c>
      <c r="BK319" s="110">
        <f t="shared" si="983"/>
        <v>0</v>
      </c>
      <c r="BL319" s="110">
        <f t="shared" si="983"/>
        <v>0</v>
      </c>
      <c r="BM319" s="110">
        <f t="shared" si="983"/>
        <v>0</v>
      </c>
      <c r="CA319" s="110">
        <v>312</v>
      </c>
      <c r="CB319" s="136">
        <f t="shared" si="932"/>
        <v>35250</v>
      </c>
      <c r="CC319" s="136">
        <f t="shared" si="932"/>
        <v>34242.857142857145</v>
      </c>
      <c r="CD319" s="136">
        <f t="shared" si="932"/>
        <v>60428.571428571428</v>
      </c>
      <c r="CE319" s="136">
        <f t="shared" si="932"/>
        <v>97357.142857142855</v>
      </c>
      <c r="CF319" s="136">
        <f t="shared" si="932"/>
        <v>251785.71428571429</v>
      </c>
      <c r="CL319" s="125">
        <v>312</v>
      </c>
      <c r="CM319" s="125">
        <f t="shared" si="814"/>
        <v>169804.28571428571</v>
      </c>
      <c r="CN319" s="125">
        <f t="shared" si="815"/>
        <v>221974.28571428574</v>
      </c>
      <c r="CO319" s="125">
        <f t="shared" si="816"/>
        <v>260245.71428571426</v>
      </c>
      <c r="CP319" s="125">
        <f t="shared" si="817"/>
        <v>345517.14285714284</v>
      </c>
      <c r="CQ319" s="125">
        <f t="shared" si="818"/>
        <v>620802.85714285716</v>
      </c>
    </row>
    <row r="320" spans="22:95" x14ac:dyDescent="0.2">
      <c r="V320" s="110">
        <v>313</v>
      </c>
      <c r="W320" s="110">
        <f t="shared" si="913"/>
        <v>86517.142857142855</v>
      </c>
      <c r="X320" s="110">
        <f t="shared" si="913"/>
        <v>127754.28571428571</v>
      </c>
      <c r="Y320" s="134">
        <f t="shared" si="810"/>
        <v>127754.28571428571</v>
      </c>
      <c r="Z320" s="110">
        <f t="shared" ref="Z320:AA320" si="984">Y320</f>
        <v>127754.28571428571</v>
      </c>
      <c r="AA320" s="110">
        <f t="shared" si="984"/>
        <v>127754.28571428571</v>
      </c>
      <c r="AO320" s="110">
        <v>313</v>
      </c>
      <c r="AP320" s="110">
        <f t="shared" ref="AP320:AT320" si="985">IFERROR(MAX($AO320-$C$2,0)*INDEX($AL$8:$AL$17,MATCH(AP$7,$AM$8:$AM$17,0))*$C$4/$C$3,AQ320)</f>
        <v>48514.285714285717</v>
      </c>
      <c r="AQ320" s="110">
        <f t="shared" si="985"/>
        <v>60642.857142857145</v>
      </c>
      <c r="AR320" s="110">
        <f t="shared" si="985"/>
        <v>72771.428571428565</v>
      </c>
      <c r="AS320" s="110">
        <f t="shared" si="985"/>
        <v>121285.71428571429</v>
      </c>
      <c r="AT320" s="110">
        <f t="shared" si="985"/>
        <v>242571.42857142858</v>
      </c>
      <c r="BH320" s="110">
        <v>313</v>
      </c>
      <c r="BI320" s="110">
        <f t="shared" ref="BI320:BM320" si="986">IFERROR(MAX($BH320-$C$2,0)*INDEX($BE$8:$BE$17,MATCH(BI$7,$BF$8:$BF$17,0))*$C$4/$C$3,BJ320)</f>
        <v>0</v>
      </c>
      <c r="BJ320" s="110">
        <f t="shared" si="986"/>
        <v>0</v>
      </c>
      <c r="BK320" s="110">
        <f t="shared" si="986"/>
        <v>0</v>
      </c>
      <c r="BL320" s="110">
        <f t="shared" si="986"/>
        <v>0</v>
      </c>
      <c r="BM320" s="110">
        <f t="shared" si="986"/>
        <v>0</v>
      </c>
      <c r="CA320" s="110">
        <v>313</v>
      </c>
      <c r="CB320" s="136">
        <f t="shared" si="932"/>
        <v>35375</v>
      </c>
      <c r="CC320" s="136">
        <f t="shared" si="932"/>
        <v>34364.285714285717</v>
      </c>
      <c r="CD320" s="136">
        <f t="shared" si="932"/>
        <v>60642.857142857145</v>
      </c>
      <c r="CE320" s="136">
        <f t="shared" si="932"/>
        <v>97702.380952380947</v>
      </c>
      <c r="CF320" s="136">
        <f t="shared" si="932"/>
        <v>252678.57142857142</v>
      </c>
      <c r="CL320" s="125">
        <v>313</v>
      </c>
      <c r="CM320" s="125">
        <f t="shared" si="814"/>
        <v>170406.42857142858</v>
      </c>
      <c r="CN320" s="125">
        <f t="shared" si="815"/>
        <v>222761.42857142855</v>
      </c>
      <c r="CO320" s="125">
        <f t="shared" si="816"/>
        <v>261168.57142857142</v>
      </c>
      <c r="CP320" s="125">
        <f t="shared" si="817"/>
        <v>346742.38095238095</v>
      </c>
      <c r="CQ320" s="125">
        <f t="shared" si="818"/>
        <v>623004.28571428568</v>
      </c>
    </row>
    <row r="321" spans="22:95" x14ac:dyDescent="0.2">
      <c r="V321" s="110">
        <v>314</v>
      </c>
      <c r="W321" s="110">
        <f t="shared" si="913"/>
        <v>86822.857142857145</v>
      </c>
      <c r="X321" s="110">
        <f t="shared" si="913"/>
        <v>128205.71428571429</v>
      </c>
      <c r="Y321" s="134">
        <f t="shared" si="810"/>
        <v>128205.71428571429</v>
      </c>
      <c r="Z321" s="110">
        <f t="shared" ref="Z321:AA321" si="987">Y321</f>
        <v>128205.71428571429</v>
      </c>
      <c r="AA321" s="110">
        <f t="shared" si="987"/>
        <v>128205.71428571429</v>
      </c>
      <c r="AO321" s="110">
        <v>314</v>
      </c>
      <c r="AP321" s="110">
        <f t="shared" ref="AP321:AT321" si="988">IFERROR(MAX($AO321-$C$2,0)*INDEX($AL$8:$AL$17,MATCH(AP$7,$AM$8:$AM$17,0))*$C$4/$C$3,AQ321)</f>
        <v>48685.714285714283</v>
      </c>
      <c r="AQ321" s="110">
        <f t="shared" si="988"/>
        <v>60857.142857142855</v>
      </c>
      <c r="AR321" s="110">
        <f t="shared" si="988"/>
        <v>73028.571428571435</v>
      </c>
      <c r="AS321" s="110">
        <f t="shared" si="988"/>
        <v>121714.28571428571</v>
      </c>
      <c r="AT321" s="110">
        <f t="shared" si="988"/>
        <v>243428.57142857142</v>
      </c>
      <c r="BH321" s="110">
        <v>314</v>
      </c>
      <c r="BI321" s="110">
        <f t="shared" ref="BI321:BM321" si="989">IFERROR(MAX($BH321-$C$2,0)*INDEX($BE$8:$BE$17,MATCH(BI$7,$BF$8:$BF$17,0))*$C$4/$C$3,BJ321)</f>
        <v>0</v>
      </c>
      <c r="BJ321" s="110">
        <f t="shared" si="989"/>
        <v>0</v>
      </c>
      <c r="BK321" s="110">
        <f t="shared" si="989"/>
        <v>0</v>
      </c>
      <c r="BL321" s="110">
        <f t="shared" si="989"/>
        <v>0</v>
      </c>
      <c r="BM321" s="110">
        <f t="shared" si="989"/>
        <v>0</v>
      </c>
      <c r="CA321" s="110">
        <v>314</v>
      </c>
      <c r="CB321" s="136">
        <f t="shared" si="932"/>
        <v>35500</v>
      </c>
      <c r="CC321" s="136">
        <f t="shared" si="932"/>
        <v>34485.714285714283</v>
      </c>
      <c r="CD321" s="136">
        <f t="shared" si="932"/>
        <v>60857.142857142855</v>
      </c>
      <c r="CE321" s="136">
        <f t="shared" si="932"/>
        <v>98047.619047619039</v>
      </c>
      <c r="CF321" s="136">
        <f t="shared" si="932"/>
        <v>253571.42857142858</v>
      </c>
      <c r="CL321" s="125">
        <v>314</v>
      </c>
      <c r="CM321" s="125">
        <f t="shared" si="814"/>
        <v>171008.57142857142</v>
      </c>
      <c r="CN321" s="125">
        <f t="shared" si="815"/>
        <v>223548.57142857145</v>
      </c>
      <c r="CO321" s="125">
        <f t="shared" si="816"/>
        <v>262091.42857142858</v>
      </c>
      <c r="CP321" s="125">
        <f t="shared" si="817"/>
        <v>347967.61904761905</v>
      </c>
      <c r="CQ321" s="125">
        <f t="shared" si="818"/>
        <v>625205.71428571432</v>
      </c>
    </row>
    <row r="322" spans="22:95" x14ac:dyDescent="0.2">
      <c r="V322" s="110">
        <v>315</v>
      </c>
      <c r="W322" s="110">
        <f t="shared" si="913"/>
        <v>87128.571428571435</v>
      </c>
      <c r="X322" s="110">
        <f t="shared" si="913"/>
        <v>128657.14285714286</v>
      </c>
      <c r="Y322" s="134">
        <f t="shared" si="810"/>
        <v>128657.14285714286</v>
      </c>
      <c r="Z322" s="110">
        <f t="shared" ref="Z322:AA322" si="990">Y322</f>
        <v>128657.14285714286</v>
      </c>
      <c r="AA322" s="110">
        <f t="shared" si="990"/>
        <v>128657.14285714286</v>
      </c>
      <c r="AO322" s="110">
        <v>315</v>
      </c>
      <c r="AP322" s="110">
        <f t="shared" ref="AP322:AT322" si="991">IFERROR(MAX($AO322-$C$2,0)*INDEX($AL$8:$AL$17,MATCH(AP$7,$AM$8:$AM$17,0))*$C$4/$C$3,AQ322)</f>
        <v>48857.142857142855</v>
      </c>
      <c r="AQ322" s="110">
        <f t="shared" si="991"/>
        <v>61071.428571428572</v>
      </c>
      <c r="AR322" s="110">
        <f t="shared" si="991"/>
        <v>73285.71428571429</v>
      </c>
      <c r="AS322" s="110">
        <f t="shared" si="991"/>
        <v>122142.85714285714</v>
      </c>
      <c r="AT322" s="110">
        <f t="shared" si="991"/>
        <v>244285.71428571429</v>
      </c>
      <c r="BH322" s="110">
        <v>315</v>
      </c>
      <c r="BI322" s="110">
        <f t="shared" ref="BI322:BM322" si="992">IFERROR(MAX($BH322-$C$2,0)*INDEX($BE$8:$BE$17,MATCH(BI$7,$BF$8:$BF$17,0))*$C$4/$C$3,BJ322)</f>
        <v>0</v>
      </c>
      <c r="BJ322" s="110">
        <f t="shared" si="992"/>
        <v>0</v>
      </c>
      <c r="BK322" s="110">
        <f t="shared" si="992"/>
        <v>0</v>
      </c>
      <c r="BL322" s="110">
        <f t="shared" si="992"/>
        <v>0</v>
      </c>
      <c r="BM322" s="110">
        <f t="shared" si="992"/>
        <v>0</v>
      </c>
      <c r="CA322" s="110">
        <v>315</v>
      </c>
      <c r="CB322" s="136">
        <f t="shared" si="932"/>
        <v>35625</v>
      </c>
      <c r="CC322" s="136">
        <f t="shared" si="932"/>
        <v>34607.142857142855</v>
      </c>
      <c r="CD322" s="136">
        <f t="shared" si="932"/>
        <v>61071.428571428572</v>
      </c>
      <c r="CE322" s="136">
        <f t="shared" si="932"/>
        <v>98392.857142857145</v>
      </c>
      <c r="CF322" s="136">
        <f t="shared" si="932"/>
        <v>254464.28571428571</v>
      </c>
      <c r="CL322" s="125">
        <v>315</v>
      </c>
      <c r="CM322" s="125">
        <f t="shared" si="814"/>
        <v>171610.71428571429</v>
      </c>
      <c r="CN322" s="125">
        <f t="shared" si="815"/>
        <v>224335.71428571426</v>
      </c>
      <c r="CO322" s="125">
        <f t="shared" si="816"/>
        <v>263014.28571428574</v>
      </c>
      <c r="CP322" s="125">
        <f t="shared" si="817"/>
        <v>349192.85714285716</v>
      </c>
      <c r="CQ322" s="125">
        <f t="shared" si="818"/>
        <v>627407.14285714284</v>
      </c>
    </row>
    <row r="323" spans="22:95" x14ac:dyDescent="0.2">
      <c r="V323" s="110">
        <v>316</v>
      </c>
      <c r="W323" s="110">
        <f t="shared" si="913"/>
        <v>87434.28571428571</v>
      </c>
      <c r="X323" s="110">
        <f t="shared" si="913"/>
        <v>129108.57142857143</v>
      </c>
      <c r="Y323" s="134">
        <f t="shared" si="810"/>
        <v>129108.57142857143</v>
      </c>
      <c r="Z323" s="110">
        <f t="shared" ref="Z323:AA323" si="993">Y323</f>
        <v>129108.57142857143</v>
      </c>
      <c r="AA323" s="110">
        <f t="shared" si="993"/>
        <v>129108.57142857143</v>
      </c>
      <c r="AO323" s="110">
        <v>316</v>
      </c>
      <c r="AP323" s="110">
        <f t="shared" ref="AP323:AT323" si="994">IFERROR(MAX($AO323-$C$2,0)*INDEX($AL$8:$AL$17,MATCH(AP$7,$AM$8:$AM$17,0))*$C$4/$C$3,AQ323)</f>
        <v>49028.571428571428</v>
      </c>
      <c r="AQ323" s="110">
        <f t="shared" si="994"/>
        <v>61285.714285714283</v>
      </c>
      <c r="AR323" s="110">
        <f t="shared" si="994"/>
        <v>73542.857142857145</v>
      </c>
      <c r="AS323" s="110">
        <f t="shared" si="994"/>
        <v>122571.42857142857</v>
      </c>
      <c r="AT323" s="110">
        <f t="shared" si="994"/>
        <v>245142.85714285713</v>
      </c>
      <c r="BH323" s="110">
        <v>316</v>
      </c>
      <c r="BI323" s="110">
        <f t="shared" ref="BI323:BM323" si="995">IFERROR(MAX($BH323-$C$2,0)*INDEX($BE$8:$BE$17,MATCH(BI$7,$BF$8:$BF$17,0))*$C$4/$C$3,BJ323)</f>
        <v>0</v>
      </c>
      <c r="BJ323" s="110">
        <f t="shared" si="995"/>
        <v>0</v>
      </c>
      <c r="BK323" s="110">
        <f t="shared" si="995"/>
        <v>0</v>
      </c>
      <c r="BL323" s="110">
        <f t="shared" si="995"/>
        <v>0</v>
      </c>
      <c r="BM323" s="110">
        <f t="shared" si="995"/>
        <v>0</v>
      </c>
      <c r="CA323" s="110">
        <v>316</v>
      </c>
      <c r="CB323" s="136">
        <f t="shared" si="932"/>
        <v>35750</v>
      </c>
      <c r="CC323" s="136">
        <f t="shared" si="932"/>
        <v>34728.571428571428</v>
      </c>
      <c r="CD323" s="136">
        <f t="shared" si="932"/>
        <v>61285.714285714283</v>
      </c>
      <c r="CE323" s="136">
        <f t="shared" si="932"/>
        <v>98738.095238095237</v>
      </c>
      <c r="CF323" s="136">
        <f t="shared" si="932"/>
        <v>255357.14285714287</v>
      </c>
      <c r="CL323" s="125">
        <v>316</v>
      </c>
      <c r="CM323" s="125">
        <f t="shared" si="814"/>
        <v>172212.85714285713</v>
      </c>
      <c r="CN323" s="125">
        <f t="shared" si="815"/>
        <v>225122.85714285713</v>
      </c>
      <c r="CO323" s="125">
        <f t="shared" si="816"/>
        <v>263937.14285714284</v>
      </c>
      <c r="CP323" s="125">
        <f t="shared" si="817"/>
        <v>350418.09523809527</v>
      </c>
      <c r="CQ323" s="125">
        <f t="shared" si="818"/>
        <v>629608.57142857148</v>
      </c>
    </row>
    <row r="324" spans="22:95" x14ac:dyDescent="0.2">
      <c r="V324" s="110">
        <v>317</v>
      </c>
      <c r="W324" s="110">
        <f t="shared" si="913"/>
        <v>87740</v>
      </c>
      <c r="X324" s="110">
        <f t="shared" si="913"/>
        <v>129560</v>
      </c>
      <c r="Y324" s="134">
        <f t="shared" si="810"/>
        <v>129560</v>
      </c>
      <c r="Z324" s="110">
        <f t="shared" ref="Z324:AA324" si="996">Y324</f>
        <v>129560</v>
      </c>
      <c r="AA324" s="110">
        <f t="shared" si="996"/>
        <v>129560</v>
      </c>
      <c r="AO324" s="110">
        <v>317</v>
      </c>
      <c r="AP324" s="110">
        <f t="shared" ref="AP324:AT324" si="997">IFERROR(MAX($AO324-$C$2,0)*INDEX($AL$8:$AL$17,MATCH(AP$7,$AM$8:$AM$17,0))*$C$4/$C$3,AQ324)</f>
        <v>49200</v>
      </c>
      <c r="AQ324" s="110">
        <f t="shared" si="997"/>
        <v>61500</v>
      </c>
      <c r="AR324" s="110">
        <f t="shared" si="997"/>
        <v>73800</v>
      </c>
      <c r="AS324" s="110">
        <f t="shared" si="997"/>
        <v>123000</v>
      </c>
      <c r="AT324" s="110">
        <f t="shared" si="997"/>
        <v>246000</v>
      </c>
      <c r="BH324" s="110">
        <v>317</v>
      </c>
      <c r="BI324" s="110">
        <f t="shared" ref="BI324:BM324" si="998">IFERROR(MAX($BH324-$C$2,0)*INDEX($BE$8:$BE$17,MATCH(BI$7,$BF$8:$BF$17,0))*$C$4/$C$3,BJ324)</f>
        <v>0</v>
      </c>
      <c r="BJ324" s="110">
        <f t="shared" si="998"/>
        <v>0</v>
      </c>
      <c r="BK324" s="110">
        <f t="shared" si="998"/>
        <v>0</v>
      </c>
      <c r="BL324" s="110">
        <f t="shared" si="998"/>
        <v>0</v>
      </c>
      <c r="BM324" s="110">
        <f t="shared" si="998"/>
        <v>0</v>
      </c>
      <c r="CA324" s="110">
        <v>317</v>
      </c>
      <c r="CB324" s="136">
        <f t="shared" si="932"/>
        <v>35875</v>
      </c>
      <c r="CC324" s="136">
        <f t="shared" si="932"/>
        <v>34850</v>
      </c>
      <c r="CD324" s="136">
        <f t="shared" si="932"/>
        <v>61500</v>
      </c>
      <c r="CE324" s="136">
        <f t="shared" si="932"/>
        <v>99083.333333333328</v>
      </c>
      <c r="CF324" s="136">
        <f t="shared" si="932"/>
        <v>256250</v>
      </c>
      <c r="CL324" s="125">
        <v>317</v>
      </c>
      <c r="CM324" s="125">
        <f t="shared" si="814"/>
        <v>172815</v>
      </c>
      <c r="CN324" s="125">
        <f t="shared" si="815"/>
        <v>225910</v>
      </c>
      <c r="CO324" s="125">
        <f t="shared" si="816"/>
        <v>264860</v>
      </c>
      <c r="CP324" s="125">
        <f t="shared" si="817"/>
        <v>351643.33333333331</v>
      </c>
      <c r="CQ324" s="125">
        <f t="shared" si="818"/>
        <v>631810</v>
      </c>
    </row>
    <row r="325" spans="22:95" x14ac:dyDescent="0.2">
      <c r="V325" s="110">
        <v>318</v>
      </c>
      <c r="W325" s="110">
        <f t="shared" si="913"/>
        <v>88045.71428571429</v>
      </c>
      <c r="X325" s="110">
        <f t="shared" si="913"/>
        <v>130011.42857142857</v>
      </c>
      <c r="Y325" s="134">
        <f t="shared" si="810"/>
        <v>130011.42857142857</v>
      </c>
      <c r="Z325" s="110">
        <f t="shared" ref="Z325:AA325" si="999">Y325</f>
        <v>130011.42857142857</v>
      </c>
      <c r="AA325" s="110">
        <f t="shared" si="999"/>
        <v>130011.42857142857</v>
      </c>
      <c r="AO325" s="110">
        <v>318</v>
      </c>
      <c r="AP325" s="110">
        <f t="shared" ref="AP325:AT325" si="1000">IFERROR(MAX($AO325-$C$2,0)*INDEX($AL$8:$AL$17,MATCH(AP$7,$AM$8:$AM$17,0))*$C$4/$C$3,AQ325)</f>
        <v>49371.428571428572</v>
      </c>
      <c r="AQ325" s="110">
        <f t="shared" si="1000"/>
        <v>61714.285714285717</v>
      </c>
      <c r="AR325" s="110">
        <f t="shared" si="1000"/>
        <v>74057.142857142855</v>
      </c>
      <c r="AS325" s="110">
        <f t="shared" si="1000"/>
        <v>123428.57142857143</v>
      </c>
      <c r="AT325" s="110">
        <f t="shared" si="1000"/>
        <v>246857.14285714287</v>
      </c>
      <c r="BH325" s="110">
        <v>318</v>
      </c>
      <c r="BI325" s="110">
        <f t="shared" ref="BI325:BM325" si="1001">IFERROR(MAX($BH325-$C$2,0)*INDEX($BE$8:$BE$17,MATCH(BI$7,$BF$8:$BF$17,0))*$C$4/$C$3,BJ325)</f>
        <v>0</v>
      </c>
      <c r="BJ325" s="110">
        <f t="shared" si="1001"/>
        <v>0</v>
      </c>
      <c r="BK325" s="110">
        <f t="shared" si="1001"/>
        <v>0</v>
      </c>
      <c r="BL325" s="110">
        <f t="shared" si="1001"/>
        <v>0</v>
      </c>
      <c r="BM325" s="110">
        <f t="shared" si="1001"/>
        <v>0</v>
      </c>
      <c r="CA325" s="110">
        <v>318</v>
      </c>
      <c r="CB325" s="136">
        <f t="shared" si="932"/>
        <v>36000</v>
      </c>
      <c r="CC325" s="136">
        <f t="shared" si="932"/>
        <v>34971.428571428572</v>
      </c>
      <c r="CD325" s="136">
        <f t="shared" si="932"/>
        <v>61714.285714285717</v>
      </c>
      <c r="CE325" s="136">
        <f t="shared" si="932"/>
        <v>99428.571428571435</v>
      </c>
      <c r="CF325" s="136">
        <f t="shared" si="932"/>
        <v>257142.85714285713</v>
      </c>
      <c r="CL325" s="125">
        <v>318</v>
      </c>
      <c r="CM325" s="125">
        <f t="shared" si="814"/>
        <v>173417.14285714287</v>
      </c>
      <c r="CN325" s="125">
        <f t="shared" si="815"/>
        <v>226697.14285714287</v>
      </c>
      <c r="CO325" s="125">
        <f t="shared" si="816"/>
        <v>265782.85714285716</v>
      </c>
      <c r="CP325" s="125">
        <f t="shared" si="817"/>
        <v>352868.57142857142</v>
      </c>
      <c r="CQ325" s="125">
        <f t="shared" si="818"/>
        <v>634011.42857142852</v>
      </c>
    </row>
    <row r="326" spans="22:95" x14ac:dyDescent="0.2">
      <c r="V326" s="110">
        <v>319</v>
      </c>
      <c r="W326" s="110">
        <f t="shared" si="913"/>
        <v>88351.428571428565</v>
      </c>
      <c r="X326" s="110">
        <f t="shared" si="913"/>
        <v>130462.85714285714</v>
      </c>
      <c r="Y326" s="134">
        <f t="shared" si="810"/>
        <v>130462.85714285714</v>
      </c>
      <c r="Z326" s="110">
        <f t="shared" ref="Z326:AA326" si="1002">Y326</f>
        <v>130462.85714285714</v>
      </c>
      <c r="AA326" s="110">
        <f t="shared" si="1002"/>
        <v>130462.85714285714</v>
      </c>
      <c r="AO326" s="110">
        <v>319</v>
      </c>
      <c r="AP326" s="110">
        <f t="shared" ref="AP326:AT326" si="1003">IFERROR(MAX($AO326-$C$2,0)*INDEX($AL$8:$AL$17,MATCH(AP$7,$AM$8:$AM$17,0))*$C$4/$C$3,AQ326)</f>
        <v>49542.857142857145</v>
      </c>
      <c r="AQ326" s="110">
        <f t="shared" si="1003"/>
        <v>61928.571428571428</v>
      </c>
      <c r="AR326" s="110">
        <f t="shared" si="1003"/>
        <v>74314.28571428571</v>
      </c>
      <c r="AS326" s="110">
        <f t="shared" si="1003"/>
        <v>123857.14285714286</v>
      </c>
      <c r="AT326" s="110">
        <f t="shared" si="1003"/>
        <v>247714.28571428571</v>
      </c>
      <c r="BH326" s="110">
        <v>319</v>
      </c>
      <c r="BI326" s="110">
        <f t="shared" ref="BI326:BM326" si="1004">IFERROR(MAX($BH326-$C$2,0)*INDEX($BE$8:$BE$17,MATCH(BI$7,$BF$8:$BF$17,0))*$C$4/$C$3,BJ326)</f>
        <v>0</v>
      </c>
      <c r="BJ326" s="110">
        <f t="shared" si="1004"/>
        <v>0</v>
      </c>
      <c r="BK326" s="110">
        <f t="shared" si="1004"/>
        <v>0</v>
      </c>
      <c r="BL326" s="110">
        <f t="shared" si="1004"/>
        <v>0</v>
      </c>
      <c r="BM326" s="110">
        <f t="shared" si="1004"/>
        <v>0</v>
      </c>
      <c r="CA326" s="110">
        <v>319</v>
      </c>
      <c r="CB326" s="136">
        <f t="shared" si="932"/>
        <v>36125</v>
      </c>
      <c r="CC326" s="136">
        <f t="shared" si="932"/>
        <v>35092.857142857145</v>
      </c>
      <c r="CD326" s="136">
        <f t="shared" si="932"/>
        <v>61928.571428571428</v>
      </c>
      <c r="CE326" s="136">
        <f t="shared" si="932"/>
        <v>99773.809523809512</v>
      </c>
      <c r="CF326" s="136">
        <f t="shared" si="932"/>
        <v>258035.71428571429</v>
      </c>
      <c r="CL326" s="125">
        <v>319</v>
      </c>
      <c r="CM326" s="125">
        <f t="shared" si="814"/>
        <v>174019.28571428571</v>
      </c>
      <c r="CN326" s="125">
        <f t="shared" si="815"/>
        <v>227484.28571428574</v>
      </c>
      <c r="CO326" s="125">
        <f t="shared" si="816"/>
        <v>266705.71428571426</v>
      </c>
      <c r="CP326" s="125">
        <f t="shared" si="817"/>
        <v>354093.80952380953</v>
      </c>
      <c r="CQ326" s="125">
        <f t="shared" si="818"/>
        <v>636212.85714285716</v>
      </c>
    </row>
    <row r="327" spans="22:95" x14ac:dyDescent="0.2">
      <c r="V327" s="110">
        <v>320</v>
      </c>
      <c r="W327" s="110">
        <f t="shared" si="913"/>
        <v>88657.142857142855</v>
      </c>
      <c r="X327" s="110">
        <f t="shared" si="913"/>
        <v>130914.28571428571</v>
      </c>
      <c r="Y327" s="134">
        <f t="shared" si="810"/>
        <v>130914.28571428571</v>
      </c>
      <c r="Z327" s="110">
        <f t="shared" ref="Z327:AA327" si="1005">Y327</f>
        <v>130914.28571428571</v>
      </c>
      <c r="AA327" s="110">
        <f t="shared" si="1005"/>
        <v>130914.28571428571</v>
      </c>
      <c r="AO327" s="110">
        <v>320</v>
      </c>
      <c r="AP327" s="110">
        <f t="shared" ref="AP327:AT327" si="1006">IFERROR(MAX($AO327-$C$2,0)*INDEX($AL$8:$AL$17,MATCH(AP$7,$AM$8:$AM$17,0))*$C$4/$C$3,AQ327)</f>
        <v>49714.285714285717</v>
      </c>
      <c r="AQ327" s="110">
        <f t="shared" si="1006"/>
        <v>62142.857142857145</v>
      </c>
      <c r="AR327" s="110">
        <f t="shared" si="1006"/>
        <v>74571.428571428565</v>
      </c>
      <c r="AS327" s="110">
        <f t="shared" si="1006"/>
        <v>124285.71428571429</v>
      </c>
      <c r="AT327" s="110">
        <f t="shared" si="1006"/>
        <v>248571.42857142858</v>
      </c>
      <c r="BH327" s="110">
        <v>320</v>
      </c>
      <c r="BI327" s="110">
        <f t="shared" ref="BI327:BM327" si="1007">IFERROR(MAX($BH327-$C$2,0)*INDEX($BE$8:$BE$17,MATCH(BI$7,$BF$8:$BF$17,0))*$C$4/$C$3,BJ327)</f>
        <v>0</v>
      </c>
      <c r="BJ327" s="110">
        <f t="shared" si="1007"/>
        <v>0</v>
      </c>
      <c r="BK327" s="110">
        <f t="shared" si="1007"/>
        <v>0</v>
      </c>
      <c r="BL327" s="110">
        <f t="shared" si="1007"/>
        <v>0</v>
      </c>
      <c r="BM327" s="110">
        <f t="shared" si="1007"/>
        <v>0</v>
      </c>
      <c r="CA327" s="110">
        <v>320</v>
      </c>
      <c r="CB327" s="136">
        <f t="shared" si="932"/>
        <v>36250</v>
      </c>
      <c r="CC327" s="136">
        <f t="shared" si="932"/>
        <v>35214.285714285717</v>
      </c>
      <c r="CD327" s="136">
        <f t="shared" si="932"/>
        <v>62142.857142857145</v>
      </c>
      <c r="CE327" s="136">
        <f t="shared" si="932"/>
        <v>100119.0476190476</v>
      </c>
      <c r="CF327" s="136">
        <f t="shared" si="932"/>
        <v>258928.57142857142</v>
      </c>
      <c r="CL327" s="125">
        <v>320</v>
      </c>
      <c r="CM327" s="125">
        <f t="shared" si="814"/>
        <v>174621.42857142858</v>
      </c>
      <c r="CN327" s="125">
        <f t="shared" si="815"/>
        <v>228271.42857142855</v>
      </c>
      <c r="CO327" s="125">
        <f t="shared" si="816"/>
        <v>267628.57142857142</v>
      </c>
      <c r="CP327" s="125">
        <f t="shared" si="817"/>
        <v>355319.04761904757</v>
      </c>
      <c r="CQ327" s="125">
        <f t="shared" si="818"/>
        <v>638414.28571428568</v>
      </c>
    </row>
    <row r="328" spans="22:95" x14ac:dyDescent="0.2">
      <c r="V328" s="110">
        <v>321</v>
      </c>
      <c r="W328" s="110">
        <f t="shared" si="913"/>
        <v>88962.857142857145</v>
      </c>
      <c r="X328" s="110">
        <f t="shared" si="913"/>
        <v>131365.71428571429</v>
      </c>
      <c r="Y328" s="134">
        <f t="shared" si="810"/>
        <v>131365.71428571429</v>
      </c>
      <c r="Z328" s="110">
        <f t="shared" ref="Z328:AA328" si="1008">Y328</f>
        <v>131365.71428571429</v>
      </c>
      <c r="AA328" s="110">
        <f t="shared" si="1008"/>
        <v>131365.71428571429</v>
      </c>
      <c r="AO328" s="110">
        <v>321</v>
      </c>
      <c r="AP328" s="110">
        <f t="shared" ref="AP328:AT328" si="1009">IFERROR(MAX($AO328-$C$2,0)*INDEX($AL$8:$AL$17,MATCH(AP$7,$AM$8:$AM$17,0))*$C$4/$C$3,AQ328)</f>
        <v>49885.714285714283</v>
      </c>
      <c r="AQ328" s="110">
        <f t="shared" si="1009"/>
        <v>62357.142857142855</v>
      </c>
      <c r="AR328" s="110">
        <f t="shared" si="1009"/>
        <v>74828.571428571435</v>
      </c>
      <c r="AS328" s="110">
        <f t="shared" si="1009"/>
        <v>124714.28571428571</v>
      </c>
      <c r="AT328" s="110">
        <f t="shared" si="1009"/>
        <v>249428.57142857142</v>
      </c>
      <c r="BH328" s="110">
        <v>321</v>
      </c>
      <c r="BI328" s="110">
        <f t="shared" ref="BI328:BM328" si="1010">IFERROR(MAX($BH328-$C$2,0)*INDEX($BE$8:$BE$17,MATCH(BI$7,$BF$8:$BF$17,0))*$C$4/$C$3,BJ328)</f>
        <v>0</v>
      </c>
      <c r="BJ328" s="110">
        <f t="shared" si="1010"/>
        <v>0</v>
      </c>
      <c r="BK328" s="110">
        <f t="shared" si="1010"/>
        <v>0</v>
      </c>
      <c r="BL328" s="110">
        <f t="shared" si="1010"/>
        <v>0</v>
      </c>
      <c r="BM328" s="110">
        <f t="shared" si="1010"/>
        <v>0</v>
      </c>
      <c r="CA328" s="110">
        <v>321</v>
      </c>
      <c r="CB328" s="136">
        <f t="shared" si="932"/>
        <v>36375</v>
      </c>
      <c r="CC328" s="136">
        <f t="shared" si="932"/>
        <v>35335.714285714283</v>
      </c>
      <c r="CD328" s="136">
        <f t="shared" si="932"/>
        <v>62357.142857142855</v>
      </c>
      <c r="CE328" s="136">
        <f t="shared" si="932"/>
        <v>100464.28571428571</v>
      </c>
      <c r="CF328" s="136">
        <f t="shared" si="932"/>
        <v>259821.42857142858</v>
      </c>
      <c r="CL328" s="125">
        <v>321</v>
      </c>
      <c r="CM328" s="125">
        <f t="shared" si="814"/>
        <v>175223.57142857142</v>
      </c>
      <c r="CN328" s="125">
        <f t="shared" si="815"/>
        <v>229058.57142857145</v>
      </c>
      <c r="CO328" s="125">
        <f t="shared" si="816"/>
        <v>268551.42857142858</v>
      </c>
      <c r="CP328" s="125">
        <f t="shared" si="817"/>
        <v>356544.28571428568</v>
      </c>
      <c r="CQ328" s="125">
        <f t="shared" si="818"/>
        <v>640615.71428571432</v>
      </c>
    </row>
    <row r="329" spans="22:95" x14ac:dyDescent="0.2">
      <c r="V329" s="110">
        <v>322</v>
      </c>
      <c r="W329" s="110">
        <f t="shared" ref="W329:X367" si="1011">MAX($V329-$C$2,0)*INDEX($S$8:$S$10,MATCH(W$7,$T$8:$T$10,0))*$C$4/$C$3</f>
        <v>89268.571428571435</v>
      </c>
      <c r="X329" s="110">
        <f t="shared" si="1011"/>
        <v>131817.14285714287</v>
      </c>
      <c r="Y329" s="134">
        <f t="shared" ref="Y329:Y367" si="1012">X329</f>
        <v>131817.14285714287</v>
      </c>
      <c r="Z329" s="110">
        <f t="shared" ref="Z329:AA329" si="1013">Y329</f>
        <v>131817.14285714287</v>
      </c>
      <c r="AA329" s="110">
        <f t="shared" si="1013"/>
        <v>131817.14285714287</v>
      </c>
      <c r="AO329" s="110">
        <v>322</v>
      </c>
      <c r="AP329" s="110">
        <f t="shared" ref="AP329:AT329" si="1014">IFERROR(MAX($AO329-$C$2,0)*INDEX($AL$8:$AL$17,MATCH(AP$7,$AM$8:$AM$17,0))*$C$4/$C$3,AQ329)</f>
        <v>50057.142857142855</v>
      </c>
      <c r="AQ329" s="110">
        <f t="shared" si="1014"/>
        <v>62571.428571428572</v>
      </c>
      <c r="AR329" s="110">
        <f t="shared" si="1014"/>
        <v>75085.71428571429</v>
      </c>
      <c r="AS329" s="110">
        <f t="shared" si="1014"/>
        <v>125142.85714285714</v>
      </c>
      <c r="AT329" s="110">
        <f t="shared" si="1014"/>
        <v>250285.71428571429</v>
      </c>
      <c r="BH329" s="110">
        <v>322</v>
      </c>
      <c r="BI329" s="110">
        <f t="shared" ref="BI329:BM329" si="1015">IFERROR(MAX($BH329-$C$2,0)*INDEX($BE$8:$BE$17,MATCH(BI$7,$BF$8:$BF$17,0))*$C$4/$C$3,BJ329)</f>
        <v>0</v>
      </c>
      <c r="BJ329" s="110">
        <f t="shared" si="1015"/>
        <v>0</v>
      </c>
      <c r="BK329" s="110">
        <f t="shared" si="1015"/>
        <v>0</v>
      </c>
      <c r="BL329" s="110">
        <f t="shared" si="1015"/>
        <v>0</v>
      </c>
      <c r="BM329" s="110">
        <f t="shared" si="1015"/>
        <v>0</v>
      </c>
      <c r="CA329" s="110">
        <v>322</v>
      </c>
      <c r="CB329" s="136">
        <f t="shared" si="932"/>
        <v>36500</v>
      </c>
      <c r="CC329" s="136">
        <f t="shared" si="932"/>
        <v>35457.142857142855</v>
      </c>
      <c r="CD329" s="136">
        <f t="shared" si="932"/>
        <v>62571.428571428572</v>
      </c>
      <c r="CE329" s="136">
        <f t="shared" si="932"/>
        <v>100809.5238095238</v>
      </c>
      <c r="CF329" s="136">
        <f t="shared" si="932"/>
        <v>260714.28571428571</v>
      </c>
      <c r="CL329" s="125">
        <v>322</v>
      </c>
      <c r="CM329" s="125">
        <f t="shared" ref="CM329:CM367" si="1016">W329+AP329+BI329+CB329</f>
        <v>175825.71428571429</v>
      </c>
      <c r="CN329" s="125">
        <f t="shared" ref="CN329:CN367" si="1017">X329+AQ329+BJ329+CC329</f>
        <v>229845.71428571432</v>
      </c>
      <c r="CO329" s="125">
        <f t="shared" ref="CO329:CO367" si="1018">Y329+AR329+BK329+CD329</f>
        <v>269474.28571428574</v>
      </c>
      <c r="CP329" s="125">
        <f t="shared" ref="CP329:CP367" si="1019">Z329+AS329+BL329+CE329</f>
        <v>357769.52380952379</v>
      </c>
      <c r="CQ329" s="125">
        <f t="shared" ref="CQ329:CQ367" si="1020">AA329+AT329+BM329+CF329</f>
        <v>642817.14285714284</v>
      </c>
    </row>
    <row r="330" spans="22:95" x14ac:dyDescent="0.2">
      <c r="V330" s="110">
        <v>323</v>
      </c>
      <c r="W330" s="110">
        <f t="shared" si="1011"/>
        <v>89574.28571428571</v>
      </c>
      <c r="X330" s="110">
        <f t="shared" si="1011"/>
        <v>132268.57142857142</v>
      </c>
      <c r="Y330" s="134">
        <f t="shared" si="1012"/>
        <v>132268.57142857142</v>
      </c>
      <c r="Z330" s="110">
        <f t="shared" ref="Z330:AA330" si="1021">Y330</f>
        <v>132268.57142857142</v>
      </c>
      <c r="AA330" s="110">
        <f t="shared" si="1021"/>
        <v>132268.57142857142</v>
      </c>
      <c r="AO330" s="110">
        <v>323</v>
      </c>
      <c r="AP330" s="110">
        <f t="shared" ref="AP330:AT330" si="1022">IFERROR(MAX($AO330-$C$2,0)*INDEX($AL$8:$AL$17,MATCH(AP$7,$AM$8:$AM$17,0))*$C$4/$C$3,AQ330)</f>
        <v>50228.571428571428</v>
      </c>
      <c r="AQ330" s="110">
        <f t="shared" si="1022"/>
        <v>62785.714285714283</v>
      </c>
      <c r="AR330" s="110">
        <f t="shared" si="1022"/>
        <v>75342.857142857145</v>
      </c>
      <c r="AS330" s="110">
        <f t="shared" si="1022"/>
        <v>125571.42857142857</v>
      </c>
      <c r="AT330" s="110">
        <f t="shared" si="1022"/>
        <v>251142.85714285713</v>
      </c>
      <c r="BH330" s="110">
        <v>323</v>
      </c>
      <c r="BI330" s="110">
        <f t="shared" ref="BI330:BM330" si="1023">IFERROR(MAX($BH330-$C$2,0)*INDEX($BE$8:$BE$17,MATCH(BI$7,$BF$8:$BF$17,0))*$C$4/$C$3,BJ330)</f>
        <v>0</v>
      </c>
      <c r="BJ330" s="110">
        <f t="shared" si="1023"/>
        <v>0</v>
      </c>
      <c r="BK330" s="110">
        <f t="shared" si="1023"/>
        <v>0</v>
      </c>
      <c r="BL330" s="110">
        <f t="shared" si="1023"/>
        <v>0</v>
      </c>
      <c r="BM330" s="110">
        <f t="shared" si="1023"/>
        <v>0</v>
      </c>
      <c r="CA330" s="110">
        <v>323</v>
      </c>
      <c r="CB330" s="136">
        <f t="shared" si="932"/>
        <v>36625</v>
      </c>
      <c r="CC330" s="136">
        <f t="shared" si="932"/>
        <v>35578.571428571428</v>
      </c>
      <c r="CD330" s="136">
        <f t="shared" si="932"/>
        <v>62785.714285714283</v>
      </c>
      <c r="CE330" s="136">
        <f t="shared" si="932"/>
        <v>101154.76190476189</v>
      </c>
      <c r="CF330" s="136">
        <f t="shared" si="932"/>
        <v>261607.14285714287</v>
      </c>
      <c r="CL330" s="125">
        <v>323</v>
      </c>
      <c r="CM330" s="125">
        <f t="shared" si="1016"/>
        <v>176427.85714285713</v>
      </c>
      <c r="CN330" s="125">
        <f t="shared" si="1017"/>
        <v>230632.85714285713</v>
      </c>
      <c r="CO330" s="125">
        <f t="shared" si="1018"/>
        <v>270397.14285714284</v>
      </c>
      <c r="CP330" s="125">
        <f t="shared" si="1019"/>
        <v>358994.76190476189</v>
      </c>
      <c r="CQ330" s="125">
        <f t="shared" si="1020"/>
        <v>645018.57142857136</v>
      </c>
    </row>
    <row r="331" spans="22:95" x14ac:dyDescent="0.2">
      <c r="V331" s="110">
        <v>324</v>
      </c>
      <c r="W331" s="110">
        <f t="shared" si="1011"/>
        <v>89880</v>
      </c>
      <c r="X331" s="110">
        <f t="shared" si="1011"/>
        <v>132720</v>
      </c>
      <c r="Y331" s="134">
        <f t="shared" si="1012"/>
        <v>132720</v>
      </c>
      <c r="Z331" s="110">
        <f t="shared" ref="Z331:AA331" si="1024">Y331</f>
        <v>132720</v>
      </c>
      <c r="AA331" s="110">
        <f t="shared" si="1024"/>
        <v>132720</v>
      </c>
      <c r="AO331" s="110">
        <v>324</v>
      </c>
      <c r="AP331" s="110">
        <f t="shared" ref="AP331:AT331" si="1025">IFERROR(MAX($AO331-$C$2,0)*INDEX($AL$8:$AL$17,MATCH(AP$7,$AM$8:$AM$17,0))*$C$4/$C$3,AQ331)</f>
        <v>50400</v>
      </c>
      <c r="AQ331" s="110">
        <f t="shared" si="1025"/>
        <v>63000</v>
      </c>
      <c r="AR331" s="110">
        <f t="shared" si="1025"/>
        <v>75600</v>
      </c>
      <c r="AS331" s="110">
        <f t="shared" si="1025"/>
        <v>126000</v>
      </c>
      <c r="AT331" s="110">
        <f t="shared" si="1025"/>
        <v>252000</v>
      </c>
      <c r="BH331" s="110">
        <v>324</v>
      </c>
      <c r="BI331" s="110">
        <f t="shared" ref="BI331:BM331" si="1026">IFERROR(MAX($BH331-$C$2,0)*INDEX($BE$8:$BE$17,MATCH(BI$7,$BF$8:$BF$17,0))*$C$4/$C$3,BJ331)</f>
        <v>0</v>
      </c>
      <c r="BJ331" s="110">
        <f t="shared" si="1026"/>
        <v>0</v>
      </c>
      <c r="BK331" s="110">
        <f t="shared" si="1026"/>
        <v>0</v>
      </c>
      <c r="BL331" s="110">
        <f t="shared" si="1026"/>
        <v>0</v>
      </c>
      <c r="BM331" s="110">
        <f t="shared" si="1026"/>
        <v>0</v>
      </c>
      <c r="CA331" s="110">
        <v>324</v>
      </c>
      <c r="CB331" s="136">
        <f t="shared" si="932"/>
        <v>36750</v>
      </c>
      <c r="CC331" s="136">
        <f t="shared" si="932"/>
        <v>35700</v>
      </c>
      <c r="CD331" s="136">
        <f t="shared" si="932"/>
        <v>63000</v>
      </c>
      <c r="CE331" s="136">
        <f t="shared" si="932"/>
        <v>101500</v>
      </c>
      <c r="CF331" s="136">
        <f t="shared" si="932"/>
        <v>262500</v>
      </c>
      <c r="CL331" s="125">
        <v>324</v>
      </c>
      <c r="CM331" s="125">
        <f t="shared" si="1016"/>
        <v>177030</v>
      </c>
      <c r="CN331" s="125">
        <f t="shared" si="1017"/>
        <v>231420</v>
      </c>
      <c r="CO331" s="125">
        <f t="shared" si="1018"/>
        <v>271320</v>
      </c>
      <c r="CP331" s="125">
        <f t="shared" si="1019"/>
        <v>360220</v>
      </c>
      <c r="CQ331" s="125">
        <f t="shared" si="1020"/>
        <v>647220</v>
      </c>
    </row>
    <row r="332" spans="22:95" x14ac:dyDescent="0.2">
      <c r="V332" s="110">
        <v>325</v>
      </c>
      <c r="W332" s="110">
        <f t="shared" si="1011"/>
        <v>90185.71428571429</v>
      </c>
      <c r="X332" s="110">
        <f t="shared" si="1011"/>
        <v>133171.42857142858</v>
      </c>
      <c r="Y332" s="134">
        <f t="shared" si="1012"/>
        <v>133171.42857142858</v>
      </c>
      <c r="Z332" s="110">
        <f t="shared" ref="Z332:AA332" si="1027">Y332</f>
        <v>133171.42857142858</v>
      </c>
      <c r="AA332" s="110">
        <f t="shared" si="1027"/>
        <v>133171.42857142858</v>
      </c>
      <c r="AO332" s="110">
        <v>325</v>
      </c>
      <c r="AP332" s="110">
        <f t="shared" ref="AP332:AT332" si="1028">IFERROR(MAX($AO332-$C$2,0)*INDEX($AL$8:$AL$17,MATCH(AP$7,$AM$8:$AM$17,0))*$C$4/$C$3,AQ332)</f>
        <v>50571.428571428572</v>
      </c>
      <c r="AQ332" s="110">
        <f t="shared" si="1028"/>
        <v>63214.285714285717</v>
      </c>
      <c r="AR332" s="110">
        <f t="shared" si="1028"/>
        <v>75857.142857142855</v>
      </c>
      <c r="AS332" s="110">
        <f t="shared" si="1028"/>
        <v>126428.57142857143</v>
      </c>
      <c r="AT332" s="110">
        <f t="shared" si="1028"/>
        <v>252857.14285714287</v>
      </c>
      <c r="BH332" s="110">
        <v>325</v>
      </c>
      <c r="BI332" s="110">
        <f t="shared" ref="BI332:BM332" si="1029">IFERROR(MAX($BH332-$C$2,0)*INDEX($BE$8:$BE$17,MATCH(BI$7,$BF$8:$BF$17,0))*$C$4/$C$3,BJ332)</f>
        <v>0</v>
      </c>
      <c r="BJ332" s="110">
        <f t="shared" si="1029"/>
        <v>0</v>
      </c>
      <c r="BK332" s="110">
        <f t="shared" si="1029"/>
        <v>0</v>
      </c>
      <c r="BL332" s="110">
        <f t="shared" si="1029"/>
        <v>0</v>
      </c>
      <c r="BM332" s="110">
        <f t="shared" si="1029"/>
        <v>0</v>
      </c>
      <c r="CA332" s="110">
        <v>325</v>
      </c>
      <c r="CB332" s="136">
        <f t="shared" si="932"/>
        <v>36875</v>
      </c>
      <c r="CC332" s="136">
        <f t="shared" si="932"/>
        <v>35821.428571428572</v>
      </c>
      <c r="CD332" s="136">
        <f t="shared" si="932"/>
        <v>63214.285714285717</v>
      </c>
      <c r="CE332" s="136">
        <f t="shared" si="932"/>
        <v>101845.23809523809</v>
      </c>
      <c r="CF332" s="136">
        <f t="shared" si="932"/>
        <v>263392.85714285716</v>
      </c>
      <c r="CL332" s="125">
        <v>325</v>
      </c>
      <c r="CM332" s="125">
        <f t="shared" si="1016"/>
        <v>177632.14285714287</v>
      </c>
      <c r="CN332" s="125">
        <f t="shared" si="1017"/>
        <v>232207.14285714287</v>
      </c>
      <c r="CO332" s="125">
        <f t="shared" si="1018"/>
        <v>272242.85714285716</v>
      </c>
      <c r="CP332" s="125">
        <f t="shared" si="1019"/>
        <v>361445.23809523811</v>
      </c>
      <c r="CQ332" s="125">
        <f t="shared" si="1020"/>
        <v>649421.42857142864</v>
      </c>
    </row>
    <row r="333" spans="22:95" x14ac:dyDescent="0.2">
      <c r="V333" s="110">
        <v>326</v>
      </c>
      <c r="W333" s="110">
        <f t="shared" si="1011"/>
        <v>90491.428571428565</v>
      </c>
      <c r="X333" s="110">
        <f t="shared" si="1011"/>
        <v>133622.85714285713</v>
      </c>
      <c r="Y333" s="134">
        <f t="shared" si="1012"/>
        <v>133622.85714285713</v>
      </c>
      <c r="Z333" s="110">
        <f t="shared" ref="Z333:AA333" si="1030">Y333</f>
        <v>133622.85714285713</v>
      </c>
      <c r="AA333" s="110">
        <f t="shared" si="1030"/>
        <v>133622.85714285713</v>
      </c>
      <c r="AO333" s="110">
        <v>326</v>
      </c>
      <c r="AP333" s="110">
        <f t="shared" ref="AP333:AT333" si="1031">IFERROR(MAX($AO333-$C$2,0)*INDEX($AL$8:$AL$17,MATCH(AP$7,$AM$8:$AM$17,0))*$C$4/$C$3,AQ333)</f>
        <v>50742.857142857145</v>
      </c>
      <c r="AQ333" s="110">
        <f t="shared" si="1031"/>
        <v>63428.571428571428</v>
      </c>
      <c r="AR333" s="110">
        <f t="shared" si="1031"/>
        <v>76114.28571428571</v>
      </c>
      <c r="AS333" s="110">
        <f t="shared" si="1031"/>
        <v>126857.14285714286</v>
      </c>
      <c r="AT333" s="110">
        <f t="shared" si="1031"/>
        <v>253714.28571428571</v>
      </c>
      <c r="BH333" s="110">
        <v>326</v>
      </c>
      <c r="BI333" s="110">
        <f t="shared" ref="BI333:BM333" si="1032">IFERROR(MAX($BH333-$C$2,0)*INDEX($BE$8:$BE$17,MATCH(BI$7,$BF$8:$BF$17,0))*$C$4/$C$3,BJ333)</f>
        <v>0</v>
      </c>
      <c r="BJ333" s="110">
        <f t="shared" si="1032"/>
        <v>0</v>
      </c>
      <c r="BK333" s="110">
        <f t="shared" si="1032"/>
        <v>0</v>
      </c>
      <c r="BL333" s="110">
        <f t="shared" si="1032"/>
        <v>0</v>
      </c>
      <c r="BM333" s="110">
        <f t="shared" si="1032"/>
        <v>0</v>
      </c>
      <c r="CA333" s="110">
        <v>326</v>
      </c>
      <c r="CB333" s="136">
        <f t="shared" si="932"/>
        <v>37000</v>
      </c>
      <c r="CC333" s="136">
        <f t="shared" si="932"/>
        <v>35942.857142857145</v>
      </c>
      <c r="CD333" s="136">
        <f t="shared" si="932"/>
        <v>63428.571428571428</v>
      </c>
      <c r="CE333" s="136">
        <f t="shared" si="932"/>
        <v>102190.47619047618</v>
      </c>
      <c r="CF333" s="136">
        <f t="shared" si="932"/>
        <v>264285.71428571426</v>
      </c>
      <c r="CL333" s="125">
        <v>326</v>
      </c>
      <c r="CM333" s="125">
        <f t="shared" si="1016"/>
        <v>178234.28571428571</v>
      </c>
      <c r="CN333" s="125">
        <f t="shared" si="1017"/>
        <v>232994.28571428568</v>
      </c>
      <c r="CO333" s="125">
        <f t="shared" si="1018"/>
        <v>273165.71428571426</v>
      </c>
      <c r="CP333" s="125">
        <f t="shared" si="1019"/>
        <v>362670.47619047621</v>
      </c>
      <c r="CQ333" s="125">
        <f t="shared" si="1020"/>
        <v>651622.85714285704</v>
      </c>
    </row>
    <row r="334" spans="22:95" x14ac:dyDescent="0.2">
      <c r="V334" s="110">
        <v>327</v>
      </c>
      <c r="W334" s="110">
        <f t="shared" si="1011"/>
        <v>90797.142857142855</v>
      </c>
      <c r="X334" s="110">
        <f t="shared" si="1011"/>
        <v>134074.28571428571</v>
      </c>
      <c r="Y334" s="134">
        <f t="shared" si="1012"/>
        <v>134074.28571428571</v>
      </c>
      <c r="Z334" s="110">
        <f t="shared" ref="Z334:AA334" si="1033">Y334</f>
        <v>134074.28571428571</v>
      </c>
      <c r="AA334" s="110">
        <f t="shared" si="1033"/>
        <v>134074.28571428571</v>
      </c>
      <c r="AO334" s="110">
        <v>327</v>
      </c>
      <c r="AP334" s="110">
        <f t="shared" ref="AP334:AT334" si="1034">IFERROR(MAX($AO334-$C$2,0)*INDEX($AL$8:$AL$17,MATCH(AP$7,$AM$8:$AM$17,0))*$C$4/$C$3,AQ334)</f>
        <v>50914.285714285717</v>
      </c>
      <c r="AQ334" s="110">
        <f t="shared" si="1034"/>
        <v>63642.857142857145</v>
      </c>
      <c r="AR334" s="110">
        <f t="shared" si="1034"/>
        <v>76371.428571428565</v>
      </c>
      <c r="AS334" s="110">
        <f t="shared" si="1034"/>
        <v>127285.71428571429</v>
      </c>
      <c r="AT334" s="110">
        <f t="shared" si="1034"/>
        <v>254571.42857142858</v>
      </c>
      <c r="BH334" s="110">
        <v>327</v>
      </c>
      <c r="BI334" s="110">
        <f t="shared" ref="BI334:BM334" si="1035">IFERROR(MAX($BH334-$C$2,0)*INDEX($BE$8:$BE$17,MATCH(BI$7,$BF$8:$BF$17,0))*$C$4/$C$3,BJ334)</f>
        <v>0</v>
      </c>
      <c r="BJ334" s="110">
        <f t="shared" si="1035"/>
        <v>0</v>
      </c>
      <c r="BK334" s="110">
        <f t="shared" si="1035"/>
        <v>0</v>
      </c>
      <c r="BL334" s="110">
        <f t="shared" si="1035"/>
        <v>0</v>
      </c>
      <c r="BM334" s="110">
        <f t="shared" si="1035"/>
        <v>0</v>
      </c>
      <c r="CA334" s="110">
        <v>327</v>
      </c>
      <c r="CB334" s="136">
        <f t="shared" ref="CB334:CF367" si="1036">MAX($CA334-$C$2,0)*INDEX($BX$8:$BX$44,MATCH(CB$7,$BY$8:$BY$44,0))/$C$3</f>
        <v>37125</v>
      </c>
      <c r="CC334" s="136">
        <f t="shared" si="1036"/>
        <v>36064.285714285717</v>
      </c>
      <c r="CD334" s="136">
        <f t="shared" si="1036"/>
        <v>63642.857142857145</v>
      </c>
      <c r="CE334" s="136">
        <f t="shared" si="1036"/>
        <v>102535.71428571429</v>
      </c>
      <c r="CF334" s="136">
        <f t="shared" si="1036"/>
        <v>265178.57142857142</v>
      </c>
      <c r="CL334" s="125">
        <v>327</v>
      </c>
      <c r="CM334" s="125">
        <f t="shared" si="1016"/>
        <v>178836.42857142858</v>
      </c>
      <c r="CN334" s="125">
        <f t="shared" si="1017"/>
        <v>233781.42857142855</v>
      </c>
      <c r="CO334" s="125">
        <f t="shared" si="1018"/>
        <v>274088.57142857142</v>
      </c>
      <c r="CP334" s="125">
        <f t="shared" si="1019"/>
        <v>363895.71428571432</v>
      </c>
      <c r="CQ334" s="125">
        <f t="shared" si="1020"/>
        <v>653824.28571428568</v>
      </c>
    </row>
    <row r="335" spans="22:95" x14ac:dyDescent="0.2">
      <c r="V335" s="110">
        <v>328</v>
      </c>
      <c r="W335" s="110">
        <f t="shared" si="1011"/>
        <v>91102.857142857145</v>
      </c>
      <c r="X335" s="110">
        <f t="shared" si="1011"/>
        <v>134525.71428571429</v>
      </c>
      <c r="Y335" s="134">
        <f t="shared" si="1012"/>
        <v>134525.71428571429</v>
      </c>
      <c r="Z335" s="110">
        <f t="shared" ref="Z335:AA335" si="1037">Y335</f>
        <v>134525.71428571429</v>
      </c>
      <c r="AA335" s="110">
        <f t="shared" si="1037"/>
        <v>134525.71428571429</v>
      </c>
      <c r="AO335" s="110">
        <v>328</v>
      </c>
      <c r="AP335" s="110">
        <f t="shared" ref="AP335:AT335" si="1038">IFERROR(MAX($AO335-$C$2,0)*INDEX($AL$8:$AL$17,MATCH(AP$7,$AM$8:$AM$17,0))*$C$4/$C$3,AQ335)</f>
        <v>51085.714285714283</v>
      </c>
      <c r="AQ335" s="110">
        <f t="shared" si="1038"/>
        <v>63857.142857142855</v>
      </c>
      <c r="AR335" s="110">
        <f t="shared" si="1038"/>
        <v>76628.571428571435</v>
      </c>
      <c r="AS335" s="110">
        <f t="shared" si="1038"/>
        <v>127714.28571428571</v>
      </c>
      <c r="AT335" s="110">
        <f t="shared" si="1038"/>
        <v>255428.57142857142</v>
      </c>
      <c r="BH335" s="110">
        <v>328</v>
      </c>
      <c r="BI335" s="110">
        <f t="shared" ref="BI335:BM335" si="1039">IFERROR(MAX($BH335-$C$2,0)*INDEX($BE$8:$BE$17,MATCH(BI$7,$BF$8:$BF$17,0))*$C$4/$C$3,BJ335)</f>
        <v>0</v>
      </c>
      <c r="BJ335" s="110">
        <f t="shared" si="1039"/>
        <v>0</v>
      </c>
      <c r="BK335" s="110">
        <f t="shared" si="1039"/>
        <v>0</v>
      </c>
      <c r="BL335" s="110">
        <f t="shared" si="1039"/>
        <v>0</v>
      </c>
      <c r="BM335" s="110">
        <f t="shared" si="1039"/>
        <v>0</v>
      </c>
      <c r="CA335" s="110">
        <v>328</v>
      </c>
      <c r="CB335" s="136">
        <f t="shared" si="1036"/>
        <v>37250</v>
      </c>
      <c r="CC335" s="136">
        <f t="shared" si="1036"/>
        <v>36185.714285714283</v>
      </c>
      <c r="CD335" s="136">
        <f t="shared" si="1036"/>
        <v>63857.142857142855</v>
      </c>
      <c r="CE335" s="136">
        <f t="shared" si="1036"/>
        <v>102880.95238095238</v>
      </c>
      <c r="CF335" s="136">
        <f t="shared" si="1036"/>
        <v>266071.42857142858</v>
      </c>
      <c r="CL335" s="125">
        <v>328</v>
      </c>
      <c r="CM335" s="125">
        <f t="shared" si="1016"/>
        <v>179438.57142857142</v>
      </c>
      <c r="CN335" s="125">
        <f t="shared" si="1017"/>
        <v>234568.57142857145</v>
      </c>
      <c r="CO335" s="125">
        <f t="shared" si="1018"/>
        <v>275011.42857142858</v>
      </c>
      <c r="CP335" s="125">
        <f t="shared" si="1019"/>
        <v>365120.95238095237</v>
      </c>
      <c r="CQ335" s="125">
        <f t="shared" si="1020"/>
        <v>656025.71428571432</v>
      </c>
    </row>
    <row r="336" spans="22:95" x14ac:dyDescent="0.2">
      <c r="V336" s="110">
        <v>329</v>
      </c>
      <c r="W336" s="110">
        <f t="shared" si="1011"/>
        <v>91408.571428571435</v>
      </c>
      <c r="X336" s="110">
        <f t="shared" si="1011"/>
        <v>134977.14285714287</v>
      </c>
      <c r="Y336" s="134">
        <f t="shared" si="1012"/>
        <v>134977.14285714287</v>
      </c>
      <c r="Z336" s="110">
        <f t="shared" ref="Z336:AA336" si="1040">Y336</f>
        <v>134977.14285714287</v>
      </c>
      <c r="AA336" s="110">
        <f t="shared" si="1040"/>
        <v>134977.14285714287</v>
      </c>
      <c r="AO336" s="110">
        <v>329</v>
      </c>
      <c r="AP336" s="110">
        <f t="shared" ref="AP336:AT336" si="1041">IFERROR(MAX($AO336-$C$2,0)*INDEX($AL$8:$AL$17,MATCH(AP$7,$AM$8:$AM$17,0))*$C$4/$C$3,AQ336)</f>
        <v>51257.142857142855</v>
      </c>
      <c r="AQ336" s="110">
        <f t="shared" si="1041"/>
        <v>64071.428571428572</v>
      </c>
      <c r="AR336" s="110">
        <f t="shared" si="1041"/>
        <v>76885.71428571429</v>
      </c>
      <c r="AS336" s="110">
        <f t="shared" si="1041"/>
        <v>128142.85714285714</v>
      </c>
      <c r="AT336" s="110">
        <f t="shared" si="1041"/>
        <v>256285.71428571429</v>
      </c>
      <c r="BH336" s="110">
        <v>329</v>
      </c>
      <c r="BI336" s="110">
        <f t="shared" ref="BI336:BM336" si="1042">IFERROR(MAX($BH336-$C$2,0)*INDEX($BE$8:$BE$17,MATCH(BI$7,$BF$8:$BF$17,0))*$C$4/$C$3,BJ336)</f>
        <v>0</v>
      </c>
      <c r="BJ336" s="110">
        <f t="shared" si="1042"/>
        <v>0</v>
      </c>
      <c r="BK336" s="110">
        <f t="shared" si="1042"/>
        <v>0</v>
      </c>
      <c r="BL336" s="110">
        <f t="shared" si="1042"/>
        <v>0</v>
      </c>
      <c r="BM336" s="110">
        <f t="shared" si="1042"/>
        <v>0</v>
      </c>
      <c r="CA336" s="110">
        <v>329</v>
      </c>
      <c r="CB336" s="136">
        <f t="shared" si="1036"/>
        <v>37375</v>
      </c>
      <c r="CC336" s="136">
        <f t="shared" si="1036"/>
        <v>36307.142857142855</v>
      </c>
      <c r="CD336" s="136">
        <f t="shared" si="1036"/>
        <v>64071.428571428572</v>
      </c>
      <c r="CE336" s="136">
        <f t="shared" si="1036"/>
        <v>103226.19047619046</v>
      </c>
      <c r="CF336" s="136">
        <f t="shared" si="1036"/>
        <v>266964.28571428574</v>
      </c>
      <c r="CL336" s="125">
        <v>329</v>
      </c>
      <c r="CM336" s="125">
        <f t="shared" si="1016"/>
        <v>180040.71428571429</v>
      </c>
      <c r="CN336" s="125">
        <f t="shared" si="1017"/>
        <v>235355.71428571432</v>
      </c>
      <c r="CO336" s="125">
        <f t="shared" si="1018"/>
        <v>275934.28571428574</v>
      </c>
      <c r="CP336" s="125">
        <f t="shared" si="1019"/>
        <v>366346.19047619047</v>
      </c>
      <c r="CQ336" s="125">
        <f t="shared" si="1020"/>
        <v>658227.14285714296</v>
      </c>
    </row>
    <row r="337" spans="22:95" x14ac:dyDescent="0.2">
      <c r="V337" s="110">
        <v>330</v>
      </c>
      <c r="W337" s="110">
        <f t="shared" si="1011"/>
        <v>91714.28571428571</v>
      </c>
      <c r="X337" s="110">
        <f t="shared" si="1011"/>
        <v>135428.57142857142</v>
      </c>
      <c r="Y337" s="134">
        <f t="shared" si="1012"/>
        <v>135428.57142857142</v>
      </c>
      <c r="Z337" s="110">
        <f t="shared" ref="Z337:AA337" si="1043">Y337</f>
        <v>135428.57142857142</v>
      </c>
      <c r="AA337" s="110">
        <f t="shared" si="1043"/>
        <v>135428.57142857142</v>
      </c>
      <c r="AO337" s="110">
        <v>330</v>
      </c>
      <c r="AP337" s="110">
        <f t="shared" ref="AP337:AT337" si="1044">IFERROR(MAX($AO337-$C$2,0)*INDEX($AL$8:$AL$17,MATCH(AP$7,$AM$8:$AM$17,0))*$C$4/$C$3,AQ337)</f>
        <v>51428.571428571428</v>
      </c>
      <c r="AQ337" s="110">
        <f t="shared" si="1044"/>
        <v>64285.714285714283</v>
      </c>
      <c r="AR337" s="110">
        <f t="shared" si="1044"/>
        <v>77142.857142857145</v>
      </c>
      <c r="AS337" s="110">
        <f t="shared" si="1044"/>
        <v>128571.42857142857</v>
      </c>
      <c r="AT337" s="110">
        <f t="shared" si="1044"/>
        <v>257142.85714285713</v>
      </c>
      <c r="BH337" s="110">
        <v>330</v>
      </c>
      <c r="BI337" s="110">
        <f t="shared" ref="BI337:BM337" si="1045">IFERROR(MAX($BH337-$C$2,0)*INDEX($BE$8:$BE$17,MATCH(BI$7,$BF$8:$BF$17,0))*$C$4/$C$3,BJ337)</f>
        <v>0</v>
      </c>
      <c r="BJ337" s="110">
        <f t="shared" si="1045"/>
        <v>0</v>
      </c>
      <c r="BK337" s="110">
        <f t="shared" si="1045"/>
        <v>0</v>
      </c>
      <c r="BL337" s="110">
        <f t="shared" si="1045"/>
        <v>0</v>
      </c>
      <c r="BM337" s="110">
        <f t="shared" si="1045"/>
        <v>0</v>
      </c>
      <c r="CA337" s="110">
        <v>330</v>
      </c>
      <c r="CB337" s="136">
        <f t="shared" si="1036"/>
        <v>37500</v>
      </c>
      <c r="CC337" s="136">
        <f t="shared" si="1036"/>
        <v>36428.571428571428</v>
      </c>
      <c r="CD337" s="136">
        <f t="shared" si="1036"/>
        <v>64285.714285714283</v>
      </c>
      <c r="CE337" s="136">
        <f t="shared" si="1036"/>
        <v>103571.42857142857</v>
      </c>
      <c r="CF337" s="136">
        <f t="shared" si="1036"/>
        <v>267857.14285714284</v>
      </c>
      <c r="CL337" s="125">
        <v>330</v>
      </c>
      <c r="CM337" s="125">
        <f t="shared" si="1016"/>
        <v>180642.85714285713</v>
      </c>
      <c r="CN337" s="125">
        <f t="shared" si="1017"/>
        <v>236142.85714285713</v>
      </c>
      <c r="CO337" s="125">
        <f t="shared" si="1018"/>
        <v>276857.14285714284</v>
      </c>
      <c r="CP337" s="125">
        <f t="shared" si="1019"/>
        <v>367571.42857142858</v>
      </c>
      <c r="CQ337" s="125">
        <f t="shared" si="1020"/>
        <v>660428.57142857136</v>
      </c>
    </row>
    <row r="338" spans="22:95" x14ac:dyDescent="0.2">
      <c r="V338" s="110">
        <v>331</v>
      </c>
      <c r="W338" s="110">
        <f t="shared" si="1011"/>
        <v>92020</v>
      </c>
      <c r="X338" s="110">
        <f t="shared" si="1011"/>
        <v>135880</v>
      </c>
      <c r="Y338" s="134">
        <f t="shared" si="1012"/>
        <v>135880</v>
      </c>
      <c r="Z338" s="110">
        <f t="shared" ref="Z338:AA338" si="1046">Y338</f>
        <v>135880</v>
      </c>
      <c r="AA338" s="110">
        <f t="shared" si="1046"/>
        <v>135880</v>
      </c>
      <c r="AO338" s="110">
        <v>331</v>
      </c>
      <c r="AP338" s="110">
        <f t="shared" ref="AP338:AT338" si="1047">IFERROR(MAX($AO338-$C$2,0)*INDEX($AL$8:$AL$17,MATCH(AP$7,$AM$8:$AM$17,0))*$C$4/$C$3,AQ338)</f>
        <v>51600</v>
      </c>
      <c r="AQ338" s="110">
        <f t="shared" si="1047"/>
        <v>64500</v>
      </c>
      <c r="AR338" s="110">
        <f t="shared" si="1047"/>
        <v>77400</v>
      </c>
      <c r="AS338" s="110">
        <f t="shared" si="1047"/>
        <v>129000</v>
      </c>
      <c r="AT338" s="110">
        <f t="shared" si="1047"/>
        <v>258000</v>
      </c>
      <c r="BH338" s="110">
        <v>331</v>
      </c>
      <c r="BI338" s="110">
        <f t="shared" ref="BI338:BM338" si="1048">IFERROR(MAX($BH338-$C$2,0)*INDEX($BE$8:$BE$17,MATCH(BI$7,$BF$8:$BF$17,0))*$C$4/$C$3,BJ338)</f>
        <v>0</v>
      </c>
      <c r="BJ338" s="110">
        <f t="shared" si="1048"/>
        <v>0</v>
      </c>
      <c r="BK338" s="110">
        <f t="shared" si="1048"/>
        <v>0</v>
      </c>
      <c r="BL338" s="110">
        <f t="shared" si="1048"/>
        <v>0</v>
      </c>
      <c r="BM338" s="110">
        <f t="shared" si="1048"/>
        <v>0</v>
      </c>
      <c r="CA338" s="110">
        <v>331</v>
      </c>
      <c r="CB338" s="136">
        <f t="shared" si="1036"/>
        <v>37625</v>
      </c>
      <c r="CC338" s="136">
        <f t="shared" si="1036"/>
        <v>36550</v>
      </c>
      <c r="CD338" s="136">
        <f t="shared" si="1036"/>
        <v>64500</v>
      </c>
      <c r="CE338" s="136">
        <f t="shared" si="1036"/>
        <v>103916.66666666666</v>
      </c>
      <c r="CF338" s="136">
        <f t="shared" si="1036"/>
        <v>268750</v>
      </c>
      <c r="CL338" s="125">
        <v>331</v>
      </c>
      <c r="CM338" s="125">
        <f t="shared" si="1016"/>
        <v>181245</v>
      </c>
      <c r="CN338" s="125">
        <f t="shared" si="1017"/>
        <v>236930</v>
      </c>
      <c r="CO338" s="125">
        <f t="shared" si="1018"/>
        <v>277780</v>
      </c>
      <c r="CP338" s="125">
        <f t="shared" si="1019"/>
        <v>368796.66666666663</v>
      </c>
      <c r="CQ338" s="125">
        <f t="shared" si="1020"/>
        <v>662630</v>
      </c>
    </row>
    <row r="339" spans="22:95" x14ac:dyDescent="0.2">
      <c r="V339" s="110">
        <v>332</v>
      </c>
      <c r="W339" s="110">
        <f t="shared" si="1011"/>
        <v>92325.71428571429</v>
      </c>
      <c r="X339" s="110">
        <f t="shared" si="1011"/>
        <v>136331.42857142858</v>
      </c>
      <c r="Y339" s="134">
        <f t="shared" si="1012"/>
        <v>136331.42857142858</v>
      </c>
      <c r="Z339" s="110">
        <f t="shared" ref="Z339:AA339" si="1049">Y339</f>
        <v>136331.42857142858</v>
      </c>
      <c r="AA339" s="110">
        <f t="shared" si="1049"/>
        <v>136331.42857142858</v>
      </c>
      <c r="AO339" s="110">
        <v>332</v>
      </c>
      <c r="AP339" s="110">
        <f t="shared" ref="AP339:AT339" si="1050">IFERROR(MAX($AO339-$C$2,0)*INDEX($AL$8:$AL$17,MATCH(AP$7,$AM$8:$AM$17,0))*$C$4/$C$3,AQ339)</f>
        <v>51771.428571428572</v>
      </c>
      <c r="AQ339" s="110">
        <f t="shared" si="1050"/>
        <v>64714.285714285717</v>
      </c>
      <c r="AR339" s="110">
        <f t="shared" si="1050"/>
        <v>77657.142857142855</v>
      </c>
      <c r="AS339" s="110">
        <f t="shared" si="1050"/>
        <v>129428.57142857143</v>
      </c>
      <c r="AT339" s="110">
        <f t="shared" si="1050"/>
        <v>258857.14285714287</v>
      </c>
      <c r="BH339" s="110">
        <v>332</v>
      </c>
      <c r="BI339" s="110">
        <f t="shared" ref="BI339:BM339" si="1051">IFERROR(MAX($BH339-$C$2,0)*INDEX($BE$8:$BE$17,MATCH(BI$7,$BF$8:$BF$17,0))*$C$4/$C$3,BJ339)</f>
        <v>0</v>
      </c>
      <c r="BJ339" s="110">
        <f t="shared" si="1051"/>
        <v>0</v>
      </c>
      <c r="BK339" s="110">
        <f t="shared" si="1051"/>
        <v>0</v>
      </c>
      <c r="BL339" s="110">
        <f t="shared" si="1051"/>
        <v>0</v>
      </c>
      <c r="BM339" s="110">
        <f t="shared" si="1051"/>
        <v>0</v>
      </c>
      <c r="CA339" s="110">
        <v>332</v>
      </c>
      <c r="CB339" s="136">
        <f t="shared" si="1036"/>
        <v>37750</v>
      </c>
      <c r="CC339" s="136">
        <f t="shared" si="1036"/>
        <v>36671.428571428572</v>
      </c>
      <c r="CD339" s="136">
        <f t="shared" si="1036"/>
        <v>64714.285714285717</v>
      </c>
      <c r="CE339" s="136">
        <f t="shared" si="1036"/>
        <v>104261.90476190475</v>
      </c>
      <c r="CF339" s="136">
        <f t="shared" si="1036"/>
        <v>269642.85714285716</v>
      </c>
      <c r="CL339" s="125">
        <v>332</v>
      </c>
      <c r="CM339" s="125">
        <f t="shared" si="1016"/>
        <v>181847.14285714287</v>
      </c>
      <c r="CN339" s="125">
        <f t="shared" si="1017"/>
        <v>237717.14285714287</v>
      </c>
      <c r="CO339" s="125">
        <f t="shared" si="1018"/>
        <v>278702.85714285716</v>
      </c>
      <c r="CP339" s="125">
        <f t="shared" si="1019"/>
        <v>370021.90476190473</v>
      </c>
      <c r="CQ339" s="125">
        <f t="shared" si="1020"/>
        <v>664831.42857142864</v>
      </c>
    </row>
    <row r="340" spans="22:95" x14ac:dyDescent="0.2">
      <c r="V340" s="110">
        <v>333</v>
      </c>
      <c r="W340" s="110">
        <f t="shared" si="1011"/>
        <v>92631.428571428565</v>
      </c>
      <c r="X340" s="110">
        <f t="shared" si="1011"/>
        <v>136782.85714285713</v>
      </c>
      <c r="Y340" s="134">
        <f t="shared" si="1012"/>
        <v>136782.85714285713</v>
      </c>
      <c r="Z340" s="110">
        <f t="shared" ref="Z340:AA340" si="1052">Y340</f>
        <v>136782.85714285713</v>
      </c>
      <c r="AA340" s="110">
        <f t="shared" si="1052"/>
        <v>136782.85714285713</v>
      </c>
      <c r="AO340" s="110">
        <v>333</v>
      </c>
      <c r="AP340" s="110">
        <f t="shared" ref="AP340:AT340" si="1053">IFERROR(MAX($AO340-$C$2,0)*INDEX($AL$8:$AL$17,MATCH(AP$7,$AM$8:$AM$17,0))*$C$4/$C$3,AQ340)</f>
        <v>51942.857142857145</v>
      </c>
      <c r="AQ340" s="110">
        <f t="shared" si="1053"/>
        <v>64928.571428571428</v>
      </c>
      <c r="AR340" s="110">
        <f t="shared" si="1053"/>
        <v>77914.28571428571</v>
      </c>
      <c r="AS340" s="110">
        <f t="shared" si="1053"/>
        <v>129857.14285714286</v>
      </c>
      <c r="AT340" s="110">
        <f t="shared" si="1053"/>
        <v>259714.28571428571</v>
      </c>
      <c r="BH340" s="110">
        <v>333</v>
      </c>
      <c r="BI340" s="110">
        <f t="shared" ref="BI340:BM340" si="1054">IFERROR(MAX($BH340-$C$2,0)*INDEX($BE$8:$BE$17,MATCH(BI$7,$BF$8:$BF$17,0))*$C$4/$C$3,BJ340)</f>
        <v>0</v>
      </c>
      <c r="BJ340" s="110">
        <f t="shared" si="1054"/>
        <v>0</v>
      </c>
      <c r="BK340" s="110">
        <f t="shared" si="1054"/>
        <v>0</v>
      </c>
      <c r="BL340" s="110">
        <f t="shared" si="1054"/>
        <v>0</v>
      </c>
      <c r="BM340" s="110">
        <f t="shared" si="1054"/>
        <v>0</v>
      </c>
      <c r="CA340" s="110">
        <v>333</v>
      </c>
      <c r="CB340" s="136">
        <f t="shared" si="1036"/>
        <v>37875</v>
      </c>
      <c r="CC340" s="136">
        <f t="shared" si="1036"/>
        <v>36792.857142857145</v>
      </c>
      <c r="CD340" s="136">
        <f t="shared" si="1036"/>
        <v>64928.571428571428</v>
      </c>
      <c r="CE340" s="136">
        <f t="shared" si="1036"/>
        <v>104607.14285714286</v>
      </c>
      <c r="CF340" s="136">
        <f t="shared" si="1036"/>
        <v>270535.71428571426</v>
      </c>
      <c r="CL340" s="125">
        <v>333</v>
      </c>
      <c r="CM340" s="125">
        <f t="shared" si="1016"/>
        <v>182449.28571428571</v>
      </c>
      <c r="CN340" s="125">
        <f t="shared" si="1017"/>
        <v>238504.28571428568</v>
      </c>
      <c r="CO340" s="125">
        <f t="shared" si="1018"/>
        <v>279625.71428571426</v>
      </c>
      <c r="CP340" s="125">
        <f t="shared" si="1019"/>
        <v>371247.14285714284</v>
      </c>
      <c r="CQ340" s="125">
        <f t="shared" si="1020"/>
        <v>667032.85714285704</v>
      </c>
    </row>
    <row r="341" spans="22:95" x14ac:dyDescent="0.2">
      <c r="V341" s="110">
        <v>334</v>
      </c>
      <c r="W341" s="110">
        <f t="shared" si="1011"/>
        <v>92937.142857142855</v>
      </c>
      <c r="X341" s="110">
        <f t="shared" si="1011"/>
        <v>137234.28571428571</v>
      </c>
      <c r="Y341" s="134">
        <f t="shared" si="1012"/>
        <v>137234.28571428571</v>
      </c>
      <c r="Z341" s="110">
        <f t="shared" ref="Z341:AA341" si="1055">Y341</f>
        <v>137234.28571428571</v>
      </c>
      <c r="AA341" s="110">
        <f t="shared" si="1055"/>
        <v>137234.28571428571</v>
      </c>
      <c r="AO341" s="110">
        <v>334</v>
      </c>
      <c r="AP341" s="110">
        <f t="shared" ref="AP341:AT341" si="1056">IFERROR(MAX($AO341-$C$2,0)*INDEX($AL$8:$AL$17,MATCH(AP$7,$AM$8:$AM$17,0))*$C$4/$C$3,AQ341)</f>
        <v>52114.285714285717</v>
      </c>
      <c r="AQ341" s="110">
        <f t="shared" si="1056"/>
        <v>65142.857142857145</v>
      </c>
      <c r="AR341" s="110">
        <f t="shared" si="1056"/>
        <v>78171.428571428565</v>
      </c>
      <c r="AS341" s="110">
        <f t="shared" si="1056"/>
        <v>130285.71428571429</v>
      </c>
      <c r="AT341" s="110">
        <f t="shared" si="1056"/>
        <v>260571.42857142858</v>
      </c>
      <c r="BH341" s="110">
        <v>334</v>
      </c>
      <c r="BI341" s="110">
        <f t="shared" ref="BI341:BM341" si="1057">IFERROR(MAX($BH341-$C$2,0)*INDEX($BE$8:$BE$17,MATCH(BI$7,$BF$8:$BF$17,0))*$C$4/$C$3,BJ341)</f>
        <v>0</v>
      </c>
      <c r="BJ341" s="110">
        <f t="shared" si="1057"/>
        <v>0</v>
      </c>
      <c r="BK341" s="110">
        <f t="shared" si="1057"/>
        <v>0</v>
      </c>
      <c r="BL341" s="110">
        <f t="shared" si="1057"/>
        <v>0</v>
      </c>
      <c r="BM341" s="110">
        <f t="shared" si="1057"/>
        <v>0</v>
      </c>
      <c r="CA341" s="110">
        <v>334</v>
      </c>
      <c r="CB341" s="136">
        <f t="shared" si="1036"/>
        <v>38000</v>
      </c>
      <c r="CC341" s="136">
        <f t="shared" si="1036"/>
        <v>36914.285714285717</v>
      </c>
      <c r="CD341" s="136">
        <f t="shared" si="1036"/>
        <v>65142.857142857145</v>
      </c>
      <c r="CE341" s="136">
        <f t="shared" si="1036"/>
        <v>104952.38095238095</v>
      </c>
      <c r="CF341" s="136">
        <f t="shared" si="1036"/>
        <v>271428.57142857142</v>
      </c>
      <c r="CL341" s="125">
        <v>334</v>
      </c>
      <c r="CM341" s="125">
        <f t="shared" si="1016"/>
        <v>183051.42857142858</v>
      </c>
      <c r="CN341" s="125">
        <f t="shared" si="1017"/>
        <v>239291.42857142855</v>
      </c>
      <c r="CO341" s="125">
        <f t="shared" si="1018"/>
        <v>280548.57142857142</v>
      </c>
      <c r="CP341" s="125">
        <f t="shared" si="1019"/>
        <v>372472.38095238095</v>
      </c>
      <c r="CQ341" s="125">
        <f t="shared" si="1020"/>
        <v>669234.28571428568</v>
      </c>
    </row>
    <row r="342" spans="22:95" x14ac:dyDescent="0.2">
      <c r="V342" s="110">
        <v>335</v>
      </c>
      <c r="W342" s="110">
        <f t="shared" si="1011"/>
        <v>93242.857142857145</v>
      </c>
      <c r="X342" s="110">
        <f t="shared" si="1011"/>
        <v>137685.71428571429</v>
      </c>
      <c r="Y342" s="134">
        <f t="shared" si="1012"/>
        <v>137685.71428571429</v>
      </c>
      <c r="Z342" s="110">
        <f t="shared" ref="Z342:AA342" si="1058">Y342</f>
        <v>137685.71428571429</v>
      </c>
      <c r="AA342" s="110">
        <f t="shared" si="1058"/>
        <v>137685.71428571429</v>
      </c>
      <c r="AO342" s="110">
        <v>335</v>
      </c>
      <c r="AP342" s="110">
        <f t="shared" ref="AP342:AT342" si="1059">IFERROR(MAX($AO342-$C$2,0)*INDEX($AL$8:$AL$17,MATCH(AP$7,$AM$8:$AM$17,0))*$C$4/$C$3,AQ342)</f>
        <v>52285.714285714283</v>
      </c>
      <c r="AQ342" s="110">
        <f t="shared" si="1059"/>
        <v>65357.142857142855</v>
      </c>
      <c r="AR342" s="110">
        <f t="shared" si="1059"/>
        <v>78428.571428571435</v>
      </c>
      <c r="AS342" s="110">
        <f t="shared" si="1059"/>
        <v>130714.28571428571</v>
      </c>
      <c r="AT342" s="110">
        <f t="shared" si="1059"/>
        <v>261428.57142857142</v>
      </c>
      <c r="BH342" s="110">
        <v>335</v>
      </c>
      <c r="BI342" s="110">
        <f t="shared" ref="BI342:BM342" si="1060">IFERROR(MAX($BH342-$C$2,0)*INDEX($BE$8:$BE$17,MATCH(BI$7,$BF$8:$BF$17,0))*$C$4/$C$3,BJ342)</f>
        <v>0</v>
      </c>
      <c r="BJ342" s="110">
        <f t="shared" si="1060"/>
        <v>0</v>
      </c>
      <c r="BK342" s="110">
        <f t="shared" si="1060"/>
        <v>0</v>
      </c>
      <c r="BL342" s="110">
        <f t="shared" si="1060"/>
        <v>0</v>
      </c>
      <c r="BM342" s="110">
        <f t="shared" si="1060"/>
        <v>0</v>
      </c>
      <c r="CA342" s="110">
        <v>335</v>
      </c>
      <c r="CB342" s="136">
        <f t="shared" si="1036"/>
        <v>38125</v>
      </c>
      <c r="CC342" s="136">
        <f t="shared" si="1036"/>
        <v>37035.714285714283</v>
      </c>
      <c r="CD342" s="136">
        <f t="shared" si="1036"/>
        <v>65357.142857142855</v>
      </c>
      <c r="CE342" s="136">
        <f t="shared" si="1036"/>
        <v>105297.61904761904</v>
      </c>
      <c r="CF342" s="136">
        <f t="shared" si="1036"/>
        <v>272321.42857142858</v>
      </c>
      <c r="CL342" s="125">
        <v>335</v>
      </c>
      <c r="CM342" s="125">
        <f t="shared" si="1016"/>
        <v>183653.57142857142</v>
      </c>
      <c r="CN342" s="125">
        <f t="shared" si="1017"/>
        <v>240078.57142857145</v>
      </c>
      <c r="CO342" s="125">
        <f t="shared" si="1018"/>
        <v>281471.42857142858</v>
      </c>
      <c r="CP342" s="125">
        <f t="shared" si="1019"/>
        <v>373697.61904761905</v>
      </c>
      <c r="CQ342" s="125">
        <f t="shared" si="1020"/>
        <v>671435.71428571432</v>
      </c>
    </row>
    <row r="343" spans="22:95" x14ac:dyDescent="0.2">
      <c r="V343" s="110">
        <v>336</v>
      </c>
      <c r="W343" s="110">
        <f t="shared" si="1011"/>
        <v>93548.571428571435</v>
      </c>
      <c r="X343" s="110">
        <f t="shared" si="1011"/>
        <v>138137.14285714287</v>
      </c>
      <c r="Y343" s="134">
        <f t="shared" si="1012"/>
        <v>138137.14285714287</v>
      </c>
      <c r="Z343" s="110">
        <f t="shared" ref="Z343:AA343" si="1061">Y343</f>
        <v>138137.14285714287</v>
      </c>
      <c r="AA343" s="110">
        <f t="shared" si="1061"/>
        <v>138137.14285714287</v>
      </c>
      <c r="AO343" s="110">
        <v>336</v>
      </c>
      <c r="AP343" s="110">
        <f t="shared" ref="AP343:AT343" si="1062">IFERROR(MAX($AO343-$C$2,0)*INDEX($AL$8:$AL$17,MATCH(AP$7,$AM$8:$AM$17,0))*$C$4/$C$3,AQ343)</f>
        <v>52457.142857142855</v>
      </c>
      <c r="AQ343" s="110">
        <f t="shared" si="1062"/>
        <v>65571.428571428565</v>
      </c>
      <c r="AR343" s="110">
        <f t="shared" si="1062"/>
        <v>78685.71428571429</v>
      </c>
      <c r="AS343" s="110">
        <f t="shared" si="1062"/>
        <v>131142.85714285713</v>
      </c>
      <c r="AT343" s="110">
        <f t="shared" si="1062"/>
        <v>262285.71428571426</v>
      </c>
      <c r="BH343" s="110">
        <v>336</v>
      </c>
      <c r="BI343" s="110">
        <f t="shared" ref="BI343:BM343" si="1063">IFERROR(MAX($BH343-$C$2,0)*INDEX($BE$8:$BE$17,MATCH(BI$7,$BF$8:$BF$17,0))*$C$4/$C$3,BJ343)</f>
        <v>0</v>
      </c>
      <c r="BJ343" s="110">
        <f t="shared" si="1063"/>
        <v>0</v>
      </c>
      <c r="BK343" s="110">
        <f t="shared" si="1063"/>
        <v>0</v>
      </c>
      <c r="BL343" s="110">
        <f t="shared" si="1063"/>
        <v>0</v>
      </c>
      <c r="BM343" s="110">
        <f t="shared" si="1063"/>
        <v>0</v>
      </c>
      <c r="CA343" s="110">
        <v>336</v>
      </c>
      <c r="CB343" s="136">
        <f t="shared" si="1036"/>
        <v>38250</v>
      </c>
      <c r="CC343" s="136">
        <f t="shared" si="1036"/>
        <v>37157.142857142855</v>
      </c>
      <c r="CD343" s="136">
        <f t="shared" si="1036"/>
        <v>65571.428571428565</v>
      </c>
      <c r="CE343" s="136">
        <f t="shared" si="1036"/>
        <v>105642.85714285714</v>
      </c>
      <c r="CF343" s="136">
        <f t="shared" si="1036"/>
        <v>273214.28571428574</v>
      </c>
      <c r="CL343" s="125">
        <v>336</v>
      </c>
      <c r="CM343" s="125">
        <f t="shared" si="1016"/>
        <v>184255.71428571429</v>
      </c>
      <c r="CN343" s="125">
        <f t="shared" si="1017"/>
        <v>240865.71428571426</v>
      </c>
      <c r="CO343" s="125">
        <f t="shared" si="1018"/>
        <v>282394.28571428574</v>
      </c>
      <c r="CP343" s="125">
        <f t="shared" si="1019"/>
        <v>374922.85714285716</v>
      </c>
      <c r="CQ343" s="125">
        <f t="shared" si="1020"/>
        <v>673637.14285714296</v>
      </c>
    </row>
    <row r="344" spans="22:95" x14ac:dyDescent="0.2">
      <c r="V344" s="110">
        <v>337</v>
      </c>
      <c r="W344" s="110">
        <f t="shared" si="1011"/>
        <v>93854.28571428571</v>
      </c>
      <c r="X344" s="110">
        <f t="shared" si="1011"/>
        <v>138588.57142857142</v>
      </c>
      <c r="Y344" s="134">
        <f t="shared" si="1012"/>
        <v>138588.57142857142</v>
      </c>
      <c r="Z344" s="110">
        <f t="shared" ref="Z344:AA344" si="1064">Y344</f>
        <v>138588.57142857142</v>
      </c>
      <c r="AA344" s="110">
        <f t="shared" si="1064"/>
        <v>138588.57142857142</v>
      </c>
      <c r="AO344" s="110">
        <v>337</v>
      </c>
      <c r="AP344" s="110">
        <f t="shared" ref="AP344:AT344" si="1065">IFERROR(MAX($AO344-$C$2,0)*INDEX($AL$8:$AL$17,MATCH(AP$7,$AM$8:$AM$17,0))*$C$4/$C$3,AQ344)</f>
        <v>52628.571428571428</v>
      </c>
      <c r="AQ344" s="110">
        <f t="shared" si="1065"/>
        <v>65785.71428571429</v>
      </c>
      <c r="AR344" s="110">
        <f t="shared" si="1065"/>
        <v>78942.857142857145</v>
      </c>
      <c r="AS344" s="110">
        <f t="shared" si="1065"/>
        <v>131571.42857142858</v>
      </c>
      <c r="AT344" s="110">
        <f t="shared" si="1065"/>
        <v>263142.85714285716</v>
      </c>
      <c r="BH344" s="110">
        <v>337</v>
      </c>
      <c r="BI344" s="110">
        <f t="shared" ref="BI344:BM344" si="1066">IFERROR(MAX($BH344-$C$2,0)*INDEX($BE$8:$BE$17,MATCH(BI$7,$BF$8:$BF$17,0))*$C$4/$C$3,BJ344)</f>
        <v>0</v>
      </c>
      <c r="BJ344" s="110">
        <f t="shared" si="1066"/>
        <v>0</v>
      </c>
      <c r="BK344" s="110">
        <f t="shared" si="1066"/>
        <v>0</v>
      </c>
      <c r="BL344" s="110">
        <f t="shared" si="1066"/>
        <v>0</v>
      </c>
      <c r="BM344" s="110">
        <f t="shared" si="1066"/>
        <v>0</v>
      </c>
      <c r="CA344" s="110">
        <v>337</v>
      </c>
      <c r="CB344" s="136">
        <f t="shared" si="1036"/>
        <v>38375</v>
      </c>
      <c r="CC344" s="136">
        <f t="shared" si="1036"/>
        <v>37278.571428571428</v>
      </c>
      <c r="CD344" s="136">
        <f t="shared" si="1036"/>
        <v>65785.71428571429</v>
      </c>
      <c r="CE344" s="136">
        <f t="shared" si="1036"/>
        <v>105988.09523809524</v>
      </c>
      <c r="CF344" s="136">
        <f t="shared" si="1036"/>
        <v>274107.14285714284</v>
      </c>
      <c r="CL344" s="125">
        <v>337</v>
      </c>
      <c r="CM344" s="125">
        <f t="shared" si="1016"/>
        <v>184857.85714285713</v>
      </c>
      <c r="CN344" s="125">
        <f t="shared" si="1017"/>
        <v>241652.85714285713</v>
      </c>
      <c r="CO344" s="125">
        <f t="shared" si="1018"/>
        <v>283317.14285714284</v>
      </c>
      <c r="CP344" s="125">
        <f t="shared" si="1019"/>
        <v>376148.09523809527</v>
      </c>
      <c r="CQ344" s="125">
        <f t="shared" si="1020"/>
        <v>675838.57142857136</v>
      </c>
    </row>
    <row r="345" spans="22:95" x14ac:dyDescent="0.2">
      <c r="V345" s="110">
        <v>338</v>
      </c>
      <c r="W345" s="110">
        <f t="shared" si="1011"/>
        <v>94160</v>
      </c>
      <c r="X345" s="110">
        <f t="shared" si="1011"/>
        <v>139040</v>
      </c>
      <c r="Y345" s="134">
        <f t="shared" si="1012"/>
        <v>139040</v>
      </c>
      <c r="Z345" s="110">
        <f t="shared" ref="Z345:AA345" si="1067">Y345</f>
        <v>139040</v>
      </c>
      <c r="AA345" s="110">
        <f t="shared" si="1067"/>
        <v>139040</v>
      </c>
      <c r="AO345" s="110">
        <v>338</v>
      </c>
      <c r="AP345" s="110">
        <f t="shared" ref="AP345:AT345" si="1068">IFERROR(MAX($AO345-$C$2,0)*INDEX($AL$8:$AL$17,MATCH(AP$7,$AM$8:$AM$17,0))*$C$4/$C$3,AQ345)</f>
        <v>52800</v>
      </c>
      <c r="AQ345" s="110">
        <f t="shared" si="1068"/>
        <v>66000</v>
      </c>
      <c r="AR345" s="110">
        <f t="shared" si="1068"/>
        <v>79200</v>
      </c>
      <c r="AS345" s="110">
        <f t="shared" si="1068"/>
        <v>132000</v>
      </c>
      <c r="AT345" s="110">
        <f t="shared" si="1068"/>
        <v>264000</v>
      </c>
      <c r="BH345" s="110">
        <v>338</v>
      </c>
      <c r="BI345" s="110">
        <f t="shared" ref="BI345:BM345" si="1069">IFERROR(MAX($BH345-$C$2,0)*INDEX($BE$8:$BE$17,MATCH(BI$7,$BF$8:$BF$17,0))*$C$4/$C$3,BJ345)</f>
        <v>0</v>
      </c>
      <c r="BJ345" s="110">
        <f t="shared" si="1069"/>
        <v>0</v>
      </c>
      <c r="BK345" s="110">
        <f t="shared" si="1069"/>
        <v>0</v>
      </c>
      <c r="BL345" s="110">
        <f t="shared" si="1069"/>
        <v>0</v>
      </c>
      <c r="BM345" s="110">
        <f t="shared" si="1069"/>
        <v>0</v>
      </c>
      <c r="CA345" s="110">
        <v>338</v>
      </c>
      <c r="CB345" s="136">
        <f t="shared" si="1036"/>
        <v>38500</v>
      </c>
      <c r="CC345" s="136">
        <f t="shared" si="1036"/>
        <v>37400</v>
      </c>
      <c r="CD345" s="136">
        <f t="shared" si="1036"/>
        <v>66000</v>
      </c>
      <c r="CE345" s="136">
        <f t="shared" si="1036"/>
        <v>106333.33333333333</v>
      </c>
      <c r="CF345" s="136">
        <f t="shared" si="1036"/>
        <v>275000</v>
      </c>
      <c r="CL345" s="125">
        <v>338</v>
      </c>
      <c r="CM345" s="125">
        <f t="shared" si="1016"/>
        <v>185460</v>
      </c>
      <c r="CN345" s="125">
        <f t="shared" si="1017"/>
        <v>242440</v>
      </c>
      <c r="CO345" s="125">
        <f t="shared" si="1018"/>
        <v>284240</v>
      </c>
      <c r="CP345" s="125">
        <f t="shared" si="1019"/>
        <v>377373.33333333331</v>
      </c>
      <c r="CQ345" s="125">
        <f t="shared" si="1020"/>
        <v>678040</v>
      </c>
    </row>
    <row r="346" spans="22:95" x14ac:dyDescent="0.2">
      <c r="V346" s="110">
        <v>339</v>
      </c>
      <c r="W346" s="110">
        <f t="shared" si="1011"/>
        <v>94465.71428571429</v>
      </c>
      <c r="X346" s="110">
        <f t="shared" si="1011"/>
        <v>139491.42857142858</v>
      </c>
      <c r="Y346" s="134">
        <f t="shared" si="1012"/>
        <v>139491.42857142858</v>
      </c>
      <c r="Z346" s="110">
        <f t="shared" ref="Z346:AA346" si="1070">Y346</f>
        <v>139491.42857142858</v>
      </c>
      <c r="AA346" s="110">
        <f t="shared" si="1070"/>
        <v>139491.42857142858</v>
      </c>
      <c r="AO346" s="110">
        <v>339</v>
      </c>
      <c r="AP346" s="110">
        <f t="shared" ref="AP346:AT346" si="1071">IFERROR(MAX($AO346-$C$2,0)*INDEX($AL$8:$AL$17,MATCH(AP$7,$AM$8:$AM$17,0))*$C$4/$C$3,AQ346)</f>
        <v>52971.428571428572</v>
      </c>
      <c r="AQ346" s="110">
        <f t="shared" si="1071"/>
        <v>66214.28571428571</v>
      </c>
      <c r="AR346" s="110">
        <f t="shared" si="1071"/>
        <v>79457.142857142855</v>
      </c>
      <c r="AS346" s="110">
        <f t="shared" si="1071"/>
        <v>132428.57142857142</v>
      </c>
      <c r="AT346" s="110">
        <f t="shared" si="1071"/>
        <v>264857.14285714284</v>
      </c>
      <c r="BH346" s="110">
        <v>339</v>
      </c>
      <c r="BI346" s="110">
        <f t="shared" ref="BI346:BM346" si="1072">IFERROR(MAX($BH346-$C$2,0)*INDEX($BE$8:$BE$17,MATCH(BI$7,$BF$8:$BF$17,0))*$C$4/$C$3,BJ346)</f>
        <v>0</v>
      </c>
      <c r="BJ346" s="110">
        <f t="shared" si="1072"/>
        <v>0</v>
      </c>
      <c r="BK346" s="110">
        <f t="shared" si="1072"/>
        <v>0</v>
      </c>
      <c r="BL346" s="110">
        <f t="shared" si="1072"/>
        <v>0</v>
      </c>
      <c r="BM346" s="110">
        <f t="shared" si="1072"/>
        <v>0</v>
      </c>
      <c r="CA346" s="110">
        <v>339</v>
      </c>
      <c r="CB346" s="136">
        <f t="shared" si="1036"/>
        <v>38625</v>
      </c>
      <c r="CC346" s="136">
        <f t="shared" si="1036"/>
        <v>37521.428571428572</v>
      </c>
      <c r="CD346" s="136">
        <f t="shared" si="1036"/>
        <v>66214.28571428571</v>
      </c>
      <c r="CE346" s="136">
        <f t="shared" si="1036"/>
        <v>106678.57142857143</v>
      </c>
      <c r="CF346" s="136">
        <f t="shared" si="1036"/>
        <v>275892.85714285716</v>
      </c>
      <c r="CL346" s="125">
        <v>339</v>
      </c>
      <c r="CM346" s="125">
        <f t="shared" si="1016"/>
        <v>186062.14285714287</v>
      </c>
      <c r="CN346" s="125">
        <f t="shared" si="1017"/>
        <v>243227.14285714287</v>
      </c>
      <c r="CO346" s="125">
        <f t="shared" si="1018"/>
        <v>285162.85714285716</v>
      </c>
      <c r="CP346" s="125">
        <f t="shared" si="1019"/>
        <v>378598.57142857142</v>
      </c>
      <c r="CQ346" s="125">
        <f t="shared" si="1020"/>
        <v>680241.42857142864</v>
      </c>
    </row>
    <row r="347" spans="22:95" x14ac:dyDescent="0.2">
      <c r="V347" s="110">
        <v>340</v>
      </c>
      <c r="W347" s="110">
        <f t="shared" si="1011"/>
        <v>94771.428571428565</v>
      </c>
      <c r="X347" s="110">
        <f t="shared" si="1011"/>
        <v>139942.85714285713</v>
      </c>
      <c r="Y347" s="134">
        <f t="shared" si="1012"/>
        <v>139942.85714285713</v>
      </c>
      <c r="Z347" s="110">
        <f t="shared" ref="Z347:AA347" si="1073">Y347</f>
        <v>139942.85714285713</v>
      </c>
      <c r="AA347" s="110">
        <f t="shared" si="1073"/>
        <v>139942.85714285713</v>
      </c>
      <c r="AO347" s="110">
        <v>340</v>
      </c>
      <c r="AP347" s="110">
        <f t="shared" ref="AP347:AT347" si="1074">IFERROR(MAX($AO347-$C$2,0)*INDEX($AL$8:$AL$17,MATCH(AP$7,$AM$8:$AM$17,0))*$C$4/$C$3,AQ347)</f>
        <v>53142.857142857145</v>
      </c>
      <c r="AQ347" s="110">
        <f t="shared" si="1074"/>
        <v>66428.571428571435</v>
      </c>
      <c r="AR347" s="110">
        <f t="shared" si="1074"/>
        <v>79714.28571428571</v>
      </c>
      <c r="AS347" s="110">
        <f t="shared" si="1074"/>
        <v>132857.14285714287</v>
      </c>
      <c r="AT347" s="110">
        <f t="shared" si="1074"/>
        <v>265714.28571428574</v>
      </c>
      <c r="BH347" s="110">
        <v>340</v>
      </c>
      <c r="BI347" s="110">
        <f t="shared" ref="BI347:BM347" si="1075">IFERROR(MAX($BH347-$C$2,0)*INDEX($BE$8:$BE$17,MATCH(BI$7,$BF$8:$BF$17,0))*$C$4/$C$3,BJ347)</f>
        <v>0</v>
      </c>
      <c r="BJ347" s="110">
        <f t="shared" si="1075"/>
        <v>0</v>
      </c>
      <c r="BK347" s="110">
        <f t="shared" si="1075"/>
        <v>0</v>
      </c>
      <c r="BL347" s="110">
        <f t="shared" si="1075"/>
        <v>0</v>
      </c>
      <c r="BM347" s="110">
        <f t="shared" si="1075"/>
        <v>0</v>
      </c>
      <c r="CA347" s="110">
        <v>340</v>
      </c>
      <c r="CB347" s="136">
        <f t="shared" si="1036"/>
        <v>38750</v>
      </c>
      <c r="CC347" s="136">
        <f t="shared" si="1036"/>
        <v>37642.857142857145</v>
      </c>
      <c r="CD347" s="136">
        <f t="shared" si="1036"/>
        <v>66428.571428571435</v>
      </c>
      <c r="CE347" s="136">
        <f t="shared" si="1036"/>
        <v>107023.80952380951</v>
      </c>
      <c r="CF347" s="136">
        <f t="shared" si="1036"/>
        <v>276785.71428571426</v>
      </c>
      <c r="CL347" s="125">
        <v>340</v>
      </c>
      <c r="CM347" s="125">
        <f t="shared" si="1016"/>
        <v>186664.28571428571</v>
      </c>
      <c r="CN347" s="125">
        <f t="shared" si="1017"/>
        <v>244014.28571428574</v>
      </c>
      <c r="CO347" s="125">
        <f t="shared" si="1018"/>
        <v>286085.71428571426</v>
      </c>
      <c r="CP347" s="125">
        <f t="shared" si="1019"/>
        <v>379823.80952380953</v>
      </c>
      <c r="CQ347" s="125">
        <f t="shared" si="1020"/>
        <v>682442.85714285704</v>
      </c>
    </row>
    <row r="348" spans="22:95" x14ac:dyDescent="0.2">
      <c r="V348" s="110">
        <v>341</v>
      </c>
      <c r="W348" s="110">
        <f t="shared" si="1011"/>
        <v>95077.142857142855</v>
      </c>
      <c r="X348" s="110">
        <f t="shared" si="1011"/>
        <v>140394.28571428571</v>
      </c>
      <c r="Y348" s="134">
        <f t="shared" si="1012"/>
        <v>140394.28571428571</v>
      </c>
      <c r="Z348" s="110">
        <f t="shared" ref="Z348:AA348" si="1076">Y348</f>
        <v>140394.28571428571</v>
      </c>
      <c r="AA348" s="110">
        <f t="shared" si="1076"/>
        <v>140394.28571428571</v>
      </c>
      <c r="AO348" s="110">
        <v>341</v>
      </c>
      <c r="AP348" s="110">
        <f t="shared" ref="AP348:AT348" si="1077">IFERROR(MAX($AO348-$C$2,0)*INDEX($AL$8:$AL$17,MATCH(AP$7,$AM$8:$AM$17,0))*$C$4/$C$3,AQ348)</f>
        <v>53314.285714285717</v>
      </c>
      <c r="AQ348" s="110">
        <f t="shared" si="1077"/>
        <v>66642.857142857145</v>
      </c>
      <c r="AR348" s="110">
        <f t="shared" si="1077"/>
        <v>79971.428571428565</v>
      </c>
      <c r="AS348" s="110">
        <f t="shared" si="1077"/>
        <v>133285.71428571429</v>
      </c>
      <c r="AT348" s="110">
        <f t="shared" si="1077"/>
        <v>266571.42857142858</v>
      </c>
      <c r="BH348" s="110">
        <v>341</v>
      </c>
      <c r="BI348" s="110">
        <f t="shared" ref="BI348:BM348" si="1078">IFERROR(MAX($BH348-$C$2,0)*INDEX($BE$8:$BE$17,MATCH(BI$7,$BF$8:$BF$17,0))*$C$4/$C$3,BJ348)</f>
        <v>0</v>
      </c>
      <c r="BJ348" s="110">
        <f t="shared" si="1078"/>
        <v>0</v>
      </c>
      <c r="BK348" s="110">
        <f t="shared" si="1078"/>
        <v>0</v>
      </c>
      <c r="BL348" s="110">
        <f t="shared" si="1078"/>
        <v>0</v>
      </c>
      <c r="BM348" s="110">
        <f t="shared" si="1078"/>
        <v>0</v>
      </c>
      <c r="CA348" s="110">
        <v>341</v>
      </c>
      <c r="CB348" s="136">
        <f t="shared" si="1036"/>
        <v>38875</v>
      </c>
      <c r="CC348" s="136">
        <f t="shared" si="1036"/>
        <v>37764.285714285717</v>
      </c>
      <c r="CD348" s="136">
        <f t="shared" si="1036"/>
        <v>66642.857142857145</v>
      </c>
      <c r="CE348" s="136">
        <f t="shared" si="1036"/>
        <v>107369.0476190476</v>
      </c>
      <c r="CF348" s="136">
        <f t="shared" si="1036"/>
        <v>277678.57142857142</v>
      </c>
      <c r="CL348" s="125">
        <v>341</v>
      </c>
      <c r="CM348" s="125">
        <f t="shared" si="1016"/>
        <v>187266.42857142858</v>
      </c>
      <c r="CN348" s="125">
        <f t="shared" si="1017"/>
        <v>244801.42857142855</v>
      </c>
      <c r="CO348" s="125">
        <f t="shared" si="1018"/>
        <v>287008.57142857142</v>
      </c>
      <c r="CP348" s="125">
        <f t="shared" si="1019"/>
        <v>381049.04761904757</v>
      </c>
      <c r="CQ348" s="125">
        <f t="shared" si="1020"/>
        <v>684644.28571428568</v>
      </c>
    </row>
    <row r="349" spans="22:95" x14ac:dyDescent="0.2">
      <c r="V349" s="110">
        <v>342</v>
      </c>
      <c r="W349" s="110">
        <f t="shared" si="1011"/>
        <v>95382.857142857145</v>
      </c>
      <c r="X349" s="110">
        <f t="shared" si="1011"/>
        <v>140845.71428571429</v>
      </c>
      <c r="Y349" s="134">
        <f t="shared" si="1012"/>
        <v>140845.71428571429</v>
      </c>
      <c r="Z349" s="110">
        <f t="shared" ref="Z349:AA349" si="1079">Y349</f>
        <v>140845.71428571429</v>
      </c>
      <c r="AA349" s="110">
        <f t="shared" si="1079"/>
        <v>140845.71428571429</v>
      </c>
      <c r="AO349" s="110">
        <v>342</v>
      </c>
      <c r="AP349" s="110">
        <f t="shared" ref="AP349:AT349" si="1080">IFERROR(MAX($AO349-$C$2,0)*INDEX($AL$8:$AL$17,MATCH(AP$7,$AM$8:$AM$17,0))*$C$4/$C$3,AQ349)</f>
        <v>53485.714285714283</v>
      </c>
      <c r="AQ349" s="110">
        <f t="shared" si="1080"/>
        <v>66857.142857142855</v>
      </c>
      <c r="AR349" s="110">
        <f t="shared" si="1080"/>
        <v>80228.571428571435</v>
      </c>
      <c r="AS349" s="110">
        <f t="shared" si="1080"/>
        <v>133714.28571428571</v>
      </c>
      <c r="AT349" s="110">
        <f t="shared" si="1080"/>
        <v>267428.57142857142</v>
      </c>
      <c r="BH349" s="110">
        <v>342</v>
      </c>
      <c r="BI349" s="110">
        <f t="shared" ref="BI349:BM349" si="1081">IFERROR(MAX($BH349-$C$2,0)*INDEX($BE$8:$BE$17,MATCH(BI$7,$BF$8:$BF$17,0))*$C$4/$C$3,BJ349)</f>
        <v>0</v>
      </c>
      <c r="BJ349" s="110">
        <f t="shared" si="1081"/>
        <v>0</v>
      </c>
      <c r="BK349" s="110">
        <f t="shared" si="1081"/>
        <v>0</v>
      </c>
      <c r="BL349" s="110">
        <f t="shared" si="1081"/>
        <v>0</v>
      </c>
      <c r="BM349" s="110">
        <f t="shared" si="1081"/>
        <v>0</v>
      </c>
      <c r="CA349" s="110">
        <v>342</v>
      </c>
      <c r="CB349" s="136">
        <f t="shared" si="1036"/>
        <v>39000</v>
      </c>
      <c r="CC349" s="136">
        <f t="shared" si="1036"/>
        <v>37885.714285714283</v>
      </c>
      <c r="CD349" s="136">
        <f t="shared" si="1036"/>
        <v>66857.142857142855</v>
      </c>
      <c r="CE349" s="136">
        <f t="shared" si="1036"/>
        <v>107714.28571428571</v>
      </c>
      <c r="CF349" s="136">
        <f t="shared" si="1036"/>
        <v>278571.42857142858</v>
      </c>
      <c r="CL349" s="125">
        <v>342</v>
      </c>
      <c r="CM349" s="125">
        <f t="shared" si="1016"/>
        <v>187868.57142857142</v>
      </c>
      <c r="CN349" s="125">
        <f t="shared" si="1017"/>
        <v>245588.57142857145</v>
      </c>
      <c r="CO349" s="125">
        <f t="shared" si="1018"/>
        <v>287931.42857142858</v>
      </c>
      <c r="CP349" s="125">
        <f t="shared" si="1019"/>
        <v>382274.28571428568</v>
      </c>
      <c r="CQ349" s="125">
        <f t="shared" si="1020"/>
        <v>686845.71428571432</v>
      </c>
    </row>
    <row r="350" spans="22:95" x14ac:dyDescent="0.2">
      <c r="V350" s="110">
        <v>343</v>
      </c>
      <c r="W350" s="110">
        <f t="shared" si="1011"/>
        <v>95688.571428571435</v>
      </c>
      <c r="X350" s="110">
        <f t="shared" si="1011"/>
        <v>141297.14285714287</v>
      </c>
      <c r="Y350" s="134">
        <f t="shared" si="1012"/>
        <v>141297.14285714287</v>
      </c>
      <c r="Z350" s="110">
        <f t="shared" ref="Z350:AA350" si="1082">Y350</f>
        <v>141297.14285714287</v>
      </c>
      <c r="AA350" s="110">
        <f t="shared" si="1082"/>
        <v>141297.14285714287</v>
      </c>
      <c r="AO350" s="110">
        <v>343</v>
      </c>
      <c r="AP350" s="110">
        <f t="shared" ref="AP350:AT350" si="1083">IFERROR(MAX($AO350-$C$2,0)*INDEX($AL$8:$AL$17,MATCH(AP$7,$AM$8:$AM$17,0))*$C$4/$C$3,AQ350)</f>
        <v>53657.142857142855</v>
      </c>
      <c r="AQ350" s="110">
        <f t="shared" si="1083"/>
        <v>67071.428571428565</v>
      </c>
      <c r="AR350" s="110">
        <f t="shared" si="1083"/>
        <v>80485.71428571429</v>
      </c>
      <c r="AS350" s="110">
        <f t="shared" si="1083"/>
        <v>134142.85714285713</v>
      </c>
      <c r="AT350" s="110">
        <f t="shared" si="1083"/>
        <v>268285.71428571426</v>
      </c>
      <c r="BH350" s="110">
        <v>343</v>
      </c>
      <c r="BI350" s="110">
        <f t="shared" ref="BI350:BM350" si="1084">IFERROR(MAX($BH350-$C$2,0)*INDEX($BE$8:$BE$17,MATCH(BI$7,$BF$8:$BF$17,0))*$C$4/$C$3,BJ350)</f>
        <v>0</v>
      </c>
      <c r="BJ350" s="110">
        <f t="shared" si="1084"/>
        <v>0</v>
      </c>
      <c r="BK350" s="110">
        <f t="shared" si="1084"/>
        <v>0</v>
      </c>
      <c r="BL350" s="110">
        <f t="shared" si="1084"/>
        <v>0</v>
      </c>
      <c r="BM350" s="110">
        <f t="shared" si="1084"/>
        <v>0</v>
      </c>
      <c r="CA350" s="110">
        <v>343</v>
      </c>
      <c r="CB350" s="136">
        <f t="shared" si="1036"/>
        <v>39125</v>
      </c>
      <c r="CC350" s="136">
        <f t="shared" si="1036"/>
        <v>38007.142857142855</v>
      </c>
      <c r="CD350" s="136">
        <f t="shared" si="1036"/>
        <v>67071.428571428565</v>
      </c>
      <c r="CE350" s="136">
        <f t="shared" si="1036"/>
        <v>108059.5238095238</v>
      </c>
      <c r="CF350" s="136">
        <f t="shared" si="1036"/>
        <v>279464.28571428574</v>
      </c>
      <c r="CL350" s="125">
        <v>343</v>
      </c>
      <c r="CM350" s="125">
        <f t="shared" si="1016"/>
        <v>188470.71428571429</v>
      </c>
      <c r="CN350" s="125">
        <f t="shared" si="1017"/>
        <v>246375.71428571426</v>
      </c>
      <c r="CO350" s="125">
        <f t="shared" si="1018"/>
        <v>288854.28571428574</v>
      </c>
      <c r="CP350" s="125">
        <f t="shared" si="1019"/>
        <v>383499.52380952379</v>
      </c>
      <c r="CQ350" s="125">
        <f t="shared" si="1020"/>
        <v>689047.14285714296</v>
      </c>
    </row>
    <row r="351" spans="22:95" x14ac:dyDescent="0.2">
      <c r="V351" s="110">
        <v>344</v>
      </c>
      <c r="W351" s="110">
        <f t="shared" si="1011"/>
        <v>95994.28571428571</v>
      </c>
      <c r="X351" s="110">
        <f t="shared" si="1011"/>
        <v>141748.57142857142</v>
      </c>
      <c r="Y351" s="134">
        <f t="shared" si="1012"/>
        <v>141748.57142857142</v>
      </c>
      <c r="Z351" s="110">
        <f t="shared" ref="Z351:AA351" si="1085">Y351</f>
        <v>141748.57142857142</v>
      </c>
      <c r="AA351" s="110">
        <f t="shared" si="1085"/>
        <v>141748.57142857142</v>
      </c>
      <c r="AO351" s="110">
        <v>344</v>
      </c>
      <c r="AP351" s="110">
        <f t="shared" ref="AP351:AT351" si="1086">IFERROR(MAX($AO351-$C$2,0)*INDEX($AL$8:$AL$17,MATCH(AP$7,$AM$8:$AM$17,0))*$C$4/$C$3,AQ351)</f>
        <v>53828.571428571428</v>
      </c>
      <c r="AQ351" s="110">
        <f t="shared" si="1086"/>
        <v>67285.71428571429</v>
      </c>
      <c r="AR351" s="110">
        <f t="shared" si="1086"/>
        <v>80742.857142857145</v>
      </c>
      <c r="AS351" s="110">
        <f t="shared" si="1086"/>
        <v>134571.42857142858</v>
      </c>
      <c r="AT351" s="110">
        <f t="shared" si="1086"/>
        <v>269142.85714285716</v>
      </c>
      <c r="BH351" s="110">
        <v>344</v>
      </c>
      <c r="BI351" s="110">
        <f t="shared" ref="BI351:BM351" si="1087">IFERROR(MAX($BH351-$C$2,0)*INDEX($BE$8:$BE$17,MATCH(BI$7,$BF$8:$BF$17,0))*$C$4/$C$3,BJ351)</f>
        <v>0</v>
      </c>
      <c r="BJ351" s="110">
        <f t="shared" si="1087"/>
        <v>0</v>
      </c>
      <c r="BK351" s="110">
        <f t="shared" si="1087"/>
        <v>0</v>
      </c>
      <c r="BL351" s="110">
        <f t="shared" si="1087"/>
        <v>0</v>
      </c>
      <c r="BM351" s="110">
        <f t="shared" si="1087"/>
        <v>0</v>
      </c>
      <c r="CA351" s="110">
        <v>344</v>
      </c>
      <c r="CB351" s="136">
        <f t="shared" si="1036"/>
        <v>39250</v>
      </c>
      <c r="CC351" s="136">
        <f t="shared" si="1036"/>
        <v>38128.571428571428</v>
      </c>
      <c r="CD351" s="136">
        <f t="shared" si="1036"/>
        <v>67285.71428571429</v>
      </c>
      <c r="CE351" s="136">
        <f t="shared" si="1036"/>
        <v>108404.76190476189</v>
      </c>
      <c r="CF351" s="136">
        <f t="shared" si="1036"/>
        <v>280357.14285714284</v>
      </c>
      <c r="CL351" s="125">
        <v>344</v>
      </c>
      <c r="CM351" s="125">
        <f t="shared" si="1016"/>
        <v>189072.85714285713</v>
      </c>
      <c r="CN351" s="125">
        <f t="shared" si="1017"/>
        <v>247162.85714285713</v>
      </c>
      <c r="CO351" s="125">
        <f t="shared" si="1018"/>
        <v>289777.14285714284</v>
      </c>
      <c r="CP351" s="125">
        <f t="shared" si="1019"/>
        <v>384724.76190476189</v>
      </c>
      <c r="CQ351" s="125">
        <f t="shared" si="1020"/>
        <v>691248.57142857136</v>
      </c>
    </row>
    <row r="352" spans="22:95" x14ac:dyDescent="0.2">
      <c r="V352" s="110">
        <v>345</v>
      </c>
      <c r="W352" s="110">
        <f t="shared" si="1011"/>
        <v>96300</v>
      </c>
      <c r="X352" s="110">
        <f t="shared" si="1011"/>
        <v>142200</v>
      </c>
      <c r="Y352" s="134">
        <f t="shared" si="1012"/>
        <v>142200</v>
      </c>
      <c r="Z352" s="110">
        <f t="shared" ref="Z352:AA352" si="1088">Y352</f>
        <v>142200</v>
      </c>
      <c r="AA352" s="110">
        <f t="shared" si="1088"/>
        <v>142200</v>
      </c>
      <c r="AO352" s="110">
        <v>345</v>
      </c>
      <c r="AP352" s="110">
        <f t="shared" ref="AP352:AT352" si="1089">IFERROR(MAX($AO352-$C$2,0)*INDEX($AL$8:$AL$17,MATCH(AP$7,$AM$8:$AM$17,0))*$C$4/$C$3,AQ352)</f>
        <v>54000</v>
      </c>
      <c r="AQ352" s="110">
        <f t="shared" si="1089"/>
        <v>67500</v>
      </c>
      <c r="AR352" s="110">
        <f t="shared" si="1089"/>
        <v>81000</v>
      </c>
      <c r="AS352" s="110">
        <f t="shared" si="1089"/>
        <v>135000</v>
      </c>
      <c r="AT352" s="110">
        <f t="shared" si="1089"/>
        <v>270000</v>
      </c>
      <c r="BH352" s="110">
        <v>345</v>
      </c>
      <c r="BI352" s="110">
        <f t="shared" ref="BI352:BM352" si="1090">IFERROR(MAX($BH352-$C$2,0)*INDEX($BE$8:$BE$17,MATCH(BI$7,$BF$8:$BF$17,0))*$C$4/$C$3,BJ352)</f>
        <v>0</v>
      </c>
      <c r="BJ352" s="110">
        <f t="shared" si="1090"/>
        <v>0</v>
      </c>
      <c r="BK352" s="110">
        <f t="shared" si="1090"/>
        <v>0</v>
      </c>
      <c r="BL352" s="110">
        <f t="shared" si="1090"/>
        <v>0</v>
      </c>
      <c r="BM352" s="110">
        <f t="shared" si="1090"/>
        <v>0</v>
      </c>
      <c r="CA352" s="110">
        <v>345</v>
      </c>
      <c r="CB352" s="136">
        <f t="shared" si="1036"/>
        <v>39375</v>
      </c>
      <c r="CC352" s="136">
        <f t="shared" si="1036"/>
        <v>38250</v>
      </c>
      <c r="CD352" s="136">
        <f t="shared" si="1036"/>
        <v>67500</v>
      </c>
      <c r="CE352" s="136">
        <f t="shared" si="1036"/>
        <v>108750</v>
      </c>
      <c r="CF352" s="136">
        <f t="shared" si="1036"/>
        <v>281250</v>
      </c>
      <c r="CL352" s="125">
        <v>345</v>
      </c>
      <c r="CM352" s="125">
        <f t="shared" si="1016"/>
        <v>189675</v>
      </c>
      <c r="CN352" s="125">
        <f t="shared" si="1017"/>
        <v>247950</v>
      </c>
      <c r="CO352" s="125">
        <f t="shared" si="1018"/>
        <v>290700</v>
      </c>
      <c r="CP352" s="125">
        <f t="shared" si="1019"/>
        <v>385950</v>
      </c>
      <c r="CQ352" s="125">
        <f t="shared" si="1020"/>
        <v>693450</v>
      </c>
    </row>
    <row r="353" spans="22:95" x14ac:dyDescent="0.2">
      <c r="V353" s="110">
        <v>346</v>
      </c>
      <c r="W353" s="110">
        <f t="shared" si="1011"/>
        <v>96605.71428571429</v>
      </c>
      <c r="X353" s="110">
        <f t="shared" si="1011"/>
        <v>142651.42857142858</v>
      </c>
      <c r="Y353" s="134">
        <f t="shared" si="1012"/>
        <v>142651.42857142858</v>
      </c>
      <c r="Z353" s="110">
        <f t="shared" ref="Z353:AA353" si="1091">Y353</f>
        <v>142651.42857142858</v>
      </c>
      <c r="AA353" s="110">
        <f t="shared" si="1091"/>
        <v>142651.42857142858</v>
      </c>
      <c r="AO353" s="110">
        <v>346</v>
      </c>
      <c r="AP353" s="110">
        <f t="shared" ref="AP353:AT353" si="1092">IFERROR(MAX($AO353-$C$2,0)*INDEX($AL$8:$AL$17,MATCH(AP$7,$AM$8:$AM$17,0))*$C$4/$C$3,AQ353)</f>
        <v>54171.428571428572</v>
      </c>
      <c r="AQ353" s="110">
        <f t="shared" si="1092"/>
        <v>67714.28571428571</v>
      </c>
      <c r="AR353" s="110">
        <f t="shared" si="1092"/>
        <v>81257.142857142855</v>
      </c>
      <c r="AS353" s="110">
        <f t="shared" si="1092"/>
        <v>135428.57142857142</v>
      </c>
      <c r="AT353" s="110">
        <f t="shared" si="1092"/>
        <v>270857.14285714284</v>
      </c>
      <c r="BH353" s="110">
        <v>346</v>
      </c>
      <c r="BI353" s="110">
        <f t="shared" ref="BI353:BM353" si="1093">IFERROR(MAX($BH353-$C$2,0)*INDEX($BE$8:$BE$17,MATCH(BI$7,$BF$8:$BF$17,0))*$C$4/$C$3,BJ353)</f>
        <v>0</v>
      </c>
      <c r="BJ353" s="110">
        <f t="shared" si="1093"/>
        <v>0</v>
      </c>
      <c r="BK353" s="110">
        <f t="shared" si="1093"/>
        <v>0</v>
      </c>
      <c r="BL353" s="110">
        <f t="shared" si="1093"/>
        <v>0</v>
      </c>
      <c r="BM353" s="110">
        <f t="shared" si="1093"/>
        <v>0</v>
      </c>
      <c r="CA353" s="110">
        <v>346</v>
      </c>
      <c r="CB353" s="136">
        <f t="shared" si="1036"/>
        <v>39500</v>
      </c>
      <c r="CC353" s="136">
        <f t="shared" si="1036"/>
        <v>38371.428571428572</v>
      </c>
      <c r="CD353" s="136">
        <f t="shared" si="1036"/>
        <v>67714.28571428571</v>
      </c>
      <c r="CE353" s="136">
        <f t="shared" si="1036"/>
        <v>109095.23809523809</v>
      </c>
      <c r="CF353" s="136">
        <f t="shared" si="1036"/>
        <v>282142.85714285716</v>
      </c>
      <c r="CL353" s="125">
        <v>346</v>
      </c>
      <c r="CM353" s="125">
        <f t="shared" si="1016"/>
        <v>190277.14285714287</v>
      </c>
      <c r="CN353" s="125">
        <f t="shared" si="1017"/>
        <v>248737.14285714287</v>
      </c>
      <c r="CO353" s="125">
        <f t="shared" si="1018"/>
        <v>291622.85714285716</v>
      </c>
      <c r="CP353" s="125">
        <f t="shared" si="1019"/>
        <v>387175.23809523811</v>
      </c>
      <c r="CQ353" s="125">
        <f t="shared" si="1020"/>
        <v>695651.42857142864</v>
      </c>
    </row>
    <row r="354" spans="22:95" x14ac:dyDescent="0.2">
      <c r="V354" s="110">
        <v>347</v>
      </c>
      <c r="W354" s="110">
        <f t="shared" si="1011"/>
        <v>96911.428571428565</v>
      </c>
      <c r="X354" s="110">
        <f t="shared" si="1011"/>
        <v>143102.85714285713</v>
      </c>
      <c r="Y354" s="134">
        <f t="shared" si="1012"/>
        <v>143102.85714285713</v>
      </c>
      <c r="Z354" s="110">
        <f t="shared" ref="Z354:AA354" si="1094">Y354</f>
        <v>143102.85714285713</v>
      </c>
      <c r="AA354" s="110">
        <f t="shared" si="1094"/>
        <v>143102.85714285713</v>
      </c>
      <c r="AO354" s="110">
        <v>347</v>
      </c>
      <c r="AP354" s="110">
        <f t="shared" ref="AP354:AT354" si="1095">IFERROR(MAX($AO354-$C$2,0)*INDEX($AL$8:$AL$17,MATCH(AP$7,$AM$8:$AM$17,0))*$C$4/$C$3,AQ354)</f>
        <v>54342.857142857145</v>
      </c>
      <c r="AQ354" s="110">
        <f t="shared" si="1095"/>
        <v>67928.571428571435</v>
      </c>
      <c r="AR354" s="110">
        <f t="shared" si="1095"/>
        <v>81514.28571428571</v>
      </c>
      <c r="AS354" s="110">
        <f t="shared" si="1095"/>
        <v>135857.14285714287</v>
      </c>
      <c r="AT354" s="110">
        <f t="shared" si="1095"/>
        <v>271714.28571428574</v>
      </c>
      <c r="BH354" s="110">
        <v>347</v>
      </c>
      <c r="BI354" s="110">
        <f t="shared" ref="BI354:BM354" si="1096">IFERROR(MAX($BH354-$C$2,0)*INDEX($BE$8:$BE$17,MATCH(BI$7,$BF$8:$BF$17,0))*$C$4/$C$3,BJ354)</f>
        <v>0</v>
      </c>
      <c r="BJ354" s="110">
        <f t="shared" si="1096"/>
        <v>0</v>
      </c>
      <c r="BK354" s="110">
        <f t="shared" si="1096"/>
        <v>0</v>
      </c>
      <c r="BL354" s="110">
        <f t="shared" si="1096"/>
        <v>0</v>
      </c>
      <c r="BM354" s="110">
        <f t="shared" si="1096"/>
        <v>0</v>
      </c>
      <c r="CA354" s="110">
        <v>347</v>
      </c>
      <c r="CB354" s="136">
        <f t="shared" si="1036"/>
        <v>39625</v>
      </c>
      <c r="CC354" s="136">
        <f t="shared" si="1036"/>
        <v>38492.857142857145</v>
      </c>
      <c r="CD354" s="136">
        <f t="shared" si="1036"/>
        <v>67928.571428571435</v>
      </c>
      <c r="CE354" s="136">
        <f t="shared" si="1036"/>
        <v>109440.47619047618</v>
      </c>
      <c r="CF354" s="136">
        <f t="shared" si="1036"/>
        <v>283035.71428571426</v>
      </c>
      <c r="CL354" s="125">
        <v>347</v>
      </c>
      <c r="CM354" s="125">
        <f t="shared" si="1016"/>
        <v>190879.28571428571</v>
      </c>
      <c r="CN354" s="125">
        <f t="shared" si="1017"/>
        <v>249524.28571428574</v>
      </c>
      <c r="CO354" s="125">
        <f t="shared" si="1018"/>
        <v>292545.71428571426</v>
      </c>
      <c r="CP354" s="125">
        <f t="shared" si="1019"/>
        <v>388400.47619047621</v>
      </c>
      <c r="CQ354" s="125">
        <f t="shared" si="1020"/>
        <v>697852.85714285704</v>
      </c>
    </row>
    <row r="355" spans="22:95" x14ac:dyDescent="0.2">
      <c r="V355" s="110">
        <v>348</v>
      </c>
      <c r="W355" s="110">
        <f t="shared" si="1011"/>
        <v>97217.142857142855</v>
      </c>
      <c r="X355" s="110">
        <f t="shared" si="1011"/>
        <v>143554.28571428571</v>
      </c>
      <c r="Y355" s="134">
        <f t="shared" si="1012"/>
        <v>143554.28571428571</v>
      </c>
      <c r="Z355" s="110">
        <f t="shared" ref="Z355:AA355" si="1097">Y355</f>
        <v>143554.28571428571</v>
      </c>
      <c r="AA355" s="110">
        <f t="shared" si="1097"/>
        <v>143554.28571428571</v>
      </c>
      <c r="AO355" s="110">
        <v>348</v>
      </c>
      <c r="AP355" s="110">
        <f t="shared" ref="AP355:AT355" si="1098">IFERROR(MAX($AO355-$C$2,0)*INDEX($AL$8:$AL$17,MATCH(AP$7,$AM$8:$AM$17,0))*$C$4/$C$3,AQ355)</f>
        <v>54514.285714285717</v>
      </c>
      <c r="AQ355" s="110">
        <f t="shared" si="1098"/>
        <v>68142.857142857145</v>
      </c>
      <c r="AR355" s="110">
        <f t="shared" si="1098"/>
        <v>81771.428571428565</v>
      </c>
      <c r="AS355" s="110">
        <f t="shared" si="1098"/>
        <v>136285.71428571429</v>
      </c>
      <c r="AT355" s="110">
        <f t="shared" si="1098"/>
        <v>272571.42857142858</v>
      </c>
      <c r="BH355" s="110">
        <v>348</v>
      </c>
      <c r="BI355" s="110">
        <f t="shared" ref="BI355:BM355" si="1099">IFERROR(MAX($BH355-$C$2,0)*INDEX($BE$8:$BE$17,MATCH(BI$7,$BF$8:$BF$17,0))*$C$4/$C$3,BJ355)</f>
        <v>0</v>
      </c>
      <c r="BJ355" s="110">
        <f t="shared" si="1099"/>
        <v>0</v>
      </c>
      <c r="BK355" s="110">
        <f t="shared" si="1099"/>
        <v>0</v>
      </c>
      <c r="BL355" s="110">
        <f t="shared" si="1099"/>
        <v>0</v>
      </c>
      <c r="BM355" s="110">
        <f t="shared" si="1099"/>
        <v>0</v>
      </c>
      <c r="CA355" s="110">
        <v>348</v>
      </c>
      <c r="CB355" s="136">
        <f t="shared" si="1036"/>
        <v>39750</v>
      </c>
      <c r="CC355" s="136">
        <f t="shared" si="1036"/>
        <v>38614.285714285717</v>
      </c>
      <c r="CD355" s="136">
        <f t="shared" si="1036"/>
        <v>68142.857142857145</v>
      </c>
      <c r="CE355" s="136">
        <f t="shared" si="1036"/>
        <v>109785.71428571429</v>
      </c>
      <c r="CF355" s="136">
        <f t="shared" si="1036"/>
        <v>283928.57142857142</v>
      </c>
      <c r="CL355" s="125">
        <v>348</v>
      </c>
      <c r="CM355" s="125">
        <f t="shared" si="1016"/>
        <v>191481.42857142858</v>
      </c>
      <c r="CN355" s="125">
        <f t="shared" si="1017"/>
        <v>250311.42857142855</v>
      </c>
      <c r="CO355" s="125">
        <f t="shared" si="1018"/>
        <v>293468.57142857142</v>
      </c>
      <c r="CP355" s="125">
        <f t="shared" si="1019"/>
        <v>389625.71428571432</v>
      </c>
      <c r="CQ355" s="125">
        <f t="shared" si="1020"/>
        <v>700054.28571428568</v>
      </c>
    </row>
    <row r="356" spans="22:95" x14ac:dyDescent="0.2">
      <c r="V356" s="110">
        <v>349</v>
      </c>
      <c r="W356" s="110">
        <f t="shared" si="1011"/>
        <v>97522.857142857145</v>
      </c>
      <c r="X356" s="110">
        <f t="shared" si="1011"/>
        <v>144005.71428571429</v>
      </c>
      <c r="Y356" s="134">
        <f t="shared" si="1012"/>
        <v>144005.71428571429</v>
      </c>
      <c r="Z356" s="110">
        <f t="shared" ref="Z356:AA356" si="1100">Y356</f>
        <v>144005.71428571429</v>
      </c>
      <c r="AA356" s="110">
        <f t="shared" si="1100"/>
        <v>144005.71428571429</v>
      </c>
      <c r="AO356" s="110">
        <v>349</v>
      </c>
      <c r="AP356" s="110">
        <f t="shared" ref="AP356:AT356" si="1101">IFERROR(MAX($AO356-$C$2,0)*INDEX($AL$8:$AL$17,MATCH(AP$7,$AM$8:$AM$17,0))*$C$4/$C$3,AQ356)</f>
        <v>54685.714285714283</v>
      </c>
      <c r="AQ356" s="110">
        <f t="shared" si="1101"/>
        <v>68357.142857142855</v>
      </c>
      <c r="AR356" s="110">
        <f t="shared" si="1101"/>
        <v>82028.571428571435</v>
      </c>
      <c r="AS356" s="110">
        <f t="shared" si="1101"/>
        <v>136714.28571428571</v>
      </c>
      <c r="AT356" s="110">
        <f t="shared" si="1101"/>
        <v>273428.57142857142</v>
      </c>
      <c r="BH356" s="110">
        <v>349</v>
      </c>
      <c r="BI356" s="110">
        <f t="shared" ref="BI356:BM356" si="1102">IFERROR(MAX($BH356-$C$2,0)*INDEX($BE$8:$BE$17,MATCH(BI$7,$BF$8:$BF$17,0))*$C$4/$C$3,BJ356)</f>
        <v>0</v>
      </c>
      <c r="BJ356" s="110">
        <f t="shared" si="1102"/>
        <v>0</v>
      </c>
      <c r="BK356" s="110">
        <f t="shared" si="1102"/>
        <v>0</v>
      </c>
      <c r="BL356" s="110">
        <f t="shared" si="1102"/>
        <v>0</v>
      </c>
      <c r="BM356" s="110">
        <f t="shared" si="1102"/>
        <v>0</v>
      </c>
      <c r="CA356" s="110">
        <v>349</v>
      </c>
      <c r="CB356" s="136">
        <f t="shared" si="1036"/>
        <v>39875</v>
      </c>
      <c r="CC356" s="136">
        <f t="shared" si="1036"/>
        <v>38735.714285714283</v>
      </c>
      <c r="CD356" s="136">
        <f t="shared" si="1036"/>
        <v>68357.142857142855</v>
      </c>
      <c r="CE356" s="136">
        <f t="shared" si="1036"/>
        <v>110130.95238095238</v>
      </c>
      <c r="CF356" s="136">
        <f t="shared" si="1036"/>
        <v>284821.42857142858</v>
      </c>
      <c r="CL356" s="125">
        <v>349</v>
      </c>
      <c r="CM356" s="125">
        <f t="shared" si="1016"/>
        <v>192083.57142857142</v>
      </c>
      <c r="CN356" s="125">
        <f t="shared" si="1017"/>
        <v>251098.57142857145</v>
      </c>
      <c r="CO356" s="125">
        <f t="shared" si="1018"/>
        <v>294391.42857142858</v>
      </c>
      <c r="CP356" s="125">
        <f t="shared" si="1019"/>
        <v>390850.95238095237</v>
      </c>
      <c r="CQ356" s="125">
        <f t="shared" si="1020"/>
        <v>702255.71428571432</v>
      </c>
    </row>
    <row r="357" spans="22:95" x14ac:dyDescent="0.2">
      <c r="V357" s="110">
        <v>350</v>
      </c>
      <c r="W357" s="110">
        <f t="shared" si="1011"/>
        <v>97828.571428571435</v>
      </c>
      <c r="X357" s="110">
        <f t="shared" si="1011"/>
        <v>144457.14285714287</v>
      </c>
      <c r="Y357" s="134">
        <f t="shared" si="1012"/>
        <v>144457.14285714287</v>
      </c>
      <c r="Z357" s="110">
        <f t="shared" ref="Z357:AA357" si="1103">Y357</f>
        <v>144457.14285714287</v>
      </c>
      <c r="AA357" s="110">
        <f t="shared" si="1103"/>
        <v>144457.14285714287</v>
      </c>
      <c r="AO357" s="110">
        <v>350</v>
      </c>
      <c r="AP357" s="110">
        <f t="shared" ref="AP357:AT357" si="1104">IFERROR(MAX($AO357-$C$2,0)*INDEX($AL$8:$AL$17,MATCH(AP$7,$AM$8:$AM$17,0))*$C$4/$C$3,AQ357)</f>
        <v>54857.142857142855</v>
      </c>
      <c r="AQ357" s="110">
        <f t="shared" si="1104"/>
        <v>68571.428571428565</v>
      </c>
      <c r="AR357" s="110">
        <f t="shared" si="1104"/>
        <v>82285.71428571429</v>
      </c>
      <c r="AS357" s="110">
        <f t="shared" si="1104"/>
        <v>137142.85714285713</v>
      </c>
      <c r="AT357" s="110">
        <f t="shared" si="1104"/>
        <v>274285.71428571426</v>
      </c>
      <c r="BH357" s="110">
        <v>350</v>
      </c>
      <c r="BI357" s="110">
        <f t="shared" ref="BI357:BM357" si="1105">IFERROR(MAX($BH357-$C$2,0)*INDEX($BE$8:$BE$17,MATCH(BI$7,$BF$8:$BF$17,0))*$C$4/$C$3,BJ357)</f>
        <v>0</v>
      </c>
      <c r="BJ357" s="110">
        <f t="shared" si="1105"/>
        <v>0</v>
      </c>
      <c r="BK357" s="110">
        <f t="shared" si="1105"/>
        <v>0</v>
      </c>
      <c r="BL357" s="110">
        <f t="shared" si="1105"/>
        <v>0</v>
      </c>
      <c r="BM357" s="110">
        <f t="shared" si="1105"/>
        <v>0</v>
      </c>
      <c r="CA357" s="110">
        <v>350</v>
      </c>
      <c r="CB357" s="136">
        <f t="shared" si="1036"/>
        <v>40000</v>
      </c>
      <c r="CC357" s="136">
        <f t="shared" si="1036"/>
        <v>38857.142857142855</v>
      </c>
      <c r="CD357" s="136">
        <f t="shared" si="1036"/>
        <v>68571.428571428565</v>
      </c>
      <c r="CE357" s="136">
        <f t="shared" si="1036"/>
        <v>110476.19047619046</v>
      </c>
      <c r="CF357" s="136">
        <f t="shared" si="1036"/>
        <v>285714.28571428574</v>
      </c>
      <c r="CL357" s="125">
        <v>350</v>
      </c>
      <c r="CM357" s="125">
        <f t="shared" si="1016"/>
        <v>192685.71428571429</v>
      </c>
      <c r="CN357" s="125">
        <f t="shared" si="1017"/>
        <v>251885.71428571426</v>
      </c>
      <c r="CO357" s="125">
        <f t="shared" si="1018"/>
        <v>295314.28571428574</v>
      </c>
      <c r="CP357" s="125">
        <f t="shared" si="1019"/>
        <v>392076.19047619047</v>
      </c>
      <c r="CQ357" s="125">
        <f t="shared" si="1020"/>
        <v>704457.14285714296</v>
      </c>
    </row>
    <row r="358" spans="22:95" x14ac:dyDescent="0.2">
      <c r="V358" s="110">
        <v>351</v>
      </c>
      <c r="W358" s="110">
        <f t="shared" si="1011"/>
        <v>98134.28571428571</v>
      </c>
      <c r="X358" s="110">
        <f t="shared" si="1011"/>
        <v>144908.57142857142</v>
      </c>
      <c r="Y358" s="134">
        <f t="shared" si="1012"/>
        <v>144908.57142857142</v>
      </c>
      <c r="Z358" s="110">
        <f t="shared" ref="Z358:AA358" si="1106">Y358</f>
        <v>144908.57142857142</v>
      </c>
      <c r="AA358" s="110">
        <f t="shared" si="1106"/>
        <v>144908.57142857142</v>
      </c>
      <c r="AO358" s="110">
        <v>351</v>
      </c>
      <c r="AP358" s="110">
        <f t="shared" ref="AP358:AT358" si="1107">IFERROR(MAX($AO358-$C$2,0)*INDEX($AL$8:$AL$17,MATCH(AP$7,$AM$8:$AM$17,0))*$C$4/$C$3,AQ358)</f>
        <v>55028.571428571428</v>
      </c>
      <c r="AQ358" s="110">
        <f t="shared" si="1107"/>
        <v>68785.71428571429</v>
      </c>
      <c r="AR358" s="110">
        <f t="shared" si="1107"/>
        <v>82542.857142857145</v>
      </c>
      <c r="AS358" s="110">
        <f t="shared" si="1107"/>
        <v>137571.42857142858</v>
      </c>
      <c r="AT358" s="110">
        <f t="shared" si="1107"/>
        <v>275142.85714285716</v>
      </c>
      <c r="BH358" s="110">
        <v>351</v>
      </c>
      <c r="BI358" s="110">
        <f t="shared" ref="BI358:BM358" si="1108">IFERROR(MAX($BH358-$C$2,0)*INDEX($BE$8:$BE$17,MATCH(BI$7,$BF$8:$BF$17,0))*$C$4/$C$3,BJ358)</f>
        <v>0</v>
      </c>
      <c r="BJ358" s="110">
        <f t="shared" si="1108"/>
        <v>0</v>
      </c>
      <c r="BK358" s="110">
        <f t="shared" si="1108"/>
        <v>0</v>
      </c>
      <c r="BL358" s="110">
        <f t="shared" si="1108"/>
        <v>0</v>
      </c>
      <c r="BM358" s="110">
        <f t="shared" si="1108"/>
        <v>0</v>
      </c>
      <c r="CA358" s="110">
        <v>351</v>
      </c>
      <c r="CB358" s="136">
        <f t="shared" si="1036"/>
        <v>40125</v>
      </c>
      <c r="CC358" s="136">
        <f t="shared" si="1036"/>
        <v>38978.571428571428</v>
      </c>
      <c r="CD358" s="136">
        <f t="shared" si="1036"/>
        <v>68785.71428571429</v>
      </c>
      <c r="CE358" s="136">
        <f t="shared" si="1036"/>
        <v>110821.42857142857</v>
      </c>
      <c r="CF358" s="136">
        <f t="shared" si="1036"/>
        <v>286607.14285714284</v>
      </c>
      <c r="CL358" s="125">
        <v>351</v>
      </c>
      <c r="CM358" s="125">
        <f t="shared" si="1016"/>
        <v>193287.85714285713</v>
      </c>
      <c r="CN358" s="125">
        <f t="shared" si="1017"/>
        <v>252672.85714285713</v>
      </c>
      <c r="CO358" s="125">
        <f t="shared" si="1018"/>
        <v>296237.14285714284</v>
      </c>
      <c r="CP358" s="125">
        <f t="shared" si="1019"/>
        <v>393301.42857142858</v>
      </c>
      <c r="CQ358" s="125">
        <f t="shared" si="1020"/>
        <v>706658.57142857136</v>
      </c>
    </row>
    <row r="359" spans="22:95" x14ac:dyDescent="0.2">
      <c r="V359" s="110">
        <v>352</v>
      </c>
      <c r="W359" s="110">
        <f t="shared" si="1011"/>
        <v>98440</v>
      </c>
      <c r="X359" s="110">
        <f t="shared" si="1011"/>
        <v>145360</v>
      </c>
      <c r="Y359" s="134">
        <f t="shared" si="1012"/>
        <v>145360</v>
      </c>
      <c r="Z359" s="110">
        <f t="shared" ref="Z359:AA359" si="1109">Y359</f>
        <v>145360</v>
      </c>
      <c r="AA359" s="110">
        <f t="shared" si="1109"/>
        <v>145360</v>
      </c>
      <c r="AO359" s="110">
        <v>352</v>
      </c>
      <c r="AP359" s="110">
        <f t="shared" ref="AP359:AT359" si="1110">IFERROR(MAX($AO359-$C$2,0)*INDEX($AL$8:$AL$17,MATCH(AP$7,$AM$8:$AM$17,0))*$C$4/$C$3,AQ359)</f>
        <v>55200</v>
      </c>
      <c r="AQ359" s="110">
        <f t="shared" si="1110"/>
        <v>69000</v>
      </c>
      <c r="AR359" s="110">
        <f t="shared" si="1110"/>
        <v>82800</v>
      </c>
      <c r="AS359" s="110">
        <f t="shared" si="1110"/>
        <v>138000</v>
      </c>
      <c r="AT359" s="110">
        <f t="shared" si="1110"/>
        <v>276000</v>
      </c>
      <c r="BH359" s="110">
        <v>352</v>
      </c>
      <c r="BI359" s="110">
        <f t="shared" ref="BI359:BM359" si="1111">IFERROR(MAX($BH359-$C$2,0)*INDEX($BE$8:$BE$17,MATCH(BI$7,$BF$8:$BF$17,0))*$C$4/$C$3,BJ359)</f>
        <v>0</v>
      </c>
      <c r="BJ359" s="110">
        <f t="shared" si="1111"/>
        <v>0</v>
      </c>
      <c r="BK359" s="110">
        <f t="shared" si="1111"/>
        <v>0</v>
      </c>
      <c r="BL359" s="110">
        <f t="shared" si="1111"/>
        <v>0</v>
      </c>
      <c r="BM359" s="110">
        <f t="shared" si="1111"/>
        <v>0</v>
      </c>
      <c r="CA359" s="110">
        <v>352</v>
      </c>
      <c r="CB359" s="136">
        <f t="shared" si="1036"/>
        <v>40250</v>
      </c>
      <c r="CC359" s="136">
        <f t="shared" si="1036"/>
        <v>39100</v>
      </c>
      <c r="CD359" s="136">
        <f t="shared" si="1036"/>
        <v>69000</v>
      </c>
      <c r="CE359" s="136">
        <f t="shared" si="1036"/>
        <v>111166.66666666666</v>
      </c>
      <c r="CF359" s="136">
        <f t="shared" si="1036"/>
        <v>287500</v>
      </c>
      <c r="CL359" s="125">
        <v>352</v>
      </c>
      <c r="CM359" s="125">
        <f t="shared" si="1016"/>
        <v>193890</v>
      </c>
      <c r="CN359" s="125">
        <f t="shared" si="1017"/>
        <v>253460</v>
      </c>
      <c r="CO359" s="125">
        <f t="shared" si="1018"/>
        <v>297160</v>
      </c>
      <c r="CP359" s="125">
        <f t="shared" si="1019"/>
        <v>394526.66666666663</v>
      </c>
      <c r="CQ359" s="125">
        <f t="shared" si="1020"/>
        <v>708860</v>
      </c>
    </row>
    <row r="360" spans="22:95" x14ac:dyDescent="0.2">
      <c r="V360" s="110">
        <v>353</v>
      </c>
      <c r="W360" s="110">
        <f t="shared" si="1011"/>
        <v>98745.71428571429</v>
      </c>
      <c r="X360" s="110">
        <f t="shared" si="1011"/>
        <v>145811.42857142858</v>
      </c>
      <c r="Y360" s="134">
        <f t="shared" si="1012"/>
        <v>145811.42857142858</v>
      </c>
      <c r="Z360" s="110">
        <f t="shared" ref="Z360:AA360" si="1112">Y360</f>
        <v>145811.42857142858</v>
      </c>
      <c r="AA360" s="110">
        <f t="shared" si="1112"/>
        <v>145811.42857142858</v>
      </c>
      <c r="AO360" s="110">
        <v>353</v>
      </c>
      <c r="AP360" s="110">
        <f t="shared" ref="AP360:AT360" si="1113">IFERROR(MAX($AO360-$C$2,0)*INDEX($AL$8:$AL$17,MATCH(AP$7,$AM$8:$AM$17,0))*$C$4/$C$3,AQ360)</f>
        <v>55371.428571428572</v>
      </c>
      <c r="AQ360" s="110">
        <f t="shared" si="1113"/>
        <v>69214.28571428571</v>
      </c>
      <c r="AR360" s="110">
        <f t="shared" si="1113"/>
        <v>83057.142857142855</v>
      </c>
      <c r="AS360" s="110">
        <f t="shared" si="1113"/>
        <v>138428.57142857142</v>
      </c>
      <c r="AT360" s="110">
        <f t="shared" si="1113"/>
        <v>276857.14285714284</v>
      </c>
      <c r="BH360" s="110">
        <v>353</v>
      </c>
      <c r="BI360" s="110">
        <f t="shared" ref="BI360:BM360" si="1114">IFERROR(MAX($BH360-$C$2,0)*INDEX($BE$8:$BE$17,MATCH(BI$7,$BF$8:$BF$17,0))*$C$4/$C$3,BJ360)</f>
        <v>0</v>
      </c>
      <c r="BJ360" s="110">
        <f t="shared" si="1114"/>
        <v>0</v>
      </c>
      <c r="BK360" s="110">
        <f t="shared" si="1114"/>
        <v>0</v>
      </c>
      <c r="BL360" s="110">
        <f t="shared" si="1114"/>
        <v>0</v>
      </c>
      <c r="BM360" s="110">
        <f t="shared" si="1114"/>
        <v>0</v>
      </c>
      <c r="CA360" s="110">
        <v>353</v>
      </c>
      <c r="CB360" s="136">
        <f t="shared" si="1036"/>
        <v>40375</v>
      </c>
      <c r="CC360" s="136">
        <f t="shared" si="1036"/>
        <v>39221.428571428572</v>
      </c>
      <c r="CD360" s="136">
        <f t="shared" si="1036"/>
        <v>69214.28571428571</v>
      </c>
      <c r="CE360" s="136">
        <f t="shared" si="1036"/>
        <v>111511.90476190475</v>
      </c>
      <c r="CF360" s="136">
        <f t="shared" si="1036"/>
        <v>288392.85714285716</v>
      </c>
      <c r="CL360" s="125">
        <v>353</v>
      </c>
      <c r="CM360" s="125">
        <f t="shared" si="1016"/>
        <v>194492.14285714287</v>
      </c>
      <c r="CN360" s="125">
        <f t="shared" si="1017"/>
        <v>254247.14285714287</v>
      </c>
      <c r="CO360" s="125">
        <f t="shared" si="1018"/>
        <v>298082.85714285716</v>
      </c>
      <c r="CP360" s="125">
        <f t="shared" si="1019"/>
        <v>395751.90476190473</v>
      </c>
      <c r="CQ360" s="125">
        <f t="shared" si="1020"/>
        <v>711061.42857142864</v>
      </c>
    </row>
    <row r="361" spans="22:95" x14ac:dyDescent="0.2">
      <c r="V361" s="110">
        <v>354</v>
      </c>
      <c r="W361" s="110">
        <f t="shared" si="1011"/>
        <v>99051.428571428565</v>
      </c>
      <c r="X361" s="110">
        <f t="shared" si="1011"/>
        <v>146262.85714285713</v>
      </c>
      <c r="Y361" s="134">
        <f t="shared" si="1012"/>
        <v>146262.85714285713</v>
      </c>
      <c r="Z361" s="110">
        <f t="shared" ref="Z361:AA361" si="1115">Y361</f>
        <v>146262.85714285713</v>
      </c>
      <c r="AA361" s="110">
        <f t="shared" si="1115"/>
        <v>146262.85714285713</v>
      </c>
      <c r="AO361" s="110">
        <v>354</v>
      </c>
      <c r="AP361" s="110">
        <f t="shared" ref="AP361:AT361" si="1116">IFERROR(MAX($AO361-$C$2,0)*INDEX($AL$8:$AL$17,MATCH(AP$7,$AM$8:$AM$17,0))*$C$4/$C$3,AQ361)</f>
        <v>55542.857142857145</v>
      </c>
      <c r="AQ361" s="110">
        <f t="shared" si="1116"/>
        <v>69428.571428571435</v>
      </c>
      <c r="AR361" s="110">
        <f t="shared" si="1116"/>
        <v>83314.28571428571</v>
      </c>
      <c r="AS361" s="110">
        <f t="shared" si="1116"/>
        <v>138857.14285714287</v>
      </c>
      <c r="AT361" s="110">
        <f t="shared" si="1116"/>
        <v>277714.28571428574</v>
      </c>
      <c r="BH361" s="110">
        <v>354</v>
      </c>
      <c r="BI361" s="110">
        <f t="shared" ref="BI361:BM361" si="1117">IFERROR(MAX($BH361-$C$2,0)*INDEX($BE$8:$BE$17,MATCH(BI$7,$BF$8:$BF$17,0))*$C$4/$C$3,BJ361)</f>
        <v>0</v>
      </c>
      <c r="BJ361" s="110">
        <f t="shared" si="1117"/>
        <v>0</v>
      </c>
      <c r="BK361" s="110">
        <f t="shared" si="1117"/>
        <v>0</v>
      </c>
      <c r="BL361" s="110">
        <f t="shared" si="1117"/>
        <v>0</v>
      </c>
      <c r="BM361" s="110">
        <f t="shared" si="1117"/>
        <v>0</v>
      </c>
      <c r="CA361" s="110">
        <v>354</v>
      </c>
      <c r="CB361" s="136">
        <f t="shared" si="1036"/>
        <v>40500</v>
      </c>
      <c r="CC361" s="136">
        <f t="shared" si="1036"/>
        <v>39342.857142857145</v>
      </c>
      <c r="CD361" s="136">
        <f t="shared" si="1036"/>
        <v>69428.571428571435</v>
      </c>
      <c r="CE361" s="136">
        <f t="shared" si="1036"/>
        <v>111857.14285714286</v>
      </c>
      <c r="CF361" s="136">
        <f t="shared" si="1036"/>
        <v>289285.71428571426</v>
      </c>
      <c r="CL361" s="125">
        <v>354</v>
      </c>
      <c r="CM361" s="125">
        <f t="shared" si="1016"/>
        <v>195094.28571428571</v>
      </c>
      <c r="CN361" s="125">
        <f t="shared" si="1017"/>
        <v>255034.28571428574</v>
      </c>
      <c r="CO361" s="125">
        <f t="shared" si="1018"/>
        <v>299005.71428571426</v>
      </c>
      <c r="CP361" s="125">
        <f t="shared" si="1019"/>
        <v>396977.14285714284</v>
      </c>
      <c r="CQ361" s="125">
        <f t="shared" si="1020"/>
        <v>713262.85714285704</v>
      </c>
    </row>
    <row r="362" spans="22:95" x14ac:dyDescent="0.2">
      <c r="V362" s="110">
        <v>355</v>
      </c>
      <c r="W362" s="110">
        <f t="shared" si="1011"/>
        <v>99357.142857142855</v>
      </c>
      <c r="X362" s="110">
        <f t="shared" si="1011"/>
        <v>146714.28571428571</v>
      </c>
      <c r="Y362" s="134">
        <f t="shared" si="1012"/>
        <v>146714.28571428571</v>
      </c>
      <c r="Z362" s="110">
        <f t="shared" ref="Z362:AA362" si="1118">Y362</f>
        <v>146714.28571428571</v>
      </c>
      <c r="AA362" s="110">
        <f t="shared" si="1118"/>
        <v>146714.28571428571</v>
      </c>
      <c r="AO362" s="110">
        <v>355</v>
      </c>
      <c r="AP362" s="110">
        <f t="shared" ref="AP362:AT362" si="1119">IFERROR(MAX($AO362-$C$2,0)*INDEX($AL$8:$AL$17,MATCH(AP$7,$AM$8:$AM$17,0))*$C$4/$C$3,AQ362)</f>
        <v>55714.285714285717</v>
      </c>
      <c r="AQ362" s="110">
        <f t="shared" si="1119"/>
        <v>69642.857142857145</v>
      </c>
      <c r="AR362" s="110">
        <f t="shared" si="1119"/>
        <v>83571.428571428565</v>
      </c>
      <c r="AS362" s="110">
        <f t="shared" si="1119"/>
        <v>139285.71428571429</v>
      </c>
      <c r="AT362" s="110">
        <f t="shared" si="1119"/>
        <v>278571.42857142858</v>
      </c>
      <c r="BH362" s="110">
        <v>355</v>
      </c>
      <c r="BI362" s="110">
        <f t="shared" ref="BI362:BM362" si="1120">IFERROR(MAX($BH362-$C$2,0)*INDEX($BE$8:$BE$17,MATCH(BI$7,$BF$8:$BF$17,0))*$C$4/$C$3,BJ362)</f>
        <v>0</v>
      </c>
      <c r="BJ362" s="110">
        <f t="shared" si="1120"/>
        <v>0</v>
      </c>
      <c r="BK362" s="110">
        <f t="shared" si="1120"/>
        <v>0</v>
      </c>
      <c r="BL362" s="110">
        <f t="shared" si="1120"/>
        <v>0</v>
      </c>
      <c r="BM362" s="110">
        <f t="shared" si="1120"/>
        <v>0</v>
      </c>
      <c r="CA362" s="110">
        <v>355</v>
      </c>
      <c r="CB362" s="136">
        <f t="shared" si="1036"/>
        <v>40625</v>
      </c>
      <c r="CC362" s="136">
        <f t="shared" si="1036"/>
        <v>39464.285714285717</v>
      </c>
      <c r="CD362" s="136">
        <f t="shared" si="1036"/>
        <v>69642.857142857145</v>
      </c>
      <c r="CE362" s="136">
        <f t="shared" si="1036"/>
        <v>112202.38095238095</v>
      </c>
      <c r="CF362" s="136">
        <f t="shared" si="1036"/>
        <v>290178.57142857142</v>
      </c>
      <c r="CL362" s="125">
        <v>355</v>
      </c>
      <c r="CM362" s="125">
        <f t="shared" si="1016"/>
        <v>195696.42857142858</v>
      </c>
      <c r="CN362" s="125">
        <f t="shared" si="1017"/>
        <v>255821.42857142855</v>
      </c>
      <c r="CO362" s="125">
        <f t="shared" si="1018"/>
        <v>299928.57142857142</v>
      </c>
      <c r="CP362" s="125">
        <f t="shared" si="1019"/>
        <v>398202.38095238095</v>
      </c>
      <c r="CQ362" s="125">
        <f t="shared" si="1020"/>
        <v>715464.28571428568</v>
      </c>
    </row>
    <row r="363" spans="22:95" x14ac:dyDescent="0.2">
      <c r="V363" s="110">
        <v>356</v>
      </c>
      <c r="W363" s="110">
        <f t="shared" si="1011"/>
        <v>99662.857142857145</v>
      </c>
      <c r="X363" s="110">
        <f t="shared" si="1011"/>
        <v>147165.71428571429</v>
      </c>
      <c r="Y363" s="134">
        <f t="shared" si="1012"/>
        <v>147165.71428571429</v>
      </c>
      <c r="Z363" s="110">
        <f t="shared" ref="Z363:AA363" si="1121">Y363</f>
        <v>147165.71428571429</v>
      </c>
      <c r="AA363" s="110">
        <f t="shared" si="1121"/>
        <v>147165.71428571429</v>
      </c>
      <c r="AO363" s="110">
        <v>356</v>
      </c>
      <c r="AP363" s="110">
        <f t="shared" ref="AP363:AT363" si="1122">IFERROR(MAX($AO363-$C$2,0)*INDEX($AL$8:$AL$17,MATCH(AP$7,$AM$8:$AM$17,0))*$C$4/$C$3,AQ363)</f>
        <v>55885.714285714283</v>
      </c>
      <c r="AQ363" s="110">
        <f t="shared" si="1122"/>
        <v>69857.142857142855</v>
      </c>
      <c r="AR363" s="110">
        <f t="shared" si="1122"/>
        <v>83828.571428571435</v>
      </c>
      <c r="AS363" s="110">
        <f t="shared" si="1122"/>
        <v>139714.28571428571</v>
      </c>
      <c r="AT363" s="110">
        <f t="shared" si="1122"/>
        <v>279428.57142857142</v>
      </c>
      <c r="BH363" s="110">
        <v>356</v>
      </c>
      <c r="BI363" s="110">
        <f t="shared" ref="BI363:BM363" si="1123">IFERROR(MAX($BH363-$C$2,0)*INDEX($BE$8:$BE$17,MATCH(BI$7,$BF$8:$BF$17,0))*$C$4/$C$3,BJ363)</f>
        <v>0</v>
      </c>
      <c r="BJ363" s="110">
        <f t="shared" si="1123"/>
        <v>0</v>
      </c>
      <c r="BK363" s="110">
        <f t="shared" si="1123"/>
        <v>0</v>
      </c>
      <c r="BL363" s="110">
        <f t="shared" si="1123"/>
        <v>0</v>
      </c>
      <c r="BM363" s="110">
        <f t="shared" si="1123"/>
        <v>0</v>
      </c>
      <c r="CA363" s="110">
        <v>356</v>
      </c>
      <c r="CB363" s="136">
        <f t="shared" si="1036"/>
        <v>40750</v>
      </c>
      <c r="CC363" s="136">
        <f t="shared" si="1036"/>
        <v>39585.714285714283</v>
      </c>
      <c r="CD363" s="136">
        <f t="shared" si="1036"/>
        <v>69857.142857142855</v>
      </c>
      <c r="CE363" s="136">
        <f t="shared" si="1036"/>
        <v>112547.61904761904</v>
      </c>
      <c r="CF363" s="136">
        <f t="shared" si="1036"/>
        <v>291071.42857142858</v>
      </c>
      <c r="CL363" s="125">
        <v>356</v>
      </c>
      <c r="CM363" s="125">
        <f t="shared" si="1016"/>
        <v>196298.57142857142</v>
      </c>
      <c r="CN363" s="125">
        <f t="shared" si="1017"/>
        <v>256608.57142857145</v>
      </c>
      <c r="CO363" s="125">
        <f t="shared" si="1018"/>
        <v>300851.42857142858</v>
      </c>
      <c r="CP363" s="125">
        <f t="shared" si="1019"/>
        <v>399427.61904761905</v>
      </c>
      <c r="CQ363" s="125">
        <f t="shared" si="1020"/>
        <v>717665.71428571432</v>
      </c>
    </row>
    <row r="364" spans="22:95" x14ac:dyDescent="0.2">
      <c r="V364" s="110">
        <v>357</v>
      </c>
      <c r="W364" s="110">
        <f t="shared" si="1011"/>
        <v>99968.571428571435</v>
      </c>
      <c r="X364" s="110">
        <f t="shared" si="1011"/>
        <v>147617.14285714287</v>
      </c>
      <c r="Y364" s="134">
        <f t="shared" si="1012"/>
        <v>147617.14285714287</v>
      </c>
      <c r="Z364" s="110">
        <f t="shared" ref="Z364:AA364" si="1124">Y364</f>
        <v>147617.14285714287</v>
      </c>
      <c r="AA364" s="110">
        <f t="shared" si="1124"/>
        <v>147617.14285714287</v>
      </c>
      <c r="AO364" s="110">
        <v>357</v>
      </c>
      <c r="AP364" s="110">
        <f t="shared" ref="AP364:AT364" si="1125">IFERROR(MAX($AO364-$C$2,0)*INDEX($AL$8:$AL$17,MATCH(AP$7,$AM$8:$AM$17,0))*$C$4/$C$3,AQ364)</f>
        <v>56057.142857142855</v>
      </c>
      <c r="AQ364" s="110">
        <f t="shared" si="1125"/>
        <v>70071.428571428565</v>
      </c>
      <c r="AR364" s="110">
        <f t="shared" si="1125"/>
        <v>84085.71428571429</v>
      </c>
      <c r="AS364" s="110">
        <f t="shared" si="1125"/>
        <v>140142.85714285713</v>
      </c>
      <c r="AT364" s="110">
        <f t="shared" si="1125"/>
        <v>280285.71428571426</v>
      </c>
      <c r="BH364" s="110">
        <v>357</v>
      </c>
      <c r="BI364" s="110">
        <f t="shared" ref="BI364:BM364" si="1126">IFERROR(MAX($BH364-$C$2,0)*INDEX($BE$8:$BE$17,MATCH(BI$7,$BF$8:$BF$17,0))*$C$4/$C$3,BJ364)</f>
        <v>0</v>
      </c>
      <c r="BJ364" s="110">
        <f t="shared" si="1126"/>
        <v>0</v>
      </c>
      <c r="BK364" s="110">
        <f t="shared" si="1126"/>
        <v>0</v>
      </c>
      <c r="BL364" s="110">
        <f t="shared" si="1126"/>
        <v>0</v>
      </c>
      <c r="BM364" s="110">
        <f t="shared" si="1126"/>
        <v>0</v>
      </c>
      <c r="CA364" s="110">
        <v>357</v>
      </c>
      <c r="CB364" s="136">
        <f t="shared" si="1036"/>
        <v>40875</v>
      </c>
      <c r="CC364" s="136">
        <f t="shared" si="1036"/>
        <v>39707.142857142855</v>
      </c>
      <c r="CD364" s="136">
        <f t="shared" si="1036"/>
        <v>70071.428571428565</v>
      </c>
      <c r="CE364" s="136">
        <f t="shared" si="1036"/>
        <v>112892.85714285714</v>
      </c>
      <c r="CF364" s="136">
        <f t="shared" si="1036"/>
        <v>291964.28571428574</v>
      </c>
      <c r="CL364" s="125">
        <v>357</v>
      </c>
      <c r="CM364" s="125">
        <f t="shared" si="1016"/>
        <v>196900.71428571429</v>
      </c>
      <c r="CN364" s="125">
        <f t="shared" si="1017"/>
        <v>257395.71428571426</v>
      </c>
      <c r="CO364" s="125">
        <f t="shared" si="1018"/>
        <v>301774.28571428574</v>
      </c>
      <c r="CP364" s="125">
        <f t="shared" si="1019"/>
        <v>400652.85714285716</v>
      </c>
      <c r="CQ364" s="125">
        <f t="shared" si="1020"/>
        <v>719867.14285714296</v>
      </c>
    </row>
    <row r="365" spans="22:95" x14ac:dyDescent="0.2">
      <c r="V365" s="110">
        <v>358</v>
      </c>
      <c r="W365" s="110">
        <f t="shared" si="1011"/>
        <v>100274.28571428571</v>
      </c>
      <c r="X365" s="110">
        <f t="shared" si="1011"/>
        <v>148068.57142857142</v>
      </c>
      <c r="Y365" s="134">
        <f t="shared" si="1012"/>
        <v>148068.57142857142</v>
      </c>
      <c r="Z365" s="110">
        <f t="shared" ref="Z365:AA365" si="1127">Y365</f>
        <v>148068.57142857142</v>
      </c>
      <c r="AA365" s="110">
        <f t="shared" si="1127"/>
        <v>148068.57142857142</v>
      </c>
      <c r="AO365" s="110">
        <v>358</v>
      </c>
      <c r="AP365" s="110">
        <f t="shared" ref="AP365:AT365" si="1128">IFERROR(MAX($AO365-$C$2,0)*INDEX($AL$8:$AL$17,MATCH(AP$7,$AM$8:$AM$17,0))*$C$4/$C$3,AQ365)</f>
        <v>56228.571428571428</v>
      </c>
      <c r="AQ365" s="110">
        <f t="shared" si="1128"/>
        <v>70285.71428571429</v>
      </c>
      <c r="AR365" s="110">
        <f t="shared" si="1128"/>
        <v>84342.857142857145</v>
      </c>
      <c r="AS365" s="110">
        <f t="shared" si="1128"/>
        <v>140571.42857142858</v>
      </c>
      <c r="AT365" s="110">
        <f t="shared" si="1128"/>
        <v>281142.85714285716</v>
      </c>
      <c r="BH365" s="110">
        <v>358</v>
      </c>
      <c r="BI365" s="110">
        <f t="shared" ref="BI365:BM365" si="1129">IFERROR(MAX($BH365-$C$2,0)*INDEX($BE$8:$BE$17,MATCH(BI$7,$BF$8:$BF$17,0))*$C$4/$C$3,BJ365)</f>
        <v>0</v>
      </c>
      <c r="BJ365" s="110">
        <f t="shared" si="1129"/>
        <v>0</v>
      </c>
      <c r="BK365" s="110">
        <f t="shared" si="1129"/>
        <v>0</v>
      </c>
      <c r="BL365" s="110">
        <f t="shared" si="1129"/>
        <v>0</v>
      </c>
      <c r="BM365" s="110">
        <f t="shared" si="1129"/>
        <v>0</v>
      </c>
      <c r="CA365" s="110">
        <v>358</v>
      </c>
      <c r="CB365" s="136">
        <f t="shared" si="1036"/>
        <v>41000</v>
      </c>
      <c r="CC365" s="136">
        <f t="shared" si="1036"/>
        <v>39828.571428571428</v>
      </c>
      <c r="CD365" s="136">
        <f t="shared" si="1036"/>
        <v>70285.71428571429</v>
      </c>
      <c r="CE365" s="136">
        <f t="shared" si="1036"/>
        <v>113238.09523809524</v>
      </c>
      <c r="CF365" s="136">
        <f t="shared" si="1036"/>
        <v>292857.14285714284</v>
      </c>
      <c r="CL365" s="125">
        <v>358</v>
      </c>
      <c r="CM365" s="125">
        <f t="shared" si="1016"/>
        <v>197502.85714285713</v>
      </c>
      <c r="CN365" s="125">
        <f t="shared" si="1017"/>
        <v>258182.85714285713</v>
      </c>
      <c r="CO365" s="125">
        <f t="shared" si="1018"/>
        <v>302697.14285714284</v>
      </c>
      <c r="CP365" s="125">
        <f t="shared" si="1019"/>
        <v>401878.09523809527</v>
      </c>
      <c r="CQ365" s="125">
        <f t="shared" si="1020"/>
        <v>722068.57142857136</v>
      </c>
    </row>
    <row r="366" spans="22:95" x14ac:dyDescent="0.2">
      <c r="V366" s="110">
        <v>359</v>
      </c>
      <c r="W366" s="110">
        <f t="shared" si="1011"/>
        <v>100580</v>
      </c>
      <c r="X366" s="110">
        <f t="shared" si="1011"/>
        <v>148520</v>
      </c>
      <c r="Y366" s="134">
        <f t="shared" si="1012"/>
        <v>148520</v>
      </c>
      <c r="Z366" s="110">
        <f t="shared" ref="Z366:AA366" si="1130">Y366</f>
        <v>148520</v>
      </c>
      <c r="AA366" s="110">
        <f t="shared" si="1130"/>
        <v>148520</v>
      </c>
      <c r="AO366" s="110">
        <v>359</v>
      </c>
      <c r="AP366" s="110">
        <f t="shared" ref="AP366:AT366" si="1131">IFERROR(MAX($AO366-$C$2,0)*INDEX($AL$8:$AL$17,MATCH(AP$7,$AM$8:$AM$17,0))*$C$4/$C$3,AQ366)</f>
        <v>56400</v>
      </c>
      <c r="AQ366" s="110">
        <f t="shared" si="1131"/>
        <v>70500</v>
      </c>
      <c r="AR366" s="110">
        <f t="shared" si="1131"/>
        <v>84600</v>
      </c>
      <c r="AS366" s="110">
        <f t="shared" si="1131"/>
        <v>141000</v>
      </c>
      <c r="AT366" s="110">
        <f t="shared" si="1131"/>
        <v>282000</v>
      </c>
      <c r="BH366" s="110">
        <v>359</v>
      </c>
      <c r="BI366" s="110">
        <f t="shared" ref="BI366:BM366" si="1132">IFERROR(MAX($BH366-$C$2,0)*INDEX($BE$8:$BE$17,MATCH(BI$7,$BF$8:$BF$17,0))*$C$4/$C$3,BJ366)</f>
        <v>0</v>
      </c>
      <c r="BJ366" s="110">
        <f t="shared" si="1132"/>
        <v>0</v>
      </c>
      <c r="BK366" s="110">
        <f t="shared" si="1132"/>
        <v>0</v>
      </c>
      <c r="BL366" s="110">
        <f t="shared" si="1132"/>
        <v>0</v>
      </c>
      <c r="BM366" s="110">
        <f t="shared" si="1132"/>
        <v>0</v>
      </c>
      <c r="CA366" s="110">
        <v>359</v>
      </c>
      <c r="CB366" s="136">
        <f t="shared" si="1036"/>
        <v>41125</v>
      </c>
      <c r="CC366" s="136">
        <f t="shared" si="1036"/>
        <v>39950</v>
      </c>
      <c r="CD366" s="136">
        <f t="shared" si="1036"/>
        <v>70500</v>
      </c>
      <c r="CE366" s="136">
        <f t="shared" si="1036"/>
        <v>113583.33333333333</v>
      </c>
      <c r="CF366" s="136">
        <f t="shared" si="1036"/>
        <v>293750</v>
      </c>
      <c r="CL366" s="125">
        <v>359</v>
      </c>
      <c r="CM366" s="125">
        <f t="shared" si="1016"/>
        <v>198105</v>
      </c>
      <c r="CN366" s="125">
        <f t="shared" si="1017"/>
        <v>258970</v>
      </c>
      <c r="CO366" s="125">
        <f t="shared" si="1018"/>
        <v>303620</v>
      </c>
      <c r="CP366" s="125">
        <f t="shared" si="1019"/>
        <v>403103.33333333331</v>
      </c>
      <c r="CQ366" s="125">
        <f t="shared" si="1020"/>
        <v>724270</v>
      </c>
    </row>
    <row r="367" spans="22:95" x14ac:dyDescent="0.2">
      <c r="V367" s="110">
        <v>360</v>
      </c>
      <c r="W367" s="110">
        <f t="shared" si="1011"/>
        <v>100885.71428571429</v>
      </c>
      <c r="X367" s="110">
        <f t="shared" si="1011"/>
        <v>148971.42857142858</v>
      </c>
      <c r="Y367" s="134">
        <f t="shared" si="1012"/>
        <v>148971.42857142858</v>
      </c>
      <c r="Z367" s="110">
        <f t="shared" ref="Z367:AA367" si="1133">Y367</f>
        <v>148971.42857142858</v>
      </c>
      <c r="AA367" s="110">
        <f t="shared" si="1133"/>
        <v>148971.42857142858</v>
      </c>
      <c r="AO367" s="110">
        <v>360</v>
      </c>
      <c r="AP367" s="110">
        <f t="shared" ref="AP367:AT367" si="1134">IFERROR(MAX($AO367-$C$2,0)*INDEX($AL$8:$AL$17,MATCH(AP$7,$AM$8:$AM$17,0))*$C$4/$C$3,AQ367)</f>
        <v>56571.428571428572</v>
      </c>
      <c r="AQ367" s="110">
        <f t="shared" si="1134"/>
        <v>70714.28571428571</v>
      </c>
      <c r="AR367" s="110">
        <f t="shared" si="1134"/>
        <v>84857.142857142855</v>
      </c>
      <c r="AS367" s="110">
        <f t="shared" si="1134"/>
        <v>141428.57142857142</v>
      </c>
      <c r="AT367" s="110">
        <f t="shared" si="1134"/>
        <v>282857.14285714284</v>
      </c>
      <c r="BH367" s="110">
        <v>360</v>
      </c>
      <c r="BI367" s="110">
        <f t="shared" ref="BI367:BM367" si="1135">IFERROR(MAX($BH367-$C$2,0)*INDEX($BE$8:$BE$17,MATCH(BI$7,$BF$8:$BF$17,0))*$C$4/$C$3,BJ367)</f>
        <v>0</v>
      </c>
      <c r="BJ367" s="110">
        <f t="shared" si="1135"/>
        <v>0</v>
      </c>
      <c r="BK367" s="110">
        <f t="shared" si="1135"/>
        <v>0</v>
      </c>
      <c r="BL367" s="110">
        <f t="shared" si="1135"/>
        <v>0</v>
      </c>
      <c r="BM367" s="110">
        <f t="shared" si="1135"/>
        <v>0</v>
      </c>
      <c r="CA367" s="110">
        <v>360</v>
      </c>
      <c r="CB367" s="136">
        <f t="shared" si="1036"/>
        <v>41250</v>
      </c>
      <c r="CC367" s="136">
        <f t="shared" si="1036"/>
        <v>40071.428571428572</v>
      </c>
      <c r="CD367" s="136">
        <f t="shared" si="1036"/>
        <v>70714.28571428571</v>
      </c>
      <c r="CE367" s="136">
        <f t="shared" si="1036"/>
        <v>113928.57142857143</v>
      </c>
      <c r="CF367" s="136">
        <f t="shared" si="1036"/>
        <v>294642.85714285716</v>
      </c>
      <c r="CL367" s="125">
        <v>360</v>
      </c>
      <c r="CM367" s="125">
        <f t="shared" si="1016"/>
        <v>198707.14285714287</v>
      </c>
      <c r="CN367" s="125">
        <f t="shared" si="1017"/>
        <v>259757.14285714287</v>
      </c>
      <c r="CO367" s="125">
        <f t="shared" si="1018"/>
        <v>304542.85714285716</v>
      </c>
      <c r="CP367" s="125">
        <f t="shared" si="1019"/>
        <v>404328.57142857142</v>
      </c>
      <c r="CQ367" s="125">
        <f t="shared" si="1020"/>
        <v>726471.42857142864</v>
      </c>
    </row>
  </sheetData>
  <mergeCells count="12">
    <mergeCell ref="BI6:BM6"/>
    <mergeCell ref="P6:R6"/>
    <mergeCell ref="W6:AA6"/>
    <mergeCell ref="AI6:AK6"/>
    <mergeCell ref="AP6:AT6"/>
    <mergeCell ref="BB6:BD6"/>
    <mergeCell ref="BU20:BW20"/>
    <mergeCell ref="BU34:BW34"/>
    <mergeCell ref="CM6:CQ6"/>
    <mergeCell ref="CU6:CY6"/>
    <mergeCell ref="BU6:BW6"/>
    <mergeCell ref="CB6:CF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C5EDF-76A4-489E-AE8E-F6ED4754E01E}">
  <dimension ref="A1:T16"/>
  <sheetViews>
    <sheetView workbookViewId="0">
      <selection activeCell="A13" sqref="A13:F16"/>
    </sheetView>
  </sheetViews>
  <sheetFormatPr defaultRowHeight="12" x14ac:dyDescent="0.2"/>
  <cols>
    <col min="1" max="1" width="9" style="48"/>
    <col min="2" max="4" width="9" style="112"/>
    <col min="5" max="5" width="33.625" style="112" bestFit="1" customWidth="1"/>
    <col min="6" max="9" width="9" style="112"/>
    <col min="10" max="10" width="2.875" style="5" customWidth="1"/>
    <col min="11" max="15" width="9" style="112"/>
    <col min="16" max="16" width="13.875" style="115" bestFit="1" customWidth="1"/>
    <col min="17" max="17" width="12.25" style="112" bestFit="1" customWidth="1"/>
    <col min="18" max="18" width="15.5" style="112" bestFit="1" customWidth="1"/>
    <col min="19" max="19" width="12.25" style="112" bestFit="1" customWidth="1"/>
    <col min="20" max="20" width="10.5" style="112" bestFit="1" customWidth="1"/>
    <col min="21" max="16384" width="9" style="112"/>
  </cols>
  <sheetData>
    <row r="1" spans="1:20" x14ac:dyDescent="0.2">
      <c r="A1" s="48" t="s">
        <v>119</v>
      </c>
      <c r="K1" s="48" t="s">
        <v>350</v>
      </c>
    </row>
    <row r="2" spans="1:20" x14ac:dyDescent="0.2">
      <c r="A2" s="48" t="s">
        <v>319</v>
      </c>
    </row>
    <row r="3" spans="1:20" x14ac:dyDescent="0.2">
      <c r="A3" s="48" t="s">
        <v>333</v>
      </c>
      <c r="D3" s="112">
        <v>10000</v>
      </c>
    </row>
    <row r="4" spans="1:20" x14ac:dyDescent="0.2">
      <c r="A4" s="48" t="s">
        <v>341</v>
      </c>
      <c r="C4" s="112">
        <f>1*3600</f>
        <v>3600</v>
      </c>
      <c r="D4" s="112" t="s">
        <v>337</v>
      </c>
      <c r="N4" s="112" t="s">
        <v>344</v>
      </c>
      <c r="O4" s="112" t="s">
        <v>345</v>
      </c>
      <c r="P4" s="115" t="s">
        <v>349</v>
      </c>
      <c r="Q4" s="112" t="s">
        <v>346</v>
      </c>
      <c r="R4" s="112" t="s">
        <v>347</v>
      </c>
      <c r="S4" s="112" t="s">
        <v>348</v>
      </c>
    </row>
    <row r="5" spans="1:20" x14ac:dyDescent="0.2">
      <c r="A5" s="48" t="s">
        <v>320</v>
      </c>
      <c r="M5" s="112" t="s">
        <v>197</v>
      </c>
      <c r="N5" s="112">
        <v>1</v>
      </c>
      <c r="O5" s="112">
        <f>ROUND($D$3*INDEX($B$6:$B$10,MATCH($M5,$A$6:$A$10,0))*$D$11/$N5/5,0)*5</f>
        <v>400</v>
      </c>
      <c r="P5" s="115">
        <v>400</v>
      </c>
      <c r="Q5" s="112">
        <f>ROUNDUP($D$3*INDEX($B$6:$B$10,MATCH($M5,$A$6:$A$10,0))*$D$12/$N5*$F$12/$C$4,0)</f>
        <v>27</v>
      </c>
      <c r="R5" s="112">
        <v>30</v>
      </c>
      <c r="S5" s="112">
        <f>(P5+R5*$C$4/$F$12)*N5</f>
        <v>2200</v>
      </c>
      <c r="T5" s="27"/>
    </row>
    <row r="6" spans="1:20" x14ac:dyDescent="0.2">
      <c r="A6" s="48" t="s">
        <v>321</v>
      </c>
      <c r="B6" s="27">
        <v>0.2</v>
      </c>
      <c r="M6" s="112" t="s">
        <v>207</v>
      </c>
      <c r="N6" s="112">
        <v>3</v>
      </c>
      <c r="O6" s="112">
        <f t="shared" ref="O6:O7" si="0">ROUND($D$3*INDEX($B$6:$B$10,MATCH($M6,$A$6:$A$10,0))*$D$11/$N6/5,0)*5</f>
        <v>200</v>
      </c>
      <c r="P6" s="115">
        <v>200</v>
      </c>
      <c r="Q6" s="112">
        <f t="shared" ref="Q6:Q7" si="1">ROUNDUP($D$3*INDEX($B$6:$B$10,MATCH($M6,$A$6:$A$10,0))*$D$12/$N6*$F$12/$C$4,0)</f>
        <v>14</v>
      </c>
      <c r="R6" s="112">
        <v>15</v>
      </c>
      <c r="S6" s="115">
        <f>(P6+R6*$C$4/$F$12)*N6</f>
        <v>3300</v>
      </c>
    </row>
    <row r="7" spans="1:20" x14ac:dyDescent="0.2">
      <c r="A7" s="48" t="s">
        <v>322</v>
      </c>
      <c r="B7" s="27">
        <v>0.3</v>
      </c>
      <c r="M7" s="112" t="s">
        <v>211</v>
      </c>
      <c r="N7" s="112">
        <v>21</v>
      </c>
      <c r="O7" s="112">
        <f t="shared" si="0"/>
        <v>30</v>
      </c>
      <c r="P7" s="115">
        <v>30</v>
      </c>
      <c r="Q7" s="112">
        <f t="shared" si="1"/>
        <v>2</v>
      </c>
      <c r="R7" s="112">
        <v>2</v>
      </c>
      <c r="S7" s="115">
        <f t="shared" ref="S7:S9" si="2">(P7+R7*$C$4/$F$12)*N7</f>
        <v>3150</v>
      </c>
    </row>
    <row r="8" spans="1:20" x14ac:dyDescent="0.2">
      <c r="A8" s="48" t="s">
        <v>323</v>
      </c>
      <c r="B8" s="27">
        <v>0.3</v>
      </c>
      <c r="M8" s="112" t="s">
        <v>216</v>
      </c>
      <c r="N8" s="112">
        <f>$C$4/$C$13*$C$14*$F$14-1</f>
        <v>7</v>
      </c>
      <c r="O8" s="112">
        <f>ROUND($D$3*INDEX($B$6:$B$10,MATCH($M8,$A$6:$A$10,0))/$N8/5,0)*5</f>
        <v>145</v>
      </c>
      <c r="P8" s="115">
        <v>150</v>
      </c>
      <c r="S8" s="115">
        <f t="shared" si="2"/>
        <v>1050</v>
      </c>
    </row>
    <row r="9" spans="1:20" x14ac:dyDescent="0.2">
      <c r="A9" s="48" t="s">
        <v>324</v>
      </c>
      <c r="B9" s="27">
        <v>0.1</v>
      </c>
      <c r="M9" s="112" t="s">
        <v>220</v>
      </c>
      <c r="N9" s="112">
        <f>$C$4/$C$15-1</f>
        <v>2</v>
      </c>
      <c r="O9" s="112">
        <f>ROUND($D$3*INDEX($B$6:$B$10,MATCH($M9,$A$6:$A$10,0))/$N9/5,0)*5</f>
        <v>500</v>
      </c>
      <c r="P9" s="115">
        <v>500</v>
      </c>
      <c r="S9" s="115">
        <f t="shared" si="2"/>
        <v>1000</v>
      </c>
    </row>
    <row r="10" spans="1:20" x14ac:dyDescent="0.2">
      <c r="A10" s="48" t="s">
        <v>325</v>
      </c>
      <c r="B10" s="27">
        <v>0.1</v>
      </c>
    </row>
    <row r="11" spans="1:20" x14ac:dyDescent="0.2">
      <c r="A11" s="48" t="s">
        <v>334</v>
      </c>
      <c r="D11" s="27">
        <v>0.2</v>
      </c>
    </row>
    <row r="12" spans="1:20" x14ac:dyDescent="0.2">
      <c r="A12" s="48" t="s">
        <v>335</v>
      </c>
      <c r="D12" s="27">
        <f>1-D11</f>
        <v>0.8</v>
      </c>
      <c r="E12" s="112" t="s">
        <v>336</v>
      </c>
      <c r="F12" s="112">
        <v>60</v>
      </c>
      <c r="G12" s="112" t="s">
        <v>337</v>
      </c>
    </row>
    <row r="13" spans="1:20" x14ac:dyDescent="0.2">
      <c r="A13" s="48" t="s">
        <v>339</v>
      </c>
      <c r="C13" s="112">
        <v>900</v>
      </c>
      <c r="D13" s="112" t="s">
        <v>337</v>
      </c>
    </row>
    <row r="14" spans="1:20" x14ac:dyDescent="0.2">
      <c r="A14" s="48" t="s">
        <v>338</v>
      </c>
      <c r="C14" s="112">
        <v>2</v>
      </c>
      <c r="D14" s="112" t="s">
        <v>340</v>
      </c>
      <c r="E14" s="112" t="s">
        <v>453</v>
      </c>
      <c r="F14" s="27">
        <v>1</v>
      </c>
    </row>
    <row r="15" spans="1:20" x14ac:dyDescent="0.2">
      <c r="A15" s="48" t="s">
        <v>342</v>
      </c>
      <c r="C15" s="112">
        <v>1200</v>
      </c>
      <c r="D15" s="112" t="s">
        <v>337</v>
      </c>
    </row>
    <row r="16" spans="1:20" x14ac:dyDescent="0.2">
      <c r="A16" s="48" t="s">
        <v>343</v>
      </c>
      <c r="C16" s="112">
        <v>600</v>
      </c>
      <c r="D16" s="112" t="s">
        <v>337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ED33B-2B01-45FA-9455-C71295466E4D}">
  <dimension ref="A1:R46"/>
  <sheetViews>
    <sheetView workbookViewId="0">
      <selection activeCell="D14" sqref="D14"/>
    </sheetView>
  </sheetViews>
  <sheetFormatPr defaultRowHeight="12" x14ac:dyDescent="0.2"/>
  <cols>
    <col min="1" max="2" width="9" style="25"/>
    <col min="3" max="3" width="9" style="116"/>
    <col min="4" max="6" width="9" style="25"/>
    <col min="7" max="8" width="9" style="116"/>
    <col min="9" max="10" width="12.25" style="116" bestFit="1" customWidth="1"/>
    <col min="11" max="12" width="9" style="116"/>
    <col min="13" max="14" width="11.375" style="116" bestFit="1" customWidth="1"/>
    <col min="15" max="16384" width="9" style="116"/>
  </cols>
  <sheetData>
    <row r="1" spans="1:18" x14ac:dyDescent="0.2">
      <c r="A1" s="25" t="s">
        <v>351</v>
      </c>
    </row>
    <row r="2" spans="1:18" x14ac:dyDescent="0.2">
      <c r="A2" s="25" t="s">
        <v>356</v>
      </c>
    </row>
    <row r="3" spans="1:18" x14ac:dyDescent="0.2">
      <c r="A3" s="25" t="s">
        <v>381</v>
      </c>
      <c r="C3" s="116">
        <f>征服点!C4/60</f>
        <v>60</v>
      </c>
      <c r="D3" s="25" t="s">
        <v>360</v>
      </c>
    </row>
    <row r="4" spans="1:18" x14ac:dyDescent="0.2">
      <c r="A4" s="25" t="s">
        <v>357</v>
      </c>
    </row>
    <row r="5" spans="1:18" x14ac:dyDescent="0.2">
      <c r="A5" s="25" t="s">
        <v>352</v>
      </c>
      <c r="B5" s="25" t="s">
        <v>358</v>
      </c>
      <c r="C5" s="116">
        <v>5</v>
      </c>
      <c r="D5" s="25" t="s">
        <v>361</v>
      </c>
      <c r="G5" s="27">
        <v>0.15</v>
      </c>
      <c r="H5" s="27"/>
      <c r="I5" s="27"/>
      <c r="J5" s="116" t="s">
        <v>359</v>
      </c>
      <c r="K5" s="116">
        <v>30</v>
      </c>
      <c r="L5" s="116" t="s">
        <v>360</v>
      </c>
    </row>
    <row r="6" spans="1:18" x14ac:dyDescent="0.2">
      <c r="A6" s="25" t="s">
        <v>353</v>
      </c>
      <c r="B6" s="25" t="s">
        <v>358</v>
      </c>
      <c r="C6" s="116">
        <v>10</v>
      </c>
      <c r="D6" s="25" t="s">
        <v>376</v>
      </c>
      <c r="G6" s="27">
        <v>0.15</v>
      </c>
      <c r="H6" s="27" t="s">
        <v>364</v>
      </c>
      <c r="I6" s="27">
        <v>0.15</v>
      </c>
      <c r="J6" s="116" t="s">
        <v>359</v>
      </c>
      <c r="K6" s="116">
        <v>30</v>
      </c>
      <c r="L6" s="116" t="s">
        <v>360</v>
      </c>
    </row>
    <row r="7" spans="1:18" x14ac:dyDescent="0.2">
      <c r="A7" s="25" t="s">
        <v>354</v>
      </c>
      <c r="B7" s="25" t="s">
        <v>358</v>
      </c>
      <c r="C7" s="116">
        <v>5</v>
      </c>
      <c r="D7" s="25" t="s">
        <v>362</v>
      </c>
      <c r="G7" s="27">
        <v>1</v>
      </c>
      <c r="H7" s="27"/>
      <c r="I7" s="27"/>
      <c r="J7" s="116" t="s">
        <v>359</v>
      </c>
      <c r="K7" s="116">
        <v>30</v>
      </c>
      <c r="L7" s="116" t="s">
        <v>360</v>
      </c>
    </row>
    <row r="8" spans="1:18" x14ac:dyDescent="0.2">
      <c r="A8" s="25" t="s">
        <v>355</v>
      </c>
      <c r="B8" s="25" t="s">
        <v>358</v>
      </c>
      <c r="C8" s="116">
        <v>10</v>
      </c>
      <c r="D8" s="25" t="s">
        <v>363</v>
      </c>
      <c r="G8" s="27">
        <v>1</v>
      </c>
      <c r="H8" s="27" t="s">
        <v>365</v>
      </c>
      <c r="I8" s="27">
        <v>-0.5</v>
      </c>
      <c r="J8" s="116" t="s">
        <v>359</v>
      </c>
      <c r="K8" s="116">
        <v>30</v>
      </c>
      <c r="L8" s="116" t="s">
        <v>360</v>
      </c>
    </row>
    <row r="13" spans="1:18" x14ac:dyDescent="0.2">
      <c r="A13" s="116"/>
      <c r="B13" s="116"/>
      <c r="C13" s="116" t="s">
        <v>366</v>
      </c>
      <c r="D13" s="116" t="s">
        <v>367</v>
      </c>
      <c r="E13" s="116"/>
      <c r="F13" s="116"/>
      <c r="H13" s="116" t="s">
        <v>372</v>
      </c>
      <c r="I13" s="128" t="s">
        <v>451</v>
      </c>
      <c r="J13" s="116" t="s">
        <v>373</v>
      </c>
      <c r="L13" s="116" t="s">
        <v>374</v>
      </c>
      <c r="M13" s="116" t="s">
        <v>375</v>
      </c>
      <c r="N13" s="116" t="s">
        <v>377</v>
      </c>
      <c r="O13" s="116" t="s">
        <v>378</v>
      </c>
      <c r="P13" s="116" t="s">
        <v>379</v>
      </c>
      <c r="Q13" s="116" t="s">
        <v>380</v>
      </c>
      <c r="R13" s="116" t="s">
        <v>382</v>
      </c>
    </row>
    <row r="14" spans="1:18" x14ac:dyDescent="0.2">
      <c r="A14" s="116">
        <v>1500</v>
      </c>
      <c r="B14" s="116"/>
      <c r="C14" s="116">
        <v>1</v>
      </c>
      <c r="D14" s="116">
        <v>300</v>
      </c>
      <c r="E14" s="116"/>
      <c r="F14" s="116"/>
      <c r="H14" s="116" t="s">
        <v>368</v>
      </c>
      <c r="I14" s="128">
        <v>1</v>
      </c>
      <c r="J14" s="116">
        <v>50</v>
      </c>
      <c r="K14" s="27"/>
      <c r="L14" s="116">
        <f>[5]效果!$E$52</f>
        <v>467784.81865467585</v>
      </c>
      <c r="N14" s="116">
        <v>0.5</v>
      </c>
      <c r="O14" s="116">
        <v>0.5</v>
      </c>
      <c r="P14" s="116">
        <f>L14*$D$33*G5*$C5/$C$3*N14</f>
        <v>877096.53497751732</v>
      </c>
      <c r="Q14" s="116">
        <f>M14*$D$33*I5*$C5/$C$3*O14</f>
        <v>0</v>
      </c>
      <c r="R14" s="116">
        <f>SUM(P14:Q14)</f>
        <v>877096.53497751732</v>
      </c>
    </row>
    <row r="15" spans="1:18" x14ac:dyDescent="0.2">
      <c r="A15" s="116"/>
      <c r="B15" s="116"/>
      <c r="C15" s="116">
        <v>2</v>
      </c>
      <c r="D15" s="139">
        <v>300</v>
      </c>
      <c r="E15" s="116"/>
      <c r="F15" s="116"/>
      <c r="H15" s="116" t="s">
        <v>369</v>
      </c>
      <c r="I15" s="128">
        <v>1</v>
      </c>
      <c r="J15" s="116">
        <v>50</v>
      </c>
      <c r="K15" s="27"/>
      <c r="L15" s="116">
        <f>[5]效果!$E$55</f>
        <v>427849.71495642333</v>
      </c>
      <c r="M15" s="116">
        <f>[5]效果!$E$39</f>
        <v>724732.28840454796</v>
      </c>
      <c r="N15" s="116">
        <v>0.1</v>
      </c>
      <c r="O15" s="116">
        <v>0.1</v>
      </c>
      <c r="P15" s="129">
        <f t="shared" ref="P15:P17" si="0">L15*$D$33*G6*$C6/$C$3*N15</f>
        <v>320887.28621731751</v>
      </c>
      <c r="Q15" s="129">
        <f t="shared" ref="Q15:Q17" si="1">M15*$D$33*I6*$C6/$C$3*O15</f>
        <v>543549.21630341094</v>
      </c>
      <c r="R15" s="116">
        <f t="shared" ref="R15:R17" si="2">SUM(P15:Q15)</f>
        <v>864436.50252072839</v>
      </c>
    </row>
    <row r="16" spans="1:18" x14ac:dyDescent="0.2">
      <c r="A16" s="116"/>
      <c r="B16" s="116"/>
      <c r="C16" s="116">
        <v>3</v>
      </c>
      <c r="D16" s="139">
        <v>300</v>
      </c>
      <c r="E16" s="116"/>
      <c r="F16" s="116"/>
      <c r="H16" s="116" t="s">
        <v>370</v>
      </c>
      <c r="I16" s="128">
        <v>1</v>
      </c>
      <c r="J16" s="116">
        <v>50</v>
      </c>
      <c r="K16" s="27"/>
      <c r="L16" s="116">
        <f>[5]效果!$E$56</f>
        <v>45510.627173500856</v>
      </c>
      <c r="N16" s="116">
        <v>1</v>
      </c>
      <c r="O16" s="116">
        <v>1</v>
      </c>
      <c r="P16" s="129">
        <f t="shared" si="0"/>
        <v>1137765.6793375213</v>
      </c>
      <c r="Q16" s="129">
        <f t="shared" si="1"/>
        <v>0</v>
      </c>
      <c r="R16" s="116">
        <f t="shared" si="2"/>
        <v>1137765.6793375213</v>
      </c>
    </row>
    <row r="17" spans="1:18" x14ac:dyDescent="0.2">
      <c r="A17" s="116"/>
      <c r="B17" s="116"/>
      <c r="C17" s="116">
        <v>4</v>
      </c>
      <c r="D17" s="139">
        <v>300</v>
      </c>
      <c r="E17" s="116"/>
      <c r="F17" s="116"/>
      <c r="H17" s="116" t="s">
        <v>371</v>
      </c>
      <c r="I17" s="128">
        <v>1</v>
      </c>
      <c r="J17" s="116">
        <v>50</v>
      </c>
      <c r="K17" s="27"/>
      <c r="L17" s="116">
        <f>[5]效果!$E$41</f>
        <v>47000.280805621056</v>
      </c>
      <c r="M17" s="116">
        <f>[5]效果!$E$56</f>
        <v>45510.627173500856</v>
      </c>
      <c r="N17" s="116">
        <v>1</v>
      </c>
      <c r="O17" s="116">
        <v>1</v>
      </c>
      <c r="P17" s="129">
        <f t="shared" si="0"/>
        <v>2350014.0402810527</v>
      </c>
      <c r="Q17" s="129">
        <f t="shared" si="1"/>
        <v>-1137765.6793375213</v>
      </c>
      <c r="R17" s="116">
        <f t="shared" si="2"/>
        <v>1212248.3609435314</v>
      </c>
    </row>
    <row r="18" spans="1:18" x14ac:dyDescent="0.2">
      <c r="A18" s="116"/>
      <c r="B18" s="116"/>
      <c r="C18" s="116">
        <v>5</v>
      </c>
      <c r="D18" s="139">
        <v>300</v>
      </c>
      <c r="E18" s="116"/>
      <c r="F18" s="116"/>
    </row>
    <row r="19" spans="1:18" x14ac:dyDescent="0.2">
      <c r="A19" s="116"/>
      <c r="B19" s="116"/>
      <c r="C19" s="116">
        <v>6</v>
      </c>
      <c r="D19" s="139">
        <v>300</v>
      </c>
      <c r="E19" s="116"/>
      <c r="F19" s="116"/>
    </row>
    <row r="20" spans="1:18" x14ac:dyDescent="0.2">
      <c r="A20" s="116"/>
      <c r="B20" s="116"/>
      <c r="C20" s="116">
        <v>7</v>
      </c>
      <c r="D20" s="139">
        <v>300</v>
      </c>
      <c r="E20" s="116"/>
      <c r="F20" s="116"/>
    </row>
    <row r="21" spans="1:18" x14ac:dyDescent="0.2">
      <c r="A21" s="116"/>
      <c r="B21" s="116"/>
      <c r="C21" s="116">
        <v>8</v>
      </c>
      <c r="D21" s="139">
        <v>300</v>
      </c>
      <c r="E21" s="116"/>
      <c r="F21" s="116"/>
    </row>
    <row r="22" spans="1:18" x14ac:dyDescent="0.2">
      <c r="A22" s="116"/>
      <c r="B22" s="116"/>
      <c r="C22" s="116">
        <v>9</v>
      </c>
      <c r="D22" s="139">
        <v>300</v>
      </c>
      <c r="E22" s="116"/>
      <c r="F22" s="116"/>
    </row>
    <row r="23" spans="1:18" x14ac:dyDescent="0.2">
      <c r="A23" s="116"/>
      <c r="B23" s="116"/>
      <c r="C23" s="116">
        <v>10</v>
      </c>
      <c r="D23" s="139">
        <v>300</v>
      </c>
      <c r="E23" s="116"/>
      <c r="F23" s="116"/>
    </row>
    <row r="24" spans="1:18" x14ac:dyDescent="0.2">
      <c r="A24" s="116"/>
      <c r="B24" s="116"/>
      <c r="C24" s="116">
        <v>11</v>
      </c>
      <c r="D24" s="139">
        <v>300</v>
      </c>
      <c r="E24" s="116"/>
      <c r="F24" s="116"/>
    </row>
    <row r="25" spans="1:18" x14ac:dyDescent="0.2">
      <c r="A25" s="116"/>
      <c r="B25" s="116"/>
      <c r="C25" s="116">
        <v>12</v>
      </c>
      <c r="D25" s="139">
        <v>300</v>
      </c>
      <c r="E25" s="116"/>
      <c r="F25" s="116"/>
    </row>
    <row r="26" spans="1:18" x14ac:dyDescent="0.2">
      <c r="A26" s="116"/>
      <c r="B26" s="116"/>
      <c r="C26" s="116">
        <v>13</v>
      </c>
      <c r="D26" s="139">
        <v>300</v>
      </c>
      <c r="E26" s="116"/>
      <c r="F26" s="116"/>
    </row>
    <row r="27" spans="1:18" x14ac:dyDescent="0.2">
      <c r="A27" s="116"/>
      <c r="B27" s="116"/>
      <c r="C27" s="116">
        <v>14</v>
      </c>
      <c r="D27" s="139">
        <v>300</v>
      </c>
      <c r="E27" s="116"/>
      <c r="F27" s="116"/>
    </row>
    <row r="28" spans="1:18" x14ac:dyDescent="0.2">
      <c r="A28" s="116"/>
      <c r="B28" s="116"/>
      <c r="C28" s="116">
        <v>15</v>
      </c>
      <c r="D28" s="139">
        <v>300</v>
      </c>
      <c r="E28" s="116"/>
      <c r="F28" s="116"/>
    </row>
    <row r="29" spans="1:18" x14ac:dyDescent="0.2">
      <c r="A29" s="116"/>
      <c r="B29" s="116"/>
      <c r="C29" s="116">
        <v>16</v>
      </c>
      <c r="D29" s="139">
        <v>300</v>
      </c>
      <c r="E29" s="116"/>
      <c r="F29" s="116"/>
    </row>
    <row r="30" spans="1:18" x14ac:dyDescent="0.2">
      <c r="A30" s="116"/>
      <c r="B30" s="116"/>
      <c r="C30" s="116">
        <v>17</v>
      </c>
      <c r="D30" s="139">
        <v>300</v>
      </c>
      <c r="E30" s="116"/>
      <c r="F30" s="116"/>
    </row>
    <row r="31" spans="1:18" x14ac:dyDescent="0.2">
      <c r="A31" s="116"/>
      <c r="B31" s="116"/>
      <c r="C31" s="116">
        <v>18</v>
      </c>
      <c r="D31" s="139">
        <v>300</v>
      </c>
      <c r="E31" s="116"/>
      <c r="F31" s="116"/>
    </row>
    <row r="32" spans="1:18" x14ac:dyDescent="0.2">
      <c r="A32" s="116"/>
      <c r="B32" s="116"/>
      <c r="C32" s="116">
        <v>19</v>
      </c>
      <c r="D32" s="139">
        <v>300</v>
      </c>
      <c r="E32" s="116"/>
      <c r="F32" s="116"/>
    </row>
    <row r="33" spans="1:6" x14ac:dyDescent="0.2">
      <c r="A33" s="116"/>
      <c r="B33" s="116"/>
      <c r="C33" s="116">
        <v>20</v>
      </c>
      <c r="D33" s="139">
        <v>300</v>
      </c>
      <c r="E33" s="116"/>
      <c r="F33" s="116"/>
    </row>
    <row r="34" spans="1:6" x14ac:dyDescent="0.2">
      <c r="A34" s="116"/>
      <c r="B34" s="116"/>
      <c r="D34" s="116"/>
      <c r="E34" s="116"/>
      <c r="F34" s="116"/>
    </row>
    <row r="35" spans="1:6" x14ac:dyDescent="0.2">
      <c r="A35" s="116"/>
      <c r="B35" s="116"/>
      <c r="D35" s="116"/>
      <c r="E35" s="116"/>
      <c r="F35" s="116"/>
    </row>
    <row r="36" spans="1:6" x14ac:dyDescent="0.2">
      <c r="A36" s="116"/>
      <c r="B36" s="116"/>
      <c r="D36" s="116"/>
      <c r="E36" s="116"/>
      <c r="F36" s="116"/>
    </row>
    <row r="37" spans="1:6" x14ac:dyDescent="0.2">
      <c r="A37" s="116"/>
      <c r="B37" s="116"/>
      <c r="D37" s="116"/>
      <c r="E37" s="116"/>
      <c r="F37" s="116"/>
    </row>
    <row r="38" spans="1:6" x14ac:dyDescent="0.2">
      <c r="A38" s="116"/>
      <c r="B38" s="116"/>
      <c r="D38" s="116"/>
      <c r="E38" s="116"/>
      <c r="F38" s="116"/>
    </row>
    <row r="39" spans="1:6" x14ac:dyDescent="0.2">
      <c r="A39" s="116"/>
      <c r="B39" s="116"/>
      <c r="D39" s="116"/>
      <c r="E39" s="116"/>
      <c r="F39" s="116"/>
    </row>
    <row r="40" spans="1:6" x14ac:dyDescent="0.2">
      <c r="A40" s="116"/>
      <c r="B40" s="116"/>
      <c r="D40" s="116"/>
      <c r="E40" s="116"/>
      <c r="F40" s="116"/>
    </row>
    <row r="41" spans="1:6" x14ac:dyDescent="0.2">
      <c r="A41" s="116"/>
      <c r="B41" s="116"/>
      <c r="D41" s="116"/>
      <c r="E41" s="116"/>
      <c r="F41" s="116"/>
    </row>
    <row r="42" spans="1:6" x14ac:dyDescent="0.2">
      <c r="A42" s="116"/>
      <c r="B42" s="116"/>
      <c r="D42" s="116"/>
      <c r="E42" s="116"/>
      <c r="F42" s="116"/>
    </row>
    <row r="43" spans="1:6" x14ac:dyDescent="0.2">
      <c r="A43" s="116"/>
      <c r="B43" s="116"/>
      <c r="D43" s="116"/>
      <c r="E43" s="116"/>
      <c r="F43" s="116"/>
    </row>
    <row r="44" spans="1:6" x14ac:dyDescent="0.2">
      <c r="A44" s="116"/>
      <c r="B44" s="116"/>
      <c r="D44" s="116"/>
      <c r="E44" s="116"/>
      <c r="F44" s="116"/>
    </row>
    <row r="45" spans="1:6" x14ac:dyDescent="0.2">
      <c r="A45" s="116"/>
      <c r="B45" s="116"/>
      <c r="D45" s="116"/>
      <c r="E45" s="116"/>
      <c r="F45" s="116"/>
    </row>
    <row r="46" spans="1:6" x14ac:dyDescent="0.2">
      <c r="A46" s="116"/>
      <c r="B46" s="116"/>
      <c r="D46" s="116"/>
      <c r="E46" s="116"/>
      <c r="F46" s="116"/>
    </row>
  </sheetData>
  <phoneticPr fontId="2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51049-ECC5-4819-A07A-C4F683C28393}">
  <dimension ref="A1:AB199"/>
  <sheetViews>
    <sheetView tabSelected="1" workbookViewId="0">
      <selection activeCell="P9" sqref="P9"/>
    </sheetView>
  </sheetViews>
  <sheetFormatPr defaultRowHeight="12" x14ac:dyDescent="0.2"/>
  <cols>
    <col min="1" max="1" width="13.25" style="48" customWidth="1"/>
    <col min="2" max="2" width="12.875" style="125" bestFit="1" customWidth="1"/>
    <col min="3" max="3" width="12.25" style="116" bestFit="1" customWidth="1"/>
    <col min="4" max="5" width="10.5" style="116" bestFit="1" customWidth="1"/>
    <col min="6" max="8" width="9" style="116"/>
    <col min="9" max="9" width="3.375" style="5" customWidth="1"/>
    <col min="10" max="11" width="9" style="116"/>
    <col min="12" max="12" width="10.5" style="116" bestFit="1" customWidth="1"/>
    <col min="13" max="13" width="7.5" style="116" bestFit="1" customWidth="1"/>
    <col min="14" max="14" width="10.5" style="116" bestFit="1" customWidth="1"/>
    <col min="15" max="15" width="12.875" style="116" bestFit="1" customWidth="1"/>
    <col min="16" max="16" width="7.5" style="116" bestFit="1" customWidth="1"/>
    <col min="17" max="17" width="10.5" style="116" bestFit="1" customWidth="1"/>
    <col min="18" max="18" width="12.875" style="116" bestFit="1" customWidth="1"/>
    <col min="19" max="19" width="7.5" style="116" bestFit="1" customWidth="1"/>
    <col min="20" max="20" width="10.5" style="116" bestFit="1" customWidth="1"/>
    <col min="21" max="21" width="12.875" style="116" bestFit="1" customWidth="1"/>
    <col min="22" max="22" width="7.5" style="116" bestFit="1" customWidth="1"/>
    <col min="23" max="23" width="10.5" style="116" bestFit="1" customWidth="1"/>
    <col min="24" max="24" width="12.875" style="116" bestFit="1" customWidth="1"/>
    <col min="25" max="26" width="15.5" style="116" bestFit="1" customWidth="1"/>
    <col min="27" max="16384" width="9" style="116"/>
  </cols>
  <sheetData>
    <row r="1" spans="1:28" x14ac:dyDescent="0.2">
      <c r="A1" s="48" t="s">
        <v>119</v>
      </c>
    </row>
    <row r="2" spans="1:28" x14ac:dyDescent="0.2">
      <c r="A2" s="48" t="s">
        <v>386</v>
      </c>
    </row>
    <row r="5" spans="1:28" x14ac:dyDescent="0.2">
      <c r="B5" s="125" t="s">
        <v>415</v>
      </c>
      <c r="C5" s="116" t="s">
        <v>416</v>
      </c>
      <c r="M5" s="152" t="s">
        <v>392</v>
      </c>
      <c r="N5" s="152"/>
      <c r="O5" s="152"/>
      <c r="P5" s="152"/>
      <c r="Q5" s="152"/>
      <c r="R5" s="152"/>
      <c r="S5" s="152" t="s">
        <v>397</v>
      </c>
      <c r="T5" s="152"/>
      <c r="U5" s="152"/>
      <c r="V5" s="152"/>
      <c r="W5" s="152"/>
      <c r="X5" s="152"/>
      <c r="Y5" s="125"/>
    </row>
    <row r="6" spans="1:28" x14ac:dyDescent="0.2">
      <c r="B6" s="125" t="s">
        <v>232</v>
      </c>
      <c r="C6" s="27">
        <v>0</v>
      </c>
      <c r="L6" s="116" t="s">
        <v>391</v>
      </c>
      <c r="M6" s="117" t="s">
        <v>383</v>
      </c>
      <c r="N6" s="117" t="s">
        <v>384</v>
      </c>
      <c r="O6" s="117" t="s">
        <v>394</v>
      </c>
      <c r="P6" s="117" t="s">
        <v>387</v>
      </c>
      <c r="Q6" s="117" t="s">
        <v>388</v>
      </c>
      <c r="R6" s="117" t="s">
        <v>396</v>
      </c>
      <c r="S6" s="117" t="s">
        <v>383</v>
      </c>
      <c r="T6" s="117" t="s">
        <v>384</v>
      </c>
      <c r="U6" s="117" t="s">
        <v>394</v>
      </c>
      <c r="V6" s="117" t="s">
        <v>387</v>
      </c>
      <c r="W6" s="117" t="s">
        <v>388</v>
      </c>
      <c r="X6" s="117" t="s">
        <v>396</v>
      </c>
      <c r="Y6" s="116" t="s">
        <v>419</v>
      </c>
      <c r="Z6" s="116" t="s">
        <v>418</v>
      </c>
    </row>
    <row r="7" spans="1:28" x14ac:dyDescent="0.2">
      <c r="B7" s="125" t="s">
        <v>385</v>
      </c>
      <c r="C7" s="27">
        <v>0.5</v>
      </c>
      <c r="E7" s="116" t="s">
        <v>390</v>
      </c>
      <c r="L7" s="116">
        <v>1</v>
      </c>
      <c r="M7" s="116">
        <f>[2]兵营招募!J4</f>
        <v>20000</v>
      </c>
      <c r="N7" s="116">
        <f>[2]兵营招募!K4</f>
        <v>200</v>
      </c>
      <c r="O7" s="116">
        <f>[2]兵营招募!G4</f>
        <v>3500</v>
      </c>
      <c r="P7" s="116">
        <f>[2]士兵治疗!G4</f>
        <v>15000</v>
      </c>
      <c r="Q7" s="116">
        <f>[2]士兵治疗!E4</f>
        <v>2000</v>
      </c>
      <c r="R7" s="116">
        <f>[2]士兵治疗!D4</f>
        <v>24000</v>
      </c>
      <c r="S7" s="116">
        <f t="shared" ref="S7:S38" si="0">IF(M7="","",M7*(1+INDEX($C$6:$C$11,MATCH(S$6,$B$6:$B$11,0))))</f>
        <v>20000</v>
      </c>
      <c r="T7" s="51">
        <f>S7</f>
        <v>20000</v>
      </c>
      <c r="U7" s="51">
        <f>T7*2</f>
        <v>40000</v>
      </c>
      <c r="V7" s="117">
        <f>IF(P7="","",ROUND(P7*(1+INDEX($C$6:$C$11,MATCH(V$6,$B$6:$B$11,0))),2-LEN(P7*(1+INDEX($C$6:$C$11,MATCH(V$6,$B$6:$B$11,0))))))</f>
        <v>15000</v>
      </c>
      <c r="W7" s="51">
        <f>V7</f>
        <v>15000</v>
      </c>
      <c r="X7" s="51">
        <f>W7*4</f>
        <v>60000</v>
      </c>
      <c r="Y7" s="116">
        <f>IF(T7="","",求节点($B$18:$B$24,$C$18:$C$24,T7/U7*3600))</f>
        <v>26.666666666666664</v>
      </c>
      <c r="Z7" s="125">
        <f>求节点($B$18:$B$24,$C$18:$C$24,W7/X7*3600)</f>
        <v>14.166666666666666</v>
      </c>
    </row>
    <row r="8" spans="1:28" x14ac:dyDescent="0.2">
      <c r="B8" s="125" t="s">
        <v>393</v>
      </c>
      <c r="C8" s="27">
        <v>0.5</v>
      </c>
      <c r="L8" s="116">
        <v>2</v>
      </c>
      <c r="M8" s="117">
        <f>[2]兵营招募!J5</f>
        <v>25000</v>
      </c>
      <c r="N8" s="117">
        <f>[2]兵营招募!K5</f>
        <v>500</v>
      </c>
      <c r="O8" s="117">
        <f>[2]兵营招募!G5</f>
        <v>3500</v>
      </c>
      <c r="P8" s="117">
        <f>[2]士兵治疗!G5</f>
        <v>19000</v>
      </c>
      <c r="Q8" s="117">
        <f>[2]士兵治疗!E5</f>
        <v>2250</v>
      </c>
      <c r="R8" s="117">
        <f>[2]士兵治疗!D5</f>
        <v>24000</v>
      </c>
      <c r="S8" s="117">
        <f t="shared" si="0"/>
        <v>25000</v>
      </c>
      <c r="T8" s="51">
        <f t="shared" ref="T8:T36" si="1">S8</f>
        <v>25000</v>
      </c>
      <c r="U8" s="51">
        <f t="shared" ref="U8:U36" si="2">T8*2</f>
        <v>50000</v>
      </c>
      <c r="V8" s="139">
        <f t="shared" ref="V8:V71" si="3">IF(P8="","",ROUND(P8*(1+INDEX($C$6:$C$11,MATCH(V$6,$B$6:$B$11,0))),2-LEN(P8*(1+INDEX($C$6:$C$11,MATCH(V$6,$B$6:$B$11,0))))))</f>
        <v>19000</v>
      </c>
      <c r="W8" s="51">
        <f t="shared" ref="W8:W71" si="4">V8</f>
        <v>19000</v>
      </c>
      <c r="X8" s="51">
        <f t="shared" ref="X8:X71" si="5">W8*4</f>
        <v>76000</v>
      </c>
      <c r="Y8" s="125">
        <f t="shared" ref="Y8:Y71" si="6">IF(T8="","",求节点($B$18:$B$24,$C$18:$C$24,T8/U8*3600))</f>
        <v>26.666666666666664</v>
      </c>
      <c r="Z8" s="125">
        <f t="shared" ref="Z8:Z71" si="7">求节点($B$18:$B$24,$C$18:$C$24,W8/X8*3600)</f>
        <v>14.166666666666666</v>
      </c>
      <c r="AA8" s="134"/>
      <c r="AB8" s="133"/>
    </row>
    <row r="9" spans="1:28" x14ac:dyDescent="0.2">
      <c r="B9" s="125" t="s">
        <v>239</v>
      </c>
      <c r="C9" s="27">
        <v>0</v>
      </c>
      <c r="K9" s="134"/>
      <c r="L9" s="117">
        <v>3</v>
      </c>
      <c r="M9" s="117">
        <f>[2]兵营招募!J6</f>
        <v>30000</v>
      </c>
      <c r="N9" s="117">
        <f>[2]兵营招募!K6</f>
        <v>1000</v>
      </c>
      <c r="O9" s="117">
        <f>[2]兵营招募!G6</f>
        <v>3500</v>
      </c>
      <c r="P9" s="117">
        <f>[2]士兵治疗!G6</f>
        <v>23000</v>
      </c>
      <c r="Q9" s="117">
        <f>[2]士兵治疗!E6</f>
        <v>2500</v>
      </c>
      <c r="R9" s="117">
        <f>[2]士兵治疗!D6</f>
        <v>24000</v>
      </c>
      <c r="S9" s="117">
        <f t="shared" si="0"/>
        <v>30000</v>
      </c>
      <c r="T9" s="51">
        <f t="shared" si="1"/>
        <v>30000</v>
      </c>
      <c r="U9" s="51">
        <f t="shared" si="2"/>
        <v>60000</v>
      </c>
      <c r="V9" s="139">
        <f t="shared" si="3"/>
        <v>23000</v>
      </c>
      <c r="W9" s="51">
        <f t="shared" si="4"/>
        <v>23000</v>
      </c>
      <c r="X9" s="51">
        <f t="shared" si="5"/>
        <v>92000</v>
      </c>
      <c r="Y9" s="125">
        <f t="shared" si="6"/>
        <v>26.666666666666664</v>
      </c>
      <c r="Z9" s="125">
        <f t="shared" si="7"/>
        <v>14.166666666666666</v>
      </c>
      <c r="AA9" s="134"/>
      <c r="AB9" s="133"/>
    </row>
    <row r="10" spans="1:28" x14ac:dyDescent="0.2">
      <c r="B10" s="125" t="s">
        <v>389</v>
      </c>
      <c r="C10" s="27">
        <v>1</v>
      </c>
      <c r="K10" s="134"/>
      <c r="L10" s="117">
        <v>4</v>
      </c>
      <c r="M10" s="117">
        <f>[2]兵营招募!J7</f>
        <v>35000</v>
      </c>
      <c r="N10" s="117">
        <f>[2]兵营招募!K7</f>
        <v>2000</v>
      </c>
      <c r="O10" s="117">
        <f>[2]兵营招募!G7</f>
        <v>3500</v>
      </c>
      <c r="P10" s="117">
        <f>[2]士兵治疗!G7</f>
        <v>26000</v>
      </c>
      <c r="Q10" s="117">
        <f>[2]士兵治疗!E7</f>
        <v>2750</v>
      </c>
      <c r="R10" s="117">
        <f>[2]士兵治疗!D7</f>
        <v>24000</v>
      </c>
      <c r="S10" s="117">
        <f t="shared" si="0"/>
        <v>35000</v>
      </c>
      <c r="T10" s="51">
        <f t="shared" si="1"/>
        <v>35000</v>
      </c>
      <c r="U10" s="51">
        <f t="shared" si="2"/>
        <v>70000</v>
      </c>
      <c r="V10" s="139">
        <f t="shared" si="3"/>
        <v>26000</v>
      </c>
      <c r="W10" s="51">
        <f t="shared" si="4"/>
        <v>26000</v>
      </c>
      <c r="X10" s="51">
        <f t="shared" si="5"/>
        <v>104000</v>
      </c>
      <c r="Y10" s="125">
        <f t="shared" si="6"/>
        <v>26.666666666666664</v>
      </c>
      <c r="Z10" s="125">
        <f t="shared" si="7"/>
        <v>14.166666666666666</v>
      </c>
      <c r="AA10" s="134"/>
      <c r="AB10" s="133"/>
    </row>
    <row r="11" spans="1:28" x14ac:dyDescent="0.2">
      <c r="B11" s="125" t="s">
        <v>395</v>
      </c>
      <c r="C11" s="27">
        <v>1</v>
      </c>
      <c r="K11" s="134"/>
      <c r="L11" s="117">
        <v>5</v>
      </c>
      <c r="M11" s="117">
        <f>[2]兵营招募!J8</f>
        <v>40000</v>
      </c>
      <c r="N11" s="117">
        <f>[2]兵营招募!K8</f>
        <v>3000</v>
      </c>
      <c r="O11" s="117">
        <f>[2]兵营招募!G8</f>
        <v>3500</v>
      </c>
      <c r="P11" s="117">
        <f>[2]士兵治疗!G8</f>
        <v>30000</v>
      </c>
      <c r="Q11" s="117">
        <f>[2]士兵治疗!E8</f>
        <v>3000</v>
      </c>
      <c r="R11" s="117">
        <f>[2]士兵治疗!D8</f>
        <v>24000</v>
      </c>
      <c r="S11" s="117">
        <f>IF(M11="","",M11*(1+INDEX($C$6:$C$11,MATCH(S$6,$B$6:$B$11,0))))</f>
        <v>40000</v>
      </c>
      <c r="T11" s="51">
        <f t="shared" si="1"/>
        <v>40000</v>
      </c>
      <c r="U11" s="51">
        <f t="shared" si="2"/>
        <v>80000</v>
      </c>
      <c r="V11" s="139">
        <f t="shared" si="3"/>
        <v>30000</v>
      </c>
      <c r="W11" s="51">
        <f t="shared" si="4"/>
        <v>30000</v>
      </c>
      <c r="X11" s="51">
        <f t="shared" si="5"/>
        <v>120000</v>
      </c>
      <c r="Y11" s="125">
        <f t="shared" si="6"/>
        <v>26.666666666666664</v>
      </c>
      <c r="Z11" s="125">
        <f t="shared" si="7"/>
        <v>14.166666666666666</v>
      </c>
      <c r="AA11" s="134"/>
      <c r="AB11" s="133"/>
    </row>
    <row r="12" spans="1:28" x14ac:dyDescent="0.2">
      <c r="K12" s="134"/>
      <c r="L12" s="117">
        <v>6</v>
      </c>
      <c r="M12" s="117">
        <f>[2]兵营招募!J9</f>
        <v>45000</v>
      </c>
      <c r="N12" s="117">
        <f>[2]兵营招募!K9</f>
        <v>4500</v>
      </c>
      <c r="O12" s="117">
        <f>[2]兵营招募!G9</f>
        <v>3500</v>
      </c>
      <c r="P12" s="117">
        <f>[2]士兵治疗!G9</f>
        <v>36000</v>
      </c>
      <c r="Q12" s="117">
        <f>[2]士兵治疗!E9</f>
        <v>4000</v>
      </c>
      <c r="R12" s="117">
        <f>[2]士兵治疗!D9</f>
        <v>24000</v>
      </c>
      <c r="S12" s="117">
        <f t="shared" si="0"/>
        <v>45000</v>
      </c>
      <c r="T12" s="51">
        <f t="shared" si="1"/>
        <v>45000</v>
      </c>
      <c r="U12" s="51">
        <f t="shared" si="2"/>
        <v>90000</v>
      </c>
      <c r="V12" s="139">
        <f t="shared" si="3"/>
        <v>36000</v>
      </c>
      <c r="W12" s="51">
        <f t="shared" si="4"/>
        <v>36000</v>
      </c>
      <c r="X12" s="51">
        <f t="shared" si="5"/>
        <v>144000</v>
      </c>
      <c r="Y12" s="125">
        <f t="shared" si="6"/>
        <v>26.666666666666664</v>
      </c>
      <c r="Z12" s="125">
        <f t="shared" si="7"/>
        <v>14.166666666666666</v>
      </c>
      <c r="AA12" s="134"/>
      <c r="AB12" s="133"/>
    </row>
    <row r="13" spans="1:28" x14ac:dyDescent="0.2">
      <c r="K13" s="134"/>
      <c r="L13" s="117">
        <v>7</v>
      </c>
      <c r="M13" s="117">
        <f>[2]兵营招募!J10</f>
        <v>50000</v>
      </c>
      <c r="N13" s="117">
        <f>[2]兵营招募!K10</f>
        <v>6500</v>
      </c>
      <c r="O13" s="117">
        <f>[2]兵营招募!G10</f>
        <v>3500</v>
      </c>
      <c r="P13" s="117">
        <f>[2]士兵治疗!G10</f>
        <v>42000</v>
      </c>
      <c r="Q13" s="117">
        <f>[2]士兵治疗!E10</f>
        <v>5000</v>
      </c>
      <c r="R13" s="117">
        <f>[2]士兵治疗!D10</f>
        <v>24000</v>
      </c>
      <c r="S13" s="117">
        <f t="shared" si="0"/>
        <v>50000</v>
      </c>
      <c r="T13" s="51">
        <f t="shared" si="1"/>
        <v>50000</v>
      </c>
      <c r="U13" s="51">
        <f t="shared" si="2"/>
        <v>100000</v>
      </c>
      <c r="V13" s="139">
        <f t="shared" si="3"/>
        <v>42000</v>
      </c>
      <c r="W13" s="51">
        <f t="shared" si="4"/>
        <v>42000</v>
      </c>
      <c r="X13" s="51">
        <f t="shared" si="5"/>
        <v>168000</v>
      </c>
      <c r="Y13" s="125">
        <f t="shared" si="6"/>
        <v>26.666666666666664</v>
      </c>
      <c r="Z13" s="125">
        <f t="shared" si="7"/>
        <v>14.166666666666666</v>
      </c>
      <c r="AA13" s="134"/>
      <c r="AB13" s="133"/>
    </row>
    <row r="14" spans="1:28" x14ac:dyDescent="0.2">
      <c r="A14" s="48" t="s">
        <v>417</v>
      </c>
      <c r="K14" s="134"/>
      <c r="L14" s="117">
        <v>8</v>
      </c>
      <c r="M14" s="117">
        <f>[2]兵营招募!J11</f>
        <v>60000</v>
      </c>
      <c r="N14" s="117">
        <f>[2]兵营招募!K11</f>
        <v>9000</v>
      </c>
      <c r="O14" s="117">
        <f>[2]兵营招募!G11</f>
        <v>3500</v>
      </c>
      <c r="P14" s="117">
        <f>[2]士兵治疗!G11</f>
        <v>48000</v>
      </c>
      <c r="Q14" s="117">
        <f>[2]士兵治疗!E11</f>
        <v>6000</v>
      </c>
      <c r="R14" s="117">
        <f>[2]士兵治疗!D11</f>
        <v>24000</v>
      </c>
      <c r="S14" s="117">
        <f t="shared" si="0"/>
        <v>60000</v>
      </c>
      <c r="T14" s="51">
        <f t="shared" si="1"/>
        <v>60000</v>
      </c>
      <c r="U14" s="51">
        <f t="shared" si="2"/>
        <v>120000</v>
      </c>
      <c r="V14" s="139">
        <f t="shared" si="3"/>
        <v>48000</v>
      </c>
      <c r="W14" s="51">
        <f t="shared" si="4"/>
        <v>48000</v>
      </c>
      <c r="X14" s="51">
        <f t="shared" si="5"/>
        <v>192000</v>
      </c>
      <c r="Y14" s="125">
        <f t="shared" si="6"/>
        <v>26.666666666666664</v>
      </c>
      <c r="Z14" s="125">
        <f t="shared" si="7"/>
        <v>14.166666666666666</v>
      </c>
      <c r="AA14" s="134"/>
      <c r="AB14" s="133"/>
    </row>
    <row r="15" spans="1:28" x14ac:dyDescent="0.2">
      <c r="K15" s="134"/>
      <c r="L15" s="117">
        <v>9</v>
      </c>
      <c r="M15" s="117">
        <f>[2]兵营招募!J12</f>
        <v>70000</v>
      </c>
      <c r="N15" s="117">
        <f>[2]兵营招募!K12</f>
        <v>12000</v>
      </c>
      <c r="O15" s="117">
        <f>[2]兵营招募!G12</f>
        <v>3500</v>
      </c>
      <c r="P15" s="117">
        <f>[2]士兵治疗!G12</f>
        <v>54000</v>
      </c>
      <c r="Q15" s="117">
        <f>[2]士兵治疗!E12</f>
        <v>7000</v>
      </c>
      <c r="R15" s="117">
        <f>[2]士兵治疗!D12</f>
        <v>24000</v>
      </c>
      <c r="S15" s="117">
        <f t="shared" si="0"/>
        <v>70000</v>
      </c>
      <c r="T15" s="51">
        <f t="shared" si="1"/>
        <v>70000</v>
      </c>
      <c r="U15" s="51">
        <f t="shared" si="2"/>
        <v>140000</v>
      </c>
      <c r="V15" s="139">
        <f t="shared" si="3"/>
        <v>54000</v>
      </c>
      <c r="W15" s="51">
        <f t="shared" si="4"/>
        <v>54000</v>
      </c>
      <c r="X15" s="51">
        <f t="shared" si="5"/>
        <v>216000</v>
      </c>
      <c r="Y15" s="125">
        <f t="shared" si="6"/>
        <v>26.666666666666664</v>
      </c>
      <c r="Z15" s="125">
        <f t="shared" si="7"/>
        <v>14.166666666666666</v>
      </c>
      <c r="AA15" s="134"/>
      <c r="AB15" s="133"/>
    </row>
    <row r="16" spans="1:28" x14ac:dyDescent="0.2">
      <c r="K16" s="134"/>
      <c r="L16" s="117">
        <v>10</v>
      </c>
      <c r="M16" s="117">
        <f>[2]兵营招募!J13</f>
        <v>80000</v>
      </c>
      <c r="N16" s="117">
        <f>[2]兵营招募!K13</f>
        <v>15000</v>
      </c>
      <c r="O16" s="117">
        <f>[2]兵营招募!G13</f>
        <v>3500</v>
      </c>
      <c r="P16" s="117">
        <f>[2]士兵治疗!G13</f>
        <v>60000</v>
      </c>
      <c r="Q16" s="117">
        <f>[2]士兵治疗!E13</f>
        <v>8000</v>
      </c>
      <c r="R16" s="117">
        <f>[2]士兵治疗!D13</f>
        <v>24000</v>
      </c>
      <c r="S16" s="117">
        <f t="shared" si="0"/>
        <v>80000</v>
      </c>
      <c r="T16" s="51">
        <f t="shared" si="1"/>
        <v>80000</v>
      </c>
      <c r="U16" s="51">
        <f t="shared" si="2"/>
        <v>160000</v>
      </c>
      <c r="V16" s="139">
        <f t="shared" si="3"/>
        <v>60000</v>
      </c>
      <c r="W16" s="51">
        <f t="shared" si="4"/>
        <v>60000</v>
      </c>
      <c r="X16" s="51">
        <f t="shared" si="5"/>
        <v>240000</v>
      </c>
      <c r="Y16" s="125">
        <f t="shared" si="6"/>
        <v>26.666666666666664</v>
      </c>
      <c r="Z16" s="125">
        <f t="shared" si="7"/>
        <v>14.166666666666666</v>
      </c>
      <c r="AA16" s="134"/>
      <c r="AB16" s="133"/>
    </row>
    <row r="17" spans="2:28" x14ac:dyDescent="0.2">
      <c r="B17" s="125" t="s">
        <v>413</v>
      </c>
      <c r="C17" s="125" t="s">
        <v>414</v>
      </c>
      <c r="K17" s="134"/>
      <c r="L17" s="117">
        <v>11</v>
      </c>
      <c r="M17" s="117">
        <f>[2]兵营招募!J14</f>
        <v>90000</v>
      </c>
      <c r="N17" s="117">
        <f>[2]兵营招募!K14</f>
        <v>18000</v>
      </c>
      <c r="O17" s="117">
        <f>[2]兵营招募!G14</f>
        <v>3500</v>
      </c>
      <c r="P17" s="117">
        <f>[2]士兵治疗!G14</f>
        <v>66000</v>
      </c>
      <c r="Q17" s="117">
        <f>[2]士兵治疗!E14</f>
        <v>9800</v>
      </c>
      <c r="R17" s="117">
        <f>[2]士兵治疗!D14</f>
        <v>24000</v>
      </c>
      <c r="S17" s="117">
        <f t="shared" si="0"/>
        <v>90000</v>
      </c>
      <c r="T17" s="51">
        <f t="shared" si="1"/>
        <v>90000</v>
      </c>
      <c r="U17" s="51">
        <f t="shared" si="2"/>
        <v>180000</v>
      </c>
      <c r="V17" s="139">
        <f t="shared" si="3"/>
        <v>66000</v>
      </c>
      <c r="W17" s="51">
        <f t="shared" si="4"/>
        <v>66000</v>
      </c>
      <c r="X17" s="51">
        <f t="shared" si="5"/>
        <v>264000</v>
      </c>
      <c r="Y17" s="125">
        <f t="shared" si="6"/>
        <v>26.666666666666664</v>
      </c>
      <c r="Z17" s="125">
        <f t="shared" si="7"/>
        <v>14.166666666666666</v>
      </c>
      <c r="AA17" s="134"/>
      <c r="AB17" s="133"/>
    </row>
    <row r="18" spans="2:28" x14ac:dyDescent="0.2">
      <c r="B18" s="125">
        <v>0</v>
      </c>
      <c r="C18" s="140">
        <v>0</v>
      </c>
      <c r="K18" s="134"/>
      <c r="L18" s="117">
        <v>12</v>
      </c>
      <c r="M18" s="117">
        <f>[2]兵营招募!J15</f>
        <v>100000</v>
      </c>
      <c r="N18" s="117">
        <f>[2]兵营招募!K15</f>
        <v>21000</v>
      </c>
      <c r="O18" s="117">
        <f>[2]兵营招募!G15</f>
        <v>3500</v>
      </c>
      <c r="P18" s="117">
        <f>[2]士兵治疗!G15</f>
        <v>72000</v>
      </c>
      <c r="Q18" s="117">
        <f>[2]士兵治疗!E15</f>
        <v>11600</v>
      </c>
      <c r="R18" s="117">
        <f>[2]士兵治疗!D15</f>
        <v>24000</v>
      </c>
      <c r="S18" s="117">
        <f t="shared" si="0"/>
        <v>100000</v>
      </c>
      <c r="T18" s="51">
        <f t="shared" si="1"/>
        <v>100000</v>
      </c>
      <c r="U18" s="51">
        <f t="shared" si="2"/>
        <v>200000</v>
      </c>
      <c r="V18" s="139">
        <f t="shared" si="3"/>
        <v>72000</v>
      </c>
      <c r="W18" s="51">
        <f t="shared" si="4"/>
        <v>72000</v>
      </c>
      <c r="X18" s="51">
        <f t="shared" si="5"/>
        <v>288000</v>
      </c>
      <c r="Y18" s="125">
        <f t="shared" si="6"/>
        <v>26.666666666666664</v>
      </c>
      <c r="Z18" s="125">
        <f t="shared" si="7"/>
        <v>14.166666666666666</v>
      </c>
      <c r="AA18" s="134"/>
      <c r="AB18" s="133"/>
    </row>
    <row r="19" spans="2:28" x14ac:dyDescent="0.2">
      <c r="B19" s="125">
        <v>600</v>
      </c>
      <c r="C19" s="140">
        <v>10</v>
      </c>
      <c r="D19" s="132"/>
      <c r="K19" s="134"/>
      <c r="L19" s="117">
        <v>13</v>
      </c>
      <c r="M19" s="117">
        <f>[2]兵营招募!J16</f>
        <v>110000</v>
      </c>
      <c r="N19" s="117">
        <f>[2]兵营招募!K16</f>
        <v>24000</v>
      </c>
      <c r="O19" s="117">
        <f>[2]兵营招募!G16</f>
        <v>3500</v>
      </c>
      <c r="P19" s="117">
        <f>[2]士兵治疗!G16</f>
        <v>78000</v>
      </c>
      <c r="Q19" s="117">
        <f>[2]士兵治疗!E16</f>
        <v>13400</v>
      </c>
      <c r="R19" s="117">
        <f>[2]士兵治疗!D16</f>
        <v>24000</v>
      </c>
      <c r="S19" s="117">
        <f t="shared" si="0"/>
        <v>110000</v>
      </c>
      <c r="T19" s="51">
        <f t="shared" si="1"/>
        <v>110000</v>
      </c>
      <c r="U19" s="51">
        <f t="shared" si="2"/>
        <v>220000</v>
      </c>
      <c r="V19" s="139">
        <f t="shared" si="3"/>
        <v>78000</v>
      </c>
      <c r="W19" s="51">
        <f t="shared" si="4"/>
        <v>78000</v>
      </c>
      <c r="X19" s="51">
        <f t="shared" si="5"/>
        <v>312000</v>
      </c>
      <c r="Y19" s="125">
        <f t="shared" si="6"/>
        <v>26.666666666666664</v>
      </c>
      <c r="Z19" s="125">
        <f t="shared" si="7"/>
        <v>14.166666666666666</v>
      </c>
      <c r="AA19" s="134"/>
      <c r="AB19" s="133"/>
    </row>
    <row r="20" spans="2:28" x14ac:dyDescent="0.2">
      <c r="B20" s="125">
        <v>2400</v>
      </c>
      <c r="C20" s="140">
        <v>35</v>
      </c>
      <c r="D20" s="132"/>
      <c r="K20" s="134"/>
      <c r="L20" s="117">
        <v>14</v>
      </c>
      <c r="M20" s="117">
        <f>[2]兵营招募!J17</f>
        <v>120000</v>
      </c>
      <c r="N20" s="117">
        <f>[2]兵营招募!K17</f>
        <v>27000</v>
      </c>
      <c r="O20" s="117">
        <f>[2]兵营招募!G17</f>
        <v>3500</v>
      </c>
      <c r="P20" s="117">
        <f>[2]士兵治疗!G17</f>
        <v>84000</v>
      </c>
      <c r="Q20" s="117">
        <f>[2]士兵治疗!E17</f>
        <v>15200</v>
      </c>
      <c r="R20" s="117">
        <f>[2]士兵治疗!D17</f>
        <v>24000</v>
      </c>
      <c r="S20" s="117">
        <f t="shared" si="0"/>
        <v>120000</v>
      </c>
      <c r="T20" s="51">
        <f t="shared" si="1"/>
        <v>120000</v>
      </c>
      <c r="U20" s="51">
        <f t="shared" si="2"/>
        <v>240000</v>
      </c>
      <c r="V20" s="139">
        <f t="shared" si="3"/>
        <v>84000</v>
      </c>
      <c r="W20" s="51">
        <f t="shared" si="4"/>
        <v>84000</v>
      </c>
      <c r="X20" s="51">
        <f t="shared" si="5"/>
        <v>336000</v>
      </c>
      <c r="Y20" s="125">
        <f t="shared" si="6"/>
        <v>26.666666666666664</v>
      </c>
      <c r="Z20" s="125">
        <f t="shared" si="7"/>
        <v>14.166666666666666</v>
      </c>
      <c r="AA20" s="134"/>
      <c r="AB20" s="133"/>
    </row>
    <row r="21" spans="2:28" x14ac:dyDescent="0.2">
      <c r="B21" s="125">
        <v>7800</v>
      </c>
      <c r="C21" s="140">
        <v>85</v>
      </c>
      <c r="D21" s="132"/>
      <c r="K21" s="134"/>
      <c r="L21" s="117">
        <v>15</v>
      </c>
      <c r="M21" s="117">
        <f>[2]兵营招募!J18</f>
        <v>130000</v>
      </c>
      <c r="N21" s="117">
        <f>[2]兵营招募!K18</f>
        <v>30000</v>
      </c>
      <c r="O21" s="117">
        <f>[2]兵营招募!G18</f>
        <v>3500</v>
      </c>
      <c r="P21" s="117">
        <f>[2]士兵治疗!G18</f>
        <v>90000</v>
      </c>
      <c r="Q21" s="117">
        <f>[2]士兵治疗!E18</f>
        <v>17000</v>
      </c>
      <c r="R21" s="117">
        <f>[2]士兵治疗!D18</f>
        <v>24000</v>
      </c>
      <c r="S21" s="117">
        <f t="shared" si="0"/>
        <v>130000</v>
      </c>
      <c r="T21" s="51">
        <f t="shared" si="1"/>
        <v>130000</v>
      </c>
      <c r="U21" s="51">
        <f t="shared" si="2"/>
        <v>260000</v>
      </c>
      <c r="V21" s="139">
        <f t="shared" si="3"/>
        <v>90000</v>
      </c>
      <c r="W21" s="51">
        <f t="shared" si="4"/>
        <v>90000</v>
      </c>
      <c r="X21" s="51">
        <f t="shared" si="5"/>
        <v>360000</v>
      </c>
      <c r="Y21" s="125">
        <f t="shared" si="6"/>
        <v>26.666666666666664</v>
      </c>
      <c r="Z21" s="125">
        <f t="shared" si="7"/>
        <v>14.166666666666666</v>
      </c>
      <c r="AA21" s="134"/>
      <c r="AB21" s="133"/>
    </row>
    <row r="22" spans="2:28" x14ac:dyDescent="0.2">
      <c r="B22" s="125">
        <v>24000</v>
      </c>
      <c r="C22" s="140">
        <v>185</v>
      </c>
      <c r="D22" s="132"/>
      <c r="K22" s="134"/>
      <c r="L22" s="117">
        <v>16</v>
      </c>
      <c r="M22" s="117">
        <f>[2]兵营招募!J19</f>
        <v>140000</v>
      </c>
      <c r="N22" s="117">
        <f>[2]兵营招募!K19</f>
        <v>33000</v>
      </c>
      <c r="O22" s="117">
        <f>[2]兵营招募!G19</f>
        <v>3500</v>
      </c>
      <c r="P22" s="117">
        <f>[2]士兵治疗!G19</f>
        <v>102000</v>
      </c>
      <c r="Q22" s="117">
        <f>[2]士兵治疗!E19</f>
        <v>19600</v>
      </c>
      <c r="R22" s="117">
        <f>[2]士兵治疗!D19</f>
        <v>24000</v>
      </c>
      <c r="S22" s="117">
        <f t="shared" si="0"/>
        <v>140000</v>
      </c>
      <c r="T22" s="51">
        <f t="shared" si="1"/>
        <v>140000</v>
      </c>
      <c r="U22" s="51">
        <f t="shared" si="2"/>
        <v>280000</v>
      </c>
      <c r="V22" s="139">
        <f t="shared" si="3"/>
        <v>100000</v>
      </c>
      <c r="W22" s="51">
        <f t="shared" si="4"/>
        <v>100000</v>
      </c>
      <c r="X22" s="51">
        <f t="shared" si="5"/>
        <v>400000</v>
      </c>
      <c r="Y22" s="125">
        <f t="shared" si="6"/>
        <v>26.666666666666664</v>
      </c>
      <c r="Z22" s="125">
        <f t="shared" si="7"/>
        <v>14.166666666666666</v>
      </c>
      <c r="AA22" s="134"/>
      <c r="AB22" s="133"/>
    </row>
    <row r="23" spans="2:28" x14ac:dyDescent="0.2">
      <c r="B23" s="125">
        <v>72600</v>
      </c>
      <c r="C23" s="140">
        <v>435</v>
      </c>
      <c r="D23" s="132"/>
      <c r="K23" s="134"/>
      <c r="L23" s="117">
        <v>17</v>
      </c>
      <c r="M23" s="117">
        <f>[2]兵营招募!J20</f>
        <v>150000</v>
      </c>
      <c r="N23" s="117">
        <f>[2]兵营招募!K20</f>
        <v>36000</v>
      </c>
      <c r="O23" s="117">
        <f>[2]兵营招募!G20</f>
        <v>3500</v>
      </c>
      <c r="P23" s="117">
        <f>[2]士兵治疗!G20</f>
        <v>114000</v>
      </c>
      <c r="Q23" s="117">
        <f>[2]士兵治疗!E20</f>
        <v>22200</v>
      </c>
      <c r="R23" s="117">
        <f>[2]士兵治疗!D20</f>
        <v>24000</v>
      </c>
      <c r="S23" s="117">
        <f t="shared" si="0"/>
        <v>150000</v>
      </c>
      <c r="T23" s="51">
        <f t="shared" si="1"/>
        <v>150000</v>
      </c>
      <c r="U23" s="51">
        <f t="shared" si="2"/>
        <v>300000</v>
      </c>
      <c r="V23" s="139">
        <f t="shared" si="3"/>
        <v>110000</v>
      </c>
      <c r="W23" s="51">
        <f t="shared" si="4"/>
        <v>110000</v>
      </c>
      <c r="X23" s="51">
        <f t="shared" si="5"/>
        <v>440000</v>
      </c>
      <c r="Y23" s="125">
        <f t="shared" si="6"/>
        <v>26.666666666666664</v>
      </c>
      <c r="Z23" s="125">
        <f t="shared" si="7"/>
        <v>14.166666666666666</v>
      </c>
      <c r="AA23" s="134"/>
      <c r="AB23" s="133"/>
    </row>
    <row r="24" spans="2:28" x14ac:dyDescent="0.2">
      <c r="B24" s="125">
        <v>218400</v>
      </c>
      <c r="C24" s="140">
        <v>1185</v>
      </c>
      <c r="D24" s="132"/>
      <c r="K24" s="134"/>
      <c r="L24" s="117">
        <v>18</v>
      </c>
      <c r="M24" s="117">
        <f>[2]兵营招募!J21</f>
        <v>160000</v>
      </c>
      <c r="N24" s="117">
        <f>[2]兵营招募!K21</f>
        <v>39000</v>
      </c>
      <c r="O24" s="117">
        <f>[2]兵营招募!G21</f>
        <v>3500</v>
      </c>
      <c r="P24" s="117">
        <f>[2]士兵治疗!G21</f>
        <v>126000</v>
      </c>
      <c r="Q24" s="117">
        <f>[2]士兵治疗!E21</f>
        <v>24800</v>
      </c>
      <c r="R24" s="117">
        <f>[2]士兵治疗!D21</f>
        <v>24000</v>
      </c>
      <c r="S24" s="117">
        <f t="shared" si="0"/>
        <v>160000</v>
      </c>
      <c r="T24" s="51">
        <f t="shared" si="1"/>
        <v>160000</v>
      </c>
      <c r="U24" s="51">
        <f t="shared" si="2"/>
        <v>320000</v>
      </c>
      <c r="V24" s="139">
        <f t="shared" si="3"/>
        <v>130000</v>
      </c>
      <c r="W24" s="51">
        <f t="shared" si="4"/>
        <v>130000</v>
      </c>
      <c r="X24" s="51">
        <f t="shared" si="5"/>
        <v>520000</v>
      </c>
      <c r="Y24" s="125">
        <f t="shared" si="6"/>
        <v>26.666666666666664</v>
      </c>
      <c r="Z24" s="125">
        <f t="shared" si="7"/>
        <v>14.166666666666666</v>
      </c>
      <c r="AA24" s="134"/>
      <c r="AB24" s="133"/>
    </row>
    <row r="25" spans="2:28" x14ac:dyDescent="0.2">
      <c r="B25" s="132">
        <v>655800</v>
      </c>
      <c r="C25" s="140">
        <v>3360</v>
      </c>
      <c r="D25" s="132"/>
      <c r="E25" s="132"/>
      <c r="F25" s="132"/>
      <c r="G25" s="132"/>
      <c r="H25" s="132"/>
      <c r="K25" s="134"/>
      <c r="L25" s="117">
        <v>19</v>
      </c>
      <c r="M25" s="117">
        <f>[2]兵营招募!J22</f>
        <v>170000</v>
      </c>
      <c r="N25" s="117">
        <f>[2]兵营招募!K22</f>
        <v>42000</v>
      </c>
      <c r="O25" s="117">
        <f>[2]兵营招募!G22</f>
        <v>3500</v>
      </c>
      <c r="P25" s="117">
        <f>[2]士兵治疗!G22</f>
        <v>138000</v>
      </c>
      <c r="Q25" s="117">
        <f>[2]士兵治疗!E22</f>
        <v>27400</v>
      </c>
      <c r="R25" s="117">
        <f>[2]士兵治疗!D22</f>
        <v>24000</v>
      </c>
      <c r="S25" s="117">
        <f t="shared" si="0"/>
        <v>170000</v>
      </c>
      <c r="T25" s="51">
        <f t="shared" si="1"/>
        <v>170000</v>
      </c>
      <c r="U25" s="51">
        <f t="shared" si="2"/>
        <v>340000</v>
      </c>
      <c r="V25" s="139">
        <f t="shared" si="3"/>
        <v>140000</v>
      </c>
      <c r="W25" s="51">
        <f t="shared" si="4"/>
        <v>140000</v>
      </c>
      <c r="X25" s="51">
        <f t="shared" si="5"/>
        <v>560000</v>
      </c>
      <c r="Y25" s="125">
        <f t="shared" si="6"/>
        <v>26.666666666666664</v>
      </c>
      <c r="Z25" s="125">
        <f t="shared" si="7"/>
        <v>14.166666666666666</v>
      </c>
      <c r="AA25" s="134"/>
      <c r="AB25" s="133"/>
    </row>
    <row r="26" spans="2:28" x14ac:dyDescent="0.2">
      <c r="B26" s="132">
        <v>1968000</v>
      </c>
      <c r="C26" s="140">
        <v>9660</v>
      </c>
      <c r="D26" s="132"/>
      <c r="E26" s="132"/>
      <c r="F26" s="132"/>
      <c r="G26" s="132"/>
      <c r="H26" s="132"/>
      <c r="K26" s="134"/>
      <c r="L26" s="117">
        <v>20</v>
      </c>
      <c r="M26" s="117">
        <f>[2]兵营招募!J23</f>
        <v>180000</v>
      </c>
      <c r="N26" s="117">
        <f>[2]兵营招募!K23</f>
        <v>45000</v>
      </c>
      <c r="O26" s="117">
        <f>[2]兵营招募!G23</f>
        <v>3500</v>
      </c>
      <c r="P26" s="117">
        <f>[2]士兵治疗!G23</f>
        <v>150000</v>
      </c>
      <c r="Q26" s="117">
        <f>[2]士兵治疗!E23</f>
        <v>30000</v>
      </c>
      <c r="R26" s="117">
        <f>[2]士兵治疗!D23</f>
        <v>24000</v>
      </c>
      <c r="S26" s="117">
        <f t="shared" si="0"/>
        <v>180000</v>
      </c>
      <c r="T26" s="51">
        <f t="shared" si="1"/>
        <v>180000</v>
      </c>
      <c r="U26" s="51">
        <f t="shared" si="2"/>
        <v>360000</v>
      </c>
      <c r="V26" s="139">
        <f t="shared" si="3"/>
        <v>150000</v>
      </c>
      <c r="W26" s="51">
        <f t="shared" si="4"/>
        <v>150000</v>
      </c>
      <c r="X26" s="51">
        <f t="shared" si="5"/>
        <v>600000</v>
      </c>
      <c r="Y26" s="125">
        <f t="shared" si="6"/>
        <v>26.666666666666664</v>
      </c>
      <c r="Z26" s="125">
        <f t="shared" si="7"/>
        <v>14.166666666666666</v>
      </c>
      <c r="AA26" s="134"/>
      <c r="AB26" s="133"/>
    </row>
    <row r="27" spans="2:28" x14ac:dyDescent="0.2">
      <c r="B27" s="132">
        <v>5904600</v>
      </c>
      <c r="C27" s="140">
        <v>27760</v>
      </c>
      <c r="D27" s="132"/>
      <c r="E27" s="132"/>
      <c r="F27" s="132"/>
      <c r="G27" s="132"/>
      <c r="H27" s="132"/>
      <c r="K27" s="134"/>
      <c r="L27" s="117">
        <v>21</v>
      </c>
      <c r="M27" s="117">
        <f>[2]兵营招募!J24</f>
        <v>190000</v>
      </c>
      <c r="N27" s="117">
        <f>[2]兵营招募!K24</f>
        <v>48000</v>
      </c>
      <c r="O27" s="117">
        <f>[2]兵营招募!G24</f>
        <v>3500</v>
      </c>
      <c r="P27" s="117">
        <f>[2]士兵治疗!G24</f>
        <v>162000</v>
      </c>
      <c r="Q27" s="117">
        <f>[2]士兵治疗!E24</f>
        <v>33400</v>
      </c>
      <c r="R27" s="117">
        <f>[2]士兵治疗!D24</f>
        <v>24000</v>
      </c>
      <c r="S27" s="117">
        <f t="shared" si="0"/>
        <v>190000</v>
      </c>
      <c r="T27" s="51">
        <f t="shared" si="1"/>
        <v>190000</v>
      </c>
      <c r="U27" s="51">
        <f t="shared" si="2"/>
        <v>380000</v>
      </c>
      <c r="V27" s="139">
        <f t="shared" si="3"/>
        <v>160000</v>
      </c>
      <c r="W27" s="51">
        <f t="shared" si="4"/>
        <v>160000</v>
      </c>
      <c r="X27" s="51">
        <f t="shared" si="5"/>
        <v>640000</v>
      </c>
      <c r="Y27" s="125">
        <f t="shared" si="6"/>
        <v>26.666666666666664</v>
      </c>
      <c r="Z27" s="125">
        <f t="shared" si="7"/>
        <v>14.166666666666666</v>
      </c>
      <c r="AA27" s="134"/>
      <c r="AB27" s="133"/>
    </row>
    <row r="28" spans="2:28" x14ac:dyDescent="0.2">
      <c r="B28" s="132">
        <v>17714400</v>
      </c>
      <c r="C28" s="140">
        <v>79760</v>
      </c>
      <c r="D28" s="132"/>
      <c r="E28" s="132"/>
      <c r="F28" s="132"/>
      <c r="G28" s="132"/>
      <c r="H28" s="132"/>
      <c r="L28" s="117">
        <v>22</v>
      </c>
      <c r="M28" s="117">
        <f>[2]兵营招募!J25</f>
        <v>200000</v>
      </c>
      <c r="N28" s="117">
        <f>[2]兵营招募!K25</f>
        <v>51000</v>
      </c>
      <c r="O28" s="117">
        <f>[2]兵营招募!G25</f>
        <v>3500</v>
      </c>
      <c r="P28" s="117">
        <f>[2]士兵治疗!G25</f>
        <v>174000</v>
      </c>
      <c r="Q28" s="117">
        <f>[2]士兵治疗!E25</f>
        <v>36800</v>
      </c>
      <c r="R28" s="117">
        <f>[2]士兵治疗!D25</f>
        <v>24000</v>
      </c>
      <c r="S28" s="117">
        <f t="shared" si="0"/>
        <v>200000</v>
      </c>
      <c r="T28" s="51">
        <f t="shared" si="1"/>
        <v>200000</v>
      </c>
      <c r="U28" s="51">
        <f t="shared" si="2"/>
        <v>400000</v>
      </c>
      <c r="V28" s="139">
        <f t="shared" si="3"/>
        <v>170000</v>
      </c>
      <c r="W28" s="51">
        <f t="shared" si="4"/>
        <v>170000</v>
      </c>
      <c r="X28" s="51">
        <f t="shared" si="5"/>
        <v>680000</v>
      </c>
      <c r="Y28" s="125">
        <f t="shared" si="6"/>
        <v>26.666666666666664</v>
      </c>
      <c r="Z28" s="125">
        <f t="shared" si="7"/>
        <v>14.166666666666666</v>
      </c>
      <c r="AA28" s="134"/>
      <c r="AB28" s="133"/>
    </row>
    <row r="29" spans="2:28" x14ac:dyDescent="0.2">
      <c r="B29" s="132">
        <v>100000000</v>
      </c>
      <c r="C29" s="140">
        <v>422260</v>
      </c>
      <c r="D29" s="132"/>
      <c r="E29" s="132"/>
      <c r="F29" s="132"/>
      <c r="G29" s="132"/>
      <c r="H29" s="132"/>
      <c r="K29" s="134"/>
      <c r="L29" s="117">
        <v>23</v>
      </c>
      <c r="M29" s="117">
        <f>[2]兵营招募!J26</f>
        <v>210000</v>
      </c>
      <c r="N29" s="117">
        <f>[2]兵营招募!K26</f>
        <v>54000</v>
      </c>
      <c r="O29" s="117">
        <f>[2]兵营招募!G26</f>
        <v>3500</v>
      </c>
      <c r="P29" s="117">
        <f>[2]士兵治疗!G26</f>
        <v>186000</v>
      </c>
      <c r="Q29" s="117">
        <f>[2]士兵治疗!E26</f>
        <v>40200</v>
      </c>
      <c r="R29" s="117">
        <f>[2]士兵治疗!D26</f>
        <v>24000</v>
      </c>
      <c r="S29" s="117">
        <f t="shared" si="0"/>
        <v>210000</v>
      </c>
      <c r="T29" s="51">
        <f t="shared" si="1"/>
        <v>210000</v>
      </c>
      <c r="U29" s="51">
        <f t="shared" si="2"/>
        <v>420000</v>
      </c>
      <c r="V29" s="139">
        <f t="shared" si="3"/>
        <v>190000</v>
      </c>
      <c r="W29" s="51">
        <f t="shared" si="4"/>
        <v>190000</v>
      </c>
      <c r="X29" s="51">
        <f t="shared" si="5"/>
        <v>760000</v>
      </c>
      <c r="Y29" s="125">
        <f t="shared" si="6"/>
        <v>26.666666666666664</v>
      </c>
      <c r="Z29" s="125">
        <f t="shared" si="7"/>
        <v>14.166666666666666</v>
      </c>
      <c r="AA29" s="134"/>
      <c r="AB29" s="133"/>
    </row>
    <row r="30" spans="2:28" x14ac:dyDescent="0.2">
      <c r="B30" s="132">
        <v>500000000</v>
      </c>
      <c r="C30" s="140">
        <v>2087260</v>
      </c>
      <c r="D30" s="132"/>
      <c r="E30" s="132"/>
      <c r="F30" s="132"/>
      <c r="G30" s="132"/>
      <c r="H30" s="132"/>
      <c r="K30" s="134"/>
      <c r="L30" s="117">
        <v>24</v>
      </c>
      <c r="M30" s="117">
        <f>[2]兵营招募!J27</f>
        <v>220000</v>
      </c>
      <c r="N30" s="117">
        <f>[2]兵营招募!K27</f>
        <v>57000</v>
      </c>
      <c r="O30" s="117">
        <f>[2]兵营招募!G27</f>
        <v>3500</v>
      </c>
      <c r="P30" s="117">
        <f>[2]士兵治疗!G27</f>
        <v>198000</v>
      </c>
      <c r="Q30" s="117">
        <f>[2]士兵治疗!E27</f>
        <v>43600</v>
      </c>
      <c r="R30" s="117">
        <f>[2]士兵治疗!D27</f>
        <v>24000</v>
      </c>
      <c r="S30" s="117">
        <f t="shared" si="0"/>
        <v>220000</v>
      </c>
      <c r="T30" s="51">
        <f t="shared" si="1"/>
        <v>220000</v>
      </c>
      <c r="U30" s="51">
        <f t="shared" si="2"/>
        <v>440000</v>
      </c>
      <c r="V30" s="139">
        <f t="shared" si="3"/>
        <v>200000</v>
      </c>
      <c r="W30" s="51">
        <f t="shared" si="4"/>
        <v>200000</v>
      </c>
      <c r="X30" s="51">
        <f t="shared" si="5"/>
        <v>800000</v>
      </c>
      <c r="Y30" s="125">
        <f t="shared" si="6"/>
        <v>26.666666666666664</v>
      </c>
      <c r="Z30" s="125">
        <f t="shared" si="7"/>
        <v>14.166666666666666</v>
      </c>
      <c r="AA30" s="134"/>
      <c r="AB30" s="133"/>
    </row>
    <row r="31" spans="2:28" x14ac:dyDescent="0.2">
      <c r="B31" s="132"/>
      <c r="C31" s="132"/>
      <c r="D31" s="132"/>
      <c r="E31" s="132"/>
      <c r="F31" s="132"/>
      <c r="G31" s="132"/>
      <c r="H31" s="132"/>
      <c r="K31" s="134"/>
      <c r="L31" s="117">
        <v>25</v>
      </c>
      <c r="M31" s="117">
        <f>[2]兵营招募!J28</f>
        <v>230000</v>
      </c>
      <c r="N31" s="117">
        <f>[2]兵营招募!K28</f>
        <v>60000</v>
      </c>
      <c r="O31" s="117">
        <f>[2]兵营招募!G28</f>
        <v>3500</v>
      </c>
      <c r="P31" s="117">
        <f>[2]士兵治疗!G28</f>
        <v>210000</v>
      </c>
      <c r="Q31" s="117">
        <f>[2]士兵治疗!E28</f>
        <v>47000</v>
      </c>
      <c r="R31" s="117">
        <f>[2]士兵治疗!D28</f>
        <v>24000</v>
      </c>
      <c r="S31" s="117">
        <f t="shared" si="0"/>
        <v>230000</v>
      </c>
      <c r="T31" s="51">
        <f t="shared" si="1"/>
        <v>230000</v>
      </c>
      <c r="U31" s="51">
        <f t="shared" si="2"/>
        <v>460000</v>
      </c>
      <c r="V31" s="139">
        <f t="shared" si="3"/>
        <v>210000</v>
      </c>
      <c r="W31" s="51">
        <f t="shared" si="4"/>
        <v>210000</v>
      </c>
      <c r="X31" s="51">
        <f t="shared" si="5"/>
        <v>840000</v>
      </c>
      <c r="Y31" s="125">
        <f t="shared" si="6"/>
        <v>26.666666666666664</v>
      </c>
      <c r="Z31" s="125">
        <f t="shared" si="7"/>
        <v>14.166666666666666</v>
      </c>
      <c r="AA31" s="134"/>
      <c r="AB31" s="133"/>
    </row>
    <row r="32" spans="2:28" x14ac:dyDescent="0.2">
      <c r="B32" s="132"/>
      <c r="C32" s="132"/>
      <c r="D32" s="132"/>
      <c r="E32" s="132"/>
      <c r="F32" s="132"/>
      <c r="G32" s="132"/>
      <c r="H32" s="132"/>
      <c r="K32" s="134"/>
      <c r="L32" s="117">
        <v>26</v>
      </c>
      <c r="M32" s="117">
        <f>[2]兵营招募!J29</f>
        <v>240000</v>
      </c>
      <c r="N32" s="117">
        <f>[2]兵营招募!K29</f>
        <v>63000</v>
      </c>
      <c r="O32" s="117">
        <f>[2]兵营招募!G29</f>
        <v>3500</v>
      </c>
      <c r="P32" s="117">
        <f>[2]士兵治疗!G29</f>
        <v>222000</v>
      </c>
      <c r="Q32" s="117">
        <f>[2]士兵治疗!E29</f>
        <v>51200</v>
      </c>
      <c r="R32" s="117">
        <f>[2]士兵治疗!D29</f>
        <v>24000</v>
      </c>
      <c r="S32" s="117">
        <f t="shared" si="0"/>
        <v>240000</v>
      </c>
      <c r="T32" s="51">
        <f t="shared" si="1"/>
        <v>240000</v>
      </c>
      <c r="U32" s="51">
        <f t="shared" si="2"/>
        <v>480000</v>
      </c>
      <c r="V32" s="139">
        <f t="shared" si="3"/>
        <v>220000</v>
      </c>
      <c r="W32" s="51">
        <f t="shared" si="4"/>
        <v>220000</v>
      </c>
      <c r="X32" s="51">
        <f t="shared" si="5"/>
        <v>880000</v>
      </c>
      <c r="Y32" s="125">
        <f t="shared" si="6"/>
        <v>26.666666666666664</v>
      </c>
      <c r="Z32" s="125">
        <f t="shared" si="7"/>
        <v>14.166666666666666</v>
      </c>
      <c r="AA32" s="134"/>
      <c r="AB32" s="133"/>
    </row>
    <row r="33" spans="1:28" x14ac:dyDescent="0.2">
      <c r="B33" s="132"/>
      <c r="C33" s="132"/>
      <c r="D33" s="132"/>
      <c r="E33" s="132"/>
      <c r="F33" s="132"/>
      <c r="G33" s="132"/>
      <c r="H33" s="132"/>
      <c r="K33" s="134"/>
      <c r="L33" s="117">
        <v>27</v>
      </c>
      <c r="M33" s="117">
        <f>[2]兵营招募!J30</f>
        <v>250000</v>
      </c>
      <c r="N33" s="117">
        <f>[2]兵营招募!K30</f>
        <v>66000</v>
      </c>
      <c r="O33" s="117">
        <f>[2]兵营招募!G30</f>
        <v>3500</v>
      </c>
      <c r="P33" s="117">
        <f>[2]士兵治疗!G30</f>
        <v>234000</v>
      </c>
      <c r="Q33" s="117">
        <f>[2]士兵治疗!E30</f>
        <v>55400</v>
      </c>
      <c r="R33" s="117">
        <f>[2]士兵治疗!D30</f>
        <v>24000</v>
      </c>
      <c r="S33" s="117">
        <f t="shared" si="0"/>
        <v>250000</v>
      </c>
      <c r="T33" s="51">
        <f t="shared" si="1"/>
        <v>250000</v>
      </c>
      <c r="U33" s="51">
        <f t="shared" si="2"/>
        <v>500000</v>
      </c>
      <c r="V33" s="139">
        <f t="shared" si="3"/>
        <v>230000</v>
      </c>
      <c r="W33" s="51">
        <f t="shared" si="4"/>
        <v>230000</v>
      </c>
      <c r="X33" s="51">
        <f t="shared" si="5"/>
        <v>920000</v>
      </c>
      <c r="Y33" s="125">
        <f t="shared" si="6"/>
        <v>26.666666666666664</v>
      </c>
      <c r="Z33" s="125">
        <f t="shared" si="7"/>
        <v>14.166666666666666</v>
      </c>
      <c r="AA33" s="134"/>
      <c r="AB33" s="133"/>
    </row>
    <row r="34" spans="1:28" x14ac:dyDescent="0.2">
      <c r="B34" s="132"/>
      <c r="C34" s="132"/>
      <c r="D34" s="132"/>
      <c r="E34" s="132"/>
      <c r="F34" s="132"/>
      <c r="G34" s="132"/>
      <c r="H34" s="132"/>
      <c r="K34" s="134"/>
      <c r="L34" s="117">
        <v>28</v>
      </c>
      <c r="M34" s="117">
        <f>[2]兵营招募!J31</f>
        <v>260000</v>
      </c>
      <c r="N34" s="117">
        <f>[2]兵营招募!K31</f>
        <v>69000</v>
      </c>
      <c r="O34" s="117">
        <f>[2]兵营招募!G31</f>
        <v>3500</v>
      </c>
      <c r="P34" s="117">
        <f>[2]士兵治疗!G31</f>
        <v>246000</v>
      </c>
      <c r="Q34" s="117">
        <f>[2]士兵治疗!E31</f>
        <v>59600</v>
      </c>
      <c r="R34" s="117">
        <f>[2]士兵治疗!D31</f>
        <v>24000</v>
      </c>
      <c r="S34" s="117">
        <f t="shared" si="0"/>
        <v>260000</v>
      </c>
      <c r="T34" s="51">
        <f t="shared" si="1"/>
        <v>260000</v>
      </c>
      <c r="U34" s="51">
        <f t="shared" si="2"/>
        <v>520000</v>
      </c>
      <c r="V34" s="139">
        <f t="shared" si="3"/>
        <v>250000</v>
      </c>
      <c r="W34" s="51">
        <f t="shared" si="4"/>
        <v>250000</v>
      </c>
      <c r="X34" s="51">
        <f t="shared" si="5"/>
        <v>1000000</v>
      </c>
      <c r="Y34" s="125">
        <f t="shared" si="6"/>
        <v>26.666666666666664</v>
      </c>
      <c r="Z34" s="125">
        <f t="shared" si="7"/>
        <v>14.166666666666666</v>
      </c>
      <c r="AA34" s="134"/>
      <c r="AB34" s="133"/>
    </row>
    <row r="35" spans="1:28" x14ac:dyDescent="0.2">
      <c r="B35" s="132"/>
      <c r="C35" s="132"/>
      <c r="D35" s="132"/>
      <c r="E35" s="132"/>
      <c r="F35" s="132"/>
      <c r="G35" s="132"/>
      <c r="H35" s="132"/>
      <c r="K35" s="134"/>
      <c r="L35" s="117">
        <v>29</v>
      </c>
      <c r="M35" s="117">
        <f>[2]兵营招募!J32</f>
        <v>270000</v>
      </c>
      <c r="N35" s="117">
        <f>[2]兵营招募!K32</f>
        <v>72000</v>
      </c>
      <c r="O35" s="117">
        <f>[2]兵营招募!G32</f>
        <v>3500</v>
      </c>
      <c r="P35" s="117">
        <f>[2]士兵治疗!G32</f>
        <v>258000</v>
      </c>
      <c r="Q35" s="117">
        <f>[2]士兵治疗!E32</f>
        <v>63800</v>
      </c>
      <c r="R35" s="117">
        <f>[2]士兵治疗!D32</f>
        <v>24000</v>
      </c>
      <c r="S35" s="117">
        <f t="shared" si="0"/>
        <v>270000</v>
      </c>
      <c r="T35" s="51">
        <f t="shared" si="1"/>
        <v>270000</v>
      </c>
      <c r="U35" s="51">
        <f t="shared" si="2"/>
        <v>540000</v>
      </c>
      <c r="V35" s="139">
        <f t="shared" si="3"/>
        <v>260000</v>
      </c>
      <c r="W35" s="51">
        <f t="shared" si="4"/>
        <v>260000</v>
      </c>
      <c r="X35" s="51">
        <f t="shared" si="5"/>
        <v>1040000</v>
      </c>
      <c r="Y35" s="125">
        <f t="shared" si="6"/>
        <v>26.666666666666664</v>
      </c>
      <c r="Z35" s="125">
        <f t="shared" si="7"/>
        <v>14.166666666666666</v>
      </c>
      <c r="AA35" s="134"/>
      <c r="AB35" s="133"/>
    </row>
    <row r="36" spans="1:28" x14ac:dyDescent="0.2">
      <c r="K36" s="134"/>
      <c r="L36" s="117">
        <v>30</v>
      </c>
      <c r="M36" s="117">
        <f>[2]兵营招募!J33</f>
        <v>280000</v>
      </c>
      <c r="N36" s="117">
        <f>[2]兵营招募!K33</f>
        <v>75000</v>
      </c>
      <c r="O36" s="117">
        <f>[2]兵营招募!G33</f>
        <v>3500</v>
      </c>
      <c r="P36" s="117">
        <f>[2]士兵治疗!G33</f>
        <v>270000</v>
      </c>
      <c r="Q36" s="117">
        <f>[2]士兵治疗!E33</f>
        <v>68000</v>
      </c>
      <c r="R36" s="117">
        <f>[2]士兵治疗!D33</f>
        <v>24000</v>
      </c>
      <c r="S36" s="117">
        <f t="shared" si="0"/>
        <v>280000</v>
      </c>
      <c r="T36" s="51">
        <f t="shared" si="1"/>
        <v>280000</v>
      </c>
      <c r="U36" s="51">
        <f t="shared" si="2"/>
        <v>560000</v>
      </c>
      <c r="V36" s="139">
        <f t="shared" si="3"/>
        <v>270000</v>
      </c>
      <c r="W36" s="51">
        <f t="shared" si="4"/>
        <v>270000</v>
      </c>
      <c r="X36" s="51">
        <f t="shared" si="5"/>
        <v>1080000</v>
      </c>
      <c r="Y36" s="125">
        <f t="shared" si="6"/>
        <v>26.666666666666664</v>
      </c>
      <c r="Z36" s="125">
        <f t="shared" si="7"/>
        <v>14.166666666666666</v>
      </c>
      <c r="AA36" s="134"/>
      <c r="AB36" s="133"/>
    </row>
    <row r="37" spans="1:28" x14ac:dyDescent="0.2">
      <c r="K37" s="134"/>
      <c r="L37" s="117">
        <v>31</v>
      </c>
      <c r="P37" s="117">
        <f>[2]士兵治疗!G34</f>
        <v>282000</v>
      </c>
      <c r="Q37" s="117">
        <f>[2]士兵治疗!E34</f>
        <v>73000</v>
      </c>
      <c r="R37" s="117">
        <f>[2]士兵治疗!D34</f>
        <v>24000</v>
      </c>
      <c r="S37" s="117" t="str">
        <f t="shared" si="0"/>
        <v/>
      </c>
      <c r="T37" s="117" t="str">
        <f t="shared" ref="T37:T38" si="8">IF(N37="","",N37*(1+INDEX($C$6:$C$11,MATCH(T$6,$B$6:$B$11,0))))</f>
        <v/>
      </c>
      <c r="U37" s="117" t="str">
        <f t="shared" ref="U37:U38" si="9">IF(O37="","",O37*(1+INDEX($C$6:$C$11,MATCH(U$6,$B$6:$B$11,0))))</f>
        <v/>
      </c>
      <c r="V37" s="139">
        <f t="shared" si="3"/>
        <v>280000</v>
      </c>
      <c r="W37" s="51">
        <f t="shared" si="4"/>
        <v>280000</v>
      </c>
      <c r="X37" s="51">
        <f t="shared" si="5"/>
        <v>1120000</v>
      </c>
      <c r="Y37" s="125" t="str">
        <f t="shared" si="6"/>
        <v/>
      </c>
      <c r="Z37" s="125">
        <f t="shared" si="7"/>
        <v>14.166666666666666</v>
      </c>
      <c r="AA37" s="134"/>
      <c r="AB37" s="133"/>
    </row>
    <row r="38" spans="1:28" x14ac:dyDescent="0.2">
      <c r="A38" s="48" t="s">
        <v>454</v>
      </c>
      <c r="K38" s="134"/>
      <c r="L38" s="117">
        <v>32</v>
      </c>
      <c r="P38" s="117">
        <f>[2]士兵治疗!G35</f>
        <v>294000</v>
      </c>
      <c r="Q38" s="117">
        <f>[2]士兵治疗!E35</f>
        <v>78000</v>
      </c>
      <c r="R38" s="117">
        <f>[2]士兵治疗!D35</f>
        <v>24000</v>
      </c>
      <c r="S38" s="117" t="str">
        <f t="shared" si="0"/>
        <v/>
      </c>
      <c r="T38" s="117" t="str">
        <f t="shared" si="8"/>
        <v/>
      </c>
      <c r="U38" s="117" t="str">
        <f t="shared" si="9"/>
        <v/>
      </c>
      <c r="V38" s="139">
        <f t="shared" si="3"/>
        <v>290000</v>
      </c>
      <c r="W38" s="51">
        <f t="shared" si="4"/>
        <v>290000</v>
      </c>
      <c r="X38" s="51">
        <f t="shared" si="5"/>
        <v>1160000</v>
      </c>
      <c r="Y38" s="125" t="str">
        <f t="shared" si="6"/>
        <v/>
      </c>
      <c r="Z38" s="125">
        <f t="shared" si="7"/>
        <v>14.166666666666666</v>
      </c>
      <c r="AA38" s="134"/>
      <c r="AB38" s="133"/>
    </row>
    <row r="39" spans="1:28" x14ac:dyDescent="0.2">
      <c r="K39" s="134"/>
      <c r="L39" s="117">
        <v>33</v>
      </c>
      <c r="P39" s="117">
        <f>[2]士兵治疗!G36</f>
        <v>306000</v>
      </c>
      <c r="Q39" s="117">
        <f>[2]士兵治疗!E36</f>
        <v>83000</v>
      </c>
      <c r="R39" s="117">
        <f>[2]士兵治疗!D36</f>
        <v>24000</v>
      </c>
      <c r="S39" s="117" t="str">
        <f t="shared" ref="S39:S70" si="10">IF(M39="","",M39*(1+INDEX($C$6:$C$11,MATCH(S$6,$B$6:$B$11,0))))</f>
        <v/>
      </c>
      <c r="T39" s="117" t="str">
        <f t="shared" ref="T39:T70" si="11">IF(N39="","",N39*(1+INDEX($C$6:$C$11,MATCH(T$6,$B$6:$B$11,0))))</f>
        <v/>
      </c>
      <c r="U39" s="117" t="str">
        <f t="shared" ref="U39:U70" si="12">IF(O39="","",O39*(1+INDEX($C$6:$C$11,MATCH(U$6,$B$6:$B$11,0))))</f>
        <v/>
      </c>
      <c r="V39" s="139">
        <f t="shared" si="3"/>
        <v>310000</v>
      </c>
      <c r="W39" s="51">
        <f t="shared" si="4"/>
        <v>310000</v>
      </c>
      <c r="X39" s="51">
        <f t="shared" si="5"/>
        <v>1240000</v>
      </c>
      <c r="Y39" s="125" t="str">
        <f t="shared" si="6"/>
        <v/>
      </c>
      <c r="Z39" s="125">
        <f t="shared" si="7"/>
        <v>14.166666666666666</v>
      </c>
      <c r="AA39" s="134"/>
      <c r="AB39" s="133"/>
    </row>
    <row r="40" spans="1:28" x14ac:dyDescent="0.2">
      <c r="K40" s="134"/>
      <c r="L40" s="117">
        <v>34</v>
      </c>
      <c r="P40" s="117">
        <f>[2]士兵治疗!G37</f>
        <v>318000</v>
      </c>
      <c r="Q40" s="117">
        <f>[2]士兵治疗!E37</f>
        <v>88000</v>
      </c>
      <c r="R40" s="117">
        <f>[2]士兵治疗!D37</f>
        <v>24000</v>
      </c>
      <c r="S40" s="117" t="str">
        <f t="shared" si="10"/>
        <v/>
      </c>
      <c r="T40" s="117" t="str">
        <f t="shared" si="11"/>
        <v/>
      </c>
      <c r="U40" s="117" t="str">
        <f t="shared" si="12"/>
        <v/>
      </c>
      <c r="V40" s="139">
        <f t="shared" si="3"/>
        <v>320000</v>
      </c>
      <c r="W40" s="51">
        <f t="shared" si="4"/>
        <v>320000</v>
      </c>
      <c r="X40" s="51">
        <f t="shared" si="5"/>
        <v>1280000</v>
      </c>
      <c r="Y40" s="125" t="str">
        <f t="shared" si="6"/>
        <v/>
      </c>
      <c r="Z40" s="125">
        <f t="shared" si="7"/>
        <v>14.166666666666666</v>
      </c>
      <c r="AA40" s="134"/>
      <c r="AB40" s="133"/>
    </row>
    <row r="41" spans="1:28" x14ac:dyDescent="0.2">
      <c r="B41" s="125" t="s">
        <v>455</v>
      </c>
      <c r="C41" s="125" t="s">
        <v>457</v>
      </c>
      <c r="D41" s="131" t="s">
        <v>456</v>
      </c>
      <c r="E41" s="125" t="s">
        <v>458</v>
      </c>
      <c r="F41" s="125"/>
      <c r="G41" s="125"/>
      <c r="K41" s="134"/>
      <c r="L41" s="117">
        <v>35</v>
      </c>
      <c r="P41" s="117">
        <f>[2]士兵治疗!G38</f>
        <v>330000</v>
      </c>
      <c r="Q41" s="117">
        <f>[2]士兵治疗!E38</f>
        <v>93000</v>
      </c>
      <c r="R41" s="117">
        <f>[2]士兵治疗!D38</f>
        <v>24000</v>
      </c>
      <c r="S41" s="117" t="str">
        <f t="shared" si="10"/>
        <v/>
      </c>
      <c r="T41" s="117" t="str">
        <f t="shared" si="11"/>
        <v/>
      </c>
      <c r="U41" s="117" t="str">
        <f t="shared" si="12"/>
        <v/>
      </c>
      <c r="V41" s="139">
        <f t="shared" si="3"/>
        <v>330000</v>
      </c>
      <c r="W41" s="51">
        <f t="shared" si="4"/>
        <v>330000</v>
      </c>
      <c r="X41" s="51">
        <f t="shared" si="5"/>
        <v>1320000</v>
      </c>
      <c r="Y41" s="125" t="str">
        <f t="shared" si="6"/>
        <v/>
      </c>
      <c r="Z41" s="125">
        <f t="shared" si="7"/>
        <v>14.166666666666666</v>
      </c>
      <c r="AA41" s="134"/>
      <c r="AB41" s="133"/>
    </row>
    <row r="42" spans="1:28" x14ac:dyDescent="0.2">
      <c r="B42" s="125">
        <f>其他调用!CV4</f>
        <v>1</v>
      </c>
      <c r="C42" s="27">
        <v>0.5</v>
      </c>
      <c r="D42" s="131">
        <f>ROUND(其他调用!CW4*(1+C42),-2)</f>
        <v>2300</v>
      </c>
      <c r="E42" s="116">
        <v>600</v>
      </c>
      <c r="K42" s="134"/>
      <c r="L42" s="117">
        <v>36</v>
      </c>
      <c r="P42" s="117">
        <f>[2]士兵治疗!G39</f>
        <v>342000</v>
      </c>
      <c r="Q42" s="117">
        <f>[2]士兵治疗!E39</f>
        <v>98800</v>
      </c>
      <c r="R42" s="117">
        <f>[2]士兵治疗!D39</f>
        <v>24000</v>
      </c>
      <c r="S42" s="117" t="str">
        <f t="shared" si="10"/>
        <v/>
      </c>
      <c r="T42" s="117" t="str">
        <f t="shared" si="11"/>
        <v/>
      </c>
      <c r="U42" s="117" t="str">
        <f t="shared" si="12"/>
        <v/>
      </c>
      <c r="V42" s="139">
        <f t="shared" si="3"/>
        <v>340000</v>
      </c>
      <c r="W42" s="51">
        <f t="shared" si="4"/>
        <v>340000</v>
      </c>
      <c r="X42" s="51">
        <f t="shared" si="5"/>
        <v>1360000</v>
      </c>
      <c r="Y42" s="125" t="str">
        <f t="shared" si="6"/>
        <v/>
      </c>
      <c r="Z42" s="125">
        <f t="shared" si="7"/>
        <v>14.166666666666666</v>
      </c>
      <c r="AA42" s="134"/>
      <c r="AB42" s="133"/>
    </row>
    <row r="43" spans="1:28" x14ac:dyDescent="0.2">
      <c r="B43" s="131">
        <f>其他调用!CV5</f>
        <v>2</v>
      </c>
      <c r="C43" s="27">
        <v>0.5</v>
      </c>
      <c r="D43" s="131">
        <f>ROUND(其他调用!CW5*(1+C43),-2)</f>
        <v>2300</v>
      </c>
      <c r="E43" s="139">
        <v>600</v>
      </c>
      <c r="F43" s="125"/>
      <c r="G43" s="125"/>
      <c r="K43" s="134"/>
      <c r="L43" s="117">
        <v>37</v>
      </c>
      <c r="P43" s="117">
        <f>[2]士兵治疗!G40</f>
        <v>354000</v>
      </c>
      <c r="Q43" s="117">
        <f>[2]士兵治疗!E40</f>
        <v>104600</v>
      </c>
      <c r="R43" s="117">
        <f>[2]士兵治疗!D40</f>
        <v>24000</v>
      </c>
      <c r="S43" s="117" t="str">
        <f t="shared" si="10"/>
        <v/>
      </c>
      <c r="T43" s="117" t="str">
        <f t="shared" si="11"/>
        <v/>
      </c>
      <c r="U43" s="117" t="str">
        <f t="shared" si="12"/>
        <v/>
      </c>
      <c r="V43" s="139">
        <f t="shared" si="3"/>
        <v>350000</v>
      </c>
      <c r="W43" s="51">
        <f t="shared" si="4"/>
        <v>350000</v>
      </c>
      <c r="X43" s="51">
        <f t="shared" si="5"/>
        <v>1400000</v>
      </c>
      <c r="Y43" s="125" t="str">
        <f t="shared" si="6"/>
        <v/>
      </c>
      <c r="Z43" s="125">
        <f t="shared" si="7"/>
        <v>14.166666666666666</v>
      </c>
      <c r="AA43" s="134"/>
      <c r="AB43" s="133"/>
    </row>
    <row r="44" spans="1:28" x14ac:dyDescent="0.2">
      <c r="B44" s="131">
        <f>其他调用!CV6</f>
        <v>3</v>
      </c>
      <c r="C44" s="27">
        <v>0.5</v>
      </c>
      <c r="D44" s="131">
        <f>ROUND(其他调用!CW6*(1+C44),-2)</f>
        <v>2300</v>
      </c>
      <c r="E44" s="139">
        <v>600</v>
      </c>
      <c r="K44" s="134"/>
      <c r="L44" s="117">
        <v>38</v>
      </c>
      <c r="P44" s="117">
        <f>[2]士兵治疗!G41</f>
        <v>366000</v>
      </c>
      <c r="Q44" s="117">
        <f>[2]士兵治疗!E41</f>
        <v>110400</v>
      </c>
      <c r="R44" s="117">
        <f>[2]士兵治疗!D41</f>
        <v>24000</v>
      </c>
      <c r="S44" s="117" t="str">
        <f t="shared" si="10"/>
        <v/>
      </c>
      <c r="T44" s="117" t="str">
        <f t="shared" si="11"/>
        <v/>
      </c>
      <c r="U44" s="117" t="str">
        <f t="shared" si="12"/>
        <v/>
      </c>
      <c r="V44" s="139">
        <f t="shared" si="3"/>
        <v>370000</v>
      </c>
      <c r="W44" s="51">
        <f t="shared" si="4"/>
        <v>370000</v>
      </c>
      <c r="X44" s="51">
        <f t="shared" si="5"/>
        <v>1480000</v>
      </c>
      <c r="Y44" s="125" t="str">
        <f t="shared" si="6"/>
        <v/>
      </c>
      <c r="Z44" s="125">
        <f t="shared" si="7"/>
        <v>14.166666666666666</v>
      </c>
      <c r="AA44" s="134"/>
      <c r="AB44" s="133"/>
    </row>
    <row r="45" spans="1:28" x14ac:dyDescent="0.2">
      <c r="B45" s="131">
        <f>其他调用!CV7</f>
        <v>4</v>
      </c>
      <c r="C45" s="27">
        <v>0.5</v>
      </c>
      <c r="D45" s="131">
        <f>ROUND(其他调用!CW7*(1+C45),-2)</f>
        <v>2300</v>
      </c>
      <c r="E45" s="139">
        <v>600</v>
      </c>
      <c r="K45" s="134"/>
      <c r="L45" s="117">
        <v>39</v>
      </c>
      <c r="P45" s="117">
        <f>[2]士兵治疗!G42</f>
        <v>378000</v>
      </c>
      <c r="Q45" s="117">
        <f>[2]士兵治疗!E42</f>
        <v>116200</v>
      </c>
      <c r="R45" s="117">
        <f>[2]士兵治疗!D42</f>
        <v>24000</v>
      </c>
      <c r="S45" s="117" t="str">
        <f t="shared" si="10"/>
        <v/>
      </c>
      <c r="T45" s="117" t="str">
        <f t="shared" si="11"/>
        <v/>
      </c>
      <c r="U45" s="117" t="str">
        <f t="shared" si="12"/>
        <v/>
      </c>
      <c r="V45" s="139">
        <f t="shared" si="3"/>
        <v>380000</v>
      </c>
      <c r="W45" s="51">
        <f t="shared" si="4"/>
        <v>380000</v>
      </c>
      <c r="X45" s="51">
        <f t="shared" si="5"/>
        <v>1520000</v>
      </c>
      <c r="Y45" s="125" t="str">
        <f t="shared" si="6"/>
        <v/>
      </c>
      <c r="Z45" s="125">
        <f t="shared" si="7"/>
        <v>14.166666666666666</v>
      </c>
      <c r="AA45" s="134"/>
      <c r="AB45" s="133"/>
    </row>
    <row r="46" spans="1:28" x14ac:dyDescent="0.2">
      <c r="B46" s="131">
        <f>其他调用!CV8</f>
        <v>5</v>
      </c>
      <c r="C46" s="27">
        <v>0.5</v>
      </c>
      <c r="D46" s="131">
        <f>ROUND(其他调用!CW8*(1+C46),-2)</f>
        <v>2300</v>
      </c>
      <c r="E46" s="139">
        <v>600</v>
      </c>
      <c r="K46" s="134"/>
      <c r="L46" s="117">
        <v>40</v>
      </c>
      <c r="P46" s="117">
        <f>[2]士兵治疗!G43</f>
        <v>390000</v>
      </c>
      <c r="Q46" s="117">
        <f>[2]士兵治疗!E43</f>
        <v>122000</v>
      </c>
      <c r="R46" s="117">
        <f>[2]士兵治疗!D43</f>
        <v>24000</v>
      </c>
      <c r="S46" s="117" t="str">
        <f t="shared" si="10"/>
        <v/>
      </c>
      <c r="T46" s="117" t="str">
        <f t="shared" si="11"/>
        <v/>
      </c>
      <c r="U46" s="117" t="str">
        <f t="shared" si="12"/>
        <v/>
      </c>
      <c r="V46" s="139">
        <f t="shared" si="3"/>
        <v>390000</v>
      </c>
      <c r="W46" s="51">
        <f t="shared" si="4"/>
        <v>390000</v>
      </c>
      <c r="X46" s="51">
        <f t="shared" si="5"/>
        <v>1560000</v>
      </c>
      <c r="Y46" s="125" t="str">
        <f t="shared" si="6"/>
        <v/>
      </c>
      <c r="Z46" s="125">
        <f t="shared" si="7"/>
        <v>14.166666666666666</v>
      </c>
      <c r="AA46" s="134"/>
      <c r="AB46" s="133"/>
    </row>
    <row r="47" spans="1:28" x14ac:dyDescent="0.2">
      <c r="B47" s="131">
        <f>其他调用!CV9</f>
        <v>6</v>
      </c>
      <c r="C47" s="27">
        <v>0.5</v>
      </c>
      <c r="D47" s="131">
        <f>ROUND(其他调用!CW9*(1+C47),-2)</f>
        <v>2300</v>
      </c>
      <c r="E47" s="139">
        <v>600</v>
      </c>
      <c r="K47" s="134"/>
      <c r="L47" s="117">
        <v>41</v>
      </c>
      <c r="P47" s="117">
        <f>[2]士兵治疗!G44</f>
        <v>402000</v>
      </c>
      <c r="Q47" s="117">
        <f>[2]士兵治疗!E44</f>
        <v>128600</v>
      </c>
      <c r="R47" s="117">
        <f>[2]士兵治疗!D44</f>
        <v>24000</v>
      </c>
      <c r="S47" s="117" t="str">
        <f t="shared" si="10"/>
        <v/>
      </c>
      <c r="T47" s="117" t="str">
        <f t="shared" si="11"/>
        <v/>
      </c>
      <c r="U47" s="117" t="str">
        <f t="shared" si="12"/>
        <v/>
      </c>
      <c r="V47" s="139">
        <f t="shared" si="3"/>
        <v>400000</v>
      </c>
      <c r="W47" s="51">
        <f t="shared" si="4"/>
        <v>400000</v>
      </c>
      <c r="X47" s="51">
        <f t="shared" si="5"/>
        <v>1600000</v>
      </c>
      <c r="Y47" s="125" t="str">
        <f t="shared" si="6"/>
        <v/>
      </c>
      <c r="Z47" s="125">
        <f t="shared" si="7"/>
        <v>14.166666666666666</v>
      </c>
      <c r="AA47" s="134"/>
      <c r="AB47" s="133"/>
    </row>
    <row r="48" spans="1:28" x14ac:dyDescent="0.2">
      <c r="B48" s="131">
        <f>其他调用!CV10</f>
        <v>7</v>
      </c>
      <c r="C48" s="27">
        <v>0.5</v>
      </c>
      <c r="D48" s="131">
        <f>ROUND(其他调用!CW10*(1+C48),-2)</f>
        <v>2300</v>
      </c>
      <c r="E48" s="139">
        <v>600</v>
      </c>
      <c r="K48" s="134"/>
      <c r="L48" s="117">
        <v>42</v>
      </c>
      <c r="P48" s="117">
        <f>[2]士兵治疗!G45</f>
        <v>414000</v>
      </c>
      <c r="Q48" s="117">
        <f>[2]士兵治疗!E45</f>
        <v>135200</v>
      </c>
      <c r="R48" s="117">
        <f>[2]士兵治疗!D45</f>
        <v>24000</v>
      </c>
      <c r="S48" s="117" t="str">
        <f t="shared" si="10"/>
        <v/>
      </c>
      <c r="T48" s="117" t="str">
        <f t="shared" si="11"/>
        <v/>
      </c>
      <c r="U48" s="117" t="str">
        <f t="shared" si="12"/>
        <v/>
      </c>
      <c r="V48" s="139">
        <f t="shared" si="3"/>
        <v>410000</v>
      </c>
      <c r="W48" s="51">
        <f t="shared" si="4"/>
        <v>410000</v>
      </c>
      <c r="X48" s="51">
        <f t="shared" si="5"/>
        <v>1640000</v>
      </c>
      <c r="Y48" s="125" t="str">
        <f t="shared" si="6"/>
        <v/>
      </c>
      <c r="Z48" s="125">
        <f t="shared" si="7"/>
        <v>14.166666666666666</v>
      </c>
      <c r="AA48" s="134"/>
      <c r="AB48" s="133"/>
    </row>
    <row r="49" spans="2:28" x14ac:dyDescent="0.2">
      <c r="B49" s="131">
        <f>其他调用!CV11</f>
        <v>8</v>
      </c>
      <c r="C49" s="27">
        <v>0.5</v>
      </c>
      <c r="D49" s="131">
        <f>ROUND(其他调用!CW11*(1+C49),-2)</f>
        <v>2300</v>
      </c>
      <c r="E49" s="139">
        <v>600</v>
      </c>
      <c r="K49" s="134"/>
      <c r="L49" s="117">
        <v>43</v>
      </c>
      <c r="P49" s="117">
        <f>[2]士兵治疗!G46</f>
        <v>426000</v>
      </c>
      <c r="Q49" s="117">
        <f>[2]士兵治疗!E46</f>
        <v>141800</v>
      </c>
      <c r="R49" s="117">
        <f>[2]士兵治疗!D46</f>
        <v>24000</v>
      </c>
      <c r="S49" s="117" t="str">
        <f t="shared" si="10"/>
        <v/>
      </c>
      <c r="T49" s="117" t="str">
        <f t="shared" si="11"/>
        <v/>
      </c>
      <c r="U49" s="117" t="str">
        <f t="shared" si="12"/>
        <v/>
      </c>
      <c r="V49" s="139">
        <f t="shared" si="3"/>
        <v>430000</v>
      </c>
      <c r="W49" s="51">
        <f t="shared" si="4"/>
        <v>430000</v>
      </c>
      <c r="X49" s="51">
        <f t="shared" si="5"/>
        <v>1720000</v>
      </c>
      <c r="Y49" s="125" t="str">
        <f t="shared" si="6"/>
        <v/>
      </c>
      <c r="Z49" s="125">
        <f t="shared" si="7"/>
        <v>14.166666666666666</v>
      </c>
      <c r="AA49" s="134"/>
      <c r="AB49" s="133"/>
    </row>
    <row r="50" spans="2:28" x14ac:dyDescent="0.2">
      <c r="B50" s="131">
        <f>其他调用!CV12</f>
        <v>9</v>
      </c>
      <c r="C50" s="27">
        <v>0.5</v>
      </c>
      <c r="D50" s="131">
        <f>ROUND(其他调用!CW12*(1+C50),-2)</f>
        <v>2700</v>
      </c>
      <c r="E50" s="139">
        <v>600</v>
      </c>
      <c r="K50" s="134"/>
      <c r="L50" s="117">
        <v>44</v>
      </c>
      <c r="P50" s="117">
        <f>[2]士兵治疗!G47</f>
        <v>438000</v>
      </c>
      <c r="Q50" s="117">
        <f>[2]士兵治疗!E47</f>
        <v>148400</v>
      </c>
      <c r="R50" s="117">
        <f>[2]士兵治疗!D47</f>
        <v>24000</v>
      </c>
      <c r="S50" s="117" t="str">
        <f t="shared" si="10"/>
        <v/>
      </c>
      <c r="T50" s="117" t="str">
        <f t="shared" si="11"/>
        <v/>
      </c>
      <c r="U50" s="117" t="str">
        <f t="shared" si="12"/>
        <v/>
      </c>
      <c r="V50" s="139">
        <f t="shared" si="3"/>
        <v>440000</v>
      </c>
      <c r="W50" s="51">
        <f t="shared" si="4"/>
        <v>440000</v>
      </c>
      <c r="X50" s="51">
        <f t="shared" si="5"/>
        <v>1760000</v>
      </c>
      <c r="Y50" s="125" t="str">
        <f t="shared" si="6"/>
        <v/>
      </c>
      <c r="Z50" s="125">
        <f t="shared" si="7"/>
        <v>14.166666666666666</v>
      </c>
      <c r="AA50" s="134"/>
      <c r="AB50" s="133"/>
    </row>
    <row r="51" spans="2:28" x14ac:dyDescent="0.2">
      <c r="B51" s="131">
        <f>其他调用!CV13</f>
        <v>10</v>
      </c>
      <c r="C51" s="27">
        <v>0.5</v>
      </c>
      <c r="D51" s="131">
        <f>ROUND(其他调用!CW13*(1+C51),-2)</f>
        <v>2700</v>
      </c>
      <c r="E51" s="139">
        <v>600</v>
      </c>
      <c r="K51" s="134"/>
      <c r="L51" s="117">
        <v>45</v>
      </c>
      <c r="P51" s="117">
        <f>[2]士兵治疗!G48</f>
        <v>450000</v>
      </c>
      <c r="Q51" s="117">
        <f>[2]士兵治疗!E48</f>
        <v>155000</v>
      </c>
      <c r="R51" s="117">
        <f>[2]士兵治疗!D48</f>
        <v>24000</v>
      </c>
      <c r="S51" s="117" t="str">
        <f t="shared" si="10"/>
        <v/>
      </c>
      <c r="T51" s="117" t="str">
        <f t="shared" si="11"/>
        <v/>
      </c>
      <c r="U51" s="117" t="str">
        <f t="shared" si="12"/>
        <v/>
      </c>
      <c r="V51" s="139">
        <f t="shared" si="3"/>
        <v>450000</v>
      </c>
      <c r="W51" s="51">
        <f t="shared" si="4"/>
        <v>450000</v>
      </c>
      <c r="X51" s="51">
        <f t="shared" si="5"/>
        <v>1800000</v>
      </c>
      <c r="Y51" s="125" t="str">
        <f t="shared" si="6"/>
        <v/>
      </c>
      <c r="Z51" s="125">
        <f t="shared" si="7"/>
        <v>14.166666666666666</v>
      </c>
      <c r="AA51" s="134"/>
      <c r="AB51" s="133"/>
    </row>
    <row r="52" spans="2:28" x14ac:dyDescent="0.2">
      <c r="B52" s="131">
        <f>其他调用!CV14</f>
        <v>11</v>
      </c>
      <c r="C52" s="27">
        <v>0.5</v>
      </c>
      <c r="D52" s="131">
        <f>ROUND(其他调用!CW14*(1+C52),-2)</f>
        <v>2700</v>
      </c>
      <c r="E52" s="139">
        <v>600</v>
      </c>
      <c r="K52" s="134"/>
      <c r="L52" s="117">
        <v>46</v>
      </c>
      <c r="P52" s="117">
        <f>[2]士兵治疗!G49</f>
        <v>462000</v>
      </c>
      <c r="Q52" s="117">
        <f>[2]士兵治疗!E49</f>
        <v>162400</v>
      </c>
      <c r="R52" s="117">
        <f>[2]士兵治疗!D49</f>
        <v>24000</v>
      </c>
      <c r="S52" s="117" t="str">
        <f t="shared" si="10"/>
        <v/>
      </c>
      <c r="T52" s="117" t="str">
        <f t="shared" si="11"/>
        <v/>
      </c>
      <c r="U52" s="117" t="str">
        <f t="shared" si="12"/>
        <v/>
      </c>
      <c r="V52" s="139">
        <f t="shared" si="3"/>
        <v>460000</v>
      </c>
      <c r="W52" s="51">
        <f t="shared" si="4"/>
        <v>460000</v>
      </c>
      <c r="X52" s="51">
        <f t="shared" si="5"/>
        <v>1840000</v>
      </c>
      <c r="Y52" s="125" t="str">
        <f t="shared" si="6"/>
        <v/>
      </c>
      <c r="Z52" s="125">
        <f t="shared" si="7"/>
        <v>14.166666666666666</v>
      </c>
      <c r="AA52" s="134"/>
      <c r="AB52" s="133"/>
    </row>
    <row r="53" spans="2:28" x14ac:dyDescent="0.2">
      <c r="B53" s="131">
        <f>其他调用!CV15</f>
        <v>12</v>
      </c>
      <c r="C53" s="27">
        <v>0.5</v>
      </c>
      <c r="D53" s="131">
        <f>ROUND(其他调用!CW15*(1+C53),-2)</f>
        <v>2700</v>
      </c>
      <c r="E53" s="139">
        <v>600</v>
      </c>
      <c r="K53" s="134"/>
      <c r="L53" s="117">
        <v>47</v>
      </c>
      <c r="P53" s="117">
        <f>[2]士兵治疗!G50</f>
        <v>474000</v>
      </c>
      <c r="Q53" s="117">
        <f>[2]士兵治疗!E50</f>
        <v>169800</v>
      </c>
      <c r="R53" s="117">
        <f>[2]士兵治疗!D50</f>
        <v>24000</v>
      </c>
      <c r="S53" s="117" t="str">
        <f t="shared" si="10"/>
        <v/>
      </c>
      <c r="T53" s="117" t="str">
        <f t="shared" si="11"/>
        <v/>
      </c>
      <c r="U53" s="117" t="str">
        <f t="shared" si="12"/>
        <v/>
      </c>
      <c r="V53" s="139">
        <f t="shared" si="3"/>
        <v>470000</v>
      </c>
      <c r="W53" s="51">
        <f t="shared" si="4"/>
        <v>470000</v>
      </c>
      <c r="X53" s="51">
        <f t="shared" si="5"/>
        <v>1880000</v>
      </c>
      <c r="Y53" s="125" t="str">
        <f t="shared" si="6"/>
        <v/>
      </c>
      <c r="Z53" s="125">
        <f t="shared" si="7"/>
        <v>14.166666666666666</v>
      </c>
      <c r="AA53" s="134"/>
      <c r="AB53" s="133"/>
    </row>
    <row r="54" spans="2:28" x14ac:dyDescent="0.2">
      <c r="B54" s="131">
        <f>其他调用!CV16</f>
        <v>13</v>
      </c>
      <c r="C54" s="27">
        <v>0.5</v>
      </c>
      <c r="D54" s="131">
        <f>ROUND(其他调用!CW16*(1+C54),-2)</f>
        <v>2700</v>
      </c>
      <c r="E54" s="139">
        <v>600</v>
      </c>
      <c r="K54" s="134"/>
      <c r="L54" s="117">
        <v>48</v>
      </c>
      <c r="P54" s="117">
        <f>[2]士兵治疗!G51</f>
        <v>486000</v>
      </c>
      <c r="Q54" s="117">
        <f>[2]士兵治疗!E51</f>
        <v>177200</v>
      </c>
      <c r="R54" s="117">
        <f>[2]士兵治疗!D51</f>
        <v>24000</v>
      </c>
      <c r="S54" s="117" t="str">
        <f t="shared" si="10"/>
        <v/>
      </c>
      <c r="T54" s="117" t="str">
        <f t="shared" si="11"/>
        <v/>
      </c>
      <c r="U54" s="117" t="str">
        <f t="shared" si="12"/>
        <v/>
      </c>
      <c r="V54" s="139">
        <f t="shared" si="3"/>
        <v>490000</v>
      </c>
      <c r="W54" s="51">
        <f t="shared" si="4"/>
        <v>490000</v>
      </c>
      <c r="X54" s="51">
        <f t="shared" si="5"/>
        <v>1960000</v>
      </c>
      <c r="Y54" s="125" t="str">
        <f t="shared" si="6"/>
        <v/>
      </c>
      <c r="Z54" s="125">
        <f t="shared" si="7"/>
        <v>14.166666666666666</v>
      </c>
      <c r="AA54" s="134"/>
      <c r="AB54" s="133"/>
    </row>
    <row r="55" spans="2:28" x14ac:dyDescent="0.2">
      <c r="B55" s="131">
        <f>其他调用!CV17</f>
        <v>14</v>
      </c>
      <c r="C55" s="27">
        <v>0.5</v>
      </c>
      <c r="D55" s="131">
        <f>ROUND(其他调用!CW17*(1+C55),-2)</f>
        <v>2700</v>
      </c>
      <c r="E55" s="139">
        <v>600</v>
      </c>
      <c r="K55" s="134"/>
      <c r="L55" s="117">
        <v>49</v>
      </c>
      <c r="P55" s="117">
        <f>[2]士兵治疗!G52</f>
        <v>498000</v>
      </c>
      <c r="Q55" s="117">
        <f>[2]士兵治疗!E52</f>
        <v>184600</v>
      </c>
      <c r="R55" s="117">
        <f>[2]士兵治疗!D52</f>
        <v>24000</v>
      </c>
      <c r="S55" s="117" t="str">
        <f t="shared" si="10"/>
        <v/>
      </c>
      <c r="T55" s="117" t="str">
        <f t="shared" si="11"/>
        <v/>
      </c>
      <c r="U55" s="117" t="str">
        <f t="shared" si="12"/>
        <v/>
      </c>
      <c r="V55" s="139">
        <f t="shared" si="3"/>
        <v>500000</v>
      </c>
      <c r="W55" s="51">
        <f t="shared" si="4"/>
        <v>500000</v>
      </c>
      <c r="X55" s="51">
        <f t="shared" si="5"/>
        <v>2000000</v>
      </c>
      <c r="Y55" s="125" t="str">
        <f t="shared" si="6"/>
        <v/>
      </c>
      <c r="Z55" s="125">
        <f t="shared" si="7"/>
        <v>14.166666666666666</v>
      </c>
      <c r="AA55" s="134"/>
      <c r="AB55" s="133"/>
    </row>
    <row r="56" spans="2:28" x14ac:dyDescent="0.2">
      <c r="B56" s="131">
        <f>其他调用!CV18</f>
        <v>15</v>
      </c>
      <c r="C56" s="27">
        <v>0.5</v>
      </c>
      <c r="D56" s="131">
        <f>ROUND(其他调用!CW18*(1+C56),-2)</f>
        <v>2700</v>
      </c>
      <c r="E56" s="139">
        <v>600</v>
      </c>
      <c r="K56" s="134"/>
      <c r="L56" s="117">
        <v>50</v>
      </c>
      <c r="P56" s="117">
        <f>[2]士兵治疗!G53</f>
        <v>510000</v>
      </c>
      <c r="Q56" s="117">
        <f>[2]士兵治疗!E53</f>
        <v>192000</v>
      </c>
      <c r="R56" s="117">
        <f>[2]士兵治疗!D53</f>
        <v>24000</v>
      </c>
      <c r="S56" s="117" t="str">
        <f t="shared" si="10"/>
        <v/>
      </c>
      <c r="T56" s="117" t="str">
        <f t="shared" si="11"/>
        <v/>
      </c>
      <c r="U56" s="117" t="str">
        <f t="shared" si="12"/>
        <v/>
      </c>
      <c r="V56" s="139">
        <f t="shared" si="3"/>
        <v>510000</v>
      </c>
      <c r="W56" s="51">
        <f t="shared" si="4"/>
        <v>510000</v>
      </c>
      <c r="X56" s="51">
        <f t="shared" si="5"/>
        <v>2040000</v>
      </c>
      <c r="Y56" s="125" t="str">
        <f t="shared" si="6"/>
        <v/>
      </c>
      <c r="Z56" s="125">
        <f t="shared" si="7"/>
        <v>14.166666666666666</v>
      </c>
      <c r="AA56" s="134"/>
      <c r="AB56" s="133"/>
    </row>
    <row r="57" spans="2:28" x14ac:dyDescent="0.2">
      <c r="B57" s="131">
        <f>其他调用!CV19</f>
        <v>16</v>
      </c>
      <c r="C57" s="27">
        <v>0.5</v>
      </c>
      <c r="D57" s="131">
        <f>ROUND(其他调用!CW19*(1+C57),-2)</f>
        <v>2700</v>
      </c>
      <c r="E57" s="139">
        <v>600</v>
      </c>
      <c r="K57" s="134"/>
      <c r="L57" s="117">
        <v>51</v>
      </c>
      <c r="P57" s="117">
        <f>[2]士兵治疗!G54</f>
        <v>522000</v>
      </c>
      <c r="Q57" s="117">
        <f>[2]士兵治疗!E54</f>
        <v>199400</v>
      </c>
      <c r="R57" s="117">
        <f>[2]士兵治疗!D54</f>
        <v>24000</v>
      </c>
      <c r="S57" s="117" t="str">
        <f t="shared" si="10"/>
        <v/>
      </c>
      <c r="T57" s="117" t="str">
        <f t="shared" si="11"/>
        <v/>
      </c>
      <c r="U57" s="117" t="str">
        <f t="shared" si="12"/>
        <v/>
      </c>
      <c r="V57" s="139">
        <f t="shared" si="3"/>
        <v>520000</v>
      </c>
      <c r="W57" s="51">
        <f t="shared" si="4"/>
        <v>520000</v>
      </c>
      <c r="X57" s="51">
        <f t="shared" si="5"/>
        <v>2080000</v>
      </c>
      <c r="Y57" s="125" t="str">
        <f t="shared" si="6"/>
        <v/>
      </c>
      <c r="Z57" s="125">
        <f t="shared" si="7"/>
        <v>14.166666666666666</v>
      </c>
      <c r="AA57" s="134"/>
      <c r="AB57" s="133"/>
    </row>
    <row r="58" spans="2:28" x14ac:dyDescent="0.2">
      <c r="B58" s="131">
        <f>其他调用!CV20</f>
        <v>17</v>
      </c>
      <c r="C58" s="27">
        <v>0.5</v>
      </c>
      <c r="D58" s="131">
        <f>ROUND(其他调用!CW20*(1+C58),-2)</f>
        <v>3200</v>
      </c>
      <c r="E58" s="139">
        <v>600</v>
      </c>
      <c r="K58" s="134"/>
      <c r="L58" s="117">
        <v>52</v>
      </c>
      <c r="P58" s="117">
        <f>[2]士兵治疗!G55</f>
        <v>534000</v>
      </c>
      <c r="Q58" s="117">
        <f>[2]士兵治疗!E55</f>
        <v>206800</v>
      </c>
      <c r="R58" s="117">
        <f>[2]士兵治疗!D55</f>
        <v>24000</v>
      </c>
      <c r="S58" s="117" t="str">
        <f t="shared" si="10"/>
        <v/>
      </c>
      <c r="T58" s="117" t="str">
        <f t="shared" si="11"/>
        <v/>
      </c>
      <c r="U58" s="117" t="str">
        <f t="shared" si="12"/>
        <v/>
      </c>
      <c r="V58" s="139">
        <f t="shared" si="3"/>
        <v>530000</v>
      </c>
      <c r="W58" s="51">
        <f t="shared" si="4"/>
        <v>530000</v>
      </c>
      <c r="X58" s="51">
        <f t="shared" si="5"/>
        <v>2120000</v>
      </c>
      <c r="Y58" s="125" t="str">
        <f t="shared" si="6"/>
        <v/>
      </c>
      <c r="Z58" s="125">
        <f t="shared" si="7"/>
        <v>14.166666666666666</v>
      </c>
      <c r="AA58" s="134"/>
      <c r="AB58" s="133"/>
    </row>
    <row r="59" spans="2:28" x14ac:dyDescent="0.2">
      <c r="B59" s="131">
        <f>其他调用!CV21</f>
        <v>18</v>
      </c>
      <c r="C59" s="27">
        <v>0.5</v>
      </c>
      <c r="D59" s="131">
        <f>ROUND(其他调用!CW21*(1+C59),-2)</f>
        <v>3200</v>
      </c>
      <c r="E59" s="139">
        <v>600</v>
      </c>
      <c r="K59" s="134"/>
      <c r="L59" s="117">
        <v>53</v>
      </c>
      <c r="P59" s="117">
        <f>[2]士兵治疗!G56</f>
        <v>546000</v>
      </c>
      <c r="Q59" s="117">
        <f>[2]士兵治疗!E56</f>
        <v>214200</v>
      </c>
      <c r="R59" s="117">
        <f>[2]士兵治疗!D56</f>
        <v>24000</v>
      </c>
      <c r="S59" s="117" t="str">
        <f t="shared" si="10"/>
        <v/>
      </c>
      <c r="T59" s="117" t="str">
        <f t="shared" si="11"/>
        <v/>
      </c>
      <c r="U59" s="117" t="str">
        <f t="shared" si="12"/>
        <v/>
      </c>
      <c r="V59" s="139">
        <f t="shared" si="3"/>
        <v>550000</v>
      </c>
      <c r="W59" s="51">
        <f t="shared" si="4"/>
        <v>550000</v>
      </c>
      <c r="X59" s="51">
        <f t="shared" si="5"/>
        <v>2200000</v>
      </c>
      <c r="Y59" s="125" t="str">
        <f t="shared" si="6"/>
        <v/>
      </c>
      <c r="Z59" s="125">
        <f t="shared" si="7"/>
        <v>14.166666666666666</v>
      </c>
      <c r="AA59" s="134"/>
      <c r="AB59" s="133"/>
    </row>
    <row r="60" spans="2:28" x14ac:dyDescent="0.2">
      <c r="B60" s="131">
        <f>其他调用!CV22</f>
        <v>19</v>
      </c>
      <c r="C60" s="27">
        <v>0.5</v>
      </c>
      <c r="D60" s="131">
        <f>ROUND(其他调用!CW22*(1+C60),-2)</f>
        <v>3200</v>
      </c>
      <c r="E60" s="139">
        <v>600</v>
      </c>
      <c r="K60" s="134"/>
      <c r="L60" s="117">
        <v>54</v>
      </c>
      <c r="P60" s="117">
        <f>[2]士兵治疗!G57</f>
        <v>558000</v>
      </c>
      <c r="Q60" s="117">
        <f>[2]士兵治疗!E57</f>
        <v>221600</v>
      </c>
      <c r="R60" s="117">
        <f>[2]士兵治疗!D57</f>
        <v>24000</v>
      </c>
      <c r="S60" s="117" t="str">
        <f t="shared" si="10"/>
        <v/>
      </c>
      <c r="T60" s="117" t="str">
        <f t="shared" si="11"/>
        <v/>
      </c>
      <c r="U60" s="117" t="str">
        <f t="shared" si="12"/>
        <v/>
      </c>
      <c r="V60" s="139">
        <f t="shared" si="3"/>
        <v>560000</v>
      </c>
      <c r="W60" s="51">
        <f t="shared" si="4"/>
        <v>560000</v>
      </c>
      <c r="X60" s="51">
        <f t="shared" si="5"/>
        <v>2240000</v>
      </c>
      <c r="Y60" s="125" t="str">
        <f t="shared" si="6"/>
        <v/>
      </c>
      <c r="Z60" s="125">
        <f t="shared" si="7"/>
        <v>14.166666666666666</v>
      </c>
      <c r="AA60" s="134"/>
      <c r="AB60" s="133"/>
    </row>
    <row r="61" spans="2:28" x14ac:dyDescent="0.2">
      <c r="B61" s="131">
        <f>其他调用!CV23</f>
        <v>20</v>
      </c>
      <c r="C61" s="27">
        <v>0.5</v>
      </c>
      <c r="D61" s="131">
        <f>ROUND(其他调用!CW23*(1+C61),-2)</f>
        <v>3200</v>
      </c>
      <c r="E61" s="139">
        <v>600</v>
      </c>
      <c r="K61" s="134"/>
      <c r="L61" s="117">
        <v>55</v>
      </c>
      <c r="P61" s="117">
        <f>[2]士兵治疗!G58</f>
        <v>570000</v>
      </c>
      <c r="Q61" s="117">
        <f>[2]士兵治疗!E58</f>
        <v>229000</v>
      </c>
      <c r="R61" s="117">
        <f>[2]士兵治疗!D58</f>
        <v>24000</v>
      </c>
      <c r="S61" s="117" t="str">
        <f t="shared" si="10"/>
        <v/>
      </c>
      <c r="T61" s="117" t="str">
        <f t="shared" si="11"/>
        <v/>
      </c>
      <c r="U61" s="117" t="str">
        <f t="shared" si="12"/>
        <v/>
      </c>
      <c r="V61" s="139">
        <f t="shared" si="3"/>
        <v>570000</v>
      </c>
      <c r="W61" s="51">
        <f t="shared" si="4"/>
        <v>570000</v>
      </c>
      <c r="X61" s="51">
        <f t="shared" si="5"/>
        <v>2280000</v>
      </c>
      <c r="Y61" s="125" t="str">
        <f t="shared" si="6"/>
        <v/>
      </c>
      <c r="Z61" s="125">
        <f t="shared" si="7"/>
        <v>14.166666666666666</v>
      </c>
      <c r="AA61" s="134"/>
      <c r="AB61" s="133"/>
    </row>
    <row r="62" spans="2:28" x14ac:dyDescent="0.2">
      <c r="B62" s="131">
        <f>其他调用!CV24</f>
        <v>21</v>
      </c>
      <c r="C62" s="27">
        <v>0.5</v>
      </c>
      <c r="D62" s="131">
        <f>ROUND(其他调用!CW24*(1+C62),-2)</f>
        <v>3200</v>
      </c>
      <c r="E62" s="139">
        <v>600</v>
      </c>
      <c r="K62" s="134"/>
      <c r="L62" s="117">
        <v>56</v>
      </c>
      <c r="P62" s="117">
        <f>[2]士兵治疗!G59</f>
        <v>582000</v>
      </c>
      <c r="Q62" s="117">
        <f>[2]士兵治疗!E59</f>
        <v>236400</v>
      </c>
      <c r="R62" s="117">
        <f>[2]士兵治疗!D59</f>
        <v>24000</v>
      </c>
      <c r="S62" s="117" t="str">
        <f t="shared" si="10"/>
        <v/>
      </c>
      <c r="T62" s="117" t="str">
        <f t="shared" si="11"/>
        <v/>
      </c>
      <c r="U62" s="117" t="str">
        <f t="shared" si="12"/>
        <v/>
      </c>
      <c r="V62" s="139">
        <f t="shared" si="3"/>
        <v>580000</v>
      </c>
      <c r="W62" s="51">
        <f t="shared" si="4"/>
        <v>580000</v>
      </c>
      <c r="X62" s="51">
        <f t="shared" si="5"/>
        <v>2320000</v>
      </c>
      <c r="Y62" s="125" t="str">
        <f t="shared" si="6"/>
        <v/>
      </c>
      <c r="Z62" s="125">
        <f t="shared" si="7"/>
        <v>14.166666666666666</v>
      </c>
      <c r="AA62" s="134"/>
      <c r="AB62" s="133"/>
    </row>
    <row r="63" spans="2:28" x14ac:dyDescent="0.2">
      <c r="B63" s="131">
        <f>其他调用!CV25</f>
        <v>22</v>
      </c>
      <c r="C63" s="27">
        <v>0.5</v>
      </c>
      <c r="D63" s="131">
        <f>ROUND(其他调用!CW25*(1+C63),-2)</f>
        <v>3200</v>
      </c>
      <c r="E63" s="139">
        <v>600</v>
      </c>
      <c r="K63" s="134"/>
      <c r="L63" s="117">
        <v>57</v>
      </c>
      <c r="P63" s="117">
        <f>[2]士兵治疗!G60</f>
        <v>594000</v>
      </c>
      <c r="Q63" s="117">
        <f>[2]士兵治疗!E60</f>
        <v>243800</v>
      </c>
      <c r="R63" s="117">
        <f>[2]士兵治疗!D60</f>
        <v>24000</v>
      </c>
      <c r="S63" s="117" t="str">
        <f t="shared" si="10"/>
        <v/>
      </c>
      <c r="T63" s="117" t="str">
        <f t="shared" si="11"/>
        <v/>
      </c>
      <c r="U63" s="117" t="str">
        <f t="shared" si="12"/>
        <v/>
      </c>
      <c r="V63" s="139">
        <f t="shared" si="3"/>
        <v>590000</v>
      </c>
      <c r="W63" s="51">
        <f t="shared" si="4"/>
        <v>590000</v>
      </c>
      <c r="X63" s="51">
        <f t="shared" si="5"/>
        <v>2360000</v>
      </c>
      <c r="Y63" s="125" t="str">
        <f t="shared" si="6"/>
        <v/>
      </c>
      <c r="Z63" s="125">
        <f t="shared" si="7"/>
        <v>14.166666666666666</v>
      </c>
      <c r="AA63" s="134"/>
      <c r="AB63" s="133"/>
    </row>
    <row r="64" spans="2:28" x14ac:dyDescent="0.2">
      <c r="B64" s="131">
        <f>其他调用!CV26</f>
        <v>23</v>
      </c>
      <c r="C64" s="27">
        <v>0.5</v>
      </c>
      <c r="D64" s="131">
        <f>ROUND(其他调用!CW26*(1+C64),-2)</f>
        <v>3200</v>
      </c>
      <c r="E64" s="139">
        <v>600</v>
      </c>
      <c r="K64" s="134"/>
      <c r="L64" s="117">
        <v>58</v>
      </c>
      <c r="P64" s="117">
        <f>[2]士兵治疗!G61</f>
        <v>606000</v>
      </c>
      <c r="Q64" s="117">
        <f>[2]士兵治疗!E61</f>
        <v>251200</v>
      </c>
      <c r="R64" s="117">
        <f>[2]士兵治疗!D61</f>
        <v>24000</v>
      </c>
      <c r="S64" s="117" t="str">
        <f t="shared" si="10"/>
        <v/>
      </c>
      <c r="T64" s="117" t="str">
        <f t="shared" si="11"/>
        <v/>
      </c>
      <c r="U64" s="117" t="str">
        <f t="shared" si="12"/>
        <v/>
      </c>
      <c r="V64" s="139">
        <f t="shared" si="3"/>
        <v>610000</v>
      </c>
      <c r="W64" s="51">
        <f t="shared" si="4"/>
        <v>610000</v>
      </c>
      <c r="X64" s="51">
        <f t="shared" si="5"/>
        <v>2440000</v>
      </c>
      <c r="Y64" s="125" t="str">
        <f t="shared" si="6"/>
        <v/>
      </c>
      <c r="Z64" s="125">
        <f t="shared" si="7"/>
        <v>14.166666666666666</v>
      </c>
      <c r="AA64" s="134"/>
      <c r="AB64" s="133"/>
    </row>
    <row r="65" spans="2:28" x14ac:dyDescent="0.2">
      <c r="B65" s="131">
        <f>其他调用!CV27</f>
        <v>24</v>
      </c>
      <c r="C65" s="27">
        <v>0.5</v>
      </c>
      <c r="D65" s="131">
        <f>ROUND(其他调用!CW27*(1+C65),-2)</f>
        <v>3200</v>
      </c>
      <c r="E65" s="139">
        <v>600</v>
      </c>
      <c r="K65" s="134"/>
      <c r="L65" s="117">
        <v>59</v>
      </c>
      <c r="P65" s="117">
        <f>[2]士兵治疗!G62</f>
        <v>618000</v>
      </c>
      <c r="Q65" s="117">
        <f>[2]士兵治疗!E62</f>
        <v>258600</v>
      </c>
      <c r="R65" s="117">
        <f>[2]士兵治疗!D62</f>
        <v>24000</v>
      </c>
      <c r="S65" s="117" t="str">
        <f t="shared" si="10"/>
        <v/>
      </c>
      <c r="T65" s="117" t="str">
        <f t="shared" si="11"/>
        <v/>
      </c>
      <c r="U65" s="117" t="str">
        <f t="shared" si="12"/>
        <v/>
      </c>
      <c r="V65" s="139">
        <f t="shared" si="3"/>
        <v>620000</v>
      </c>
      <c r="W65" s="51">
        <f t="shared" si="4"/>
        <v>620000</v>
      </c>
      <c r="X65" s="51">
        <f t="shared" si="5"/>
        <v>2480000</v>
      </c>
      <c r="Y65" s="125" t="str">
        <f t="shared" si="6"/>
        <v/>
      </c>
      <c r="Z65" s="125">
        <f t="shared" si="7"/>
        <v>14.166666666666666</v>
      </c>
      <c r="AA65" s="134"/>
      <c r="AB65" s="133"/>
    </row>
    <row r="66" spans="2:28" x14ac:dyDescent="0.2">
      <c r="B66" s="131">
        <f>其他调用!CV28</f>
        <v>25</v>
      </c>
      <c r="C66" s="27">
        <v>0.5</v>
      </c>
      <c r="D66" s="131">
        <f>ROUND(其他调用!CW28*(1+C66),-2)</f>
        <v>4100</v>
      </c>
      <c r="E66" s="139">
        <v>600</v>
      </c>
      <c r="K66" s="134"/>
      <c r="L66" s="117">
        <v>60</v>
      </c>
      <c r="P66" s="117">
        <f>[2]士兵治疗!G63</f>
        <v>630000</v>
      </c>
      <c r="Q66" s="117">
        <f>[2]士兵治疗!E63</f>
        <v>266000</v>
      </c>
      <c r="R66" s="117">
        <f>[2]士兵治疗!D63</f>
        <v>24000</v>
      </c>
      <c r="S66" s="117" t="str">
        <f t="shared" si="10"/>
        <v/>
      </c>
      <c r="T66" s="117" t="str">
        <f t="shared" si="11"/>
        <v/>
      </c>
      <c r="U66" s="117" t="str">
        <f t="shared" si="12"/>
        <v/>
      </c>
      <c r="V66" s="139">
        <f t="shared" si="3"/>
        <v>630000</v>
      </c>
      <c r="W66" s="51">
        <f t="shared" si="4"/>
        <v>630000</v>
      </c>
      <c r="X66" s="51">
        <f t="shared" si="5"/>
        <v>2520000</v>
      </c>
      <c r="Y66" s="125" t="str">
        <f t="shared" si="6"/>
        <v/>
      </c>
      <c r="Z66" s="125">
        <f t="shared" si="7"/>
        <v>14.166666666666666</v>
      </c>
      <c r="AA66" s="134"/>
      <c r="AB66" s="133"/>
    </row>
    <row r="67" spans="2:28" x14ac:dyDescent="0.2">
      <c r="B67" s="131">
        <f>其他调用!CV29</f>
        <v>26</v>
      </c>
      <c r="C67" s="27">
        <v>0.5</v>
      </c>
      <c r="D67" s="131">
        <f>ROUND(其他调用!CW29*(1+C67),-2)</f>
        <v>4100</v>
      </c>
      <c r="E67" s="139">
        <v>600</v>
      </c>
      <c r="K67" s="134"/>
      <c r="L67" s="117">
        <v>61</v>
      </c>
      <c r="P67" s="117">
        <f>[2]士兵治疗!G64</f>
        <v>642000</v>
      </c>
      <c r="Q67" s="117">
        <f>[2]士兵治疗!E64</f>
        <v>273400</v>
      </c>
      <c r="R67" s="117">
        <f>[2]士兵治疗!D64</f>
        <v>24000</v>
      </c>
      <c r="S67" s="117" t="str">
        <f t="shared" si="10"/>
        <v/>
      </c>
      <c r="T67" s="117" t="str">
        <f t="shared" si="11"/>
        <v/>
      </c>
      <c r="U67" s="117" t="str">
        <f t="shared" si="12"/>
        <v/>
      </c>
      <c r="V67" s="139">
        <f t="shared" si="3"/>
        <v>640000</v>
      </c>
      <c r="W67" s="51">
        <f t="shared" si="4"/>
        <v>640000</v>
      </c>
      <c r="X67" s="51">
        <f t="shared" si="5"/>
        <v>2560000</v>
      </c>
      <c r="Y67" s="125" t="str">
        <f t="shared" si="6"/>
        <v/>
      </c>
      <c r="Z67" s="125">
        <f t="shared" si="7"/>
        <v>14.166666666666666</v>
      </c>
      <c r="AA67" s="134"/>
      <c r="AB67" s="133"/>
    </row>
    <row r="68" spans="2:28" x14ac:dyDescent="0.2">
      <c r="B68" s="131">
        <f>其他调用!CV30</f>
        <v>27</v>
      </c>
      <c r="C68" s="27">
        <v>0.5</v>
      </c>
      <c r="D68" s="131">
        <f>ROUND(其他调用!CW30*(1+C68),-2)</f>
        <v>4100</v>
      </c>
      <c r="E68" s="139">
        <v>600</v>
      </c>
      <c r="K68" s="134"/>
      <c r="L68" s="117">
        <v>62</v>
      </c>
      <c r="P68" s="117">
        <f>[2]士兵治疗!G65</f>
        <v>654000</v>
      </c>
      <c r="Q68" s="117">
        <f>[2]士兵治疗!E65</f>
        <v>280800</v>
      </c>
      <c r="R68" s="117">
        <f>[2]士兵治疗!D65</f>
        <v>24000</v>
      </c>
      <c r="S68" s="117" t="str">
        <f t="shared" si="10"/>
        <v/>
      </c>
      <c r="T68" s="117" t="str">
        <f t="shared" si="11"/>
        <v/>
      </c>
      <c r="U68" s="117" t="str">
        <f t="shared" si="12"/>
        <v/>
      </c>
      <c r="V68" s="139">
        <f t="shared" si="3"/>
        <v>650000</v>
      </c>
      <c r="W68" s="51">
        <f t="shared" si="4"/>
        <v>650000</v>
      </c>
      <c r="X68" s="51">
        <f t="shared" si="5"/>
        <v>2600000</v>
      </c>
      <c r="Y68" s="125" t="str">
        <f t="shared" si="6"/>
        <v/>
      </c>
      <c r="Z68" s="125">
        <f t="shared" si="7"/>
        <v>14.166666666666666</v>
      </c>
      <c r="AA68" s="134"/>
      <c r="AB68" s="133"/>
    </row>
    <row r="69" spans="2:28" x14ac:dyDescent="0.2">
      <c r="B69" s="131">
        <f>其他调用!CV31</f>
        <v>28</v>
      </c>
      <c r="C69" s="27">
        <v>0.5</v>
      </c>
      <c r="D69" s="131">
        <f>ROUND(其他调用!CW31*(1+C69),-2)</f>
        <v>4100</v>
      </c>
      <c r="E69" s="139">
        <v>600</v>
      </c>
      <c r="K69" s="134"/>
      <c r="L69" s="117">
        <v>63</v>
      </c>
      <c r="P69" s="117">
        <f>[2]士兵治疗!G66</f>
        <v>666000</v>
      </c>
      <c r="Q69" s="117">
        <f>[2]士兵治疗!E66</f>
        <v>288200</v>
      </c>
      <c r="R69" s="117">
        <f>[2]士兵治疗!D66</f>
        <v>24000</v>
      </c>
      <c r="S69" s="117" t="str">
        <f t="shared" si="10"/>
        <v/>
      </c>
      <c r="T69" s="117" t="str">
        <f t="shared" si="11"/>
        <v/>
      </c>
      <c r="U69" s="117" t="str">
        <f t="shared" si="12"/>
        <v/>
      </c>
      <c r="V69" s="139">
        <f t="shared" si="3"/>
        <v>670000</v>
      </c>
      <c r="W69" s="51">
        <f t="shared" si="4"/>
        <v>670000</v>
      </c>
      <c r="X69" s="51">
        <f t="shared" si="5"/>
        <v>2680000</v>
      </c>
      <c r="Y69" s="125" t="str">
        <f t="shared" si="6"/>
        <v/>
      </c>
      <c r="Z69" s="125">
        <f t="shared" si="7"/>
        <v>14.166666666666666</v>
      </c>
      <c r="AA69" s="134"/>
      <c r="AB69" s="133"/>
    </row>
    <row r="70" spans="2:28" x14ac:dyDescent="0.2">
      <c r="B70" s="131">
        <f>其他调用!CV32</f>
        <v>29</v>
      </c>
      <c r="C70" s="27">
        <v>0.5</v>
      </c>
      <c r="D70" s="131">
        <f>ROUND(其他调用!CW32*(1+C70),-2)</f>
        <v>4100</v>
      </c>
      <c r="E70" s="139">
        <v>600</v>
      </c>
      <c r="K70" s="134"/>
      <c r="L70" s="117">
        <v>64</v>
      </c>
      <c r="P70" s="117">
        <f>[2]士兵治疗!G67</f>
        <v>678000</v>
      </c>
      <c r="Q70" s="117">
        <f>[2]士兵治疗!E67</f>
        <v>295600</v>
      </c>
      <c r="R70" s="117">
        <f>[2]士兵治疗!D67</f>
        <v>24000</v>
      </c>
      <c r="S70" s="117" t="str">
        <f t="shared" si="10"/>
        <v/>
      </c>
      <c r="T70" s="117" t="str">
        <f t="shared" si="11"/>
        <v/>
      </c>
      <c r="U70" s="117" t="str">
        <f t="shared" si="12"/>
        <v/>
      </c>
      <c r="V70" s="139">
        <f t="shared" si="3"/>
        <v>680000</v>
      </c>
      <c r="W70" s="51">
        <f t="shared" si="4"/>
        <v>680000</v>
      </c>
      <c r="X70" s="51">
        <f t="shared" si="5"/>
        <v>2720000</v>
      </c>
      <c r="Y70" s="125" t="str">
        <f t="shared" si="6"/>
        <v/>
      </c>
      <c r="Z70" s="125">
        <f t="shared" si="7"/>
        <v>14.166666666666666</v>
      </c>
      <c r="AA70" s="134"/>
      <c r="AB70" s="133"/>
    </row>
    <row r="71" spans="2:28" x14ac:dyDescent="0.2">
      <c r="B71" s="131">
        <f>其他调用!CV33</f>
        <v>30</v>
      </c>
      <c r="C71" s="27">
        <v>0.5</v>
      </c>
      <c r="D71" s="131">
        <f>ROUND(其他调用!CW33*(1+C71),-2)</f>
        <v>4100</v>
      </c>
      <c r="E71" s="139">
        <v>600</v>
      </c>
      <c r="K71" s="134"/>
      <c r="L71" s="117">
        <v>65</v>
      </c>
      <c r="P71" s="117">
        <f>[2]士兵治疗!G68</f>
        <v>690000</v>
      </c>
      <c r="Q71" s="117">
        <f>[2]士兵治疗!E68</f>
        <v>303000</v>
      </c>
      <c r="R71" s="117">
        <f>[2]士兵治疗!D68</f>
        <v>24000</v>
      </c>
      <c r="S71" s="117" t="str">
        <f t="shared" ref="S71:S86" si="13">IF(M71="","",M71*(1+INDEX($C$6:$C$11,MATCH(S$6,$B$6:$B$11,0))))</f>
        <v/>
      </c>
      <c r="T71" s="117" t="str">
        <f t="shared" ref="T71:T86" si="14">IF(N71="","",N71*(1+INDEX($C$6:$C$11,MATCH(T$6,$B$6:$B$11,0))))</f>
        <v/>
      </c>
      <c r="U71" s="117" t="str">
        <f t="shared" ref="U71:U86" si="15">IF(O71="","",O71*(1+INDEX($C$6:$C$11,MATCH(U$6,$B$6:$B$11,0))))</f>
        <v/>
      </c>
      <c r="V71" s="139">
        <f t="shared" si="3"/>
        <v>690000</v>
      </c>
      <c r="W71" s="51">
        <f t="shared" si="4"/>
        <v>690000</v>
      </c>
      <c r="X71" s="51">
        <f t="shared" si="5"/>
        <v>2760000</v>
      </c>
      <c r="Y71" s="125" t="str">
        <f t="shared" si="6"/>
        <v/>
      </c>
      <c r="Z71" s="125">
        <f t="shared" si="7"/>
        <v>14.166666666666666</v>
      </c>
      <c r="AA71" s="134"/>
      <c r="AB71" s="133"/>
    </row>
    <row r="72" spans="2:28" x14ac:dyDescent="0.2">
      <c r="B72" s="131">
        <f>其他调用!CV34</f>
        <v>31</v>
      </c>
      <c r="C72" s="27">
        <v>0.5</v>
      </c>
      <c r="D72" s="131">
        <f>ROUND(其他调用!CW34*(1+C72),-2)</f>
        <v>4100</v>
      </c>
      <c r="E72" s="139">
        <v>600</v>
      </c>
      <c r="K72" s="134"/>
      <c r="L72" s="117">
        <v>66</v>
      </c>
      <c r="P72" s="117">
        <f>[2]士兵治疗!G69</f>
        <v>702000</v>
      </c>
      <c r="Q72" s="117">
        <f>[2]士兵治疗!E69</f>
        <v>310400</v>
      </c>
      <c r="R72" s="117">
        <f>[2]士兵治疗!D69</f>
        <v>24000</v>
      </c>
      <c r="S72" s="117" t="str">
        <f t="shared" si="13"/>
        <v/>
      </c>
      <c r="T72" s="117" t="str">
        <f t="shared" si="14"/>
        <v/>
      </c>
      <c r="U72" s="117" t="str">
        <f t="shared" si="15"/>
        <v/>
      </c>
      <c r="V72" s="139">
        <f t="shared" ref="V72:V86" si="16">IF(P72="","",ROUND(P72*(1+INDEX($C$6:$C$11,MATCH(V$6,$B$6:$B$11,0))),2-LEN(P72*(1+INDEX($C$6:$C$11,MATCH(V$6,$B$6:$B$11,0))))))</f>
        <v>700000</v>
      </c>
      <c r="W72" s="51">
        <f t="shared" ref="W72:W86" si="17">V72</f>
        <v>700000</v>
      </c>
      <c r="X72" s="51">
        <f t="shared" ref="X72:X86" si="18">W72*4</f>
        <v>2800000</v>
      </c>
      <c r="Y72" s="125" t="str">
        <f t="shared" ref="Y72:Y86" si="19">IF(T72="","",求节点($B$18:$B$24,$C$18:$C$24,T72/U72*3600))</f>
        <v/>
      </c>
      <c r="Z72" s="125">
        <f t="shared" ref="Z72:Z86" si="20">求节点($B$18:$B$24,$C$18:$C$24,W72/X72*3600)</f>
        <v>14.166666666666666</v>
      </c>
      <c r="AA72" s="134"/>
      <c r="AB72" s="133"/>
    </row>
    <row r="73" spans="2:28" x14ac:dyDescent="0.2">
      <c r="B73" s="131">
        <f>其他调用!CV35</f>
        <v>32</v>
      </c>
      <c r="C73" s="27">
        <v>0.5</v>
      </c>
      <c r="D73" s="131">
        <f>ROUND(其他调用!CW35*(1+C73),-2)</f>
        <v>4100</v>
      </c>
      <c r="E73" s="139">
        <v>600</v>
      </c>
      <c r="K73" s="134"/>
      <c r="L73" s="117">
        <v>67</v>
      </c>
      <c r="P73" s="117">
        <f>[2]士兵治疗!G70</f>
        <v>714000</v>
      </c>
      <c r="Q73" s="117">
        <f>[2]士兵治疗!E70</f>
        <v>317800</v>
      </c>
      <c r="R73" s="117">
        <f>[2]士兵治疗!D70</f>
        <v>24000</v>
      </c>
      <c r="S73" s="117" t="str">
        <f t="shared" si="13"/>
        <v/>
      </c>
      <c r="T73" s="117" t="str">
        <f t="shared" si="14"/>
        <v/>
      </c>
      <c r="U73" s="117" t="str">
        <f t="shared" si="15"/>
        <v/>
      </c>
      <c r="V73" s="139">
        <f t="shared" si="16"/>
        <v>710000</v>
      </c>
      <c r="W73" s="51">
        <f t="shared" si="17"/>
        <v>710000</v>
      </c>
      <c r="X73" s="51">
        <f t="shared" si="18"/>
        <v>2840000</v>
      </c>
      <c r="Y73" s="125" t="str">
        <f t="shared" si="19"/>
        <v/>
      </c>
      <c r="Z73" s="125">
        <f t="shared" si="20"/>
        <v>14.166666666666666</v>
      </c>
      <c r="AA73" s="134"/>
      <c r="AB73" s="133"/>
    </row>
    <row r="74" spans="2:28" x14ac:dyDescent="0.2">
      <c r="B74" s="131">
        <f>其他调用!CV36</f>
        <v>33</v>
      </c>
      <c r="C74" s="27">
        <v>0.5</v>
      </c>
      <c r="D74" s="131">
        <f>ROUND(其他调用!CW36*(1+C74),-2)</f>
        <v>5000</v>
      </c>
      <c r="E74" s="139">
        <v>600</v>
      </c>
      <c r="K74" s="134"/>
      <c r="L74" s="117">
        <v>68</v>
      </c>
      <c r="P74" s="117">
        <f>[2]士兵治疗!G71</f>
        <v>726000</v>
      </c>
      <c r="Q74" s="117">
        <f>[2]士兵治疗!E71</f>
        <v>325200</v>
      </c>
      <c r="R74" s="117">
        <f>[2]士兵治疗!D71</f>
        <v>24000</v>
      </c>
      <c r="S74" s="117" t="str">
        <f t="shared" si="13"/>
        <v/>
      </c>
      <c r="T74" s="117" t="str">
        <f t="shared" si="14"/>
        <v/>
      </c>
      <c r="U74" s="117" t="str">
        <f t="shared" si="15"/>
        <v/>
      </c>
      <c r="V74" s="139">
        <f t="shared" si="16"/>
        <v>730000</v>
      </c>
      <c r="W74" s="51">
        <f t="shared" si="17"/>
        <v>730000</v>
      </c>
      <c r="X74" s="51">
        <f t="shared" si="18"/>
        <v>2920000</v>
      </c>
      <c r="Y74" s="125" t="str">
        <f t="shared" si="19"/>
        <v/>
      </c>
      <c r="Z74" s="125">
        <f t="shared" si="20"/>
        <v>14.166666666666666</v>
      </c>
      <c r="AA74" s="134"/>
      <c r="AB74" s="133"/>
    </row>
    <row r="75" spans="2:28" x14ac:dyDescent="0.2">
      <c r="B75" s="131">
        <f>其他调用!CV37</f>
        <v>34</v>
      </c>
      <c r="C75" s="27">
        <v>0.5</v>
      </c>
      <c r="D75" s="131">
        <f>ROUND(其他调用!CW37*(1+C75),-2)</f>
        <v>5000</v>
      </c>
      <c r="E75" s="139">
        <v>600</v>
      </c>
      <c r="K75" s="134"/>
      <c r="L75" s="117">
        <v>69</v>
      </c>
      <c r="P75" s="117">
        <f>[2]士兵治疗!G72</f>
        <v>738000</v>
      </c>
      <c r="Q75" s="117">
        <f>[2]士兵治疗!E72</f>
        <v>332600</v>
      </c>
      <c r="R75" s="117">
        <f>[2]士兵治疗!D72</f>
        <v>24000</v>
      </c>
      <c r="S75" s="117" t="str">
        <f t="shared" si="13"/>
        <v/>
      </c>
      <c r="T75" s="117" t="str">
        <f t="shared" si="14"/>
        <v/>
      </c>
      <c r="U75" s="117" t="str">
        <f t="shared" si="15"/>
        <v/>
      </c>
      <c r="V75" s="139">
        <f t="shared" si="16"/>
        <v>740000</v>
      </c>
      <c r="W75" s="51">
        <f t="shared" si="17"/>
        <v>740000</v>
      </c>
      <c r="X75" s="51">
        <f t="shared" si="18"/>
        <v>2960000</v>
      </c>
      <c r="Y75" s="125" t="str">
        <f t="shared" si="19"/>
        <v/>
      </c>
      <c r="Z75" s="125">
        <f t="shared" si="20"/>
        <v>14.166666666666666</v>
      </c>
      <c r="AA75" s="134"/>
      <c r="AB75" s="133"/>
    </row>
    <row r="76" spans="2:28" x14ac:dyDescent="0.2">
      <c r="B76" s="131">
        <f>其他调用!CV38</f>
        <v>35</v>
      </c>
      <c r="C76" s="27">
        <v>0.5</v>
      </c>
      <c r="D76" s="131">
        <f>ROUND(其他调用!CW38*(1+C76),-2)</f>
        <v>5000</v>
      </c>
      <c r="E76" s="139">
        <v>600</v>
      </c>
      <c r="K76" s="134"/>
      <c r="L76" s="117">
        <v>70</v>
      </c>
      <c r="P76" s="117">
        <f>[2]士兵治疗!G73</f>
        <v>750000</v>
      </c>
      <c r="Q76" s="117">
        <f>[2]士兵治疗!E73</f>
        <v>340000</v>
      </c>
      <c r="R76" s="117">
        <f>[2]士兵治疗!D73</f>
        <v>24000</v>
      </c>
      <c r="S76" s="117" t="str">
        <f t="shared" si="13"/>
        <v/>
      </c>
      <c r="T76" s="117" t="str">
        <f t="shared" si="14"/>
        <v/>
      </c>
      <c r="U76" s="117" t="str">
        <f t="shared" si="15"/>
        <v/>
      </c>
      <c r="V76" s="139">
        <f t="shared" si="16"/>
        <v>750000</v>
      </c>
      <c r="W76" s="51">
        <f t="shared" si="17"/>
        <v>750000</v>
      </c>
      <c r="X76" s="51">
        <f t="shared" si="18"/>
        <v>3000000</v>
      </c>
      <c r="Y76" s="125" t="str">
        <f t="shared" si="19"/>
        <v/>
      </c>
      <c r="Z76" s="125">
        <f t="shared" si="20"/>
        <v>14.166666666666666</v>
      </c>
      <c r="AA76" s="134"/>
      <c r="AB76" s="133"/>
    </row>
    <row r="77" spans="2:28" x14ac:dyDescent="0.2">
      <c r="B77" s="131">
        <f>其他调用!CV39</f>
        <v>36</v>
      </c>
      <c r="C77" s="27">
        <v>0.5</v>
      </c>
      <c r="D77" s="131">
        <f>ROUND(其他调用!CW39*(1+C77),-2)</f>
        <v>5000</v>
      </c>
      <c r="E77" s="139">
        <v>600</v>
      </c>
      <c r="K77" s="134"/>
      <c r="L77" s="117">
        <v>71</v>
      </c>
      <c r="P77" s="117">
        <f>[2]士兵治疗!G74</f>
        <v>762000</v>
      </c>
      <c r="Q77" s="117">
        <f>[2]士兵治疗!E74</f>
        <v>347400</v>
      </c>
      <c r="R77" s="117">
        <f>[2]士兵治疗!D74</f>
        <v>24000</v>
      </c>
      <c r="S77" s="117" t="str">
        <f t="shared" si="13"/>
        <v/>
      </c>
      <c r="T77" s="117" t="str">
        <f t="shared" si="14"/>
        <v/>
      </c>
      <c r="U77" s="117" t="str">
        <f t="shared" si="15"/>
        <v/>
      </c>
      <c r="V77" s="139">
        <f t="shared" si="16"/>
        <v>760000</v>
      </c>
      <c r="W77" s="51">
        <f t="shared" si="17"/>
        <v>760000</v>
      </c>
      <c r="X77" s="51">
        <f t="shared" si="18"/>
        <v>3040000</v>
      </c>
      <c r="Y77" s="125" t="str">
        <f t="shared" si="19"/>
        <v/>
      </c>
      <c r="Z77" s="125">
        <f t="shared" si="20"/>
        <v>14.166666666666666</v>
      </c>
      <c r="AA77" s="134"/>
      <c r="AB77" s="133"/>
    </row>
    <row r="78" spans="2:28" x14ac:dyDescent="0.2">
      <c r="B78" s="131">
        <f>其他调用!CV40</f>
        <v>37</v>
      </c>
      <c r="C78" s="27">
        <v>0.5</v>
      </c>
      <c r="D78" s="131">
        <f>ROUND(其他调用!CW40*(1+C78),-2)</f>
        <v>5400</v>
      </c>
      <c r="E78" s="139">
        <v>600</v>
      </c>
      <c r="K78" s="134"/>
      <c r="L78" s="117">
        <v>72</v>
      </c>
      <c r="P78" s="117">
        <f>[2]士兵治疗!G75</f>
        <v>774000</v>
      </c>
      <c r="Q78" s="117">
        <f>[2]士兵治疗!E75</f>
        <v>354800</v>
      </c>
      <c r="R78" s="117">
        <f>[2]士兵治疗!D75</f>
        <v>24000</v>
      </c>
      <c r="S78" s="117" t="str">
        <f t="shared" si="13"/>
        <v/>
      </c>
      <c r="T78" s="117" t="str">
        <f t="shared" si="14"/>
        <v/>
      </c>
      <c r="U78" s="117" t="str">
        <f t="shared" si="15"/>
        <v/>
      </c>
      <c r="V78" s="139">
        <f t="shared" si="16"/>
        <v>770000</v>
      </c>
      <c r="W78" s="51">
        <f t="shared" si="17"/>
        <v>770000</v>
      </c>
      <c r="X78" s="51">
        <f t="shared" si="18"/>
        <v>3080000</v>
      </c>
      <c r="Y78" s="125" t="str">
        <f t="shared" si="19"/>
        <v/>
      </c>
      <c r="Z78" s="125">
        <f t="shared" si="20"/>
        <v>14.166666666666666</v>
      </c>
      <c r="AA78" s="134"/>
      <c r="AB78" s="133"/>
    </row>
    <row r="79" spans="2:28" x14ac:dyDescent="0.2">
      <c r="B79" s="131">
        <f>其他调用!CV41</f>
        <v>38</v>
      </c>
      <c r="C79" s="27">
        <v>0.5</v>
      </c>
      <c r="D79" s="131">
        <f>ROUND(其他调用!CW41*(1+C79),-2)</f>
        <v>6200</v>
      </c>
      <c r="E79" s="139">
        <v>600</v>
      </c>
      <c r="K79" s="134"/>
      <c r="L79" s="117">
        <v>73</v>
      </c>
      <c r="P79" s="117">
        <f>[2]士兵治疗!G76</f>
        <v>786000</v>
      </c>
      <c r="Q79" s="117">
        <f>[2]士兵治疗!E76</f>
        <v>362200</v>
      </c>
      <c r="R79" s="117">
        <f>[2]士兵治疗!D76</f>
        <v>24000</v>
      </c>
      <c r="S79" s="117" t="str">
        <f t="shared" si="13"/>
        <v/>
      </c>
      <c r="T79" s="117" t="str">
        <f t="shared" si="14"/>
        <v/>
      </c>
      <c r="U79" s="117" t="str">
        <f t="shared" si="15"/>
        <v/>
      </c>
      <c r="V79" s="139">
        <f t="shared" si="16"/>
        <v>790000</v>
      </c>
      <c r="W79" s="51">
        <f t="shared" si="17"/>
        <v>790000</v>
      </c>
      <c r="X79" s="51">
        <f t="shared" si="18"/>
        <v>3160000</v>
      </c>
      <c r="Y79" s="125" t="str">
        <f t="shared" si="19"/>
        <v/>
      </c>
      <c r="Z79" s="125">
        <f t="shared" si="20"/>
        <v>14.166666666666666</v>
      </c>
      <c r="AA79" s="134"/>
      <c r="AB79" s="133"/>
    </row>
    <row r="80" spans="2:28" x14ac:dyDescent="0.2">
      <c r="B80" s="131">
        <f>其他调用!CV42</f>
        <v>39</v>
      </c>
      <c r="C80" s="27">
        <v>0.5</v>
      </c>
      <c r="D80" s="131">
        <f>ROUND(其他调用!CW42*(1+C80),-2)</f>
        <v>7100</v>
      </c>
      <c r="E80" s="139">
        <v>600</v>
      </c>
      <c r="K80" s="134"/>
      <c r="L80" s="117">
        <v>74</v>
      </c>
      <c r="P80" s="117">
        <f>[2]士兵治疗!G77</f>
        <v>798000</v>
      </c>
      <c r="Q80" s="117">
        <f>[2]士兵治疗!E77</f>
        <v>369600</v>
      </c>
      <c r="R80" s="117">
        <f>[2]士兵治疗!D77</f>
        <v>24000</v>
      </c>
      <c r="S80" s="117" t="str">
        <f t="shared" si="13"/>
        <v/>
      </c>
      <c r="T80" s="117" t="str">
        <f t="shared" si="14"/>
        <v/>
      </c>
      <c r="U80" s="117" t="str">
        <f t="shared" si="15"/>
        <v/>
      </c>
      <c r="V80" s="139">
        <f t="shared" si="16"/>
        <v>800000</v>
      </c>
      <c r="W80" s="51">
        <f t="shared" si="17"/>
        <v>800000</v>
      </c>
      <c r="X80" s="51">
        <f t="shared" si="18"/>
        <v>3200000</v>
      </c>
      <c r="Y80" s="125" t="str">
        <f t="shared" si="19"/>
        <v/>
      </c>
      <c r="Z80" s="125">
        <f t="shared" si="20"/>
        <v>14.166666666666666</v>
      </c>
      <c r="AA80" s="134"/>
      <c r="AB80" s="133"/>
    </row>
    <row r="81" spans="2:28" x14ac:dyDescent="0.2">
      <c r="B81" s="131">
        <f>其他调用!CV43</f>
        <v>40</v>
      </c>
      <c r="C81" s="27">
        <v>0.5</v>
      </c>
      <c r="D81" s="131">
        <f>ROUND(其他调用!CW43*(1+C81),-2)</f>
        <v>8900</v>
      </c>
      <c r="E81" s="139">
        <v>600</v>
      </c>
      <c r="K81" s="134"/>
      <c r="L81" s="117">
        <v>75</v>
      </c>
      <c r="P81" s="117">
        <f>[2]士兵治疗!G78</f>
        <v>810000</v>
      </c>
      <c r="Q81" s="117">
        <f>[2]士兵治疗!E78</f>
        <v>377000</v>
      </c>
      <c r="R81" s="117">
        <f>[2]士兵治疗!D78</f>
        <v>24000</v>
      </c>
      <c r="S81" s="117" t="str">
        <f t="shared" si="13"/>
        <v/>
      </c>
      <c r="T81" s="117" t="str">
        <f t="shared" si="14"/>
        <v/>
      </c>
      <c r="U81" s="117" t="str">
        <f t="shared" si="15"/>
        <v/>
      </c>
      <c r="V81" s="139">
        <f t="shared" si="16"/>
        <v>810000</v>
      </c>
      <c r="W81" s="51">
        <f t="shared" si="17"/>
        <v>810000</v>
      </c>
      <c r="X81" s="51">
        <f t="shared" si="18"/>
        <v>3240000</v>
      </c>
      <c r="Y81" s="125" t="str">
        <f t="shared" si="19"/>
        <v/>
      </c>
      <c r="Z81" s="125">
        <f t="shared" si="20"/>
        <v>14.166666666666666</v>
      </c>
      <c r="AA81" s="134"/>
      <c r="AB81" s="133"/>
    </row>
    <row r="82" spans="2:28" x14ac:dyDescent="0.2">
      <c r="B82" s="131">
        <f>其他调用!CV44</f>
        <v>41</v>
      </c>
      <c r="C82" s="27">
        <v>0.5</v>
      </c>
      <c r="D82" s="131">
        <f>ROUND(其他调用!CW44*(1+C82),-2)</f>
        <v>9500</v>
      </c>
      <c r="E82" s="139">
        <v>600</v>
      </c>
      <c r="K82" s="134"/>
      <c r="L82" s="117">
        <v>76</v>
      </c>
      <c r="P82" s="117">
        <f>[2]士兵治疗!G79</f>
        <v>822000</v>
      </c>
      <c r="Q82" s="117">
        <f>[2]士兵治疗!E79</f>
        <v>384400</v>
      </c>
      <c r="R82" s="117">
        <f>[2]士兵治疗!D79</f>
        <v>24000</v>
      </c>
      <c r="S82" s="117" t="str">
        <f t="shared" si="13"/>
        <v/>
      </c>
      <c r="T82" s="117" t="str">
        <f t="shared" si="14"/>
        <v/>
      </c>
      <c r="U82" s="117" t="str">
        <f t="shared" si="15"/>
        <v/>
      </c>
      <c r="V82" s="139">
        <f t="shared" si="16"/>
        <v>820000</v>
      </c>
      <c r="W82" s="51">
        <f t="shared" si="17"/>
        <v>820000</v>
      </c>
      <c r="X82" s="51">
        <f t="shared" si="18"/>
        <v>3280000</v>
      </c>
      <c r="Y82" s="125" t="str">
        <f t="shared" si="19"/>
        <v/>
      </c>
      <c r="Z82" s="125">
        <f t="shared" si="20"/>
        <v>14.166666666666666</v>
      </c>
      <c r="AA82" s="134"/>
      <c r="AB82" s="133"/>
    </row>
    <row r="83" spans="2:28" x14ac:dyDescent="0.2">
      <c r="B83" s="131">
        <f>其他调用!CV45</f>
        <v>42</v>
      </c>
      <c r="C83" s="27">
        <v>0.5</v>
      </c>
      <c r="D83" s="131">
        <f>ROUND(其他调用!CW45*(1+C83),-2)</f>
        <v>10200</v>
      </c>
      <c r="E83" s="139">
        <v>600</v>
      </c>
      <c r="K83" s="134"/>
      <c r="L83" s="117">
        <v>77</v>
      </c>
      <c r="P83" s="117">
        <f>[2]士兵治疗!G80</f>
        <v>834000</v>
      </c>
      <c r="Q83" s="117">
        <f>[2]士兵治疗!E80</f>
        <v>391800</v>
      </c>
      <c r="R83" s="117">
        <f>[2]士兵治疗!D80</f>
        <v>24000</v>
      </c>
      <c r="S83" s="117" t="str">
        <f t="shared" si="13"/>
        <v/>
      </c>
      <c r="T83" s="117" t="str">
        <f t="shared" si="14"/>
        <v/>
      </c>
      <c r="U83" s="117" t="str">
        <f t="shared" si="15"/>
        <v/>
      </c>
      <c r="V83" s="139">
        <f t="shared" si="16"/>
        <v>830000</v>
      </c>
      <c r="W83" s="51">
        <f t="shared" si="17"/>
        <v>830000</v>
      </c>
      <c r="X83" s="51">
        <f t="shared" si="18"/>
        <v>3320000</v>
      </c>
      <c r="Y83" s="125" t="str">
        <f t="shared" si="19"/>
        <v/>
      </c>
      <c r="Z83" s="125">
        <f t="shared" si="20"/>
        <v>14.166666666666666</v>
      </c>
      <c r="AA83" s="134"/>
      <c r="AB83" s="133"/>
    </row>
    <row r="84" spans="2:28" x14ac:dyDescent="0.2">
      <c r="B84" s="131">
        <f>其他调用!CV46</f>
        <v>43</v>
      </c>
      <c r="C84" s="27">
        <v>0.5</v>
      </c>
      <c r="D84" s="131">
        <f>ROUND(其他调用!CW46*(1+C84),-2)</f>
        <v>10800</v>
      </c>
      <c r="E84" s="139">
        <v>600</v>
      </c>
      <c r="K84" s="134"/>
      <c r="L84" s="117">
        <v>78</v>
      </c>
      <c r="P84" s="117">
        <f>[2]士兵治疗!G81</f>
        <v>846000</v>
      </c>
      <c r="Q84" s="117">
        <f>[2]士兵治疗!E81</f>
        <v>399200</v>
      </c>
      <c r="R84" s="117">
        <f>[2]士兵治疗!D81</f>
        <v>24000</v>
      </c>
      <c r="S84" s="117" t="str">
        <f t="shared" si="13"/>
        <v/>
      </c>
      <c r="T84" s="117" t="str">
        <f t="shared" si="14"/>
        <v/>
      </c>
      <c r="U84" s="117" t="str">
        <f t="shared" si="15"/>
        <v/>
      </c>
      <c r="V84" s="139">
        <f t="shared" si="16"/>
        <v>850000</v>
      </c>
      <c r="W84" s="51">
        <f t="shared" si="17"/>
        <v>850000</v>
      </c>
      <c r="X84" s="51">
        <f t="shared" si="18"/>
        <v>3400000</v>
      </c>
      <c r="Y84" s="125" t="str">
        <f t="shared" si="19"/>
        <v/>
      </c>
      <c r="Z84" s="125">
        <f t="shared" si="20"/>
        <v>14.166666666666666</v>
      </c>
      <c r="AA84" s="134"/>
      <c r="AB84" s="133"/>
    </row>
    <row r="85" spans="2:28" x14ac:dyDescent="0.2">
      <c r="B85" s="131">
        <f>其他调用!CV47</f>
        <v>44</v>
      </c>
      <c r="C85" s="27">
        <v>0.5</v>
      </c>
      <c r="D85" s="131">
        <f>ROUND(其他调用!CW47*(1+C85),-2)</f>
        <v>12900</v>
      </c>
      <c r="E85" s="139">
        <v>600</v>
      </c>
      <c r="K85" s="134"/>
      <c r="L85" s="117">
        <v>79</v>
      </c>
      <c r="P85" s="117">
        <f>[2]士兵治疗!G82</f>
        <v>858000</v>
      </c>
      <c r="Q85" s="117">
        <f>[2]士兵治疗!E82</f>
        <v>406600</v>
      </c>
      <c r="R85" s="117">
        <f>[2]士兵治疗!D82</f>
        <v>24000</v>
      </c>
      <c r="S85" s="117" t="str">
        <f t="shared" si="13"/>
        <v/>
      </c>
      <c r="T85" s="117" t="str">
        <f t="shared" si="14"/>
        <v/>
      </c>
      <c r="U85" s="117" t="str">
        <f t="shared" si="15"/>
        <v/>
      </c>
      <c r="V85" s="139">
        <f t="shared" si="16"/>
        <v>860000</v>
      </c>
      <c r="W85" s="51">
        <f t="shared" si="17"/>
        <v>860000</v>
      </c>
      <c r="X85" s="51">
        <f t="shared" si="18"/>
        <v>3440000</v>
      </c>
      <c r="Y85" s="125" t="str">
        <f t="shared" si="19"/>
        <v/>
      </c>
      <c r="Z85" s="125">
        <f t="shared" si="20"/>
        <v>14.166666666666666</v>
      </c>
      <c r="AA85" s="134"/>
      <c r="AB85" s="133"/>
    </row>
    <row r="86" spans="2:28" x14ac:dyDescent="0.2">
      <c r="B86" s="131">
        <f>其他调用!CV48</f>
        <v>45</v>
      </c>
      <c r="C86" s="27">
        <v>0.5</v>
      </c>
      <c r="D86" s="131">
        <f>ROUND(其他调用!CW48*(1+C86),-2)</f>
        <v>13500</v>
      </c>
      <c r="E86" s="139">
        <v>600</v>
      </c>
      <c r="K86" s="134"/>
      <c r="L86" s="117">
        <v>80</v>
      </c>
      <c r="P86" s="117">
        <f>[2]士兵治疗!G83</f>
        <v>870000</v>
      </c>
      <c r="Q86" s="117">
        <f>[2]士兵治疗!E83</f>
        <v>414000</v>
      </c>
      <c r="R86" s="117">
        <f>[2]士兵治疗!D83</f>
        <v>24000</v>
      </c>
      <c r="S86" s="117" t="str">
        <f t="shared" si="13"/>
        <v/>
      </c>
      <c r="T86" s="117" t="str">
        <f t="shared" si="14"/>
        <v/>
      </c>
      <c r="U86" s="117" t="str">
        <f t="shared" si="15"/>
        <v/>
      </c>
      <c r="V86" s="139">
        <f t="shared" si="16"/>
        <v>870000</v>
      </c>
      <c r="W86" s="51">
        <f t="shared" si="17"/>
        <v>870000</v>
      </c>
      <c r="X86" s="51">
        <f t="shared" si="18"/>
        <v>3480000</v>
      </c>
      <c r="Y86" s="125" t="str">
        <f t="shared" si="19"/>
        <v/>
      </c>
      <c r="Z86" s="125">
        <f t="shared" si="20"/>
        <v>14.166666666666666</v>
      </c>
      <c r="AA86" s="134"/>
      <c r="AB86" s="133"/>
    </row>
    <row r="87" spans="2:28" x14ac:dyDescent="0.2">
      <c r="B87" s="131">
        <f>其他调用!CV49</f>
        <v>46</v>
      </c>
      <c r="C87" s="27">
        <v>0.5</v>
      </c>
      <c r="D87" s="131">
        <f>ROUND(其他调用!CW49*(1+C87),-2)</f>
        <v>14100</v>
      </c>
      <c r="E87" s="139">
        <v>600</v>
      </c>
    </row>
    <row r="88" spans="2:28" x14ac:dyDescent="0.2">
      <c r="B88" s="131">
        <f>其他调用!CV50</f>
        <v>47</v>
      </c>
      <c r="C88" s="27">
        <v>0.5</v>
      </c>
      <c r="D88" s="131">
        <f>ROUND(其他调用!CW50*(1+C88),-2)</f>
        <v>14900</v>
      </c>
      <c r="E88" s="139">
        <v>600</v>
      </c>
    </row>
    <row r="89" spans="2:28" x14ac:dyDescent="0.2">
      <c r="B89" s="131">
        <f>其他调用!CV51</f>
        <v>48</v>
      </c>
      <c r="C89" s="27">
        <v>0.5</v>
      </c>
      <c r="D89" s="131">
        <f>ROUND(其他调用!CW51*(1+C89),-2)</f>
        <v>16500</v>
      </c>
      <c r="E89" s="139">
        <v>600</v>
      </c>
    </row>
    <row r="90" spans="2:28" x14ac:dyDescent="0.2">
      <c r="B90" s="131">
        <f>其他调用!CV52</f>
        <v>49</v>
      </c>
      <c r="C90" s="27">
        <v>0.5</v>
      </c>
      <c r="D90" s="131">
        <f>ROUND(其他调用!CW52*(1+C90),-2)</f>
        <v>18000</v>
      </c>
      <c r="E90" s="139">
        <v>600</v>
      </c>
    </row>
    <row r="91" spans="2:28" x14ac:dyDescent="0.2">
      <c r="B91" s="131">
        <f>其他调用!CV53</f>
        <v>50</v>
      </c>
      <c r="C91" s="27">
        <v>0.5</v>
      </c>
      <c r="D91" s="131">
        <f>ROUND(其他调用!CW53*(1+C91),-2)</f>
        <v>18000</v>
      </c>
      <c r="E91" s="139">
        <v>600</v>
      </c>
    </row>
    <row r="92" spans="2:28" x14ac:dyDescent="0.2">
      <c r="B92" s="131">
        <f>其他调用!CV54</f>
        <v>51</v>
      </c>
      <c r="C92" s="27">
        <v>0.5</v>
      </c>
      <c r="D92" s="131">
        <f>ROUND(其他调用!CW54*(1+C92),-2)</f>
        <v>19500</v>
      </c>
      <c r="E92" s="139">
        <v>600</v>
      </c>
    </row>
    <row r="93" spans="2:28" x14ac:dyDescent="0.2">
      <c r="B93" s="131">
        <f>其他调用!CV55</f>
        <v>52</v>
      </c>
      <c r="C93" s="27">
        <v>0.5</v>
      </c>
      <c r="D93" s="131">
        <f>ROUND(其他调用!CW55*(1+C93),-2)</f>
        <v>21000</v>
      </c>
      <c r="E93" s="139">
        <v>600</v>
      </c>
    </row>
    <row r="94" spans="2:28" x14ac:dyDescent="0.2">
      <c r="B94" s="131">
        <f>其他调用!CV56</f>
        <v>53</v>
      </c>
      <c r="C94" s="27">
        <v>0.5</v>
      </c>
      <c r="D94" s="131">
        <f>ROUND(其他调用!CW56*(1+C94),-2)</f>
        <v>21000</v>
      </c>
      <c r="E94" s="139">
        <v>600</v>
      </c>
    </row>
    <row r="95" spans="2:28" x14ac:dyDescent="0.2">
      <c r="B95" s="131">
        <f>其他调用!CV57</f>
        <v>54</v>
      </c>
      <c r="C95" s="27">
        <v>0.5</v>
      </c>
      <c r="D95" s="131">
        <f>ROUND(其他调用!CW57*(1+C95),-2)</f>
        <v>22500</v>
      </c>
      <c r="E95" s="139">
        <v>600</v>
      </c>
    </row>
    <row r="96" spans="2:28" x14ac:dyDescent="0.2">
      <c r="B96" s="131">
        <f>其他调用!CV58</f>
        <v>55</v>
      </c>
      <c r="C96" s="27">
        <v>0.5</v>
      </c>
      <c r="D96" s="131">
        <f>ROUND(其他调用!CW58*(1+C96),-2)</f>
        <v>22500</v>
      </c>
      <c r="E96" s="139">
        <v>600</v>
      </c>
    </row>
    <row r="97" spans="2:5" x14ac:dyDescent="0.2">
      <c r="B97" s="131">
        <f>其他调用!CV59</f>
        <v>56</v>
      </c>
      <c r="C97" s="27">
        <v>0.5</v>
      </c>
      <c r="D97" s="131">
        <f>ROUND(其他调用!CW59*(1+C97),-2)</f>
        <v>25500</v>
      </c>
      <c r="E97" s="139">
        <v>600</v>
      </c>
    </row>
    <row r="98" spans="2:5" x14ac:dyDescent="0.2">
      <c r="B98" s="131">
        <f>其他调用!CV60</f>
        <v>57</v>
      </c>
      <c r="C98" s="27">
        <v>0.5</v>
      </c>
      <c r="D98" s="131">
        <f>ROUND(其他调用!CW60*(1+C98),-2)</f>
        <v>25500</v>
      </c>
      <c r="E98" s="139">
        <v>600</v>
      </c>
    </row>
    <row r="99" spans="2:5" x14ac:dyDescent="0.2">
      <c r="B99" s="131">
        <f>其他调用!CV61</f>
        <v>58</v>
      </c>
      <c r="C99" s="27">
        <v>0.5</v>
      </c>
      <c r="D99" s="131">
        <f>ROUND(其他调用!CW61*(1+C99),-2)</f>
        <v>25500</v>
      </c>
      <c r="E99" s="139">
        <v>600</v>
      </c>
    </row>
    <row r="100" spans="2:5" x14ac:dyDescent="0.2">
      <c r="B100" s="131">
        <f>其他调用!CV62</f>
        <v>59</v>
      </c>
      <c r="C100" s="27">
        <v>0.5</v>
      </c>
      <c r="D100" s="131">
        <f>ROUND(其他调用!CW62*(1+C100),-2)</f>
        <v>27000</v>
      </c>
      <c r="E100" s="139">
        <v>600</v>
      </c>
    </row>
    <row r="101" spans="2:5" x14ac:dyDescent="0.2">
      <c r="B101" s="131">
        <f>其他调用!CV63</f>
        <v>60</v>
      </c>
      <c r="C101" s="27">
        <v>0.5</v>
      </c>
      <c r="D101" s="131">
        <f>ROUND(其他调用!CW63*(1+C101),-2)</f>
        <v>28500</v>
      </c>
      <c r="E101" s="139">
        <v>600</v>
      </c>
    </row>
    <row r="102" spans="2:5" x14ac:dyDescent="0.2">
      <c r="B102" s="131">
        <f>其他调用!CV64</f>
        <v>61</v>
      </c>
      <c r="C102" s="27">
        <v>0.5</v>
      </c>
      <c r="D102" s="131">
        <f>ROUND(其他调用!CW64*(1+C102),-2)</f>
        <v>30000</v>
      </c>
      <c r="E102" s="139">
        <v>600</v>
      </c>
    </row>
    <row r="103" spans="2:5" x14ac:dyDescent="0.2">
      <c r="B103" s="131">
        <f>其他调用!CV65</f>
        <v>62</v>
      </c>
      <c r="C103" s="27">
        <v>0.5</v>
      </c>
      <c r="D103" s="131">
        <f>ROUND(其他调用!CW65*(1+C103),-2)</f>
        <v>30000</v>
      </c>
      <c r="E103" s="139">
        <v>600</v>
      </c>
    </row>
    <row r="104" spans="2:5" x14ac:dyDescent="0.2">
      <c r="B104" s="131">
        <f>其他调用!CV66</f>
        <v>63</v>
      </c>
      <c r="C104" s="27">
        <v>0.5</v>
      </c>
      <c r="D104" s="131">
        <f>ROUND(其他调用!CW66*(1+C104),-2)</f>
        <v>31500</v>
      </c>
      <c r="E104" s="139">
        <v>600</v>
      </c>
    </row>
    <row r="105" spans="2:5" x14ac:dyDescent="0.2">
      <c r="B105" s="131">
        <f>其他调用!CV67</f>
        <v>64</v>
      </c>
      <c r="C105" s="27">
        <v>0.5</v>
      </c>
      <c r="D105" s="131">
        <f>ROUND(其他调用!CW67*(1+C105),-2)</f>
        <v>33000</v>
      </c>
      <c r="E105" s="139">
        <v>600</v>
      </c>
    </row>
    <row r="106" spans="2:5" x14ac:dyDescent="0.2">
      <c r="B106" s="131">
        <f>其他调用!CV68</f>
        <v>65</v>
      </c>
      <c r="C106" s="27">
        <v>0.5</v>
      </c>
      <c r="D106" s="131">
        <f>ROUND(其他调用!CW68*(1+C106),-2)</f>
        <v>33000</v>
      </c>
      <c r="E106" s="139">
        <v>600</v>
      </c>
    </row>
    <row r="107" spans="2:5" x14ac:dyDescent="0.2">
      <c r="B107" s="131">
        <f>其他调用!CV69</f>
        <v>66</v>
      </c>
      <c r="C107" s="27">
        <v>0.5</v>
      </c>
      <c r="D107" s="131">
        <f>ROUND(其他调用!CW69*(1+C107),-2)</f>
        <v>34500</v>
      </c>
      <c r="E107" s="139">
        <v>600</v>
      </c>
    </row>
    <row r="108" spans="2:5" x14ac:dyDescent="0.2">
      <c r="B108" s="131">
        <f>其他调用!CV70</f>
        <v>67</v>
      </c>
      <c r="C108" s="27">
        <v>0.5</v>
      </c>
      <c r="D108" s="131">
        <f>ROUND(其他调用!CW70*(1+C108),-2)</f>
        <v>34500</v>
      </c>
      <c r="E108" s="139">
        <v>600</v>
      </c>
    </row>
    <row r="109" spans="2:5" x14ac:dyDescent="0.2">
      <c r="B109" s="131">
        <f>其他调用!CV71</f>
        <v>68</v>
      </c>
      <c r="C109" s="27">
        <v>0.5</v>
      </c>
      <c r="D109" s="131">
        <f>ROUND(其他调用!CW71*(1+C109),-2)</f>
        <v>37500</v>
      </c>
      <c r="E109" s="139">
        <v>600</v>
      </c>
    </row>
    <row r="110" spans="2:5" x14ac:dyDescent="0.2">
      <c r="B110" s="131">
        <f>其他调用!CV72</f>
        <v>69</v>
      </c>
      <c r="C110" s="27">
        <v>0.5</v>
      </c>
      <c r="D110" s="131">
        <f>ROUND(其他调用!CW72*(1+C110),-2)</f>
        <v>37500</v>
      </c>
      <c r="E110" s="139">
        <v>600</v>
      </c>
    </row>
    <row r="111" spans="2:5" x14ac:dyDescent="0.2">
      <c r="B111" s="131">
        <f>其他调用!CV73</f>
        <v>70</v>
      </c>
      <c r="C111" s="27">
        <v>0.5</v>
      </c>
      <c r="D111" s="131">
        <f>ROUND(其他调用!CW73*(1+C111),-2)</f>
        <v>37500</v>
      </c>
      <c r="E111" s="139">
        <v>600</v>
      </c>
    </row>
    <row r="112" spans="2:5" x14ac:dyDescent="0.2">
      <c r="B112" s="131">
        <f>其他调用!CV74</f>
        <v>71</v>
      </c>
      <c r="C112" s="27">
        <v>0.5</v>
      </c>
      <c r="D112" s="131">
        <f>ROUND(其他调用!CW74*(1+C112),-2)</f>
        <v>39000</v>
      </c>
      <c r="E112" s="139">
        <v>600</v>
      </c>
    </row>
    <row r="113" spans="2:5" x14ac:dyDescent="0.2">
      <c r="B113" s="131">
        <f>其他调用!CV75</f>
        <v>72</v>
      </c>
      <c r="C113" s="27">
        <v>0.5</v>
      </c>
      <c r="D113" s="131">
        <f>ROUND(其他调用!CW75*(1+C113),-2)</f>
        <v>40500</v>
      </c>
      <c r="E113" s="139">
        <v>600</v>
      </c>
    </row>
    <row r="114" spans="2:5" x14ac:dyDescent="0.2">
      <c r="B114" s="131">
        <f>其他调用!CV76</f>
        <v>73</v>
      </c>
      <c r="C114" s="27">
        <v>0.5</v>
      </c>
      <c r="D114" s="131">
        <f>ROUND(其他调用!CW76*(1+C114),-2)</f>
        <v>42000</v>
      </c>
      <c r="E114" s="139">
        <v>600</v>
      </c>
    </row>
    <row r="115" spans="2:5" x14ac:dyDescent="0.2">
      <c r="B115" s="131">
        <f>其他调用!CV77</f>
        <v>74</v>
      </c>
      <c r="C115" s="27">
        <v>0.5</v>
      </c>
      <c r="D115" s="131">
        <f>ROUND(其他调用!CW77*(1+C115),-2)</f>
        <v>42000</v>
      </c>
      <c r="E115" s="139">
        <v>600</v>
      </c>
    </row>
    <row r="116" spans="2:5" x14ac:dyDescent="0.2">
      <c r="B116" s="131">
        <f>其他调用!CV78</f>
        <v>75</v>
      </c>
      <c r="C116" s="27">
        <v>0.5</v>
      </c>
      <c r="D116" s="131">
        <f>ROUND(其他调用!CW78*(1+C116),-2)</f>
        <v>43500</v>
      </c>
      <c r="E116" s="139">
        <v>600</v>
      </c>
    </row>
    <row r="117" spans="2:5" x14ac:dyDescent="0.2">
      <c r="B117" s="131">
        <f>其他调用!CV79</f>
        <v>76</v>
      </c>
      <c r="C117" s="27">
        <v>0.5</v>
      </c>
      <c r="D117" s="131">
        <f>ROUND(其他调用!CW79*(1+C117),-2)</f>
        <v>45000</v>
      </c>
      <c r="E117" s="139">
        <v>600</v>
      </c>
    </row>
    <row r="118" spans="2:5" x14ac:dyDescent="0.2">
      <c r="B118" s="131">
        <f>其他调用!CV80</f>
        <v>77</v>
      </c>
      <c r="C118" s="27">
        <v>0.5</v>
      </c>
      <c r="D118" s="131">
        <f>ROUND(其他调用!CW80*(1+C118),-2)</f>
        <v>45000</v>
      </c>
      <c r="E118" s="139">
        <v>600</v>
      </c>
    </row>
    <row r="119" spans="2:5" x14ac:dyDescent="0.2">
      <c r="B119" s="131">
        <f>其他调用!CV81</f>
        <v>78</v>
      </c>
      <c r="C119" s="27">
        <v>0.5</v>
      </c>
      <c r="D119" s="131">
        <f>ROUND(其他调用!CW81*(1+C119),-2)</f>
        <v>46500</v>
      </c>
      <c r="E119" s="139">
        <v>600</v>
      </c>
    </row>
    <row r="120" spans="2:5" x14ac:dyDescent="0.2">
      <c r="B120" s="131">
        <f>其他调用!CV82</f>
        <v>79</v>
      </c>
      <c r="C120" s="27">
        <v>0.5</v>
      </c>
      <c r="D120" s="131">
        <f>ROUND(其他调用!CW82*(1+C120),-2)</f>
        <v>46500</v>
      </c>
      <c r="E120" s="139">
        <v>600</v>
      </c>
    </row>
    <row r="121" spans="2:5" x14ac:dyDescent="0.2">
      <c r="B121" s="131">
        <f>其他调用!CV83</f>
        <v>80</v>
      </c>
      <c r="C121" s="27">
        <v>0.5</v>
      </c>
      <c r="D121" s="131">
        <f>ROUND(其他调用!CW83*(1+C121),-2)</f>
        <v>48000</v>
      </c>
      <c r="E121" s="139">
        <v>600</v>
      </c>
    </row>
    <row r="122" spans="2:5" x14ac:dyDescent="0.2">
      <c r="B122" s="131">
        <f>其他调用!CV84</f>
        <v>81</v>
      </c>
      <c r="C122" s="27">
        <v>0.5</v>
      </c>
      <c r="D122" s="131">
        <f>ROUND(其他调用!CW84*(1+C122),-2)</f>
        <v>48000</v>
      </c>
      <c r="E122" s="139">
        <v>600</v>
      </c>
    </row>
    <row r="123" spans="2:5" x14ac:dyDescent="0.2">
      <c r="B123" s="131">
        <f>其他调用!CV85</f>
        <v>82</v>
      </c>
      <c r="C123" s="27">
        <v>0.5</v>
      </c>
      <c r="D123" s="131">
        <f>ROUND(其他调用!CW85*(1+C123),-2)</f>
        <v>48000</v>
      </c>
      <c r="E123" s="139">
        <v>600</v>
      </c>
    </row>
    <row r="124" spans="2:5" x14ac:dyDescent="0.2">
      <c r="B124" s="131">
        <f>其他调用!CV86</f>
        <v>83</v>
      </c>
      <c r="C124" s="27">
        <v>0.5</v>
      </c>
      <c r="D124" s="131">
        <f>ROUND(其他调用!CW86*(1+C124),-2)</f>
        <v>48000</v>
      </c>
      <c r="E124" s="139">
        <v>600</v>
      </c>
    </row>
    <row r="125" spans="2:5" x14ac:dyDescent="0.2">
      <c r="B125" s="131">
        <f>其他调用!CV87</f>
        <v>84</v>
      </c>
      <c r="C125" s="27">
        <v>0.5</v>
      </c>
      <c r="D125" s="131">
        <f>ROUND(其他调用!CW87*(1+C125),-2)</f>
        <v>48000</v>
      </c>
      <c r="E125" s="139">
        <v>600</v>
      </c>
    </row>
    <row r="126" spans="2:5" x14ac:dyDescent="0.2">
      <c r="B126" s="131">
        <f>其他调用!CV88</f>
        <v>85</v>
      </c>
      <c r="C126" s="27">
        <v>0.5</v>
      </c>
      <c r="D126" s="131">
        <f>ROUND(其他调用!CW88*(1+C126),-2)</f>
        <v>48000</v>
      </c>
      <c r="E126" s="139">
        <v>600</v>
      </c>
    </row>
    <row r="127" spans="2:5" x14ac:dyDescent="0.2">
      <c r="B127" s="131">
        <f>其他调用!CV89</f>
        <v>86</v>
      </c>
      <c r="C127" s="27">
        <v>0.5</v>
      </c>
      <c r="D127" s="131">
        <f>ROUND(其他调用!CW89*(1+C127),-2)</f>
        <v>48000</v>
      </c>
      <c r="E127" s="139">
        <v>600</v>
      </c>
    </row>
    <row r="128" spans="2:5" x14ac:dyDescent="0.2">
      <c r="B128" s="131">
        <f>其他调用!CV90</f>
        <v>87</v>
      </c>
      <c r="C128" s="27">
        <v>0.5</v>
      </c>
      <c r="D128" s="131">
        <f>ROUND(其他调用!CW90*(1+C128),-2)</f>
        <v>48000</v>
      </c>
      <c r="E128" s="139">
        <v>600</v>
      </c>
    </row>
    <row r="129" spans="2:5" x14ac:dyDescent="0.2">
      <c r="B129" s="131">
        <f>其他调用!CV91</f>
        <v>88</v>
      </c>
      <c r="C129" s="27">
        <v>0.5</v>
      </c>
      <c r="D129" s="131">
        <f>ROUND(其他调用!CW91*(1+C129),-2)</f>
        <v>48000</v>
      </c>
      <c r="E129" s="139">
        <v>600</v>
      </c>
    </row>
    <row r="130" spans="2:5" x14ac:dyDescent="0.2">
      <c r="B130" s="131">
        <f>其他调用!CV92</f>
        <v>89</v>
      </c>
      <c r="C130" s="27">
        <v>0.5</v>
      </c>
      <c r="D130" s="131">
        <f>ROUND(其他调用!CW92*(1+C130),-2)</f>
        <v>48000</v>
      </c>
      <c r="E130" s="139">
        <v>600</v>
      </c>
    </row>
    <row r="131" spans="2:5" x14ac:dyDescent="0.2">
      <c r="B131" s="131">
        <f>其他调用!CV93</f>
        <v>90</v>
      </c>
      <c r="C131" s="27">
        <v>0.5</v>
      </c>
      <c r="D131" s="131">
        <f>ROUND(其他调用!CW93*(1+C131),-2)</f>
        <v>48000</v>
      </c>
      <c r="E131" s="139">
        <v>600</v>
      </c>
    </row>
    <row r="132" spans="2:5" x14ac:dyDescent="0.2">
      <c r="B132" s="131">
        <f>其他调用!CV94</f>
        <v>91</v>
      </c>
      <c r="C132" s="27">
        <v>0.5</v>
      </c>
      <c r="D132" s="131">
        <f>ROUND(其他调用!CW94*(1+C132),-2)</f>
        <v>48000</v>
      </c>
      <c r="E132" s="139">
        <v>600</v>
      </c>
    </row>
    <row r="133" spans="2:5" x14ac:dyDescent="0.2">
      <c r="B133" s="131">
        <f>其他调用!CV95</f>
        <v>92</v>
      </c>
      <c r="C133" s="27">
        <v>0.5</v>
      </c>
      <c r="D133" s="131">
        <f>ROUND(其他调用!CW95*(1+C133),-2)</f>
        <v>48000</v>
      </c>
      <c r="E133" s="139">
        <v>600</v>
      </c>
    </row>
    <row r="134" spans="2:5" x14ac:dyDescent="0.2">
      <c r="B134" s="131">
        <f>其他调用!CV96</f>
        <v>93</v>
      </c>
      <c r="C134" s="27">
        <v>0.5</v>
      </c>
      <c r="D134" s="131">
        <f>ROUND(其他调用!CW96*(1+C134),-2)</f>
        <v>48000</v>
      </c>
      <c r="E134" s="139">
        <v>600</v>
      </c>
    </row>
    <row r="135" spans="2:5" x14ac:dyDescent="0.2">
      <c r="B135" s="131">
        <f>其他调用!CV97</f>
        <v>94</v>
      </c>
      <c r="C135" s="27">
        <v>0.5</v>
      </c>
      <c r="D135" s="131">
        <f>ROUND(其他调用!CW97*(1+C135),-2)</f>
        <v>48000</v>
      </c>
      <c r="E135" s="139">
        <v>600</v>
      </c>
    </row>
    <row r="136" spans="2:5" x14ac:dyDescent="0.2">
      <c r="B136" s="131">
        <f>其他调用!CV98</f>
        <v>95</v>
      </c>
      <c r="C136" s="27">
        <v>0.5</v>
      </c>
      <c r="D136" s="131">
        <f>ROUND(其他调用!CW98*(1+C136),-2)</f>
        <v>48000</v>
      </c>
      <c r="E136" s="139">
        <v>600</v>
      </c>
    </row>
    <row r="137" spans="2:5" x14ac:dyDescent="0.2">
      <c r="B137" s="131">
        <f>其他调用!CV99</f>
        <v>96</v>
      </c>
      <c r="C137" s="27">
        <v>0.5</v>
      </c>
      <c r="D137" s="131">
        <f>ROUND(其他调用!CW99*(1+C137),-2)</f>
        <v>48000</v>
      </c>
      <c r="E137" s="139">
        <v>600</v>
      </c>
    </row>
    <row r="138" spans="2:5" x14ac:dyDescent="0.2">
      <c r="B138" s="131">
        <f>其他调用!CV100</f>
        <v>97</v>
      </c>
      <c r="C138" s="27">
        <v>0.5</v>
      </c>
      <c r="D138" s="131">
        <f>ROUND(其他调用!CW100*(1+C138),-2)</f>
        <v>48000</v>
      </c>
      <c r="E138" s="139">
        <v>600</v>
      </c>
    </row>
    <row r="139" spans="2:5" x14ac:dyDescent="0.2">
      <c r="B139" s="131">
        <f>其他调用!CV101</f>
        <v>98</v>
      </c>
      <c r="C139" s="27">
        <v>0.5</v>
      </c>
      <c r="D139" s="131">
        <f>ROUND(其他调用!CW101*(1+C139),-2)</f>
        <v>48000</v>
      </c>
      <c r="E139" s="139">
        <v>600</v>
      </c>
    </row>
    <row r="140" spans="2:5" x14ac:dyDescent="0.2">
      <c r="B140" s="131">
        <f>其他调用!CV102</f>
        <v>99</v>
      </c>
      <c r="C140" s="27">
        <v>0.5</v>
      </c>
      <c r="D140" s="131">
        <f>ROUND(其他调用!CW102*(1+C140),-2)</f>
        <v>48000</v>
      </c>
      <c r="E140" s="139">
        <v>600</v>
      </c>
    </row>
    <row r="141" spans="2:5" x14ac:dyDescent="0.2">
      <c r="B141" s="131">
        <f>其他调用!CV103</f>
        <v>100</v>
      </c>
      <c r="C141" s="27">
        <v>0.5</v>
      </c>
      <c r="D141" s="131">
        <f>ROUND(其他调用!CW103*(1+C141),-2)</f>
        <v>48000</v>
      </c>
      <c r="E141" s="139">
        <v>600</v>
      </c>
    </row>
    <row r="142" spans="2:5" x14ac:dyDescent="0.2">
      <c r="B142" s="131">
        <f>其他调用!CV104</f>
        <v>101</v>
      </c>
      <c r="C142" s="27">
        <v>0.5</v>
      </c>
      <c r="D142" s="131">
        <f>ROUND(其他调用!CW104*(1+C142),-2)</f>
        <v>48000</v>
      </c>
      <c r="E142" s="139">
        <v>600</v>
      </c>
    </row>
    <row r="143" spans="2:5" x14ac:dyDescent="0.2">
      <c r="B143" s="131">
        <f>其他调用!CV105</f>
        <v>102</v>
      </c>
      <c r="C143" s="27">
        <v>0.5</v>
      </c>
      <c r="D143" s="131">
        <f>ROUND(其他调用!CW105*(1+C143),-2)</f>
        <v>48000</v>
      </c>
      <c r="E143" s="139">
        <v>600</v>
      </c>
    </row>
    <row r="144" spans="2:5" x14ac:dyDescent="0.2">
      <c r="B144" s="131">
        <f>其他调用!CV106</f>
        <v>103</v>
      </c>
      <c r="C144" s="27">
        <v>0.5</v>
      </c>
      <c r="D144" s="131">
        <f>ROUND(其他调用!CW106*(1+C144),-2)</f>
        <v>48000</v>
      </c>
      <c r="E144" s="139">
        <v>600</v>
      </c>
    </row>
    <row r="145" spans="2:5" x14ac:dyDescent="0.2">
      <c r="B145" s="131">
        <f>其他调用!CV107</f>
        <v>104</v>
      </c>
      <c r="C145" s="27">
        <v>0.5</v>
      </c>
      <c r="D145" s="131">
        <f>ROUND(其他调用!CW107*(1+C145),-2)</f>
        <v>48000</v>
      </c>
      <c r="E145" s="139">
        <v>600</v>
      </c>
    </row>
    <row r="146" spans="2:5" x14ac:dyDescent="0.2">
      <c r="B146" s="131">
        <f>其他调用!CV108</f>
        <v>105</v>
      </c>
      <c r="C146" s="27">
        <v>0.5</v>
      </c>
      <c r="D146" s="131">
        <f>ROUND(其他调用!CW108*(1+C146),-2)</f>
        <v>48000</v>
      </c>
      <c r="E146" s="139">
        <v>600</v>
      </c>
    </row>
    <row r="147" spans="2:5" x14ac:dyDescent="0.2">
      <c r="B147" s="131">
        <f>其他调用!CV109</f>
        <v>106</v>
      </c>
      <c r="C147" s="27">
        <v>0.5</v>
      </c>
      <c r="D147" s="131">
        <f>ROUND(其他调用!CW109*(1+C147),-2)</f>
        <v>48000</v>
      </c>
      <c r="E147" s="139">
        <v>600</v>
      </c>
    </row>
    <row r="148" spans="2:5" x14ac:dyDescent="0.2">
      <c r="B148" s="131">
        <f>其他调用!CV110</f>
        <v>107</v>
      </c>
      <c r="C148" s="27">
        <v>0.5</v>
      </c>
      <c r="D148" s="131">
        <f>ROUND(其他调用!CW110*(1+C148),-2)</f>
        <v>48000</v>
      </c>
      <c r="E148" s="139">
        <v>600</v>
      </c>
    </row>
    <row r="149" spans="2:5" x14ac:dyDescent="0.2">
      <c r="B149" s="131">
        <f>其他调用!CV111</f>
        <v>108</v>
      </c>
      <c r="C149" s="27">
        <v>0.5</v>
      </c>
      <c r="D149" s="131">
        <f>ROUND(其他调用!CW111*(1+C149),-2)</f>
        <v>48000</v>
      </c>
      <c r="E149" s="139">
        <v>600</v>
      </c>
    </row>
    <row r="150" spans="2:5" x14ac:dyDescent="0.2">
      <c r="B150" s="131">
        <f>其他调用!CV112</f>
        <v>109</v>
      </c>
      <c r="C150" s="27">
        <v>0.5</v>
      </c>
      <c r="D150" s="131">
        <f>ROUND(其他调用!CW112*(1+C150),-2)</f>
        <v>48000</v>
      </c>
      <c r="E150" s="139">
        <v>600</v>
      </c>
    </row>
    <row r="151" spans="2:5" x14ac:dyDescent="0.2">
      <c r="B151" s="131">
        <f>其他调用!CV113</f>
        <v>110</v>
      </c>
      <c r="C151" s="27">
        <v>0.5</v>
      </c>
      <c r="D151" s="131">
        <f>ROUND(其他调用!CW113*(1+C151),-2)</f>
        <v>48000</v>
      </c>
      <c r="E151" s="139">
        <v>600</v>
      </c>
    </row>
    <row r="152" spans="2:5" x14ac:dyDescent="0.2">
      <c r="B152" s="131">
        <f>其他调用!CV114</f>
        <v>111</v>
      </c>
      <c r="C152" s="27">
        <v>0.5</v>
      </c>
      <c r="D152" s="131">
        <f>ROUND(其他调用!CW114*(1+C152),-2)</f>
        <v>48000</v>
      </c>
      <c r="E152" s="139">
        <v>600</v>
      </c>
    </row>
    <row r="153" spans="2:5" x14ac:dyDescent="0.2">
      <c r="B153" s="131">
        <f>其他调用!CV115</f>
        <v>112</v>
      </c>
      <c r="C153" s="27">
        <v>0.5</v>
      </c>
      <c r="D153" s="131">
        <f>ROUND(其他调用!CW115*(1+C153),-2)</f>
        <v>48000</v>
      </c>
      <c r="E153" s="139">
        <v>600</v>
      </c>
    </row>
    <row r="154" spans="2:5" x14ac:dyDescent="0.2">
      <c r="B154" s="131">
        <f>其他调用!CV116</f>
        <v>113</v>
      </c>
      <c r="C154" s="27">
        <v>0.5</v>
      </c>
      <c r="D154" s="131">
        <f>ROUND(其他调用!CW116*(1+C154),-2)</f>
        <v>48000</v>
      </c>
      <c r="E154" s="139">
        <v>600</v>
      </c>
    </row>
    <row r="155" spans="2:5" x14ac:dyDescent="0.2">
      <c r="B155" s="131">
        <f>其他调用!CV117</f>
        <v>114</v>
      </c>
      <c r="C155" s="27">
        <v>0.5</v>
      </c>
      <c r="D155" s="131">
        <f>ROUND(其他调用!CW117*(1+C155),-2)</f>
        <v>48000</v>
      </c>
      <c r="E155" s="139">
        <v>600</v>
      </c>
    </row>
    <row r="156" spans="2:5" x14ac:dyDescent="0.2">
      <c r="B156" s="131">
        <f>其他调用!CV118</f>
        <v>115</v>
      </c>
      <c r="C156" s="27">
        <v>0.5</v>
      </c>
      <c r="D156" s="131">
        <f>ROUND(其他调用!CW118*(1+C156),-2)</f>
        <v>48000</v>
      </c>
      <c r="E156" s="139">
        <v>600</v>
      </c>
    </row>
    <row r="157" spans="2:5" x14ac:dyDescent="0.2">
      <c r="B157" s="131">
        <f>其他调用!CV119</f>
        <v>116</v>
      </c>
      <c r="C157" s="27">
        <v>0.5</v>
      </c>
      <c r="D157" s="131">
        <f>ROUND(其他调用!CW119*(1+C157),-2)</f>
        <v>48000</v>
      </c>
      <c r="E157" s="139">
        <v>600</v>
      </c>
    </row>
    <row r="158" spans="2:5" x14ac:dyDescent="0.2">
      <c r="B158" s="131">
        <f>其他调用!CV120</f>
        <v>117</v>
      </c>
      <c r="C158" s="27">
        <v>0.5</v>
      </c>
      <c r="D158" s="131">
        <f>ROUND(其他调用!CW120*(1+C158),-2)</f>
        <v>48000</v>
      </c>
      <c r="E158" s="139">
        <v>600</v>
      </c>
    </row>
    <row r="159" spans="2:5" x14ac:dyDescent="0.2">
      <c r="B159" s="131">
        <f>其他调用!CV121</f>
        <v>118</v>
      </c>
      <c r="C159" s="27">
        <v>0.5</v>
      </c>
      <c r="D159" s="131">
        <f>ROUND(其他调用!CW121*(1+C159),-2)</f>
        <v>48000</v>
      </c>
      <c r="E159" s="139">
        <v>600</v>
      </c>
    </row>
    <row r="160" spans="2:5" x14ac:dyDescent="0.2">
      <c r="B160" s="131">
        <f>其他调用!CV122</f>
        <v>119</v>
      </c>
      <c r="C160" s="27">
        <v>0.5</v>
      </c>
      <c r="D160" s="131">
        <f>ROUND(其他调用!CW122*(1+C160),-2)</f>
        <v>48000</v>
      </c>
      <c r="E160" s="139">
        <v>600</v>
      </c>
    </row>
    <row r="161" spans="2:5" x14ac:dyDescent="0.2">
      <c r="B161" s="131">
        <f>其他调用!CV123</f>
        <v>120</v>
      </c>
      <c r="C161" s="27">
        <v>0.5</v>
      </c>
      <c r="D161" s="131">
        <f>ROUND(其他调用!CW123*(1+C161),-2)</f>
        <v>48000</v>
      </c>
      <c r="E161" s="139">
        <v>600</v>
      </c>
    </row>
    <row r="162" spans="2:5" x14ac:dyDescent="0.2">
      <c r="B162" s="131"/>
    </row>
    <row r="163" spans="2:5" x14ac:dyDescent="0.2">
      <c r="B163" s="131"/>
    </row>
    <row r="164" spans="2:5" x14ac:dyDescent="0.2">
      <c r="B164" s="131"/>
    </row>
    <row r="165" spans="2:5" x14ac:dyDescent="0.2">
      <c r="B165" s="131"/>
    </row>
    <row r="166" spans="2:5" x14ac:dyDescent="0.2">
      <c r="B166" s="131"/>
    </row>
    <row r="167" spans="2:5" x14ac:dyDescent="0.2">
      <c r="B167" s="131"/>
    </row>
    <row r="168" spans="2:5" x14ac:dyDescent="0.2">
      <c r="B168" s="131"/>
    </row>
    <row r="169" spans="2:5" x14ac:dyDescent="0.2">
      <c r="B169" s="131"/>
    </row>
    <row r="170" spans="2:5" x14ac:dyDescent="0.2">
      <c r="B170" s="131"/>
    </row>
    <row r="171" spans="2:5" x14ac:dyDescent="0.2">
      <c r="B171" s="131"/>
    </row>
    <row r="172" spans="2:5" x14ac:dyDescent="0.2">
      <c r="B172" s="131"/>
    </row>
    <row r="173" spans="2:5" x14ac:dyDescent="0.2">
      <c r="B173" s="131"/>
    </row>
    <row r="174" spans="2:5" x14ac:dyDescent="0.2">
      <c r="B174" s="131"/>
    </row>
    <row r="175" spans="2:5" x14ac:dyDescent="0.2">
      <c r="B175" s="131"/>
    </row>
    <row r="176" spans="2:5" x14ac:dyDescent="0.2">
      <c r="B176" s="131"/>
    </row>
    <row r="177" spans="2:2" x14ac:dyDescent="0.2">
      <c r="B177" s="131"/>
    </row>
    <row r="178" spans="2:2" x14ac:dyDescent="0.2">
      <c r="B178" s="131"/>
    </row>
    <row r="179" spans="2:2" x14ac:dyDescent="0.2">
      <c r="B179" s="131"/>
    </row>
    <row r="180" spans="2:2" x14ac:dyDescent="0.2">
      <c r="B180" s="131"/>
    </row>
    <row r="181" spans="2:2" x14ac:dyDescent="0.2">
      <c r="B181" s="131"/>
    </row>
    <row r="182" spans="2:2" x14ac:dyDescent="0.2">
      <c r="B182" s="131"/>
    </row>
    <row r="183" spans="2:2" x14ac:dyDescent="0.2">
      <c r="B183" s="131"/>
    </row>
    <row r="184" spans="2:2" x14ac:dyDescent="0.2">
      <c r="B184" s="131"/>
    </row>
    <row r="185" spans="2:2" x14ac:dyDescent="0.2">
      <c r="B185" s="131"/>
    </row>
    <row r="186" spans="2:2" x14ac:dyDescent="0.2">
      <c r="B186" s="131"/>
    </row>
    <row r="187" spans="2:2" x14ac:dyDescent="0.2">
      <c r="B187" s="131"/>
    </row>
    <row r="188" spans="2:2" x14ac:dyDescent="0.2">
      <c r="B188" s="131"/>
    </row>
    <row r="189" spans="2:2" x14ac:dyDescent="0.2">
      <c r="B189" s="131"/>
    </row>
    <row r="190" spans="2:2" x14ac:dyDescent="0.2">
      <c r="B190" s="131"/>
    </row>
    <row r="191" spans="2:2" x14ac:dyDescent="0.2">
      <c r="B191" s="131"/>
    </row>
    <row r="192" spans="2:2" x14ac:dyDescent="0.2">
      <c r="B192" s="131"/>
    </row>
    <row r="193" spans="2:2" x14ac:dyDescent="0.2">
      <c r="B193" s="131"/>
    </row>
    <row r="194" spans="2:2" x14ac:dyDescent="0.2">
      <c r="B194" s="131"/>
    </row>
    <row r="195" spans="2:2" x14ac:dyDescent="0.2">
      <c r="B195" s="131"/>
    </row>
    <row r="196" spans="2:2" x14ac:dyDescent="0.2">
      <c r="B196" s="131"/>
    </row>
    <row r="197" spans="2:2" x14ac:dyDescent="0.2">
      <c r="B197" s="131"/>
    </row>
    <row r="198" spans="2:2" x14ac:dyDescent="0.2">
      <c r="B198" s="131"/>
    </row>
    <row r="199" spans="2:2" x14ac:dyDescent="0.2">
      <c r="B199" s="131"/>
    </row>
  </sheetData>
  <mergeCells count="2">
    <mergeCell ref="S5:X5"/>
    <mergeCell ref="M5:R5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Q367"/>
  <sheetViews>
    <sheetView zoomScaleNormal="100" workbookViewId="0">
      <selection activeCell="O26" sqref="O26"/>
    </sheetView>
  </sheetViews>
  <sheetFormatPr defaultColWidth="6.625" defaultRowHeight="12" x14ac:dyDescent="0.2"/>
  <cols>
    <col min="1" max="21" width="6.625" style="2" customWidth="1"/>
    <col min="22" max="22" width="6.625" style="8"/>
    <col min="23" max="28" width="9" style="7"/>
    <col min="29" max="33" width="6.625" style="14"/>
    <col min="34" max="16384" width="6.625" style="2"/>
  </cols>
  <sheetData>
    <row r="1" spans="1:40" x14ac:dyDescent="0.2">
      <c r="B1" s="2" t="s">
        <v>29</v>
      </c>
      <c r="W1" s="1"/>
      <c r="X1" s="1"/>
      <c r="AC1" s="1"/>
    </row>
    <row r="2" spans="1:40" x14ac:dyDescent="0.2">
      <c r="AC2" s="14">
        <v>1</v>
      </c>
      <c r="AD2" s="14">
        <v>1.02</v>
      </c>
      <c r="AE2" s="14">
        <v>1.06</v>
      </c>
      <c r="AF2" s="14">
        <v>1.1399999999999999</v>
      </c>
      <c r="AG2" s="14">
        <v>1.4</v>
      </c>
    </row>
    <row r="3" spans="1:40" ht="11.25" customHeight="1" x14ac:dyDescent="0.2">
      <c r="B3" s="2" t="s">
        <v>27</v>
      </c>
      <c r="X3" s="148" t="s">
        <v>118</v>
      </c>
      <c r="Y3" s="149"/>
      <c r="Z3" s="149"/>
      <c r="AA3" s="149"/>
      <c r="AB3" s="150"/>
      <c r="AC3" s="148" t="s">
        <v>42</v>
      </c>
      <c r="AD3" s="149"/>
      <c r="AE3" s="149"/>
      <c r="AF3" s="149"/>
      <c r="AG3" s="150"/>
      <c r="AJ3" s="148" t="s">
        <v>117</v>
      </c>
      <c r="AK3" s="149"/>
      <c r="AL3" s="149"/>
      <c r="AM3" s="149"/>
      <c r="AN3" s="150"/>
    </row>
    <row r="4" spans="1:40" s="9" customFormat="1" x14ac:dyDescent="0.2">
      <c r="B4" s="2"/>
      <c r="C4" s="2" t="s">
        <v>26</v>
      </c>
      <c r="D4" s="2" t="s">
        <v>25</v>
      </c>
      <c r="E4" s="2" t="s">
        <v>24</v>
      </c>
      <c r="W4" s="6" t="s">
        <v>132</v>
      </c>
      <c r="X4" s="6" t="s">
        <v>14</v>
      </c>
      <c r="Y4" s="6" t="s">
        <v>15</v>
      </c>
      <c r="Z4" s="6" t="s">
        <v>16</v>
      </c>
      <c r="AA4" s="6" t="s">
        <v>17</v>
      </c>
      <c r="AB4" s="6" t="s">
        <v>18</v>
      </c>
      <c r="AC4" s="6" t="s">
        <v>14</v>
      </c>
      <c r="AD4" s="6" t="s">
        <v>15</v>
      </c>
      <c r="AE4" s="6" t="s">
        <v>16</v>
      </c>
      <c r="AF4" s="6" t="s">
        <v>17</v>
      </c>
      <c r="AG4" s="6" t="s">
        <v>18</v>
      </c>
      <c r="AI4" s="9" t="s">
        <v>116</v>
      </c>
      <c r="AJ4" s="36" t="s">
        <v>14</v>
      </c>
      <c r="AK4" s="36" t="s">
        <v>15</v>
      </c>
      <c r="AL4" s="36" t="s">
        <v>16</v>
      </c>
      <c r="AM4" s="36" t="s">
        <v>17</v>
      </c>
      <c r="AN4" s="36" t="s">
        <v>18</v>
      </c>
    </row>
    <row r="5" spans="1:40" x14ac:dyDescent="0.2">
      <c r="B5" s="2" t="s">
        <v>21</v>
      </c>
      <c r="C5" s="10">
        <v>0.4</v>
      </c>
      <c r="D5" s="10"/>
      <c r="E5" s="10"/>
      <c r="W5" s="6">
        <v>1</v>
      </c>
      <c r="X5" s="6">
        <f>求节点(B$10:B$26,Q$10:Q$26,$W5)*(其他调用!AS5+其他调用!AZ5*$D$28*$D$29)*6</f>
        <v>29.267330360070627</v>
      </c>
      <c r="Y5" s="54">
        <f>求节点(C$10:C$26,R$10:R$26,$W5)*(其他调用!AT5+其他调用!BA5*$D$28*$D$29)*6</f>
        <v>49.041757547120881</v>
      </c>
      <c r="Z5" s="54">
        <f>求节点(D$10:D$26,S$10:S$26,$W5)*(其他调用!AU5+其他调用!BB5*$D$28*$D$29)*6</f>
        <v>33.441731966061916</v>
      </c>
      <c r="AA5" s="54">
        <f>求节点(E$10:E$26,T$10:T$26,$W5)*(其他调用!AV5+其他调用!BC5*$D$28*$D$29)*6</f>
        <v>50.434360504691938</v>
      </c>
      <c r="AB5" s="54">
        <f>求节点(F$10:F$26,U$10:U$26,$W5)*(其他调用!AW5+其他调用!BD5*$D$28*$D$29)*6</f>
        <v>34.282290487038907</v>
      </c>
      <c r="AC5" s="6">
        <f>[1]节奏总纲!$BJ4</f>
        <v>0.3</v>
      </c>
      <c r="AD5" s="62">
        <f>[1]节奏总纲!$BJ4</f>
        <v>0.3</v>
      </c>
      <c r="AE5" s="62">
        <f>[1]节奏总纲!$BJ4</f>
        <v>0.3</v>
      </c>
      <c r="AF5" s="62">
        <f>[1]节奏总纲!$BJ4</f>
        <v>0.3</v>
      </c>
      <c r="AG5" s="62">
        <f>[1]节奏总纲!$BJ4</f>
        <v>0.3</v>
      </c>
      <c r="AI5" s="2">
        <v>1</v>
      </c>
      <c r="AJ5" s="2">
        <f>求节点(节奏总纲!$D$4:$D$113,AC$5:AC$104,$AI5)</f>
        <v>1.1666666666666672</v>
      </c>
      <c r="AK5" s="34">
        <f>求节点(节奏总纲!$D$4:$D$113,AD$5:AD$104,$AI5)</f>
        <v>1.1666666666666672</v>
      </c>
      <c r="AL5" s="34">
        <f>求节点(节奏总纲!$D$4:$D$113,AE$5:AE$104,$AI5)</f>
        <v>1.1666666666666672</v>
      </c>
      <c r="AM5" s="34">
        <f>求节点(节奏总纲!$D$4:$D$113,AF$5:AF$104,$AI5)</f>
        <v>1.1666666666666672</v>
      </c>
      <c r="AN5" s="34">
        <f>求节点(节奏总纲!$D$4:$D$113,AG$5:AG$104,$AI5)</f>
        <v>1.1666666666666672</v>
      </c>
    </row>
    <row r="6" spans="1:40" x14ac:dyDescent="0.2">
      <c r="W6" s="6">
        <v>2</v>
      </c>
      <c r="X6" s="54">
        <f>求节点(B$10:B$26,Q$10:Q$26,$W6)*(其他调用!AS6+其他调用!AZ6*$D$28*$D$29)*6</f>
        <v>59.920847949591135</v>
      </c>
      <c r="Y6" s="54">
        <f>求节点(C$10:C$26,R$10:R$26,$W6)*(其他调用!AT6+其他调用!BA6*$D$28*$D$29)*6</f>
        <v>100.45030070444763</v>
      </c>
      <c r="Z6" s="54">
        <f>求节点(D$10:D$26,S$10:S$26,$W6)*(其他调用!AU6+其他调用!BB6*$D$28*$D$29)*6</f>
        <v>68.525686801566934</v>
      </c>
      <c r="AA6" s="54">
        <f>求节点(E$10:E$26,T$10:T$26,$W6)*(其他调用!AV6+其他调用!BC6*$D$28*$D$29)*6</f>
        <v>103.44311053306181</v>
      </c>
      <c r="AB6" s="54">
        <f>求节点(F$10:F$26,U$10:U$26,$W6)*(其他调用!AW6+其他调用!BD6*$D$28*$D$29)*6</f>
        <v>70.358550204197428</v>
      </c>
      <c r="AC6" s="62">
        <f>[1]节奏总纲!$BJ5</f>
        <v>0.47499999999999998</v>
      </c>
      <c r="AD6" s="62">
        <f>[1]节奏总纲!$BJ5</f>
        <v>0.47499999999999998</v>
      </c>
      <c r="AE6" s="62">
        <f>[1]节奏总纲!$BJ5</f>
        <v>0.47499999999999998</v>
      </c>
      <c r="AF6" s="62">
        <f>[1]节奏总纲!$BJ5</f>
        <v>0.47499999999999998</v>
      </c>
      <c r="AG6" s="62">
        <f>[1]节奏总纲!$BJ5</f>
        <v>0.47499999999999998</v>
      </c>
      <c r="AI6" s="2">
        <v>2</v>
      </c>
      <c r="AJ6" s="34">
        <f>求节点(节奏总纲!$D$4:$D$113,AC$5:AC$104,$AI6)</f>
        <v>1.3615053854336716</v>
      </c>
      <c r="AK6" s="34">
        <f>求节点(节奏总纲!$D$4:$D$113,AD$5:AD$104,$AI6)</f>
        <v>1.3615053854336716</v>
      </c>
      <c r="AL6" s="34">
        <f>求节点(节奏总纲!$D$4:$D$113,AE$5:AE$104,$AI6)</f>
        <v>1.3615053854336716</v>
      </c>
      <c r="AM6" s="34">
        <f>求节点(节奏总纲!$D$4:$D$113,AF$5:AF$104,$AI6)</f>
        <v>1.3615053854336716</v>
      </c>
      <c r="AN6" s="34">
        <f>求节点(节奏总纲!$D$4:$D$113,AG$5:AG$104,$AI6)</f>
        <v>1.3615053854336716</v>
      </c>
    </row>
    <row r="7" spans="1:40" x14ac:dyDescent="0.2">
      <c r="W7" s="6">
        <v>3</v>
      </c>
      <c r="X7" s="54">
        <f>求节点(B$10:B$26,Q$10:Q$26,$W7)*(其他调用!AS7+其他调用!AZ7*$D$28*$D$29)*6</f>
        <v>91.960552768561456</v>
      </c>
      <c r="Y7" s="54">
        <f>求节点(C$10:C$26,R$10:R$26,$W7)*(其他调用!AT7+其他调用!BA7*$D$28*$D$29)*6</f>
        <v>154.22562947198008</v>
      </c>
      <c r="Z7" s="54">
        <f>求节点(D$10:D$26,S$10:S$26,$W7)*(其他调用!AU7+其他调用!BB7*$D$28*$D$29)*6</f>
        <v>105.25186450651499</v>
      </c>
      <c r="AA7" s="54">
        <f>求节点(E$10:E$26,T$10:T$26,$W7)*(其他调用!AV7+其他调用!BC7*$D$28*$D$29)*6</f>
        <v>159.02625008510967</v>
      </c>
      <c r="AB7" s="54">
        <f>求节点(F$10:F$26,U$10:U$26,$W7)*(其他调用!AW7+其他调用!BD7*$D$28*$D$29)*6</f>
        <v>108.22877915147548</v>
      </c>
      <c r="AC7" s="62">
        <f>[1]节奏总纲!$BJ6</f>
        <v>0.65</v>
      </c>
      <c r="AD7" s="62">
        <f>[1]节奏总纲!$BJ6</f>
        <v>0.65</v>
      </c>
      <c r="AE7" s="62">
        <f>[1]节奏总纲!$BJ6</f>
        <v>0.65</v>
      </c>
      <c r="AF7" s="62">
        <f>[1]节奏总纲!$BJ6</f>
        <v>0.65</v>
      </c>
      <c r="AG7" s="62">
        <f>[1]节奏总纲!$BJ6</f>
        <v>0.65</v>
      </c>
      <c r="AI7" s="34">
        <v>3</v>
      </c>
      <c r="AJ7" s="34">
        <f>求节点(节奏总纲!$D$4:$D$113,AC$5:AC$104,$AI7)</f>
        <v>1.5000000000000016</v>
      </c>
      <c r="AK7" s="34">
        <f>求节点(节奏总纲!$D$4:$D$113,AD$5:AD$104,$AI7)</f>
        <v>1.5000000000000016</v>
      </c>
      <c r="AL7" s="34">
        <f>求节点(节奏总纲!$D$4:$D$113,AE$5:AE$104,$AI7)</f>
        <v>1.5000000000000016</v>
      </c>
      <c r="AM7" s="34">
        <f>求节点(节奏总纲!$D$4:$D$113,AF$5:AF$104,$AI7)</f>
        <v>1.5000000000000016</v>
      </c>
      <c r="AN7" s="34">
        <f>求节点(节奏总纲!$D$4:$D$113,AG$5:AG$104,$AI7)</f>
        <v>1.5000000000000016</v>
      </c>
    </row>
    <row r="8" spans="1:40" x14ac:dyDescent="0.2">
      <c r="B8" s="146" t="s">
        <v>132</v>
      </c>
      <c r="C8" s="146"/>
      <c r="D8" s="146"/>
      <c r="E8" s="146"/>
      <c r="F8" s="146"/>
      <c r="G8" s="146" t="s">
        <v>20</v>
      </c>
      <c r="H8" s="146"/>
      <c r="I8" s="146"/>
      <c r="J8" s="146"/>
      <c r="K8" s="146"/>
      <c r="L8" s="146" t="s">
        <v>19</v>
      </c>
      <c r="M8" s="146"/>
      <c r="N8" s="146"/>
      <c r="O8" s="146"/>
      <c r="P8" s="146"/>
      <c r="Q8" s="146" t="s">
        <v>28</v>
      </c>
      <c r="R8" s="146"/>
      <c r="S8" s="146"/>
      <c r="T8" s="146"/>
      <c r="U8" s="146"/>
      <c r="W8" s="6">
        <v>4</v>
      </c>
      <c r="X8" s="54">
        <f>求节点(B$10:B$26,Q$10:Q$26,$W8)*(其他调用!AS8+其他调用!AZ8*$D$28*$D$29)*6</f>
        <v>125.38644481698167</v>
      </c>
      <c r="Y8" s="54">
        <f>求节点(C$10:C$26,R$10:R$26,$W8)*(其他调用!AT8+其他调用!BA8*$D$28*$D$29)*6</f>
        <v>210.36774384971841</v>
      </c>
      <c r="Z8" s="54">
        <f>求节点(D$10:D$26,S$10:S$26,$W8)*(其他调用!AU8+其他调用!BB8*$D$28*$D$29)*6</f>
        <v>143.62026508090602</v>
      </c>
      <c r="AA8" s="54">
        <f>求节点(E$10:E$26,T$10:T$26,$W8)*(其他调用!AV8+其他调用!BC8*$D$28*$D$29)*6</f>
        <v>217.18377916083548</v>
      </c>
      <c r="AB8" s="54">
        <f>求节点(F$10:F$26,U$10:U$26,$W8)*(其他调用!AW8+其他调用!BD8*$D$28*$D$29)*6</f>
        <v>147.89297732887317</v>
      </c>
      <c r="AC8" s="62">
        <f>[1]节奏总纲!$BJ7</f>
        <v>0.82499999999999996</v>
      </c>
      <c r="AD8" s="62">
        <f>[1]节奏总纲!$BJ7</f>
        <v>0.82499999999999996</v>
      </c>
      <c r="AE8" s="62">
        <f>[1]节奏总纲!$BJ7</f>
        <v>0.82499999999999996</v>
      </c>
      <c r="AF8" s="62">
        <f>[1]节奏总纲!$BJ7</f>
        <v>0.82499999999999996</v>
      </c>
      <c r="AG8" s="62">
        <f>[1]节奏总纲!$BJ7</f>
        <v>0.82499999999999996</v>
      </c>
      <c r="AI8" s="34">
        <v>4</v>
      </c>
      <c r="AJ8" s="34">
        <f>求节点(节奏总纲!$D$4:$D$113,AC$5:AC$104,$AI8)</f>
        <v>1.6071128868080613</v>
      </c>
      <c r="AK8" s="34">
        <f>求节点(节奏总纲!$D$4:$D$113,AD$5:AD$104,$AI8)</f>
        <v>1.6071128868080613</v>
      </c>
      <c r="AL8" s="34">
        <f>求节点(节奏总纲!$D$4:$D$113,AE$5:AE$104,$AI8)</f>
        <v>1.6071128868080613</v>
      </c>
      <c r="AM8" s="34">
        <f>求节点(节奏总纲!$D$4:$D$113,AF$5:AF$104,$AI8)</f>
        <v>1.6071128868080613</v>
      </c>
      <c r="AN8" s="34">
        <f>求节点(节奏总纲!$D$4:$D$113,AG$5:AG$104,$AI8)</f>
        <v>1.6071128868080613</v>
      </c>
    </row>
    <row r="9" spans="1:40" x14ac:dyDescent="0.2">
      <c r="B9" s="2" t="s">
        <v>9</v>
      </c>
      <c r="C9" s="2" t="s">
        <v>10</v>
      </c>
      <c r="D9" s="2" t="s">
        <v>11</v>
      </c>
      <c r="E9" s="2" t="s">
        <v>12</v>
      </c>
      <c r="F9" s="2" t="s">
        <v>13</v>
      </c>
      <c r="G9" s="2" t="s">
        <v>9</v>
      </c>
      <c r="H9" s="2" t="s">
        <v>10</v>
      </c>
      <c r="I9" s="2" t="s">
        <v>11</v>
      </c>
      <c r="J9" s="2" t="s">
        <v>12</v>
      </c>
      <c r="K9" s="2" t="s">
        <v>13</v>
      </c>
      <c r="L9" s="2" t="s">
        <v>9</v>
      </c>
      <c r="M9" s="2" t="s">
        <v>10</v>
      </c>
      <c r="N9" s="2" t="s">
        <v>11</v>
      </c>
      <c r="O9" s="2" t="s">
        <v>12</v>
      </c>
      <c r="P9" s="2" t="s">
        <v>13</v>
      </c>
      <c r="Q9" s="2" t="s">
        <v>9</v>
      </c>
      <c r="R9" s="2" t="s">
        <v>10</v>
      </c>
      <c r="S9" s="2" t="s">
        <v>11</v>
      </c>
      <c r="T9" s="2" t="s">
        <v>12</v>
      </c>
      <c r="U9" s="2" t="s">
        <v>13</v>
      </c>
      <c r="W9" s="6">
        <v>5</v>
      </c>
      <c r="X9" s="54">
        <f>求节点(B$10:B$26,Q$10:Q$26,$W9)*(其他调用!AS9+其他调用!AZ9*$D$28*$D$29)*6</f>
        <v>160.19852409485165</v>
      </c>
      <c r="Y9" s="54">
        <f>求节点(C$10:C$26,R$10:R$26,$W9)*(其他调用!AT9+其他调用!BA9*$D$28*$D$29)*6</f>
        <v>268.87664383766241</v>
      </c>
      <c r="Z9" s="54">
        <f>求节点(D$10:D$26,S$10:S$26,$W9)*(其他调用!AU9+其他调用!BB9*$D$28*$D$29)*6</f>
        <v>183.63088852474021</v>
      </c>
      <c r="AA9" s="54">
        <f>求节点(E$10:E$26,T$10:T$26,$W9)*(其他调用!AV9+其他调用!BC9*$D$28*$D$29)*6</f>
        <v>277.91569776023931</v>
      </c>
      <c r="AB9" s="54">
        <f>求节点(F$10:F$26,U$10:U$26,$W9)*(其他调用!AW9+其他调用!BD9*$D$28*$D$29)*6</f>
        <v>189.35114473639032</v>
      </c>
      <c r="AC9" s="62">
        <f>[1]节奏总纲!$BJ8</f>
        <v>1</v>
      </c>
      <c r="AD9" s="62">
        <f>[1]节奏总纲!$BJ8</f>
        <v>1</v>
      </c>
      <c r="AE9" s="62">
        <f>[1]节奏总纲!$BJ8</f>
        <v>1</v>
      </c>
      <c r="AF9" s="62">
        <f>[1]节奏总纲!$BJ8</f>
        <v>1</v>
      </c>
      <c r="AG9" s="62">
        <f>[1]节奏总纲!$BJ8</f>
        <v>1</v>
      </c>
      <c r="AI9" s="34">
        <v>5</v>
      </c>
      <c r="AJ9" s="34">
        <f>求节点(节奏总纲!$D$4:$D$113,AC$5:AC$104,$AI9)</f>
        <v>1.694838718767006</v>
      </c>
      <c r="AK9" s="34">
        <f>求节点(节奏总纲!$D$4:$D$113,AD$5:AD$104,$AI9)</f>
        <v>1.694838718767006</v>
      </c>
      <c r="AL9" s="34">
        <f>求节点(节奏总纲!$D$4:$D$113,AE$5:AE$104,$AI9)</f>
        <v>1.694838718767006</v>
      </c>
      <c r="AM9" s="34">
        <f>求节点(节奏总纲!$D$4:$D$113,AF$5:AF$104,$AI9)</f>
        <v>1.694838718767006</v>
      </c>
      <c r="AN9" s="34">
        <f>求节点(节奏总纲!$D$4:$D$113,AG$5:AG$104,$AI9)</f>
        <v>1.694838718767006</v>
      </c>
    </row>
    <row r="10" spans="1:40" x14ac:dyDescent="0.2">
      <c r="A10" s="142" t="s">
        <v>174</v>
      </c>
      <c r="B10" s="96">
        <v>10</v>
      </c>
      <c r="C10" s="96">
        <v>10.023048405555189</v>
      </c>
      <c r="D10" s="96">
        <v>10.214385196767996</v>
      </c>
      <c r="E10" s="96">
        <v>10.165426136832208</v>
      </c>
      <c r="F10" s="96">
        <v>10.248766974716428</v>
      </c>
      <c r="G10" s="96">
        <v>0.15406862148161021</v>
      </c>
      <c r="H10" s="96">
        <v>0.15626452705783603</v>
      </c>
      <c r="I10" s="96">
        <v>0.16264832713955724</v>
      </c>
      <c r="J10" s="96">
        <v>0.18029776704629799</v>
      </c>
      <c r="K10" s="96">
        <v>0.1804477805544896</v>
      </c>
      <c r="L10" s="2">
        <f>[6]战法升星!$Z5</f>
        <v>0</v>
      </c>
      <c r="M10" s="2">
        <f>[6]战法升星!$Z28</f>
        <v>1.4615550869965401</v>
      </c>
      <c r="N10" s="2">
        <f>[6]战法升星!$Z51</f>
        <v>0.35166666666666674</v>
      </c>
      <c r="O10" s="2">
        <f>[6]战法升星!$Z74</f>
        <v>1.5922022440893728</v>
      </c>
      <c r="P10" s="2">
        <f>[6]战法升星!$Z97</f>
        <v>0.40500000000000003</v>
      </c>
      <c r="Q10" s="2">
        <f>(1+G10*0.5+L10*0.5)*(1+$C$5)/10</f>
        <v>0.15078480350371271</v>
      </c>
      <c r="R10" s="13">
        <f>(1+H10*0.5+M10*0.5)*(1+$C$5)/10</f>
        <v>0.25324737298380634</v>
      </c>
      <c r="S10" s="13">
        <f>(1+I10*0.5+N10*0.5)*(1+$C$5)/10</f>
        <v>0.17600204956643564</v>
      </c>
      <c r="T10" s="13">
        <f>(1+J10*0.5+O10*0.5)*(1+$C$5)/10</f>
        <v>0.26407500077949697</v>
      </c>
      <c r="U10" s="13">
        <f>(1+K10*0.5+P10*0.5)*(1+$C$5)/10</f>
        <v>0.18098134463881427</v>
      </c>
      <c r="W10" s="6">
        <v>6</v>
      </c>
      <c r="X10" s="54">
        <f>求节点(B$10:B$26,Q$10:Q$26,$W10)*(其他调用!AS10+其他调用!AZ10*$D$28*$D$29)*6</f>
        <v>196.39679060217156</v>
      </c>
      <c r="Y10" s="54">
        <f>求节点(C$10:C$26,R$10:R$26,$W10)*(其他调用!AT10+其他调用!BA10*$D$28*$D$29)*6</f>
        <v>329.75232943581227</v>
      </c>
      <c r="Z10" s="54">
        <f>求节点(D$10:D$26,S$10:S$26,$W10)*(其他调用!AU10+其他调用!BB10*$D$28*$D$29)*6</f>
        <v>225.28373483801738</v>
      </c>
      <c r="AA10" s="54">
        <f>求节点(E$10:E$26,T$10:T$26,$W10)*(其他调用!AV10+其他调用!BC10*$D$28*$D$29)*6</f>
        <v>341.22200588332112</v>
      </c>
      <c r="AB10" s="54">
        <f>求节点(F$10:F$26,U$10:U$26,$W10)*(其他调用!AW10+其他调用!BD10*$D$28*$D$29)*6</f>
        <v>232.60328137402712</v>
      </c>
      <c r="AC10" s="62">
        <f>[1]节奏总纲!$BJ9</f>
        <v>1.0333333333333334</v>
      </c>
      <c r="AD10" s="62">
        <f>[1]节奏总纲!$BJ9</f>
        <v>1.0333333333333334</v>
      </c>
      <c r="AE10" s="62">
        <f>[1]节奏总纲!$BJ9</f>
        <v>1.0333333333333334</v>
      </c>
      <c r="AF10" s="62">
        <f>[1]节奏总纲!$BJ9</f>
        <v>1.0333333333333334</v>
      </c>
      <c r="AG10" s="62">
        <f>[1]节奏总纲!$BJ9</f>
        <v>1.0333333333333334</v>
      </c>
      <c r="AI10" s="34">
        <v>6</v>
      </c>
      <c r="AJ10" s="34">
        <f>求节点(节奏总纲!$D$4:$D$113,AC$5:AC$104,$AI10)</f>
        <v>1.7690403669368404</v>
      </c>
      <c r="AK10" s="34">
        <f>求节点(节奏总纲!$D$4:$D$113,AD$5:AD$104,$AI10)</f>
        <v>1.7690403669368404</v>
      </c>
      <c r="AL10" s="34">
        <f>求节点(节奏总纲!$D$4:$D$113,AE$5:AE$104,$AI10)</f>
        <v>1.7690403669368404</v>
      </c>
      <c r="AM10" s="34">
        <f>求节点(节奏总纲!$D$4:$D$113,AF$5:AF$104,$AI10)</f>
        <v>1.7690403669368404</v>
      </c>
      <c r="AN10" s="34">
        <f>求节点(节奏总纲!$D$4:$D$113,AG$5:AG$104,$AI10)</f>
        <v>1.7690403669368404</v>
      </c>
    </row>
    <row r="11" spans="1:40" x14ac:dyDescent="0.2">
      <c r="A11" s="143"/>
      <c r="B11" s="96">
        <v>20</v>
      </c>
      <c r="C11" s="96">
        <v>19.789830766750519</v>
      </c>
      <c r="D11" s="96">
        <v>19.842912551046023</v>
      </c>
      <c r="E11" s="96">
        <v>19.490021741773003</v>
      </c>
      <c r="F11" s="96">
        <v>19.380581695163436</v>
      </c>
      <c r="G11" s="96">
        <v>0.19800000000000004</v>
      </c>
      <c r="H11" s="96">
        <v>0.19762169538015095</v>
      </c>
      <c r="I11" s="96">
        <v>0.19771724259188284</v>
      </c>
      <c r="J11" s="96">
        <v>0.21674276080639299</v>
      </c>
      <c r="K11" s="96">
        <v>0.23301834955293454</v>
      </c>
      <c r="L11" s="2">
        <f>[6]战法升星!$Z6</f>
        <v>0.32500000000000001</v>
      </c>
      <c r="M11" s="2">
        <f>[6]战法升星!$Z29</f>
        <v>1.4879457480849447</v>
      </c>
      <c r="N11" s="2">
        <f>[6]战法升星!$Z52</f>
        <v>0.40500000000000003</v>
      </c>
      <c r="O11" s="2">
        <f>[6]战法升星!$Z75</f>
        <v>1.606634856145625</v>
      </c>
      <c r="P11" s="2">
        <f>[6]战法升星!$Z98</f>
        <v>0.7348080048636132</v>
      </c>
      <c r="Q11" s="13">
        <f t="shared" ref="Q11:Q26" si="0">(1+G11*0.5+L11*0.5)*(1+$C$5)/10</f>
        <v>0.17660999999999999</v>
      </c>
      <c r="R11" s="13">
        <f t="shared" ref="R11:R26" si="1">(1+H11*0.5+M11*0.5)*(1+$C$5)/10</f>
        <v>0.25798972104255669</v>
      </c>
      <c r="S11" s="13">
        <f t="shared" ref="S11:S26" si="2">(1+I11*0.5+N11*0.5)*(1+$C$5)/10</f>
        <v>0.18219020698143179</v>
      </c>
      <c r="T11" s="13">
        <f t="shared" ref="T11:T26" si="3">(1+J11*0.5+O11*0.5)*(1+$C$5)/10</f>
        <v>0.26763643318664126</v>
      </c>
      <c r="U11" s="13">
        <f t="shared" ref="U11:U26" si="4">(1+K11*0.5+P11*0.5)*(1+$C$5)/10</f>
        <v>0.20774784480915831</v>
      </c>
      <c r="W11" s="6">
        <v>7</v>
      </c>
      <c r="X11" s="54">
        <f>求节点(B$10:B$26,Q$10:Q$26,$W11)*(其他调用!AS11+其他调用!AZ11*$D$28*$D$29)*6</f>
        <v>233.98124433894128</v>
      </c>
      <c r="Y11" s="54">
        <f>求节点(C$10:C$26,R$10:R$26,$W11)*(其他调用!AT11+其他调用!BA11*$D$28*$D$29)*6</f>
        <v>392.99480064416798</v>
      </c>
      <c r="Z11" s="54">
        <f>求节点(D$10:D$26,S$10:S$26,$W11)*(其他调用!AU11+其他调用!BB11*$D$28*$D$29)*6</f>
        <v>268.57880402073761</v>
      </c>
      <c r="AA11" s="54">
        <f>求节点(E$10:E$26,T$10:T$26,$W11)*(其他调用!AV11+其他调用!BC11*$D$28*$D$29)*6</f>
        <v>407.10270353008093</v>
      </c>
      <c r="AB11" s="54">
        <f>求节点(F$10:F$26,U$10:U$26,$W11)*(其他调用!AW11+其他调用!BD11*$D$28*$D$29)*6</f>
        <v>277.64938724178347</v>
      </c>
      <c r="AC11" s="62">
        <f>[1]节奏总纲!$BJ10</f>
        <v>1.0666666666666669</v>
      </c>
      <c r="AD11" s="62">
        <f>[1]节奏总纲!$BJ10</f>
        <v>1.0666666666666669</v>
      </c>
      <c r="AE11" s="62">
        <f>[1]节奏总纲!$BJ10</f>
        <v>1.0666666666666669</v>
      </c>
      <c r="AF11" s="62">
        <f>[1]节奏总纲!$BJ10</f>
        <v>1.0666666666666669</v>
      </c>
      <c r="AG11" s="62">
        <f>[1]节奏总纲!$BJ10</f>
        <v>1.0666666666666669</v>
      </c>
      <c r="AI11" s="34">
        <v>7</v>
      </c>
      <c r="AJ11" s="34">
        <f>求节点(节奏总纲!$D$4:$D$113,AC$5:AC$104,$AI11)</f>
        <v>1.8333333333333359</v>
      </c>
      <c r="AK11" s="34">
        <f>求节点(节奏总纲!$D$4:$D$113,AD$5:AD$104,$AI11)</f>
        <v>1.8333333333333359</v>
      </c>
      <c r="AL11" s="34">
        <f>求节点(节奏总纲!$D$4:$D$113,AE$5:AE$104,$AI11)</f>
        <v>1.8333333333333359</v>
      </c>
      <c r="AM11" s="34">
        <f>求节点(节奏总纲!$D$4:$D$113,AF$5:AF$104,$AI11)</f>
        <v>1.8333333333333359</v>
      </c>
      <c r="AN11" s="34">
        <f>求节点(节奏总纲!$D$4:$D$113,AG$5:AG$104,$AI11)</f>
        <v>1.8333333333333359</v>
      </c>
    </row>
    <row r="12" spans="1:40" x14ac:dyDescent="0.2">
      <c r="A12" s="143"/>
      <c r="B12" s="96">
        <v>28.071211008105138</v>
      </c>
      <c r="C12" s="96">
        <v>27.839988372298411</v>
      </c>
      <c r="D12" s="96">
        <v>27.807663165701403</v>
      </c>
      <c r="E12" s="96">
        <v>27.354279080545293</v>
      </c>
      <c r="F12" s="96">
        <v>27.138785805701811</v>
      </c>
      <c r="G12" s="96">
        <v>0.22938080621633186</v>
      </c>
      <c r="H12" s="96">
        <v>0.23795204824766947</v>
      </c>
      <c r="I12" s="96">
        <v>0.25817934238316714</v>
      </c>
      <c r="J12" s="96">
        <v>0.29622195838044352</v>
      </c>
      <c r="K12" s="96">
        <v>0.31619554082200446</v>
      </c>
      <c r="L12" s="2">
        <f>[6]战法升星!$Z7</f>
        <v>0.37833333333333341</v>
      </c>
      <c r="M12" s="2">
        <f>[6]战法升星!$Z30</f>
        <v>1.5136981814657482</v>
      </c>
      <c r="N12" s="2">
        <f>[6]战法升星!$Z53</f>
        <v>0.60999151935954088</v>
      </c>
      <c r="O12" s="2">
        <f>[6]战法升星!$Z76</f>
        <v>1.6215490377336608</v>
      </c>
      <c r="P12" s="2">
        <f>[6]战法升星!$Z99</f>
        <v>0.81</v>
      </c>
      <c r="Q12" s="13">
        <f t="shared" si="0"/>
        <v>0.18253998976847657</v>
      </c>
      <c r="R12" s="13">
        <f t="shared" si="1"/>
        <v>0.26261551607993922</v>
      </c>
      <c r="S12" s="13">
        <f t="shared" si="2"/>
        <v>0.20077196032198957</v>
      </c>
      <c r="T12" s="13">
        <f t="shared" si="3"/>
        <v>0.27424396972798726</v>
      </c>
      <c r="U12" s="13">
        <f t="shared" si="4"/>
        <v>0.21883368785754032</v>
      </c>
      <c r="W12" s="6">
        <v>8</v>
      </c>
      <c r="X12" s="54">
        <f>求节点(B$10:B$26,Q$10:Q$26,$W12)*(其他调用!AS12+其他调用!AZ12*$D$28*$D$29)*6</f>
        <v>272.95188530516083</v>
      </c>
      <c r="Y12" s="54">
        <f>求节点(C$10:C$26,R$10:R$26,$W12)*(其他调用!AT12+其他调用!BA12*$D$28*$D$29)*6</f>
        <v>458.60405746272943</v>
      </c>
      <c r="Z12" s="54">
        <f>求节点(D$10:D$26,S$10:S$26,$W12)*(其他调用!AU12+其他调用!BB12*$D$28*$D$29)*6</f>
        <v>313.51609607290084</v>
      </c>
      <c r="AA12" s="54">
        <f>求节点(E$10:E$26,T$10:T$26,$W12)*(其他调用!AV12+其他调用!BC12*$D$28*$D$29)*6</f>
        <v>475.55779070051847</v>
      </c>
      <c r="AB12" s="54">
        <f>求节点(F$10:F$26,U$10:U$26,$W12)*(其他调用!AW12+其他调用!BD12*$D$28*$D$29)*6</f>
        <v>324.48946233965944</v>
      </c>
      <c r="AC12" s="62">
        <f>[1]节奏总纲!$BJ11</f>
        <v>1.1000000000000003</v>
      </c>
      <c r="AD12" s="62">
        <f>[1]节奏总纲!$BJ11</f>
        <v>1.1000000000000003</v>
      </c>
      <c r="AE12" s="62">
        <f>[1]节奏总纲!$BJ11</f>
        <v>1.1000000000000003</v>
      </c>
      <c r="AF12" s="62">
        <f>[1]节奏总纲!$BJ11</f>
        <v>1.1000000000000003</v>
      </c>
      <c r="AG12" s="62">
        <f>[1]节奏总纲!$BJ11</f>
        <v>1.1000000000000003</v>
      </c>
      <c r="AI12" s="34">
        <v>8</v>
      </c>
      <c r="AJ12" s="34">
        <f>求节点(节奏总纲!$D$4:$D$113,AC$5:AC$104,$AI12)</f>
        <v>1.8897309552045098</v>
      </c>
      <c r="AK12" s="34">
        <f>求节点(节奏总纲!$D$4:$D$113,AD$5:AD$104,$AI12)</f>
        <v>1.8897309552045098</v>
      </c>
      <c r="AL12" s="34">
        <f>求节点(节奏总纲!$D$4:$D$113,AE$5:AE$104,$AI12)</f>
        <v>1.8897309552045098</v>
      </c>
      <c r="AM12" s="34">
        <f>求节点(节奏总纲!$D$4:$D$113,AF$5:AF$104,$AI12)</f>
        <v>1.8897309552045098</v>
      </c>
      <c r="AN12" s="34">
        <f>求节点(节奏总纲!$D$4:$D$113,AG$5:AG$104,$AI12)</f>
        <v>1.8897309552045098</v>
      </c>
    </row>
    <row r="13" spans="1:40" x14ac:dyDescent="0.2">
      <c r="A13" s="143"/>
      <c r="B13" s="96">
        <v>34.585942742481357</v>
      </c>
      <c r="C13" s="96">
        <v>34.143686263679164</v>
      </c>
      <c r="D13" s="96">
        <v>33.991282204896727</v>
      </c>
      <c r="E13" s="96">
        <v>33.401144555156094</v>
      </c>
      <c r="F13" s="96">
        <v>33.314769760209757</v>
      </c>
      <c r="G13" s="96">
        <v>0.27452089905363469</v>
      </c>
      <c r="H13" s="96">
        <v>0.28983896400587639</v>
      </c>
      <c r="I13" s="96">
        <v>0.32400801116101419</v>
      </c>
      <c r="J13" s="96">
        <v>0.37310070523763089</v>
      </c>
      <c r="K13" s="96">
        <v>0.37956727425434728</v>
      </c>
      <c r="L13" s="2">
        <f>[6]战法升星!$Z8</f>
        <v>0.51205113511749167</v>
      </c>
      <c r="M13" s="2">
        <f>[6]战法升星!$Z31</f>
        <v>1.5400473097589689</v>
      </c>
      <c r="N13" s="2">
        <f>[6]战法升星!$Z54</f>
        <v>0.81</v>
      </c>
      <c r="O13" s="2">
        <f>[6]战法升星!$Z77</f>
        <v>1.6358777079002687</v>
      </c>
      <c r="P13" s="2">
        <f>[6]战法升星!$Z100</f>
        <v>0.81</v>
      </c>
      <c r="Q13" s="13">
        <f t="shared" si="0"/>
        <v>0.1950600423919788</v>
      </c>
      <c r="R13" s="13">
        <f t="shared" si="1"/>
        <v>0.26809203916353919</v>
      </c>
      <c r="S13" s="13">
        <f t="shared" si="2"/>
        <v>0.21938056078127102</v>
      </c>
      <c r="T13" s="13">
        <f t="shared" si="3"/>
        <v>0.28062848891965297</v>
      </c>
      <c r="U13" s="13">
        <f t="shared" si="4"/>
        <v>0.22326970919780428</v>
      </c>
      <c r="W13" s="6">
        <v>9</v>
      </c>
      <c r="X13" s="54">
        <f>求节点(B$10:B$26,Q$10:Q$26,$W13)*(其他调用!AS13+其他调用!AZ13*$D$28*$D$29)*6</f>
        <v>313.30871350083027</v>
      </c>
      <c r="Y13" s="54">
        <f>求节点(C$10:C$26,R$10:R$26,$W13)*(其他调用!AT13+其他调用!BA13*$D$28*$D$29)*6</f>
        <v>526.58009989149673</v>
      </c>
      <c r="Z13" s="54">
        <f>求节点(D$10:D$26,S$10:S$26,$W13)*(其他调用!AU13+其他调用!BB13*$D$28*$D$29)*6</f>
        <v>360.09561099450718</v>
      </c>
      <c r="AA13" s="54">
        <f>求节点(E$10:E$26,T$10:T$26,$W13)*(其他调用!AV13+其他调用!BC13*$D$28*$D$29)*6</f>
        <v>546.58726739463418</v>
      </c>
      <c r="AB13" s="54">
        <f>求节点(F$10:F$26,U$10:U$26,$W13)*(其他调用!AW13+其他调用!BD13*$D$28*$D$29)*6</f>
        <v>373.12350666765485</v>
      </c>
      <c r="AC13" s="62">
        <f>[1]节奏总纲!$BJ12</f>
        <v>1.1333333333333337</v>
      </c>
      <c r="AD13" s="62">
        <f>[1]节奏总纲!$BJ12</f>
        <v>1.1333333333333337</v>
      </c>
      <c r="AE13" s="62">
        <f>[1]节奏总纲!$BJ12</f>
        <v>1.1333333333333337</v>
      </c>
      <c r="AF13" s="62">
        <f>[1]节奏总纲!$BJ12</f>
        <v>1.1333333333333337</v>
      </c>
      <c r="AG13" s="62">
        <f>[1]节奏总纲!$BJ12</f>
        <v>1.1333333333333337</v>
      </c>
      <c r="AI13" s="34">
        <v>9</v>
      </c>
      <c r="AJ13" s="34">
        <f>求节点(节奏总纲!$D$4:$D$113,AC$5:AC$104,$AI13)</f>
        <v>1.9404462201413957</v>
      </c>
      <c r="AK13" s="34">
        <f>求节点(节奏总纲!$D$4:$D$113,AD$5:AD$104,$AI13)</f>
        <v>1.9404462201413957</v>
      </c>
      <c r="AL13" s="34">
        <f>求节点(节奏总纲!$D$4:$D$113,AE$5:AE$104,$AI13)</f>
        <v>1.9404462201413957</v>
      </c>
      <c r="AM13" s="34">
        <f>求节点(节奏总纲!$D$4:$D$113,AF$5:AF$104,$AI13)</f>
        <v>1.9404462201413957</v>
      </c>
      <c r="AN13" s="34">
        <f>求节点(节奏总纲!$D$4:$D$113,AG$5:AG$104,$AI13)</f>
        <v>1.9404462201413957</v>
      </c>
    </row>
    <row r="14" spans="1:40" x14ac:dyDescent="0.2">
      <c r="A14" s="143"/>
      <c r="B14" s="96">
        <v>40</v>
      </c>
      <c r="C14" s="96">
        <v>39.570661366224058</v>
      </c>
      <c r="D14" s="96">
        <v>39.404344069130303</v>
      </c>
      <c r="E14" s="96">
        <v>38.775363260105536</v>
      </c>
      <c r="F14" s="96">
        <v>38.295283927857476</v>
      </c>
      <c r="G14" s="96">
        <v>0.32280599838084811</v>
      </c>
      <c r="H14" s="96">
        <v>0.34053141681826382</v>
      </c>
      <c r="I14" s="96">
        <v>0.37293518798167424</v>
      </c>
      <c r="J14" s="96">
        <v>0.4230226280862579</v>
      </c>
      <c r="K14" s="96">
        <v>0.4248141596918889</v>
      </c>
      <c r="L14" s="2">
        <f>[6]战法升星!$Z9</f>
        <v>0.79115905228634054</v>
      </c>
      <c r="M14" s="2">
        <f>[6]战法升星!$Z32</f>
        <v>1.5654237317082715</v>
      </c>
      <c r="N14" s="2">
        <f>[6]战法升星!$Z55</f>
        <v>0.81</v>
      </c>
      <c r="O14" s="2">
        <f>[6]战法升星!$Z78</f>
        <v>1.6505762697172868</v>
      </c>
      <c r="P14" s="2">
        <f>[6]战法升星!$Z101</f>
        <v>0.85595989431272146</v>
      </c>
      <c r="Q14" s="13">
        <f t="shared" si="0"/>
        <v>0.21797755354670317</v>
      </c>
      <c r="R14" s="13">
        <f t="shared" si="1"/>
        <v>0.27341686039685748</v>
      </c>
      <c r="S14" s="13">
        <f t="shared" si="2"/>
        <v>0.22280546315871716</v>
      </c>
      <c r="T14" s="13">
        <f t="shared" si="3"/>
        <v>0.28515192284624813</v>
      </c>
      <c r="U14" s="13">
        <f t="shared" si="4"/>
        <v>0.22965418378032271</v>
      </c>
      <c r="W14" s="6">
        <v>10</v>
      </c>
      <c r="X14" s="54">
        <f>求节点(B$10:B$26,Q$10:Q$26,$W14)*(其他调用!AS14+其他调用!AZ14*$D$28*$D$29)*6</f>
        <v>363.9280221490983</v>
      </c>
      <c r="Y14" s="54">
        <f>求节点(C$10:C$26,R$10:R$26,$W14)*(其他调用!AT14+其他调用!BA14*$D$28*$D$29)*6</f>
        <v>596.92292793046977</v>
      </c>
      <c r="Z14" s="54">
        <f>求节点(D$10:D$26,S$10:S$26,$W14)*(其他调用!AU14+其他调用!BB14*$D$28*$D$29)*6</f>
        <v>408.31734878555653</v>
      </c>
      <c r="AA14" s="54">
        <f>求节点(E$10:E$26,T$10:T$26,$W14)*(其他调用!AV14+其他调用!BC14*$D$28*$D$29)*6</f>
        <v>620.19113361242785</v>
      </c>
      <c r="AB14" s="54">
        <f>求节点(F$10:F$26,U$10:U$26,$W14)*(其他调用!AW14+其他调用!BD14*$D$28*$D$29)*6</f>
        <v>423.55152022576999</v>
      </c>
      <c r="AC14" s="62">
        <f>[1]节奏总纲!$BJ13</f>
        <v>1.1666666666666672</v>
      </c>
      <c r="AD14" s="62">
        <f>[1]节奏总纲!$BJ13</f>
        <v>1.1666666666666672</v>
      </c>
      <c r="AE14" s="62">
        <f>[1]节奏总纲!$BJ13</f>
        <v>1.1666666666666672</v>
      </c>
      <c r="AF14" s="62">
        <f>[1]节奏总纲!$BJ13</f>
        <v>1.1666666666666672</v>
      </c>
      <c r="AG14" s="62">
        <f>[1]节奏总纲!$BJ13</f>
        <v>1.1666666666666672</v>
      </c>
      <c r="AI14" s="34">
        <v>10</v>
      </c>
      <c r="AJ14" s="34">
        <f>求节点(节奏总纲!$D$4:$D$113,AC$5:AC$104,$AI14)</f>
        <v>1.9861980914160484</v>
      </c>
      <c r="AK14" s="34">
        <f>求节点(节奏总纲!$D$4:$D$113,AD$5:AD$104,$AI14)</f>
        <v>1.9861980914160484</v>
      </c>
      <c r="AL14" s="34">
        <f>求节点(节奏总纲!$D$4:$D$113,AE$5:AE$104,$AI14)</f>
        <v>1.9861980914160484</v>
      </c>
      <c r="AM14" s="34">
        <f>求节点(节奏总纲!$D$4:$D$113,AF$5:AF$104,$AI14)</f>
        <v>1.9861980914160484</v>
      </c>
      <c r="AN14" s="34">
        <f>求节点(节奏总纲!$D$4:$D$113,AG$5:AG$104,$AI14)</f>
        <v>1.9861980914160484</v>
      </c>
    </row>
    <row r="15" spans="1:40" x14ac:dyDescent="0.2">
      <c r="A15" s="143"/>
      <c r="B15" s="96">
        <v>43.920692243099523</v>
      </c>
      <c r="C15" s="96">
        <v>43.338252179516722</v>
      </c>
      <c r="D15" s="96">
        <v>43.077237568290712</v>
      </c>
      <c r="E15" s="96">
        <v>42.248657179293716</v>
      </c>
      <c r="F15" s="96">
        <v>41.607269978732297</v>
      </c>
      <c r="G15" s="96">
        <v>0.3680288173380788</v>
      </c>
      <c r="H15" s="96">
        <v>0.3771662012114872</v>
      </c>
      <c r="I15" s="96">
        <v>0.40297871440679395</v>
      </c>
      <c r="J15" s="96">
        <v>0.4698595416357933</v>
      </c>
      <c r="K15" s="96">
        <v>0.46912822716875985</v>
      </c>
      <c r="L15" s="2">
        <f>[6]战法升星!$Z10</f>
        <v>0.81</v>
      </c>
      <c r="M15" s="2">
        <f>[6]战法升星!$Z33</f>
        <v>1.5857847998688976</v>
      </c>
      <c r="N15" s="2">
        <f>[6]战法升星!$Z56</f>
        <v>0.81</v>
      </c>
      <c r="O15" s="2">
        <f>[6]战法升星!$Z79</f>
        <v>1.6655862108431352</v>
      </c>
      <c r="P15" s="2">
        <f>[6]战法升星!$Z102</f>
        <v>0.91605817168437653</v>
      </c>
      <c r="Q15" s="13">
        <f t="shared" si="0"/>
        <v>0.22246201721366549</v>
      </c>
      <c r="R15" s="13">
        <f t="shared" si="1"/>
        <v>0.27740657007562691</v>
      </c>
      <c r="S15" s="13">
        <f t="shared" si="2"/>
        <v>0.22490851000847556</v>
      </c>
      <c r="T15" s="13">
        <f t="shared" si="3"/>
        <v>0.28948120267352495</v>
      </c>
      <c r="U15" s="13">
        <f t="shared" si="4"/>
        <v>0.2369630479197195</v>
      </c>
      <c r="W15" s="6">
        <v>11</v>
      </c>
      <c r="X15" s="54">
        <f>求节点(B$10:B$26,Q$10:Q$26,$W15)*(其他调用!AS15+其他调用!AZ15*$D$28*$D$29)*6</f>
        <v>377.26344420772068</v>
      </c>
      <c r="Y15" s="54">
        <f>求节点(C$10:C$26,R$10:R$26,$W15)*(其他调用!AT15+其他调用!BA15*$D$28*$D$29)*6</f>
        <v>609.22939875893098</v>
      </c>
      <c r="Z15" s="54">
        <f>求节点(D$10:D$26,S$10:S$26,$W15)*(其他调用!AU15+其他调用!BB15*$D$28*$D$29)*6</f>
        <v>425.5433572086294</v>
      </c>
      <c r="AA15" s="54">
        <f>求节点(E$10:E$26,T$10:T$26,$W15)*(其他调用!AV15+其他调用!BC15*$D$28*$D$29)*6</f>
        <v>642.2285644529909</v>
      </c>
      <c r="AB15" s="54">
        <f>求节点(F$10:F$26,U$10:U$26,$W15)*(其他调用!AW15+其他调用!BD15*$D$28*$D$29)*6</f>
        <v>447.38534759843049</v>
      </c>
      <c r="AC15" s="62">
        <f>[1]节奏总纲!$BJ14</f>
        <v>1.2000000000000006</v>
      </c>
      <c r="AD15" s="62">
        <f>[1]节奏总纲!$BJ14</f>
        <v>1.2000000000000006</v>
      </c>
      <c r="AE15" s="62">
        <f>[1]节奏总纲!$BJ14</f>
        <v>1.2000000000000006</v>
      </c>
      <c r="AF15" s="62">
        <f>[1]节奏总纲!$BJ14</f>
        <v>1.2000000000000006</v>
      </c>
      <c r="AG15" s="62">
        <f>[1]节奏总纲!$BJ14</f>
        <v>1.2000000000000006</v>
      </c>
      <c r="AI15" s="34">
        <v>11</v>
      </c>
      <c r="AJ15" s="34">
        <f>求节点(节奏总纲!$D$4:$D$113,AC$5:AC$104,$AI15)</f>
        <v>2.0281720521003401</v>
      </c>
      <c r="AK15" s="34">
        <f>求节点(节奏总纲!$D$4:$D$113,AD$5:AD$104,$AI15)</f>
        <v>2.0281720521003401</v>
      </c>
      <c r="AL15" s="34">
        <f>求节点(节奏总纲!$D$4:$D$113,AE$5:AE$104,$AI15)</f>
        <v>2.0281720521003401</v>
      </c>
      <c r="AM15" s="34">
        <f>求节点(节奏总纲!$D$4:$D$113,AF$5:AF$104,$AI15)</f>
        <v>2.0281720521003401</v>
      </c>
      <c r="AN15" s="34">
        <f>求节点(节奏总纲!$D$4:$D$113,AG$5:AG$104,$AI15)</f>
        <v>2.0281720521003401</v>
      </c>
    </row>
    <row r="16" spans="1:40" x14ac:dyDescent="0.2">
      <c r="A16" s="143"/>
      <c r="B16" s="96">
        <v>49.533352307096472</v>
      </c>
      <c r="C16" s="96">
        <v>49.73551618407938</v>
      </c>
      <c r="D16" s="96">
        <v>50.079704029935215</v>
      </c>
      <c r="E16" s="96">
        <v>49.895302652644716</v>
      </c>
      <c r="F16" s="96">
        <v>49.822843336225226</v>
      </c>
      <c r="G16" s="96">
        <v>0.41571813254895984</v>
      </c>
      <c r="H16" s="96">
        <v>0.42647115387312029</v>
      </c>
      <c r="I16" s="96">
        <v>0.45936553026236543</v>
      </c>
      <c r="J16" s="96">
        <v>0.53801080409818136</v>
      </c>
      <c r="K16" s="96">
        <v>0.5347107149985415</v>
      </c>
      <c r="L16" s="2">
        <f>[6]战法升星!$Z11</f>
        <v>0.81</v>
      </c>
      <c r="M16" s="2">
        <f>[6]战法升星!$Z34</f>
        <v>1.5954369281526646</v>
      </c>
      <c r="N16" s="2">
        <f>[6]战法升星!$Z57</f>
        <v>0.84252466886159294</v>
      </c>
      <c r="O16" s="2">
        <f>[6]战法升星!$Z80</f>
        <v>1.679997613629042</v>
      </c>
      <c r="P16" s="2">
        <f>[6]战法升星!$Z103</f>
        <v>1.0082654478501722</v>
      </c>
      <c r="Q16" s="13">
        <f t="shared" si="0"/>
        <v>0.22580026927842717</v>
      </c>
      <c r="R16" s="13">
        <f t="shared" si="1"/>
        <v>0.28153356574180494</v>
      </c>
      <c r="S16" s="13">
        <f t="shared" si="2"/>
        <v>0.23113231393867709</v>
      </c>
      <c r="T16" s="13">
        <f t="shared" si="3"/>
        <v>0.29526058924090559</v>
      </c>
      <c r="U16" s="13">
        <f t="shared" si="4"/>
        <v>0.24800833139940998</v>
      </c>
      <c r="W16" s="6">
        <v>12</v>
      </c>
      <c r="X16" s="54">
        <f>求节点(B$10:B$26,Q$10:Q$26,$W16)*(其他调用!AS16+其他调用!AZ16*$D$28*$D$29)*6</f>
        <v>390.96501035252129</v>
      </c>
      <c r="Y16" s="54">
        <f>求节点(C$10:C$26,R$10:R$26,$W16)*(其他调用!AT16+其他调用!BA16*$D$28*$D$29)*6</f>
        <v>637.08429550193807</v>
      </c>
      <c r="Z16" s="54">
        <f>求节点(D$10:D$26,S$10:S$26,$W16)*(其他调用!AU16+其他调用!BB16*$D$28*$D$29)*6</f>
        <v>434.08417070596761</v>
      </c>
      <c r="AA16" s="54">
        <f>求节点(E$10:E$26,T$10:T$26,$W16)*(其他调用!AV16+其他调用!BC16*$D$28*$D$29)*6</f>
        <v>653.77543957554599</v>
      </c>
      <c r="AB16" s="54">
        <f>求节点(F$10:F$26,U$10:U$26,$W16)*(其他调用!AW16+其他调用!BD16*$D$28*$D$29)*6</f>
        <v>462.25437726320695</v>
      </c>
      <c r="AC16" s="62">
        <f>[1]节奏总纲!$BJ15</f>
        <v>1.2333333333333341</v>
      </c>
      <c r="AD16" s="62">
        <f>[1]节奏总纲!$BJ15</f>
        <v>1.2333333333333341</v>
      </c>
      <c r="AE16" s="62">
        <f>[1]节奏总纲!$BJ15</f>
        <v>1.2333333333333341</v>
      </c>
      <c r="AF16" s="62">
        <f>[1]节奏总纲!$BJ15</f>
        <v>1.2333333333333341</v>
      </c>
      <c r="AG16" s="62">
        <f>[1]节奏总纲!$BJ15</f>
        <v>1.2333333333333341</v>
      </c>
      <c r="AI16" s="34">
        <v>12</v>
      </c>
      <c r="AJ16" s="34">
        <f>求节点(节奏总纲!$D$4:$D$113,AC$5:AC$104,$AI16)</f>
        <v>2.0668082398108245</v>
      </c>
      <c r="AK16" s="34">
        <f>求节点(节奏总纲!$D$4:$D$113,AD$5:AD$104,$AI16)</f>
        <v>2.0668082398108245</v>
      </c>
      <c r="AL16" s="34">
        <f>求节点(节奏总纲!$D$4:$D$113,AE$5:AE$104,$AI16)</f>
        <v>2.0668082398108245</v>
      </c>
      <c r="AM16" s="34">
        <f>求节点(节奏总纲!$D$4:$D$113,AF$5:AF$104,$AI16)</f>
        <v>2.0668082398108245</v>
      </c>
      <c r="AN16" s="34">
        <f>求节点(节奏总纲!$D$4:$D$113,AG$5:AG$104,$AI16)</f>
        <v>2.0668082398108245</v>
      </c>
    </row>
    <row r="17" spans="1:40" x14ac:dyDescent="0.2">
      <c r="A17" s="143"/>
      <c r="B17" s="96">
        <v>53.567039423670657</v>
      </c>
      <c r="C17" s="96">
        <v>53.266148344612141</v>
      </c>
      <c r="D17" s="96">
        <v>53.250752096907057</v>
      </c>
      <c r="E17" s="96">
        <v>52.713633654211307</v>
      </c>
      <c r="F17" s="96">
        <v>52.552992667299776</v>
      </c>
      <c r="G17" s="96">
        <v>0.49094751560055006</v>
      </c>
      <c r="H17" s="96">
        <v>0.49697793976419685</v>
      </c>
      <c r="I17" s="96">
        <v>0.523222314909493</v>
      </c>
      <c r="J17" s="96">
        <v>0.59330200548436751</v>
      </c>
      <c r="K17" s="96">
        <v>0.59213362049923079</v>
      </c>
      <c r="L17" s="2">
        <f>[6]战法升星!$Z12</f>
        <v>0.8112561516495379</v>
      </c>
      <c r="M17" s="2">
        <f>[6]战法升星!$Z35</f>
        <v>1.6049923703008346</v>
      </c>
      <c r="N17" s="2">
        <f>[6]战法升星!$Z58</f>
        <v>0.93191560883040125</v>
      </c>
      <c r="O17" s="2">
        <f>[6]战法升星!$Z81</f>
        <v>1.6946872810985842</v>
      </c>
      <c r="P17" s="2">
        <f>[6]战法升星!$Z104</f>
        <v>1.088758889269005</v>
      </c>
      <c r="Q17" s="13">
        <f t="shared" si="0"/>
        <v>0.23115425670750614</v>
      </c>
      <c r="R17" s="13">
        <f t="shared" si="1"/>
        <v>0.28713792170455216</v>
      </c>
      <c r="S17" s="13">
        <f t="shared" si="2"/>
        <v>0.24185965466179254</v>
      </c>
      <c r="T17" s="13">
        <f t="shared" si="3"/>
        <v>0.30015925006080663</v>
      </c>
      <c r="U17" s="13">
        <f t="shared" si="4"/>
        <v>0.25766247568377648</v>
      </c>
      <c r="W17" s="6">
        <v>13</v>
      </c>
      <c r="X17" s="54">
        <f>求节点(B$10:B$26,Q$10:Q$26,$W17)*(其他调用!AS17+其他调用!AZ17*$D$28*$D$29)*6</f>
        <v>405.04978501789367</v>
      </c>
      <c r="Y17" s="54">
        <f>求节点(C$10:C$26,R$10:R$26,$W17)*(其他调用!AT17+其他调用!BA17*$D$28*$D$29)*6</f>
        <v>650.47644851447683</v>
      </c>
      <c r="Z17" s="54">
        <f>求节点(D$10:D$26,S$10:S$26,$W17)*(其他调用!AU17+其他调用!BB17*$D$28*$D$29)*6</f>
        <v>453.75938537746742</v>
      </c>
      <c r="AA17" s="54">
        <f>求节点(E$10:E$26,T$10:T$26,$W17)*(其他调用!AV17+其他调用!BC17*$D$28*$D$29)*6</f>
        <v>665.35295091425144</v>
      </c>
      <c r="AB17" s="54">
        <f>求节点(F$10:F$26,U$10:U$26,$W17)*(其他调用!AW17+其他调用!BD17*$D$28*$D$29)*6</f>
        <v>477.36626968395933</v>
      </c>
      <c r="AC17" s="62">
        <f>[1]节奏总纲!$BJ16</f>
        <v>1.2666666666666675</v>
      </c>
      <c r="AD17" s="62">
        <f>[1]节奏总纲!$BJ16</f>
        <v>1.2666666666666675</v>
      </c>
      <c r="AE17" s="62">
        <f>[1]节奏总纲!$BJ16</f>
        <v>1.2666666666666675</v>
      </c>
      <c r="AF17" s="62">
        <f>[1]节奏总纲!$BJ16</f>
        <v>1.2666666666666675</v>
      </c>
      <c r="AG17" s="62">
        <f>[1]节奏总纲!$BJ16</f>
        <v>1.2666666666666675</v>
      </c>
      <c r="AI17" s="34">
        <v>13</v>
      </c>
      <c r="AJ17" s="34">
        <f>求节点(节奏总纲!$D$4:$D$113,AC$5:AC$104,$AI17)</f>
        <v>2.1023737002701739</v>
      </c>
      <c r="AK17" s="34">
        <f>求节点(节奏总纲!$D$4:$D$113,AD$5:AD$104,$AI17)</f>
        <v>2.1023737002701739</v>
      </c>
      <c r="AL17" s="34">
        <f>求节点(节奏总纲!$D$4:$D$113,AE$5:AE$104,$AI17)</f>
        <v>2.1023737002701739</v>
      </c>
      <c r="AM17" s="34">
        <f>求节点(节奏总纲!$D$4:$D$113,AF$5:AF$104,$AI17)</f>
        <v>2.1023737002701739</v>
      </c>
      <c r="AN17" s="34">
        <f>求节点(节奏总纲!$D$4:$D$113,AG$5:AG$104,$AI17)</f>
        <v>2.1023737002701739</v>
      </c>
    </row>
    <row r="18" spans="1:40" x14ac:dyDescent="0.2">
      <c r="A18" s="143"/>
      <c r="B18" s="96">
        <v>59.300028460644697</v>
      </c>
      <c r="C18" s="96">
        <v>59.222584043409263</v>
      </c>
      <c r="D18" s="96">
        <v>59.225979963164988</v>
      </c>
      <c r="E18" s="96">
        <v>58.83038278970627</v>
      </c>
      <c r="F18" s="96">
        <v>58.560785047900993</v>
      </c>
      <c r="G18" s="96">
        <v>0.59446516695868434</v>
      </c>
      <c r="H18" s="96">
        <v>0.60112990698411706</v>
      </c>
      <c r="I18" s="96">
        <v>0.61630311600671128</v>
      </c>
      <c r="J18" s="96">
        <v>0.68560629346015356</v>
      </c>
      <c r="K18" s="96">
        <v>0.69262763511796643</v>
      </c>
      <c r="L18" s="2">
        <f>[6]战法升星!$Z13</f>
        <v>0.88709060065370016</v>
      </c>
      <c r="M18" s="2">
        <f>[6]战法升星!$Z36</f>
        <v>1.6144470437751151</v>
      </c>
      <c r="N18" s="2">
        <f>[6]战法升星!$Z59</f>
        <v>1.0197735806413</v>
      </c>
      <c r="O18" s="2">
        <f>[6]战法升星!$Z82</f>
        <v>1.7090888092471099</v>
      </c>
      <c r="P18" s="2">
        <f>[6]战法升星!$Z105</f>
        <v>1.1363701491060449</v>
      </c>
      <c r="Q18" s="13">
        <f t="shared" si="0"/>
        <v>0.24370890373286688</v>
      </c>
      <c r="R18" s="13">
        <f t="shared" si="1"/>
        <v>0.29509038655314618</v>
      </c>
      <c r="S18" s="13">
        <f t="shared" si="2"/>
        <v>0.25452536876536075</v>
      </c>
      <c r="T18" s="13">
        <f t="shared" si="3"/>
        <v>0.30762865718950844</v>
      </c>
      <c r="U18" s="13">
        <f t="shared" si="4"/>
        <v>0.26802984489568077</v>
      </c>
      <c r="W18" s="6">
        <v>14</v>
      </c>
      <c r="X18" s="54">
        <f>求节点(B$10:B$26,Q$10:Q$26,$W18)*(其他调用!AS18+其他调用!AZ18*$D$28*$D$29)*6</f>
        <v>419.53642728816141</v>
      </c>
      <c r="Y18" s="54">
        <f>求节点(C$10:C$26,R$10:R$26,$W18)*(其他调用!AT18+其他调用!BA18*$D$28*$D$29)*6</f>
        <v>663.98301065473686</v>
      </c>
      <c r="Z18" s="54">
        <f>求节点(D$10:D$26,S$10:S$26,$W18)*(其他调用!AU18+其他调用!BB18*$D$28*$D$29)*6</f>
        <v>463.84967239718617</v>
      </c>
      <c r="AA18" s="54">
        <f>求节点(E$10:E$26,T$10:T$26,$W18)*(其他调用!AV18+其他调用!BC18*$D$28*$D$29)*6</f>
        <v>676.96109846910736</v>
      </c>
      <c r="AB18" s="54">
        <f>求节点(F$10:F$26,U$10:U$26,$W18)*(其他调用!AW18+其他调用!BD18*$D$28*$D$29)*6</f>
        <v>492.72102486068786</v>
      </c>
      <c r="AC18" s="62">
        <f>[1]节奏总纲!$BJ17</f>
        <v>1.3000000000000009</v>
      </c>
      <c r="AD18" s="62">
        <f>[1]节奏总纲!$BJ17</f>
        <v>1.3000000000000009</v>
      </c>
      <c r="AE18" s="62">
        <f>[1]节奏总纲!$BJ17</f>
        <v>1.3000000000000009</v>
      </c>
      <c r="AF18" s="62">
        <f>[1]节奏总纲!$BJ17</f>
        <v>1.3000000000000009</v>
      </c>
      <c r="AG18" s="62">
        <f>[1]节奏总纲!$BJ17</f>
        <v>1.3000000000000009</v>
      </c>
      <c r="AI18" s="34">
        <v>14</v>
      </c>
      <c r="AJ18" s="34">
        <f>求节点(节奏总纲!$D$4:$D$113,AC$5:AC$104,$AI18)</f>
        <v>2.1355568204731008</v>
      </c>
      <c r="AK18" s="34">
        <f>求节点(节奏总纲!$D$4:$D$113,AD$5:AD$104,$AI18)</f>
        <v>2.1355568204731008</v>
      </c>
      <c r="AL18" s="34">
        <f>求节点(节奏总纲!$D$4:$D$113,AE$5:AE$104,$AI18)</f>
        <v>2.1355568204731008</v>
      </c>
      <c r="AM18" s="34">
        <f>求节点(节奏总纲!$D$4:$D$113,AF$5:AF$104,$AI18)</f>
        <v>2.1355568204731008</v>
      </c>
      <c r="AN18" s="34">
        <f>求节点(节奏总纲!$D$4:$D$113,AG$5:AG$104,$AI18)</f>
        <v>2.1355568204731008</v>
      </c>
    </row>
    <row r="19" spans="1:40" x14ac:dyDescent="0.2">
      <c r="A19" s="143"/>
      <c r="B19" s="96">
        <v>65.075479910097457</v>
      </c>
      <c r="C19" s="96">
        <v>64.625148341314272</v>
      </c>
      <c r="D19" s="96">
        <v>65.059596453747787</v>
      </c>
      <c r="E19" s="96">
        <v>65.1370340617935</v>
      </c>
      <c r="F19" s="96">
        <v>65.036226077139531</v>
      </c>
      <c r="G19" s="96">
        <v>0.71749208205141157</v>
      </c>
      <c r="H19" s="96">
        <v>0.72636473917826161</v>
      </c>
      <c r="I19" s="96">
        <v>0.73925814824454028</v>
      </c>
      <c r="J19" s="96">
        <v>0.80564395881275874</v>
      </c>
      <c r="K19" s="96">
        <v>0.79525909151949392</v>
      </c>
      <c r="L19" s="2">
        <f>[6]战法升星!$Z14</f>
        <v>0.99009515331101605</v>
      </c>
      <c r="M19" s="2">
        <f>[6]战法升星!$Z37</f>
        <v>1.6239792287021342</v>
      </c>
      <c r="N19" s="2">
        <f>[6]战法升星!$Z60</f>
        <v>1.0612503962033124</v>
      </c>
      <c r="O19" s="2">
        <f>[6]战法升星!$Z83</f>
        <v>1.72</v>
      </c>
      <c r="P19" s="2">
        <f>[6]战法升星!$Z106</f>
        <v>1.1148687558975012</v>
      </c>
      <c r="Q19" s="13">
        <f t="shared" si="0"/>
        <v>0.25953110647536992</v>
      </c>
      <c r="R19" s="13">
        <f t="shared" si="1"/>
        <v>0.30452407775162771</v>
      </c>
      <c r="S19" s="13">
        <f t="shared" si="2"/>
        <v>0.26603559811134969</v>
      </c>
      <c r="T19" s="13">
        <f t="shared" si="3"/>
        <v>0.31679507711689309</v>
      </c>
      <c r="U19" s="13">
        <f t="shared" si="4"/>
        <v>0.27370894931918965</v>
      </c>
      <c r="W19" s="6">
        <v>15</v>
      </c>
      <c r="X19" s="54">
        <f>求节点(B$10:B$26,Q$10:Q$26,$W19)*(其他调用!AS19+其他调用!AZ19*$D$28*$D$29)*6</f>
        <v>434.44533564420067</v>
      </c>
      <c r="Y19" s="54">
        <f>求节点(C$10:C$26,R$10:R$26,$W19)*(其他调用!AT19+其他调用!BA19*$D$28*$D$29)*6</f>
        <v>677.87026662521498</v>
      </c>
      <c r="Z19" s="54">
        <f>求节点(D$10:D$26,S$10:S$26,$W19)*(其他调用!AU19+其他调用!BB19*$D$28*$D$29)*6</f>
        <v>474.17183306577783</v>
      </c>
      <c r="AA19" s="54">
        <f>求节点(E$10:E$26,T$10:T$26,$W19)*(其他调用!AV19+其他调用!BC19*$D$28*$D$29)*6</f>
        <v>688.59988224011352</v>
      </c>
      <c r="AB19" s="54">
        <f>求节点(F$10:F$26,U$10:U$26,$W19)*(其他调用!AW19+其他调用!BD19*$D$28*$D$29)*6</f>
        <v>508.31864279339243</v>
      </c>
      <c r="AC19" s="62">
        <f>[1]节奏总纲!$BJ18</f>
        <v>1.3333333333333344</v>
      </c>
      <c r="AD19" s="62">
        <f>[1]节奏总纲!$BJ18</f>
        <v>1.3333333333333344</v>
      </c>
      <c r="AE19" s="62">
        <f>[1]节奏总纲!$BJ18</f>
        <v>1.3333333333333344</v>
      </c>
      <c r="AF19" s="62">
        <f>[1]节奏总纲!$BJ18</f>
        <v>1.3333333333333344</v>
      </c>
      <c r="AG19" s="62">
        <f>[1]节奏总纲!$BJ18</f>
        <v>1.3333333333333344</v>
      </c>
      <c r="AI19" s="34">
        <v>15</v>
      </c>
      <c r="AJ19" s="34">
        <f>求节点(节奏总纲!$D$4:$D$113,AC$5:AC$104,$AI19)</f>
        <v>2.1666666666666692</v>
      </c>
      <c r="AK19" s="34">
        <f>求节点(节奏总纲!$D$4:$D$113,AD$5:AD$104,$AI19)</f>
        <v>2.1666666666666692</v>
      </c>
      <c r="AL19" s="34">
        <f>求节点(节奏总纲!$D$4:$D$113,AE$5:AE$104,$AI19)</f>
        <v>2.1666666666666692</v>
      </c>
      <c r="AM19" s="34">
        <f>求节点(节奏总纲!$D$4:$D$113,AF$5:AF$104,$AI19)</f>
        <v>2.1666666666666692</v>
      </c>
      <c r="AN19" s="34">
        <f>求节点(节奏总纲!$D$4:$D$113,AG$5:AG$104,$AI19)</f>
        <v>2.1666666666666692</v>
      </c>
    </row>
    <row r="20" spans="1:40" x14ac:dyDescent="0.2">
      <c r="A20" s="143"/>
      <c r="B20" s="96">
        <v>69.18336653741882</v>
      </c>
      <c r="C20" s="96">
        <v>68.809144709228818</v>
      </c>
      <c r="D20" s="96">
        <v>68.932937215216754</v>
      </c>
      <c r="E20" s="96">
        <v>68.799517799814595</v>
      </c>
      <c r="F20" s="96">
        <v>68.523530724850119</v>
      </c>
      <c r="G20" s="96">
        <v>0.78207569479646466</v>
      </c>
      <c r="H20" s="96">
        <v>0.81113574527684218</v>
      </c>
      <c r="I20" s="96">
        <v>0.83330252625495715</v>
      </c>
      <c r="J20" s="96">
        <v>0.88907120463548972</v>
      </c>
      <c r="K20" s="96">
        <v>0.86757728184491523</v>
      </c>
      <c r="L20" s="2">
        <f>[6]战法升星!$Z15</f>
        <v>1.0221000125722479</v>
      </c>
      <c r="M20" s="2">
        <f>[6]战法升星!$Z38</f>
        <v>1.6334648423572438</v>
      </c>
      <c r="N20" s="2">
        <f>[6]战法升星!$Z61</f>
        <v>1.0813863128469392</v>
      </c>
      <c r="O20" s="2">
        <f>[6]战法升星!$Z84</f>
        <v>1.72</v>
      </c>
      <c r="P20" s="2">
        <f>[6]战法升星!$Z107</f>
        <v>1.0802041680570571</v>
      </c>
      <c r="Q20" s="13">
        <f t="shared" si="0"/>
        <v>0.26629229951580985</v>
      </c>
      <c r="R20" s="13">
        <f t="shared" si="1"/>
        <v>0.31112204113438596</v>
      </c>
      <c r="S20" s="13">
        <f t="shared" si="2"/>
        <v>0.27402821873713273</v>
      </c>
      <c r="T20" s="13">
        <f t="shared" si="3"/>
        <v>0.32263498432448429</v>
      </c>
      <c r="U20" s="13">
        <f t="shared" si="4"/>
        <v>0.27634470149313806</v>
      </c>
      <c r="W20" s="6">
        <v>16</v>
      </c>
      <c r="X20" s="54">
        <f>求节点(B$10:B$26,Q$10:Q$26,$W20)*(其他调用!AS20+其他调用!AZ20*$D$28*$D$29)*6</f>
        <v>449.79880554211326</v>
      </c>
      <c r="Y20" s="54">
        <f>求节点(C$10:C$26,R$10:R$26,$W20)*(其他调用!AT20+其他调用!BA20*$D$28*$D$29)*6</f>
        <v>692.02524754504543</v>
      </c>
      <c r="Z20" s="54">
        <f>求节点(D$10:D$26,S$10:S$26,$W20)*(其他调用!AU20+其他调用!BB20*$D$28*$D$29)*6</f>
        <v>484.70536370326977</v>
      </c>
      <c r="AA20" s="54">
        <f>求节点(E$10:E$26,T$10:T$26,$W20)*(其他调用!AV20+其他调用!BC20*$D$28*$D$29)*6</f>
        <v>717.89037837297008</v>
      </c>
      <c r="AB20" s="54">
        <f>求节点(F$10:F$26,U$10:U$26,$W20)*(其他调用!AW20+其他调用!BD20*$D$28*$D$29)*6</f>
        <v>524.15912348207314</v>
      </c>
      <c r="AC20" s="62">
        <f>[1]节奏总纲!$BJ19</f>
        <v>1.3666666666666678</v>
      </c>
      <c r="AD20" s="62">
        <f>[1]节奏总纲!$BJ19</f>
        <v>1.3666666666666678</v>
      </c>
      <c r="AE20" s="62">
        <f>[1]节奏总纲!$BJ19</f>
        <v>1.3666666666666678</v>
      </c>
      <c r="AF20" s="62">
        <f>[1]节奏总纲!$BJ19</f>
        <v>1.3666666666666678</v>
      </c>
      <c r="AG20" s="62">
        <f>[1]节奏总纲!$BJ19</f>
        <v>1.3666666666666678</v>
      </c>
      <c r="AI20" s="34">
        <v>16</v>
      </c>
      <c r="AJ20" s="34">
        <f>求节点(节奏总纲!$D$4:$D$113,AC$5:AC$104,$AI20)</f>
        <v>2.1956931795269048</v>
      </c>
      <c r="AK20" s="34">
        <f>求节点(节奏总纲!$D$4:$D$113,AD$5:AD$104,$AI20)</f>
        <v>2.1956931795269048</v>
      </c>
      <c r="AL20" s="34">
        <f>求节点(节奏总纲!$D$4:$D$113,AE$5:AE$104,$AI20)</f>
        <v>2.1956931795269048</v>
      </c>
      <c r="AM20" s="34">
        <f>求节点(节奏总纲!$D$4:$D$113,AF$5:AF$104,$AI20)</f>
        <v>2.1956931795269048</v>
      </c>
      <c r="AN20" s="34">
        <f>求节点(节奏总纲!$D$4:$D$113,AG$5:AG$104,$AI20)</f>
        <v>2.1956931795269048</v>
      </c>
    </row>
    <row r="21" spans="1:40" x14ac:dyDescent="0.2">
      <c r="A21" s="143"/>
      <c r="B21" s="96">
        <v>72.375871759353331</v>
      </c>
      <c r="C21" s="96">
        <v>72.154926579772649</v>
      </c>
      <c r="D21" s="96">
        <v>71.916405413989466</v>
      </c>
      <c r="E21" s="96">
        <v>71.392941921407854</v>
      </c>
      <c r="F21" s="96">
        <v>71.07483083828258</v>
      </c>
      <c r="G21" s="96">
        <v>0.83689271342055804</v>
      </c>
      <c r="H21" s="96">
        <v>0.86815975004088031</v>
      </c>
      <c r="I21" s="96">
        <v>0.89345623943742902</v>
      </c>
      <c r="J21" s="96">
        <v>0.95186835989425056</v>
      </c>
      <c r="K21" s="96">
        <v>0.93105225820389836</v>
      </c>
      <c r="L21" s="2">
        <f>[6]战法升星!$Z16</f>
        <v>1.0403407233966819</v>
      </c>
      <c r="M21" s="2">
        <f>[6]战法升星!$Z39</f>
        <v>1.6429747517217501</v>
      </c>
      <c r="N21" s="2">
        <f>[6]战法升星!$Z62</f>
        <v>1.0858923204195865</v>
      </c>
      <c r="O21" s="2">
        <f>[6]战法升星!$Z85</f>
        <v>1.72</v>
      </c>
      <c r="P21" s="2">
        <f>[6]战法升星!$Z108</f>
        <v>1.1460405216700691</v>
      </c>
      <c r="Q21" s="13">
        <f t="shared" si="0"/>
        <v>0.27140634057720675</v>
      </c>
      <c r="R21" s="13">
        <f t="shared" si="1"/>
        <v>0.31577941512338414</v>
      </c>
      <c r="S21" s="13">
        <f t="shared" si="2"/>
        <v>0.27855439918999109</v>
      </c>
      <c r="T21" s="13">
        <f t="shared" si="3"/>
        <v>0.32703078519259748</v>
      </c>
      <c r="U21" s="13">
        <f t="shared" si="4"/>
        <v>0.28539649459117772</v>
      </c>
      <c r="W21" s="6">
        <v>17</v>
      </c>
      <c r="X21" s="54">
        <f>求节点(B$10:B$26,Q$10:Q$26,$W21)*(其他调用!AS21+其他调用!AZ21*$D$28*$D$29)*6</f>
        <v>465.49645533601165</v>
      </c>
      <c r="Y21" s="54">
        <f>求节点(C$10:C$26,R$10:R$26,$W21)*(其他调用!AT21+其他调用!BA21*$D$28*$D$29)*6</f>
        <v>706.41797716520432</v>
      </c>
      <c r="Z21" s="54">
        <f>求节点(D$10:D$26,S$10:S$26,$W21)*(其他调用!AU21+其他调用!BB21*$D$28*$D$29)*6</f>
        <v>495.35004659158528</v>
      </c>
      <c r="AA21" s="54">
        <f>求节点(E$10:E$26,T$10:T$26,$W21)*(其他调用!AV21+其他调用!BC21*$D$28*$D$29)*6</f>
        <v>731.60854041436778</v>
      </c>
      <c r="AB21" s="54">
        <f>求节点(F$10:F$26,U$10:U$26,$W21)*(其他调用!AW21+其他调用!BD21*$D$28*$D$29)*6</f>
        <v>540.24246692672989</v>
      </c>
      <c r="AC21" s="62">
        <f>[1]节奏总纲!$BJ20</f>
        <v>1.4000000000000012</v>
      </c>
      <c r="AD21" s="62">
        <f>[1]节奏总纲!$BJ20</f>
        <v>1.4000000000000012</v>
      </c>
      <c r="AE21" s="62">
        <f>[1]节奏总纲!$BJ20</f>
        <v>1.4000000000000012</v>
      </c>
      <c r="AF21" s="62">
        <f>[1]节奏总纲!$BJ20</f>
        <v>1.4000000000000012</v>
      </c>
      <c r="AG21" s="62">
        <f>[1]节奏总纲!$BJ20</f>
        <v>1.4000000000000012</v>
      </c>
      <c r="AI21" s="34">
        <v>17</v>
      </c>
      <c r="AJ21" s="34">
        <f>求节点(节奏总纲!$D$4:$D$113,AC$5:AC$104,$AI21)</f>
        <v>2.2230642885378429</v>
      </c>
      <c r="AK21" s="34">
        <f>求节点(节奏总纲!$D$4:$D$113,AD$5:AD$104,$AI21)</f>
        <v>2.2230642885378429</v>
      </c>
      <c r="AL21" s="34">
        <f>求节点(节奏总纲!$D$4:$D$113,AE$5:AE$104,$AI21)</f>
        <v>2.2230642885378429</v>
      </c>
      <c r="AM21" s="34">
        <f>求节点(节奏总纲!$D$4:$D$113,AF$5:AF$104,$AI21)</f>
        <v>2.2230642885378429</v>
      </c>
      <c r="AN21" s="34">
        <f>求节点(节奏总纲!$D$4:$D$113,AG$5:AG$104,$AI21)</f>
        <v>2.2230642885378429</v>
      </c>
    </row>
    <row r="22" spans="1:40" x14ac:dyDescent="0.2">
      <c r="A22" s="143"/>
      <c r="B22" s="96">
        <v>74.998404927577795</v>
      </c>
      <c r="C22" s="96">
        <v>74.468409933122871</v>
      </c>
      <c r="D22" s="96">
        <v>74.329553124017053</v>
      </c>
      <c r="E22" s="96">
        <v>73.573145874560979</v>
      </c>
      <c r="F22" s="96">
        <v>73.383488064866867</v>
      </c>
      <c r="G22" s="96">
        <v>0.88157935584723657</v>
      </c>
      <c r="H22" s="96">
        <v>0.91445961261171804</v>
      </c>
      <c r="I22" s="96">
        <v>0.93691229985000801</v>
      </c>
      <c r="J22" s="96">
        <v>1.0107256654773096</v>
      </c>
      <c r="K22" s="96">
        <v>0.98741507371465653</v>
      </c>
      <c r="L22" s="2">
        <f>[6]战法升星!$Z17</f>
        <v>1.0548888443778404</v>
      </c>
      <c r="M22" s="2">
        <f>[6]战法升星!$Z40</f>
        <v>1.6524931781743997</v>
      </c>
      <c r="N22" s="2">
        <f>[6]战法升星!$Z63</f>
        <v>1.0653336349398141</v>
      </c>
      <c r="O22" s="2">
        <f>[6]战法升星!$Z86</f>
        <v>1.72</v>
      </c>
      <c r="P22" s="2">
        <f>[6]战法升星!$Z109</f>
        <v>1.2171644081484698</v>
      </c>
      <c r="Q22" s="13">
        <f t="shared" si="0"/>
        <v>0.2755527740157554</v>
      </c>
      <c r="R22" s="13">
        <f t="shared" si="1"/>
        <v>0.31968669535502825</v>
      </c>
      <c r="S22" s="13">
        <f t="shared" si="2"/>
        <v>0.28015721543528749</v>
      </c>
      <c r="T22" s="13">
        <f t="shared" si="3"/>
        <v>0.33115079658341162</v>
      </c>
      <c r="U22" s="13">
        <f t="shared" si="4"/>
        <v>0.29432056373041882</v>
      </c>
      <c r="W22" s="6">
        <v>18</v>
      </c>
      <c r="X22" s="54">
        <f>求节点(B$10:B$26,Q$10:Q$26,$W22)*(其他调用!AS22+其他调用!AZ22*$D$28*$D$29)*6</f>
        <v>481.60961915969028</v>
      </c>
      <c r="Y22" s="54">
        <f>求节点(C$10:C$26,R$10:R$26,$W22)*(其他调用!AT22+其他调用!BA22*$D$28*$D$29)*6</f>
        <v>721.24832646180107</v>
      </c>
      <c r="Z22" s="54">
        <f>求节点(D$10:D$26,S$10:S$26,$W22)*(其他调用!AU22+其他调用!BB22*$D$28*$D$29)*6</f>
        <v>506.44113927595663</v>
      </c>
      <c r="AA22" s="54">
        <f>求节点(E$10:E$26,T$10:T$26,$W22)*(其他调用!AV22+其他调用!BC22*$D$28*$D$29)*6</f>
        <v>745.73770468097564</v>
      </c>
      <c r="AB22" s="54">
        <f>求节点(F$10:F$26,U$10:U$26,$W22)*(其他调用!AW22+其他调用!BD22*$D$28*$D$29)*6</f>
        <v>556.41487688059385</v>
      </c>
      <c r="AC22" s="62">
        <f>[1]节奏总纲!$BJ21</f>
        <v>1.4333333333333347</v>
      </c>
      <c r="AD22" s="62">
        <f>[1]节奏总纲!$BJ21</f>
        <v>1.4333333333333347</v>
      </c>
      <c r="AE22" s="62">
        <f>[1]节奏总纲!$BJ21</f>
        <v>1.4333333333333347</v>
      </c>
      <c r="AF22" s="62">
        <f>[1]节奏总纲!$BJ21</f>
        <v>1.4333333333333347</v>
      </c>
      <c r="AG22" s="62">
        <f>[1]节奏总纲!$BJ21</f>
        <v>1.4333333333333347</v>
      </c>
      <c r="AI22" s="34">
        <v>18</v>
      </c>
      <c r="AJ22" s="34">
        <f>求节点(节奏总纲!$D$4:$D$113,AC$5:AC$104,$AI22)</f>
        <v>2.2490210228685714</v>
      </c>
      <c r="AK22" s="34">
        <f>求节点(节奏总纲!$D$4:$D$113,AD$5:AD$104,$AI22)</f>
        <v>2.2490210228685714</v>
      </c>
      <c r="AL22" s="34">
        <f>求节点(节奏总纲!$D$4:$D$113,AE$5:AE$104,$AI22)</f>
        <v>2.2490210228685714</v>
      </c>
      <c r="AM22" s="34">
        <f>求节点(节奏总纲!$D$4:$D$113,AF$5:AF$104,$AI22)</f>
        <v>2.2490210228685714</v>
      </c>
      <c r="AN22" s="34">
        <f>求节点(节奏总纲!$D$4:$D$113,AG$5:AG$104,$AI22)</f>
        <v>2.2490210228685714</v>
      </c>
    </row>
    <row r="23" spans="1:40" x14ac:dyDescent="0.2">
      <c r="A23" s="143"/>
      <c r="B23" s="96">
        <v>77.875308029777003</v>
      </c>
      <c r="C23" s="96">
        <v>77.422778046459342</v>
      </c>
      <c r="D23" s="96">
        <v>77.917793170568189</v>
      </c>
      <c r="E23" s="96">
        <v>78.073937172032387</v>
      </c>
      <c r="F23" s="96">
        <v>77.960006954469662</v>
      </c>
      <c r="G23" s="96">
        <v>0.94444892675655323</v>
      </c>
      <c r="H23" s="96">
        <v>0.97071641282431775</v>
      </c>
      <c r="I23" s="96">
        <v>0.98786393914712256</v>
      </c>
      <c r="J23" s="96">
        <v>1.0728085698548258</v>
      </c>
      <c r="K23" s="96">
        <v>1.0558483168933579</v>
      </c>
      <c r="L23" s="2">
        <f>[6]战法升星!$Z18</f>
        <v>1.06587376020602</v>
      </c>
      <c r="M23" s="2">
        <f>[6]战法升星!$Z41</f>
        <v>1.6620337738029327</v>
      </c>
      <c r="N23" s="2">
        <f>[6]战法升星!$Z64</f>
        <v>1.1137135180554212</v>
      </c>
      <c r="O23" s="2">
        <f>[6]战法升星!$Z87</f>
        <v>1.72</v>
      </c>
      <c r="P23" s="2">
        <f>[6]战法升星!$Z110</f>
        <v>1.2724673865175491</v>
      </c>
      <c r="Q23" s="13">
        <f t="shared" si="0"/>
        <v>0.28072258808738015</v>
      </c>
      <c r="R23" s="13">
        <f t="shared" si="1"/>
        <v>0.32429251306390749</v>
      </c>
      <c r="S23" s="13">
        <f t="shared" si="2"/>
        <v>0.28711042200417808</v>
      </c>
      <c r="T23" s="13">
        <f t="shared" si="3"/>
        <v>0.33549659988983777</v>
      </c>
      <c r="U23" s="13">
        <f t="shared" si="4"/>
        <v>0.30298209923876346</v>
      </c>
      <c r="W23" s="6">
        <v>19</v>
      </c>
      <c r="X23" s="54">
        <f>求节点(B$10:B$26,Q$10:Q$26,$W23)*(其他调用!AS23+其他调用!AZ23*$D$28*$D$29)*6</f>
        <v>498.22066410491163</v>
      </c>
      <c r="Y23" s="54">
        <f>求节点(C$10:C$26,R$10:R$26,$W23)*(其他调用!AT23+其他调用!BA23*$D$28*$D$29)*6</f>
        <v>736.23077434228412</v>
      </c>
      <c r="Z23" s="54">
        <f>求节点(D$10:D$26,S$10:S$26,$W23)*(其他调用!AU23+其他调用!BB23*$D$28*$D$29)*6</f>
        <v>517.7154773452811</v>
      </c>
      <c r="AA23" s="54">
        <f>求节点(E$10:E$26,T$10:T$26,$W23)*(其他调用!AV23+其他调用!BC23*$D$28*$D$29)*6</f>
        <v>759.93441217501754</v>
      </c>
      <c r="AB23" s="54">
        <f>求节点(F$10:F$26,U$10:U$26,$W23)*(其他调用!AW23+其他调用!BD23*$D$28*$D$29)*6</f>
        <v>572.75534816297932</v>
      </c>
      <c r="AC23" s="62">
        <f>[1]节奏总纲!$BJ22</f>
        <v>1.4666666666666681</v>
      </c>
      <c r="AD23" s="62">
        <f>[1]节奏总纲!$BJ22</f>
        <v>1.4666666666666681</v>
      </c>
      <c r="AE23" s="62">
        <f>[1]节奏总纲!$BJ22</f>
        <v>1.4666666666666681</v>
      </c>
      <c r="AF23" s="62">
        <f>[1]节奏总纲!$BJ22</f>
        <v>1.4666666666666681</v>
      </c>
      <c r="AG23" s="62">
        <f>[1]节奏总纲!$BJ22</f>
        <v>1.4666666666666681</v>
      </c>
      <c r="AI23" s="34">
        <v>19</v>
      </c>
      <c r="AJ23" s="34">
        <f>求节点(节奏总纲!$D$4:$D$113,AC$5:AC$104,$AI23)</f>
        <v>2.273779553474728</v>
      </c>
      <c r="AK23" s="34">
        <f>求节点(节奏总纲!$D$4:$D$113,AD$5:AD$104,$AI23)</f>
        <v>2.273779553474728</v>
      </c>
      <c r="AL23" s="34">
        <f>求节点(节奏总纲!$D$4:$D$113,AE$5:AE$104,$AI23)</f>
        <v>2.273779553474728</v>
      </c>
      <c r="AM23" s="34">
        <f>求节点(节奏总纲!$D$4:$D$113,AF$5:AF$104,$AI23)</f>
        <v>2.273779553474728</v>
      </c>
      <c r="AN23" s="34">
        <f>求节点(节奏总纲!$D$4:$D$113,AG$5:AG$104,$AI23)</f>
        <v>2.273779553474728</v>
      </c>
    </row>
    <row r="24" spans="1:40" x14ac:dyDescent="0.2">
      <c r="A24" s="143"/>
      <c r="B24" s="96">
        <v>80.272123558064706</v>
      </c>
      <c r="C24" s="96">
        <v>80.278340297057653</v>
      </c>
      <c r="D24" s="96">
        <v>80.395747060994239</v>
      </c>
      <c r="E24" s="96">
        <v>80.052660289853236</v>
      </c>
      <c r="F24" s="96">
        <v>80.172890853247353</v>
      </c>
      <c r="G24" s="96">
        <v>0.98908223965836284</v>
      </c>
      <c r="H24" s="96">
        <v>1.0135586621049961</v>
      </c>
      <c r="I24" s="96">
        <v>1.0294573854901485</v>
      </c>
      <c r="J24" s="96">
        <v>1.1305014003062654</v>
      </c>
      <c r="K24" s="96">
        <v>1.1202698947065406</v>
      </c>
      <c r="L24" s="2">
        <f>[6]战法升星!$Z19</f>
        <v>1.0703684311646091</v>
      </c>
      <c r="M24" s="2">
        <f>[6]战法升星!$Z42</f>
        <v>1.6715430318978477</v>
      </c>
      <c r="N24" s="2">
        <f>[6]战法升星!$Z65</f>
        <v>1.1687956720443766</v>
      </c>
      <c r="O24" s="2">
        <f>[6]战法升星!$Z88</f>
        <v>1.72</v>
      </c>
      <c r="P24" s="2">
        <f>[6]战法升星!$Z111</f>
        <v>1.3125149508188083</v>
      </c>
      <c r="Q24" s="13">
        <f t="shared" si="0"/>
        <v>0.28416154695760804</v>
      </c>
      <c r="R24" s="13">
        <f t="shared" si="1"/>
        <v>0.32795711858019905</v>
      </c>
      <c r="S24" s="13">
        <f t="shared" si="2"/>
        <v>0.29387771402741675</v>
      </c>
      <c r="T24" s="13">
        <f t="shared" si="3"/>
        <v>0.33953509802143855</v>
      </c>
      <c r="U24" s="13">
        <f t="shared" si="4"/>
        <v>0.31029493918677442</v>
      </c>
      <c r="W24" s="6">
        <v>20</v>
      </c>
      <c r="X24" s="54">
        <f>求节点(B$10:B$26,Q$10:Q$26,$W24)*(其他调用!AS24+其他调用!AZ24*$D$28*$D$29)*6</f>
        <v>515.35870065730501</v>
      </c>
      <c r="Y24" s="54">
        <f>求节点(C$10:C$26,R$10:R$26,$W24)*(其他调用!AT24+其他调用!BA24*$D$28*$D$29)*6</f>
        <v>751.60944438665808</v>
      </c>
      <c r="Z24" s="54">
        <f>求节点(D$10:D$26,S$10:S$26,$W24)*(其他调用!AU24+其他调用!BB24*$D$28*$D$29)*6</f>
        <v>530.00108166025507</v>
      </c>
      <c r="AA24" s="54">
        <f>求节点(E$10:E$26,T$10:T$26,$W24)*(其他调用!AV24+其他调用!BC24*$D$28*$D$29)*6</f>
        <v>774.97618400887472</v>
      </c>
      <c r="AB24" s="54">
        <f>求节点(F$10:F$26,U$10:U$26,$W24)*(其他调用!AW24+其他调用!BD24*$D$28*$D$29)*6</f>
        <v>586.71553134256214</v>
      </c>
      <c r="AC24" s="62">
        <f>[1]节奏总纲!$BJ23</f>
        <v>1.5000000000000016</v>
      </c>
      <c r="AD24" s="62">
        <f>[1]节奏总纲!$BJ23</f>
        <v>1.5000000000000016</v>
      </c>
      <c r="AE24" s="62">
        <f>[1]节奏总纲!$BJ23</f>
        <v>1.5000000000000016</v>
      </c>
      <c r="AF24" s="62">
        <f>[1]节奏总纲!$BJ23</f>
        <v>1.5000000000000016</v>
      </c>
      <c r="AG24" s="62">
        <f>[1]节奏总纲!$BJ23</f>
        <v>1.5000000000000016</v>
      </c>
      <c r="AI24" s="34">
        <v>20</v>
      </c>
      <c r="AJ24" s="34">
        <f>求节点(节奏总纲!$D$4:$D$113,AC$5:AC$104,$AI24)</f>
        <v>2.2973564081033193</v>
      </c>
      <c r="AK24" s="34">
        <f>求节点(节奏总纲!$D$4:$D$113,AD$5:AD$104,$AI24)</f>
        <v>2.2973564081033193</v>
      </c>
      <c r="AL24" s="34">
        <f>求节点(节奏总纲!$D$4:$D$113,AE$5:AE$104,$AI24)</f>
        <v>2.2973564081033193</v>
      </c>
      <c r="AM24" s="34">
        <f>求节点(节奏总纲!$D$4:$D$113,AF$5:AF$104,$AI24)</f>
        <v>2.2973564081033193</v>
      </c>
      <c r="AN24" s="34">
        <f>求节点(节奏总纲!$D$4:$D$113,AG$5:AG$104,$AI24)</f>
        <v>2.2973564081033193</v>
      </c>
    </row>
    <row r="25" spans="1:40" x14ac:dyDescent="0.2">
      <c r="A25" s="143"/>
      <c r="B25" s="96">
        <v>82.328492296001457</v>
      </c>
      <c r="C25" s="96">
        <v>81.912540544895805</v>
      </c>
      <c r="D25" s="96">
        <v>82.21251534039547</v>
      </c>
      <c r="E25" s="96">
        <v>82.047896330774321</v>
      </c>
      <c r="F25" s="96">
        <v>81.751767914359093</v>
      </c>
      <c r="G25" s="96">
        <v>1.0288807950413201</v>
      </c>
      <c r="H25" s="96">
        <v>1.0567844240101156</v>
      </c>
      <c r="I25" s="96">
        <v>1.0742042593722363</v>
      </c>
      <c r="J25" s="96">
        <v>1.176660501986408</v>
      </c>
      <c r="K25" s="96">
        <v>1.173779527782159</v>
      </c>
      <c r="L25" s="2">
        <f>[6]战法升星!$Z20</f>
        <v>1.1158673637530967</v>
      </c>
      <c r="M25" s="2">
        <f>[6]战法升星!$Z43</f>
        <v>1.6809953413056986</v>
      </c>
      <c r="N25" s="2">
        <f>[6]战法升星!$Z66</f>
        <v>1.2238778260333321</v>
      </c>
      <c r="O25" s="2">
        <f>[6]战法升星!$Z89</f>
        <v>0</v>
      </c>
      <c r="P25" s="2">
        <f>[6]战法升星!$Z112</f>
        <v>1.3704645108772386</v>
      </c>
      <c r="Q25" s="13">
        <f t="shared" si="0"/>
        <v>0.29013237111560913</v>
      </c>
      <c r="R25" s="13">
        <f t="shared" si="1"/>
        <v>0.33164458357210697</v>
      </c>
      <c r="S25" s="13">
        <f t="shared" si="2"/>
        <v>0.30086574597838978</v>
      </c>
      <c r="T25" s="13">
        <f t="shared" si="3"/>
        <v>0.22236623513904857</v>
      </c>
      <c r="U25" s="13">
        <f t="shared" si="4"/>
        <v>0.31809708270615783</v>
      </c>
      <c r="W25" s="6">
        <v>21</v>
      </c>
      <c r="X25" s="54">
        <f>求节点(B$10:B$26,Q$10:Q$26,$W25)*(其他调用!AS25+其他调用!AZ25*$D$28*$D$29)*6</f>
        <v>527.69794263500944</v>
      </c>
      <c r="Y25" s="54">
        <f>求节点(C$10:C$26,R$10:R$26,$W25)*(其他调用!AT25+其他调用!BA25*$D$28*$D$29)*6</f>
        <v>767.63254603096402</v>
      </c>
      <c r="Z25" s="54">
        <f>求节点(D$10:D$26,S$10:S$26,$W25)*(其他调用!AU25+其他调用!BB25*$D$28*$D$29)*6</f>
        <v>546.66568143683276</v>
      </c>
      <c r="AA25" s="54">
        <f>求节点(E$10:E$26,T$10:T$26,$W25)*(其他调用!AV25+其他调用!BC25*$D$28*$D$29)*6</f>
        <v>791.09386554938965</v>
      </c>
      <c r="AB25" s="54">
        <f>求节点(F$10:F$26,U$10:U$26,$W25)*(其他调用!AW25+其他调用!BD25*$D$28*$D$29)*6</f>
        <v>599.20627267436873</v>
      </c>
      <c r="AC25" s="62">
        <f>[1]节奏总纲!$BJ24</f>
        <v>1.533333333333335</v>
      </c>
      <c r="AD25" s="62">
        <f>[1]节奏总纲!$BJ24</f>
        <v>1.533333333333335</v>
      </c>
      <c r="AE25" s="62">
        <f>[1]节奏总纲!$BJ24</f>
        <v>1.533333333333335</v>
      </c>
      <c r="AF25" s="62">
        <f>[1]节奏总纲!$BJ24</f>
        <v>1.533333333333335</v>
      </c>
      <c r="AG25" s="62">
        <f>[1]节奏总纲!$BJ24</f>
        <v>1.533333333333335</v>
      </c>
      <c r="AI25" s="34">
        <v>21</v>
      </c>
      <c r="AJ25" s="34">
        <f>求节点(节奏总纲!$D$4:$D$113,AC$5:AC$104,$AI25)</f>
        <v>2.3195314247493806</v>
      </c>
      <c r="AK25" s="34">
        <f>求节点(节奏总纲!$D$4:$D$113,AD$5:AD$104,$AI25)</f>
        <v>2.3195314247493806</v>
      </c>
      <c r="AL25" s="34">
        <f>求节点(节奏总纲!$D$4:$D$113,AE$5:AE$104,$AI25)</f>
        <v>2.3195314247493806</v>
      </c>
      <c r="AM25" s="34">
        <f>求节点(节奏总纲!$D$4:$D$113,AF$5:AF$104,$AI25)</f>
        <v>2.3195314247493806</v>
      </c>
      <c r="AN25" s="34">
        <f>求节点(节奏总纲!$D$4:$D$113,AG$5:AG$104,$AI25)</f>
        <v>2.3195314247493806</v>
      </c>
    </row>
    <row r="26" spans="1:40" x14ac:dyDescent="0.2">
      <c r="A26" s="143"/>
      <c r="B26" s="96">
        <v>84.132234338875293</v>
      </c>
      <c r="C26" s="96">
        <v>84.044905878736088</v>
      </c>
      <c r="D26" s="96">
        <v>84.170273240984841</v>
      </c>
      <c r="E26" s="96">
        <v>83.6900715733792</v>
      </c>
      <c r="F26" s="96">
        <v>84.424279189192603</v>
      </c>
      <c r="G26" s="96">
        <v>1.0664834375090269</v>
      </c>
      <c r="H26" s="96">
        <v>1.0978898436410596</v>
      </c>
      <c r="I26" s="96">
        <v>1.1173300071301713</v>
      </c>
      <c r="J26" s="96">
        <v>1.2182821930222598</v>
      </c>
      <c r="K26" s="96">
        <v>1.2187395767895779</v>
      </c>
      <c r="L26" s="2">
        <f>[6]战法升星!$Z21</f>
        <v>1.1611220870265304</v>
      </c>
      <c r="M26" s="2">
        <f>[6]战法升星!$Z44</f>
        <v>0</v>
      </c>
      <c r="N26" s="2">
        <f>[6]战法升星!$Z67</f>
        <v>1.2732750390485903</v>
      </c>
      <c r="O26" s="2">
        <f>[6]战法升星!$Z90</f>
        <v>0</v>
      </c>
      <c r="P26" s="2">
        <f>[6]战法升星!$Z113</f>
        <v>1.4526286558947052</v>
      </c>
      <c r="Q26" s="13">
        <f t="shared" si="0"/>
        <v>0.295932386717489</v>
      </c>
      <c r="R26" s="13">
        <f t="shared" si="1"/>
        <v>0.21685228905487416</v>
      </c>
      <c r="S26" s="13">
        <f t="shared" si="2"/>
        <v>0.30734235323251324</v>
      </c>
      <c r="T26" s="13">
        <f t="shared" si="3"/>
        <v>0.22527975351155818</v>
      </c>
      <c r="U26" s="13">
        <f t="shared" si="4"/>
        <v>0.32699577628789983</v>
      </c>
      <c r="W26" s="6">
        <v>22</v>
      </c>
      <c r="X26" s="54">
        <f>求节点(B$10:B$26,Q$10:Q$26,$W26)*(其他调用!AS26+其他调用!AZ26*$D$28*$D$29)*6</f>
        <v>539.87869865521418</v>
      </c>
      <c r="Y26" s="54">
        <f>求节点(C$10:C$26,R$10:R$26,$W26)*(其他调用!AT26+其他调用!BA26*$D$28*$D$29)*6</f>
        <v>784.20324015298615</v>
      </c>
      <c r="Z26" s="54">
        <f>求节点(D$10:D$26,S$10:S$26,$W26)*(其他调用!AU26+其他调用!BB26*$D$28*$D$29)*6</f>
        <v>563.81121950919578</v>
      </c>
      <c r="AA26" s="54">
        <f>求节点(E$10:E$26,T$10:T$26,$W26)*(其他调用!AV26+其他调用!BC26*$D$28*$D$29)*6</f>
        <v>807.6189140081068</v>
      </c>
      <c r="AB26" s="54">
        <f>求节点(F$10:F$26,U$10:U$26,$W26)*(其他调用!AW26+其他调用!BD26*$D$28*$D$29)*6</f>
        <v>611.81227814231727</v>
      </c>
      <c r="AC26" s="62">
        <f>[1]节奏总纲!$BJ25</f>
        <v>1.5666666666666684</v>
      </c>
      <c r="AD26" s="62">
        <f>[1]节奏总纲!$BJ25</f>
        <v>1.5666666666666684</v>
      </c>
      <c r="AE26" s="62">
        <f>[1]节奏总纲!$BJ25</f>
        <v>1.5666666666666684</v>
      </c>
      <c r="AF26" s="62">
        <f>[1]节奏总纲!$BJ25</f>
        <v>1.5666666666666684</v>
      </c>
      <c r="AG26" s="62">
        <f>[1]节奏总纲!$BJ25</f>
        <v>1.5666666666666684</v>
      </c>
      <c r="AI26" s="34">
        <v>22</v>
      </c>
      <c r="AJ26" s="34">
        <f>求节点(节奏总纲!$D$4:$D$113,AC$5:AC$104,$AI26)</f>
        <v>2.3409805413560014</v>
      </c>
      <c r="AK26" s="34">
        <f>求节点(节奏总纲!$D$4:$D$113,AD$5:AD$104,$AI26)</f>
        <v>2.3409805413560014</v>
      </c>
      <c r="AL26" s="34">
        <f>求节点(节奏总纲!$D$4:$D$113,AE$5:AE$104,$AI26)</f>
        <v>2.3409805413560014</v>
      </c>
      <c r="AM26" s="34">
        <f>求节点(节奏总纲!$D$4:$D$113,AF$5:AF$104,$AI26)</f>
        <v>2.3409805413560014</v>
      </c>
      <c r="AN26" s="34">
        <f>求节点(节奏总纲!$D$4:$D$113,AG$5:AG$104,$AI26)</f>
        <v>2.3409805413560014</v>
      </c>
    </row>
    <row r="27" spans="1:40" x14ac:dyDescent="0.2">
      <c r="W27" s="6">
        <v>23</v>
      </c>
      <c r="X27" s="54">
        <f>求节点(B$10:B$26,Q$10:Q$26,$W27)*(其他调用!AS27+其他调用!AZ27*$D$28*$D$29)*6</f>
        <v>552.37357011541599</v>
      </c>
      <c r="Y27" s="54">
        <f>求节点(C$10:C$26,R$10:R$26,$W27)*(其他调用!AT27+其他调用!BA27*$D$28*$D$29)*6</f>
        <v>800.99688314624836</v>
      </c>
      <c r="Z27" s="54">
        <f>求节点(D$10:D$26,S$10:S$26,$W27)*(其他调用!AU27+其他调用!BB27*$D$28*$D$29)*6</f>
        <v>581.28556151084626</v>
      </c>
      <c r="AA27" s="54">
        <f>求节点(E$10:E$26,T$10:T$26,$W27)*(其他调用!AV27+其他调用!BC27*$D$28*$D$29)*6</f>
        <v>824.24998588298251</v>
      </c>
      <c r="AB27" s="54">
        <f>求节点(F$10:F$26,U$10:U$26,$W27)*(其他调用!AW27+其他调用!BD27*$D$28*$D$29)*6</f>
        <v>641.14933068578705</v>
      </c>
      <c r="AC27" s="62">
        <f>[1]节奏总纲!$BJ26</f>
        <v>1.6000000000000019</v>
      </c>
      <c r="AD27" s="62">
        <f>[1]节奏总纲!$BJ26</f>
        <v>1.6000000000000019</v>
      </c>
      <c r="AE27" s="62">
        <f>[1]节奏总纲!$BJ26</f>
        <v>1.6000000000000019</v>
      </c>
      <c r="AF27" s="62">
        <f>[1]节奏总纲!$BJ26</f>
        <v>1.6000000000000019</v>
      </c>
      <c r="AG27" s="62">
        <f>[1]节奏总纲!$BJ26</f>
        <v>1.6000000000000019</v>
      </c>
      <c r="AI27" s="34">
        <v>23</v>
      </c>
      <c r="AJ27" s="34">
        <f>求节点(节奏总纲!$D$4:$D$113,AC$5:AC$104,$AI27)</f>
        <v>2.3615053854336723</v>
      </c>
      <c r="AK27" s="34">
        <f>求节点(节奏总纲!$D$4:$D$113,AD$5:AD$104,$AI27)</f>
        <v>2.3615053854336723</v>
      </c>
      <c r="AL27" s="34">
        <f>求节点(节奏总纲!$D$4:$D$113,AE$5:AE$104,$AI27)</f>
        <v>2.3615053854336723</v>
      </c>
      <c r="AM27" s="34">
        <f>求节点(节奏总纲!$D$4:$D$113,AF$5:AF$104,$AI27)</f>
        <v>2.3615053854336723</v>
      </c>
      <c r="AN27" s="34">
        <f>求节点(节奏总纲!$D$4:$D$113,AG$5:AG$104,$AI27)</f>
        <v>2.3615053854336723</v>
      </c>
    </row>
    <row r="28" spans="1:40" x14ac:dyDescent="0.2">
      <c r="C28" s="18" t="s">
        <v>74</v>
      </c>
      <c r="D28" s="6">
        <v>1</v>
      </c>
      <c r="W28" s="6">
        <v>24</v>
      </c>
      <c r="X28" s="54">
        <f>求节点(B$10:B$26,Q$10:Q$26,$W28)*(其他调用!AS28+其他调用!AZ28*$D$28*$D$29)*6</f>
        <v>565.23349770732375</v>
      </c>
      <c r="Y28" s="54">
        <f>求节点(C$10:C$26,R$10:R$26,$W28)*(其他调用!AT28+其他调用!BA28*$D$28*$D$29)*6</f>
        <v>817.60477674662093</v>
      </c>
      <c r="Z28" s="54">
        <f>求节点(D$10:D$26,S$10:S$26,$W28)*(其他调用!AU28+其他调用!BB28*$D$28*$D$29)*6</f>
        <v>599.49950500488592</v>
      </c>
      <c r="AA28" s="54">
        <f>求节点(E$10:E$26,T$10:T$26,$W28)*(其他调用!AV28+其他调用!BC28*$D$28*$D$29)*6</f>
        <v>841.48731382692222</v>
      </c>
      <c r="AB28" s="54">
        <f>求节点(F$10:F$26,U$10:U$26,$W28)*(其他调用!AW28+其他调用!BD28*$D$28*$D$29)*6</f>
        <v>655.81707931047413</v>
      </c>
      <c r="AC28" s="62">
        <f>[1]节奏总纲!$BJ27</f>
        <v>1.6333333333333353</v>
      </c>
      <c r="AD28" s="62">
        <f>[1]节奏总纲!$BJ27</f>
        <v>1.6333333333333353</v>
      </c>
      <c r="AE28" s="62">
        <f>[1]节奏总纲!$BJ27</f>
        <v>1.6333333333333353</v>
      </c>
      <c r="AF28" s="62">
        <f>[1]节奏总纲!$BJ27</f>
        <v>1.6333333333333353</v>
      </c>
      <c r="AG28" s="62">
        <f>[1]节奏总纲!$BJ27</f>
        <v>1.6333333333333353</v>
      </c>
      <c r="AI28" s="34">
        <v>24</v>
      </c>
      <c r="AJ28" s="34">
        <f>求节点(节奏总纲!$D$4:$D$113,AC$5:AC$104,$AI28)</f>
        <v>2.3810013776682992</v>
      </c>
      <c r="AK28" s="34">
        <f>求节点(节奏总纲!$D$4:$D$113,AD$5:AD$104,$AI28)</f>
        <v>2.3810013776682992</v>
      </c>
      <c r="AL28" s="34">
        <f>求节点(节奏总纲!$D$4:$D$113,AE$5:AE$104,$AI28)</f>
        <v>2.3810013776682992</v>
      </c>
      <c r="AM28" s="34">
        <f>求节点(节奏总纲!$D$4:$D$113,AF$5:AF$104,$AI28)</f>
        <v>2.3810013776682992</v>
      </c>
      <c r="AN28" s="34">
        <f>求节点(节奏总纲!$D$4:$D$113,AG$5:AG$104,$AI28)</f>
        <v>2.3810013776682992</v>
      </c>
    </row>
    <row r="29" spans="1:40" x14ac:dyDescent="0.2">
      <c r="C29" s="18" t="s">
        <v>73</v>
      </c>
      <c r="D29" s="6">
        <v>0.8</v>
      </c>
      <c r="W29" s="6">
        <v>25</v>
      </c>
      <c r="X29" s="54">
        <f>求节点(B$10:B$26,Q$10:Q$26,$W29)*(其他调用!AS29+其他调用!AZ29*$D$28*$D$29)*6</f>
        <v>578.48510388001807</v>
      </c>
      <c r="Y29" s="54">
        <f>求节点(C$10:C$26,R$10:R$26,$W29)*(其他调用!AT29+其他调用!BA29*$D$28*$D$29)*6</f>
        <v>834.59235045886794</v>
      </c>
      <c r="Z29" s="54">
        <f>求节点(D$10:D$26,S$10:S$26,$W29)*(其他调用!AU29+其他调用!BB29*$D$28*$D$29)*6</f>
        <v>618.16197282716973</v>
      </c>
      <c r="AA29" s="54">
        <f>求节点(E$10:E$26,T$10:T$26,$W29)*(其他调用!AV29+其他调用!BC29*$D$28*$D$29)*6</f>
        <v>858.79807631968811</v>
      </c>
      <c r="AB29" s="54">
        <f>求节点(F$10:F$26,U$10:U$26,$W29)*(其他调用!AW29+其他调用!BD29*$D$28*$D$29)*6</f>
        <v>670.68642532802392</v>
      </c>
      <c r="AC29" s="62">
        <f>[1]节奏总纲!$BJ28</f>
        <v>1.6666666666666687</v>
      </c>
      <c r="AD29" s="62">
        <f>[1]节奏总纲!$BJ28</f>
        <v>1.6666666666666687</v>
      </c>
      <c r="AE29" s="62">
        <f>[1]节奏总纲!$BJ28</f>
        <v>1.6666666666666687</v>
      </c>
      <c r="AF29" s="62">
        <f>[1]节奏总纲!$BJ28</f>
        <v>1.6666666666666687</v>
      </c>
      <c r="AG29" s="62">
        <f>[1]节奏总纲!$BJ28</f>
        <v>1.6666666666666687</v>
      </c>
      <c r="AI29" s="34">
        <v>25</v>
      </c>
      <c r="AJ29" s="34">
        <f>求节点(节奏总纲!$D$4:$D$113,AC$5:AC$104,$AI29)</f>
        <v>2.4001415731441567</v>
      </c>
      <c r="AK29" s="34">
        <f>求节点(节奏总纲!$D$4:$D$113,AD$5:AD$104,$AI29)</f>
        <v>2.4001415731441567</v>
      </c>
      <c r="AL29" s="34">
        <f>求节点(节奏总纲!$D$4:$D$113,AE$5:AE$104,$AI29)</f>
        <v>2.4001415731441567</v>
      </c>
      <c r="AM29" s="34">
        <f>求节点(节奏总纲!$D$4:$D$113,AF$5:AF$104,$AI29)</f>
        <v>2.4001415731441567</v>
      </c>
      <c r="AN29" s="34">
        <f>求节点(节奏总纲!$D$4:$D$113,AG$5:AG$104,$AI29)</f>
        <v>2.4001415731441567</v>
      </c>
    </row>
    <row r="30" spans="1:40" x14ac:dyDescent="0.2">
      <c r="B30" s="152"/>
      <c r="C30" s="152"/>
      <c r="D30" s="13"/>
      <c r="W30" s="6">
        <v>26</v>
      </c>
      <c r="X30" s="54">
        <f>求节点(B$10:B$26,Q$10:Q$26,$W30)*(其他调用!AS30+其他调用!AZ30*$D$28*$D$29)*6</f>
        <v>590.71167099524962</v>
      </c>
      <c r="Y30" s="54">
        <f>求节点(C$10:C$26,R$10:R$26,$W30)*(其他调用!AT30+其他调用!BA30*$D$28*$D$29)*6</f>
        <v>852.06844219728873</v>
      </c>
      <c r="Z30" s="54">
        <f>求节点(D$10:D$26,S$10:S$26,$W30)*(其他调用!AU30+其他调用!BB30*$D$28*$D$29)*6</f>
        <v>636.84718534818512</v>
      </c>
      <c r="AA30" s="54">
        <f>求节点(E$10:E$26,T$10:T$26,$W30)*(其他调用!AV30+其他调用!BC30*$D$28*$D$29)*6</f>
        <v>876.42784089378245</v>
      </c>
      <c r="AB30" s="54">
        <f>求节点(F$10:F$26,U$10:U$26,$W30)*(其他调用!AW30+其他调用!BD30*$D$28*$D$29)*6</f>
        <v>685.82713648907963</v>
      </c>
      <c r="AC30" s="62">
        <f>[1]节奏总纲!$BJ29</f>
        <v>1.7000000000000022</v>
      </c>
      <c r="AD30" s="62">
        <f>[1]节奏总纲!$BJ29</f>
        <v>1.7000000000000022</v>
      </c>
      <c r="AE30" s="62">
        <f>[1]节奏总纲!$BJ29</f>
        <v>1.7000000000000022</v>
      </c>
      <c r="AF30" s="62">
        <f>[1]节奏总纲!$BJ29</f>
        <v>1.7000000000000022</v>
      </c>
      <c r="AG30" s="62">
        <f>[1]节奏总纲!$BJ29</f>
        <v>1.7000000000000022</v>
      </c>
      <c r="AI30" s="34">
        <v>26</v>
      </c>
      <c r="AJ30" s="34">
        <f>求节点(节奏总纲!$D$4:$D$113,AC$5:AC$104,$AI30)</f>
        <v>2.418009487717538</v>
      </c>
      <c r="AK30" s="34">
        <f>求节点(节奏总纲!$D$4:$D$113,AD$5:AD$104,$AI30)</f>
        <v>2.418009487717538</v>
      </c>
      <c r="AL30" s="34">
        <f>求节点(节奏总纲!$D$4:$D$113,AE$5:AE$104,$AI30)</f>
        <v>2.418009487717538</v>
      </c>
      <c r="AM30" s="34">
        <f>求节点(节奏总纲!$D$4:$D$113,AF$5:AF$104,$AI30)</f>
        <v>2.418009487717538</v>
      </c>
      <c r="AN30" s="34">
        <f>求节点(节奏总纲!$D$4:$D$113,AG$5:AG$104,$AI30)</f>
        <v>2.418009487717538</v>
      </c>
    </row>
    <row r="31" spans="1:40" x14ac:dyDescent="0.2">
      <c r="B31" s="152"/>
      <c r="C31" s="152"/>
      <c r="D31" s="13"/>
      <c r="W31" s="6">
        <v>27</v>
      </c>
      <c r="X31" s="54">
        <f>求节点(B$10:B$26,Q$10:Q$26,$W31)*(其他调用!AS31+其他调用!AZ31*$D$28*$D$29)*6</f>
        <v>649.35001411262078</v>
      </c>
      <c r="Y31" s="54">
        <f>求节点(C$10:C$26,R$10:R$26,$W31)*(其他调用!AT31+其他调用!BA31*$D$28*$D$29)*6</f>
        <v>939.55912227332249</v>
      </c>
      <c r="Z31" s="54">
        <f>求节点(D$10:D$26,S$10:S$26,$W31)*(其他调用!AU31+其他调用!BB31*$D$28*$D$29)*6</f>
        <v>711.04264853104155</v>
      </c>
      <c r="AA31" s="54">
        <f>求节点(E$10:E$26,T$10:T$26,$W31)*(其他调用!AV31+其他调用!BC31*$D$28*$D$29)*6</f>
        <v>975.16689068861592</v>
      </c>
      <c r="AB31" s="54">
        <f>求节点(F$10:F$26,U$10:U$26,$W31)*(其他调用!AW31+其他调用!BD31*$D$28*$D$29)*6</f>
        <v>768.95563882885199</v>
      </c>
      <c r="AC31" s="62">
        <f>[1]节奏总纲!$BJ30</f>
        <v>1.7333333333333356</v>
      </c>
      <c r="AD31" s="62">
        <f>[1]节奏总纲!$BJ30</f>
        <v>1.7333333333333356</v>
      </c>
      <c r="AE31" s="62">
        <f>[1]节奏总纲!$BJ30</f>
        <v>1.7333333333333356</v>
      </c>
      <c r="AF31" s="62">
        <f>[1]节奏总纲!$BJ30</f>
        <v>1.7333333333333356</v>
      </c>
      <c r="AG31" s="62">
        <f>[1]节奏总纲!$BJ30</f>
        <v>1.7333333333333356</v>
      </c>
      <c r="AI31" s="34">
        <v>27</v>
      </c>
      <c r="AJ31" s="34">
        <f>求节点(节奏总纲!$D$4:$D$113,AC$5:AC$104,$AI31)</f>
        <v>2.435707033603506</v>
      </c>
      <c r="AK31" s="34">
        <f>求节点(节奏总纲!$D$4:$D$113,AD$5:AD$104,$AI31)</f>
        <v>2.435707033603506</v>
      </c>
      <c r="AL31" s="34">
        <f>求节点(节奏总纲!$D$4:$D$113,AE$5:AE$104,$AI31)</f>
        <v>2.435707033603506</v>
      </c>
      <c r="AM31" s="34">
        <f>求节点(节奏总纲!$D$4:$D$113,AF$5:AF$104,$AI31)</f>
        <v>2.435707033603506</v>
      </c>
      <c r="AN31" s="34">
        <f>求节点(节奏总纲!$D$4:$D$113,AG$5:AG$104,$AI31)</f>
        <v>2.435707033603506</v>
      </c>
    </row>
    <row r="32" spans="1:40" x14ac:dyDescent="0.2">
      <c r="W32" s="6">
        <v>28</v>
      </c>
      <c r="X32" s="54">
        <f>求节点(B$10:B$26,Q$10:Q$26,$W32)*(其他调用!AS32+其他调用!AZ32*$D$28*$D$29)*6</f>
        <v>661.90984383878697</v>
      </c>
      <c r="Y32" s="54">
        <f>求节点(C$10:C$26,R$10:R$26,$W32)*(其他调用!AT32+其他调用!BA32*$D$28*$D$29)*6</f>
        <v>956.43488658816648</v>
      </c>
      <c r="Z32" s="54">
        <f>求节点(D$10:D$26,S$10:S$26,$W32)*(其他调用!AU32+其他调用!BB32*$D$28*$D$29)*6</f>
        <v>732.25552389630116</v>
      </c>
      <c r="AA32" s="54">
        <f>求节点(E$10:E$26,T$10:T$26,$W32)*(其他调用!AV32+其他调用!BC32*$D$28*$D$29)*6</f>
        <v>995.19032175221628</v>
      </c>
      <c r="AB32" s="54">
        <f>求节点(F$10:F$26,U$10:U$26,$W32)*(其他调用!AW32+其他调用!BD32*$D$28*$D$29)*6</f>
        <v>783.9352463979003</v>
      </c>
      <c r="AC32" s="62">
        <f>[1]节奏总纲!$BJ31</f>
        <v>1.766666666666669</v>
      </c>
      <c r="AD32" s="62">
        <f>[1]节奏总纲!$BJ31</f>
        <v>1.766666666666669</v>
      </c>
      <c r="AE32" s="62">
        <f>[1]节奏总纲!$BJ31</f>
        <v>1.766666666666669</v>
      </c>
      <c r="AF32" s="62">
        <f>[1]节奏总纲!$BJ31</f>
        <v>1.766666666666669</v>
      </c>
      <c r="AG32" s="62">
        <f>[1]节奏总纲!$BJ31</f>
        <v>1.766666666666669</v>
      </c>
      <c r="AI32" s="34">
        <v>28</v>
      </c>
      <c r="AJ32" s="34">
        <f>求节点(节奏总纲!$D$4:$D$113,AC$5:AC$104,$AI32)</f>
        <v>2.4523783873904321</v>
      </c>
      <c r="AK32" s="34">
        <f>求节点(节奏总纲!$D$4:$D$113,AD$5:AD$104,$AI32)</f>
        <v>2.4523783873904321</v>
      </c>
      <c r="AL32" s="34">
        <f>求节点(节奏总纲!$D$4:$D$113,AE$5:AE$104,$AI32)</f>
        <v>2.4523783873904321</v>
      </c>
      <c r="AM32" s="34">
        <f>求节点(节奏总纲!$D$4:$D$113,AF$5:AF$104,$AI32)</f>
        <v>2.4523783873904321</v>
      </c>
      <c r="AN32" s="34">
        <f>求节点(节奏总纲!$D$4:$D$113,AG$5:AG$104,$AI32)</f>
        <v>2.4523783873904321</v>
      </c>
    </row>
    <row r="33" spans="2:40" x14ac:dyDescent="0.2">
      <c r="W33" s="6">
        <v>29</v>
      </c>
      <c r="X33" s="54">
        <f>求节点(B$10:B$26,Q$10:Q$26,$W33)*(其他调用!AS33+其他调用!AZ33*$D$28*$D$29)*6</f>
        <v>678.76932011797192</v>
      </c>
      <c r="Y33" s="54">
        <f>求节点(C$10:C$26,R$10:R$26,$W33)*(其他调用!AT33+其他调用!BA33*$D$28*$D$29)*6</f>
        <v>973.8901410663683</v>
      </c>
      <c r="Z33" s="54">
        <f>求节点(D$10:D$26,S$10:S$26,$W33)*(其他调用!AU33+其他调用!BB33*$D$28*$D$29)*6</f>
        <v>756.37816522652793</v>
      </c>
      <c r="AA33" s="54">
        <f>求节点(E$10:E$26,T$10:T$26,$W33)*(其他调用!AV33+其他调用!BC33*$D$28*$D$29)*6</f>
        <v>1016.4565591354121</v>
      </c>
      <c r="AB33" s="54">
        <f>求节点(F$10:F$26,U$10:U$26,$W33)*(其他调用!AW33+其他调用!BD33*$D$28*$D$29)*6</f>
        <v>799.09011285897259</v>
      </c>
      <c r="AC33" s="62">
        <f>[1]节奏总纲!$BJ32</f>
        <v>1.8000000000000025</v>
      </c>
      <c r="AD33" s="62">
        <f>[1]节奏总纲!$BJ32</f>
        <v>1.8000000000000025</v>
      </c>
      <c r="AE33" s="62">
        <f>[1]节奏总纲!$BJ32</f>
        <v>1.8000000000000025</v>
      </c>
      <c r="AF33" s="62">
        <f>[1]节奏总纲!$BJ32</f>
        <v>1.8000000000000025</v>
      </c>
      <c r="AG33" s="62">
        <f>[1]节奏总纲!$BJ32</f>
        <v>1.8000000000000025</v>
      </c>
      <c r="AI33" s="34">
        <v>29</v>
      </c>
      <c r="AJ33" s="34">
        <f>求节点(节奏总纲!$D$4:$D$113,AC$5:AC$104,$AI33)</f>
        <v>2.468890153806433</v>
      </c>
      <c r="AK33" s="34">
        <f>求节点(节奏总纲!$D$4:$D$113,AD$5:AD$104,$AI33)</f>
        <v>2.468890153806433</v>
      </c>
      <c r="AL33" s="34">
        <f>求节点(节奏总纲!$D$4:$D$113,AE$5:AE$104,$AI33)</f>
        <v>2.468890153806433</v>
      </c>
      <c r="AM33" s="34">
        <f>求节点(节奏总纲!$D$4:$D$113,AF$5:AF$104,$AI33)</f>
        <v>2.468890153806433</v>
      </c>
      <c r="AN33" s="34">
        <f>求节点(节奏总纲!$D$4:$D$113,AG$5:AG$104,$AI33)</f>
        <v>2.468890153806433</v>
      </c>
    </row>
    <row r="34" spans="2:40" x14ac:dyDescent="0.2">
      <c r="W34" s="6">
        <v>30</v>
      </c>
      <c r="X34" s="54">
        <f>求节点(B$10:B$26,Q$10:Q$26,$W34)*(其他调用!AS34+其他调用!AZ34*$D$28*$D$29)*6</f>
        <v>696.32823421205865</v>
      </c>
      <c r="Y34" s="54">
        <f>求节点(C$10:C$26,R$10:R$26,$W34)*(其他调用!AT34+其他调用!BA34*$D$28*$D$29)*6</f>
        <v>991.67936980906688</v>
      </c>
      <c r="Z34" s="54">
        <f>求节点(D$10:D$26,S$10:S$26,$W34)*(其他调用!AU34+其他调用!BB34*$D$28*$D$29)*6</f>
        <v>780.60807676513639</v>
      </c>
      <c r="AA34" s="54">
        <f>求节点(E$10:E$26,T$10:T$26,$W34)*(其他调用!AV34+其他调用!BC34*$D$28*$D$29)*6</f>
        <v>1037.1380562809047</v>
      </c>
      <c r="AB34" s="54">
        <f>求节点(F$10:F$26,U$10:U$26,$W34)*(其他调用!AW34+其他调用!BD34*$D$28*$D$29)*6</f>
        <v>814.33775596499754</v>
      </c>
      <c r="AC34" s="62">
        <f>[1]节奏总纲!$BJ33</f>
        <v>1.8333333333333359</v>
      </c>
      <c r="AD34" s="62">
        <f>[1]节奏总纲!$BJ33</f>
        <v>1.8333333333333359</v>
      </c>
      <c r="AE34" s="62">
        <f>[1]节奏总纲!$BJ33</f>
        <v>1.8333333333333359</v>
      </c>
      <c r="AF34" s="62">
        <f>[1]节奏总纲!$BJ33</f>
        <v>1.8333333333333359</v>
      </c>
      <c r="AG34" s="62">
        <f>[1]节奏总纲!$BJ33</f>
        <v>1.8333333333333359</v>
      </c>
      <c r="AI34" s="34">
        <v>30</v>
      </c>
      <c r="AJ34" s="34">
        <f>求节点(节奏总纲!$D$4:$D$113,AC$5:AC$104,$AI34)</f>
        <v>2.4844450769032171</v>
      </c>
      <c r="AK34" s="34">
        <f>求节点(节奏总纲!$D$4:$D$113,AD$5:AD$104,$AI34)</f>
        <v>2.4844450769032171</v>
      </c>
      <c r="AL34" s="34">
        <f>求节点(节奏总纲!$D$4:$D$113,AE$5:AE$104,$AI34)</f>
        <v>2.4844450769032171</v>
      </c>
      <c r="AM34" s="34">
        <f>求节点(节奏总纲!$D$4:$D$113,AF$5:AF$104,$AI34)</f>
        <v>2.4844450769032171</v>
      </c>
      <c r="AN34" s="34">
        <f>求节点(节奏总纲!$D$4:$D$113,AG$5:AG$104,$AI34)</f>
        <v>2.4844450769032171</v>
      </c>
    </row>
    <row r="35" spans="2:40" x14ac:dyDescent="0.2">
      <c r="W35" s="6">
        <v>31</v>
      </c>
      <c r="X35" s="54">
        <f>求节点(B$10:B$26,Q$10:Q$26,$W35)*(其他调用!AS35+其他调用!AZ35*$D$28*$D$29)*6</f>
        <v>744.64605056264622</v>
      </c>
      <c r="Y35" s="54">
        <f>求节点(C$10:C$26,R$10:R$26,$W35)*(其他调用!AT35+其他调用!BA35*$D$28*$D$29)*6</f>
        <v>1053.6748967567592</v>
      </c>
      <c r="Z35" s="54">
        <f>求节点(D$10:D$26,S$10:S$26,$W35)*(其他调用!AU35+其他调用!BB35*$D$28*$D$29)*6</f>
        <v>839.70256729193341</v>
      </c>
      <c r="AA35" s="54">
        <f>求节点(E$10:E$26,T$10:T$26,$W35)*(其他调用!AV35+其他调用!BC35*$D$28*$D$29)*6</f>
        <v>1109.2139468583412</v>
      </c>
      <c r="AB35" s="54">
        <f>求节点(F$10:F$26,U$10:U$26,$W35)*(其他调用!AW35+其他调用!BD35*$D$28*$D$29)*6</f>
        <v>873.08094437296529</v>
      </c>
      <c r="AC35" s="62">
        <f>[1]节奏总纲!$BJ34</f>
        <v>1.8666666666666694</v>
      </c>
      <c r="AD35" s="62">
        <f>[1]节奏总纲!$BJ34</f>
        <v>1.8666666666666694</v>
      </c>
      <c r="AE35" s="62">
        <f>[1]节奏总纲!$BJ34</f>
        <v>1.8666666666666694</v>
      </c>
      <c r="AF35" s="62">
        <f>[1]节奏总纲!$BJ34</f>
        <v>1.8666666666666694</v>
      </c>
      <c r="AG35" s="62">
        <f>[1]节奏总纲!$BJ34</f>
        <v>1.8666666666666694</v>
      </c>
      <c r="AI35" s="34">
        <v>31</v>
      </c>
      <c r="AJ35" s="34">
        <f>求节点(节奏总纲!$D$4:$D$113,AC$5:AC$104,$AI35)</f>
        <v>2.5000000000000013</v>
      </c>
      <c r="AK35" s="34">
        <f>求节点(节奏总纲!$D$4:$D$113,AD$5:AD$104,$AI35)</f>
        <v>2.5000000000000013</v>
      </c>
      <c r="AL35" s="34">
        <f>求节点(节奏总纲!$D$4:$D$113,AE$5:AE$104,$AI35)</f>
        <v>2.5000000000000013</v>
      </c>
      <c r="AM35" s="34">
        <f>求节点(节奏总纲!$D$4:$D$113,AF$5:AF$104,$AI35)</f>
        <v>2.5000000000000013</v>
      </c>
      <c r="AN35" s="34">
        <f>求节点(节奏总纲!$D$4:$D$113,AG$5:AG$104,$AI35)</f>
        <v>2.5000000000000013</v>
      </c>
    </row>
    <row r="36" spans="2:40" x14ac:dyDescent="0.2">
      <c r="W36" s="6">
        <v>32</v>
      </c>
      <c r="X36" s="54">
        <f>求节点(B$10:B$26,Q$10:Q$26,$W36)*(其他调用!AS36+其他调用!AZ36*$D$28*$D$29)*6</f>
        <v>763.65448642743274</v>
      </c>
      <c r="Y36" s="54">
        <f>求节点(C$10:C$26,R$10:R$26,$W36)*(其他调用!AT36+其他调用!BA36*$D$28*$D$29)*6</f>
        <v>1072.7031760416958</v>
      </c>
      <c r="Z36" s="54">
        <f>求节点(D$10:D$26,S$10:S$26,$W36)*(其他调用!AU36+其他调用!BB36*$D$28*$D$29)*6</f>
        <v>863.82750875244221</v>
      </c>
      <c r="AA36" s="54">
        <f>求节点(E$10:E$26,T$10:T$26,$W36)*(其他调用!AV36+其他调用!BC36*$D$28*$D$29)*6</f>
        <v>1131.50405788342</v>
      </c>
      <c r="AB36" s="54">
        <f>求节点(F$10:F$26,U$10:U$26,$W36)*(其他调用!AW36+其他调用!BD36*$D$28*$D$29)*6</f>
        <v>889.25668521271677</v>
      </c>
      <c r="AC36" s="62">
        <f>[1]节奏总纲!$BJ35</f>
        <v>1.9000000000000028</v>
      </c>
      <c r="AD36" s="62">
        <f>[1]节奏总纲!$BJ35</f>
        <v>1.9000000000000028</v>
      </c>
      <c r="AE36" s="62">
        <f>[1]节奏总纲!$BJ35</f>
        <v>1.9000000000000028</v>
      </c>
      <c r="AF36" s="62">
        <f>[1]节奏总纲!$BJ35</f>
        <v>1.9000000000000028</v>
      </c>
      <c r="AG36" s="62">
        <f>[1]节奏总纲!$BJ35</f>
        <v>1.9000000000000028</v>
      </c>
      <c r="AI36" s="34">
        <v>32</v>
      </c>
      <c r="AJ36" s="34">
        <f>求节点(节奏总纲!$D$4:$D$113,AC$5:AC$104,$AI36)</f>
        <v>2.5145132564301189</v>
      </c>
      <c r="AK36" s="34">
        <f>求节点(节奏总纲!$D$4:$D$113,AD$5:AD$104,$AI36)</f>
        <v>2.5145132564301189</v>
      </c>
      <c r="AL36" s="34">
        <f>求节点(节奏总纲!$D$4:$D$113,AE$5:AE$104,$AI36)</f>
        <v>2.5145132564301189</v>
      </c>
      <c r="AM36" s="34">
        <f>求节点(节奏总纲!$D$4:$D$113,AF$5:AF$104,$AI36)</f>
        <v>2.5145132564301189</v>
      </c>
      <c r="AN36" s="34">
        <f>求节点(节奏总纲!$D$4:$D$113,AG$5:AG$104,$AI36)</f>
        <v>2.5145132564301189</v>
      </c>
    </row>
    <row r="37" spans="2:40" x14ac:dyDescent="0.2">
      <c r="W37" s="6">
        <v>33</v>
      </c>
      <c r="X37" s="54">
        <f>求节点(B$10:B$26,Q$10:Q$26,$W37)*(其他调用!AS37+其他调用!AZ37*$D$28*$D$29)*6</f>
        <v>783.47854661795009</v>
      </c>
      <c r="Y37" s="54">
        <f>求节点(C$10:C$26,R$10:R$26,$W37)*(其他调用!AT37+其他调用!BA37*$D$28*$D$29)*6</f>
        <v>1092.0241803867677</v>
      </c>
      <c r="Z37" s="54">
        <f>求节点(D$10:D$26,S$10:S$26,$W37)*(其他调用!AU37+其他调用!BB37*$D$28*$D$29)*6</f>
        <v>888.42590811460718</v>
      </c>
      <c r="AA37" s="54">
        <f>求节点(E$10:E$26,T$10:T$26,$W37)*(其他调用!AV37+其他调用!BC37*$D$28*$D$29)*6</f>
        <v>1154.3419037973899</v>
      </c>
      <c r="AB37" s="54">
        <f>求节点(F$10:F$26,U$10:U$26,$W37)*(其他调用!AW37+其他调用!BD37*$D$28*$D$29)*6</f>
        <v>905.82760721483828</v>
      </c>
      <c r="AC37" s="62">
        <f>[1]节奏总纲!$BJ36</f>
        <v>1.9333333333333362</v>
      </c>
      <c r="AD37" s="62">
        <f>[1]节奏总纲!$BJ36</f>
        <v>1.9333333333333362</v>
      </c>
      <c r="AE37" s="62">
        <f>[1]节奏总纲!$BJ36</f>
        <v>1.9333333333333362</v>
      </c>
      <c r="AF37" s="62">
        <f>[1]节奏总纲!$BJ36</f>
        <v>1.9333333333333362</v>
      </c>
      <c r="AG37" s="62">
        <f>[1]节奏总纲!$BJ36</f>
        <v>1.9333333333333362</v>
      </c>
      <c r="AI37" s="34">
        <v>33</v>
      </c>
      <c r="AJ37" s="34">
        <f>求节点(节奏总纲!$D$4:$D$113,AC$5:AC$104,$AI37)</f>
        <v>2.5290265128602369</v>
      </c>
      <c r="AK37" s="34">
        <f>求节点(节奏总纲!$D$4:$D$113,AD$5:AD$104,$AI37)</f>
        <v>2.5290265128602369</v>
      </c>
      <c r="AL37" s="34">
        <f>求节点(节奏总纲!$D$4:$D$113,AE$5:AE$104,$AI37)</f>
        <v>2.5290265128602369</v>
      </c>
      <c r="AM37" s="34">
        <f>求节点(节奏总纲!$D$4:$D$113,AF$5:AF$104,$AI37)</f>
        <v>2.5290265128602369</v>
      </c>
      <c r="AN37" s="34">
        <f>求节点(节奏总纲!$D$4:$D$113,AG$5:AG$104,$AI37)</f>
        <v>2.5290265128602369</v>
      </c>
    </row>
    <row r="38" spans="2:40" x14ac:dyDescent="0.2">
      <c r="W38" s="6">
        <v>34</v>
      </c>
      <c r="X38" s="54">
        <f>求节点(B$10:B$26,Q$10:Q$26,$W38)*(其他调用!AS38+其他调用!AZ38*$D$28*$D$29)*6</f>
        <v>805.24241374674102</v>
      </c>
      <c r="Y38" s="54">
        <f>求节点(C$10:C$26,R$10:R$26,$W38)*(其他调用!AT38+其他调用!BA38*$D$28*$D$29)*6</f>
        <v>1111.8099796038248</v>
      </c>
      <c r="Z38" s="54">
        <f>求节点(D$10:D$26,S$10:S$26,$W38)*(其他调用!AU38+其他调用!BB38*$D$28*$D$29)*6</f>
        <v>913.5797949072039</v>
      </c>
      <c r="AA38" s="54">
        <f>求节点(E$10:E$26,T$10:T$26,$W38)*(其他调用!AV38+其他调用!BC38*$D$28*$D$29)*6</f>
        <v>1176.9217258527224</v>
      </c>
      <c r="AB38" s="54">
        <f>求节点(F$10:F$26,U$10:U$26,$W38)*(其他调用!AW38+其他调用!BD38*$D$28*$D$29)*6</f>
        <v>924.42814882659957</v>
      </c>
      <c r="AC38" s="62">
        <f>[1]节奏总纲!$BJ37</f>
        <v>1.9666666666666697</v>
      </c>
      <c r="AD38" s="62">
        <f>[1]节奏总纲!$BJ37</f>
        <v>1.9666666666666697</v>
      </c>
      <c r="AE38" s="62">
        <f>[1]节奏总纲!$BJ37</f>
        <v>1.9666666666666697</v>
      </c>
      <c r="AF38" s="62">
        <f>[1]节奏总纲!$BJ37</f>
        <v>1.9666666666666697</v>
      </c>
      <c r="AG38" s="62">
        <f>[1]节奏总纲!$BJ37</f>
        <v>1.9666666666666697</v>
      </c>
      <c r="AI38" s="34">
        <v>34</v>
      </c>
      <c r="AJ38" s="34">
        <f>求节点(节奏总纲!$D$4:$D$113,AC$5:AC$104,$AI38)</f>
        <v>2.5428562748072414</v>
      </c>
      <c r="AK38" s="34">
        <f>求节点(节奏总纲!$D$4:$D$113,AD$5:AD$104,$AI38)</f>
        <v>2.5428562748072414</v>
      </c>
      <c r="AL38" s="34">
        <f>求节点(节奏总纲!$D$4:$D$113,AE$5:AE$104,$AI38)</f>
        <v>2.5428562748072414</v>
      </c>
      <c r="AM38" s="34">
        <f>求节点(节奏总纲!$D$4:$D$113,AF$5:AF$104,$AI38)</f>
        <v>2.5428562748072414</v>
      </c>
      <c r="AN38" s="34">
        <f>求节点(节奏总纲!$D$4:$D$113,AG$5:AG$104,$AI38)</f>
        <v>2.5428562748072414</v>
      </c>
    </row>
    <row r="39" spans="2:40" x14ac:dyDescent="0.2">
      <c r="W39" s="6">
        <v>35</v>
      </c>
      <c r="X39" s="54">
        <f>求节点(B$10:B$26,Q$10:Q$26,$W39)*(其他调用!AS39+其他调用!AZ39*$D$28*$D$29)*6</f>
        <v>831.75937576865658</v>
      </c>
      <c r="Y39" s="54">
        <f>求节点(C$10:C$26,R$10:R$26,$W39)*(其他调用!AT39+其他调用!BA39*$D$28*$D$29)*6</f>
        <v>1133.150622364662</v>
      </c>
      <c r="Z39" s="54">
        <f>求节点(D$10:D$26,S$10:S$26,$W39)*(其他调用!AU39+其他调用!BB39*$D$28*$D$29)*6</f>
        <v>929.4123556173688</v>
      </c>
      <c r="AA39" s="54">
        <f>求节点(E$10:E$26,T$10:T$26,$W39)*(其他调用!AV39+其他调用!BC39*$D$28*$D$29)*6</f>
        <v>1196.5442411451731</v>
      </c>
      <c r="AB39" s="54">
        <f>求节点(F$10:F$26,U$10:U$26,$W39)*(其他调用!AW39+其他调用!BD39*$D$28*$D$29)*6</f>
        <v>944.16254559525134</v>
      </c>
      <c r="AC39" s="62">
        <f>[1]节奏总纲!$BJ38</f>
        <v>2.0000000000000031</v>
      </c>
      <c r="AD39" s="62">
        <f>[1]节奏总纲!$BJ38</f>
        <v>2.0000000000000031</v>
      </c>
      <c r="AE39" s="62">
        <f>[1]节奏总纲!$BJ38</f>
        <v>2.0000000000000031</v>
      </c>
      <c r="AF39" s="62">
        <f>[1]节奏总纲!$BJ38</f>
        <v>2.0000000000000031</v>
      </c>
      <c r="AG39" s="62">
        <f>[1]节奏总纲!$BJ38</f>
        <v>2.0000000000000031</v>
      </c>
      <c r="AI39" s="34">
        <v>35</v>
      </c>
      <c r="AJ39" s="34">
        <f>求节点(节奏总纲!$D$4:$D$113,AC$5:AC$104,$AI39)</f>
        <v>2.556397621871175</v>
      </c>
      <c r="AK39" s="34">
        <f>求节点(节奏总纲!$D$4:$D$113,AD$5:AD$104,$AI39)</f>
        <v>2.556397621871175</v>
      </c>
      <c r="AL39" s="34">
        <f>求节点(节奏总纲!$D$4:$D$113,AE$5:AE$104,$AI39)</f>
        <v>2.556397621871175</v>
      </c>
      <c r="AM39" s="34">
        <f>求节点(节奏总纲!$D$4:$D$113,AF$5:AF$104,$AI39)</f>
        <v>2.556397621871175</v>
      </c>
      <c r="AN39" s="34">
        <f>求节点(节奏总纲!$D$4:$D$113,AG$5:AG$104,$AI39)</f>
        <v>2.556397621871175</v>
      </c>
    </row>
    <row r="40" spans="2:40" x14ac:dyDescent="0.2">
      <c r="B40" s="2" t="s">
        <v>93</v>
      </c>
      <c r="W40" s="6">
        <v>36</v>
      </c>
      <c r="X40" s="54">
        <f>求节点(B$10:B$26,Q$10:Q$26,$W40)*(其他调用!AS40+其他调用!AZ40*$D$28*$D$29)*6</f>
        <v>864.93356616151868</v>
      </c>
      <c r="Y40" s="54">
        <f>求节点(C$10:C$26,R$10:R$26,$W40)*(其他调用!AT40+其他调用!BA40*$D$28*$D$29)*6</f>
        <v>1157.0362943947164</v>
      </c>
      <c r="Z40" s="54">
        <f>求节点(D$10:D$26,S$10:S$26,$W40)*(其他调用!AU40+其他调用!BB40*$D$28*$D$29)*6</f>
        <v>945.52962288377728</v>
      </c>
      <c r="AA40" s="54">
        <f>求节点(E$10:E$26,T$10:T$26,$W40)*(其他调用!AV40+其他调用!BC40*$D$28*$D$29)*6</f>
        <v>1216.4549777678315</v>
      </c>
      <c r="AB40" s="54">
        <f>求节点(F$10:F$26,U$10:U$26,$W40)*(其他调用!AW40+其他调用!BD40*$D$28*$D$29)*6</f>
        <v>963.97366536951768</v>
      </c>
      <c r="AC40" s="62">
        <f>[1]节奏总纲!$BJ39</f>
        <v>2.0333333333333363</v>
      </c>
      <c r="AD40" s="62">
        <f>[1]节奏总纲!$BJ39</f>
        <v>2.0333333333333363</v>
      </c>
      <c r="AE40" s="62">
        <f>[1]节奏总纲!$BJ39</f>
        <v>2.0333333333333363</v>
      </c>
      <c r="AF40" s="62">
        <f>[1]节奏总纲!$BJ39</f>
        <v>2.0333333333333363</v>
      </c>
      <c r="AG40" s="62">
        <f>[1]节奏总纲!$BJ39</f>
        <v>2.0333333333333363</v>
      </c>
      <c r="AI40" s="34">
        <v>36</v>
      </c>
      <c r="AJ40" s="34">
        <f>求节点(节奏总纲!$D$4:$D$113,AC$5:AC$104,$AI40)</f>
        <v>2.5697198326414035</v>
      </c>
      <c r="AK40" s="34">
        <f>求节点(节奏总纲!$D$4:$D$113,AD$5:AD$104,$AI40)</f>
        <v>2.5697198326414035</v>
      </c>
      <c r="AL40" s="34">
        <f>求节点(节奏总纲!$D$4:$D$113,AE$5:AE$104,$AI40)</f>
        <v>2.5697198326414035</v>
      </c>
      <c r="AM40" s="34">
        <f>求节点(节奏总纲!$D$4:$D$113,AF$5:AF$104,$AI40)</f>
        <v>2.5697198326414035</v>
      </c>
      <c r="AN40" s="34">
        <f>求节点(节奏总纲!$D$4:$D$113,AG$5:AG$104,$AI40)</f>
        <v>2.5697198326414035</v>
      </c>
    </row>
    <row r="41" spans="2:40" x14ac:dyDescent="0.2">
      <c r="C41" s="2" t="s">
        <v>94</v>
      </c>
      <c r="D41" s="2">
        <f>标准城池设计!E9/标准城池设计!E4</f>
        <v>30</v>
      </c>
      <c r="W41" s="6">
        <v>37</v>
      </c>
      <c r="X41" s="54">
        <f>求节点(B$10:B$26,Q$10:Q$26,$W41)*(其他调用!AS41+其他调用!AZ41*$D$28*$D$29)*6</f>
        <v>895.74925080184266</v>
      </c>
      <c r="Y41" s="54">
        <f>求节点(C$10:C$26,R$10:R$26,$W41)*(其他调用!AT41+其他调用!BA41*$D$28*$D$29)*6</f>
        <v>1181.5877211857753</v>
      </c>
      <c r="Z41" s="54">
        <f>求节点(D$10:D$26,S$10:S$26,$W41)*(其他调用!AU41+其他调用!BB41*$D$28*$D$29)*6</f>
        <v>961.93977600977746</v>
      </c>
      <c r="AA41" s="54">
        <f>求节点(E$10:E$26,T$10:T$26,$W41)*(其他调用!AV41+其他调用!BC41*$D$28*$D$29)*6</f>
        <v>1236.5147751988025</v>
      </c>
      <c r="AB41" s="54">
        <f>求节点(F$10:F$26,U$10:U$26,$W41)*(其他调用!AW41+其他调用!BD41*$D$28*$D$29)*6</f>
        <v>983.99948283054619</v>
      </c>
      <c r="AC41" s="62">
        <f>[1]节奏总纲!$BJ40</f>
        <v>2.0666666666666695</v>
      </c>
      <c r="AD41" s="62">
        <f>[1]节奏总纲!$BJ40</f>
        <v>2.0666666666666695</v>
      </c>
      <c r="AE41" s="62">
        <f>[1]节奏总纲!$BJ40</f>
        <v>2.0666666666666695</v>
      </c>
      <c r="AF41" s="62">
        <f>[1]节奏总纲!$BJ40</f>
        <v>2.0666666666666695</v>
      </c>
      <c r="AG41" s="62">
        <f>[1]节奏总纲!$BJ40</f>
        <v>2.0666666666666695</v>
      </c>
      <c r="AI41" s="34">
        <v>37</v>
      </c>
      <c r="AJ41" s="34">
        <f>求节点(节奏总纲!$D$4:$D$113,AC$5:AC$104,$AI41)</f>
        <v>2.5823543562019036</v>
      </c>
      <c r="AK41" s="34">
        <f>求节点(节奏总纲!$D$4:$D$113,AD$5:AD$104,$AI41)</f>
        <v>2.5823543562019036</v>
      </c>
      <c r="AL41" s="34">
        <f>求节点(节奏总纲!$D$4:$D$113,AE$5:AE$104,$AI41)</f>
        <v>2.5823543562019036</v>
      </c>
      <c r="AM41" s="34">
        <f>求节点(节奏总纲!$D$4:$D$113,AF$5:AF$104,$AI41)</f>
        <v>2.5823543562019036</v>
      </c>
      <c r="AN41" s="34">
        <f>求节点(节奏总纲!$D$4:$D$113,AG$5:AG$104,$AI41)</f>
        <v>2.5823543562019036</v>
      </c>
    </row>
    <row r="42" spans="2:40" x14ac:dyDescent="0.2">
      <c r="W42" s="6">
        <v>38</v>
      </c>
      <c r="X42" s="54">
        <f>求节点(B$10:B$26,Q$10:Q$26,$W42)*(其他调用!AS42+其他调用!AZ42*$D$28*$D$29)*6</f>
        <v>927.3422184324952</v>
      </c>
      <c r="Y42" s="54">
        <f>求节点(C$10:C$26,R$10:R$26,$W42)*(其他调用!AT42+其他调用!BA42*$D$28*$D$29)*6</f>
        <v>1206.6794296621606</v>
      </c>
      <c r="Z42" s="54">
        <f>求节点(D$10:D$26,S$10:S$26,$W42)*(其他调用!AU42+其他调用!BB42*$D$28*$D$29)*6</f>
        <v>979.70986553878197</v>
      </c>
      <c r="AA42" s="54">
        <f>求节点(E$10:E$26,T$10:T$26,$W42)*(其他调用!AV42+其他调用!BC42*$D$28*$D$29)*6</f>
        <v>1256.7669934308715</v>
      </c>
      <c r="AB42" s="54">
        <f>求节点(F$10:F$26,U$10:U$26,$W42)*(其他调用!AW42+其他调用!BD42*$D$28*$D$29)*6</f>
        <v>1003.7470747470852</v>
      </c>
      <c r="AC42" s="62">
        <f>[1]节奏总纲!$BJ41</f>
        <v>2.1000000000000028</v>
      </c>
      <c r="AD42" s="62">
        <f>[1]节奏总纲!$BJ41</f>
        <v>2.1000000000000028</v>
      </c>
      <c r="AE42" s="62">
        <f>[1]节奏总纲!$BJ41</f>
        <v>2.1000000000000028</v>
      </c>
      <c r="AF42" s="62">
        <f>[1]节奏总纲!$BJ41</f>
        <v>2.1000000000000028</v>
      </c>
      <c r="AG42" s="62">
        <f>[1]节奏总纲!$BJ41</f>
        <v>2.1000000000000028</v>
      </c>
      <c r="AI42" s="34">
        <v>38</v>
      </c>
      <c r="AJ42" s="34">
        <f>求节点(节奏总纲!$D$4:$D$113,AC$5:AC$104,$AI42)</f>
        <v>2.5949888797624037</v>
      </c>
      <c r="AK42" s="34">
        <f>求节点(节奏总纲!$D$4:$D$113,AD$5:AD$104,$AI42)</f>
        <v>2.5949888797624037</v>
      </c>
      <c r="AL42" s="34">
        <f>求节点(节奏总纲!$D$4:$D$113,AE$5:AE$104,$AI42)</f>
        <v>2.5949888797624037</v>
      </c>
      <c r="AM42" s="34">
        <f>求节点(节奏总纲!$D$4:$D$113,AF$5:AF$104,$AI42)</f>
        <v>2.5949888797624037</v>
      </c>
      <c r="AN42" s="34">
        <f>求节点(节奏总纲!$D$4:$D$113,AG$5:AG$104,$AI42)</f>
        <v>2.5949888797624037</v>
      </c>
    </row>
    <row r="43" spans="2:40" x14ac:dyDescent="0.2">
      <c r="W43" s="6">
        <v>39</v>
      </c>
      <c r="X43" s="54">
        <f>求节点(B$10:B$26,Q$10:Q$26,$W43)*(其他调用!AS43+其他调用!AZ43*$D$28*$D$29)*6</f>
        <v>959.74557533916345</v>
      </c>
      <c r="Y43" s="54">
        <f>求节点(C$10:C$26,R$10:R$26,$W43)*(其他调用!AT43+其他调用!BA43*$D$28*$D$29)*6</f>
        <v>1227.9445503265288</v>
      </c>
      <c r="Z43" s="54">
        <f>求节点(D$10:D$26,S$10:S$26,$W43)*(其他调用!AU43+其他调用!BB43*$D$28*$D$29)*6</f>
        <v>998.76896835347998</v>
      </c>
      <c r="AA43" s="54">
        <f>求节点(E$10:E$26,T$10:T$26,$W43)*(其他调用!AV43+其他调用!BC43*$D$28*$D$29)*6</f>
        <v>1277.8055266605279</v>
      </c>
      <c r="AB43" s="54">
        <f>求节点(F$10:F$26,U$10:U$26,$W43)*(其他调用!AW43+其他调用!BD43*$D$28*$D$29)*6</f>
        <v>1026.9926130130264</v>
      </c>
      <c r="AC43" s="62">
        <f>[1]节奏总纲!$BJ42</f>
        <v>2.133333333333336</v>
      </c>
      <c r="AD43" s="62">
        <f>[1]节奏总纲!$BJ42</f>
        <v>2.133333333333336</v>
      </c>
      <c r="AE43" s="62">
        <f>[1]节奏总纲!$BJ42</f>
        <v>2.133333333333336</v>
      </c>
      <c r="AF43" s="62">
        <f>[1]节奏总纲!$BJ42</f>
        <v>2.133333333333336</v>
      </c>
      <c r="AG43" s="62">
        <f>[1]节奏总纲!$BJ42</f>
        <v>2.133333333333336</v>
      </c>
      <c r="AI43" s="34">
        <v>39</v>
      </c>
      <c r="AJ43" s="34">
        <f>求节点(节奏总纲!$D$4:$D$113,AC$5:AC$104,$AI43)</f>
        <v>2.6071128868080606</v>
      </c>
      <c r="AK43" s="34">
        <f>求节点(节奏总纲!$D$4:$D$113,AD$5:AD$104,$AI43)</f>
        <v>2.6071128868080606</v>
      </c>
      <c r="AL43" s="34">
        <f>求节点(节奏总纲!$D$4:$D$113,AE$5:AE$104,$AI43)</f>
        <v>2.6071128868080606</v>
      </c>
      <c r="AM43" s="34">
        <f>求节点(节奏总纲!$D$4:$D$113,AF$5:AF$104,$AI43)</f>
        <v>2.6071128868080606</v>
      </c>
      <c r="AN43" s="34">
        <f>求节点(节奏总纲!$D$4:$D$113,AG$5:AG$104,$AI43)</f>
        <v>2.6071128868080606</v>
      </c>
    </row>
    <row r="44" spans="2:40" x14ac:dyDescent="0.2">
      <c r="W44" s="6">
        <v>40</v>
      </c>
      <c r="X44" s="54">
        <f>求节点(B$10:B$26,Q$10:Q$26,$W44)*(其他调用!AS44+其他调用!AZ44*$D$28*$D$29)*6</f>
        <v>992.99275654208725</v>
      </c>
      <c r="Y44" s="54">
        <f>求节点(C$10:C$26,R$10:R$26,$W44)*(其他调用!AT44+其他调用!BA44*$D$28*$D$29)*6</f>
        <v>1249.6409067030334</v>
      </c>
      <c r="Z44" s="54">
        <f>求节点(D$10:D$26,S$10:S$26,$W44)*(其他调用!AU44+其他调用!BB44*$D$28*$D$29)*6</f>
        <v>1018.3307526905162</v>
      </c>
      <c r="AA44" s="54">
        <f>求节点(E$10:E$26,T$10:T$26,$W44)*(其他调用!AV44+其他调用!BC44*$D$28*$D$29)*6</f>
        <v>1300.9646046760008</v>
      </c>
      <c r="AB44" s="54">
        <f>求节点(F$10:F$26,U$10:U$26,$W44)*(其他调用!AW44+其他调用!BD44*$D$28*$D$29)*6</f>
        <v>1052.2079845426215</v>
      </c>
      <c r="AC44" s="62">
        <f>[1]节奏总纲!$BJ43</f>
        <v>2.1666666666666692</v>
      </c>
      <c r="AD44" s="62">
        <f>[1]节奏总纲!$BJ43</f>
        <v>2.1666666666666692</v>
      </c>
      <c r="AE44" s="62">
        <f>[1]节奏总纲!$BJ43</f>
        <v>2.1666666666666692</v>
      </c>
      <c r="AF44" s="62">
        <f>[1]节奏总纲!$BJ43</f>
        <v>2.1666666666666692</v>
      </c>
      <c r="AG44" s="62">
        <f>[1]节奏总纲!$BJ43</f>
        <v>2.1666666666666692</v>
      </c>
      <c r="AI44" s="34">
        <v>40</v>
      </c>
      <c r="AJ44" s="34">
        <f>求节点(节奏总纲!$D$4:$D$113,AC$5:AC$104,$AI44)</f>
        <v>2.6189013141223558</v>
      </c>
      <c r="AK44" s="34">
        <f>求节点(节奏总纲!$D$4:$D$113,AD$5:AD$104,$AI44)</f>
        <v>2.6189013141223558</v>
      </c>
      <c r="AL44" s="34">
        <f>求节点(节奏总纲!$D$4:$D$113,AE$5:AE$104,$AI44)</f>
        <v>2.6189013141223558</v>
      </c>
      <c r="AM44" s="34">
        <f>求节点(节奏总纲!$D$4:$D$113,AF$5:AF$104,$AI44)</f>
        <v>2.6189013141223558</v>
      </c>
      <c r="AN44" s="34">
        <f>求节点(节奏总纲!$D$4:$D$113,AG$5:AG$104,$AI44)</f>
        <v>2.6189013141223558</v>
      </c>
    </row>
    <row r="45" spans="2:40" x14ac:dyDescent="0.2">
      <c r="W45" s="6">
        <v>41</v>
      </c>
      <c r="X45" s="54">
        <f>求节点(B$10:B$26,Q$10:Q$26,$W45)*(其他调用!AS45+其他调用!AZ45*$D$28*$D$29)*6</f>
        <v>1012.865645702635</v>
      </c>
      <c r="Y45" s="54">
        <f>求节点(C$10:C$26,R$10:R$26,$W45)*(其他调用!AT45+其他调用!BA45*$D$28*$D$29)*6</f>
        <v>1272.2442333212007</v>
      </c>
      <c r="Z45" s="54">
        <f>求节点(D$10:D$26,S$10:S$26,$W45)*(其他调用!AU45+其他调用!BB45*$D$28*$D$29)*6</f>
        <v>1037.9965896846556</v>
      </c>
      <c r="AA45" s="54">
        <f>求节点(E$10:E$26,T$10:T$26,$W45)*(其他调用!AV45+其他调用!BC45*$D$28*$D$29)*6</f>
        <v>1324.7613821759082</v>
      </c>
      <c r="AB45" s="54">
        <f>求节点(F$10:F$26,U$10:U$26,$W45)*(其他调用!AW45+其他调用!BD45*$D$28*$D$29)*6</f>
        <v>1078.321995685493</v>
      </c>
      <c r="AC45" s="62">
        <f>[1]节奏总纲!$BJ44</f>
        <v>2.2000000000000024</v>
      </c>
      <c r="AD45" s="62">
        <f>[1]节奏总纲!$BJ44</f>
        <v>2.2000000000000024</v>
      </c>
      <c r="AE45" s="62">
        <f>[1]节奏总纲!$BJ44</f>
        <v>2.2000000000000024</v>
      </c>
      <c r="AF45" s="62">
        <f>[1]节奏总纲!$BJ44</f>
        <v>2.2000000000000024</v>
      </c>
      <c r="AG45" s="62">
        <f>[1]节奏总纲!$BJ44</f>
        <v>2.2000000000000024</v>
      </c>
      <c r="AI45" s="34">
        <v>41</v>
      </c>
      <c r="AJ45" s="34">
        <f>求节点(节奏总纲!$D$4:$D$113,AC$5:AC$104,$AI45)</f>
        <v>2.6306897414366515</v>
      </c>
      <c r="AK45" s="34">
        <f>求节点(节奏总纲!$D$4:$D$113,AD$5:AD$104,$AI45)</f>
        <v>2.6306897414366515</v>
      </c>
      <c r="AL45" s="34">
        <f>求节点(节奏总纲!$D$4:$D$113,AE$5:AE$104,$AI45)</f>
        <v>2.6306897414366515</v>
      </c>
      <c r="AM45" s="34">
        <f>求节点(节奏总纲!$D$4:$D$113,AF$5:AF$104,$AI45)</f>
        <v>2.6306897414366515</v>
      </c>
      <c r="AN45" s="34">
        <f>求节点(节奏总纲!$D$4:$D$113,AG$5:AG$104,$AI45)</f>
        <v>2.6306897414366515</v>
      </c>
    </row>
    <row r="46" spans="2:40" x14ac:dyDescent="0.2">
      <c r="W46" s="6">
        <v>42</v>
      </c>
      <c r="X46" s="54">
        <f>求节点(B$10:B$26,Q$10:Q$26,$W46)*(其他调用!AS46+其他调用!AZ46*$D$28*$D$29)*6</f>
        <v>1034.6965894072364</v>
      </c>
      <c r="Y46" s="54">
        <f>求节点(C$10:C$26,R$10:R$26,$W46)*(其他调用!AT46+其他调用!BA46*$D$28*$D$29)*6</f>
        <v>1295.5459797228236</v>
      </c>
      <c r="Z46" s="54">
        <f>求节点(D$10:D$26,S$10:S$26,$W46)*(其他调用!AU46+其他调用!BB46*$D$28*$D$29)*6</f>
        <v>1054.9426568638214</v>
      </c>
      <c r="AA46" s="54">
        <f>求节点(E$10:E$26,T$10:T$26,$W46)*(其他调用!AV46+其他调用!BC46*$D$28*$D$29)*6</f>
        <v>1349.5466227077561</v>
      </c>
      <c r="AB46" s="54">
        <f>求节点(F$10:F$26,U$10:U$26,$W46)*(其他调用!AW46+其他调用!BD46*$D$28*$D$29)*6</f>
        <v>1103.0233756443126</v>
      </c>
      <c r="AC46" s="62">
        <f>[1]节奏总纲!$BJ45</f>
        <v>2.2333333333333356</v>
      </c>
      <c r="AD46" s="62">
        <f>[1]节奏总纲!$BJ45</f>
        <v>2.2333333333333356</v>
      </c>
      <c r="AE46" s="62">
        <f>[1]节奏总纲!$BJ45</f>
        <v>2.2333333333333356</v>
      </c>
      <c r="AF46" s="62">
        <f>[1]节奏总纲!$BJ45</f>
        <v>2.2333333333333356</v>
      </c>
      <c r="AG46" s="62">
        <f>[1]节奏总纲!$BJ45</f>
        <v>2.2333333333333356</v>
      </c>
      <c r="AI46" s="34">
        <v>42</v>
      </c>
      <c r="AJ46" s="34">
        <f>求节点(节奏总纲!$D$4:$D$113,AC$5:AC$104,$AI46)</f>
        <v>2.6418657664801413</v>
      </c>
      <c r="AK46" s="34">
        <f>求节点(节奏总纲!$D$4:$D$113,AD$5:AD$104,$AI46)</f>
        <v>2.6418657664801413</v>
      </c>
      <c r="AL46" s="34">
        <f>求节点(节奏总纲!$D$4:$D$113,AE$5:AE$104,$AI46)</f>
        <v>2.6418657664801413</v>
      </c>
      <c r="AM46" s="34">
        <f>求节点(节奏总纲!$D$4:$D$113,AF$5:AF$104,$AI46)</f>
        <v>2.6418657664801413</v>
      </c>
      <c r="AN46" s="34">
        <f>求节点(节奏总纲!$D$4:$D$113,AG$5:AG$104,$AI46)</f>
        <v>2.6418657664801413</v>
      </c>
    </row>
    <row r="47" spans="2:40" x14ac:dyDescent="0.2">
      <c r="W47" s="6">
        <v>43</v>
      </c>
      <c r="X47" s="54">
        <f>求节点(B$10:B$26,Q$10:Q$26,$W47)*(其他调用!AS47+其他调用!AZ47*$D$28*$D$29)*6</f>
        <v>1059.0426793788683</v>
      </c>
      <c r="Y47" s="54">
        <f>求节点(C$10:C$26,R$10:R$26,$W47)*(其他调用!AT47+其他调用!BA47*$D$28*$D$29)*6</f>
        <v>1319.2592357925569</v>
      </c>
      <c r="Z47" s="54">
        <f>求节点(D$10:D$26,S$10:S$26,$W47)*(其他调用!AU47+其他调用!BB47*$D$28*$D$29)*6</f>
        <v>1072.1146641356588</v>
      </c>
      <c r="AA47" s="54">
        <f>求节点(E$10:E$26,T$10:T$26,$W47)*(其他调用!AV47+其他调用!BC47*$D$28*$D$29)*6</f>
        <v>1375.422747339549</v>
      </c>
      <c r="AB47" s="54">
        <f>求节点(F$10:F$26,U$10:U$26,$W47)*(其他调用!AW47+其他调用!BD47*$D$28*$D$29)*6</f>
        <v>1124.3165116847201</v>
      </c>
      <c r="AC47" s="62">
        <f>[1]节奏总纲!$BJ46</f>
        <v>2.2666666666666688</v>
      </c>
      <c r="AD47" s="62">
        <f>[1]节奏总纲!$BJ46</f>
        <v>2.2666666666666688</v>
      </c>
      <c r="AE47" s="62">
        <f>[1]节奏总纲!$BJ46</f>
        <v>2.2666666666666688</v>
      </c>
      <c r="AF47" s="62">
        <f>[1]节奏总纲!$BJ46</f>
        <v>2.2666666666666688</v>
      </c>
      <c r="AG47" s="62">
        <f>[1]节奏总纲!$BJ46</f>
        <v>2.2666666666666688</v>
      </c>
      <c r="AI47" s="34">
        <v>43</v>
      </c>
      <c r="AJ47" s="34">
        <f>求节点(节奏总纲!$D$4:$D$113,AC$5:AC$104,$AI47)</f>
        <v>2.6528647580827127</v>
      </c>
      <c r="AK47" s="34">
        <f>求节点(节奏总纲!$D$4:$D$113,AD$5:AD$104,$AI47)</f>
        <v>2.6528647580827127</v>
      </c>
      <c r="AL47" s="34">
        <f>求节点(节奏总纲!$D$4:$D$113,AE$5:AE$104,$AI47)</f>
        <v>2.6528647580827127</v>
      </c>
      <c r="AM47" s="34">
        <f>求节点(节奏总纲!$D$4:$D$113,AF$5:AF$104,$AI47)</f>
        <v>2.6528647580827127</v>
      </c>
      <c r="AN47" s="34">
        <f>求节点(节奏总纲!$D$4:$D$113,AG$5:AG$104,$AI47)</f>
        <v>2.6528647580827127</v>
      </c>
    </row>
    <row r="48" spans="2:40" x14ac:dyDescent="0.2">
      <c r="W48" s="6">
        <v>44</v>
      </c>
      <c r="X48" s="54">
        <f>求节点(B$10:B$26,Q$10:Q$26,$W48)*(其他调用!AS48+其他调用!AZ48*$D$28*$D$29)*6</f>
        <v>1084.0611906874462</v>
      </c>
      <c r="Y48" s="54">
        <f>求节点(C$10:C$26,R$10:R$26,$W48)*(其他调用!AT48+其他调用!BA48*$D$28*$D$29)*6</f>
        <v>1344.0074433718451</v>
      </c>
      <c r="Z48" s="54">
        <f>求节点(D$10:D$26,S$10:S$26,$W48)*(其他调用!AU48+其他调用!BB48*$D$28*$D$29)*6</f>
        <v>1091.1220181580261</v>
      </c>
      <c r="AA48" s="54">
        <f>求节点(E$10:E$26,T$10:T$26,$W48)*(其他调用!AV48+其他调用!BC48*$D$28*$D$29)*6</f>
        <v>1402.0234799810416</v>
      </c>
      <c r="AB48" s="54">
        <f>求节点(F$10:F$26,U$10:U$26,$W48)*(其他调用!AW48+其他调用!BD48*$D$28*$D$29)*6</f>
        <v>1148.8388021892138</v>
      </c>
      <c r="AC48" s="62">
        <f>[1]节奏总纲!$BJ47</f>
        <v>2.300000000000002</v>
      </c>
      <c r="AD48" s="62">
        <f>[1]节奏总纲!$BJ47</f>
        <v>2.300000000000002</v>
      </c>
      <c r="AE48" s="62">
        <f>[1]节奏总纲!$BJ47</f>
        <v>2.300000000000002</v>
      </c>
      <c r="AF48" s="62">
        <f>[1]节奏总纲!$BJ47</f>
        <v>2.300000000000002</v>
      </c>
      <c r="AG48" s="62">
        <f>[1]节奏总纲!$BJ47</f>
        <v>2.300000000000002</v>
      </c>
      <c r="AI48" s="34">
        <v>44</v>
      </c>
      <c r="AJ48" s="34">
        <f>求节点(节奏总纲!$D$4:$D$113,AC$5:AC$104,$AI48)</f>
        <v>2.6638637496852842</v>
      </c>
      <c r="AK48" s="34">
        <f>求节点(节奏总纲!$D$4:$D$113,AD$5:AD$104,$AI48)</f>
        <v>2.6638637496852842</v>
      </c>
      <c r="AL48" s="34">
        <f>求节点(节奏总纲!$D$4:$D$113,AE$5:AE$104,$AI48)</f>
        <v>2.6638637496852842</v>
      </c>
      <c r="AM48" s="34">
        <f>求节点(节奏总纲!$D$4:$D$113,AF$5:AF$104,$AI48)</f>
        <v>2.6638637496852842</v>
      </c>
      <c r="AN48" s="34">
        <f>求节点(节奏总纲!$D$4:$D$113,AG$5:AG$104,$AI48)</f>
        <v>2.6638637496852842</v>
      </c>
    </row>
    <row r="49" spans="23:40" x14ac:dyDescent="0.2">
      <c r="W49" s="6">
        <v>45</v>
      </c>
      <c r="X49" s="54">
        <f>求节点(B$10:B$26,Q$10:Q$26,$W49)*(其他调用!AS49+其他调用!AZ49*$D$28*$D$29)*6</f>
        <v>1129.4180366855915</v>
      </c>
      <c r="Y49" s="54">
        <f>求节点(C$10:C$26,R$10:R$26,$W49)*(其他调用!AT49+其他调用!BA49*$D$28*$D$29)*6</f>
        <v>1405.8528654405675</v>
      </c>
      <c r="Z49" s="54">
        <f>求节点(D$10:D$26,S$10:S$26,$W49)*(其他调用!AU49+其他调用!BB49*$D$28*$D$29)*6</f>
        <v>1139.9575358628949</v>
      </c>
      <c r="AA49" s="54">
        <f>求节点(E$10:E$26,T$10:T$26,$W49)*(其他调用!AV49+其他调用!BC49*$D$28*$D$29)*6</f>
        <v>1474.1884070341932</v>
      </c>
      <c r="AB49" s="54">
        <f>求节点(F$10:F$26,U$10:U$26,$W49)*(其他调用!AW49+其他调用!BD49*$D$28*$D$29)*6</f>
        <v>1209.565885203524</v>
      </c>
      <c r="AC49" s="62">
        <f>[1]节奏总纲!$BJ48</f>
        <v>2.3333333333333353</v>
      </c>
      <c r="AD49" s="62">
        <f>[1]节奏总纲!$BJ48</f>
        <v>2.3333333333333353</v>
      </c>
      <c r="AE49" s="62">
        <f>[1]节奏总纲!$BJ48</f>
        <v>2.3333333333333353</v>
      </c>
      <c r="AF49" s="62">
        <f>[1]节奏总纲!$BJ48</f>
        <v>2.3333333333333353</v>
      </c>
      <c r="AG49" s="62">
        <f>[1]节奏总纲!$BJ48</f>
        <v>2.3333333333333353</v>
      </c>
      <c r="AI49" s="34">
        <v>45</v>
      </c>
      <c r="AJ49" s="34">
        <f>求节点(节奏总纲!$D$4:$D$113,AC$5:AC$104,$AI49)</f>
        <v>2.6743138746893336</v>
      </c>
      <c r="AK49" s="34">
        <f>求节点(节奏总纲!$D$4:$D$113,AD$5:AD$104,$AI49)</f>
        <v>2.6743138746893336</v>
      </c>
      <c r="AL49" s="34">
        <f>求节点(节奏总纲!$D$4:$D$113,AE$5:AE$104,$AI49)</f>
        <v>2.6743138746893336</v>
      </c>
      <c r="AM49" s="34">
        <f>求节点(节奏总纲!$D$4:$D$113,AF$5:AF$104,$AI49)</f>
        <v>2.6743138746893336</v>
      </c>
      <c r="AN49" s="34">
        <f>求节点(节奏总纲!$D$4:$D$113,AG$5:AG$104,$AI49)</f>
        <v>2.6743138746893336</v>
      </c>
    </row>
    <row r="50" spans="23:40" x14ac:dyDescent="0.2">
      <c r="W50" s="6">
        <v>46</v>
      </c>
      <c r="X50" s="54">
        <f>求节点(B$10:B$26,Q$10:Q$26,$W50)*(其他调用!AS50+其他调用!AZ50*$D$28*$D$29)*6</f>
        <v>1148.4304014047216</v>
      </c>
      <c r="Y50" s="54">
        <f>求节点(C$10:C$26,R$10:R$26,$W50)*(其他调用!AT50+其他调用!BA50*$D$28*$D$29)*6</f>
        <v>1434.4857141865871</v>
      </c>
      <c r="Z50" s="54">
        <f>求节点(D$10:D$26,S$10:S$26,$W50)*(其他调用!AU50+其他调用!BB50*$D$28*$D$29)*6</f>
        <v>1164.1293332099292</v>
      </c>
      <c r="AA50" s="54">
        <f>求节点(E$10:E$26,T$10:T$26,$W50)*(其他调用!AV50+其他调用!BC50*$D$28*$D$29)*6</f>
        <v>1502.9422618633516</v>
      </c>
      <c r="AB50" s="54">
        <f>求节点(F$10:F$26,U$10:U$26,$W50)*(其他调用!AW50+其他调用!BD50*$D$28*$D$29)*6</f>
        <v>1235.4199444931926</v>
      </c>
      <c r="AC50" s="62">
        <f>[1]节奏总纲!$BJ49</f>
        <v>2.3666666666666685</v>
      </c>
      <c r="AD50" s="62">
        <f>[1]节奏总纲!$BJ49</f>
        <v>2.3666666666666685</v>
      </c>
      <c r="AE50" s="62">
        <f>[1]节奏总纲!$BJ49</f>
        <v>2.3666666666666685</v>
      </c>
      <c r="AF50" s="62">
        <f>[1]节奏总纲!$BJ49</f>
        <v>2.3666666666666685</v>
      </c>
      <c r="AG50" s="62">
        <f>[1]节奏总纲!$BJ49</f>
        <v>2.3666666666666685</v>
      </c>
      <c r="AI50" s="34">
        <v>46</v>
      </c>
      <c r="AJ50" s="34">
        <f>求节点(节奏总纲!$D$4:$D$113,AC$5:AC$104,$AI50)</f>
        <v>2.684576296728169</v>
      </c>
      <c r="AK50" s="34">
        <f>求节点(节奏总纲!$D$4:$D$113,AD$5:AD$104,$AI50)</f>
        <v>2.684576296728169</v>
      </c>
      <c r="AL50" s="34">
        <f>求节点(节奏总纲!$D$4:$D$113,AE$5:AE$104,$AI50)</f>
        <v>2.684576296728169</v>
      </c>
      <c r="AM50" s="34">
        <f>求节点(节奏总纲!$D$4:$D$113,AF$5:AF$104,$AI50)</f>
        <v>2.684576296728169</v>
      </c>
      <c r="AN50" s="34">
        <f>求节点(节奏总纲!$D$4:$D$113,AG$5:AG$104,$AI50)</f>
        <v>2.684576296728169</v>
      </c>
    </row>
    <row r="51" spans="23:40" x14ac:dyDescent="0.2">
      <c r="W51" s="6">
        <v>47</v>
      </c>
      <c r="X51" s="54">
        <f>求节点(B$10:B$26,Q$10:Q$26,$W51)*(其他调用!AS51+其他调用!AZ51*$D$28*$D$29)*6</f>
        <v>1167.9471771524604</v>
      </c>
      <c r="Y51" s="54">
        <f>求节点(C$10:C$26,R$10:R$26,$W51)*(其他调用!AT51+其他调用!BA51*$D$28*$D$29)*6</f>
        <v>1462.2260554910767</v>
      </c>
      <c r="Z51" s="54">
        <f>求节点(D$10:D$26,S$10:S$26,$W51)*(其他调用!AU51+其他调用!BB51*$D$28*$D$29)*6</f>
        <v>1191.3268330759743</v>
      </c>
      <c r="AA51" s="54">
        <f>求节点(E$10:E$26,T$10:T$26,$W51)*(其他调用!AV51+其他调用!BC51*$D$28*$D$29)*6</f>
        <v>1531.6526485855477</v>
      </c>
      <c r="AB51" s="54">
        <f>求节点(F$10:F$26,U$10:U$26,$W51)*(其他调用!AW51+其他调用!BD51*$D$28*$D$29)*6</f>
        <v>1261.7016680000308</v>
      </c>
      <c r="AC51" s="62">
        <f>[1]节奏总纲!$BJ50</f>
        <v>2.4000000000000017</v>
      </c>
      <c r="AD51" s="62">
        <f>[1]节奏总纲!$BJ50</f>
        <v>2.4000000000000017</v>
      </c>
      <c r="AE51" s="62">
        <f>[1]节奏总纲!$BJ50</f>
        <v>2.4000000000000017</v>
      </c>
      <c r="AF51" s="62">
        <f>[1]节奏总纲!$BJ50</f>
        <v>2.4000000000000017</v>
      </c>
      <c r="AG51" s="62">
        <f>[1]节奏总纲!$BJ50</f>
        <v>2.4000000000000017</v>
      </c>
      <c r="AI51" s="34">
        <v>47</v>
      </c>
      <c r="AJ51" s="34">
        <f>求节点(节奏总纲!$D$4:$D$113,AC$5:AC$104,$AI51)</f>
        <v>2.6948387187670044</v>
      </c>
      <c r="AK51" s="34">
        <f>求节点(节奏总纲!$D$4:$D$113,AD$5:AD$104,$AI51)</f>
        <v>2.6948387187670044</v>
      </c>
      <c r="AL51" s="34">
        <f>求节点(节奏总纲!$D$4:$D$113,AE$5:AE$104,$AI51)</f>
        <v>2.6948387187670044</v>
      </c>
      <c r="AM51" s="34">
        <f>求节点(节奏总纲!$D$4:$D$113,AF$5:AF$104,$AI51)</f>
        <v>2.6948387187670044</v>
      </c>
      <c r="AN51" s="34">
        <f>求节点(节奏总纲!$D$4:$D$113,AG$5:AG$104,$AI51)</f>
        <v>2.6948387187670044</v>
      </c>
    </row>
    <row r="52" spans="23:40" x14ac:dyDescent="0.2">
      <c r="W52" s="6">
        <v>48</v>
      </c>
      <c r="X52" s="54">
        <f>求节点(B$10:B$26,Q$10:Q$26,$W52)*(其他调用!AS52+其他调用!AZ52*$D$28*$D$29)*6</f>
        <v>1191.5985980662585</v>
      </c>
      <c r="Y52" s="54">
        <f>求节点(C$10:C$26,R$10:R$26,$W52)*(其他调用!AT52+其他调用!BA52*$D$28*$D$29)*6</f>
        <v>1491.5158306840299</v>
      </c>
      <c r="Z52" s="54">
        <f>求节点(D$10:D$26,S$10:S$26,$W52)*(其他调用!AU52+其他调用!BB52*$D$28*$D$29)*6</f>
        <v>1221.0001622553002</v>
      </c>
      <c r="AA52" s="54">
        <f>求节点(E$10:E$26,T$10:T$26,$W52)*(其他调用!AV52+其他调用!BC52*$D$28*$D$29)*6</f>
        <v>1560.7657403619478</v>
      </c>
      <c r="AB52" s="54">
        <f>求节点(F$10:F$26,U$10:U$26,$W52)*(其他调用!AW52+其他调用!BD52*$D$28*$D$29)*6</f>
        <v>1288.3021267772001</v>
      </c>
      <c r="AC52" s="62">
        <f>[1]节奏总纲!$BJ51</f>
        <v>2.4333333333333349</v>
      </c>
      <c r="AD52" s="62">
        <f>[1]节奏总纲!$BJ51</f>
        <v>2.4333333333333349</v>
      </c>
      <c r="AE52" s="62">
        <f>[1]节奏总纲!$BJ51</f>
        <v>2.4333333333333349</v>
      </c>
      <c r="AF52" s="62">
        <f>[1]节奏总纲!$BJ51</f>
        <v>2.4333333333333349</v>
      </c>
      <c r="AG52" s="62">
        <f>[1]节奏总纲!$BJ51</f>
        <v>2.4333333333333349</v>
      </c>
      <c r="AI52" s="34">
        <v>48</v>
      </c>
      <c r="AJ52" s="34">
        <f>求节点(节奏总纲!$D$4:$D$113,AC$5:AC$104,$AI52)</f>
        <v>2.7047595326663232</v>
      </c>
      <c r="AK52" s="34">
        <f>求节点(节奏总纲!$D$4:$D$113,AD$5:AD$104,$AI52)</f>
        <v>2.7047595326663232</v>
      </c>
      <c r="AL52" s="34">
        <f>求节点(节奏总纲!$D$4:$D$113,AE$5:AE$104,$AI52)</f>
        <v>2.7047595326663232</v>
      </c>
      <c r="AM52" s="34">
        <f>求节点(节奏总纲!$D$4:$D$113,AF$5:AF$104,$AI52)</f>
        <v>2.7047595326663232</v>
      </c>
      <c r="AN52" s="34">
        <f>求节点(节奏总纲!$D$4:$D$113,AG$5:AG$104,$AI52)</f>
        <v>2.7047595326663232</v>
      </c>
    </row>
    <row r="53" spans="23:40" x14ac:dyDescent="0.2">
      <c r="W53" s="6">
        <v>49</v>
      </c>
      <c r="X53" s="54">
        <f>求节点(B$10:B$26,Q$10:Q$26,$W53)*(其他调用!AS53+其他调用!AZ53*$D$28*$D$29)*6</f>
        <v>1219.6927792803742</v>
      </c>
      <c r="Y53" s="54">
        <f>求节点(C$10:C$26,R$10:R$26,$W53)*(其他调用!AT53+其他调用!BA53*$D$28*$D$29)*6</f>
        <v>1521.4150868151962</v>
      </c>
      <c r="Z53" s="54">
        <f>求节点(D$10:D$26,S$10:S$26,$W53)*(其他调用!AU53+其他调用!BB53*$D$28*$D$29)*6</f>
        <v>1251.4334751052411</v>
      </c>
      <c r="AA53" s="54">
        <f>求节点(E$10:E$26,T$10:T$26,$W53)*(其他调用!AV53+其他调用!BC53*$D$28*$D$29)*6</f>
        <v>1590.1929971571039</v>
      </c>
      <c r="AB53" s="54">
        <f>求节点(F$10:F$26,U$10:U$26,$W53)*(其他调用!AW53+其他调用!BD53*$D$28*$D$29)*6</f>
        <v>1315.2020575178967</v>
      </c>
      <c r="AC53" s="62">
        <f>[1]节奏总纲!$BJ52</f>
        <v>2.4666666666666681</v>
      </c>
      <c r="AD53" s="62">
        <f>[1]节奏总纲!$BJ52</f>
        <v>2.4666666666666681</v>
      </c>
      <c r="AE53" s="62">
        <f>[1]节奏总纲!$BJ52</f>
        <v>2.4666666666666681</v>
      </c>
      <c r="AF53" s="62">
        <f>[1]节奏总纲!$BJ52</f>
        <v>2.4666666666666681</v>
      </c>
      <c r="AG53" s="62">
        <f>[1]节奏总纲!$BJ52</f>
        <v>2.4666666666666681</v>
      </c>
      <c r="AI53" s="34">
        <v>49</v>
      </c>
      <c r="AJ53" s="34">
        <f>求节点(节奏总纲!$D$4:$D$113,AC$5:AC$104,$AI53)</f>
        <v>2.7143347110016314</v>
      </c>
      <c r="AK53" s="34">
        <f>求节点(节奏总纲!$D$4:$D$113,AD$5:AD$104,$AI53)</f>
        <v>2.7143347110016314</v>
      </c>
      <c r="AL53" s="34">
        <f>求节点(节奏总纲!$D$4:$D$113,AE$5:AE$104,$AI53)</f>
        <v>2.7143347110016314</v>
      </c>
      <c r="AM53" s="34">
        <f>求节点(节奏总纲!$D$4:$D$113,AF$5:AF$104,$AI53)</f>
        <v>2.7143347110016314</v>
      </c>
      <c r="AN53" s="34">
        <f>求节点(节奏总纲!$D$4:$D$113,AG$5:AG$104,$AI53)</f>
        <v>2.7143347110016314</v>
      </c>
    </row>
    <row r="54" spans="23:40" x14ac:dyDescent="0.2">
      <c r="W54" s="6">
        <v>50</v>
      </c>
      <c r="X54" s="54">
        <f>求节点(B$10:B$26,Q$10:Q$26,$W54)*(其他调用!AS54+其他调用!AZ54*$D$28*$D$29)*6</f>
        <v>1252.6561208056717</v>
      </c>
      <c r="Y54" s="54">
        <f>求节点(C$10:C$26,R$10:R$26,$W54)*(其他调用!AT54+其他调用!BA54*$D$28*$D$29)*6</f>
        <v>1553.3997809234913</v>
      </c>
      <c r="Z54" s="54">
        <f>求节点(D$10:D$26,S$10:S$26,$W54)*(其他调用!AU54+其他调用!BB54*$D$28*$D$29)*6</f>
        <v>1276.8659496712148</v>
      </c>
      <c r="AA54" s="54">
        <f>求节点(E$10:E$26,T$10:T$26,$W54)*(其他调用!AV54+其他调用!BC54*$D$28*$D$29)*6</f>
        <v>1620.1599258521196</v>
      </c>
      <c r="AB54" s="54">
        <f>求节点(F$10:F$26,U$10:U$26,$W54)*(其他调用!AW54+其他调用!BD54*$D$28*$D$29)*6</f>
        <v>1344.2951244949163</v>
      </c>
      <c r="AC54" s="62">
        <f>[1]节奏总纲!$BJ53</f>
        <v>2.5000000000000013</v>
      </c>
      <c r="AD54" s="62">
        <f>[1]节奏总纲!$BJ53</f>
        <v>2.5000000000000013</v>
      </c>
      <c r="AE54" s="62">
        <f>[1]节奏总纲!$BJ53</f>
        <v>2.5000000000000013</v>
      </c>
      <c r="AF54" s="62">
        <f>[1]节奏总纲!$BJ53</f>
        <v>2.5000000000000013</v>
      </c>
      <c r="AG54" s="62">
        <f>[1]节奏总纲!$BJ53</f>
        <v>2.5000000000000013</v>
      </c>
      <c r="AI54" s="34">
        <v>50</v>
      </c>
      <c r="AJ54" s="34">
        <f>求节点(节奏总纲!$D$4:$D$113,AC$5:AC$104,$AI54)</f>
        <v>2.7239098893369391</v>
      </c>
      <c r="AK54" s="34">
        <f>求节点(节奏总纲!$D$4:$D$113,AD$5:AD$104,$AI54)</f>
        <v>2.7239098893369391</v>
      </c>
      <c r="AL54" s="34">
        <f>求节点(节奏总纲!$D$4:$D$113,AE$5:AE$104,$AI54)</f>
        <v>2.7239098893369391</v>
      </c>
      <c r="AM54" s="34">
        <f>求节点(节奏总纲!$D$4:$D$113,AF$5:AF$104,$AI54)</f>
        <v>2.7239098893369391</v>
      </c>
      <c r="AN54" s="34">
        <f>求节点(节奏总纲!$D$4:$D$113,AG$5:AG$104,$AI54)</f>
        <v>2.7239098893369391</v>
      </c>
    </row>
    <row r="55" spans="23:40" x14ac:dyDescent="0.2">
      <c r="W55" s="6">
        <v>51</v>
      </c>
      <c r="X55" s="54">
        <f>求节点(B$10:B$26,Q$10:Q$26,$W55)*(其他调用!AS55+其他调用!AZ55*$D$28*$D$29)*6</f>
        <v>1288.753085027673</v>
      </c>
      <c r="Y55" s="54">
        <f>求节点(C$10:C$26,R$10:R$26,$W55)*(其他调用!AT55+其他调用!BA55*$D$28*$D$29)*6</f>
        <v>1592.7497271203949</v>
      </c>
      <c r="Z55" s="54">
        <f>求节点(D$10:D$26,S$10:S$26,$W55)*(其他调用!AU55+其他调用!BB55*$D$28*$D$29)*6</f>
        <v>1315.874564554789</v>
      </c>
      <c r="AA55" s="54">
        <f>求节点(E$10:E$26,T$10:T$26,$W55)*(其他调用!AV55+其他调用!BC55*$D$28*$D$29)*6</f>
        <v>1656.2133137452433</v>
      </c>
      <c r="AB55" s="54">
        <f>求节点(F$10:F$26,U$10:U$26,$W55)*(其他调用!AW55+其他调用!BD55*$D$28*$D$29)*6</f>
        <v>1386.2854046987982</v>
      </c>
      <c r="AC55" s="62">
        <f>[1]节奏总纲!$BJ54</f>
        <v>2.5333333333333345</v>
      </c>
      <c r="AD55" s="62">
        <f>[1]节奏总纲!$BJ54</f>
        <v>2.5333333333333345</v>
      </c>
      <c r="AE55" s="62">
        <f>[1]节奏总纲!$BJ54</f>
        <v>2.5333333333333345</v>
      </c>
      <c r="AF55" s="62">
        <f>[1]节奏总纲!$BJ54</f>
        <v>2.5333333333333345</v>
      </c>
      <c r="AG55" s="62">
        <f>[1]节奏总纲!$BJ54</f>
        <v>2.5333333333333345</v>
      </c>
      <c r="AI55" s="34">
        <v>51</v>
      </c>
      <c r="AJ55" s="34">
        <f>求节点(节奏总纲!$D$4:$D$113,AC$5:AC$104,$AI55)</f>
        <v>2.7334749064774888</v>
      </c>
      <c r="AK55" s="34">
        <f>求节点(节奏总纲!$D$4:$D$113,AD$5:AD$104,$AI55)</f>
        <v>2.7334749064774888</v>
      </c>
      <c r="AL55" s="34">
        <f>求节点(节奏总纲!$D$4:$D$113,AE$5:AE$104,$AI55)</f>
        <v>2.7334749064774888</v>
      </c>
      <c r="AM55" s="34">
        <f>求节点(节奏总纲!$D$4:$D$113,AF$5:AF$104,$AI55)</f>
        <v>2.7334749064774888</v>
      </c>
      <c r="AN55" s="34">
        <f>求节点(节奏总纲!$D$4:$D$113,AG$5:AG$104,$AI55)</f>
        <v>2.7334749064774888</v>
      </c>
    </row>
    <row r="56" spans="23:40" x14ac:dyDescent="0.2">
      <c r="W56" s="6">
        <v>52</v>
      </c>
      <c r="X56" s="54">
        <f>求节点(B$10:B$26,Q$10:Q$26,$W56)*(其他调用!AS56+其他调用!AZ56*$D$28*$D$29)*6</f>
        <v>1326.0852103877912</v>
      </c>
      <c r="Y56" s="54">
        <f>求节点(C$10:C$26,R$10:R$26,$W56)*(其他调用!AT56+其他调用!BA56*$D$28*$D$29)*6</f>
        <v>1637.0687342148158</v>
      </c>
      <c r="Z56" s="54">
        <f>求节点(D$10:D$26,S$10:S$26,$W56)*(其他调用!AU56+其他调用!BB56*$D$28*$D$29)*6</f>
        <v>1357.8393388963586</v>
      </c>
      <c r="AA56" s="54">
        <f>求节点(E$10:E$26,T$10:T$26,$W56)*(其他调用!AV56+其他调用!BC56*$D$28*$D$29)*6</f>
        <v>1698.9428793079642</v>
      </c>
      <c r="AB56" s="54">
        <f>求节点(F$10:F$26,U$10:U$26,$W56)*(其他调用!AW56+其他调用!BD56*$D$28*$D$29)*6</f>
        <v>1430.6207327483155</v>
      </c>
      <c r="AC56" s="62">
        <f>[1]节奏总纲!$BJ55</f>
        <v>2.5666666666666678</v>
      </c>
      <c r="AD56" s="62">
        <f>[1]节奏总纲!$BJ55</f>
        <v>2.5666666666666678</v>
      </c>
      <c r="AE56" s="62">
        <f>[1]节奏总纲!$BJ55</f>
        <v>2.5666666666666678</v>
      </c>
      <c r="AF56" s="62">
        <f>[1]节奏总纲!$BJ55</f>
        <v>2.5666666666666678</v>
      </c>
      <c r="AG56" s="62">
        <f>[1]节奏总纲!$BJ55</f>
        <v>2.5666666666666678</v>
      </c>
      <c r="AI56" s="34">
        <v>52</v>
      </c>
      <c r="AJ56" s="34">
        <f>求节点(节奏总纲!$D$4:$D$113,AC$5:AC$104,$AI56)</f>
        <v>2.7424088637641795</v>
      </c>
      <c r="AK56" s="34">
        <f>求节点(节奏总纲!$D$4:$D$113,AD$5:AD$104,$AI56)</f>
        <v>2.7424088637641795</v>
      </c>
      <c r="AL56" s="34">
        <f>求节点(节奏总纲!$D$4:$D$113,AE$5:AE$104,$AI56)</f>
        <v>2.7424088637641795</v>
      </c>
      <c r="AM56" s="34">
        <f>求节点(节奏总纲!$D$4:$D$113,AF$5:AF$104,$AI56)</f>
        <v>2.7424088637641795</v>
      </c>
      <c r="AN56" s="34">
        <f>求节点(节奏总纲!$D$4:$D$113,AG$5:AG$104,$AI56)</f>
        <v>2.7424088637641795</v>
      </c>
    </row>
    <row r="57" spans="23:40" x14ac:dyDescent="0.2">
      <c r="W57" s="6">
        <v>53</v>
      </c>
      <c r="X57" s="54">
        <f>求节点(B$10:B$26,Q$10:Q$26,$W57)*(其他调用!AS57+其他调用!AZ57*$D$28*$D$29)*6</f>
        <v>1364.3049856079463</v>
      </c>
      <c r="Y57" s="54">
        <f>求节点(C$10:C$26,R$10:R$26,$W57)*(其他调用!AT57+其他调用!BA57*$D$28*$D$29)*6</f>
        <v>1683.438634103594</v>
      </c>
      <c r="Z57" s="54">
        <f>求节点(D$10:D$26,S$10:S$26,$W57)*(其他调用!AU57+其他调用!BB57*$D$28*$D$29)*6</f>
        <v>1401.060260273347</v>
      </c>
      <c r="AA57" s="54">
        <f>求节点(E$10:E$26,T$10:T$26,$W57)*(其他调用!AV57+其他调用!BC57*$D$28*$D$29)*6</f>
        <v>1742.0318823752316</v>
      </c>
      <c r="AB57" s="54">
        <f>求节点(F$10:F$26,U$10:U$26,$W57)*(其他调用!AW57+其他调用!BD57*$D$28*$D$29)*6</f>
        <v>1471.9900766812038</v>
      </c>
      <c r="AC57" s="62">
        <f>[1]节奏总纲!$BJ56</f>
        <v>2.600000000000001</v>
      </c>
      <c r="AD57" s="62">
        <f>[1]节奏总纲!$BJ56</f>
        <v>2.600000000000001</v>
      </c>
      <c r="AE57" s="62">
        <f>[1]节奏总纲!$BJ56</f>
        <v>2.600000000000001</v>
      </c>
      <c r="AF57" s="62">
        <f>[1]节奏总纲!$BJ56</f>
        <v>2.600000000000001</v>
      </c>
      <c r="AG57" s="62">
        <f>[1]节奏总纲!$BJ56</f>
        <v>2.600000000000001</v>
      </c>
      <c r="AI57" s="34">
        <v>53</v>
      </c>
      <c r="AJ57" s="34">
        <f>求节点(节奏总纲!$D$4:$D$113,AC$5:AC$104,$AI57)</f>
        <v>2.7513428210508701</v>
      </c>
      <c r="AK57" s="34">
        <f>求节点(节奏总纲!$D$4:$D$113,AD$5:AD$104,$AI57)</f>
        <v>2.7513428210508701</v>
      </c>
      <c r="AL57" s="34">
        <f>求节点(节奏总纲!$D$4:$D$113,AE$5:AE$104,$AI57)</f>
        <v>2.7513428210508701</v>
      </c>
      <c r="AM57" s="34">
        <f>求节点(节奏总纲!$D$4:$D$113,AF$5:AF$104,$AI57)</f>
        <v>2.7513428210508701</v>
      </c>
      <c r="AN57" s="34">
        <f>求节点(节奏总纲!$D$4:$D$113,AG$5:AG$104,$AI57)</f>
        <v>2.7513428210508701</v>
      </c>
    </row>
    <row r="58" spans="23:40" x14ac:dyDescent="0.2">
      <c r="W58" s="6">
        <v>54</v>
      </c>
      <c r="X58" s="54">
        <f>求节点(B$10:B$26,Q$10:Q$26,$W58)*(其他调用!AS58+其他调用!AZ58*$D$28*$D$29)*6</f>
        <v>1406.1913936537835</v>
      </c>
      <c r="Y58" s="54">
        <f>求节点(C$10:C$26,R$10:R$26,$W58)*(其他调用!AT58+其他调用!BA58*$D$28*$D$29)*6</f>
        <v>1729.4834477181835</v>
      </c>
      <c r="Z58" s="54">
        <f>求节点(D$10:D$26,S$10:S$26,$W58)*(其他调用!AU58+其他调用!BB58*$D$28*$D$29)*6</f>
        <v>1442.5778558190941</v>
      </c>
      <c r="AA58" s="54">
        <f>求节点(E$10:E$26,T$10:T$26,$W58)*(其他调用!AV58+其他调用!BC58*$D$28*$D$29)*6</f>
        <v>1780.407796771917</v>
      </c>
      <c r="AB58" s="54">
        <f>求节点(F$10:F$26,U$10:U$26,$W58)*(其他调用!AW58+其他调用!BD58*$D$28*$D$29)*6</f>
        <v>1507.2088653116555</v>
      </c>
      <c r="AC58" s="62">
        <f>[1]节奏总纲!$BJ57</f>
        <v>2.6333333333333342</v>
      </c>
      <c r="AD58" s="62">
        <f>[1]节奏总纲!$BJ57</f>
        <v>2.6333333333333342</v>
      </c>
      <c r="AE58" s="62">
        <f>[1]节奏总纲!$BJ57</f>
        <v>2.6333333333333342</v>
      </c>
      <c r="AF58" s="62">
        <f>[1]节奏总纲!$BJ57</f>
        <v>2.6333333333333342</v>
      </c>
      <c r="AG58" s="62">
        <f>[1]节奏总纲!$BJ57</f>
        <v>2.6333333333333342</v>
      </c>
      <c r="AI58" s="34">
        <v>54</v>
      </c>
      <c r="AJ58" s="34">
        <f>求节点(节奏总纲!$D$4:$D$113,AC$5:AC$104,$AI58)</f>
        <v>2.7602767783375612</v>
      </c>
      <c r="AK58" s="34">
        <f>求节点(节奏总纲!$D$4:$D$113,AD$5:AD$104,$AI58)</f>
        <v>2.7602767783375612</v>
      </c>
      <c r="AL58" s="34">
        <f>求节点(节奏总纲!$D$4:$D$113,AE$5:AE$104,$AI58)</f>
        <v>2.7602767783375612</v>
      </c>
      <c r="AM58" s="34">
        <f>求节点(节奏总纲!$D$4:$D$113,AF$5:AF$104,$AI58)</f>
        <v>2.7602767783375612</v>
      </c>
      <c r="AN58" s="34">
        <f>求节点(节奏总纲!$D$4:$D$113,AG$5:AG$104,$AI58)</f>
        <v>2.7602767783375612</v>
      </c>
    </row>
    <row r="59" spans="23:40" x14ac:dyDescent="0.2">
      <c r="W59" s="6">
        <v>55</v>
      </c>
      <c r="X59" s="54">
        <f>求节点(B$10:B$26,Q$10:Q$26,$W59)*(其他调用!AS59+其他调用!AZ59*$D$28*$D$29)*6</f>
        <v>1452.0462093454928</v>
      </c>
      <c r="Y59" s="54">
        <f>求节点(C$10:C$26,R$10:R$26,$W59)*(其他调用!AT59+其他调用!BA59*$D$28*$D$29)*6</f>
        <v>1775.8755504395158</v>
      </c>
      <c r="Z59" s="54">
        <f>求节点(D$10:D$26,S$10:S$26,$W59)*(其他调用!AU59+其他调用!BB59*$D$28*$D$29)*6</f>
        <v>1485.6387798157193</v>
      </c>
      <c r="AA59" s="54">
        <f>求节点(E$10:E$26,T$10:T$26,$W59)*(其他调用!AV59+其他调用!BC59*$D$28*$D$29)*6</f>
        <v>1815.7862697429971</v>
      </c>
      <c r="AB59" s="54">
        <f>求节点(F$10:F$26,U$10:U$26,$W59)*(其他调用!AW59+其他调用!BD59*$D$28*$D$29)*6</f>
        <v>1539.3337504486303</v>
      </c>
      <c r="AC59" s="62">
        <f>[1]节奏总纲!$BJ58</f>
        <v>2.6666666666666674</v>
      </c>
      <c r="AD59" s="62">
        <f>[1]节奏总纲!$BJ58</f>
        <v>2.6666666666666674</v>
      </c>
      <c r="AE59" s="62">
        <f>[1]节奏总纲!$BJ58</f>
        <v>2.6666666666666674</v>
      </c>
      <c r="AF59" s="62">
        <f>[1]节奏总纲!$BJ58</f>
        <v>2.6666666666666674</v>
      </c>
      <c r="AG59" s="62">
        <f>[1]节奏总纲!$BJ58</f>
        <v>2.6666666666666674</v>
      </c>
      <c r="AI59" s="34">
        <v>55</v>
      </c>
      <c r="AJ59" s="34">
        <f>求节点(节奏总纲!$D$4:$D$113,AC$5:AC$104,$AI59)</f>
        <v>2.7690403669368382</v>
      </c>
      <c r="AK59" s="34">
        <f>求节点(节奏总纲!$D$4:$D$113,AD$5:AD$104,$AI59)</f>
        <v>2.7690403669368382</v>
      </c>
      <c r="AL59" s="34">
        <f>求节点(节奏总纲!$D$4:$D$113,AE$5:AE$104,$AI59)</f>
        <v>2.7690403669368382</v>
      </c>
      <c r="AM59" s="34">
        <f>求节点(节奏总纲!$D$4:$D$113,AF$5:AF$104,$AI59)</f>
        <v>2.7690403669368382</v>
      </c>
      <c r="AN59" s="34">
        <f>求节点(节奏总纲!$D$4:$D$113,AG$5:AG$104,$AI59)</f>
        <v>2.7690403669368382</v>
      </c>
    </row>
    <row r="60" spans="23:40" x14ac:dyDescent="0.2">
      <c r="W60" s="6">
        <v>56</v>
      </c>
      <c r="X60" s="54">
        <f>求节点(B$10:B$26,Q$10:Q$26,$W60)*(其他调用!AS60+其他调用!AZ60*$D$28*$D$29)*6</f>
        <v>1496.4741354229518</v>
      </c>
      <c r="Y60" s="54">
        <f>求节点(C$10:C$26,R$10:R$26,$W60)*(其他调用!AT60+其他调用!BA60*$D$28*$D$29)*6</f>
        <v>1823.8593119833492</v>
      </c>
      <c r="Z60" s="54">
        <f>求节点(D$10:D$26,S$10:S$26,$W60)*(其他调用!AU60+其他调用!BB60*$D$28*$D$29)*6</f>
        <v>1530.2975020071094</v>
      </c>
      <c r="AA60" s="54">
        <f>求节点(E$10:E$26,T$10:T$26,$W60)*(其他调用!AV60+其他调用!BC60*$D$28*$D$29)*6</f>
        <v>1851.9764602749397</v>
      </c>
      <c r="AB60" s="54">
        <f>求节点(F$10:F$26,U$10:U$26,$W60)*(其他调用!AW60+其他调用!BD60*$D$28*$D$29)*6</f>
        <v>1571.9783096408621</v>
      </c>
      <c r="AC60" s="62">
        <f>[1]节奏总纲!$BJ59</f>
        <v>2.7000000000000006</v>
      </c>
      <c r="AD60" s="62">
        <f>[1]节奏总纲!$BJ59</f>
        <v>2.7000000000000006</v>
      </c>
      <c r="AE60" s="62">
        <f>[1]节奏总纲!$BJ59</f>
        <v>2.7000000000000006</v>
      </c>
      <c r="AF60" s="62">
        <f>[1]节奏总纲!$BJ59</f>
        <v>2.7000000000000006</v>
      </c>
      <c r="AG60" s="62">
        <f>[1]节奏总纲!$BJ59</f>
        <v>2.7000000000000006</v>
      </c>
      <c r="AI60" s="34">
        <v>56</v>
      </c>
      <c r="AJ60" s="34">
        <f>求节点(节奏总纲!$D$4:$D$113,AC$5:AC$104,$AI60)</f>
        <v>2.7773760438303015</v>
      </c>
      <c r="AK60" s="34">
        <f>求节点(节奏总纲!$D$4:$D$113,AD$5:AD$104,$AI60)</f>
        <v>2.7773760438303015</v>
      </c>
      <c r="AL60" s="34">
        <f>求节点(节奏总纲!$D$4:$D$113,AE$5:AE$104,$AI60)</f>
        <v>2.7773760438303015</v>
      </c>
      <c r="AM60" s="34">
        <f>求节点(节奏总纲!$D$4:$D$113,AF$5:AF$104,$AI60)</f>
        <v>2.7773760438303015</v>
      </c>
      <c r="AN60" s="34">
        <f>求节点(节奏总纲!$D$4:$D$113,AG$5:AG$104,$AI60)</f>
        <v>2.7773760438303015</v>
      </c>
    </row>
    <row r="61" spans="23:40" x14ac:dyDescent="0.2">
      <c r="W61" s="6">
        <v>57</v>
      </c>
      <c r="X61" s="54">
        <f>求节点(B$10:B$26,Q$10:Q$26,$W61)*(其他调用!AS61+其他调用!AZ61*$D$28*$D$29)*6</f>
        <v>1537.0318036315789</v>
      </c>
      <c r="Y61" s="54">
        <f>求节点(C$10:C$26,R$10:R$26,$W61)*(其他调用!AT61+其他调用!BA61*$D$28*$D$29)*6</f>
        <v>1873.1793815027909</v>
      </c>
      <c r="Z61" s="54">
        <f>求节点(D$10:D$26,S$10:S$26,$W61)*(其他调用!AU61+其他调用!BB61*$D$28*$D$29)*6</f>
        <v>1576.4744834569508</v>
      </c>
      <c r="AA61" s="54">
        <f>求节点(E$10:E$26,T$10:T$26,$W61)*(其他调用!AV61+其他调用!BC61*$D$28*$D$29)*6</f>
        <v>1889.2673607766756</v>
      </c>
      <c r="AB61" s="54">
        <f>求节点(F$10:F$26,U$10:U$26,$W61)*(其他调用!AW61+其他调用!BD61*$D$28*$D$29)*6</f>
        <v>1605.1933058672444</v>
      </c>
      <c r="AC61" s="62">
        <f>[1]节奏总纲!$BJ60</f>
        <v>2.7333333333333338</v>
      </c>
      <c r="AD61" s="62">
        <f>[1]节奏总纲!$BJ60</f>
        <v>2.7333333333333338</v>
      </c>
      <c r="AE61" s="62">
        <f>[1]节奏总纲!$BJ60</f>
        <v>2.7333333333333338</v>
      </c>
      <c r="AF61" s="62">
        <f>[1]节奏总纲!$BJ60</f>
        <v>2.7333333333333338</v>
      </c>
      <c r="AG61" s="62">
        <f>[1]节奏总纲!$BJ60</f>
        <v>2.7333333333333338</v>
      </c>
      <c r="AI61" s="34">
        <v>57</v>
      </c>
      <c r="AJ61" s="34">
        <f>求节点(节奏总纲!$D$4:$D$113,AC$5:AC$104,$AI61)</f>
        <v>2.7857117207237643</v>
      </c>
      <c r="AK61" s="34">
        <f>求节点(节奏总纲!$D$4:$D$113,AD$5:AD$104,$AI61)</f>
        <v>2.7857117207237643</v>
      </c>
      <c r="AL61" s="34">
        <f>求节点(节奏总纲!$D$4:$D$113,AE$5:AE$104,$AI61)</f>
        <v>2.7857117207237643</v>
      </c>
      <c r="AM61" s="34">
        <f>求节点(节奏总纲!$D$4:$D$113,AF$5:AF$104,$AI61)</f>
        <v>2.7857117207237643</v>
      </c>
      <c r="AN61" s="34">
        <f>求节点(节奏总纲!$D$4:$D$113,AG$5:AG$104,$AI61)</f>
        <v>2.7857117207237643</v>
      </c>
    </row>
    <row r="62" spans="23:40" x14ac:dyDescent="0.2">
      <c r="W62" s="6">
        <v>58</v>
      </c>
      <c r="X62" s="54">
        <f>求节点(B$10:B$26,Q$10:Q$26,$W62)*(其他调用!AS62+其他调用!AZ62*$D$28*$D$29)*6</f>
        <v>1578.8413102532429</v>
      </c>
      <c r="Y62" s="54">
        <f>求节点(C$10:C$26,R$10:R$26,$W62)*(其他调用!AT62+其他调用!BA62*$D$28*$D$29)*6</f>
        <v>1922.2597592514267</v>
      </c>
      <c r="Z62" s="54">
        <f>求节点(D$10:D$26,S$10:S$26,$W62)*(其他调用!AU62+其他调用!BB62*$D$28*$D$29)*6</f>
        <v>1623.9403337514232</v>
      </c>
      <c r="AA62" s="54">
        <f>求节点(E$10:E$26,T$10:T$26,$W62)*(其他调用!AV62+其他调用!BC62*$D$28*$D$29)*6</f>
        <v>1926.9351626421369</v>
      </c>
      <c r="AB62" s="54">
        <f>求节点(F$10:F$26,U$10:U$26,$W62)*(其他调用!AW62+其他调用!BD62*$D$28*$D$29)*6</f>
        <v>1639.0214259652366</v>
      </c>
      <c r="AC62" s="62">
        <f>[1]节奏总纲!$BJ61</f>
        <v>2.7666666666666671</v>
      </c>
      <c r="AD62" s="62">
        <f>[1]节奏总纲!$BJ61</f>
        <v>2.7666666666666671</v>
      </c>
      <c r="AE62" s="62">
        <f>[1]节奏总纲!$BJ61</f>
        <v>2.7666666666666671</v>
      </c>
      <c r="AF62" s="62">
        <f>[1]节奏总纲!$BJ61</f>
        <v>2.7666666666666671</v>
      </c>
      <c r="AG62" s="62">
        <f>[1]节奏总纲!$BJ61</f>
        <v>2.7666666666666671</v>
      </c>
      <c r="AI62" s="34">
        <v>58</v>
      </c>
      <c r="AJ62" s="34">
        <f>求节点(节奏总纲!$D$4:$D$113,AC$5:AC$104,$AI62)</f>
        <v>2.7940473976172275</v>
      </c>
      <c r="AK62" s="34">
        <f>求节点(节奏总纲!$D$4:$D$113,AD$5:AD$104,$AI62)</f>
        <v>2.7940473976172275</v>
      </c>
      <c r="AL62" s="34">
        <f>求节点(节奏总纲!$D$4:$D$113,AE$5:AE$104,$AI62)</f>
        <v>2.7940473976172275</v>
      </c>
      <c r="AM62" s="34">
        <f>求节点(节奏总纲!$D$4:$D$113,AF$5:AF$104,$AI62)</f>
        <v>2.7940473976172275</v>
      </c>
      <c r="AN62" s="34">
        <f>求节点(节奏总纲!$D$4:$D$113,AG$5:AG$104,$AI62)</f>
        <v>2.7940473976172275</v>
      </c>
    </row>
    <row r="63" spans="23:40" x14ac:dyDescent="0.2">
      <c r="W63" s="6">
        <v>59</v>
      </c>
      <c r="X63" s="54">
        <f>求节点(B$10:B$26,Q$10:Q$26,$W63)*(其他调用!AS63+其他调用!AZ63*$D$28*$D$29)*6</f>
        <v>1621.7062158150552</v>
      </c>
      <c r="Y63" s="54">
        <f>求节点(C$10:C$26,R$10:R$26,$W63)*(其他调用!AT63+其他调用!BA63*$D$28*$D$29)*6</f>
        <v>1964.0777937558973</v>
      </c>
      <c r="Z63" s="54">
        <f>求节点(D$10:D$26,S$10:S$26,$W63)*(其他调用!AU63+其他调用!BB63*$D$28*$D$29)*6</f>
        <v>1672.7753126891125</v>
      </c>
      <c r="AA63" s="54">
        <f>求节点(E$10:E$26,T$10:T$26,$W63)*(其他调用!AV63+其他调用!BC63*$D$28*$D$29)*6</f>
        <v>1971.6237993336742</v>
      </c>
      <c r="AB63" s="54">
        <f>求节点(F$10:F$26,U$10:U$26,$W63)*(其他调用!AW63+其他调用!BD63*$D$28*$D$29)*6</f>
        <v>1671.0457598781159</v>
      </c>
      <c r="AC63" s="62">
        <f>[1]节奏总纲!$BJ62</f>
        <v>2.8000000000000003</v>
      </c>
      <c r="AD63" s="62">
        <f>[1]节奏总纲!$BJ62</f>
        <v>2.8000000000000003</v>
      </c>
      <c r="AE63" s="62">
        <f>[1]节奏总纲!$BJ62</f>
        <v>2.8000000000000003</v>
      </c>
      <c r="AF63" s="62">
        <f>[1]节奏总纲!$BJ62</f>
        <v>2.8000000000000003</v>
      </c>
      <c r="AG63" s="62">
        <f>[1]节奏总纲!$BJ62</f>
        <v>2.8000000000000003</v>
      </c>
      <c r="AI63" s="34">
        <v>59</v>
      </c>
      <c r="AJ63" s="34">
        <f>求节点(节奏总纲!$D$4:$D$113,AC$5:AC$104,$AI63)</f>
        <v>2.8022234871397647</v>
      </c>
      <c r="AK63" s="34">
        <f>求节点(节奏总纲!$D$4:$D$113,AD$5:AD$104,$AI63)</f>
        <v>2.8022234871397647</v>
      </c>
      <c r="AL63" s="34">
        <f>求节点(节奏总纲!$D$4:$D$113,AE$5:AE$104,$AI63)</f>
        <v>2.8022234871397647</v>
      </c>
      <c r="AM63" s="34">
        <f>求节点(节奏总纲!$D$4:$D$113,AF$5:AF$104,$AI63)</f>
        <v>2.8022234871397647</v>
      </c>
      <c r="AN63" s="34">
        <f>求节点(节奏总纲!$D$4:$D$113,AG$5:AG$104,$AI63)</f>
        <v>2.8022234871397647</v>
      </c>
    </row>
    <row r="64" spans="23:40" x14ac:dyDescent="0.2">
      <c r="W64" s="6">
        <v>60</v>
      </c>
      <c r="X64" s="54">
        <f>求节点(B$10:B$26,Q$10:Q$26,$W64)*(其他调用!AS64+其他调用!AZ64*$D$28*$D$29)*6</f>
        <v>1667.897912511811</v>
      </c>
      <c r="Y64" s="54">
        <f>求节点(C$10:C$26,R$10:R$26,$W64)*(其他调用!AT64+其他调用!BA64*$D$28*$D$29)*6</f>
        <v>2008.8439196435911</v>
      </c>
      <c r="Z64" s="54">
        <f>求节点(D$10:D$26,S$10:S$26,$W64)*(其他调用!AU64+其他调用!BB64*$D$28*$D$29)*6</f>
        <v>1721.844671303568</v>
      </c>
      <c r="AA64" s="54">
        <f>求节点(E$10:E$26,T$10:T$26,$W64)*(其他调用!AV64+其他调用!BC64*$D$28*$D$29)*6</f>
        <v>2020.7310660086441</v>
      </c>
      <c r="AB64" s="54">
        <f>求节点(F$10:F$26,U$10:U$26,$W64)*(其他调用!AW64+其他调用!BD64*$D$28*$D$29)*6</f>
        <v>1701.9050983384875</v>
      </c>
      <c r="AC64" s="62">
        <f>[1]节奏总纲!$BJ63</f>
        <v>2.8333333333333335</v>
      </c>
      <c r="AD64" s="62">
        <f>[1]节奏总纲!$BJ63</f>
        <v>2.8333333333333335</v>
      </c>
      <c r="AE64" s="62">
        <f>[1]节奏总纲!$BJ63</f>
        <v>2.8333333333333335</v>
      </c>
      <c r="AF64" s="62">
        <f>[1]节奏总纲!$BJ63</f>
        <v>2.8333333333333335</v>
      </c>
      <c r="AG64" s="62">
        <f>[1]节奏总纲!$BJ63</f>
        <v>2.8333333333333335</v>
      </c>
      <c r="AI64" s="34">
        <v>60</v>
      </c>
      <c r="AJ64" s="34">
        <f>求节点(节奏总纲!$D$4:$D$113,AC$5:AC$104,$AI64)</f>
        <v>2.810000948688157</v>
      </c>
      <c r="AK64" s="34">
        <f>求节点(节奏总纲!$D$4:$D$113,AD$5:AD$104,$AI64)</f>
        <v>2.810000948688157</v>
      </c>
      <c r="AL64" s="34">
        <f>求节点(节奏总纲!$D$4:$D$113,AE$5:AE$104,$AI64)</f>
        <v>2.810000948688157</v>
      </c>
      <c r="AM64" s="34">
        <f>求节点(节奏总纲!$D$4:$D$113,AF$5:AF$104,$AI64)</f>
        <v>2.810000948688157</v>
      </c>
      <c r="AN64" s="34">
        <f>求节点(节奏总纲!$D$4:$D$113,AG$5:AG$104,$AI64)</f>
        <v>2.810000948688157</v>
      </c>
    </row>
    <row r="65" spans="23:40" x14ac:dyDescent="0.2">
      <c r="W65" s="6">
        <v>61</v>
      </c>
      <c r="X65" s="54">
        <f>求节点(B$10:B$26,Q$10:Q$26,$W65)*(其他调用!AS65+其他调用!AZ65*$D$28*$D$29)*6</f>
        <v>1716.7637925710446</v>
      </c>
      <c r="Y65" s="54">
        <f>求节点(C$10:C$26,R$10:R$26,$W65)*(其他调用!AT65+其他调用!BA65*$D$28*$D$29)*6</f>
        <v>2055.9717731736764</v>
      </c>
      <c r="Z65" s="54">
        <f>求节点(D$10:D$26,S$10:S$26,$W65)*(其他调用!AU65+其他调用!BB65*$D$28*$D$29)*6</f>
        <v>1771.963436781662</v>
      </c>
      <c r="AA65" s="54">
        <f>求节点(E$10:E$26,T$10:T$26,$W65)*(其他调用!AV65+其他调用!BC65*$D$28*$D$29)*6</f>
        <v>2071.7369037894509</v>
      </c>
      <c r="AB65" s="54">
        <f>求节点(F$10:F$26,U$10:U$26,$W65)*(其他调用!AW65+其他调用!BD65*$D$28*$D$29)*6</f>
        <v>1738.7142467336739</v>
      </c>
      <c r="AC65" s="62">
        <f>[1]节奏总纲!$BJ64</f>
        <v>2.8666666666666667</v>
      </c>
      <c r="AD65" s="62">
        <f>[1]节奏总纲!$BJ64</f>
        <v>2.8666666666666667</v>
      </c>
      <c r="AE65" s="62">
        <f>[1]节奏总纲!$BJ64</f>
        <v>2.8666666666666667</v>
      </c>
      <c r="AF65" s="62">
        <f>[1]节奏总纲!$BJ64</f>
        <v>2.8666666666666667</v>
      </c>
      <c r="AG65" s="62">
        <f>[1]节奏总纲!$BJ64</f>
        <v>2.8666666666666667</v>
      </c>
      <c r="AI65" s="34">
        <v>61</v>
      </c>
      <c r="AJ65" s="34">
        <f>求节点(节奏总纲!$D$4:$D$113,AC$5:AC$104,$AI65)</f>
        <v>2.8177784102365493</v>
      </c>
      <c r="AK65" s="34">
        <f>求节点(节奏总纲!$D$4:$D$113,AD$5:AD$104,$AI65)</f>
        <v>2.8177784102365493</v>
      </c>
      <c r="AL65" s="34">
        <f>求节点(节奏总纲!$D$4:$D$113,AE$5:AE$104,$AI65)</f>
        <v>2.8177784102365493</v>
      </c>
      <c r="AM65" s="34">
        <f>求节点(节奏总纲!$D$4:$D$113,AF$5:AF$104,$AI65)</f>
        <v>2.8177784102365493</v>
      </c>
      <c r="AN65" s="34">
        <f>求节点(节奏总纲!$D$4:$D$113,AG$5:AG$104,$AI65)</f>
        <v>2.8177784102365493</v>
      </c>
    </row>
    <row r="66" spans="23:40" x14ac:dyDescent="0.2">
      <c r="W66" s="6">
        <v>62</v>
      </c>
      <c r="X66" s="54">
        <f>求节点(B$10:B$26,Q$10:Q$26,$W66)*(其他调用!AS66+其他调用!AZ66*$D$28*$D$29)*6</f>
        <v>1760.4615097132582</v>
      </c>
      <c r="Y66" s="54">
        <f>求节点(C$10:C$26,R$10:R$26,$W66)*(其他调用!AT66+其他调用!BA66*$D$28*$D$29)*6</f>
        <v>2103.488015304144</v>
      </c>
      <c r="Z66" s="54">
        <f>求节点(D$10:D$26,S$10:S$26,$W66)*(其他调用!AU66+其他调用!BB66*$D$28*$D$29)*6</f>
        <v>1814.9842192504275</v>
      </c>
      <c r="AA66" s="54">
        <f>求节点(E$10:E$26,T$10:T$26,$W66)*(其他调用!AV66+其他调用!BC66*$D$28*$D$29)*6</f>
        <v>2124.4041013371516</v>
      </c>
      <c r="AB66" s="54">
        <f>求节点(F$10:F$26,U$10:U$26,$W66)*(其他调用!AW66+其他调用!BD66*$D$28*$D$29)*6</f>
        <v>1776.9541106492513</v>
      </c>
      <c r="AC66" s="62">
        <f>[1]节奏总纲!$BJ65</f>
        <v>2.9</v>
      </c>
      <c r="AD66" s="62">
        <f>[1]节奏总纲!$BJ65</f>
        <v>2.9</v>
      </c>
      <c r="AE66" s="62">
        <f>[1]节奏总纲!$BJ65</f>
        <v>2.9</v>
      </c>
      <c r="AF66" s="62">
        <f>[1]节奏总纲!$BJ65</f>
        <v>2.9</v>
      </c>
      <c r="AG66" s="62">
        <f>[1]节奏总纲!$BJ65</f>
        <v>2.9</v>
      </c>
      <c r="AI66" s="34">
        <v>62</v>
      </c>
      <c r="AJ66" s="34">
        <f>求节点(节奏总纲!$D$4:$D$113,AC$5:AC$104,$AI66)</f>
        <v>2.8255558717849412</v>
      </c>
      <c r="AK66" s="34">
        <f>求节点(节奏总纲!$D$4:$D$113,AD$5:AD$104,$AI66)</f>
        <v>2.8255558717849412</v>
      </c>
      <c r="AL66" s="34">
        <f>求节点(节奏总纲!$D$4:$D$113,AE$5:AE$104,$AI66)</f>
        <v>2.8255558717849412</v>
      </c>
      <c r="AM66" s="34">
        <f>求节点(节奏总纲!$D$4:$D$113,AF$5:AF$104,$AI66)</f>
        <v>2.8255558717849412</v>
      </c>
      <c r="AN66" s="34">
        <f>求节点(节奏总纲!$D$4:$D$113,AG$5:AG$104,$AI66)</f>
        <v>2.8255558717849412</v>
      </c>
    </row>
    <row r="67" spans="23:40" x14ac:dyDescent="0.2">
      <c r="W67" s="6">
        <v>63</v>
      </c>
      <c r="X67" s="54">
        <f>求节点(B$10:B$26,Q$10:Q$26,$W67)*(其他调用!AS67+其他调用!AZ67*$D$28*$D$29)*6</f>
        <v>1800.0266267431289</v>
      </c>
      <c r="Y67" s="54">
        <f>求节点(C$10:C$26,R$10:R$26,$W67)*(其他调用!AT67+其他调用!BA67*$D$28*$D$29)*6</f>
        <v>2152.5289360787356</v>
      </c>
      <c r="Z67" s="54">
        <f>求节点(D$10:D$26,S$10:S$26,$W67)*(其他调用!AU67+其他调用!BB67*$D$28*$D$29)*6</f>
        <v>1859.3138475563012</v>
      </c>
      <c r="AA67" s="54">
        <f>求节点(E$10:E$26,T$10:T$26,$W67)*(其他调用!AV67+其他调用!BC67*$D$28*$D$29)*6</f>
        <v>2178.8200391322753</v>
      </c>
      <c r="AB67" s="54">
        <f>求节点(F$10:F$26,U$10:U$26,$W67)*(其他调用!AW67+其他调用!BD67*$D$28*$D$29)*6</f>
        <v>1810.9957669219643</v>
      </c>
      <c r="AC67" s="62">
        <f>[1]节奏总纲!$BJ66</f>
        <v>2.9333333333333331</v>
      </c>
      <c r="AD67" s="62">
        <f>[1]节奏总纲!$BJ66</f>
        <v>2.9333333333333331</v>
      </c>
      <c r="AE67" s="62">
        <f>[1]节奏总纲!$BJ66</f>
        <v>2.9333333333333331</v>
      </c>
      <c r="AF67" s="62">
        <f>[1]节奏总纲!$BJ66</f>
        <v>2.9333333333333331</v>
      </c>
      <c r="AG67" s="62">
        <f>[1]节奏总纲!$BJ66</f>
        <v>2.9333333333333331</v>
      </c>
      <c r="AI67" s="34">
        <v>63</v>
      </c>
      <c r="AJ67" s="34">
        <f>求节点(节奏总纲!$D$4:$D$113,AC$5:AC$104,$AI67)</f>
        <v>2.8333333333333335</v>
      </c>
      <c r="AK67" s="34">
        <f>求节点(节奏总纲!$D$4:$D$113,AD$5:AD$104,$AI67)</f>
        <v>2.8333333333333335</v>
      </c>
      <c r="AL67" s="34">
        <f>求节点(节奏总纲!$D$4:$D$113,AE$5:AE$104,$AI67)</f>
        <v>2.8333333333333335</v>
      </c>
      <c r="AM67" s="34">
        <f>求节点(节奏总纲!$D$4:$D$113,AF$5:AF$104,$AI67)</f>
        <v>2.8333333333333335</v>
      </c>
      <c r="AN67" s="34">
        <f>求节点(节奏总纲!$D$4:$D$113,AG$5:AG$104,$AI67)</f>
        <v>2.8333333333333335</v>
      </c>
    </row>
    <row r="68" spans="23:40" x14ac:dyDescent="0.2">
      <c r="W68" s="6">
        <v>64</v>
      </c>
      <c r="X68" s="54">
        <f>求节点(B$10:B$26,Q$10:Q$26,$W68)*(其他调用!AS68+其他调用!AZ68*$D$28*$D$29)*6</f>
        <v>1839.9999912034659</v>
      </c>
      <c r="Y68" s="54">
        <f>求节点(C$10:C$26,R$10:R$26,$W68)*(其他调用!AT68+其他调用!BA68*$D$28*$D$29)*6</f>
        <v>2198.0850164003723</v>
      </c>
      <c r="Z68" s="54">
        <f>求节点(D$10:D$26,S$10:S$26,$W68)*(其他调用!AU68+其他调用!BB68*$D$28*$D$29)*6</f>
        <v>1905.1300129315759</v>
      </c>
      <c r="AA68" s="54">
        <f>求节点(E$10:E$26,T$10:T$26,$W68)*(其他调用!AV68+其他调用!BC68*$D$28*$D$29)*6</f>
        <v>2235.6187408115284</v>
      </c>
      <c r="AB68" s="54">
        <f>求节点(F$10:F$26,U$10:U$26,$W68)*(其他调用!AW68+其他调用!BD68*$D$28*$D$29)*6</f>
        <v>1843.6053170560476</v>
      </c>
      <c r="AC68" s="62">
        <f>[1]节奏总纲!$BJ67</f>
        <v>2.9666666666666663</v>
      </c>
      <c r="AD68" s="62">
        <f>[1]节奏总纲!$BJ67</f>
        <v>2.9666666666666663</v>
      </c>
      <c r="AE68" s="62">
        <f>[1]节奏总纲!$BJ67</f>
        <v>2.9666666666666663</v>
      </c>
      <c r="AF68" s="62">
        <f>[1]节奏总纲!$BJ67</f>
        <v>2.9666666666666663</v>
      </c>
      <c r="AG68" s="62">
        <f>[1]节奏总纲!$BJ67</f>
        <v>2.9666666666666663</v>
      </c>
      <c r="AI68" s="34">
        <v>64</v>
      </c>
      <c r="AJ68" s="34">
        <f>求节点(节奏总纲!$D$4:$D$113,AC$5:AC$104,$AI68)</f>
        <v>2.8405899615483925</v>
      </c>
      <c r="AK68" s="34">
        <f>求节点(节奏总纲!$D$4:$D$113,AD$5:AD$104,$AI68)</f>
        <v>2.8405899615483925</v>
      </c>
      <c r="AL68" s="34">
        <f>求节点(节奏总纲!$D$4:$D$113,AE$5:AE$104,$AI68)</f>
        <v>2.8405899615483925</v>
      </c>
      <c r="AM68" s="34">
        <f>求节点(节奏总纲!$D$4:$D$113,AF$5:AF$104,$AI68)</f>
        <v>2.8405899615483925</v>
      </c>
      <c r="AN68" s="34">
        <f>求节点(节奏总纲!$D$4:$D$113,AG$5:AG$104,$AI68)</f>
        <v>2.8405899615483925</v>
      </c>
    </row>
    <row r="69" spans="23:40" x14ac:dyDescent="0.2">
      <c r="W69" s="6">
        <v>65</v>
      </c>
      <c r="X69" s="54">
        <f>求节点(B$10:B$26,Q$10:Q$26,$W69)*(其他调用!AS69+其他调用!AZ69*$D$28*$D$29)*6</f>
        <v>1880.4120491121162</v>
      </c>
      <c r="Y69" s="54">
        <f>求节点(C$10:C$26,R$10:R$26,$W69)*(其他调用!AT69+其他调用!BA69*$D$28*$D$29)*6</f>
        <v>2234.6958438051265</v>
      </c>
      <c r="Z69" s="54">
        <f>求节点(D$10:D$26,S$10:S$26,$W69)*(其他调用!AU69+其他调用!BB69*$D$28*$D$29)*6</f>
        <v>1951.5586468004258</v>
      </c>
      <c r="AA69" s="54">
        <f>求节点(E$10:E$26,T$10:T$26,$W69)*(其他调用!AV69+其他调用!BC69*$D$28*$D$29)*6</f>
        <v>2293.7626113893966</v>
      </c>
      <c r="AB69" s="54">
        <f>求节点(F$10:F$26,U$10:U$26,$W69)*(其他调用!AW69+其他调用!BD69*$D$28*$D$29)*6</f>
        <v>1876.0057284813829</v>
      </c>
      <c r="AC69" s="62">
        <f>[1]节奏总纲!$BJ68</f>
        <v>2.9999999999999996</v>
      </c>
      <c r="AD69" s="62">
        <f>[1]节奏总纲!$BJ68</f>
        <v>2.9999999999999996</v>
      </c>
      <c r="AE69" s="62">
        <f>[1]节奏总纲!$BJ68</f>
        <v>2.9999999999999996</v>
      </c>
      <c r="AF69" s="62">
        <f>[1]节奏总纲!$BJ68</f>
        <v>2.9999999999999996</v>
      </c>
      <c r="AG69" s="62">
        <f>[1]节奏总纲!$BJ68</f>
        <v>2.9999999999999996</v>
      </c>
      <c r="AI69" s="34">
        <v>65</v>
      </c>
      <c r="AJ69" s="34">
        <f>求节点(节奏总纲!$D$4:$D$113,AC$5:AC$104,$AI69)</f>
        <v>2.8478465897634511</v>
      </c>
      <c r="AK69" s="34">
        <f>求节点(节奏总纲!$D$4:$D$113,AD$5:AD$104,$AI69)</f>
        <v>2.8478465897634511</v>
      </c>
      <c r="AL69" s="34">
        <f>求节点(节奏总纲!$D$4:$D$113,AE$5:AE$104,$AI69)</f>
        <v>2.8478465897634511</v>
      </c>
      <c r="AM69" s="34">
        <f>求节点(节奏总纲!$D$4:$D$113,AF$5:AF$104,$AI69)</f>
        <v>2.8478465897634511</v>
      </c>
      <c r="AN69" s="34">
        <f>求节点(节奏总纲!$D$4:$D$113,AG$5:AG$104,$AI69)</f>
        <v>2.8478465897634511</v>
      </c>
    </row>
    <row r="70" spans="23:40" x14ac:dyDescent="0.2">
      <c r="W70" s="6">
        <v>66</v>
      </c>
      <c r="X70" s="54">
        <f>求节点(B$10:B$26,Q$10:Q$26,$W70)*(其他调用!AS70+其他调用!AZ70*$D$28*$D$29)*6</f>
        <v>1913.9069773372576</v>
      </c>
      <c r="Y70" s="54">
        <f>求节点(C$10:C$26,R$10:R$26,$W70)*(其他调用!AT70+其他调用!BA70*$D$28*$D$29)*6</f>
        <v>2271.0729962511091</v>
      </c>
      <c r="Z70" s="54">
        <f>求节点(D$10:D$26,S$10:S$26,$W70)*(其他调用!AU70+其他调用!BB70*$D$28*$D$29)*6</f>
        <v>2000.5217572358374</v>
      </c>
      <c r="AA70" s="54">
        <f>求节点(E$10:E$26,T$10:T$26,$W70)*(其他调用!AV70+其他调用!BC70*$D$28*$D$29)*6</f>
        <v>2346.9877437921141</v>
      </c>
      <c r="AB70" s="54">
        <f>求节点(F$10:F$26,U$10:U$26,$W70)*(其他调用!AW70+其他调用!BD70*$D$28*$D$29)*6</f>
        <v>1908.3531074850396</v>
      </c>
      <c r="AC70" s="62">
        <f>[1]节奏总纲!$BJ69</f>
        <v>3.0333333333333328</v>
      </c>
      <c r="AD70" s="62">
        <f>[1]节奏总纲!$BJ69</f>
        <v>3.0333333333333328</v>
      </c>
      <c r="AE70" s="62">
        <f>[1]节奏总纲!$BJ69</f>
        <v>3.0333333333333328</v>
      </c>
      <c r="AF70" s="62">
        <f>[1]节奏总纲!$BJ69</f>
        <v>3.0333333333333328</v>
      </c>
      <c r="AG70" s="62">
        <f>[1]节奏总纲!$BJ69</f>
        <v>3.0333333333333328</v>
      </c>
      <c r="AI70" s="34">
        <v>66</v>
      </c>
      <c r="AJ70" s="34">
        <f>求节点(节奏总纲!$D$4:$D$113,AC$5:AC$104,$AI70)</f>
        <v>2.8551032179785101</v>
      </c>
      <c r="AK70" s="34">
        <f>求节点(节奏总纲!$D$4:$D$113,AD$5:AD$104,$AI70)</f>
        <v>2.8551032179785101</v>
      </c>
      <c r="AL70" s="34">
        <f>求节点(节奏总纲!$D$4:$D$113,AE$5:AE$104,$AI70)</f>
        <v>2.8551032179785101</v>
      </c>
      <c r="AM70" s="34">
        <f>求节点(节奏总纲!$D$4:$D$113,AF$5:AF$104,$AI70)</f>
        <v>2.8551032179785101</v>
      </c>
      <c r="AN70" s="34">
        <f>求节点(节奏总纲!$D$4:$D$113,AG$5:AG$104,$AI70)</f>
        <v>2.8551032179785101</v>
      </c>
    </row>
    <row r="71" spans="23:40" x14ac:dyDescent="0.2">
      <c r="W71" s="6">
        <v>67</v>
      </c>
      <c r="X71" s="54">
        <f>求节点(B$10:B$26,Q$10:Q$26,$W71)*(其他调用!AS71+其他调用!AZ71*$D$28*$D$29)*6</f>
        <v>2045.2747261711879</v>
      </c>
      <c r="Y71" s="54">
        <f>求节点(C$10:C$26,R$10:R$26,$W71)*(其他调用!AT71+其他调用!BA71*$D$28*$D$29)*6</f>
        <v>2425.5680770797944</v>
      </c>
      <c r="Z71" s="54">
        <f>求节点(D$10:D$26,S$10:S$26,$W71)*(其他调用!AU71+其他调用!BB71*$D$28*$D$29)*6</f>
        <v>2153.2644957740013</v>
      </c>
      <c r="AA71" s="54">
        <f>求节点(E$10:E$26,T$10:T$26,$W71)*(其他调用!AV71+其他调用!BC71*$D$28*$D$29)*6</f>
        <v>2529.1685624533366</v>
      </c>
      <c r="AB71" s="54">
        <f>求节点(F$10:F$26,U$10:U$26,$W71)*(其他调用!AW71+其他调用!BD71*$D$28*$D$29)*6</f>
        <v>2070.2457177036831</v>
      </c>
      <c r="AC71" s="62">
        <f>[1]节奏总纲!$BJ70</f>
        <v>3.066666666666666</v>
      </c>
      <c r="AD71" s="62">
        <f>[1]节奏总纲!$BJ70</f>
        <v>3.066666666666666</v>
      </c>
      <c r="AE71" s="62">
        <f>[1]节奏总纲!$BJ70</f>
        <v>3.066666666666666</v>
      </c>
      <c r="AF71" s="62">
        <f>[1]节奏总纲!$BJ70</f>
        <v>3.066666666666666</v>
      </c>
      <c r="AG71" s="62">
        <f>[1]节奏总纲!$BJ70</f>
        <v>3.066666666666666</v>
      </c>
      <c r="AI71" s="34">
        <v>67</v>
      </c>
      <c r="AJ71" s="34">
        <f>求节点(节奏总纲!$D$4:$D$113,AC$5:AC$104,$AI71)</f>
        <v>2.8623598461935691</v>
      </c>
      <c r="AK71" s="34">
        <f>求节点(节奏总纲!$D$4:$D$113,AD$5:AD$104,$AI71)</f>
        <v>2.8623598461935691</v>
      </c>
      <c r="AL71" s="34">
        <f>求节点(节奏总纲!$D$4:$D$113,AE$5:AE$104,$AI71)</f>
        <v>2.8623598461935691</v>
      </c>
      <c r="AM71" s="34">
        <f>求节点(节奏总纲!$D$4:$D$113,AF$5:AF$104,$AI71)</f>
        <v>2.8623598461935691</v>
      </c>
      <c r="AN71" s="34">
        <f>求节点(节奏总纲!$D$4:$D$113,AG$5:AG$104,$AI71)</f>
        <v>2.8623598461935691</v>
      </c>
    </row>
    <row r="72" spans="23:40" x14ac:dyDescent="0.2">
      <c r="W72" s="6">
        <v>68</v>
      </c>
      <c r="X72" s="54">
        <f>求节点(B$10:B$26,Q$10:Q$26,$W72)*(其他调用!AS72+其他调用!AZ72*$D$28*$D$29)*6</f>
        <v>2080.0978421974655</v>
      </c>
      <c r="Y72" s="54">
        <f>求节点(C$10:C$26,R$10:R$26,$W72)*(其他调用!AT72+其他调用!BA72*$D$28*$D$29)*6</f>
        <v>2463.5766544682501</v>
      </c>
      <c r="Z72" s="54">
        <f>求节点(D$10:D$26,S$10:S$26,$W72)*(其他调用!AU72+其他调用!BB72*$D$28*$D$29)*6</f>
        <v>2191.5790831562504</v>
      </c>
      <c r="AA72" s="54">
        <f>求节点(E$10:E$26,T$10:T$26,$W72)*(其他调用!AV72+其他调用!BC72*$D$28*$D$29)*6</f>
        <v>2584.489588357555</v>
      </c>
      <c r="AB72" s="54">
        <f>求节点(F$10:F$26,U$10:U$26,$W72)*(其他调用!AW72+其他调用!BD72*$D$28*$D$29)*6</f>
        <v>2118.0436344855516</v>
      </c>
      <c r="AC72" s="62">
        <f>[1]节奏总纲!$BJ71</f>
        <v>3.0999999999999992</v>
      </c>
      <c r="AD72" s="62">
        <f>[1]节奏总纲!$BJ71</f>
        <v>3.0999999999999992</v>
      </c>
      <c r="AE72" s="62">
        <f>[1]节奏总纲!$BJ71</f>
        <v>3.0999999999999992</v>
      </c>
      <c r="AF72" s="62">
        <f>[1]节奏总纲!$BJ71</f>
        <v>3.0999999999999992</v>
      </c>
      <c r="AG72" s="62">
        <f>[1]节奏总纲!$BJ71</f>
        <v>3.0999999999999992</v>
      </c>
      <c r="AI72" s="34">
        <v>68</v>
      </c>
      <c r="AJ72" s="34">
        <f>求节点(节奏总纲!$D$4:$D$113,AC$5:AC$104,$AI72)</f>
        <v>2.869418934608607</v>
      </c>
      <c r="AK72" s="34">
        <f>求节点(节奏总纲!$D$4:$D$113,AD$5:AD$104,$AI72)</f>
        <v>2.869418934608607</v>
      </c>
      <c r="AL72" s="34">
        <f>求节点(节奏总纲!$D$4:$D$113,AE$5:AE$104,$AI72)</f>
        <v>2.869418934608607</v>
      </c>
      <c r="AM72" s="34">
        <f>求节点(节奏总纲!$D$4:$D$113,AF$5:AF$104,$AI72)</f>
        <v>2.869418934608607</v>
      </c>
      <c r="AN72" s="34">
        <f>求节点(节奏总纲!$D$4:$D$113,AG$5:AG$104,$AI72)</f>
        <v>2.869418934608607</v>
      </c>
    </row>
    <row r="73" spans="23:40" x14ac:dyDescent="0.2">
      <c r="W73" s="6">
        <v>69</v>
      </c>
      <c r="X73" s="54">
        <f>求节点(B$10:B$26,Q$10:Q$26,$W73)*(其他调用!AS73+其他调用!AZ73*$D$28*$D$29)*6</f>
        <v>2115.1606079223011</v>
      </c>
      <c r="Y73" s="54">
        <f>求节点(C$10:C$26,R$10:R$26,$W73)*(其他调用!AT73+其他调用!BA73*$D$28*$D$29)*6</f>
        <v>2501.2550328864431</v>
      </c>
      <c r="Z73" s="54">
        <f>求节点(D$10:D$26,S$10:S$26,$W73)*(其他调用!AU73+其他调用!BB73*$D$28*$D$29)*6</f>
        <v>2233.5175229929541</v>
      </c>
      <c r="AA73" s="54">
        <f>求节点(E$10:E$26,T$10:T$26,$W73)*(其他调用!AV73+其他调用!BC73*$D$28*$D$29)*6</f>
        <v>2644.1364618998732</v>
      </c>
      <c r="AB73" s="54">
        <f>求节点(F$10:F$26,U$10:U$26,$W73)*(其他调用!AW73+其他调用!BD73*$D$28*$D$29)*6</f>
        <v>2177.0537579216016</v>
      </c>
      <c r="AC73" s="62">
        <f>[1]节奏总纲!$BJ72</f>
        <v>3.1333333333333324</v>
      </c>
      <c r="AD73" s="62">
        <f>[1]节奏总纲!$BJ72</f>
        <v>3.1333333333333324</v>
      </c>
      <c r="AE73" s="62">
        <f>[1]节奏总纲!$BJ72</f>
        <v>3.1333333333333324</v>
      </c>
      <c r="AF73" s="62">
        <f>[1]节奏总纲!$BJ72</f>
        <v>3.1333333333333324</v>
      </c>
      <c r="AG73" s="62">
        <f>[1]节奏总纲!$BJ72</f>
        <v>3.1333333333333324</v>
      </c>
      <c r="AI73" s="34">
        <v>69</v>
      </c>
      <c r="AJ73" s="34">
        <f>求节点(节奏总纲!$D$4:$D$113,AC$5:AC$104,$AI73)</f>
        <v>2.8761896081405736</v>
      </c>
      <c r="AK73" s="34">
        <f>求节点(节奏总纲!$D$4:$D$113,AD$5:AD$104,$AI73)</f>
        <v>2.8761896081405736</v>
      </c>
      <c r="AL73" s="34">
        <f>求节点(节奏总纲!$D$4:$D$113,AE$5:AE$104,$AI73)</f>
        <v>2.8761896081405736</v>
      </c>
      <c r="AM73" s="34">
        <f>求节点(节奏总纲!$D$4:$D$113,AF$5:AF$104,$AI73)</f>
        <v>2.8761896081405736</v>
      </c>
      <c r="AN73" s="34">
        <f>求节点(节奏总纲!$D$4:$D$113,AG$5:AG$104,$AI73)</f>
        <v>2.8761896081405736</v>
      </c>
    </row>
    <row r="74" spans="23:40" x14ac:dyDescent="0.2">
      <c r="W74" s="6">
        <v>70</v>
      </c>
      <c r="X74" s="54">
        <f>求节点(B$10:B$26,Q$10:Q$26,$W74)*(其他调用!AS74+其他调用!AZ74*$D$28*$D$29)*6</f>
        <v>2150.2840317010828</v>
      </c>
      <c r="Y74" s="54">
        <f>求节点(C$10:C$26,R$10:R$26,$W74)*(其他调用!AT74+其他调用!BA74*$D$28*$D$29)*6</f>
        <v>2541.7302279988448</v>
      </c>
      <c r="Z74" s="54">
        <f>求节点(D$10:D$26,S$10:S$26,$W74)*(其他调用!AU74+其他调用!BB74*$D$28*$D$29)*6</f>
        <v>2274.6490115900092</v>
      </c>
      <c r="AA74" s="54">
        <f>求节点(E$10:E$26,T$10:T$26,$W74)*(其他调用!AV74+其他调用!BC74*$D$28*$D$29)*6</f>
        <v>2705.8818702180438</v>
      </c>
      <c r="AB74" s="54">
        <f>求节点(F$10:F$26,U$10:U$26,$W74)*(其他调用!AW74+其他调用!BD74*$D$28*$D$29)*6</f>
        <v>2250.1030444467497</v>
      </c>
      <c r="AC74" s="62">
        <f>[1]节奏总纲!$BJ73</f>
        <v>3.1666666666666656</v>
      </c>
      <c r="AD74" s="62">
        <f>[1]节奏总纲!$BJ73</f>
        <v>3.1666666666666656</v>
      </c>
      <c r="AE74" s="62">
        <f>[1]节奏总纲!$BJ73</f>
        <v>3.1666666666666656</v>
      </c>
      <c r="AF74" s="62">
        <f>[1]节奏总纲!$BJ73</f>
        <v>3.1666666666666656</v>
      </c>
      <c r="AG74" s="62">
        <f>[1]节奏总纲!$BJ73</f>
        <v>3.1666666666666656</v>
      </c>
      <c r="AI74" s="34">
        <v>70</v>
      </c>
      <c r="AJ74" s="34">
        <f>求节点(节奏总纲!$D$4:$D$113,AC$5:AC$104,$AI74)</f>
        <v>2.8829602816725406</v>
      </c>
      <c r="AK74" s="34">
        <f>求节点(节奏总纲!$D$4:$D$113,AD$5:AD$104,$AI74)</f>
        <v>2.8829602816725406</v>
      </c>
      <c r="AL74" s="34">
        <f>求节点(节奏总纲!$D$4:$D$113,AE$5:AE$104,$AI74)</f>
        <v>2.8829602816725406</v>
      </c>
      <c r="AM74" s="34">
        <f>求节点(节奏总纲!$D$4:$D$113,AF$5:AF$104,$AI74)</f>
        <v>2.8829602816725406</v>
      </c>
      <c r="AN74" s="34">
        <f>求节点(节奏总纲!$D$4:$D$113,AG$5:AG$104,$AI74)</f>
        <v>2.8829602816725406</v>
      </c>
    </row>
    <row r="75" spans="23:40" x14ac:dyDescent="0.2">
      <c r="W75" s="6">
        <v>71</v>
      </c>
      <c r="X75" s="54">
        <f>求节点(B$10:B$26,Q$10:Q$26,$W75)*(其他调用!AS75+其他调用!AZ75*$D$28*$D$29)*6</f>
        <v>2188.3639026727528</v>
      </c>
      <c r="Y75" s="54">
        <f>求节点(C$10:C$26,R$10:R$26,$W75)*(其他调用!AT75+其他调用!BA75*$D$28*$D$29)*6</f>
        <v>2585.7335798603071</v>
      </c>
      <c r="Z75" s="54">
        <f>求节点(D$10:D$26,S$10:S$26,$W75)*(其他调用!AU75+其他调用!BB75*$D$28*$D$29)*6</f>
        <v>2315.8901582728313</v>
      </c>
      <c r="AA75" s="54">
        <f>求节点(E$10:E$26,T$10:T$26,$W75)*(其他调用!AV75+其他调用!BC75*$D$28*$D$29)*6</f>
        <v>2768.1426011162284</v>
      </c>
      <c r="AB75" s="54">
        <f>求节点(F$10:F$26,U$10:U$26,$W75)*(其他调用!AW75+其他调用!BD75*$D$28*$D$29)*6</f>
        <v>2325.6056395996643</v>
      </c>
      <c r="AC75" s="62">
        <f>[1]节奏总纲!$BJ74</f>
        <v>3.1999999999999988</v>
      </c>
      <c r="AD75" s="62">
        <f>[1]节奏总纲!$BJ74</f>
        <v>3.1999999999999988</v>
      </c>
      <c r="AE75" s="62">
        <f>[1]节奏总纲!$BJ74</f>
        <v>3.1999999999999988</v>
      </c>
      <c r="AF75" s="62">
        <f>[1]节奏总纲!$BJ74</f>
        <v>3.1999999999999988</v>
      </c>
      <c r="AG75" s="62">
        <f>[1]节奏总纲!$BJ74</f>
        <v>3.1999999999999988</v>
      </c>
      <c r="AI75" s="34">
        <v>71</v>
      </c>
      <c r="AJ75" s="34">
        <f>求节点(节奏总纲!$D$4:$D$113,AC$5:AC$104,$AI75)</f>
        <v>2.8897309552045072</v>
      </c>
      <c r="AK75" s="34">
        <f>求节点(节奏总纲!$D$4:$D$113,AD$5:AD$104,$AI75)</f>
        <v>2.8897309552045072</v>
      </c>
      <c r="AL75" s="34">
        <f>求节点(节奏总纲!$D$4:$D$113,AE$5:AE$104,$AI75)</f>
        <v>2.8897309552045072</v>
      </c>
      <c r="AM75" s="34">
        <f>求节点(节奏总纲!$D$4:$D$113,AF$5:AF$104,$AI75)</f>
        <v>2.8897309552045072</v>
      </c>
      <c r="AN75" s="34">
        <f>求节点(节奏总纲!$D$4:$D$113,AG$5:AG$104,$AI75)</f>
        <v>2.8897309552045072</v>
      </c>
    </row>
    <row r="76" spans="23:40" x14ac:dyDescent="0.2">
      <c r="W76" s="6">
        <v>72</v>
      </c>
      <c r="X76" s="54">
        <f>求节点(B$10:B$26,Q$10:Q$26,$W76)*(其他调用!AS76+其他调用!AZ76*$D$28*$D$29)*6</f>
        <v>2229.432362192354</v>
      </c>
      <c r="Y76" s="54">
        <f>求节点(C$10:C$26,R$10:R$26,$W76)*(其他调用!AT76+其他调用!BA76*$D$28*$D$29)*6</f>
        <v>2629.6328310851009</v>
      </c>
      <c r="Z76" s="54">
        <f>求节点(D$10:D$26,S$10:S$26,$W76)*(其他调用!AU76+其他调用!BB76*$D$28*$D$29)*6</f>
        <v>2355.8982416620452</v>
      </c>
      <c r="AA76" s="54">
        <f>求节点(E$10:E$26,T$10:T$26,$W76)*(其他调用!AV76+其他调用!BC76*$D$28*$D$29)*6</f>
        <v>2824.0972830381215</v>
      </c>
      <c r="AB76" s="54">
        <f>求节点(F$10:F$26,U$10:U$26,$W76)*(其他调用!AW76+其他调用!BD76*$D$28*$D$29)*6</f>
        <v>2405.4396790741698</v>
      </c>
      <c r="AC76" s="62">
        <f>[1]节奏总纲!$BJ75</f>
        <v>3.2333333333333321</v>
      </c>
      <c r="AD76" s="62">
        <f>[1]节奏总纲!$BJ75</f>
        <v>3.2333333333333321</v>
      </c>
      <c r="AE76" s="62">
        <f>[1]节奏总纲!$BJ75</f>
        <v>3.2333333333333321</v>
      </c>
      <c r="AF76" s="62">
        <f>[1]节奏总纲!$BJ75</f>
        <v>3.2333333333333321</v>
      </c>
      <c r="AG76" s="62">
        <f>[1]节奏总纲!$BJ75</f>
        <v>3.2333333333333321</v>
      </c>
      <c r="AI76" s="34">
        <v>72</v>
      </c>
      <c r="AJ76" s="34">
        <f>求节点(节奏总纲!$D$4:$D$113,AC$5:AC$104,$AI76)</f>
        <v>2.8965016287364738</v>
      </c>
      <c r="AK76" s="34">
        <f>求节点(节奏总纲!$D$4:$D$113,AD$5:AD$104,$AI76)</f>
        <v>2.8965016287364738</v>
      </c>
      <c r="AL76" s="34">
        <f>求节点(节奏总纲!$D$4:$D$113,AE$5:AE$104,$AI76)</f>
        <v>2.8965016287364738</v>
      </c>
      <c r="AM76" s="34">
        <f>求节点(节奏总纲!$D$4:$D$113,AF$5:AF$104,$AI76)</f>
        <v>2.8965016287364738</v>
      </c>
      <c r="AN76" s="34">
        <f>求节点(节奏总纲!$D$4:$D$113,AG$5:AG$104,$AI76)</f>
        <v>2.8965016287364738</v>
      </c>
    </row>
    <row r="77" spans="23:40" x14ac:dyDescent="0.2">
      <c r="W77" s="6">
        <v>73</v>
      </c>
      <c r="X77" s="54">
        <f>求节点(B$10:B$26,Q$10:Q$26,$W77)*(其他调用!AS77+其他调用!AZ77*$D$28*$D$29)*6</f>
        <v>2270.7020334375247</v>
      </c>
      <c r="Y77" s="54">
        <f>求节点(C$10:C$26,R$10:R$26,$W77)*(其他调用!AT77+其他调用!BA77*$D$28*$D$29)*6</f>
        <v>2675.5290541866389</v>
      </c>
      <c r="Z77" s="54">
        <f>求节点(D$10:D$26,S$10:S$26,$W77)*(其他调用!AU77+其他调用!BB77*$D$28*$D$29)*6</f>
        <v>2389.9754303329792</v>
      </c>
      <c r="AA77" s="54">
        <f>求节点(E$10:E$26,T$10:T$26,$W77)*(其他调用!AV77+其他调用!BC77*$D$28*$D$29)*6</f>
        <v>2873.9921545305692</v>
      </c>
      <c r="AB77" s="54">
        <f>求节点(F$10:F$26,U$10:U$26,$W77)*(其他调用!AW77+其他调用!BD77*$D$28*$D$29)*6</f>
        <v>2488.2592504331169</v>
      </c>
      <c r="AC77" s="62">
        <f>[1]节奏总纲!$BJ76</f>
        <v>3.2666666666666653</v>
      </c>
      <c r="AD77" s="62">
        <f>[1]节奏总纲!$BJ76</f>
        <v>3.2666666666666653</v>
      </c>
      <c r="AE77" s="62">
        <f>[1]节奏总纲!$BJ76</f>
        <v>3.2666666666666653</v>
      </c>
      <c r="AF77" s="62">
        <f>[1]节奏总纲!$BJ76</f>
        <v>3.2666666666666653</v>
      </c>
      <c r="AG77" s="62">
        <f>[1]节奏总纲!$BJ76</f>
        <v>3.2666666666666653</v>
      </c>
      <c r="AI77" s="34">
        <v>73</v>
      </c>
      <c r="AJ77" s="34">
        <f>求节点(节奏总纲!$D$4:$D$113,AC$5:AC$104,$AI77)</f>
        <v>2.9030531659747361</v>
      </c>
      <c r="AK77" s="34">
        <f>求节点(节奏总纲!$D$4:$D$113,AD$5:AD$104,$AI77)</f>
        <v>2.9030531659747361</v>
      </c>
      <c r="AL77" s="34">
        <f>求节点(节奏总纲!$D$4:$D$113,AE$5:AE$104,$AI77)</f>
        <v>2.9030531659747361</v>
      </c>
      <c r="AM77" s="34">
        <f>求节点(节奏总纲!$D$4:$D$113,AF$5:AF$104,$AI77)</f>
        <v>2.9030531659747361</v>
      </c>
      <c r="AN77" s="34">
        <f>求节点(节奏总纲!$D$4:$D$113,AG$5:AG$104,$AI77)</f>
        <v>2.9030531659747361</v>
      </c>
    </row>
    <row r="78" spans="23:40" x14ac:dyDescent="0.2">
      <c r="W78" s="6">
        <v>74</v>
      </c>
      <c r="X78" s="54">
        <f>求节点(B$10:B$26,Q$10:Q$26,$W78)*(其他调用!AS78+其他调用!AZ78*$D$28*$D$29)*6</f>
        <v>2312.3042794364301</v>
      </c>
      <c r="Y78" s="54">
        <f>求节点(C$10:C$26,R$10:R$26,$W78)*(其他调用!AT78+其他调用!BA78*$D$28*$D$29)*6</f>
        <v>2722.9036342339687</v>
      </c>
      <c r="Z78" s="54">
        <f>求节点(D$10:D$26,S$10:S$26,$W78)*(其他调用!AU78+其他调用!BB78*$D$28*$D$29)*6</f>
        <v>2424.6857530405723</v>
      </c>
      <c r="AA78" s="54">
        <f>求节点(E$10:E$26,T$10:T$26,$W78)*(其他调用!AV78+其他调用!BC78*$D$28*$D$29)*6</f>
        <v>2921.1574416959265</v>
      </c>
      <c r="AB78" s="54">
        <f>求节点(F$10:F$26,U$10:U$26,$W78)*(其他调用!AW78+其他调用!BD78*$D$28*$D$29)*6</f>
        <v>2565.2792697565519</v>
      </c>
      <c r="AC78" s="62">
        <f>[1]节奏总纲!$BJ77</f>
        <v>3.2999999999999985</v>
      </c>
      <c r="AD78" s="62">
        <f>[1]节奏总纲!$BJ77</f>
        <v>3.2999999999999985</v>
      </c>
      <c r="AE78" s="62">
        <f>[1]节奏总纲!$BJ77</f>
        <v>3.2999999999999985</v>
      </c>
      <c r="AF78" s="62">
        <f>[1]节奏总纲!$BJ77</f>
        <v>3.2999999999999985</v>
      </c>
      <c r="AG78" s="62">
        <f>[1]节奏总纲!$BJ77</f>
        <v>3.2999999999999985</v>
      </c>
      <c r="AI78" s="34">
        <v>74</v>
      </c>
      <c r="AJ78" s="34">
        <f>求节点(节奏总纲!$D$4:$D$113,AC$5:AC$104,$AI78)</f>
        <v>2.9093704277549857</v>
      </c>
      <c r="AK78" s="34">
        <f>求节点(节奏总纲!$D$4:$D$113,AD$5:AD$104,$AI78)</f>
        <v>2.9093704277549857</v>
      </c>
      <c r="AL78" s="34">
        <f>求节点(节奏总纲!$D$4:$D$113,AE$5:AE$104,$AI78)</f>
        <v>2.9093704277549857</v>
      </c>
      <c r="AM78" s="34">
        <f>求节点(节奏总纲!$D$4:$D$113,AF$5:AF$104,$AI78)</f>
        <v>2.9093704277549857</v>
      </c>
      <c r="AN78" s="34">
        <f>求节点(节奏总纲!$D$4:$D$113,AG$5:AG$104,$AI78)</f>
        <v>2.9093704277549857</v>
      </c>
    </row>
    <row r="79" spans="23:40" x14ac:dyDescent="0.2">
      <c r="W79" s="6">
        <v>75</v>
      </c>
      <c r="X79" s="54">
        <f>求节点(B$10:B$26,Q$10:Q$26,$W79)*(其他调用!AS79+其他调用!AZ79*$D$28*$D$29)*6</f>
        <v>2354.1394722034929</v>
      </c>
      <c r="Y79" s="54">
        <f>求节点(C$10:C$26,R$10:R$26,$W79)*(其他调用!AT79+其他调用!BA79*$D$28*$D$29)*6</f>
        <v>2769.7134592060588</v>
      </c>
      <c r="Z79" s="54">
        <f>求节点(D$10:D$26,S$10:S$26,$W79)*(其他调用!AU79+其他调用!BB79*$D$28*$D$29)*6</f>
        <v>2466.6508090200427</v>
      </c>
      <c r="AA79" s="54">
        <f>求节点(E$10:E$26,T$10:T$26,$W79)*(其他调用!AV79+其他调用!BC79*$D$28*$D$29)*6</f>
        <v>2963.5189541972122</v>
      </c>
      <c r="AB79" s="54">
        <f>求节点(F$10:F$26,U$10:U$26,$W79)*(其他调用!AW79+其他调用!BD79*$D$28*$D$29)*6</f>
        <v>2628.7338170939656</v>
      </c>
      <c r="AC79" s="62">
        <f>[1]节奏总纲!$BJ78</f>
        <v>3.3333333333333317</v>
      </c>
      <c r="AD79" s="62">
        <f>[1]节奏总纲!$BJ78</f>
        <v>3.3333333333333317</v>
      </c>
      <c r="AE79" s="62">
        <f>[1]节奏总纲!$BJ78</f>
        <v>3.3333333333333317</v>
      </c>
      <c r="AF79" s="62">
        <f>[1]节奏总纲!$BJ78</f>
        <v>3.3333333333333317</v>
      </c>
      <c r="AG79" s="62">
        <f>[1]节奏总纲!$BJ78</f>
        <v>3.3333333333333317</v>
      </c>
      <c r="AI79" s="34">
        <v>75</v>
      </c>
      <c r="AJ79" s="34">
        <f>求节点(节奏总纲!$D$4:$D$113,AC$5:AC$104,$AI79)</f>
        <v>2.9156876895352357</v>
      </c>
      <c r="AK79" s="34">
        <f>求节点(节奏总纲!$D$4:$D$113,AD$5:AD$104,$AI79)</f>
        <v>2.9156876895352357</v>
      </c>
      <c r="AL79" s="34">
        <f>求节点(节奏总纲!$D$4:$D$113,AE$5:AE$104,$AI79)</f>
        <v>2.9156876895352357</v>
      </c>
      <c r="AM79" s="34">
        <f>求节点(节奏总纲!$D$4:$D$113,AF$5:AF$104,$AI79)</f>
        <v>2.9156876895352357</v>
      </c>
      <c r="AN79" s="34">
        <f>求节点(节奏总纲!$D$4:$D$113,AG$5:AG$104,$AI79)</f>
        <v>2.9156876895352357</v>
      </c>
    </row>
    <row r="80" spans="23:40" x14ac:dyDescent="0.2">
      <c r="W80" s="6">
        <v>76</v>
      </c>
      <c r="X80" s="54">
        <f>求节点(B$10:B$26,Q$10:Q$26,$W80)*(其他调用!AS80+其他调用!AZ80*$D$28*$D$29)*6</f>
        <v>2397.7119941290839</v>
      </c>
      <c r="Y80" s="54">
        <f>求节点(C$10:C$26,R$10:R$26,$W80)*(其他调用!AT80+其他调用!BA80*$D$28*$D$29)*6</f>
        <v>2815.7602286449596</v>
      </c>
      <c r="Z80" s="54">
        <f>求节点(D$10:D$26,S$10:S$26,$W80)*(其他调用!AU80+其他调用!BB80*$D$28*$D$29)*6</f>
        <v>2512.2355359981384</v>
      </c>
      <c r="AA80" s="54">
        <f>求节点(E$10:E$26,T$10:T$26,$W80)*(其他调用!AV80+其他调用!BC80*$D$28*$D$29)*6</f>
        <v>3006.5529045134804</v>
      </c>
      <c r="AB80" s="54">
        <f>求节点(F$10:F$26,U$10:U$26,$W80)*(其他调用!AW80+其他调用!BD80*$D$28*$D$29)*6</f>
        <v>2689.010809280418</v>
      </c>
      <c r="AC80" s="62">
        <f>[1]节奏总纲!$BJ79</f>
        <v>3.3666666666666649</v>
      </c>
      <c r="AD80" s="62">
        <f>[1]节奏总纲!$BJ79</f>
        <v>3.3666666666666649</v>
      </c>
      <c r="AE80" s="62">
        <f>[1]节奏总纲!$BJ79</f>
        <v>3.3666666666666649</v>
      </c>
      <c r="AF80" s="62">
        <f>[1]节奏总纲!$BJ79</f>
        <v>3.3666666666666649</v>
      </c>
      <c r="AG80" s="62">
        <f>[1]节奏总纲!$BJ79</f>
        <v>3.3666666666666649</v>
      </c>
      <c r="AI80" s="34">
        <v>76</v>
      </c>
      <c r="AJ80" s="34">
        <f>求节点(节奏总纲!$D$4:$D$113,AC$5:AC$104,$AI80)</f>
        <v>2.9220049513154858</v>
      </c>
      <c r="AK80" s="34">
        <f>求节点(节奏总纲!$D$4:$D$113,AD$5:AD$104,$AI80)</f>
        <v>2.9220049513154858</v>
      </c>
      <c r="AL80" s="34">
        <f>求节点(节奏总纲!$D$4:$D$113,AE$5:AE$104,$AI80)</f>
        <v>2.9220049513154858</v>
      </c>
      <c r="AM80" s="34">
        <f>求节点(节奏总纲!$D$4:$D$113,AF$5:AF$104,$AI80)</f>
        <v>2.9220049513154858</v>
      </c>
      <c r="AN80" s="34">
        <f>求节点(节奏总纲!$D$4:$D$113,AG$5:AG$104,$AI80)</f>
        <v>2.9220049513154858</v>
      </c>
    </row>
    <row r="81" spans="23:40" x14ac:dyDescent="0.2">
      <c r="W81" s="6">
        <v>77</v>
      </c>
      <c r="X81" s="54">
        <f>求节点(B$10:B$26,Q$10:Q$26,$W81)*(其他调用!AS81+其他调用!AZ81*$D$28*$D$29)*6</f>
        <v>2441.5532464173921</v>
      </c>
      <c r="Y81" s="54">
        <f>求节点(C$10:C$26,R$10:R$26,$W81)*(其他调用!AT81+其他调用!BA81*$D$28*$D$29)*6</f>
        <v>2862.1658726443629</v>
      </c>
      <c r="Z81" s="54">
        <f>求节点(D$10:D$26,S$10:S$26,$W81)*(其他调用!AU81+其他调用!BB81*$D$28*$D$29)*6</f>
        <v>2558.4692367677508</v>
      </c>
      <c r="AA81" s="54">
        <f>求节点(E$10:E$26,T$10:T$26,$W81)*(其他调用!AV81+其他调用!BC81*$D$28*$D$29)*6</f>
        <v>3049.7039803051862</v>
      </c>
      <c r="AB81" s="54">
        <f>求节点(F$10:F$26,U$10:U$26,$W81)*(其他调用!AW81+其他调用!BD81*$D$28*$D$29)*6</f>
        <v>2751.213462061407</v>
      </c>
      <c r="AC81" s="62">
        <f>[1]节奏总纲!$BJ80</f>
        <v>3.3999999999999981</v>
      </c>
      <c r="AD81" s="62">
        <f>[1]节奏总纲!$BJ80</f>
        <v>3.3999999999999981</v>
      </c>
      <c r="AE81" s="62">
        <f>[1]节奏总纲!$BJ80</f>
        <v>3.3999999999999981</v>
      </c>
      <c r="AF81" s="62">
        <f>[1]节奏总纲!$BJ80</f>
        <v>3.3999999999999981</v>
      </c>
      <c r="AG81" s="62">
        <f>[1]节奏总纲!$BJ80</f>
        <v>3.3999999999999981</v>
      </c>
      <c r="AI81" s="34">
        <v>77</v>
      </c>
      <c r="AJ81" s="34">
        <f>求节点(节奏总纲!$D$4:$D$113,AC$5:AC$104,$AI81)</f>
        <v>2.9283222130957358</v>
      </c>
      <c r="AK81" s="34">
        <f>求节点(节奏总纲!$D$4:$D$113,AD$5:AD$104,$AI81)</f>
        <v>2.9283222130957358</v>
      </c>
      <c r="AL81" s="34">
        <f>求节点(节奏总纲!$D$4:$D$113,AE$5:AE$104,$AI81)</f>
        <v>2.9283222130957358</v>
      </c>
      <c r="AM81" s="34">
        <f>求节点(节奏总纲!$D$4:$D$113,AF$5:AF$104,$AI81)</f>
        <v>2.9283222130957358</v>
      </c>
      <c r="AN81" s="34">
        <f>求节点(节奏总纲!$D$4:$D$113,AG$5:AG$104,$AI81)</f>
        <v>2.9283222130957358</v>
      </c>
    </row>
    <row r="82" spans="23:40" x14ac:dyDescent="0.2">
      <c r="W82" s="6">
        <v>78</v>
      </c>
      <c r="X82" s="54">
        <f>求节点(B$10:B$26,Q$10:Q$26,$W82)*(其他调用!AS82+其他调用!AZ82*$D$28*$D$29)*6</f>
        <v>2485.3943111319445</v>
      </c>
      <c r="Y82" s="54">
        <f>求节点(C$10:C$26,R$10:R$26,$W82)*(其他调用!AT82+其他调用!BA82*$D$28*$D$29)*6</f>
        <v>2907.3927143172887</v>
      </c>
      <c r="Z82" s="54">
        <f>求节点(D$10:D$26,S$10:S$26,$W82)*(其他调用!AU82+其他调用!BB82*$D$28*$D$29)*6</f>
        <v>2605.953957700915</v>
      </c>
      <c r="AA82" s="54">
        <f>求节点(E$10:E$26,T$10:T$26,$W82)*(其他调用!AV82+其他调用!BC82*$D$28*$D$29)*6</f>
        <v>3092.9610027873287</v>
      </c>
      <c r="AB82" s="54">
        <f>求节点(F$10:F$26,U$10:U$26,$W82)*(其他调用!AW82+其他调用!BD82*$D$28*$D$29)*6</f>
        <v>2813.1714202137709</v>
      </c>
      <c r="AC82" s="62">
        <f>[1]节奏总纲!$BJ81</f>
        <v>3.4333333333333313</v>
      </c>
      <c r="AD82" s="62">
        <f>[1]节奏总纲!$BJ81</f>
        <v>3.4333333333333313</v>
      </c>
      <c r="AE82" s="62">
        <f>[1]节奏总纲!$BJ81</f>
        <v>3.4333333333333313</v>
      </c>
      <c r="AF82" s="62">
        <f>[1]节奏总纲!$BJ81</f>
        <v>3.4333333333333313</v>
      </c>
      <c r="AG82" s="62">
        <f>[1]节奏总纲!$BJ81</f>
        <v>3.4333333333333313</v>
      </c>
      <c r="AI82" s="34">
        <v>78</v>
      </c>
      <c r="AJ82" s="34">
        <f>求节点(节奏总纲!$D$4:$D$113,AC$5:AC$104,$AI82)</f>
        <v>2.9345520064842447</v>
      </c>
      <c r="AK82" s="34">
        <f>求节点(节奏总纲!$D$4:$D$113,AD$5:AD$104,$AI82)</f>
        <v>2.9345520064842447</v>
      </c>
      <c r="AL82" s="34">
        <f>求节点(节奏总纲!$D$4:$D$113,AE$5:AE$104,$AI82)</f>
        <v>2.9345520064842447</v>
      </c>
      <c r="AM82" s="34">
        <f>求节点(节奏总纲!$D$4:$D$113,AF$5:AF$104,$AI82)</f>
        <v>2.9345520064842447</v>
      </c>
      <c r="AN82" s="34">
        <f>求节点(节奏总纲!$D$4:$D$113,AG$5:AG$104,$AI82)</f>
        <v>2.9345520064842447</v>
      </c>
    </row>
    <row r="83" spans="23:40" x14ac:dyDescent="0.2">
      <c r="W83" s="6">
        <v>79</v>
      </c>
      <c r="X83" s="54">
        <f>求节点(B$10:B$26,Q$10:Q$26,$W83)*(其他调用!AS83+其他调用!AZ83*$D$28*$D$29)*6</f>
        <v>2526.6753598345563</v>
      </c>
      <c r="Y83" s="54">
        <f>求节点(C$10:C$26,R$10:R$26,$W83)*(其他调用!AT83+其他调用!BA83*$D$28*$D$29)*6</f>
        <v>2952.4211722655718</v>
      </c>
      <c r="Z83" s="54">
        <f>求节点(D$10:D$26,S$10:S$26,$W83)*(其他调用!AU83+其他调用!BB83*$D$28*$D$29)*6</f>
        <v>2660.4707112160386</v>
      </c>
      <c r="AA83" s="54">
        <f>求节点(E$10:E$26,T$10:T$26,$W83)*(其他调用!AV83+其他调用!BC83*$D$28*$D$29)*6</f>
        <v>3145.3638190337588</v>
      </c>
      <c r="AB83" s="54">
        <f>求节点(F$10:F$26,U$10:U$26,$W83)*(其他调用!AW83+其他调用!BD83*$D$28*$D$29)*6</f>
        <v>2888.8036394878377</v>
      </c>
      <c r="AC83" s="62">
        <f>[1]节奏总纲!$BJ82</f>
        <v>3.4666666666666646</v>
      </c>
      <c r="AD83" s="62">
        <f>[1]节奏总纲!$BJ82</f>
        <v>3.4666666666666646</v>
      </c>
      <c r="AE83" s="62">
        <f>[1]节奏总纲!$BJ82</f>
        <v>3.4666666666666646</v>
      </c>
      <c r="AF83" s="62">
        <f>[1]节奏总纲!$BJ82</f>
        <v>3.4666666666666646</v>
      </c>
      <c r="AG83" s="62">
        <f>[1]节奏总纲!$BJ82</f>
        <v>3.4666666666666646</v>
      </c>
      <c r="AI83" s="34">
        <v>79</v>
      </c>
      <c r="AJ83" s="34">
        <f>求节点(节奏总纲!$D$4:$D$113,AC$5:AC$104,$AI83)</f>
        <v>2.9404462201413928</v>
      </c>
      <c r="AK83" s="34">
        <f>求节点(节奏总纲!$D$4:$D$113,AD$5:AD$104,$AI83)</f>
        <v>2.9404462201413928</v>
      </c>
      <c r="AL83" s="34">
        <f>求节点(节奏总纲!$D$4:$D$113,AE$5:AE$104,$AI83)</f>
        <v>2.9404462201413928</v>
      </c>
      <c r="AM83" s="34">
        <f>求节点(节奏总纲!$D$4:$D$113,AF$5:AF$104,$AI83)</f>
        <v>2.9404462201413928</v>
      </c>
      <c r="AN83" s="34">
        <f>求节点(节奏总纲!$D$4:$D$113,AG$5:AG$104,$AI83)</f>
        <v>2.9404462201413928</v>
      </c>
    </row>
    <row r="84" spans="23:40" x14ac:dyDescent="0.2">
      <c r="W84" s="6">
        <v>80</v>
      </c>
      <c r="X84" s="54">
        <f>求节点(B$10:B$26,Q$10:Q$26,$W84)*(其他调用!AS84+其他调用!AZ84*$D$28*$D$29)*6</f>
        <v>2568.2620560430064</v>
      </c>
      <c r="Y84" s="54">
        <f>求节点(C$10:C$26,R$10:R$26,$W84)*(其他调用!AT84+其他调用!BA84*$D$28*$D$29)*6</f>
        <v>2997.2377386923481</v>
      </c>
      <c r="Z84" s="54">
        <f>求节点(D$10:D$26,S$10:S$26,$W84)*(其他调用!AU84+其他调用!BB84*$D$28*$D$29)*6</f>
        <v>2714.8727797740721</v>
      </c>
      <c r="AA84" s="54">
        <f>求节点(E$10:E$26,T$10:T$26,$W84)*(其他调用!AV84+其他调用!BC84*$D$28*$D$29)*6</f>
        <v>3197.2983388357625</v>
      </c>
      <c r="AB84" s="54">
        <f>求节点(F$10:F$26,U$10:U$26,$W84)*(其他调用!AW84+其他调用!BD84*$D$28*$D$29)*6</f>
        <v>2966.8282513988315</v>
      </c>
      <c r="AC84" s="62">
        <f>[1]节奏总纲!$BJ83</f>
        <v>3.4999999999999978</v>
      </c>
      <c r="AD84" s="62">
        <f>[1]节奏总纲!$BJ83</f>
        <v>3.4999999999999978</v>
      </c>
      <c r="AE84" s="62">
        <f>[1]节奏总纲!$BJ83</f>
        <v>3.4999999999999978</v>
      </c>
      <c r="AF84" s="62">
        <f>[1]节奏总纲!$BJ83</f>
        <v>3.4999999999999978</v>
      </c>
      <c r="AG84" s="62">
        <f>[1]节奏总纲!$BJ83</f>
        <v>3.4999999999999978</v>
      </c>
      <c r="AI84" s="34">
        <v>80</v>
      </c>
      <c r="AJ84" s="34">
        <f>求节点(节奏总纲!$D$4:$D$113,AC$5:AC$104,$AI84)</f>
        <v>2.9463404337985404</v>
      </c>
      <c r="AK84" s="34">
        <f>求节点(节奏总纲!$D$4:$D$113,AD$5:AD$104,$AI84)</f>
        <v>2.9463404337985404</v>
      </c>
      <c r="AL84" s="34">
        <f>求节点(节奏总纲!$D$4:$D$113,AE$5:AE$104,$AI84)</f>
        <v>2.9463404337985404</v>
      </c>
      <c r="AM84" s="34">
        <f>求节点(节奏总纲!$D$4:$D$113,AF$5:AF$104,$AI84)</f>
        <v>2.9463404337985404</v>
      </c>
      <c r="AN84" s="34">
        <f>求节点(节奏总纲!$D$4:$D$113,AG$5:AG$104,$AI84)</f>
        <v>2.9463404337985404</v>
      </c>
    </row>
    <row r="85" spans="23:40" x14ac:dyDescent="0.2">
      <c r="W85" s="6">
        <v>81</v>
      </c>
      <c r="X85" s="54">
        <f>求节点(B$10:B$26,Q$10:Q$26,$W85)*(其他调用!AS85+其他调用!AZ85*$D$28*$D$29)*6</f>
        <v>2619.8646565598419</v>
      </c>
      <c r="Y85" s="54">
        <f>求节点(C$10:C$26,R$10:R$26,$W85)*(其他调用!AT85+其他调用!BA85*$D$28*$D$29)*6</f>
        <v>3048.2368981746649</v>
      </c>
      <c r="Z85" s="54">
        <f>求节点(D$10:D$26,S$10:S$26,$W85)*(其他调用!AU85+其他调用!BB85*$D$28*$D$29)*6</f>
        <v>2775.1604245060653</v>
      </c>
      <c r="AA85" s="54">
        <f>求节点(E$10:E$26,T$10:T$26,$W85)*(其他调用!AV85+其他调用!BC85*$D$28*$D$29)*6</f>
        <v>2702.4877630462183</v>
      </c>
      <c r="AB85" s="54">
        <f>求节点(F$10:F$26,U$10:U$26,$W85)*(其他调用!AW85+其他调用!BD85*$D$28*$D$29)*6</f>
        <v>3047.6920733263305</v>
      </c>
      <c r="AC85" s="62">
        <f>[1]节奏总纲!$BJ84</f>
        <v>3.4999999999999978</v>
      </c>
      <c r="AD85" s="62">
        <f>[1]节奏总纲!$BJ84</f>
        <v>3.4999999999999978</v>
      </c>
      <c r="AE85" s="62">
        <f>[1]节奏总纲!$BJ84</f>
        <v>3.4999999999999978</v>
      </c>
      <c r="AF85" s="62">
        <f>[1]节奏总纲!$BJ84</f>
        <v>3.4999999999999978</v>
      </c>
      <c r="AG85" s="62">
        <f>[1]节奏总纲!$BJ84</f>
        <v>3.4999999999999978</v>
      </c>
      <c r="AI85" s="34">
        <v>81</v>
      </c>
      <c r="AJ85" s="34">
        <f>求节点(节奏总纲!$D$4:$D$113,AC$5:AC$104,$AI85)</f>
        <v>2.9522346474556884</v>
      </c>
      <c r="AK85" s="34">
        <f>求节点(节奏总纲!$D$4:$D$113,AD$5:AD$104,$AI85)</f>
        <v>2.9522346474556884</v>
      </c>
      <c r="AL85" s="34">
        <f>求节点(节奏总纲!$D$4:$D$113,AE$5:AE$104,$AI85)</f>
        <v>2.9522346474556884</v>
      </c>
      <c r="AM85" s="34">
        <f>求节点(节奏总纲!$D$4:$D$113,AF$5:AF$104,$AI85)</f>
        <v>2.9522346474556884</v>
      </c>
      <c r="AN85" s="34">
        <f>求节点(节奏总纲!$D$4:$D$113,AG$5:AG$104,$AI85)</f>
        <v>2.9522346474556884</v>
      </c>
    </row>
    <row r="86" spans="23:40" x14ac:dyDescent="0.2">
      <c r="W86" s="6">
        <v>82</v>
      </c>
      <c r="X86" s="54">
        <f>求节点(B$10:B$26,Q$10:Q$26,$W86)*(其他调用!AS86+其他调用!AZ86*$D$28*$D$29)*6</f>
        <v>2675.6657478974917</v>
      </c>
      <c r="Y86" s="54">
        <f>求节点(C$10:C$26,R$10:R$26,$W86)*(其他调用!AT86+其他调用!BA86*$D$28*$D$29)*6</f>
        <v>3056.2734354757467</v>
      </c>
      <c r="Z86" s="54">
        <f>求节点(D$10:D$26,S$10:S$26,$W86)*(其他调用!AU86+其他调用!BB86*$D$28*$D$29)*6</f>
        <v>2841.5149507075525</v>
      </c>
      <c r="AA86" s="54">
        <f>求节点(E$10:E$26,T$10:T$26,$W86)*(其他调用!AV86+其他调用!BC86*$D$28*$D$29)*6</f>
        <v>2166.1329041114732</v>
      </c>
      <c r="AB86" s="54">
        <f>求节点(F$10:F$26,U$10:U$26,$W86)*(其他调用!AW86+其他调用!BD86*$D$28*$D$29)*6</f>
        <v>3122.8410350037057</v>
      </c>
      <c r="AC86" s="62">
        <f>[1]节奏总纲!$BJ85</f>
        <v>3.4999999999999978</v>
      </c>
      <c r="AD86" s="62">
        <f>[1]节奏总纲!$BJ85</f>
        <v>3.4999999999999978</v>
      </c>
      <c r="AE86" s="62">
        <f>[1]节奏总纲!$BJ85</f>
        <v>3.4999999999999978</v>
      </c>
      <c r="AF86" s="62">
        <f>[1]节奏总纲!$BJ85</f>
        <v>3.4999999999999978</v>
      </c>
      <c r="AG86" s="62">
        <f>[1]节奏总纲!$BJ85</f>
        <v>3.4999999999999978</v>
      </c>
      <c r="AI86" s="34">
        <v>82</v>
      </c>
      <c r="AJ86" s="34">
        <f>求节点(节奏总纲!$D$4:$D$113,AC$5:AC$104,$AI86)</f>
        <v>2.958128861112836</v>
      </c>
      <c r="AK86" s="34">
        <f>求节点(节奏总纲!$D$4:$D$113,AD$5:AD$104,$AI86)</f>
        <v>2.958128861112836</v>
      </c>
      <c r="AL86" s="34">
        <f>求节点(节奏总纲!$D$4:$D$113,AE$5:AE$104,$AI86)</f>
        <v>2.958128861112836</v>
      </c>
      <c r="AM86" s="34">
        <f>求节点(节奏总纲!$D$4:$D$113,AF$5:AF$104,$AI86)</f>
        <v>2.958128861112836</v>
      </c>
      <c r="AN86" s="34">
        <f>求节点(节奏总纲!$D$4:$D$113,AG$5:AG$104,$AI86)</f>
        <v>2.958128861112836</v>
      </c>
    </row>
    <row r="87" spans="23:40" x14ac:dyDescent="0.2">
      <c r="W87" s="6">
        <v>83</v>
      </c>
      <c r="X87" s="54">
        <f>求节点(B$10:B$26,Q$10:Q$26,$W87)*(其他调用!AS87+其他调用!AZ87*$D$28*$D$29)*6</f>
        <v>2733.9750995679551</v>
      </c>
      <c r="Y87" s="54">
        <f>求节点(C$10:C$26,R$10:R$26,$W87)*(其他调用!AT87+其他调用!BA87*$D$28*$D$29)*6</f>
        <v>2580.7736712910714</v>
      </c>
      <c r="Z87" s="54">
        <f>求节点(D$10:D$26,S$10:S$26,$W87)*(其他调用!AU87+其他调用!BB87*$D$28*$D$29)*6</f>
        <v>2904.7527056032486</v>
      </c>
      <c r="AA87" s="54">
        <f>求节点(E$10:E$26,T$10:T$26,$W87)*(其他调用!AV87+其他调用!BC87*$D$28*$D$29)*6</f>
        <v>2177.7783071352487</v>
      </c>
      <c r="AB87" s="54">
        <f>求节点(F$10:F$26,U$10:U$26,$W87)*(其他调用!AW87+其他调用!BD87*$D$28*$D$29)*6</f>
        <v>3188.108803053794</v>
      </c>
      <c r="AC87" s="62">
        <f>[1]节奏总纲!$BJ86</f>
        <v>3.4999999999999978</v>
      </c>
      <c r="AD87" s="62">
        <f>[1]节奏总纲!$BJ86</f>
        <v>3.4999999999999978</v>
      </c>
      <c r="AE87" s="62">
        <f>[1]节奏总纲!$BJ86</f>
        <v>3.4999999999999978</v>
      </c>
      <c r="AF87" s="62">
        <f>[1]节奏总纲!$BJ86</f>
        <v>3.4999999999999978</v>
      </c>
      <c r="AG87" s="62">
        <f>[1]节奏总纲!$BJ86</f>
        <v>3.4999999999999978</v>
      </c>
      <c r="AI87" s="34">
        <v>83</v>
      </c>
      <c r="AJ87" s="34">
        <f>求节点(节奏总纲!$D$4:$D$113,AC$5:AC$104,$AI87)</f>
        <v>2.9640230747699841</v>
      </c>
      <c r="AK87" s="34">
        <f>求节点(节奏总纲!$D$4:$D$113,AD$5:AD$104,$AI87)</f>
        <v>2.9640230747699841</v>
      </c>
      <c r="AL87" s="34">
        <f>求节点(节奏总纲!$D$4:$D$113,AE$5:AE$104,$AI87)</f>
        <v>2.9640230747699841</v>
      </c>
      <c r="AM87" s="34">
        <f>求节点(节奏总纲!$D$4:$D$113,AF$5:AF$104,$AI87)</f>
        <v>2.9640230747699841</v>
      </c>
      <c r="AN87" s="34">
        <f>求节点(节奏总纲!$D$4:$D$113,AG$5:AG$104,$AI87)</f>
        <v>2.9640230747699841</v>
      </c>
    </row>
    <row r="88" spans="23:40" x14ac:dyDescent="0.2">
      <c r="W88" s="6">
        <v>84</v>
      </c>
      <c r="X88" s="54">
        <f>求节点(B$10:B$26,Q$10:Q$26,$W88)*(其他调用!AS88+其他调用!AZ88*$D$28*$D$29)*6</f>
        <v>2793.8532285925867</v>
      </c>
      <c r="Y88" s="54">
        <f>求节点(C$10:C$26,R$10:R$26,$W88)*(其他调用!AT88+其他调用!BA88*$D$28*$D$29)*6</f>
        <v>2094.2369886539464</v>
      </c>
      <c r="Z88" s="54">
        <f>求节点(D$10:D$26,S$10:S$26,$W88)*(其他调用!AU88+其他调用!BB88*$D$28*$D$29)*6</f>
        <v>2967.142620864769</v>
      </c>
      <c r="AA88" s="54">
        <f>求节点(E$10:E$26,T$10:T$26,$W88)*(其他调用!AV88+其他调用!BC88*$D$28*$D$29)*6</f>
        <v>2210.4820729455578</v>
      </c>
      <c r="AB88" s="54">
        <f>求节点(F$10:F$26,U$10:U$26,$W88)*(其他调用!AW88+其他调用!BD88*$D$28*$D$29)*6</f>
        <v>3254.5889965059464</v>
      </c>
      <c r="AC88" s="62">
        <f>[1]节奏总纲!$BJ87</f>
        <v>3.4999999999999978</v>
      </c>
      <c r="AD88" s="62">
        <f>[1]节奏总纲!$BJ87</f>
        <v>3.4999999999999978</v>
      </c>
      <c r="AE88" s="62">
        <f>[1]节奏总纲!$BJ87</f>
        <v>3.4999999999999978</v>
      </c>
      <c r="AF88" s="62">
        <f>[1]节奏总纲!$BJ87</f>
        <v>3.4999999999999978</v>
      </c>
      <c r="AG88" s="62">
        <f>[1]节奏总纲!$BJ87</f>
        <v>3.4999999999999978</v>
      </c>
      <c r="AI88" s="34">
        <v>84</v>
      </c>
      <c r="AJ88" s="34">
        <f>求节点(节奏总纲!$D$4:$D$113,AC$5:AC$104,$AI88)</f>
        <v>2.9696996040121881</v>
      </c>
      <c r="AK88" s="34">
        <f>求节点(节奏总纲!$D$4:$D$113,AD$5:AD$104,$AI88)</f>
        <v>2.9696996040121881</v>
      </c>
      <c r="AL88" s="34">
        <f>求节点(节奏总纲!$D$4:$D$113,AE$5:AE$104,$AI88)</f>
        <v>2.9696996040121881</v>
      </c>
      <c r="AM88" s="34">
        <f>求节点(节奏总纲!$D$4:$D$113,AF$5:AF$104,$AI88)</f>
        <v>2.9696996040121881</v>
      </c>
      <c r="AN88" s="34">
        <f>求节点(节奏总纲!$D$4:$D$113,AG$5:AG$104,$AI88)</f>
        <v>2.9696996040121881</v>
      </c>
    </row>
    <row r="89" spans="23:40" x14ac:dyDescent="0.2">
      <c r="W89" s="6">
        <v>85</v>
      </c>
      <c r="X89" s="54">
        <f>求节点(B$10:B$26,Q$10:Q$26,$W89)*(其他调用!AS89+其他调用!AZ89*$D$28*$D$29)*6</f>
        <v>2822.7903263131875</v>
      </c>
      <c r="Y89" s="54">
        <f>求节点(C$10:C$26,R$10:R$26,$W89)*(其他调用!AT89+其他调用!BA89*$D$28*$D$29)*6</f>
        <v>2088.8332017180546</v>
      </c>
      <c r="Z89" s="54">
        <f>求节点(D$10:D$26,S$10:S$26,$W89)*(其他调用!AU89+其他调用!BB89*$D$28*$D$29)*6</f>
        <v>2997.7961879721547</v>
      </c>
      <c r="AA89" s="54">
        <f>求节点(E$10:E$26,T$10:T$26,$W89)*(其他调用!AV89+其他调用!BC89*$D$28*$D$29)*6</f>
        <v>2229.1040149769606</v>
      </c>
      <c r="AB89" s="54">
        <f>求节点(F$10:F$26,U$10:U$26,$W89)*(其他调用!AW89+其他调用!BD89*$D$28*$D$29)*6</f>
        <v>3298.3067569463037</v>
      </c>
      <c r="AC89" s="62">
        <f>[1]节奏总纲!$BJ88</f>
        <v>3.4999999999999978</v>
      </c>
      <c r="AD89" s="62">
        <f>[1]节奏总纲!$BJ88</f>
        <v>3.4999999999999978</v>
      </c>
      <c r="AE89" s="62">
        <f>[1]节奏总纲!$BJ88</f>
        <v>3.4999999999999978</v>
      </c>
      <c r="AF89" s="62">
        <f>[1]节奏总纲!$BJ88</f>
        <v>3.4999999999999978</v>
      </c>
      <c r="AG89" s="62">
        <f>[1]节奏总纲!$BJ88</f>
        <v>3.4999999999999978</v>
      </c>
      <c r="AI89" s="34">
        <v>85</v>
      </c>
      <c r="AJ89" s="34">
        <f>求节点(节奏总纲!$D$4:$D$113,AC$5:AC$104,$AI89)</f>
        <v>2.9751990998134739</v>
      </c>
      <c r="AK89" s="34">
        <f>求节点(节奏总纲!$D$4:$D$113,AD$5:AD$104,$AI89)</f>
        <v>2.9751990998134739</v>
      </c>
      <c r="AL89" s="34">
        <f>求节点(节奏总纲!$D$4:$D$113,AE$5:AE$104,$AI89)</f>
        <v>2.9751990998134739</v>
      </c>
      <c r="AM89" s="34">
        <f>求节点(节奏总纲!$D$4:$D$113,AF$5:AF$104,$AI89)</f>
        <v>2.9751990998134739</v>
      </c>
      <c r="AN89" s="34">
        <f>求节点(节奏总纲!$D$4:$D$113,AG$5:AG$104,$AI89)</f>
        <v>2.9751990998134739</v>
      </c>
    </row>
    <row r="90" spans="23:40" x14ac:dyDescent="0.2">
      <c r="W90" s="6">
        <v>86</v>
      </c>
      <c r="X90" s="54">
        <f>求节点(B$10:B$26,Q$10:Q$26,$W90)*(其他调用!AS90+其他调用!AZ90*$D$28*$D$29)*6</f>
        <v>2846.9117695892683</v>
      </c>
      <c r="Y90" s="54">
        <f>求节点(C$10:C$26,R$10:R$26,$W90)*(其他调用!AT90+其他调用!BA90*$D$28*$D$29)*6</f>
        <v>2106.2114422775894</v>
      </c>
      <c r="Z90" s="54">
        <f>求节点(D$10:D$26,S$10:S$26,$W90)*(其他调用!AU90+其他调用!BB90*$D$28*$D$29)*6</f>
        <v>3023.0691778245514</v>
      </c>
      <c r="AA90" s="54">
        <f>求节点(E$10:E$26,T$10:T$26,$W90)*(其他调用!AV90+其他调用!BC90*$D$28*$D$29)*6</f>
        <v>2247.771352412271</v>
      </c>
      <c r="AB90" s="54">
        <f>求节点(F$10:F$26,U$10:U$26,$W90)*(其他调用!AW90+其他调用!BD90*$D$28*$D$29)*6</f>
        <v>3324.9410108138527</v>
      </c>
      <c r="AC90" s="62">
        <f>[1]节奏总纲!$BJ89</f>
        <v>3.4999999999999978</v>
      </c>
      <c r="AD90" s="62">
        <f>[1]节奏总纲!$BJ89</f>
        <v>3.4999999999999978</v>
      </c>
      <c r="AE90" s="62">
        <f>[1]节奏总纲!$BJ89</f>
        <v>3.4999999999999978</v>
      </c>
      <c r="AF90" s="62">
        <f>[1]节奏总纲!$BJ89</f>
        <v>3.4999999999999978</v>
      </c>
      <c r="AG90" s="62">
        <f>[1]节奏总纲!$BJ89</f>
        <v>3.4999999999999978</v>
      </c>
      <c r="AI90" s="34">
        <v>86</v>
      </c>
      <c r="AJ90" s="34">
        <f>求节点(节奏总纲!$D$4:$D$113,AC$5:AC$104,$AI90)</f>
        <v>2.9806985956147591</v>
      </c>
      <c r="AK90" s="34">
        <f>求节点(节奏总纲!$D$4:$D$113,AD$5:AD$104,$AI90)</f>
        <v>2.9806985956147591</v>
      </c>
      <c r="AL90" s="34">
        <f>求节点(节奏总纲!$D$4:$D$113,AE$5:AE$104,$AI90)</f>
        <v>2.9806985956147591</v>
      </c>
      <c r="AM90" s="34">
        <f>求节点(节奏总纲!$D$4:$D$113,AF$5:AF$104,$AI90)</f>
        <v>2.9806985956147591</v>
      </c>
      <c r="AN90" s="34">
        <f>求节点(节奏总纲!$D$4:$D$113,AG$5:AG$104,$AI90)</f>
        <v>2.9806985956147591</v>
      </c>
    </row>
    <row r="91" spans="23:40" x14ac:dyDescent="0.2">
      <c r="W91" s="6">
        <v>87</v>
      </c>
      <c r="X91" s="54">
        <f>求节点(B$10:B$26,Q$10:Q$26,$W91)*(其他调用!AS91+其他调用!AZ91*$D$28*$D$29)*6</f>
        <v>2871.0457506617904</v>
      </c>
      <c r="Y91" s="54">
        <f>求节点(C$10:C$26,R$10:R$26,$W91)*(其他调用!AT91+其他调用!BA91*$D$28*$D$29)*6</f>
        <v>2124.049614503213</v>
      </c>
      <c r="Z91" s="54">
        <f>求节点(D$10:D$26,S$10:S$26,$W91)*(其他调用!AU91+其他调用!BB91*$D$28*$D$29)*6</f>
        <v>3048.6921456779651</v>
      </c>
      <c r="AA91" s="54">
        <f>求节点(E$10:E$26,T$10:T$26,$W91)*(其他调用!AV91+其他调用!BC91*$D$28*$D$29)*6</f>
        <v>2266.3303258660621</v>
      </c>
      <c r="AB91" s="54">
        <f>求节点(F$10:F$26,U$10:U$26,$W91)*(其他调用!AW91+其他调用!BD91*$D$28*$D$29)*6</f>
        <v>3351.4135898990689</v>
      </c>
      <c r="AC91" s="62">
        <f>[1]节奏总纲!$BJ90</f>
        <v>3.4999999999999978</v>
      </c>
      <c r="AD91" s="62">
        <f>[1]节奏总纲!$BJ90</f>
        <v>3.4999999999999978</v>
      </c>
      <c r="AE91" s="62">
        <f>[1]节奏总纲!$BJ90</f>
        <v>3.4999999999999978</v>
      </c>
      <c r="AF91" s="62">
        <f>[1]节奏总纲!$BJ90</f>
        <v>3.4999999999999978</v>
      </c>
      <c r="AG91" s="62">
        <f>[1]节奏总纲!$BJ90</f>
        <v>3.4999999999999978</v>
      </c>
      <c r="AI91" s="34">
        <v>87</v>
      </c>
      <c r="AJ91" s="34">
        <f>求节点(节奏总纲!$D$4:$D$113,AC$5:AC$104,$AI91)</f>
        <v>2.9861980914160449</v>
      </c>
      <c r="AK91" s="34">
        <f>求节点(节奏总纲!$D$4:$D$113,AD$5:AD$104,$AI91)</f>
        <v>2.9861980914160449</v>
      </c>
      <c r="AL91" s="34">
        <f>求节点(节奏总纲!$D$4:$D$113,AE$5:AE$104,$AI91)</f>
        <v>2.9861980914160449</v>
      </c>
      <c r="AM91" s="34">
        <f>求节点(节奏总纲!$D$4:$D$113,AF$5:AF$104,$AI91)</f>
        <v>2.9861980914160449</v>
      </c>
      <c r="AN91" s="34">
        <f>求节点(节奏总纲!$D$4:$D$113,AG$5:AG$104,$AI91)</f>
        <v>2.9861980914160449</v>
      </c>
    </row>
    <row r="92" spans="23:40" x14ac:dyDescent="0.2">
      <c r="W92" s="6">
        <v>88</v>
      </c>
      <c r="X92" s="54">
        <f>求节点(B$10:B$26,Q$10:Q$26,$W92)*(其他调用!AS92+其他调用!AZ92*$D$28*$D$29)*6</f>
        <v>3026.4421111740421</v>
      </c>
      <c r="Y92" s="54">
        <f>求节点(C$10:C$26,R$10:R$26,$W92)*(其他调用!AT92+其他调用!BA92*$D$28*$D$29)*6</f>
        <v>2240.332552021996</v>
      </c>
      <c r="Z92" s="54">
        <f>求节点(D$10:D$26,S$10:S$26,$W92)*(其他调用!AU92+其他调用!BB92*$D$28*$D$29)*6</f>
        <v>3218.2026240254554</v>
      </c>
      <c r="AA92" s="54">
        <f>求节点(E$10:E$26,T$10:T$26,$W92)*(其他调用!AV92+其他调用!BC92*$D$28*$D$29)*6</f>
        <v>2395.4485026222087</v>
      </c>
      <c r="AB92" s="54">
        <f>求节点(F$10:F$26,U$10:U$26,$W92)*(其他调用!AW92+其他调用!BD92*$D$28*$D$29)*6</f>
        <v>3547.1275379291201</v>
      </c>
      <c r="AC92" s="62">
        <f>[1]节奏总纲!$BJ91</f>
        <v>3.4999999999999978</v>
      </c>
      <c r="AD92" s="62">
        <f>[1]节奏总纲!$BJ91</f>
        <v>3.4999999999999978</v>
      </c>
      <c r="AE92" s="62">
        <f>[1]节奏总纲!$BJ91</f>
        <v>3.4999999999999978</v>
      </c>
      <c r="AF92" s="62">
        <f>[1]节奏总纲!$BJ91</f>
        <v>3.4999999999999978</v>
      </c>
      <c r="AG92" s="62">
        <f>[1]节奏总纲!$BJ91</f>
        <v>3.4999999999999978</v>
      </c>
      <c r="AI92" s="34">
        <v>88</v>
      </c>
      <c r="AJ92" s="34">
        <f>求节点(节奏总纲!$D$4:$D$113,AC$5:AC$104,$AI92)</f>
        <v>2.9916975872173306</v>
      </c>
      <c r="AK92" s="34">
        <f>求节点(节奏总纲!$D$4:$D$113,AD$5:AD$104,$AI92)</f>
        <v>2.9916975872173306</v>
      </c>
      <c r="AL92" s="34">
        <f>求节点(节奏总纲!$D$4:$D$113,AE$5:AE$104,$AI92)</f>
        <v>2.9916975872173306</v>
      </c>
      <c r="AM92" s="34">
        <f>求节点(节奏总纲!$D$4:$D$113,AF$5:AF$104,$AI92)</f>
        <v>2.9916975872173306</v>
      </c>
      <c r="AN92" s="34">
        <f>求节点(节奏总纲!$D$4:$D$113,AG$5:AG$104,$AI92)</f>
        <v>2.9916975872173306</v>
      </c>
    </row>
    <row r="93" spans="23:40" x14ac:dyDescent="0.2">
      <c r="W93" s="6">
        <v>89</v>
      </c>
      <c r="X93" s="54">
        <f>求节点(B$10:B$26,Q$10:Q$26,$W93)*(其他调用!AS93+其他调用!AZ93*$D$28*$D$29)*6</f>
        <v>3051.2011719482398</v>
      </c>
      <c r="Y93" s="54">
        <f>求节点(C$10:C$26,R$10:R$26,$W93)*(其他调用!AT93+其他调用!BA93*$D$28*$D$29)*6</f>
        <v>2258.0363906575676</v>
      </c>
      <c r="Z93" s="54">
        <f>求节点(D$10:D$26,S$10:S$26,$W93)*(其他调用!AU93+其他调用!BB93*$D$28*$D$29)*6</f>
        <v>3242.2055557761551</v>
      </c>
      <c r="AA93" s="54">
        <f>求节点(E$10:E$26,T$10:T$26,$W93)*(其他调用!AV93+其他调用!BC93*$D$28*$D$29)*6</f>
        <v>2411.7186620617795</v>
      </c>
      <c r="AB93" s="54">
        <f>求节点(F$10:F$26,U$10:U$26,$W93)*(其他调用!AW93+其他调用!BD93*$D$28*$D$29)*6</f>
        <v>3563.7511685193476</v>
      </c>
      <c r="AC93" s="62">
        <f>[1]节奏总纲!$BJ92</f>
        <v>3.4999999999999978</v>
      </c>
      <c r="AD93" s="62">
        <f>[1]节奏总纲!$BJ92</f>
        <v>3.4999999999999978</v>
      </c>
      <c r="AE93" s="62">
        <f>[1]节奏总纲!$BJ92</f>
        <v>3.4999999999999978</v>
      </c>
      <c r="AF93" s="62">
        <f>[1]节奏总纲!$BJ92</f>
        <v>3.4999999999999978</v>
      </c>
      <c r="AG93" s="62">
        <f>[1]节奏总纲!$BJ92</f>
        <v>3.4999999999999978</v>
      </c>
      <c r="AI93" s="34">
        <v>89</v>
      </c>
      <c r="AJ93" s="34">
        <f>求节点(节奏总纲!$D$4:$D$113,AC$5:AC$104,$AI93)</f>
        <v>2.9971970830186163</v>
      </c>
      <c r="AK93" s="34">
        <f>求节点(节奏总纲!$D$4:$D$113,AD$5:AD$104,$AI93)</f>
        <v>2.9971970830186163</v>
      </c>
      <c r="AL93" s="34">
        <f>求节点(节奏总纲!$D$4:$D$113,AE$5:AE$104,$AI93)</f>
        <v>2.9971970830186163</v>
      </c>
      <c r="AM93" s="34">
        <f>求节点(节奏总纲!$D$4:$D$113,AF$5:AF$104,$AI93)</f>
        <v>2.9971970830186163</v>
      </c>
      <c r="AN93" s="34">
        <f>求节点(节奏总纲!$D$4:$D$113,AG$5:AG$104,$AI93)</f>
        <v>2.9971970830186163</v>
      </c>
    </row>
    <row r="94" spans="23:40" x14ac:dyDescent="0.2">
      <c r="W94" s="6">
        <v>90</v>
      </c>
      <c r="X94" s="54">
        <f>求节点(B$10:B$26,Q$10:Q$26,$W94)*(其他调用!AS94+其他调用!AZ94*$D$28*$D$29)*6</f>
        <v>3075.3042741075124</v>
      </c>
      <c r="Y94" s="54">
        <f>求节点(C$10:C$26,R$10:R$26,$W94)*(其他调用!AT94+其他调用!BA94*$D$28*$D$29)*6</f>
        <v>2274.9580701028872</v>
      </c>
      <c r="Z94" s="54">
        <f>求节点(D$10:D$26,S$10:S$26,$W94)*(其他调用!AU94+其他调用!BB94*$D$28*$D$29)*6</f>
        <v>3265.4374512651484</v>
      </c>
      <c r="AA94" s="54">
        <f>求节点(E$10:E$26,T$10:T$26,$W94)*(其他调用!AV94+其他调用!BC94*$D$28*$D$29)*6</f>
        <v>2427.6111596071396</v>
      </c>
      <c r="AB94" s="54">
        <f>求节点(F$10:F$26,U$10:U$26,$W94)*(其他调用!AW94+其他调用!BD94*$D$28*$D$29)*6</f>
        <v>3563.7511685193476</v>
      </c>
      <c r="AC94" s="62">
        <f>[1]节奏总纲!$BJ93</f>
        <v>3.4999999999999978</v>
      </c>
      <c r="AD94" s="62">
        <f>[1]节奏总纲!$BJ93</f>
        <v>3.4999999999999978</v>
      </c>
      <c r="AE94" s="62">
        <f>[1]节奏总纲!$BJ93</f>
        <v>3.4999999999999978</v>
      </c>
      <c r="AF94" s="62">
        <f>[1]节奏总纲!$BJ93</f>
        <v>3.4999999999999978</v>
      </c>
      <c r="AG94" s="62">
        <f>[1]节奏总纲!$BJ93</f>
        <v>3.4999999999999978</v>
      </c>
      <c r="AI94" s="34">
        <v>90</v>
      </c>
      <c r="AJ94" s="34">
        <f>求节点(节奏总纲!$D$4:$D$113,AC$5:AC$104,$AI94)</f>
        <v>3.0025159970032482</v>
      </c>
      <c r="AK94" s="34">
        <f>求节点(节奏总纲!$D$4:$D$113,AD$5:AD$104,$AI94)</f>
        <v>3.0025159970032482</v>
      </c>
      <c r="AL94" s="34">
        <f>求节点(节奏总纲!$D$4:$D$113,AE$5:AE$104,$AI94)</f>
        <v>3.0025159970032482</v>
      </c>
      <c r="AM94" s="34">
        <f>求节点(节奏总纲!$D$4:$D$113,AF$5:AF$104,$AI94)</f>
        <v>3.0025159970032482</v>
      </c>
      <c r="AN94" s="34">
        <f>求节点(节奏总纲!$D$4:$D$113,AG$5:AG$104,$AI94)</f>
        <v>3.0025159970032482</v>
      </c>
    </row>
    <row r="95" spans="23:40" x14ac:dyDescent="0.2">
      <c r="W95" s="6">
        <v>91</v>
      </c>
      <c r="X95" s="54">
        <f>求节点(B$10:B$26,Q$10:Q$26,$W95)*(其他调用!AS95+其他调用!AZ95*$D$28*$D$29)*6</f>
        <v>3099.5153688093005</v>
      </c>
      <c r="Y95" s="54">
        <f>求节点(C$10:C$26,R$10:R$26,$W95)*(其他调用!AT95+其他调用!BA95*$D$28*$D$29)*6</f>
        <v>2292.4379719820636</v>
      </c>
      <c r="Z95" s="54">
        <f>求节点(D$10:D$26,S$10:S$26,$W95)*(其他调用!AU95+其他调用!BB95*$D$28*$D$29)*6</f>
        <v>3290.099505638037</v>
      </c>
      <c r="AA95" s="54">
        <f>求节点(E$10:E$26,T$10:T$26,$W95)*(其他调用!AV95+其他调用!BC95*$D$28*$D$29)*6</f>
        <v>2427.6111596071396</v>
      </c>
      <c r="AB95" s="54">
        <f>求节点(F$10:F$26,U$10:U$26,$W95)*(其他调用!AW95+其他调用!BD95*$D$28*$D$29)*6</f>
        <v>3563.7511685193476</v>
      </c>
      <c r="AC95" s="62">
        <f>[1]节奏总纲!$BJ94</f>
        <v>3.4999999999999978</v>
      </c>
      <c r="AD95" s="62">
        <f>[1]节奏总纲!$BJ94</f>
        <v>3.4999999999999978</v>
      </c>
      <c r="AE95" s="62">
        <f>[1]节奏总纲!$BJ94</f>
        <v>3.4999999999999978</v>
      </c>
      <c r="AF95" s="62">
        <f>[1]节奏总纲!$BJ94</f>
        <v>3.4999999999999978</v>
      </c>
      <c r="AG95" s="62">
        <f>[1]节奏总纲!$BJ94</f>
        <v>3.4999999999999978</v>
      </c>
      <c r="AI95" s="34">
        <v>91</v>
      </c>
      <c r="AJ95" s="34">
        <f>求节点(节奏总纲!$D$4:$D$113,AC$5:AC$104,$AI95)</f>
        <v>3.0076472080226657</v>
      </c>
      <c r="AK95" s="34">
        <f>求节点(节奏总纲!$D$4:$D$113,AD$5:AD$104,$AI95)</f>
        <v>3.0076472080226657</v>
      </c>
      <c r="AL95" s="34">
        <f>求节点(节奏总纲!$D$4:$D$113,AE$5:AE$104,$AI95)</f>
        <v>3.0076472080226657</v>
      </c>
      <c r="AM95" s="34">
        <f>求节点(节奏总纲!$D$4:$D$113,AF$5:AF$104,$AI95)</f>
        <v>3.0076472080226657</v>
      </c>
      <c r="AN95" s="34">
        <f>求节点(节奏总纲!$D$4:$D$113,AG$5:AG$104,$AI95)</f>
        <v>3.0076472080226657</v>
      </c>
    </row>
    <row r="96" spans="23:40" x14ac:dyDescent="0.2">
      <c r="W96" s="6">
        <v>92</v>
      </c>
      <c r="X96" s="54">
        <f>求节点(B$10:B$26,Q$10:Q$26,$W96)*(其他调用!AS96+其他调用!AZ96*$D$28*$D$29)*6</f>
        <v>3123.5236005188181</v>
      </c>
      <c r="Y96" s="54">
        <f>求节点(C$10:C$26,R$10:R$26,$W96)*(其他调用!AT96+其他调用!BA96*$D$28*$D$29)*6</f>
        <v>2309.1955450066457</v>
      </c>
      <c r="Z96" s="54">
        <f>求节点(D$10:D$26,S$10:S$26,$W96)*(其他调用!AU96+其他调用!BB96*$D$28*$D$29)*6</f>
        <v>3290.099505638037</v>
      </c>
      <c r="AA96" s="54">
        <f>求节点(E$10:E$26,T$10:T$26,$W96)*(其他调用!AV96+其他调用!BC96*$D$28*$D$29)*6</f>
        <v>2427.6111596071396</v>
      </c>
      <c r="AB96" s="54">
        <f>求节点(F$10:F$26,U$10:U$26,$W96)*(其他调用!AW96+其他调用!BD96*$D$28*$D$29)*6</f>
        <v>3563.7511685193476</v>
      </c>
      <c r="AC96" s="62">
        <f>[1]节奏总纲!$BJ95</f>
        <v>3.4999999999999978</v>
      </c>
      <c r="AD96" s="62">
        <f>[1]节奏总纲!$BJ95</f>
        <v>3.4999999999999978</v>
      </c>
      <c r="AE96" s="62">
        <f>[1]节奏总纲!$BJ95</f>
        <v>3.4999999999999978</v>
      </c>
      <c r="AF96" s="62">
        <f>[1]节奏总纲!$BJ95</f>
        <v>3.4999999999999978</v>
      </c>
      <c r="AG96" s="62">
        <f>[1]节奏总纲!$BJ95</f>
        <v>3.4999999999999978</v>
      </c>
      <c r="AI96" s="34">
        <v>92</v>
      </c>
      <c r="AJ96" s="34">
        <f>求节点(节奏总纲!$D$4:$D$113,AC$5:AC$104,$AI96)</f>
        <v>3.0127784190420837</v>
      </c>
      <c r="AK96" s="34">
        <f>求节点(节奏总纲!$D$4:$D$113,AD$5:AD$104,$AI96)</f>
        <v>3.0127784190420837</v>
      </c>
      <c r="AL96" s="34">
        <f>求节点(节奏总纲!$D$4:$D$113,AE$5:AE$104,$AI96)</f>
        <v>3.0127784190420837</v>
      </c>
      <c r="AM96" s="34">
        <f>求节点(节奏总纲!$D$4:$D$113,AF$5:AF$104,$AI96)</f>
        <v>3.0127784190420837</v>
      </c>
      <c r="AN96" s="34">
        <f>求节点(节奏总纲!$D$4:$D$113,AG$5:AG$104,$AI96)</f>
        <v>3.0127784190420837</v>
      </c>
    </row>
    <row r="97" spans="23:40" x14ac:dyDescent="0.2">
      <c r="W97" s="6">
        <v>93</v>
      </c>
      <c r="X97" s="54">
        <f>求节点(B$10:B$26,Q$10:Q$26,$W97)*(其他调用!AS97+其他调用!AZ97*$D$28*$D$29)*6</f>
        <v>3143.8526611579646</v>
      </c>
      <c r="Y97" s="54">
        <f>求节点(C$10:C$26,R$10:R$26,$W97)*(其他调用!AT97+其他调用!BA97*$D$28*$D$29)*6</f>
        <v>2309.1955450066457</v>
      </c>
      <c r="Z97" s="54">
        <f>求节点(D$10:D$26,S$10:S$26,$W97)*(其他调用!AU97+其他调用!BB97*$D$28*$D$29)*6</f>
        <v>3290.099505638037</v>
      </c>
      <c r="AA97" s="54">
        <f>求节点(E$10:E$26,T$10:T$26,$W97)*(其他调用!AV97+其他调用!BC97*$D$28*$D$29)*6</f>
        <v>2427.6111596071396</v>
      </c>
      <c r="AB97" s="54">
        <f>求节点(F$10:F$26,U$10:U$26,$W97)*(其他调用!AW97+其他调用!BD97*$D$28*$D$29)*6</f>
        <v>3563.7511685193476</v>
      </c>
      <c r="AC97" s="62">
        <f>[1]节奏总纲!$BJ96</f>
        <v>3.4999999999999978</v>
      </c>
      <c r="AD97" s="62">
        <f>[1]节奏总纲!$BJ96</f>
        <v>3.4999999999999978</v>
      </c>
      <c r="AE97" s="62">
        <f>[1]节奏总纲!$BJ96</f>
        <v>3.4999999999999978</v>
      </c>
      <c r="AF97" s="62">
        <f>[1]节奏总纲!$BJ96</f>
        <v>3.4999999999999978</v>
      </c>
      <c r="AG97" s="62">
        <f>[1]节奏总纲!$BJ96</f>
        <v>3.4999999999999978</v>
      </c>
      <c r="AI97" s="34">
        <v>93</v>
      </c>
      <c r="AJ97" s="34">
        <f>求节点(节奏总纲!$D$4:$D$113,AC$5:AC$104,$AI97)</f>
        <v>3.0179096300615011</v>
      </c>
      <c r="AK97" s="34">
        <f>求节点(节奏总纲!$D$4:$D$113,AD$5:AD$104,$AI97)</f>
        <v>3.0179096300615011</v>
      </c>
      <c r="AL97" s="34">
        <f>求节点(节奏总纲!$D$4:$D$113,AE$5:AE$104,$AI97)</f>
        <v>3.0179096300615011</v>
      </c>
      <c r="AM97" s="34">
        <f>求节点(节奏总纲!$D$4:$D$113,AF$5:AF$104,$AI97)</f>
        <v>3.0179096300615011</v>
      </c>
      <c r="AN97" s="34">
        <f>求节点(节奏总纲!$D$4:$D$113,AG$5:AG$104,$AI97)</f>
        <v>3.0179096300615011</v>
      </c>
    </row>
    <row r="98" spans="23:40" x14ac:dyDescent="0.2">
      <c r="W98" s="6">
        <v>94</v>
      </c>
      <c r="X98" s="54">
        <f>求节点(B$10:B$26,Q$10:Q$26,$W98)*(其他调用!AS98+其他调用!AZ98*$D$28*$D$29)*6</f>
        <v>3143.8526611579646</v>
      </c>
      <c r="Y98" s="54">
        <f>求节点(C$10:C$26,R$10:R$26,$W98)*(其他调用!AT98+其他调用!BA98*$D$28*$D$29)*6</f>
        <v>2309.1955450066457</v>
      </c>
      <c r="Z98" s="54">
        <f>求节点(D$10:D$26,S$10:S$26,$W98)*(其他调用!AU98+其他调用!BB98*$D$28*$D$29)*6</f>
        <v>3290.099505638037</v>
      </c>
      <c r="AA98" s="54">
        <f>求节点(E$10:E$26,T$10:T$26,$W98)*(其他调用!AV98+其他调用!BC98*$D$28*$D$29)*6</f>
        <v>2427.6111596071396</v>
      </c>
      <c r="AB98" s="54">
        <f>求节点(F$10:F$26,U$10:U$26,$W98)*(其他调用!AW98+其他调用!BD98*$D$28*$D$29)*6</f>
        <v>3563.7511685193476</v>
      </c>
      <c r="AC98" s="62">
        <f>[1]节奏总纲!$BJ97</f>
        <v>3.4999999999999978</v>
      </c>
      <c r="AD98" s="62">
        <f>[1]节奏总纲!$BJ97</f>
        <v>3.4999999999999978</v>
      </c>
      <c r="AE98" s="62">
        <f>[1]节奏总纲!$BJ97</f>
        <v>3.4999999999999978</v>
      </c>
      <c r="AF98" s="62">
        <f>[1]节奏总纲!$BJ97</f>
        <v>3.4999999999999978</v>
      </c>
      <c r="AG98" s="62">
        <f>[1]节奏总纲!$BJ97</f>
        <v>3.4999999999999978</v>
      </c>
      <c r="AI98" s="34">
        <v>94</v>
      </c>
      <c r="AJ98" s="34">
        <f>求节点(节奏总纲!$D$4:$D$113,AC$5:AC$104,$AI98)</f>
        <v>3.0230408410809191</v>
      </c>
      <c r="AK98" s="34">
        <f>求节点(节奏总纲!$D$4:$D$113,AD$5:AD$104,$AI98)</f>
        <v>3.0230408410809191</v>
      </c>
      <c r="AL98" s="34">
        <f>求节点(节奏总纲!$D$4:$D$113,AE$5:AE$104,$AI98)</f>
        <v>3.0230408410809191</v>
      </c>
      <c r="AM98" s="34">
        <f>求节点(节奏总纲!$D$4:$D$113,AF$5:AF$104,$AI98)</f>
        <v>3.0230408410809191</v>
      </c>
      <c r="AN98" s="34">
        <f>求节点(节奏总纲!$D$4:$D$113,AG$5:AG$104,$AI98)</f>
        <v>3.0230408410809191</v>
      </c>
    </row>
    <row r="99" spans="23:40" x14ac:dyDescent="0.2">
      <c r="W99" s="6">
        <v>95</v>
      </c>
      <c r="X99" s="54">
        <f>求节点(B$10:B$26,Q$10:Q$26,$W99)*(其他调用!AS99+其他调用!AZ99*$D$28*$D$29)*6</f>
        <v>3143.8526611579646</v>
      </c>
      <c r="Y99" s="54">
        <f>求节点(C$10:C$26,R$10:R$26,$W99)*(其他调用!AT99+其他调用!BA99*$D$28*$D$29)*6</f>
        <v>2309.1955450066457</v>
      </c>
      <c r="Z99" s="54">
        <f>求节点(D$10:D$26,S$10:S$26,$W99)*(其他调用!AU99+其他调用!BB99*$D$28*$D$29)*6</f>
        <v>3290.099505638037</v>
      </c>
      <c r="AA99" s="54">
        <f>求节点(E$10:E$26,T$10:T$26,$W99)*(其他调用!AV99+其他调用!BC99*$D$28*$D$29)*6</f>
        <v>2427.6111596071396</v>
      </c>
      <c r="AB99" s="54">
        <f>求节点(F$10:F$26,U$10:U$26,$W99)*(其他调用!AW99+其他调用!BD99*$D$28*$D$29)*6</f>
        <v>3563.7511685193476</v>
      </c>
      <c r="AC99" s="62">
        <f>[1]节奏总纲!$BJ98</f>
        <v>3.4999999999999978</v>
      </c>
      <c r="AD99" s="62">
        <f>[1]节奏总纲!$BJ98</f>
        <v>3.4999999999999978</v>
      </c>
      <c r="AE99" s="62">
        <f>[1]节奏总纲!$BJ98</f>
        <v>3.4999999999999978</v>
      </c>
      <c r="AF99" s="62">
        <f>[1]节奏总纲!$BJ98</f>
        <v>3.4999999999999978</v>
      </c>
      <c r="AG99" s="62">
        <f>[1]节奏总纲!$BJ98</f>
        <v>3.4999999999999978</v>
      </c>
      <c r="AI99" s="34">
        <v>95</v>
      </c>
      <c r="AJ99" s="34">
        <f>求节点(节奏总纲!$D$4:$D$113,AC$5:AC$104,$AI99)</f>
        <v>3.0281720521003366</v>
      </c>
      <c r="AK99" s="34">
        <f>求节点(节奏总纲!$D$4:$D$113,AD$5:AD$104,$AI99)</f>
        <v>3.0281720521003366</v>
      </c>
      <c r="AL99" s="34">
        <f>求节点(节奏总纲!$D$4:$D$113,AE$5:AE$104,$AI99)</f>
        <v>3.0281720521003366</v>
      </c>
      <c r="AM99" s="34">
        <f>求节点(节奏总纲!$D$4:$D$113,AF$5:AF$104,$AI99)</f>
        <v>3.0281720521003366</v>
      </c>
      <c r="AN99" s="34">
        <f>求节点(节奏总纲!$D$4:$D$113,AG$5:AG$104,$AI99)</f>
        <v>3.0281720521003366</v>
      </c>
    </row>
    <row r="100" spans="23:40" x14ac:dyDescent="0.2">
      <c r="W100" s="6">
        <v>96</v>
      </c>
      <c r="X100" s="54">
        <f>求节点(B$10:B$26,Q$10:Q$26,$W100)*(其他调用!AS100+其他调用!AZ100*$D$28*$D$29)*6</f>
        <v>3143.8526611579646</v>
      </c>
      <c r="Y100" s="54">
        <f>求节点(C$10:C$26,R$10:R$26,$W100)*(其他调用!AT100+其他调用!BA100*$D$28*$D$29)*6</f>
        <v>2309.1955450066457</v>
      </c>
      <c r="Z100" s="54">
        <f>求节点(D$10:D$26,S$10:S$26,$W100)*(其他调用!AU100+其他调用!BB100*$D$28*$D$29)*6</f>
        <v>3290.099505638037</v>
      </c>
      <c r="AA100" s="54">
        <f>求节点(E$10:E$26,T$10:T$26,$W100)*(其他调用!AV100+其他调用!BC100*$D$28*$D$29)*6</f>
        <v>2427.6111596071396</v>
      </c>
      <c r="AB100" s="54">
        <f>求节点(F$10:F$26,U$10:U$26,$W100)*(其他调用!AW100+其他调用!BD100*$D$28*$D$29)*6</f>
        <v>3563.7511685193476</v>
      </c>
      <c r="AC100" s="62">
        <f>[1]节奏总纲!$BJ99</f>
        <v>3.4999999999999978</v>
      </c>
      <c r="AD100" s="62">
        <f>[1]节奏总纲!$BJ99</f>
        <v>3.4999999999999978</v>
      </c>
      <c r="AE100" s="62">
        <f>[1]节奏总纲!$BJ99</f>
        <v>3.4999999999999978</v>
      </c>
      <c r="AF100" s="62">
        <f>[1]节奏总纲!$BJ99</f>
        <v>3.4999999999999978</v>
      </c>
      <c r="AG100" s="62">
        <f>[1]节奏总纲!$BJ99</f>
        <v>3.4999999999999978</v>
      </c>
      <c r="AI100" s="34">
        <v>96</v>
      </c>
      <c r="AJ100" s="34">
        <f>求节点(节奏总纲!$D$4:$D$113,AC$5:AC$104,$AI100)</f>
        <v>3.0333032631197545</v>
      </c>
      <c r="AK100" s="34">
        <f>求节点(节奏总纲!$D$4:$D$113,AD$5:AD$104,$AI100)</f>
        <v>3.0333032631197545</v>
      </c>
      <c r="AL100" s="34">
        <f>求节点(节奏总纲!$D$4:$D$113,AE$5:AE$104,$AI100)</f>
        <v>3.0333032631197545</v>
      </c>
      <c r="AM100" s="34">
        <f>求节点(节奏总纲!$D$4:$D$113,AF$5:AF$104,$AI100)</f>
        <v>3.0333032631197545</v>
      </c>
      <c r="AN100" s="34">
        <f>求节点(节奏总纲!$D$4:$D$113,AG$5:AG$104,$AI100)</f>
        <v>3.0333032631197545</v>
      </c>
    </row>
    <row r="101" spans="23:40" x14ac:dyDescent="0.2">
      <c r="W101" s="6">
        <v>97</v>
      </c>
      <c r="X101" s="54">
        <f>求节点(B$10:B$26,Q$10:Q$26,$W101)*(其他调用!AS101+其他调用!AZ101*$D$28*$D$29)*6</f>
        <v>3143.8526611579646</v>
      </c>
      <c r="Y101" s="54">
        <f>求节点(C$10:C$26,R$10:R$26,$W101)*(其他调用!AT101+其他调用!BA101*$D$28*$D$29)*6</f>
        <v>2309.1955450066457</v>
      </c>
      <c r="Z101" s="54">
        <f>求节点(D$10:D$26,S$10:S$26,$W101)*(其他调用!AU101+其他调用!BB101*$D$28*$D$29)*6</f>
        <v>3290.099505638037</v>
      </c>
      <c r="AA101" s="54">
        <f>求节点(E$10:E$26,T$10:T$26,$W101)*(其他调用!AV101+其他调用!BC101*$D$28*$D$29)*6</f>
        <v>2427.6111596071396</v>
      </c>
      <c r="AB101" s="54">
        <f>求节点(F$10:F$26,U$10:U$26,$W101)*(其他调用!AW101+其他调用!BD101*$D$28*$D$29)*6</f>
        <v>3563.7511685193476</v>
      </c>
      <c r="AC101" s="62">
        <f>[1]节奏总纲!$BJ100</f>
        <v>3.4999999999999978</v>
      </c>
      <c r="AD101" s="62">
        <f>[1]节奏总纲!$BJ100</f>
        <v>3.4999999999999978</v>
      </c>
      <c r="AE101" s="62">
        <f>[1]节奏总纲!$BJ100</f>
        <v>3.4999999999999978</v>
      </c>
      <c r="AF101" s="62">
        <f>[1]节奏总纲!$BJ100</f>
        <v>3.4999999999999978</v>
      </c>
      <c r="AG101" s="62">
        <f>[1]节奏总纲!$BJ100</f>
        <v>3.4999999999999978</v>
      </c>
      <c r="AI101" s="34">
        <v>97</v>
      </c>
      <c r="AJ101" s="34">
        <f>求节点(节奏总纲!$D$4:$D$113,AC$5:AC$104,$AI101)</f>
        <v>3.0380928659996558</v>
      </c>
      <c r="AK101" s="34">
        <f>求节点(节奏总纲!$D$4:$D$113,AD$5:AD$104,$AI101)</f>
        <v>3.0380928659996558</v>
      </c>
      <c r="AL101" s="34">
        <f>求节点(节奏总纲!$D$4:$D$113,AE$5:AE$104,$AI101)</f>
        <v>3.0380928659996558</v>
      </c>
      <c r="AM101" s="34">
        <f>求节点(节奏总纲!$D$4:$D$113,AF$5:AF$104,$AI101)</f>
        <v>3.0380928659996558</v>
      </c>
      <c r="AN101" s="34">
        <f>求节点(节奏总纲!$D$4:$D$113,AG$5:AG$104,$AI101)</f>
        <v>3.0380928659996558</v>
      </c>
    </row>
    <row r="102" spans="23:40" x14ac:dyDescent="0.2">
      <c r="W102" s="6">
        <v>98</v>
      </c>
      <c r="X102" s="54">
        <f>求节点(B$10:B$26,Q$10:Q$26,$W102)*(其他调用!AS102+其他调用!AZ102*$D$28*$D$29)*6</f>
        <v>3143.8526611579646</v>
      </c>
      <c r="Y102" s="54">
        <f>求节点(C$10:C$26,R$10:R$26,$W102)*(其他调用!AT102+其他调用!BA102*$D$28*$D$29)*6</f>
        <v>2309.1955450066457</v>
      </c>
      <c r="Z102" s="54">
        <f>求节点(D$10:D$26,S$10:S$26,$W102)*(其他调用!AU102+其他调用!BB102*$D$28*$D$29)*6</f>
        <v>3290.099505638037</v>
      </c>
      <c r="AA102" s="54">
        <f>求节点(E$10:E$26,T$10:T$26,$W102)*(其他调用!AV102+其他调用!BC102*$D$28*$D$29)*6</f>
        <v>2427.6111596071396</v>
      </c>
      <c r="AB102" s="54">
        <f>求节点(F$10:F$26,U$10:U$26,$W102)*(其他调用!AW102+其他调用!BD102*$D$28*$D$29)*6</f>
        <v>3563.7511685193476</v>
      </c>
      <c r="AC102" s="62">
        <f>[1]节奏总纲!$BJ101</f>
        <v>3.4999999999999978</v>
      </c>
      <c r="AD102" s="62">
        <f>[1]节奏总纲!$BJ101</f>
        <v>3.4999999999999978</v>
      </c>
      <c r="AE102" s="62">
        <f>[1]节奏总纲!$BJ101</f>
        <v>3.4999999999999978</v>
      </c>
      <c r="AF102" s="62">
        <f>[1]节奏总纲!$BJ101</f>
        <v>3.4999999999999978</v>
      </c>
      <c r="AG102" s="62">
        <f>[1]节奏总纲!$BJ101</f>
        <v>3.4999999999999978</v>
      </c>
      <c r="AI102" s="34">
        <v>98</v>
      </c>
      <c r="AJ102" s="34">
        <f>求节点(节奏总纲!$D$4:$D$113,AC$5:AC$104,$AI102)</f>
        <v>3.0428804551673094</v>
      </c>
      <c r="AK102" s="34">
        <f>求节点(节奏总纲!$D$4:$D$113,AD$5:AD$104,$AI102)</f>
        <v>3.0428804551673094</v>
      </c>
      <c r="AL102" s="34">
        <f>求节点(节奏总纲!$D$4:$D$113,AE$5:AE$104,$AI102)</f>
        <v>3.0428804551673094</v>
      </c>
      <c r="AM102" s="34">
        <f>求节点(节奏总纲!$D$4:$D$113,AF$5:AF$104,$AI102)</f>
        <v>3.0428804551673094</v>
      </c>
      <c r="AN102" s="34">
        <f>求节点(节奏总纲!$D$4:$D$113,AG$5:AG$104,$AI102)</f>
        <v>3.0428804551673094</v>
      </c>
    </row>
    <row r="103" spans="23:40" x14ac:dyDescent="0.2">
      <c r="W103" s="6">
        <v>99</v>
      </c>
      <c r="X103" s="54">
        <f>求节点(B$10:B$26,Q$10:Q$26,$W103)*(其他调用!AS103+其他调用!AZ103*$D$28*$D$29)*6</f>
        <v>3143.8526611579646</v>
      </c>
      <c r="Y103" s="54">
        <f>求节点(C$10:C$26,R$10:R$26,$W103)*(其他调用!AT103+其他调用!BA103*$D$28*$D$29)*6</f>
        <v>2309.1955450066457</v>
      </c>
      <c r="Z103" s="54">
        <f>求节点(D$10:D$26,S$10:S$26,$W103)*(其他调用!AU103+其他调用!BB103*$D$28*$D$29)*6</f>
        <v>3290.099505638037</v>
      </c>
      <c r="AA103" s="54">
        <f>求节点(E$10:E$26,T$10:T$26,$W103)*(其他调用!AV103+其他调用!BC103*$D$28*$D$29)*6</f>
        <v>2427.6111596071396</v>
      </c>
      <c r="AB103" s="54">
        <f>求节点(F$10:F$26,U$10:U$26,$W103)*(其他调用!AW103+其他调用!BD103*$D$28*$D$29)*6</f>
        <v>3563.7511685193476</v>
      </c>
      <c r="AC103" s="62">
        <f>[1]节奏总纲!$BJ102</f>
        <v>3.4999999999999978</v>
      </c>
      <c r="AD103" s="62">
        <f>[1]节奏总纲!$BJ102</f>
        <v>3.4999999999999978</v>
      </c>
      <c r="AE103" s="62">
        <f>[1]节奏总纲!$BJ102</f>
        <v>3.4999999999999978</v>
      </c>
      <c r="AF103" s="62">
        <f>[1]节奏总纲!$BJ102</f>
        <v>3.4999999999999978</v>
      </c>
      <c r="AG103" s="62">
        <f>[1]节奏总纲!$BJ102</f>
        <v>3.4999999999999978</v>
      </c>
      <c r="AI103" s="34">
        <v>99</v>
      </c>
      <c r="AJ103" s="34">
        <f>求节点(节奏总纲!$D$4:$D$113,AC$5:AC$104,$AI103)</f>
        <v>3.0476680443349635</v>
      </c>
      <c r="AK103" s="34">
        <f>求节点(节奏总纲!$D$4:$D$113,AD$5:AD$104,$AI103)</f>
        <v>3.0476680443349635</v>
      </c>
      <c r="AL103" s="34">
        <f>求节点(节奏总纲!$D$4:$D$113,AE$5:AE$104,$AI103)</f>
        <v>3.0476680443349635</v>
      </c>
      <c r="AM103" s="34">
        <f>求节点(节奏总纲!$D$4:$D$113,AF$5:AF$104,$AI103)</f>
        <v>3.0476680443349635</v>
      </c>
      <c r="AN103" s="34">
        <f>求节点(节奏总纲!$D$4:$D$113,AG$5:AG$104,$AI103)</f>
        <v>3.0476680443349635</v>
      </c>
    </row>
    <row r="104" spans="23:40" x14ac:dyDescent="0.2">
      <c r="W104" s="6">
        <v>100</v>
      </c>
      <c r="X104" s="54">
        <f>求节点(B$10:B$26,Q$10:Q$26,$W104)*(其他调用!AS104+其他调用!AZ104*$D$28*$D$29)*6</f>
        <v>3143.8526611579646</v>
      </c>
      <c r="Y104" s="54">
        <f>求节点(C$10:C$26,R$10:R$26,$W104)*(其他调用!AT104+其他调用!BA104*$D$28*$D$29)*6</f>
        <v>2309.1955450066457</v>
      </c>
      <c r="Z104" s="54">
        <f>求节点(D$10:D$26,S$10:S$26,$W104)*(其他调用!AU104+其他调用!BB104*$D$28*$D$29)*6</f>
        <v>3290.099505638037</v>
      </c>
      <c r="AA104" s="54">
        <f>求节点(E$10:E$26,T$10:T$26,$W104)*(其他调用!AV104+其他调用!BC104*$D$28*$D$29)*6</f>
        <v>2427.6111596071396</v>
      </c>
      <c r="AB104" s="54">
        <f>求节点(F$10:F$26,U$10:U$26,$W104)*(其他调用!AW104+其他调用!BD104*$D$28*$D$29)*6</f>
        <v>3563.7511685193476</v>
      </c>
      <c r="AC104" s="62">
        <f>[1]节奏总纲!$BJ103</f>
        <v>3.4999999999999978</v>
      </c>
      <c r="AD104" s="62">
        <f>[1]节奏总纲!$BJ103</f>
        <v>3.4999999999999978</v>
      </c>
      <c r="AE104" s="62">
        <f>[1]节奏总纲!$BJ103</f>
        <v>3.4999999999999978</v>
      </c>
      <c r="AF104" s="62">
        <f>[1]节奏总纲!$BJ103</f>
        <v>3.4999999999999978</v>
      </c>
      <c r="AG104" s="62">
        <f>[1]节奏总纲!$BJ103</f>
        <v>3.4999999999999978</v>
      </c>
      <c r="AI104" s="34">
        <v>100</v>
      </c>
      <c r="AJ104" s="34">
        <f>求节点(节奏总纲!$D$4:$D$113,AC$5:AC$104,$AI104)</f>
        <v>3.0524556335026176</v>
      </c>
      <c r="AK104" s="34">
        <f>求节点(节奏总纲!$D$4:$D$113,AD$5:AD$104,$AI104)</f>
        <v>3.0524556335026176</v>
      </c>
      <c r="AL104" s="34">
        <f>求节点(节奏总纲!$D$4:$D$113,AE$5:AE$104,$AI104)</f>
        <v>3.0524556335026176</v>
      </c>
      <c r="AM104" s="34">
        <f>求节点(节奏总纲!$D$4:$D$113,AF$5:AF$104,$AI104)</f>
        <v>3.0524556335026176</v>
      </c>
      <c r="AN104" s="34">
        <f>求节点(节奏总纲!$D$4:$D$113,AG$5:AG$104,$AI104)</f>
        <v>3.0524556335026176</v>
      </c>
    </row>
    <row r="105" spans="23:40" x14ac:dyDescent="0.2">
      <c r="W105" s="98">
        <v>101</v>
      </c>
      <c r="X105" s="98">
        <f>求节点(B$10:B$26,Q$10:Q$26,$W105)*(其他调用!AS105+其他调用!AZ105*$D$28*$D$29)*6</f>
        <v>3143.8526611579646</v>
      </c>
      <c r="Y105" s="98">
        <f>求节点(C$10:C$26,R$10:R$26,$W105)*(其他调用!AT105+其他调用!BA105*$D$28*$D$29)*6</f>
        <v>2309.1955450066457</v>
      </c>
      <c r="Z105" s="98">
        <f>求节点(D$10:D$26,S$10:S$26,$W105)*(其他调用!AU105+其他调用!BB105*$D$28*$D$29)*6</f>
        <v>3290.099505638037</v>
      </c>
      <c r="AA105" s="98">
        <f>求节点(E$10:E$26,T$10:T$26,$W105)*(其他调用!AV105+其他调用!BC105*$D$28*$D$29)*6</f>
        <v>2427.6111596071396</v>
      </c>
      <c r="AB105" s="98">
        <f>求节点(F$10:F$26,U$10:U$26,$W105)*(其他调用!AW105+其他调用!BD105*$D$28*$D$29)*6</f>
        <v>3563.7511685193476</v>
      </c>
      <c r="AC105" s="98">
        <f>[1]节奏总纲!$BJ104</f>
        <v>3.4999999999999978</v>
      </c>
      <c r="AD105" s="98">
        <f>[1]节奏总纲!$BJ104</f>
        <v>3.4999999999999978</v>
      </c>
      <c r="AE105" s="98">
        <f>[1]节奏总纲!$BJ104</f>
        <v>3.4999999999999978</v>
      </c>
      <c r="AF105" s="98">
        <f>[1]节奏总纲!$BJ104</f>
        <v>3.4999999999999978</v>
      </c>
      <c r="AG105" s="98">
        <f>[1]节奏总纲!$BJ104</f>
        <v>3.4999999999999978</v>
      </c>
      <c r="AI105" s="34">
        <v>101</v>
      </c>
      <c r="AJ105" s="34">
        <f>求节点(节奏总纲!$D$4:$D$113,AC$5:AC$104,$AI105)</f>
        <v>3.0572432226702713</v>
      </c>
      <c r="AK105" s="34">
        <f>求节点(节奏总纲!$D$4:$D$113,AD$5:AD$104,$AI105)</f>
        <v>3.0572432226702713</v>
      </c>
      <c r="AL105" s="34">
        <f>求节点(节奏总纲!$D$4:$D$113,AE$5:AE$104,$AI105)</f>
        <v>3.0572432226702713</v>
      </c>
      <c r="AM105" s="34">
        <f>求节点(节奏总纲!$D$4:$D$113,AF$5:AF$104,$AI105)</f>
        <v>3.0572432226702713</v>
      </c>
      <c r="AN105" s="34">
        <f>求节点(节奏总纲!$D$4:$D$113,AG$5:AG$104,$AI105)</f>
        <v>3.0572432226702713</v>
      </c>
    </row>
    <row r="106" spans="23:40" x14ac:dyDescent="0.2">
      <c r="W106" s="98">
        <v>102</v>
      </c>
      <c r="X106" s="98">
        <f>求节点(B$10:B$26,Q$10:Q$26,$W106)*(其他调用!AS106+其他调用!AZ106*$D$28*$D$29)*6</f>
        <v>3143.8526611579646</v>
      </c>
      <c r="Y106" s="98">
        <f>求节点(C$10:C$26,R$10:R$26,$W106)*(其他调用!AT106+其他调用!BA106*$D$28*$D$29)*6</f>
        <v>2309.1955450066457</v>
      </c>
      <c r="Z106" s="98">
        <f>求节点(D$10:D$26,S$10:S$26,$W106)*(其他调用!AU106+其他调用!BB106*$D$28*$D$29)*6</f>
        <v>3290.099505638037</v>
      </c>
      <c r="AA106" s="98">
        <f>求节点(E$10:E$26,T$10:T$26,$W106)*(其他调用!AV106+其他调用!BC106*$D$28*$D$29)*6</f>
        <v>2427.6111596071396</v>
      </c>
      <c r="AB106" s="98">
        <f>求节点(F$10:F$26,U$10:U$26,$W106)*(其他调用!AW106+其他调用!BD106*$D$28*$D$29)*6</f>
        <v>3563.7511685193476</v>
      </c>
      <c r="AC106" s="98">
        <f>[1]节奏总纲!$BJ105</f>
        <v>3.4999999999999978</v>
      </c>
      <c r="AD106" s="98">
        <f>[1]节奏总纲!$BJ105</f>
        <v>3.4999999999999978</v>
      </c>
      <c r="AE106" s="98">
        <f>[1]节奏总纲!$BJ105</f>
        <v>3.4999999999999978</v>
      </c>
      <c r="AF106" s="98">
        <f>[1]节奏总纲!$BJ105</f>
        <v>3.4999999999999978</v>
      </c>
      <c r="AG106" s="98">
        <f>[1]节奏总纲!$BJ105</f>
        <v>3.4999999999999978</v>
      </c>
      <c r="AI106" s="34">
        <v>102</v>
      </c>
      <c r="AJ106" s="34">
        <f>求节点(节奏总纲!$D$4:$D$113,AC$5:AC$104,$AI106)</f>
        <v>3.0620308118379254</v>
      </c>
      <c r="AK106" s="34">
        <f>求节点(节奏总纲!$D$4:$D$113,AD$5:AD$104,$AI106)</f>
        <v>3.0620308118379254</v>
      </c>
      <c r="AL106" s="34">
        <f>求节点(节奏总纲!$D$4:$D$113,AE$5:AE$104,$AI106)</f>
        <v>3.0620308118379254</v>
      </c>
      <c r="AM106" s="34">
        <f>求节点(节奏总纲!$D$4:$D$113,AF$5:AF$104,$AI106)</f>
        <v>3.0620308118379254</v>
      </c>
      <c r="AN106" s="34">
        <f>求节点(节奏总纲!$D$4:$D$113,AG$5:AG$104,$AI106)</f>
        <v>3.0620308118379254</v>
      </c>
    </row>
    <row r="107" spans="23:40" x14ac:dyDescent="0.2">
      <c r="W107" s="98">
        <v>103</v>
      </c>
      <c r="X107" s="98">
        <f>求节点(B$10:B$26,Q$10:Q$26,$W107)*(其他调用!AS107+其他调用!AZ107*$D$28*$D$29)*6</f>
        <v>3143.8526611579646</v>
      </c>
      <c r="Y107" s="98">
        <f>求节点(C$10:C$26,R$10:R$26,$W107)*(其他调用!AT107+其他调用!BA107*$D$28*$D$29)*6</f>
        <v>2309.1955450066457</v>
      </c>
      <c r="Z107" s="98">
        <f>求节点(D$10:D$26,S$10:S$26,$W107)*(其他调用!AU107+其他调用!BB107*$D$28*$D$29)*6</f>
        <v>3290.099505638037</v>
      </c>
      <c r="AA107" s="98">
        <f>求节点(E$10:E$26,T$10:T$26,$W107)*(其他调用!AV107+其他调用!BC107*$D$28*$D$29)*6</f>
        <v>2427.6111596071396</v>
      </c>
      <c r="AB107" s="98">
        <f>求节点(F$10:F$26,U$10:U$26,$W107)*(其他调用!AW107+其他调用!BD107*$D$28*$D$29)*6</f>
        <v>3563.7511685193476</v>
      </c>
      <c r="AC107" s="98">
        <f>[1]节奏总纲!$BJ106</f>
        <v>3.4999999999999978</v>
      </c>
      <c r="AD107" s="98">
        <f>[1]节奏总纲!$BJ106</f>
        <v>3.4999999999999978</v>
      </c>
      <c r="AE107" s="98">
        <f>[1]节奏总纲!$BJ106</f>
        <v>3.4999999999999978</v>
      </c>
      <c r="AF107" s="98">
        <f>[1]节奏总纲!$BJ106</f>
        <v>3.4999999999999978</v>
      </c>
      <c r="AG107" s="98">
        <f>[1]节奏总纲!$BJ106</f>
        <v>3.4999999999999978</v>
      </c>
      <c r="AI107" s="34">
        <v>103</v>
      </c>
      <c r="AJ107" s="34">
        <f>求节点(节奏总纲!$D$4:$D$113,AC$5:AC$104,$AI107)</f>
        <v>3.066808239810821</v>
      </c>
      <c r="AK107" s="34">
        <f>求节点(节奏总纲!$D$4:$D$113,AD$5:AD$104,$AI107)</f>
        <v>3.066808239810821</v>
      </c>
      <c r="AL107" s="34">
        <f>求节点(节奏总纲!$D$4:$D$113,AE$5:AE$104,$AI107)</f>
        <v>3.066808239810821</v>
      </c>
      <c r="AM107" s="34">
        <f>求节点(节奏总纲!$D$4:$D$113,AF$5:AF$104,$AI107)</f>
        <v>3.066808239810821</v>
      </c>
      <c r="AN107" s="34">
        <f>求节点(节奏总纲!$D$4:$D$113,AG$5:AG$104,$AI107)</f>
        <v>3.066808239810821</v>
      </c>
    </row>
    <row r="108" spans="23:40" x14ac:dyDescent="0.2">
      <c r="W108" s="98">
        <v>104</v>
      </c>
      <c r="X108" s="98">
        <f>求节点(B$10:B$26,Q$10:Q$26,$W108)*(其他调用!AS108+其他调用!AZ108*$D$28*$D$29)*6</f>
        <v>3143.8526611579646</v>
      </c>
      <c r="Y108" s="98">
        <f>求节点(C$10:C$26,R$10:R$26,$W108)*(其他调用!AT108+其他调用!BA108*$D$28*$D$29)*6</f>
        <v>2309.1955450066457</v>
      </c>
      <c r="Z108" s="98">
        <f>求节点(D$10:D$26,S$10:S$26,$W108)*(其他调用!AU108+其他调用!BB108*$D$28*$D$29)*6</f>
        <v>3290.099505638037</v>
      </c>
      <c r="AA108" s="98">
        <f>求节点(E$10:E$26,T$10:T$26,$W108)*(其他调用!AV108+其他调用!BC108*$D$28*$D$29)*6</f>
        <v>2427.6111596071396</v>
      </c>
      <c r="AB108" s="98">
        <f>求节点(F$10:F$26,U$10:U$26,$W108)*(其他调用!AW108+其他调用!BD108*$D$28*$D$29)*6</f>
        <v>3563.7511685193476</v>
      </c>
      <c r="AC108" s="98">
        <f>[1]节奏总纲!$BJ107</f>
        <v>3.4999999999999978</v>
      </c>
      <c r="AD108" s="98">
        <f>[1]节奏总纲!$BJ107</f>
        <v>3.4999999999999978</v>
      </c>
      <c r="AE108" s="98">
        <f>[1]节奏总纲!$BJ107</f>
        <v>3.4999999999999978</v>
      </c>
      <c r="AF108" s="98">
        <f>[1]节奏总纲!$BJ107</f>
        <v>3.4999999999999978</v>
      </c>
      <c r="AG108" s="98">
        <f>[1]节奏总纲!$BJ107</f>
        <v>3.4999999999999978</v>
      </c>
      <c r="AI108" s="34">
        <v>104</v>
      </c>
      <c r="AJ108" s="34">
        <f>求节点(节奏总纲!$D$4:$D$113,AC$5:AC$104,$AI108)</f>
        <v>3.0712752184541663</v>
      </c>
      <c r="AK108" s="34">
        <f>求节点(节奏总纲!$D$4:$D$113,AD$5:AD$104,$AI108)</f>
        <v>3.0712752184541663</v>
      </c>
      <c r="AL108" s="34">
        <f>求节点(节奏总纲!$D$4:$D$113,AE$5:AE$104,$AI108)</f>
        <v>3.0712752184541663</v>
      </c>
      <c r="AM108" s="34">
        <f>求节点(节奏总纲!$D$4:$D$113,AF$5:AF$104,$AI108)</f>
        <v>3.0712752184541663</v>
      </c>
      <c r="AN108" s="34">
        <f>求节点(节奏总纲!$D$4:$D$113,AG$5:AG$104,$AI108)</f>
        <v>3.0712752184541663</v>
      </c>
    </row>
    <row r="109" spans="23:40" x14ac:dyDescent="0.2">
      <c r="W109" s="98">
        <v>105</v>
      </c>
      <c r="X109" s="98">
        <f>求节点(B$10:B$26,Q$10:Q$26,$W109)*(其他调用!AS109+其他调用!AZ109*$D$28*$D$29)*6</f>
        <v>3143.8526611579646</v>
      </c>
      <c r="Y109" s="98">
        <f>求节点(C$10:C$26,R$10:R$26,$W109)*(其他调用!AT109+其他调用!BA109*$D$28*$D$29)*6</f>
        <v>2309.1955450066457</v>
      </c>
      <c r="Z109" s="98">
        <f>求节点(D$10:D$26,S$10:S$26,$W109)*(其他调用!AU109+其他调用!BB109*$D$28*$D$29)*6</f>
        <v>3290.099505638037</v>
      </c>
      <c r="AA109" s="98">
        <f>求节点(E$10:E$26,T$10:T$26,$W109)*(其他调用!AV109+其他调用!BC109*$D$28*$D$29)*6</f>
        <v>2427.6111596071396</v>
      </c>
      <c r="AB109" s="98">
        <f>求节点(F$10:F$26,U$10:U$26,$W109)*(其他调用!AW109+其他调用!BD109*$D$28*$D$29)*6</f>
        <v>3563.7511685193476</v>
      </c>
      <c r="AC109" s="98">
        <f>[1]节奏总纲!$BJ108</f>
        <v>3.4999999999999978</v>
      </c>
      <c r="AD109" s="98">
        <f>[1]节奏总纲!$BJ108</f>
        <v>3.4999999999999978</v>
      </c>
      <c r="AE109" s="98">
        <f>[1]节奏总纲!$BJ108</f>
        <v>3.4999999999999978</v>
      </c>
      <c r="AF109" s="98">
        <f>[1]节奏总纲!$BJ108</f>
        <v>3.4999999999999978</v>
      </c>
      <c r="AG109" s="98">
        <f>[1]节奏总纲!$BJ108</f>
        <v>3.4999999999999978</v>
      </c>
      <c r="AI109" s="34">
        <v>105</v>
      </c>
      <c r="AJ109" s="34">
        <f>求节点(节奏总纲!$D$4:$D$113,AC$5:AC$104,$AI109)</f>
        <v>3.0757421970975116</v>
      </c>
      <c r="AK109" s="34">
        <f>求节点(节奏总纲!$D$4:$D$113,AD$5:AD$104,$AI109)</f>
        <v>3.0757421970975116</v>
      </c>
      <c r="AL109" s="34">
        <f>求节点(节奏总纲!$D$4:$D$113,AE$5:AE$104,$AI109)</f>
        <v>3.0757421970975116</v>
      </c>
      <c r="AM109" s="34">
        <f>求节点(节奏总纲!$D$4:$D$113,AF$5:AF$104,$AI109)</f>
        <v>3.0757421970975116</v>
      </c>
      <c r="AN109" s="34">
        <f>求节点(节奏总纲!$D$4:$D$113,AG$5:AG$104,$AI109)</f>
        <v>3.0757421970975116</v>
      </c>
    </row>
    <row r="110" spans="23:40" x14ac:dyDescent="0.2">
      <c r="W110" s="98">
        <v>106</v>
      </c>
      <c r="X110" s="98">
        <f>求节点(B$10:B$26,Q$10:Q$26,$W110)*(其他调用!AS110+其他调用!AZ110*$D$28*$D$29)*6</f>
        <v>3143.8526611579646</v>
      </c>
      <c r="Y110" s="98">
        <f>求节点(C$10:C$26,R$10:R$26,$W110)*(其他调用!AT110+其他调用!BA110*$D$28*$D$29)*6</f>
        <v>2309.1955450066457</v>
      </c>
      <c r="Z110" s="98">
        <f>求节点(D$10:D$26,S$10:S$26,$W110)*(其他调用!AU110+其他调用!BB110*$D$28*$D$29)*6</f>
        <v>3290.099505638037</v>
      </c>
      <c r="AA110" s="98">
        <f>求节点(E$10:E$26,T$10:T$26,$W110)*(其他调用!AV110+其他调用!BC110*$D$28*$D$29)*6</f>
        <v>2427.6111596071396</v>
      </c>
      <c r="AB110" s="98">
        <f>求节点(F$10:F$26,U$10:U$26,$W110)*(其他调用!AW110+其他调用!BD110*$D$28*$D$29)*6</f>
        <v>3563.7511685193476</v>
      </c>
      <c r="AC110" s="98">
        <f>[1]节奏总纲!$BJ109</f>
        <v>3.4999999999999978</v>
      </c>
      <c r="AD110" s="98">
        <f>[1]节奏总纲!$BJ109</f>
        <v>3.4999999999999978</v>
      </c>
      <c r="AE110" s="98">
        <f>[1]节奏总纲!$BJ109</f>
        <v>3.4999999999999978</v>
      </c>
      <c r="AF110" s="98">
        <f>[1]节奏总纲!$BJ109</f>
        <v>3.4999999999999978</v>
      </c>
      <c r="AG110" s="98">
        <f>[1]节奏总纲!$BJ109</f>
        <v>3.4999999999999978</v>
      </c>
      <c r="AI110" s="34">
        <v>106</v>
      </c>
      <c r="AJ110" s="34">
        <f>求节点(节奏总纲!$D$4:$D$113,AC$5:AC$104,$AI110)</f>
        <v>3.0802091757408574</v>
      </c>
      <c r="AK110" s="34">
        <f>求节点(节奏总纲!$D$4:$D$113,AD$5:AD$104,$AI110)</f>
        <v>3.0802091757408574</v>
      </c>
      <c r="AL110" s="34">
        <f>求节点(节奏总纲!$D$4:$D$113,AE$5:AE$104,$AI110)</f>
        <v>3.0802091757408574</v>
      </c>
      <c r="AM110" s="34">
        <f>求节点(节奏总纲!$D$4:$D$113,AF$5:AF$104,$AI110)</f>
        <v>3.0802091757408574</v>
      </c>
      <c r="AN110" s="34">
        <f>求节点(节奏总纲!$D$4:$D$113,AG$5:AG$104,$AI110)</f>
        <v>3.0802091757408574</v>
      </c>
    </row>
    <row r="111" spans="23:40" x14ac:dyDescent="0.2">
      <c r="W111" s="98">
        <v>107</v>
      </c>
      <c r="X111" s="98">
        <f>求节点(B$10:B$26,Q$10:Q$26,$W111)*(其他调用!AS111+其他调用!AZ111*$D$28*$D$29)*6</f>
        <v>3143.8526611579646</v>
      </c>
      <c r="Y111" s="98">
        <f>求节点(C$10:C$26,R$10:R$26,$W111)*(其他调用!AT111+其他调用!BA111*$D$28*$D$29)*6</f>
        <v>2309.1955450066457</v>
      </c>
      <c r="Z111" s="98">
        <f>求节点(D$10:D$26,S$10:S$26,$W111)*(其他调用!AU111+其他调用!BB111*$D$28*$D$29)*6</f>
        <v>3290.099505638037</v>
      </c>
      <c r="AA111" s="98">
        <f>求节点(E$10:E$26,T$10:T$26,$W111)*(其他调用!AV111+其他调用!BC111*$D$28*$D$29)*6</f>
        <v>2427.6111596071396</v>
      </c>
      <c r="AB111" s="98">
        <f>求节点(F$10:F$26,U$10:U$26,$W111)*(其他调用!AW111+其他调用!BD111*$D$28*$D$29)*6</f>
        <v>3563.7511685193476</v>
      </c>
      <c r="AC111" s="98">
        <f>[1]节奏总纲!$BJ110</f>
        <v>3.4999999999999978</v>
      </c>
      <c r="AD111" s="98">
        <f>[1]节奏总纲!$BJ110</f>
        <v>3.4999999999999978</v>
      </c>
      <c r="AE111" s="98">
        <f>[1]节奏总纲!$BJ110</f>
        <v>3.4999999999999978</v>
      </c>
      <c r="AF111" s="98">
        <f>[1]节奏总纲!$BJ110</f>
        <v>3.4999999999999978</v>
      </c>
      <c r="AG111" s="98">
        <f>[1]节奏总纲!$BJ110</f>
        <v>3.4999999999999978</v>
      </c>
      <c r="AI111" s="34">
        <v>107</v>
      </c>
      <c r="AJ111" s="34">
        <f>求节点(节奏总纲!$D$4:$D$113,AC$5:AC$104,$AI111)</f>
        <v>3.0846761543842027</v>
      </c>
      <c r="AK111" s="34">
        <f>求节点(节奏总纲!$D$4:$D$113,AD$5:AD$104,$AI111)</f>
        <v>3.0846761543842027</v>
      </c>
      <c r="AL111" s="34">
        <f>求节点(节奏总纲!$D$4:$D$113,AE$5:AE$104,$AI111)</f>
        <v>3.0846761543842027</v>
      </c>
      <c r="AM111" s="34">
        <f>求节点(节奏总纲!$D$4:$D$113,AF$5:AF$104,$AI111)</f>
        <v>3.0846761543842027</v>
      </c>
      <c r="AN111" s="34">
        <f>求节点(节奏总纲!$D$4:$D$113,AG$5:AG$104,$AI111)</f>
        <v>3.0846761543842027</v>
      </c>
    </row>
    <row r="112" spans="23:40" x14ac:dyDescent="0.2">
      <c r="W112" s="98">
        <v>108</v>
      </c>
      <c r="X112" s="98">
        <f>求节点(B$10:B$26,Q$10:Q$26,$W112)*(其他调用!AS112+其他调用!AZ112*$D$28*$D$29)*6</f>
        <v>3143.8526611579646</v>
      </c>
      <c r="Y112" s="98">
        <f>求节点(C$10:C$26,R$10:R$26,$W112)*(其他调用!AT112+其他调用!BA112*$D$28*$D$29)*6</f>
        <v>2309.1955450066457</v>
      </c>
      <c r="Z112" s="98">
        <f>求节点(D$10:D$26,S$10:S$26,$W112)*(其他调用!AU112+其他调用!BB112*$D$28*$D$29)*6</f>
        <v>3290.099505638037</v>
      </c>
      <c r="AA112" s="98">
        <f>求节点(E$10:E$26,T$10:T$26,$W112)*(其他调用!AV112+其他调用!BC112*$D$28*$D$29)*6</f>
        <v>2427.6111596071396</v>
      </c>
      <c r="AB112" s="98">
        <f>求节点(F$10:F$26,U$10:U$26,$W112)*(其他调用!AW112+其他调用!BD112*$D$28*$D$29)*6</f>
        <v>3563.7511685193476</v>
      </c>
      <c r="AC112" s="98">
        <f>[1]节奏总纲!$BJ111</f>
        <v>3.4999999999999978</v>
      </c>
      <c r="AD112" s="98">
        <f>[1]节奏总纲!$BJ111</f>
        <v>3.4999999999999978</v>
      </c>
      <c r="AE112" s="98">
        <f>[1]节奏总纲!$BJ111</f>
        <v>3.4999999999999978</v>
      </c>
      <c r="AF112" s="98">
        <f>[1]节奏总纲!$BJ111</f>
        <v>3.4999999999999978</v>
      </c>
      <c r="AG112" s="98">
        <f>[1]节奏总纲!$BJ111</f>
        <v>3.4999999999999978</v>
      </c>
      <c r="AI112" s="34">
        <v>108</v>
      </c>
      <c r="AJ112" s="34">
        <f>求节点(节奏总纲!$D$4:$D$113,AC$5:AC$104,$AI112)</f>
        <v>3.0891431330275481</v>
      </c>
      <c r="AK112" s="34">
        <f>求节点(节奏总纲!$D$4:$D$113,AD$5:AD$104,$AI112)</f>
        <v>3.0891431330275481</v>
      </c>
      <c r="AL112" s="34">
        <f>求节点(节奏总纲!$D$4:$D$113,AE$5:AE$104,$AI112)</f>
        <v>3.0891431330275481</v>
      </c>
      <c r="AM112" s="34">
        <f>求节点(节奏总纲!$D$4:$D$113,AF$5:AF$104,$AI112)</f>
        <v>3.0891431330275481</v>
      </c>
      <c r="AN112" s="34">
        <f>求节点(节奏总纲!$D$4:$D$113,AG$5:AG$104,$AI112)</f>
        <v>3.0891431330275481</v>
      </c>
    </row>
    <row r="113" spans="23:40" x14ac:dyDescent="0.2">
      <c r="W113" s="98">
        <v>109</v>
      </c>
      <c r="X113" s="98">
        <f>求节点(B$10:B$26,Q$10:Q$26,$W113)*(其他调用!AS113+其他调用!AZ113*$D$28*$D$29)*6</f>
        <v>3143.8526611579646</v>
      </c>
      <c r="Y113" s="98">
        <f>求节点(C$10:C$26,R$10:R$26,$W113)*(其他调用!AT113+其他调用!BA113*$D$28*$D$29)*6</f>
        <v>2309.1955450066457</v>
      </c>
      <c r="Z113" s="98">
        <f>求节点(D$10:D$26,S$10:S$26,$W113)*(其他调用!AU113+其他调用!BB113*$D$28*$D$29)*6</f>
        <v>3290.099505638037</v>
      </c>
      <c r="AA113" s="98">
        <f>求节点(E$10:E$26,T$10:T$26,$W113)*(其他调用!AV113+其他调用!BC113*$D$28*$D$29)*6</f>
        <v>2427.6111596071396</v>
      </c>
      <c r="AB113" s="98">
        <f>求节点(F$10:F$26,U$10:U$26,$W113)*(其他调用!AW113+其他调用!BD113*$D$28*$D$29)*6</f>
        <v>3563.7511685193476</v>
      </c>
      <c r="AC113" s="98">
        <f>[1]节奏总纲!$BJ112</f>
        <v>3.4999999999999978</v>
      </c>
      <c r="AD113" s="98">
        <f>[1]节奏总纲!$BJ112</f>
        <v>3.4999999999999978</v>
      </c>
      <c r="AE113" s="98">
        <f>[1]节奏总纲!$BJ112</f>
        <v>3.4999999999999978</v>
      </c>
      <c r="AF113" s="98">
        <f>[1]节奏总纲!$BJ112</f>
        <v>3.4999999999999978</v>
      </c>
      <c r="AG113" s="98">
        <f>[1]节奏总纲!$BJ112</f>
        <v>3.4999999999999978</v>
      </c>
      <c r="AI113" s="34">
        <v>109</v>
      </c>
      <c r="AJ113" s="34">
        <f>求节点(节奏总纲!$D$4:$D$113,AC$5:AC$104,$AI113)</f>
        <v>3.0936101116708934</v>
      </c>
      <c r="AK113" s="34">
        <f>求节点(节奏总纲!$D$4:$D$113,AD$5:AD$104,$AI113)</f>
        <v>3.0936101116708934</v>
      </c>
      <c r="AL113" s="34">
        <f>求节点(节奏总纲!$D$4:$D$113,AE$5:AE$104,$AI113)</f>
        <v>3.0936101116708934</v>
      </c>
      <c r="AM113" s="34">
        <f>求节点(节奏总纲!$D$4:$D$113,AF$5:AF$104,$AI113)</f>
        <v>3.0936101116708934</v>
      </c>
      <c r="AN113" s="34">
        <f>求节点(节奏总纲!$D$4:$D$113,AG$5:AG$104,$AI113)</f>
        <v>3.0936101116708934</v>
      </c>
    </row>
    <row r="114" spans="23:40" x14ac:dyDescent="0.2">
      <c r="W114" s="98">
        <v>110</v>
      </c>
      <c r="X114" s="98">
        <f>求节点(B$10:B$26,Q$10:Q$26,$W114)*(其他调用!AS114+其他调用!AZ114*$D$28*$D$29)*6</f>
        <v>3143.8526611579646</v>
      </c>
      <c r="Y114" s="98">
        <f>求节点(C$10:C$26,R$10:R$26,$W114)*(其他调用!AT114+其他调用!BA114*$D$28*$D$29)*6</f>
        <v>2309.1955450066457</v>
      </c>
      <c r="Z114" s="98">
        <f>求节点(D$10:D$26,S$10:S$26,$W114)*(其他调用!AU114+其他调用!BB114*$D$28*$D$29)*6</f>
        <v>3290.099505638037</v>
      </c>
      <c r="AA114" s="98">
        <f>求节点(E$10:E$26,T$10:T$26,$W114)*(其他调用!AV114+其他调用!BC114*$D$28*$D$29)*6</f>
        <v>2427.6111596071396</v>
      </c>
      <c r="AB114" s="98">
        <f>求节点(F$10:F$26,U$10:U$26,$W114)*(其他调用!AW114+其他调用!BD114*$D$28*$D$29)*6</f>
        <v>3563.7511685193476</v>
      </c>
      <c r="AC114" s="98">
        <f>[1]节奏总纲!$BJ113</f>
        <v>3.4999999999999978</v>
      </c>
      <c r="AD114" s="98">
        <f>[1]节奏总纲!$BJ113</f>
        <v>3.4999999999999978</v>
      </c>
      <c r="AE114" s="98">
        <f>[1]节奏总纲!$BJ113</f>
        <v>3.4999999999999978</v>
      </c>
      <c r="AF114" s="98">
        <f>[1]节奏总纲!$BJ113</f>
        <v>3.4999999999999978</v>
      </c>
      <c r="AG114" s="98">
        <f>[1]节奏总纲!$BJ113</f>
        <v>3.4999999999999978</v>
      </c>
      <c r="AI114" s="34">
        <v>110</v>
      </c>
      <c r="AJ114" s="34">
        <f>求节点(节奏总纲!$D$4:$D$113,AC$5:AC$104,$AI114)</f>
        <v>3.0980770903142387</v>
      </c>
      <c r="AK114" s="34">
        <f>求节点(节奏总纲!$D$4:$D$113,AD$5:AD$104,$AI114)</f>
        <v>3.0980770903142387</v>
      </c>
      <c r="AL114" s="34">
        <f>求节点(节奏总纲!$D$4:$D$113,AE$5:AE$104,$AI114)</f>
        <v>3.0980770903142387</v>
      </c>
      <c r="AM114" s="34">
        <f>求节点(节奏总纲!$D$4:$D$113,AF$5:AF$104,$AI114)</f>
        <v>3.0980770903142387</v>
      </c>
      <c r="AN114" s="34">
        <f>求节点(节奏总纲!$D$4:$D$113,AG$5:AG$104,$AI114)</f>
        <v>3.0980770903142387</v>
      </c>
    </row>
    <row r="115" spans="23:40" x14ac:dyDescent="0.2">
      <c r="W115" s="98">
        <v>111</v>
      </c>
      <c r="X115" s="98">
        <f>求节点(B$10:B$26,Q$10:Q$26,$W115)*(其他调用!AS115+其他调用!AZ115*$D$28*$D$29)*6</f>
        <v>3143.8526611579646</v>
      </c>
      <c r="Y115" s="98">
        <f>求节点(C$10:C$26,R$10:R$26,$W115)*(其他调用!AT115+其他调用!BA115*$D$28*$D$29)*6</f>
        <v>2309.1955450066457</v>
      </c>
      <c r="Z115" s="98">
        <f>求节点(D$10:D$26,S$10:S$26,$W115)*(其他调用!AU115+其他调用!BB115*$D$28*$D$29)*6</f>
        <v>3290.099505638037</v>
      </c>
      <c r="AA115" s="98">
        <f>求节点(E$10:E$26,T$10:T$26,$W115)*(其他调用!AV115+其他调用!BC115*$D$28*$D$29)*6</f>
        <v>2427.6111596071396</v>
      </c>
      <c r="AB115" s="98">
        <f>求节点(F$10:F$26,U$10:U$26,$W115)*(其他调用!AW115+其他调用!BD115*$D$28*$D$29)*6</f>
        <v>3563.7511685193476</v>
      </c>
      <c r="AC115" s="98">
        <f>[1]节奏总纲!$BJ114</f>
        <v>3.4999999999999978</v>
      </c>
      <c r="AD115" s="98">
        <f>[1]节奏总纲!$BJ114</f>
        <v>3.4999999999999978</v>
      </c>
      <c r="AE115" s="98">
        <f>[1]节奏总纲!$BJ114</f>
        <v>3.4999999999999978</v>
      </c>
      <c r="AF115" s="98">
        <f>[1]节奏总纲!$BJ114</f>
        <v>3.4999999999999978</v>
      </c>
      <c r="AG115" s="98">
        <f>[1]节奏总纲!$BJ114</f>
        <v>3.4999999999999978</v>
      </c>
      <c r="AI115" s="34">
        <v>111</v>
      </c>
      <c r="AJ115" s="34">
        <f>求节点(节奏总纲!$D$4:$D$113,AC$5:AC$104,$AI115)</f>
        <v>3.1023737002701703</v>
      </c>
      <c r="AK115" s="34">
        <f>求节点(节奏总纲!$D$4:$D$113,AD$5:AD$104,$AI115)</f>
        <v>3.1023737002701703</v>
      </c>
      <c r="AL115" s="34">
        <f>求节点(节奏总纲!$D$4:$D$113,AE$5:AE$104,$AI115)</f>
        <v>3.1023737002701703</v>
      </c>
      <c r="AM115" s="34">
        <f>求节点(节奏总纲!$D$4:$D$113,AF$5:AF$104,$AI115)</f>
        <v>3.1023737002701703</v>
      </c>
      <c r="AN115" s="34">
        <f>求节点(节奏总纲!$D$4:$D$113,AG$5:AG$104,$AI115)</f>
        <v>3.1023737002701703</v>
      </c>
    </row>
    <row r="116" spans="23:40" x14ac:dyDescent="0.2">
      <c r="W116" s="98">
        <v>112</v>
      </c>
      <c r="X116" s="98">
        <f>求节点(B$10:B$26,Q$10:Q$26,$W116)*(其他调用!AS116+其他调用!AZ116*$D$28*$D$29)*6</f>
        <v>3143.8526611579646</v>
      </c>
      <c r="Y116" s="98">
        <f>求节点(C$10:C$26,R$10:R$26,$W116)*(其他调用!AT116+其他调用!BA116*$D$28*$D$29)*6</f>
        <v>2309.1955450066457</v>
      </c>
      <c r="Z116" s="98">
        <f>求节点(D$10:D$26,S$10:S$26,$W116)*(其他调用!AU116+其他调用!BB116*$D$28*$D$29)*6</f>
        <v>3290.099505638037</v>
      </c>
      <c r="AA116" s="98">
        <f>求节点(E$10:E$26,T$10:T$26,$W116)*(其他调用!AV116+其他调用!BC116*$D$28*$D$29)*6</f>
        <v>2427.6111596071396</v>
      </c>
      <c r="AB116" s="98">
        <f>求节点(F$10:F$26,U$10:U$26,$W116)*(其他调用!AW116+其他调用!BD116*$D$28*$D$29)*6</f>
        <v>3563.7511685193476</v>
      </c>
      <c r="AC116" s="98">
        <f>[1]节奏总纲!$BJ115</f>
        <v>3.4999999999999978</v>
      </c>
      <c r="AD116" s="98">
        <f>[1]节奏总纲!$BJ115</f>
        <v>3.4999999999999978</v>
      </c>
      <c r="AE116" s="98">
        <f>[1]节奏总纲!$BJ115</f>
        <v>3.4999999999999978</v>
      </c>
      <c r="AF116" s="98">
        <f>[1]节奏总纲!$BJ115</f>
        <v>3.4999999999999978</v>
      </c>
      <c r="AG116" s="98">
        <f>[1]节奏总纲!$BJ115</f>
        <v>3.4999999999999978</v>
      </c>
      <c r="AI116" s="34">
        <v>112</v>
      </c>
      <c r="AJ116" s="34">
        <f>求节点(节奏总纲!$D$4:$D$113,AC$5:AC$104,$AI116)</f>
        <v>3.1065415387169022</v>
      </c>
      <c r="AK116" s="34">
        <f>求节点(节奏总纲!$D$4:$D$113,AD$5:AD$104,$AI116)</f>
        <v>3.1065415387169022</v>
      </c>
      <c r="AL116" s="34">
        <f>求节点(节奏总纲!$D$4:$D$113,AE$5:AE$104,$AI116)</f>
        <v>3.1065415387169022</v>
      </c>
      <c r="AM116" s="34">
        <f>求节点(节奏总纲!$D$4:$D$113,AF$5:AF$104,$AI116)</f>
        <v>3.1065415387169022</v>
      </c>
      <c r="AN116" s="34">
        <f>求节点(节奏总纲!$D$4:$D$113,AG$5:AG$104,$AI116)</f>
        <v>3.1065415387169022</v>
      </c>
    </row>
    <row r="117" spans="23:40" x14ac:dyDescent="0.2">
      <c r="W117" s="98">
        <v>113</v>
      </c>
      <c r="X117" s="98">
        <f>求节点(B$10:B$26,Q$10:Q$26,$W117)*(其他调用!AS117+其他调用!AZ117*$D$28*$D$29)*6</f>
        <v>3143.8526611579646</v>
      </c>
      <c r="Y117" s="98">
        <f>求节点(C$10:C$26,R$10:R$26,$W117)*(其他调用!AT117+其他调用!BA117*$D$28*$D$29)*6</f>
        <v>2309.1955450066457</v>
      </c>
      <c r="Z117" s="98">
        <f>求节点(D$10:D$26,S$10:S$26,$W117)*(其他调用!AU117+其他调用!BB117*$D$28*$D$29)*6</f>
        <v>3290.099505638037</v>
      </c>
      <c r="AA117" s="98">
        <f>求节点(E$10:E$26,T$10:T$26,$W117)*(其他调用!AV117+其他调用!BC117*$D$28*$D$29)*6</f>
        <v>2427.6111596071396</v>
      </c>
      <c r="AB117" s="98">
        <f>求节点(F$10:F$26,U$10:U$26,$W117)*(其他调用!AW117+其他调用!BD117*$D$28*$D$29)*6</f>
        <v>3563.7511685193476</v>
      </c>
      <c r="AC117" s="98">
        <f>[1]节奏总纲!$BJ116</f>
        <v>3.4999999999999978</v>
      </c>
      <c r="AD117" s="98">
        <f>[1]节奏总纲!$BJ116</f>
        <v>3.4999999999999978</v>
      </c>
      <c r="AE117" s="98">
        <f>[1]节奏总纲!$BJ116</f>
        <v>3.4999999999999978</v>
      </c>
      <c r="AF117" s="98">
        <f>[1]节奏总纲!$BJ116</f>
        <v>3.4999999999999978</v>
      </c>
      <c r="AG117" s="98">
        <f>[1]节奏总纲!$BJ116</f>
        <v>3.4999999999999978</v>
      </c>
      <c r="AI117" s="34">
        <v>113</v>
      </c>
      <c r="AJ117" s="34">
        <f>求节点(节奏总纲!$D$4:$D$113,AC$5:AC$104,$AI117)</f>
        <v>3.1107093771636336</v>
      </c>
      <c r="AK117" s="34">
        <f>求节点(节奏总纲!$D$4:$D$113,AD$5:AD$104,$AI117)</f>
        <v>3.1107093771636336</v>
      </c>
      <c r="AL117" s="34">
        <f>求节点(节奏总纲!$D$4:$D$113,AE$5:AE$104,$AI117)</f>
        <v>3.1107093771636336</v>
      </c>
      <c r="AM117" s="34">
        <f>求节点(节奏总纲!$D$4:$D$113,AF$5:AF$104,$AI117)</f>
        <v>3.1107093771636336</v>
      </c>
      <c r="AN117" s="34">
        <f>求节点(节奏总纲!$D$4:$D$113,AG$5:AG$104,$AI117)</f>
        <v>3.1107093771636336</v>
      </c>
    </row>
    <row r="118" spans="23:40" x14ac:dyDescent="0.2">
      <c r="W118" s="98">
        <v>114</v>
      </c>
      <c r="X118" s="98">
        <f>求节点(B$10:B$26,Q$10:Q$26,$W118)*(其他调用!AS118+其他调用!AZ118*$D$28*$D$29)*6</f>
        <v>3143.8526611579646</v>
      </c>
      <c r="Y118" s="98">
        <f>求节点(C$10:C$26,R$10:R$26,$W118)*(其他调用!AT118+其他调用!BA118*$D$28*$D$29)*6</f>
        <v>2309.1955450066457</v>
      </c>
      <c r="Z118" s="98">
        <f>求节点(D$10:D$26,S$10:S$26,$W118)*(其他调用!AU118+其他调用!BB118*$D$28*$D$29)*6</f>
        <v>3290.099505638037</v>
      </c>
      <c r="AA118" s="98">
        <f>求节点(E$10:E$26,T$10:T$26,$W118)*(其他调用!AV118+其他调用!BC118*$D$28*$D$29)*6</f>
        <v>2427.6111596071396</v>
      </c>
      <c r="AB118" s="98">
        <f>求节点(F$10:F$26,U$10:U$26,$W118)*(其他调用!AW118+其他调用!BD118*$D$28*$D$29)*6</f>
        <v>3563.7511685193476</v>
      </c>
      <c r="AC118" s="98">
        <f>[1]节奏总纲!$BJ117</f>
        <v>3.4999999999999978</v>
      </c>
      <c r="AD118" s="98">
        <f>[1]节奏总纲!$BJ117</f>
        <v>3.4999999999999978</v>
      </c>
      <c r="AE118" s="98">
        <f>[1]节奏总纲!$BJ117</f>
        <v>3.4999999999999978</v>
      </c>
      <c r="AF118" s="98">
        <f>[1]节奏总纲!$BJ117</f>
        <v>3.4999999999999978</v>
      </c>
      <c r="AG118" s="98">
        <f>[1]节奏总纲!$BJ117</f>
        <v>3.4999999999999978</v>
      </c>
      <c r="AI118" s="34">
        <v>114</v>
      </c>
      <c r="AJ118" s="34">
        <f>求节点(节奏总纲!$D$4:$D$113,AC$5:AC$104,$AI118)</f>
        <v>3.114877215610365</v>
      </c>
      <c r="AK118" s="34">
        <f>求节点(节奏总纲!$D$4:$D$113,AD$5:AD$104,$AI118)</f>
        <v>3.114877215610365</v>
      </c>
      <c r="AL118" s="34">
        <f>求节点(节奏总纲!$D$4:$D$113,AE$5:AE$104,$AI118)</f>
        <v>3.114877215610365</v>
      </c>
      <c r="AM118" s="34">
        <f>求节点(节奏总纲!$D$4:$D$113,AF$5:AF$104,$AI118)</f>
        <v>3.114877215610365</v>
      </c>
      <c r="AN118" s="34">
        <f>求节点(节奏总纲!$D$4:$D$113,AG$5:AG$104,$AI118)</f>
        <v>3.114877215610365</v>
      </c>
    </row>
    <row r="119" spans="23:40" x14ac:dyDescent="0.2">
      <c r="W119" s="98">
        <v>115</v>
      </c>
      <c r="X119" s="98">
        <f>求节点(B$10:B$26,Q$10:Q$26,$W119)*(其他调用!AS119+其他调用!AZ119*$D$28*$D$29)*6</f>
        <v>3143.8526611579646</v>
      </c>
      <c r="Y119" s="98">
        <f>求节点(C$10:C$26,R$10:R$26,$W119)*(其他调用!AT119+其他调用!BA119*$D$28*$D$29)*6</f>
        <v>2309.1955450066457</v>
      </c>
      <c r="Z119" s="98">
        <f>求节点(D$10:D$26,S$10:S$26,$W119)*(其他调用!AU119+其他调用!BB119*$D$28*$D$29)*6</f>
        <v>3290.099505638037</v>
      </c>
      <c r="AA119" s="98">
        <f>求节点(E$10:E$26,T$10:T$26,$W119)*(其他调用!AV119+其他调用!BC119*$D$28*$D$29)*6</f>
        <v>2427.6111596071396</v>
      </c>
      <c r="AB119" s="98">
        <f>求节点(F$10:F$26,U$10:U$26,$W119)*(其他调用!AW119+其他调用!BD119*$D$28*$D$29)*6</f>
        <v>3563.7511685193476</v>
      </c>
      <c r="AC119" s="98">
        <f>[1]节奏总纲!$BJ118</f>
        <v>3.4999999999999978</v>
      </c>
      <c r="AD119" s="98">
        <f>[1]节奏总纲!$BJ118</f>
        <v>3.4999999999999978</v>
      </c>
      <c r="AE119" s="98">
        <f>[1]节奏总纲!$BJ118</f>
        <v>3.4999999999999978</v>
      </c>
      <c r="AF119" s="98">
        <f>[1]节奏总纲!$BJ118</f>
        <v>3.4999999999999978</v>
      </c>
      <c r="AG119" s="98">
        <f>[1]节奏总纲!$BJ118</f>
        <v>3.4999999999999978</v>
      </c>
      <c r="AI119" s="34">
        <v>115</v>
      </c>
      <c r="AJ119" s="34">
        <f>求节点(节奏总纲!$D$4:$D$113,AC$5:AC$104,$AI119)</f>
        <v>3.1190450540570969</v>
      </c>
      <c r="AK119" s="34">
        <f>求节点(节奏总纲!$D$4:$D$113,AD$5:AD$104,$AI119)</f>
        <v>3.1190450540570969</v>
      </c>
      <c r="AL119" s="34">
        <f>求节点(节奏总纲!$D$4:$D$113,AE$5:AE$104,$AI119)</f>
        <v>3.1190450540570969</v>
      </c>
      <c r="AM119" s="34">
        <f>求节点(节奏总纲!$D$4:$D$113,AF$5:AF$104,$AI119)</f>
        <v>3.1190450540570969</v>
      </c>
      <c r="AN119" s="34">
        <f>求节点(节奏总纲!$D$4:$D$113,AG$5:AG$104,$AI119)</f>
        <v>3.1190450540570969</v>
      </c>
    </row>
    <row r="120" spans="23:40" x14ac:dyDescent="0.2">
      <c r="W120" s="98">
        <v>116</v>
      </c>
      <c r="X120" s="98">
        <f>求节点(B$10:B$26,Q$10:Q$26,$W120)*(其他调用!AS120+其他调用!AZ120*$D$28*$D$29)*6</f>
        <v>3143.8526611579646</v>
      </c>
      <c r="Y120" s="98">
        <f>求节点(C$10:C$26,R$10:R$26,$W120)*(其他调用!AT120+其他调用!BA120*$D$28*$D$29)*6</f>
        <v>2309.1955450066457</v>
      </c>
      <c r="Z120" s="98">
        <f>求节点(D$10:D$26,S$10:S$26,$W120)*(其他调用!AU120+其他调用!BB120*$D$28*$D$29)*6</f>
        <v>3290.099505638037</v>
      </c>
      <c r="AA120" s="98">
        <f>求节点(E$10:E$26,T$10:T$26,$W120)*(其他调用!AV120+其他调用!BC120*$D$28*$D$29)*6</f>
        <v>2427.6111596071396</v>
      </c>
      <c r="AB120" s="98">
        <f>求节点(F$10:F$26,U$10:U$26,$W120)*(其他调用!AW120+其他调用!BD120*$D$28*$D$29)*6</f>
        <v>3563.7511685193476</v>
      </c>
      <c r="AC120" s="98">
        <f>[1]节奏总纲!$BJ119</f>
        <v>3.4999999999999978</v>
      </c>
      <c r="AD120" s="98">
        <f>[1]节奏总纲!$BJ119</f>
        <v>3.4999999999999978</v>
      </c>
      <c r="AE120" s="98">
        <f>[1]节奏总纲!$BJ119</f>
        <v>3.4999999999999978</v>
      </c>
      <c r="AF120" s="98">
        <f>[1]节奏总纲!$BJ119</f>
        <v>3.4999999999999978</v>
      </c>
      <c r="AG120" s="98">
        <f>[1]节奏总纲!$BJ119</f>
        <v>3.4999999999999978</v>
      </c>
      <c r="AI120" s="34">
        <v>116</v>
      </c>
      <c r="AJ120" s="34">
        <f>求节点(节奏总纲!$D$4:$D$113,AC$5:AC$104,$AI120)</f>
        <v>3.1232128925038283</v>
      </c>
      <c r="AK120" s="34">
        <f>求节点(节奏总纲!$D$4:$D$113,AD$5:AD$104,$AI120)</f>
        <v>3.1232128925038283</v>
      </c>
      <c r="AL120" s="34">
        <f>求节点(节奏总纲!$D$4:$D$113,AE$5:AE$104,$AI120)</f>
        <v>3.1232128925038283</v>
      </c>
      <c r="AM120" s="34">
        <f>求节点(节奏总纲!$D$4:$D$113,AF$5:AF$104,$AI120)</f>
        <v>3.1232128925038283</v>
      </c>
      <c r="AN120" s="34">
        <f>求节点(节奏总纲!$D$4:$D$113,AG$5:AG$104,$AI120)</f>
        <v>3.1232128925038283</v>
      </c>
    </row>
    <row r="121" spans="23:40" x14ac:dyDescent="0.2">
      <c r="W121" s="98">
        <v>117</v>
      </c>
      <c r="X121" s="98">
        <f>求节点(B$10:B$26,Q$10:Q$26,$W121)*(其他调用!AS121+其他调用!AZ121*$D$28*$D$29)*6</f>
        <v>3143.8526611579646</v>
      </c>
      <c r="Y121" s="98">
        <f>求节点(C$10:C$26,R$10:R$26,$W121)*(其他调用!AT121+其他调用!BA121*$D$28*$D$29)*6</f>
        <v>2309.1955450066457</v>
      </c>
      <c r="Z121" s="98">
        <f>求节点(D$10:D$26,S$10:S$26,$W121)*(其他调用!AU121+其他调用!BB121*$D$28*$D$29)*6</f>
        <v>3290.099505638037</v>
      </c>
      <c r="AA121" s="98">
        <f>求节点(E$10:E$26,T$10:T$26,$W121)*(其他调用!AV121+其他调用!BC121*$D$28*$D$29)*6</f>
        <v>2427.6111596071396</v>
      </c>
      <c r="AB121" s="98">
        <f>求节点(F$10:F$26,U$10:U$26,$W121)*(其他调用!AW121+其他调用!BD121*$D$28*$D$29)*6</f>
        <v>3563.7511685193476</v>
      </c>
      <c r="AC121" s="98">
        <f>[1]节奏总纲!$BJ120</f>
        <v>3.4999999999999978</v>
      </c>
      <c r="AD121" s="98">
        <f>[1]节奏总纲!$BJ120</f>
        <v>3.4999999999999978</v>
      </c>
      <c r="AE121" s="98">
        <f>[1]节奏总纲!$BJ120</f>
        <v>3.4999999999999978</v>
      </c>
      <c r="AF121" s="98">
        <f>[1]节奏总纲!$BJ120</f>
        <v>3.4999999999999978</v>
      </c>
      <c r="AG121" s="98">
        <f>[1]节奏总纲!$BJ120</f>
        <v>3.4999999999999978</v>
      </c>
      <c r="AI121" s="34">
        <v>117</v>
      </c>
      <c r="AJ121" s="34">
        <f>求节点(节奏总纲!$D$4:$D$113,AC$5:AC$104,$AI121)</f>
        <v>3.1273807309505597</v>
      </c>
      <c r="AK121" s="34">
        <f>求节点(节奏总纲!$D$4:$D$113,AD$5:AD$104,$AI121)</f>
        <v>3.1273807309505597</v>
      </c>
      <c r="AL121" s="34">
        <f>求节点(节奏总纲!$D$4:$D$113,AE$5:AE$104,$AI121)</f>
        <v>3.1273807309505597</v>
      </c>
      <c r="AM121" s="34">
        <f>求节点(节奏总纲!$D$4:$D$113,AF$5:AF$104,$AI121)</f>
        <v>3.1273807309505597</v>
      </c>
      <c r="AN121" s="34">
        <f>求节点(节奏总纲!$D$4:$D$113,AG$5:AG$104,$AI121)</f>
        <v>3.1273807309505597</v>
      </c>
    </row>
    <row r="122" spans="23:40" x14ac:dyDescent="0.2">
      <c r="W122" s="98">
        <v>118</v>
      </c>
      <c r="X122" s="98">
        <f>求节点(B$10:B$26,Q$10:Q$26,$W122)*(其他调用!AS122+其他调用!AZ122*$D$28*$D$29)*6</f>
        <v>3143.8526611579646</v>
      </c>
      <c r="Y122" s="98">
        <f>求节点(C$10:C$26,R$10:R$26,$W122)*(其他调用!AT122+其他调用!BA122*$D$28*$D$29)*6</f>
        <v>2309.1955450066457</v>
      </c>
      <c r="Z122" s="98">
        <f>求节点(D$10:D$26,S$10:S$26,$W122)*(其他调用!AU122+其他调用!BB122*$D$28*$D$29)*6</f>
        <v>3290.099505638037</v>
      </c>
      <c r="AA122" s="98">
        <f>求节点(E$10:E$26,T$10:T$26,$W122)*(其他调用!AV122+其他调用!BC122*$D$28*$D$29)*6</f>
        <v>2427.6111596071396</v>
      </c>
      <c r="AB122" s="98">
        <f>求节点(F$10:F$26,U$10:U$26,$W122)*(其他调用!AW122+其他调用!BD122*$D$28*$D$29)*6</f>
        <v>3563.7511685193476</v>
      </c>
      <c r="AC122" s="98">
        <f>[1]节奏总纲!$BJ121</f>
        <v>3.4999999999999978</v>
      </c>
      <c r="AD122" s="98">
        <f>[1]节奏总纲!$BJ121</f>
        <v>3.4999999999999978</v>
      </c>
      <c r="AE122" s="98">
        <f>[1]节奏总纲!$BJ121</f>
        <v>3.4999999999999978</v>
      </c>
      <c r="AF122" s="98">
        <f>[1]节奏总纲!$BJ121</f>
        <v>3.4999999999999978</v>
      </c>
      <c r="AG122" s="98">
        <f>[1]节奏总纲!$BJ121</f>
        <v>3.4999999999999978</v>
      </c>
      <c r="AI122" s="34">
        <v>118</v>
      </c>
      <c r="AJ122" s="34">
        <f>求节点(节奏总纲!$D$4:$D$113,AC$5:AC$104,$AI122)</f>
        <v>3.1315485693972915</v>
      </c>
      <c r="AK122" s="34">
        <f>求节点(节奏总纲!$D$4:$D$113,AD$5:AD$104,$AI122)</f>
        <v>3.1315485693972915</v>
      </c>
      <c r="AL122" s="34">
        <f>求节点(节奏总纲!$D$4:$D$113,AE$5:AE$104,$AI122)</f>
        <v>3.1315485693972915</v>
      </c>
      <c r="AM122" s="34">
        <f>求节点(节奏总纲!$D$4:$D$113,AF$5:AF$104,$AI122)</f>
        <v>3.1315485693972915</v>
      </c>
      <c r="AN122" s="34">
        <f>求节点(节奏总纲!$D$4:$D$113,AG$5:AG$104,$AI122)</f>
        <v>3.1315485693972915</v>
      </c>
    </row>
    <row r="123" spans="23:40" x14ac:dyDescent="0.2">
      <c r="W123" s="98">
        <v>119</v>
      </c>
      <c r="X123" s="98">
        <f>求节点(B$10:B$26,Q$10:Q$26,$W123)*(其他调用!AS123+其他调用!AZ123*$D$28*$D$29)*6</f>
        <v>3143.8526611579646</v>
      </c>
      <c r="Y123" s="98">
        <f>求节点(C$10:C$26,R$10:R$26,$W123)*(其他调用!AT123+其他调用!BA123*$D$28*$D$29)*6</f>
        <v>2309.1955450066457</v>
      </c>
      <c r="Z123" s="98">
        <f>求节点(D$10:D$26,S$10:S$26,$W123)*(其他调用!AU123+其他调用!BB123*$D$28*$D$29)*6</f>
        <v>3290.099505638037</v>
      </c>
      <c r="AA123" s="98">
        <f>求节点(E$10:E$26,T$10:T$26,$W123)*(其他调用!AV123+其他调用!BC123*$D$28*$D$29)*6</f>
        <v>2427.6111596071396</v>
      </c>
      <c r="AB123" s="98">
        <f>求节点(F$10:F$26,U$10:U$26,$W123)*(其他调用!AW123+其他调用!BD123*$D$28*$D$29)*6</f>
        <v>3563.7511685193476</v>
      </c>
      <c r="AC123" s="98">
        <f>[1]节奏总纲!$BJ122</f>
        <v>3.4999999999999978</v>
      </c>
      <c r="AD123" s="98">
        <f>[1]节奏总纲!$BJ122</f>
        <v>3.4999999999999978</v>
      </c>
      <c r="AE123" s="98">
        <f>[1]节奏总纲!$BJ122</f>
        <v>3.4999999999999978</v>
      </c>
      <c r="AF123" s="98">
        <f>[1]节奏总纲!$BJ122</f>
        <v>3.4999999999999978</v>
      </c>
      <c r="AG123" s="98">
        <f>[1]节奏总纲!$BJ122</f>
        <v>3.4999999999999978</v>
      </c>
      <c r="AI123" s="34">
        <v>119</v>
      </c>
      <c r="AJ123" s="34">
        <f>求节点(节奏总纲!$D$4:$D$113,AC$5:AC$104,$AI123)</f>
        <v>3.1355568204730973</v>
      </c>
      <c r="AK123" s="34">
        <f>求节点(节奏总纲!$D$4:$D$113,AD$5:AD$104,$AI123)</f>
        <v>3.1355568204730973</v>
      </c>
      <c r="AL123" s="34">
        <f>求节点(节奏总纲!$D$4:$D$113,AE$5:AE$104,$AI123)</f>
        <v>3.1355568204730973</v>
      </c>
      <c r="AM123" s="34">
        <f>求节点(节奏总纲!$D$4:$D$113,AF$5:AF$104,$AI123)</f>
        <v>3.1355568204730973</v>
      </c>
      <c r="AN123" s="34">
        <f>求节点(节奏总纲!$D$4:$D$113,AG$5:AG$104,$AI123)</f>
        <v>3.1355568204730973</v>
      </c>
    </row>
    <row r="124" spans="23:40" x14ac:dyDescent="0.2">
      <c r="W124" s="98">
        <v>120</v>
      </c>
      <c r="X124" s="98">
        <f>求节点(B$10:B$26,Q$10:Q$26,$W124)*(其他调用!AS124+其他调用!AZ124*$D$28*$D$29)*6</f>
        <v>3143.8526611579646</v>
      </c>
      <c r="Y124" s="98">
        <f>求节点(C$10:C$26,R$10:R$26,$W124)*(其他调用!AT124+其他调用!BA124*$D$28*$D$29)*6</f>
        <v>2309.1955450066457</v>
      </c>
      <c r="Z124" s="98">
        <f>求节点(D$10:D$26,S$10:S$26,$W124)*(其他调用!AU124+其他调用!BB124*$D$28*$D$29)*6</f>
        <v>3290.099505638037</v>
      </c>
      <c r="AA124" s="98">
        <f>求节点(E$10:E$26,T$10:T$26,$W124)*(其他调用!AV124+其他调用!BC124*$D$28*$D$29)*6</f>
        <v>2427.6111596071396</v>
      </c>
      <c r="AB124" s="98">
        <f>求节点(F$10:F$26,U$10:U$26,$W124)*(其他调用!AW124+其他调用!BD124*$D$28*$D$29)*6</f>
        <v>3563.7511685193476</v>
      </c>
      <c r="AC124" s="98">
        <f>[1]节奏总纲!$BJ123</f>
        <v>3.4999999999999978</v>
      </c>
      <c r="AD124" s="98">
        <f>[1]节奏总纲!$BJ123</f>
        <v>3.4999999999999978</v>
      </c>
      <c r="AE124" s="98">
        <f>[1]节奏总纲!$BJ123</f>
        <v>3.4999999999999978</v>
      </c>
      <c r="AF124" s="98">
        <f>[1]节奏总纲!$BJ123</f>
        <v>3.4999999999999978</v>
      </c>
      <c r="AG124" s="98">
        <f>[1]节奏总纲!$BJ123</f>
        <v>3.4999999999999978</v>
      </c>
      <c r="AI124" s="34">
        <v>120</v>
      </c>
      <c r="AJ124" s="34">
        <f>求节点(节奏总纲!$D$4:$D$113,AC$5:AC$104,$AI124)</f>
        <v>3.1394455512472934</v>
      </c>
      <c r="AK124" s="34">
        <f>求节点(节奏总纲!$D$4:$D$113,AD$5:AD$104,$AI124)</f>
        <v>3.1394455512472934</v>
      </c>
      <c r="AL124" s="34">
        <f>求节点(节奏总纲!$D$4:$D$113,AE$5:AE$104,$AI124)</f>
        <v>3.1394455512472934</v>
      </c>
      <c r="AM124" s="34">
        <f>求节点(节奏总纲!$D$4:$D$113,AF$5:AF$104,$AI124)</f>
        <v>3.1394455512472934</v>
      </c>
      <c r="AN124" s="34">
        <f>求节点(节奏总纲!$D$4:$D$113,AG$5:AG$104,$AI124)</f>
        <v>3.1394455512472934</v>
      </c>
    </row>
    <row r="125" spans="23:40" x14ac:dyDescent="0.2">
      <c r="W125" s="98">
        <v>121</v>
      </c>
      <c r="X125" s="98">
        <f>求节点(B$10:B$26,Q$10:Q$26,$W125)*(其他调用!AS125+其他调用!AZ125*$D$28*$D$29)*6</f>
        <v>3143.8526611579646</v>
      </c>
      <c r="Y125" s="98">
        <f>求节点(C$10:C$26,R$10:R$26,$W125)*(其他调用!AT125+其他调用!BA125*$D$28*$D$29)*6</f>
        <v>2309.1955450066457</v>
      </c>
      <c r="Z125" s="98">
        <f>求节点(D$10:D$26,S$10:S$26,$W125)*(其他调用!AU125+其他调用!BB125*$D$28*$D$29)*6</f>
        <v>3290.099505638037</v>
      </c>
      <c r="AA125" s="98">
        <f>求节点(E$10:E$26,T$10:T$26,$W125)*(其他调用!AV125+其他调用!BC125*$D$28*$D$29)*6</f>
        <v>2427.6111596071396</v>
      </c>
      <c r="AB125" s="98">
        <f>求节点(F$10:F$26,U$10:U$26,$W125)*(其他调用!AW125+其他调用!BD125*$D$28*$D$29)*6</f>
        <v>3563.7511685193476</v>
      </c>
      <c r="AC125" s="98">
        <f>[1]节奏总纲!$BJ124</f>
        <v>3.4999999999999978</v>
      </c>
      <c r="AD125" s="98">
        <f>[1]节奏总纲!$BJ124</f>
        <v>3.4999999999999978</v>
      </c>
      <c r="AE125" s="98">
        <f>[1]节奏总纲!$BJ124</f>
        <v>3.4999999999999978</v>
      </c>
      <c r="AF125" s="98">
        <f>[1]节奏总纲!$BJ124</f>
        <v>3.4999999999999978</v>
      </c>
      <c r="AG125" s="98">
        <f>[1]节奏总纲!$BJ124</f>
        <v>3.4999999999999978</v>
      </c>
      <c r="AI125" s="99">
        <v>121</v>
      </c>
      <c r="AJ125" s="99">
        <f>求节点(节奏总纲!$D$4:$D$113,AC$5:AC$104,$AI125)</f>
        <v>3.1433342820214891</v>
      </c>
      <c r="AK125" s="99">
        <f>求节点(节奏总纲!$D$4:$D$113,AD$5:AD$104,$AI125)</f>
        <v>3.1433342820214891</v>
      </c>
      <c r="AL125" s="99">
        <f>求节点(节奏总纲!$D$4:$D$113,AE$5:AE$104,$AI125)</f>
        <v>3.1433342820214891</v>
      </c>
      <c r="AM125" s="99">
        <f>求节点(节奏总纲!$D$4:$D$113,AF$5:AF$104,$AI125)</f>
        <v>3.1433342820214891</v>
      </c>
      <c r="AN125" s="99">
        <f>求节点(节奏总纲!$D$4:$D$113,AG$5:AG$104,$AI125)</f>
        <v>3.1433342820214891</v>
      </c>
    </row>
    <row r="126" spans="23:40" x14ac:dyDescent="0.2">
      <c r="W126" s="98">
        <v>122</v>
      </c>
      <c r="X126" s="98">
        <f>求节点(B$10:B$26,Q$10:Q$26,$W126)*(其他调用!AS126+其他调用!AZ126*$D$28*$D$29)*6</f>
        <v>3143.8526611579646</v>
      </c>
      <c r="Y126" s="98">
        <f>求节点(C$10:C$26,R$10:R$26,$W126)*(其他调用!AT126+其他调用!BA126*$D$28*$D$29)*6</f>
        <v>2309.1955450066457</v>
      </c>
      <c r="Z126" s="98">
        <f>求节点(D$10:D$26,S$10:S$26,$W126)*(其他调用!AU126+其他调用!BB126*$D$28*$D$29)*6</f>
        <v>3290.099505638037</v>
      </c>
      <c r="AA126" s="98">
        <f>求节点(E$10:E$26,T$10:T$26,$W126)*(其他调用!AV126+其他调用!BC126*$D$28*$D$29)*6</f>
        <v>2427.6111596071396</v>
      </c>
      <c r="AB126" s="98">
        <f>求节点(F$10:F$26,U$10:U$26,$W126)*(其他调用!AW126+其他调用!BD126*$D$28*$D$29)*6</f>
        <v>3563.7511685193476</v>
      </c>
      <c r="AC126" s="98">
        <f>[1]节奏总纲!$BJ125</f>
        <v>3.4999999999999978</v>
      </c>
      <c r="AD126" s="98">
        <f>[1]节奏总纲!$BJ125</f>
        <v>3.4999999999999978</v>
      </c>
      <c r="AE126" s="98">
        <f>[1]节奏总纲!$BJ125</f>
        <v>3.4999999999999978</v>
      </c>
      <c r="AF126" s="98">
        <f>[1]节奏总纲!$BJ125</f>
        <v>3.4999999999999978</v>
      </c>
      <c r="AG126" s="98">
        <f>[1]节奏总纲!$BJ125</f>
        <v>3.4999999999999978</v>
      </c>
      <c r="AI126" s="99">
        <v>122</v>
      </c>
      <c r="AJ126" s="99">
        <f>求节点(节奏总纲!$D$4:$D$113,AC$5:AC$104,$AI126)</f>
        <v>3.1472230127956853</v>
      </c>
      <c r="AK126" s="99">
        <f>求节点(节奏总纲!$D$4:$D$113,AD$5:AD$104,$AI126)</f>
        <v>3.1472230127956853</v>
      </c>
      <c r="AL126" s="99">
        <f>求节点(节奏总纲!$D$4:$D$113,AE$5:AE$104,$AI126)</f>
        <v>3.1472230127956853</v>
      </c>
      <c r="AM126" s="99">
        <f>求节点(节奏总纲!$D$4:$D$113,AF$5:AF$104,$AI126)</f>
        <v>3.1472230127956853</v>
      </c>
      <c r="AN126" s="99">
        <f>求节点(节奏总纲!$D$4:$D$113,AG$5:AG$104,$AI126)</f>
        <v>3.1472230127956853</v>
      </c>
    </row>
    <row r="127" spans="23:40" x14ac:dyDescent="0.2">
      <c r="W127" s="98">
        <v>123</v>
      </c>
      <c r="X127" s="98">
        <f>求节点(B$10:B$26,Q$10:Q$26,$W127)*(其他调用!AS127+其他调用!AZ127*$D$28*$D$29)*6</f>
        <v>3143.8526611579646</v>
      </c>
      <c r="Y127" s="98">
        <f>求节点(C$10:C$26,R$10:R$26,$W127)*(其他调用!AT127+其他调用!BA127*$D$28*$D$29)*6</f>
        <v>2309.1955450066457</v>
      </c>
      <c r="Z127" s="98">
        <f>求节点(D$10:D$26,S$10:S$26,$W127)*(其他调用!AU127+其他调用!BB127*$D$28*$D$29)*6</f>
        <v>3290.099505638037</v>
      </c>
      <c r="AA127" s="98">
        <f>求节点(E$10:E$26,T$10:T$26,$W127)*(其他调用!AV127+其他调用!BC127*$D$28*$D$29)*6</f>
        <v>2427.6111596071396</v>
      </c>
      <c r="AB127" s="98">
        <f>求节点(F$10:F$26,U$10:U$26,$W127)*(其他调用!AW127+其他调用!BD127*$D$28*$D$29)*6</f>
        <v>3563.7511685193476</v>
      </c>
      <c r="AC127" s="98">
        <f>[1]节奏总纲!$BJ126</f>
        <v>3.4999999999999978</v>
      </c>
      <c r="AD127" s="98">
        <f>[1]节奏总纲!$BJ126</f>
        <v>3.4999999999999978</v>
      </c>
      <c r="AE127" s="98">
        <f>[1]节奏总纲!$BJ126</f>
        <v>3.4999999999999978</v>
      </c>
      <c r="AF127" s="98">
        <f>[1]节奏总纲!$BJ126</f>
        <v>3.4999999999999978</v>
      </c>
      <c r="AG127" s="98">
        <f>[1]节奏总纲!$BJ126</f>
        <v>3.4999999999999978</v>
      </c>
      <c r="AI127" s="99">
        <v>123</v>
      </c>
      <c r="AJ127" s="99">
        <f>求节点(节奏总纲!$D$4:$D$113,AC$5:AC$104,$AI127)</f>
        <v>3.1511117435698814</v>
      </c>
      <c r="AK127" s="99">
        <f>求节点(节奏总纲!$D$4:$D$113,AD$5:AD$104,$AI127)</f>
        <v>3.1511117435698814</v>
      </c>
      <c r="AL127" s="99">
        <f>求节点(节奏总纲!$D$4:$D$113,AE$5:AE$104,$AI127)</f>
        <v>3.1511117435698814</v>
      </c>
      <c r="AM127" s="99">
        <f>求节点(节奏总纲!$D$4:$D$113,AF$5:AF$104,$AI127)</f>
        <v>3.1511117435698814</v>
      </c>
      <c r="AN127" s="99">
        <f>求节点(节奏总纲!$D$4:$D$113,AG$5:AG$104,$AI127)</f>
        <v>3.1511117435698814</v>
      </c>
    </row>
    <row r="128" spans="23:40" x14ac:dyDescent="0.2">
      <c r="W128" s="98">
        <v>124</v>
      </c>
      <c r="X128" s="98">
        <f>求节点(B$10:B$26,Q$10:Q$26,$W128)*(其他调用!AS128+其他调用!AZ128*$D$28*$D$29)*6</f>
        <v>3143.8526611579646</v>
      </c>
      <c r="Y128" s="98">
        <f>求节点(C$10:C$26,R$10:R$26,$W128)*(其他调用!AT128+其他调用!BA128*$D$28*$D$29)*6</f>
        <v>2309.1955450066457</v>
      </c>
      <c r="Z128" s="98">
        <f>求节点(D$10:D$26,S$10:S$26,$W128)*(其他调用!AU128+其他调用!BB128*$D$28*$D$29)*6</f>
        <v>3290.099505638037</v>
      </c>
      <c r="AA128" s="98">
        <f>求节点(E$10:E$26,T$10:T$26,$W128)*(其他调用!AV128+其他调用!BC128*$D$28*$D$29)*6</f>
        <v>2427.6111596071396</v>
      </c>
      <c r="AB128" s="98">
        <f>求节点(F$10:F$26,U$10:U$26,$W128)*(其他调用!AW128+其他调用!BD128*$D$28*$D$29)*6</f>
        <v>3563.7511685193476</v>
      </c>
      <c r="AC128" s="98">
        <f>[1]节奏总纲!$BJ127</f>
        <v>3.4999999999999978</v>
      </c>
      <c r="AD128" s="98">
        <f>[1]节奏总纲!$BJ127</f>
        <v>3.4999999999999978</v>
      </c>
      <c r="AE128" s="98">
        <f>[1]节奏总纲!$BJ127</f>
        <v>3.4999999999999978</v>
      </c>
      <c r="AF128" s="98">
        <f>[1]节奏总纲!$BJ127</f>
        <v>3.4999999999999978</v>
      </c>
      <c r="AG128" s="98">
        <f>[1]节奏总纲!$BJ127</f>
        <v>3.4999999999999978</v>
      </c>
      <c r="AI128" s="99">
        <v>124</v>
      </c>
      <c r="AJ128" s="99">
        <f>求节点(节奏总纲!$D$4:$D$113,AC$5:AC$104,$AI128)</f>
        <v>3.1550004743440776</v>
      </c>
      <c r="AK128" s="99">
        <f>求节点(节奏总纲!$D$4:$D$113,AD$5:AD$104,$AI128)</f>
        <v>3.1550004743440776</v>
      </c>
      <c r="AL128" s="99">
        <f>求节点(节奏总纲!$D$4:$D$113,AE$5:AE$104,$AI128)</f>
        <v>3.1550004743440776</v>
      </c>
      <c r="AM128" s="99">
        <f>求节点(节奏总纲!$D$4:$D$113,AF$5:AF$104,$AI128)</f>
        <v>3.1550004743440776</v>
      </c>
      <c r="AN128" s="99">
        <f>求节点(节奏总纲!$D$4:$D$113,AG$5:AG$104,$AI128)</f>
        <v>3.1550004743440776</v>
      </c>
    </row>
    <row r="129" spans="23:40" x14ac:dyDescent="0.2">
      <c r="W129" s="98">
        <v>125</v>
      </c>
      <c r="X129" s="98">
        <f>求节点(B$10:B$26,Q$10:Q$26,$W129)*(其他调用!AS129+其他调用!AZ129*$D$28*$D$29)*6</f>
        <v>3143.8526611579646</v>
      </c>
      <c r="Y129" s="98">
        <f>求节点(C$10:C$26,R$10:R$26,$W129)*(其他调用!AT129+其他调用!BA129*$D$28*$D$29)*6</f>
        <v>2309.1955450066457</v>
      </c>
      <c r="Z129" s="98">
        <f>求节点(D$10:D$26,S$10:S$26,$W129)*(其他调用!AU129+其他调用!BB129*$D$28*$D$29)*6</f>
        <v>3290.099505638037</v>
      </c>
      <c r="AA129" s="98">
        <f>求节点(E$10:E$26,T$10:T$26,$W129)*(其他调用!AV129+其他调用!BC129*$D$28*$D$29)*6</f>
        <v>2427.6111596071396</v>
      </c>
      <c r="AB129" s="98">
        <f>求节点(F$10:F$26,U$10:U$26,$W129)*(其他调用!AW129+其他调用!BD129*$D$28*$D$29)*6</f>
        <v>3563.7511685193476</v>
      </c>
      <c r="AC129" s="98">
        <f>[1]节奏总纲!$BJ128</f>
        <v>3.4999999999999978</v>
      </c>
      <c r="AD129" s="98">
        <f>[1]节奏总纲!$BJ128</f>
        <v>3.4999999999999978</v>
      </c>
      <c r="AE129" s="98">
        <f>[1]节奏总纲!$BJ128</f>
        <v>3.4999999999999978</v>
      </c>
      <c r="AF129" s="98">
        <f>[1]节奏总纲!$BJ128</f>
        <v>3.4999999999999978</v>
      </c>
      <c r="AG129" s="98">
        <f>[1]节奏总纲!$BJ128</f>
        <v>3.4999999999999978</v>
      </c>
      <c r="AI129" s="99">
        <v>125</v>
      </c>
      <c r="AJ129" s="99">
        <f>求节点(节奏总纲!$D$4:$D$113,AC$5:AC$104,$AI129)</f>
        <v>3.1588892051182733</v>
      </c>
      <c r="AK129" s="99">
        <f>求节点(节奏总纲!$D$4:$D$113,AD$5:AD$104,$AI129)</f>
        <v>3.1588892051182733</v>
      </c>
      <c r="AL129" s="99">
        <f>求节点(节奏总纲!$D$4:$D$113,AE$5:AE$104,$AI129)</f>
        <v>3.1588892051182733</v>
      </c>
      <c r="AM129" s="99">
        <f>求节点(节奏总纲!$D$4:$D$113,AF$5:AF$104,$AI129)</f>
        <v>3.1588892051182733</v>
      </c>
      <c r="AN129" s="99">
        <f>求节点(节奏总纲!$D$4:$D$113,AG$5:AG$104,$AI129)</f>
        <v>3.1588892051182733</v>
      </c>
    </row>
    <row r="130" spans="23:40" x14ac:dyDescent="0.2">
      <c r="W130" s="98">
        <v>126</v>
      </c>
      <c r="X130" s="98">
        <f>求节点(B$10:B$26,Q$10:Q$26,$W130)*(其他调用!AS130+其他调用!AZ130*$D$28*$D$29)*6</f>
        <v>3143.8526611579646</v>
      </c>
      <c r="Y130" s="98">
        <f>求节点(C$10:C$26,R$10:R$26,$W130)*(其他调用!AT130+其他调用!BA130*$D$28*$D$29)*6</f>
        <v>2309.1955450066457</v>
      </c>
      <c r="Z130" s="98">
        <f>求节点(D$10:D$26,S$10:S$26,$W130)*(其他调用!AU130+其他调用!BB130*$D$28*$D$29)*6</f>
        <v>3290.099505638037</v>
      </c>
      <c r="AA130" s="98">
        <f>求节点(E$10:E$26,T$10:T$26,$W130)*(其他调用!AV130+其他调用!BC130*$D$28*$D$29)*6</f>
        <v>2427.6111596071396</v>
      </c>
      <c r="AB130" s="98">
        <f>求节点(F$10:F$26,U$10:U$26,$W130)*(其他调用!AW130+其他调用!BD130*$D$28*$D$29)*6</f>
        <v>3563.7511685193476</v>
      </c>
      <c r="AC130" s="98">
        <f>[1]节奏总纲!$BJ129</f>
        <v>3.4999999999999978</v>
      </c>
      <c r="AD130" s="98">
        <f>[1]节奏总纲!$BJ129</f>
        <v>3.4999999999999978</v>
      </c>
      <c r="AE130" s="98">
        <f>[1]节奏总纲!$BJ129</f>
        <v>3.4999999999999978</v>
      </c>
      <c r="AF130" s="98">
        <f>[1]节奏总纲!$BJ129</f>
        <v>3.4999999999999978</v>
      </c>
      <c r="AG130" s="98">
        <f>[1]节奏总纲!$BJ129</f>
        <v>3.4999999999999978</v>
      </c>
      <c r="AI130" s="99">
        <v>126</v>
      </c>
      <c r="AJ130" s="99">
        <f>求节点(节奏总纲!$D$4:$D$113,AC$5:AC$104,$AI130)</f>
        <v>3.1627779358924695</v>
      </c>
      <c r="AK130" s="99">
        <f>求节点(节奏总纲!$D$4:$D$113,AD$5:AD$104,$AI130)</f>
        <v>3.1627779358924695</v>
      </c>
      <c r="AL130" s="99">
        <f>求节点(节奏总纲!$D$4:$D$113,AE$5:AE$104,$AI130)</f>
        <v>3.1627779358924695</v>
      </c>
      <c r="AM130" s="99">
        <f>求节点(节奏总纲!$D$4:$D$113,AF$5:AF$104,$AI130)</f>
        <v>3.1627779358924695</v>
      </c>
      <c r="AN130" s="99">
        <f>求节点(节奏总纲!$D$4:$D$113,AG$5:AG$104,$AI130)</f>
        <v>3.1627779358924695</v>
      </c>
    </row>
    <row r="131" spans="23:40" x14ac:dyDescent="0.2">
      <c r="W131" s="98">
        <v>127</v>
      </c>
      <c r="X131" s="98">
        <f>求节点(B$10:B$26,Q$10:Q$26,$W131)*(其他调用!AS131+其他调用!AZ131*$D$28*$D$29)*6</f>
        <v>3143.8526611579646</v>
      </c>
      <c r="Y131" s="98">
        <f>求节点(C$10:C$26,R$10:R$26,$W131)*(其他调用!AT131+其他调用!BA131*$D$28*$D$29)*6</f>
        <v>2309.1955450066457</v>
      </c>
      <c r="Z131" s="98">
        <f>求节点(D$10:D$26,S$10:S$26,$W131)*(其他调用!AU131+其他调用!BB131*$D$28*$D$29)*6</f>
        <v>3290.099505638037</v>
      </c>
      <c r="AA131" s="98">
        <f>求节点(E$10:E$26,T$10:T$26,$W131)*(其他调用!AV131+其他调用!BC131*$D$28*$D$29)*6</f>
        <v>2427.6111596071396</v>
      </c>
      <c r="AB131" s="98">
        <f>求节点(F$10:F$26,U$10:U$26,$W131)*(其他调用!AW131+其他调用!BD131*$D$28*$D$29)*6</f>
        <v>3563.7511685193476</v>
      </c>
      <c r="AC131" s="98">
        <f>[1]节奏总纲!$BJ130</f>
        <v>3.4999999999999978</v>
      </c>
      <c r="AD131" s="98">
        <f>[1]节奏总纲!$BJ130</f>
        <v>3.4999999999999978</v>
      </c>
      <c r="AE131" s="98">
        <f>[1]节奏总纲!$BJ130</f>
        <v>3.4999999999999978</v>
      </c>
      <c r="AF131" s="98">
        <f>[1]节奏总纲!$BJ130</f>
        <v>3.4999999999999978</v>
      </c>
      <c r="AG131" s="98">
        <f>[1]节奏总纲!$BJ130</f>
        <v>3.4999999999999978</v>
      </c>
      <c r="AI131" s="99">
        <v>127</v>
      </c>
      <c r="AJ131" s="99">
        <f>求节点(节奏总纲!$D$4:$D$113,AC$5:AC$104,$AI131)</f>
        <v>3.1666666666666656</v>
      </c>
      <c r="AK131" s="99">
        <f>求节点(节奏总纲!$D$4:$D$113,AD$5:AD$104,$AI131)</f>
        <v>3.1666666666666656</v>
      </c>
      <c r="AL131" s="99">
        <f>求节点(节奏总纲!$D$4:$D$113,AE$5:AE$104,$AI131)</f>
        <v>3.1666666666666656</v>
      </c>
      <c r="AM131" s="99">
        <f>求节点(节奏总纲!$D$4:$D$113,AF$5:AF$104,$AI131)</f>
        <v>3.1666666666666656</v>
      </c>
      <c r="AN131" s="99">
        <f>求节点(节奏总纲!$D$4:$D$113,AG$5:AG$104,$AI131)</f>
        <v>3.1666666666666656</v>
      </c>
    </row>
    <row r="132" spans="23:40" x14ac:dyDescent="0.2">
      <c r="W132" s="98">
        <v>128</v>
      </c>
      <c r="X132" s="98">
        <f>求节点(B$10:B$26,Q$10:Q$26,$W132)*(其他调用!AS132+其他调用!AZ132*$D$28*$D$29)*6</f>
        <v>3143.8526611579646</v>
      </c>
      <c r="Y132" s="98">
        <f>求节点(C$10:C$26,R$10:R$26,$W132)*(其他调用!AT132+其他调用!BA132*$D$28*$D$29)*6</f>
        <v>2309.1955450066457</v>
      </c>
      <c r="Z132" s="98">
        <f>求节点(D$10:D$26,S$10:S$26,$W132)*(其他调用!AU132+其他调用!BB132*$D$28*$D$29)*6</f>
        <v>3290.099505638037</v>
      </c>
      <c r="AA132" s="98">
        <f>求节点(E$10:E$26,T$10:T$26,$W132)*(其他调用!AV132+其他调用!BC132*$D$28*$D$29)*6</f>
        <v>2427.6111596071396</v>
      </c>
      <c r="AB132" s="98">
        <f>求节点(F$10:F$26,U$10:U$26,$W132)*(其他调用!AW132+其他调用!BD132*$D$28*$D$29)*6</f>
        <v>3563.7511685193476</v>
      </c>
      <c r="AC132" s="98">
        <f>[1]节奏总纲!$BJ131</f>
        <v>3.4999999999999978</v>
      </c>
      <c r="AD132" s="98">
        <f>[1]节奏总纲!$BJ131</f>
        <v>3.4999999999999978</v>
      </c>
      <c r="AE132" s="98">
        <f>[1]节奏总纲!$BJ131</f>
        <v>3.4999999999999978</v>
      </c>
      <c r="AF132" s="98">
        <f>[1]节奏总纲!$BJ131</f>
        <v>3.4999999999999978</v>
      </c>
      <c r="AG132" s="98">
        <f>[1]节奏总纲!$BJ131</f>
        <v>3.4999999999999978</v>
      </c>
      <c r="AI132" s="99">
        <v>128</v>
      </c>
      <c r="AJ132" s="99">
        <f>求节点(节奏总纲!$D$4:$D$113,AC$5:AC$104,$AI132)</f>
        <v>3.1702949807741949</v>
      </c>
      <c r="AK132" s="99">
        <f>求节点(节奏总纲!$D$4:$D$113,AD$5:AD$104,$AI132)</f>
        <v>3.1702949807741949</v>
      </c>
      <c r="AL132" s="99">
        <f>求节点(节奏总纲!$D$4:$D$113,AE$5:AE$104,$AI132)</f>
        <v>3.1702949807741949</v>
      </c>
      <c r="AM132" s="99">
        <f>求节点(节奏总纲!$D$4:$D$113,AF$5:AF$104,$AI132)</f>
        <v>3.1702949807741949</v>
      </c>
      <c r="AN132" s="99">
        <f>求节点(节奏总纲!$D$4:$D$113,AG$5:AG$104,$AI132)</f>
        <v>3.1702949807741949</v>
      </c>
    </row>
    <row r="133" spans="23:40" x14ac:dyDescent="0.2">
      <c r="W133" s="98">
        <v>129</v>
      </c>
      <c r="X133" s="98">
        <f>求节点(B$10:B$26,Q$10:Q$26,$W133)*(其他调用!AS133+其他调用!AZ133*$D$28*$D$29)*6</f>
        <v>3143.8526611579646</v>
      </c>
      <c r="Y133" s="98">
        <f>求节点(C$10:C$26,R$10:R$26,$W133)*(其他调用!AT133+其他调用!BA133*$D$28*$D$29)*6</f>
        <v>2309.1955450066457</v>
      </c>
      <c r="Z133" s="98">
        <f>求节点(D$10:D$26,S$10:S$26,$W133)*(其他调用!AU133+其他调用!BB133*$D$28*$D$29)*6</f>
        <v>3290.099505638037</v>
      </c>
      <c r="AA133" s="98">
        <f>求节点(E$10:E$26,T$10:T$26,$W133)*(其他调用!AV133+其他调用!BC133*$D$28*$D$29)*6</f>
        <v>2427.6111596071396</v>
      </c>
      <c r="AB133" s="98">
        <f>求节点(F$10:F$26,U$10:U$26,$W133)*(其他调用!AW133+其他调用!BD133*$D$28*$D$29)*6</f>
        <v>3563.7511685193476</v>
      </c>
      <c r="AC133" s="98">
        <f>[1]节奏总纲!$BJ132</f>
        <v>3.4999999999999978</v>
      </c>
      <c r="AD133" s="98">
        <f>[1]节奏总纲!$BJ132</f>
        <v>3.4999999999999978</v>
      </c>
      <c r="AE133" s="98">
        <f>[1]节奏总纲!$BJ132</f>
        <v>3.4999999999999978</v>
      </c>
      <c r="AF133" s="98">
        <f>[1]节奏总纲!$BJ132</f>
        <v>3.4999999999999978</v>
      </c>
      <c r="AG133" s="98">
        <f>[1]节奏总纲!$BJ132</f>
        <v>3.4999999999999978</v>
      </c>
      <c r="AI133" s="99">
        <v>129</v>
      </c>
      <c r="AJ133" s="99">
        <f>求节点(节奏总纲!$D$4:$D$113,AC$5:AC$104,$AI133)</f>
        <v>3.1739232948817246</v>
      </c>
      <c r="AK133" s="99">
        <f>求节点(节奏总纲!$D$4:$D$113,AD$5:AD$104,$AI133)</f>
        <v>3.1739232948817246</v>
      </c>
      <c r="AL133" s="99">
        <f>求节点(节奏总纲!$D$4:$D$113,AE$5:AE$104,$AI133)</f>
        <v>3.1739232948817246</v>
      </c>
      <c r="AM133" s="99">
        <f>求节点(节奏总纲!$D$4:$D$113,AF$5:AF$104,$AI133)</f>
        <v>3.1739232948817246</v>
      </c>
      <c r="AN133" s="99">
        <f>求节点(节奏总纲!$D$4:$D$113,AG$5:AG$104,$AI133)</f>
        <v>3.1739232948817246</v>
      </c>
    </row>
    <row r="134" spans="23:40" x14ac:dyDescent="0.2">
      <c r="W134" s="98">
        <v>130</v>
      </c>
      <c r="X134" s="98">
        <f>求节点(B$10:B$26,Q$10:Q$26,$W134)*(其他调用!AS134+其他调用!AZ134*$D$28*$D$29)*6</f>
        <v>3143.8526611579646</v>
      </c>
      <c r="Y134" s="98">
        <f>求节点(C$10:C$26,R$10:R$26,$W134)*(其他调用!AT134+其他调用!BA134*$D$28*$D$29)*6</f>
        <v>2309.1955450066457</v>
      </c>
      <c r="Z134" s="98">
        <f>求节点(D$10:D$26,S$10:S$26,$W134)*(其他调用!AU134+其他调用!BB134*$D$28*$D$29)*6</f>
        <v>3290.099505638037</v>
      </c>
      <c r="AA134" s="98">
        <f>求节点(E$10:E$26,T$10:T$26,$W134)*(其他调用!AV134+其他调用!BC134*$D$28*$D$29)*6</f>
        <v>2427.6111596071396</v>
      </c>
      <c r="AB134" s="98">
        <f>求节点(F$10:F$26,U$10:U$26,$W134)*(其他调用!AW134+其他调用!BD134*$D$28*$D$29)*6</f>
        <v>3563.7511685193476</v>
      </c>
      <c r="AC134" s="98">
        <f>[1]节奏总纲!$BJ133</f>
        <v>3.4999999999999978</v>
      </c>
      <c r="AD134" s="98">
        <f>[1]节奏总纲!$BJ133</f>
        <v>3.4999999999999978</v>
      </c>
      <c r="AE134" s="98">
        <f>[1]节奏总纲!$BJ133</f>
        <v>3.4999999999999978</v>
      </c>
      <c r="AF134" s="98">
        <f>[1]节奏总纲!$BJ133</f>
        <v>3.4999999999999978</v>
      </c>
      <c r="AG134" s="98">
        <f>[1]节奏总纲!$BJ133</f>
        <v>3.4999999999999978</v>
      </c>
      <c r="AI134" s="99">
        <v>130</v>
      </c>
      <c r="AJ134" s="99">
        <f>求节点(节奏总纲!$D$4:$D$113,AC$5:AC$104,$AI134)</f>
        <v>3.1775516089892539</v>
      </c>
      <c r="AK134" s="99">
        <f>求节点(节奏总纲!$D$4:$D$113,AD$5:AD$104,$AI134)</f>
        <v>3.1775516089892539</v>
      </c>
      <c r="AL134" s="99">
        <f>求节点(节奏总纲!$D$4:$D$113,AE$5:AE$104,$AI134)</f>
        <v>3.1775516089892539</v>
      </c>
      <c r="AM134" s="99">
        <f>求节点(节奏总纲!$D$4:$D$113,AF$5:AF$104,$AI134)</f>
        <v>3.1775516089892539</v>
      </c>
      <c r="AN134" s="99">
        <f>求节点(节奏总纲!$D$4:$D$113,AG$5:AG$104,$AI134)</f>
        <v>3.1775516089892539</v>
      </c>
    </row>
    <row r="135" spans="23:40" x14ac:dyDescent="0.2">
      <c r="W135" s="98">
        <v>131</v>
      </c>
      <c r="X135" s="98">
        <f>求节点(B$10:B$26,Q$10:Q$26,$W135)*(其他调用!AS135+其他调用!AZ135*$D$28*$D$29)*6</f>
        <v>3143.8526611579646</v>
      </c>
      <c r="Y135" s="98">
        <f>求节点(C$10:C$26,R$10:R$26,$W135)*(其他调用!AT135+其他调用!BA135*$D$28*$D$29)*6</f>
        <v>2309.1955450066457</v>
      </c>
      <c r="Z135" s="98">
        <f>求节点(D$10:D$26,S$10:S$26,$W135)*(其他调用!AU135+其他调用!BB135*$D$28*$D$29)*6</f>
        <v>3290.099505638037</v>
      </c>
      <c r="AA135" s="98">
        <f>求节点(E$10:E$26,T$10:T$26,$W135)*(其他调用!AV135+其他调用!BC135*$D$28*$D$29)*6</f>
        <v>2427.6111596071396</v>
      </c>
      <c r="AB135" s="98">
        <f>求节点(F$10:F$26,U$10:U$26,$W135)*(其他调用!AW135+其他调用!BD135*$D$28*$D$29)*6</f>
        <v>3563.7511685193476</v>
      </c>
      <c r="AC135" s="98">
        <f>[1]节奏总纲!$BJ134</f>
        <v>3.4999999999999978</v>
      </c>
      <c r="AD135" s="98">
        <f>[1]节奏总纲!$BJ134</f>
        <v>3.4999999999999978</v>
      </c>
      <c r="AE135" s="98">
        <f>[1]节奏总纲!$BJ134</f>
        <v>3.4999999999999978</v>
      </c>
      <c r="AF135" s="98">
        <f>[1]节奏总纲!$BJ134</f>
        <v>3.4999999999999978</v>
      </c>
      <c r="AG135" s="98">
        <f>[1]节奏总纲!$BJ134</f>
        <v>3.4999999999999978</v>
      </c>
      <c r="AI135" s="99">
        <v>131</v>
      </c>
      <c r="AJ135" s="99">
        <f>求节点(节奏总纲!$D$4:$D$113,AC$5:AC$104,$AI135)</f>
        <v>3.1811799230967832</v>
      </c>
      <c r="AK135" s="99">
        <f>求节点(节奏总纲!$D$4:$D$113,AD$5:AD$104,$AI135)</f>
        <v>3.1811799230967832</v>
      </c>
      <c r="AL135" s="99">
        <f>求节点(节奏总纲!$D$4:$D$113,AE$5:AE$104,$AI135)</f>
        <v>3.1811799230967832</v>
      </c>
      <c r="AM135" s="99">
        <f>求节点(节奏总纲!$D$4:$D$113,AF$5:AF$104,$AI135)</f>
        <v>3.1811799230967832</v>
      </c>
      <c r="AN135" s="99">
        <f>求节点(节奏总纲!$D$4:$D$113,AG$5:AG$104,$AI135)</f>
        <v>3.1811799230967832</v>
      </c>
    </row>
    <row r="136" spans="23:40" x14ac:dyDescent="0.2">
      <c r="W136" s="98">
        <v>132</v>
      </c>
      <c r="X136" s="98">
        <f>求节点(B$10:B$26,Q$10:Q$26,$W136)*(其他调用!AS136+其他调用!AZ136*$D$28*$D$29)*6</f>
        <v>3143.8526611579646</v>
      </c>
      <c r="Y136" s="98">
        <f>求节点(C$10:C$26,R$10:R$26,$W136)*(其他调用!AT136+其他调用!BA136*$D$28*$D$29)*6</f>
        <v>2309.1955450066457</v>
      </c>
      <c r="Z136" s="98">
        <f>求节点(D$10:D$26,S$10:S$26,$W136)*(其他调用!AU136+其他调用!BB136*$D$28*$D$29)*6</f>
        <v>3290.099505638037</v>
      </c>
      <c r="AA136" s="98">
        <f>求节点(E$10:E$26,T$10:T$26,$W136)*(其他调用!AV136+其他调用!BC136*$D$28*$D$29)*6</f>
        <v>2427.6111596071396</v>
      </c>
      <c r="AB136" s="98">
        <f>求节点(F$10:F$26,U$10:U$26,$W136)*(其他调用!AW136+其他调用!BD136*$D$28*$D$29)*6</f>
        <v>3563.7511685193476</v>
      </c>
      <c r="AC136" s="98">
        <f>[1]节奏总纲!$BJ135</f>
        <v>3.4999999999999978</v>
      </c>
      <c r="AD136" s="98">
        <f>[1]节奏总纲!$BJ135</f>
        <v>3.4999999999999978</v>
      </c>
      <c r="AE136" s="98">
        <f>[1]节奏总纲!$BJ135</f>
        <v>3.4999999999999978</v>
      </c>
      <c r="AF136" s="98">
        <f>[1]节奏总纲!$BJ135</f>
        <v>3.4999999999999978</v>
      </c>
      <c r="AG136" s="98">
        <f>[1]节奏总纲!$BJ135</f>
        <v>3.4999999999999978</v>
      </c>
      <c r="AI136" s="99">
        <v>132</v>
      </c>
      <c r="AJ136" s="99">
        <f>求节点(节奏总纲!$D$4:$D$113,AC$5:AC$104,$AI136)</f>
        <v>3.1848082372043125</v>
      </c>
      <c r="AK136" s="99">
        <f>求节点(节奏总纲!$D$4:$D$113,AD$5:AD$104,$AI136)</f>
        <v>3.1848082372043125</v>
      </c>
      <c r="AL136" s="99">
        <f>求节点(节奏总纲!$D$4:$D$113,AE$5:AE$104,$AI136)</f>
        <v>3.1848082372043125</v>
      </c>
      <c r="AM136" s="99">
        <f>求节点(节奏总纲!$D$4:$D$113,AF$5:AF$104,$AI136)</f>
        <v>3.1848082372043125</v>
      </c>
      <c r="AN136" s="99">
        <f>求节点(节奏总纲!$D$4:$D$113,AG$5:AG$104,$AI136)</f>
        <v>3.1848082372043125</v>
      </c>
    </row>
    <row r="137" spans="23:40" x14ac:dyDescent="0.2">
      <c r="W137" s="98">
        <v>133</v>
      </c>
      <c r="X137" s="98">
        <f>求节点(B$10:B$26,Q$10:Q$26,$W137)*(其他调用!AS137+其他调用!AZ137*$D$28*$D$29)*6</f>
        <v>3143.8526611579646</v>
      </c>
      <c r="Y137" s="98">
        <f>求节点(C$10:C$26,R$10:R$26,$W137)*(其他调用!AT137+其他调用!BA137*$D$28*$D$29)*6</f>
        <v>2309.1955450066457</v>
      </c>
      <c r="Z137" s="98">
        <f>求节点(D$10:D$26,S$10:S$26,$W137)*(其他调用!AU137+其他调用!BB137*$D$28*$D$29)*6</f>
        <v>3290.099505638037</v>
      </c>
      <c r="AA137" s="98">
        <f>求节点(E$10:E$26,T$10:T$26,$W137)*(其他调用!AV137+其他调用!BC137*$D$28*$D$29)*6</f>
        <v>2427.6111596071396</v>
      </c>
      <c r="AB137" s="98">
        <f>求节点(F$10:F$26,U$10:U$26,$W137)*(其他调用!AW137+其他调用!BD137*$D$28*$D$29)*6</f>
        <v>3563.7511685193476</v>
      </c>
      <c r="AC137" s="98">
        <f>[1]节奏总纲!$BJ136</f>
        <v>3.4999999999999978</v>
      </c>
      <c r="AD137" s="98">
        <f>[1]节奏总纲!$BJ136</f>
        <v>3.4999999999999978</v>
      </c>
      <c r="AE137" s="98">
        <f>[1]节奏总纲!$BJ136</f>
        <v>3.4999999999999978</v>
      </c>
      <c r="AF137" s="98">
        <f>[1]节奏总纲!$BJ136</f>
        <v>3.4999999999999978</v>
      </c>
      <c r="AG137" s="98">
        <f>[1]节奏总纲!$BJ136</f>
        <v>3.4999999999999978</v>
      </c>
      <c r="AI137" s="99">
        <v>133</v>
      </c>
      <c r="AJ137" s="99">
        <f>求节点(节奏总纲!$D$4:$D$113,AC$5:AC$104,$AI137)</f>
        <v>3.1884365513118422</v>
      </c>
      <c r="AK137" s="99">
        <f>求节点(节奏总纲!$D$4:$D$113,AD$5:AD$104,$AI137)</f>
        <v>3.1884365513118422</v>
      </c>
      <c r="AL137" s="99">
        <f>求节点(节奏总纲!$D$4:$D$113,AE$5:AE$104,$AI137)</f>
        <v>3.1884365513118422</v>
      </c>
      <c r="AM137" s="99">
        <f>求节点(节奏总纲!$D$4:$D$113,AF$5:AF$104,$AI137)</f>
        <v>3.1884365513118422</v>
      </c>
      <c r="AN137" s="99">
        <f>求节点(节奏总纲!$D$4:$D$113,AG$5:AG$104,$AI137)</f>
        <v>3.1884365513118422</v>
      </c>
    </row>
    <row r="138" spans="23:40" x14ac:dyDescent="0.2">
      <c r="W138" s="98">
        <v>134</v>
      </c>
      <c r="X138" s="98">
        <f>求节点(B$10:B$26,Q$10:Q$26,$W138)*(其他调用!AS138+其他调用!AZ138*$D$28*$D$29)*6</f>
        <v>3143.8526611579646</v>
      </c>
      <c r="Y138" s="98">
        <f>求节点(C$10:C$26,R$10:R$26,$W138)*(其他调用!AT138+其他调用!BA138*$D$28*$D$29)*6</f>
        <v>2309.1955450066457</v>
      </c>
      <c r="Z138" s="98">
        <f>求节点(D$10:D$26,S$10:S$26,$W138)*(其他调用!AU138+其他调用!BB138*$D$28*$D$29)*6</f>
        <v>3290.099505638037</v>
      </c>
      <c r="AA138" s="98">
        <f>求节点(E$10:E$26,T$10:T$26,$W138)*(其他调用!AV138+其他调用!BC138*$D$28*$D$29)*6</f>
        <v>2427.6111596071396</v>
      </c>
      <c r="AB138" s="98">
        <f>求节点(F$10:F$26,U$10:U$26,$W138)*(其他调用!AW138+其他调用!BD138*$D$28*$D$29)*6</f>
        <v>3563.7511685193476</v>
      </c>
      <c r="AC138" s="98">
        <f>[1]节奏总纲!$BJ137</f>
        <v>3.4999999999999978</v>
      </c>
      <c r="AD138" s="98">
        <f>[1]节奏总纲!$BJ137</f>
        <v>3.4999999999999978</v>
      </c>
      <c r="AE138" s="98">
        <f>[1]节奏总纲!$BJ137</f>
        <v>3.4999999999999978</v>
      </c>
      <c r="AF138" s="98">
        <f>[1]节奏总纲!$BJ137</f>
        <v>3.4999999999999978</v>
      </c>
      <c r="AG138" s="98">
        <f>[1]节奏总纲!$BJ137</f>
        <v>3.4999999999999978</v>
      </c>
      <c r="AI138" s="99">
        <v>134</v>
      </c>
      <c r="AJ138" s="99">
        <f>求节点(节奏总纲!$D$4:$D$113,AC$5:AC$104,$AI138)</f>
        <v>3.1920648654193715</v>
      </c>
      <c r="AK138" s="99">
        <f>求节点(节奏总纲!$D$4:$D$113,AD$5:AD$104,$AI138)</f>
        <v>3.1920648654193715</v>
      </c>
      <c r="AL138" s="99">
        <f>求节点(节奏总纲!$D$4:$D$113,AE$5:AE$104,$AI138)</f>
        <v>3.1920648654193715</v>
      </c>
      <c r="AM138" s="99">
        <f>求节点(节奏总纲!$D$4:$D$113,AF$5:AF$104,$AI138)</f>
        <v>3.1920648654193715</v>
      </c>
      <c r="AN138" s="99">
        <f>求节点(节奏总纲!$D$4:$D$113,AG$5:AG$104,$AI138)</f>
        <v>3.1920648654193715</v>
      </c>
    </row>
    <row r="139" spans="23:40" x14ac:dyDescent="0.2">
      <c r="W139" s="98">
        <v>135</v>
      </c>
      <c r="X139" s="98">
        <f>求节点(B$10:B$26,Q$10:Q$26,$W139)*(其他调用!AS139+其他调用!AZ139*$D$28*$D$29)*6</f>
        <v>3143.8526611579646</v>
      </c>
      <c r="Y139" s="98">
        <f>求节点(C$10:C$26,R$10:R$26,$W139)*(其他调用!AT139+其他调用!BA139*$D$28*$D$29)*6</f>
        <v>2309.1955450066457</v>
      </c>
      <c r="Z139" s="98">
        <f>求节点(D$10:D$26,S$10:S$26,$W139)*(其他调用!AU139+其他调用!BB139*$D$28*$D$29)*6</f>
        <v>3290.099505638037</v>
      </c>
      <c r="AA139" s="98">
        <f>求节点(E$10:E$26,T$10:T$26,$W139)*(其他调用!AV139+其他调用!BC139*$D$28*$D$29)*6</f>
        <v>2427.6111596071396</v>
      </c>
      <c r="AB139" s="98">
        <f>求节点(F$10:F$26,U$10:U$26,$W139)*(其他调用!AW139+其他调用!BD139*$D$28*$D$29)*6</f>
        <v>3563.7511685193476</v>
      </c>
      <c r="AC139" s="98">
        <f>[1]节奏总纲!$BJ138</f>
        <v>3.4999999999999978</v>
      </c>
      <c r="AD139" s="98">
        <f>[1]节奏总纲!$BJ138</f>
        <v>3.4999999999999978</v>
      </c>
      <c r="AE139" s="98">
        <f>[1]节奏总纲!$BJ138</f>
        <v>3.4999999999999978</v>
      </c>
      <c r="AF139" s="98">
        <f>[1]节奏总纲!$BJ138</f>
        <v>3.4999999999999978</v>
      </c>
      <c r="AG139" s="98">
        <f>[1]节奏总纲!$BJ138</f>
        <v>3.4999999999999978</v>
      </c>
      <c r="AI139" s="99">
        <v>135</v>
      </c>
      <c r="AJ139" s="99">
        <f>求节点(节奏总纲!$D$4:$D$113,AC$5:AC$104,$AI139)</f>
        <v>3.1956931795269008</v>
      </c>
      <c r="AK139" s="99">
        <f>求节点(节奏总纲!$D$4:$D$113,AD$5:AD$104,$AI139)</f>
        <v>3.1956931795269008</v>
      </c>
      <c r="AL139" s="99">
        <f>求节点(节奏总纲!$D$4:$D$113,AE$5:AE$104,$AI139)</f>
        <v>3.1956931795269008</v>
      </c>
      <c r="AM139" s="99">
        <f>求节点(节奏总纲!$D$4:$D$113,AF$5:AF$104,$AI139)</f>
        <v>3.1956931795269008</v>
      </c>
      <c r="AN139" s="99">
        <f>求节点(节奏总纲!$D$4:$D$113,AG$5:AG$104,$AI139)</f>
        <v>3.1956931795269008</v>
      </c>
    </row>
    <row r="140" spans="23:40" x14ac:dyDescent="0.2">
      <c r="W140" s="98">
        <v>136</v>
      </c>
      <c r="X140" s="98">
        <f>求节点(B$10:B$26,Q$10:Q$26,$W140)*(其他调用!AS140+其他调用!AZ140*$D$28*$D$29)*6</f>
        <v>3143.8526611579646</v>
      </c>
      <c r="Y140" s="98">
        <f>求节点(C$10:C$26,R$10:R$26,$W140)*(其他调用!AT140+其他调用!BA140*$D$28*$D$29)*6</f>
        <v>2309.1955450066457</v>
      </c>
      <c r="Z140" s="98">
        <f>求节点(D$10:D$26,S$10:S$26,$W140)*(其他调用!AU140+其他调用!BB140*$D$28*$D$29)*6</f>
        <v>3290.099505638037</v>
      </c>
      <c r="AA140" s="98">
        <f>求节点(E$10:E$26,T$10:T$26,$W140)*(其他调用!AV140+其他调用!BC140*$D$28*$D$29)*6</f>
        <v>2427.6111596071396</v>
      </c>
      <c r="AB140" s="98">
        <f>求节点(F$10:F$26,U$10:U$26,$W140)*(其他调用!AW140+其他调用!BD140*$D$28*$D$29)*6</f>
        <v>3563.7511685193476</v>
      </c>
      <c r="AC140" s="98">
        <f>[1]节奏总纲!$BJ139</f>
        <v>3.4999999999999978</v>
      </c>
      <c r="AD140" s="98">
        <f>[1]节奏总纲!$BJ139</f>
        <v>3.4999999999999978</v>
      </c>
      <c r="AE140" s="98">
        <f>[1]节奏总纲!$BJ139</f>
        <v>3.4999999999999978</v>
      </c>
      <c r="AF140" s="98">
        <f>[1]节奏总纲!$BJ139</f>
        <v>3.4999999999999978</v>
      </c>
      <c r="AG140" s="98">
        <f>[1]节奏总纲!$BJ139</f>
        <v>3.4999999999999978</v>
      </c>
      <c r="AI140" s="99">
        <v>136</v>
      </c>
      <c r="AJ140" s="99">
        <f>求节点(节奏总纲!$D$4:$D$113,AC$5:AC$104,$AI140)</f>
        <v>3.1993214936344305</v>
      </c>
      <c r="AK140" s="99">
        <f>求节点(节奏总纲!$D$4:$D$113,AD$5:AD$104,$AI140)</f>
        <v>3.1993214936344305</v>
      </c>
      <c r="AL140" s="99">
        <f>求节点(节奏总纲!$D$4:$D$113,AE$5:AE$104,$AI140)</f>
        <v>3.1993214936344305</v>
      </c>
      <c r="AM140" s="99">
        <f>求节点(节奏总纲!$D$4:$D$113,AF$5:AF$104,$AI140)</f>
        <v>3.1993214936344305</v>
      </c>
      <c r="AN140" s="99">
        <f>求节点(节奏总纲!$D$4:$D$113,AG$5:AG$104,$AI140)</f>
        <v>3.1993214936344305</v>
      </c>
    </row>
    <row r="141" spans="23:40" x14ac:dyDescent="0.2">
      <c r="W141" s="98">
        <v>137</v>
      </c>
      <c r="X141" s="98">
        <f>求节点(B$10:B$26,Q$10:Q$26,$W141)*(其他调用!AS141+其他调用!AZ141*$D$28*$D$29)*6</f>
        <v>3143.8526611579646</v>
      </c>
      <c r="Y141" s="98">
        <f>求节点(C$10:C$26,R$10:R$26,$W141)*(其他调用!AT141+其他调用!BA141*$D$28*$D$29)*6</f>
        <v>2309.1955450066457</v>
      </c>
      <c r="Z141" s="98">
        <f>求节点(D$10:D$26,S$10:S$26,$W141)*(其他调用!AU141+其他调用!BB141*$D$28*$D$29)*6</f>
        <v>3290.099505638037</v>
      </c>
      <c r="AA141" s="98">
        <f>求节点(E$10:E$26,T$10:T$26,$W141)*(其他调用!AV141+其他调用!BC141*$D$28*$D$29)*6</f>
        <v>2427.6111596071396</v>
      </c>
      <c r="AB141" s="98">
        <f>求节点(F$10:F$26,U$10:U$26,$W141)*(其他调用!AW141+其他调用!BD141*$D$28*$D$29)*6</f>
        <v>3563.7511685193476</v>
      </c>
      <c r="AC141" s="98">
        <f>[1]节奏总纲!$BJ140</f>
        <v>3.4999999999999978</v>
      </c>
      <c r="AD141" s="98">
        <f>[1]节奏总纲!$BJ140</f>
        <v>3.4999999999999978</v>
      </c>
      <c r="AE141" s="98">
        <f>[1]节奏总纲!$BJ140</f>
        <v>3.4999999999999978</v>
      </c>
      <c r="AF141" s="98">
        <f>[1]节奏总纲!$BJ140</f>
        <v>3.4999999999999978</v>
      </c>
      <c r="AG141" s="98">
        <f>[1]节奏总纲!$BJ140</f>
        <v>3.4999999999999978</v>
      </c>
      <c r="AI141" s="99">
        <v>137</v>
      </c>
      <c r="AJ141" s="99">
        <f>求节点(节奏总纲!$D$4:$D$113,AC$5:AC$104,$AI141)</f>
        <v>3.2027522679419391</v>
      </c>
      <c r="AK141" s="99">
        <f>求节点(节奏总纲!$D$4:$D$113,AD$5:AD$104,$AI141)</f>
        <v>3.2027522679419391</v>
      </c>
      <c r="AL141" s="99">
        <f>求节点(节奏总纲!$D$4:$D$113,AE$5:AE$104,$AI141)</f>
        <v>3.2027522679419391</v>
      </c>
      <c r="AM141" s="99">
        <f>求节点(节奏总纲!$D$4:$D$113,AF$5:AF$104,$AI141)</f>
        <v>3.2027522679419391</v>
      </c>
      <c r="AN141" s="99">
        <f>求节点(节奏总纲!$D$4:$D$113,AG$5:AG$104,$AI141)</f>
        <v>3.2027522679419391</v>
      </c>
    </row>
    <row r="142" spans="23:40" x14ac:dyDescent="0.2">
      <c r="W142" s="98">
        <v>138</v>
      </c>
      <c r="X142" s="98">
        <f>求节点(B$10:B$26,Q$10:Q$26,$W142)*(其他调用!AS142+其他调用!AZ142*$D$28*$D$29)*6</f>
        <v>3143.8526611579646</v>
      </c>
      <c r="Y142" s="98">
        <f>求节点(C$10:C$26,R$10:R$26,$W142)*(其他调用!AT142+其他调用!BA142*$D$28*$D$29)*6</f>
        <v>2309.1955450066457</v>
      </c>
      <c r="Z142" s="98">
        <f>求节点(D$10:D$26,S$10:S$26,$W142)*(其他调用!AU142+其他调用!BB142*$D$28*$D$29)*6</f>
        <v>3290.099505638037</v>
      </c>
      <c r="AA142" s="98">
        <f>求节点(E$10:E$26,T$10:T$26,$W142)*(其他调用!AV142+其他调用!BC142*$D$28*$D$29)*6</f>
        <v>2427.6111596071396</v>
      </c>
      <c r="AB142" s="98">
        <f>求节点(F$10:F$26,U$10:U$26,$W142)*(其他调用!AW142+其他调用!BD142*$D$28*$D$29)*6</f>
        <v>3563.7511685193476</v>
      </c>
      <c r="AC142" s="98">
        <f>[1]节奏总纲!$BJ141</f>
        <v>3.4999999999999978</v>
      </c>
      <c r="AD142" s="98">
        <f>[1]节奏总纲!$BJ141</f>
        <v>3.4999999999999978</v>
      </c>
      <c r="AE142" s="98">
        <f>[1]节奏总纲!$BJ141</f>
        <v>3.4999999999999978</v>
      </c>
      <c r="AF142" s="98">
        <f>[1]节奏总纲!$BJ141</f>
        <v>3.4999999999999978</v>
      </c>
      <c r="AG142" s="98">
        <f>[1]节奏总纲!$BJ141</f>
        <v>3.4999999999999978</v>
      </c>
      <c r="AI142" s="99">
        <v>138</v>
      </c>
      <c r="AJ142" s="99">
        <f>求节点(节奏总纲!$D$4:$D$113,AC$5:AC$104,$AI142)</f>
        <v>3.2061376047079224</v>
      </c>
      <c r="AK142" s="99">
        <f>求节点(节奏总纲!$D$4:$D$113,AD$5:AD$104,$AI142)</f>
        <v>3.2061376047079224</v>
      </c>
      <c r="AL142" s="99">
        <f>求节点(节奏总纲!$D$4:$D$113,AE$5:AE$104,$AI142)</f>
        <v>3.2061376047079224</v>
      </c>
      <c r="AM142" s="99">
        <f>求节点(节奏总纲!$D$4:$D$113,AF$5:AF$104,$AI142)</f>
        <v>3.2061376047079224</v>
      </c>
      <c r="AN142" s="99">
        <f>求节点(节奏总纲!$D$4:$D$113,AG$5:AG$104,$AI142)</f>
        <v>3.2061376047079224</v>
      </c>
    </row>
    <row r="143" spans="23:40" x14ac:dyDescent="0.2">
      <c r="W143" s="98">
        <v>139</v>
      </c>
      <c r="X143" s="98">
        <f>求节点(B$10:B$26,Q$10:Q$26,$W143)*(其他调用!AS143+其他调用!AZ143*$D$28*$D$29)*6</f>
        <v>3143.8526611579646</v>
      </c>
      <c r="Y143" s="98">
        <f>求节点(C$10:C$26,R$10:R$26,$W143)*(其他调用!AT143+其他调用!BA143*$D$28*$D$29)*6</f>
        <v>2309.1955450066457</v>
      </c>
      <c r="Z143" s="98">
        <f>求节点(D$10:D$26,S$10:S$26,$W143)*(其他调用!AU143+其他调用!BB143*$D$28*$D$29)*6</f>
        <v>3290.099505638037</v>
      </c>
      <c r="AA143" s="98">
        <f>求节点(E$10:E$26,T$10:T$26,$W143)*(其他调用!AV143+其他调用!BC143*$D$28*$D$29)*6</f>
        <v>2427.6111596071396</v>
      </c>
      <c r="AB143" s="98">
        <f>求节点(F$10:F$26,U$10:U$26,$W143)*(其他调用!AW143+其他调用!BD143*$D$28*$D$29)*6</f>
        <v>3563.7511685193476</v>
      </c>
      <c r="AC143" s="98">
        <f>[1]节奏总纲!$BJ142</f>
        <v>3.4999999999999978</v>
      </c>
      <c r="AD143" s="98">
        <f>[1]节奏总纲!$BJ142</f>
        <v>3.4999999999999978</v>
      </c>
      <c r="AE143" s="98">
        <f>[1]节奏总纲!$BJ142</f>
        <v>3.4999999999999978</v>
      </c>
      <c r="AF143" s="98">
        <f>[1]节奏总纲!$BJ142</f>
        <v>3.4999999999999978</v>
      </c>
      <c r="AG143" s="98">
        <f>[1]节奏总纲!$BJ142</f>
        <v>3.4999999999999978</v>
      </c>
      <c r="AI143" s="99">
        <v>139</v>
      </c>
      <c r="AJ143" s="99">
        <f>求节点(节奏总纲!$D$4:$D$113,AC$5:AC$104,$AI143)</f>
        <v>3.2095229414739057</v>
      </c>
      <c r="AK143" s="99">
        <f>求节点(节奏总纲!$D$4:$D$113,AD$5:AD$104,$AI143)</f>
        <v>3.2095229414739057</v>
      </c>
      <c r="AL143" s="99">
        <f>求节点(节奏总纲!$D$4:$D$113,AE$5:AE$104,$AI143)</f>
        <v>3.2095229414739057</v>
      </c>
      <c r="AM143" s="99">
        <f>求节点(节奏总纲!$D$4:$D$113,AF$5:AF$104,$AI143)</f>
        <v>3.2095229414739057</v>
      </c>
      <c r="AN143" s="99">
        <f>求节点(节奏总纲!$D$4:$D$113,AG$5:AG$104,$AI143)</f>
        <v>3.2095229414739057</v>
      </c>
    </row>
    <row r="144" spans="23:40" x14ac:dyDescent="0.2">
      <c r="W144" s="98">
        <v>140</v>
      </c>
      <c r="X144" s="98">
        <f>求节点(B$10:B$26,Q$10:Q$26,$W144)*(其他调用!AS144+其他调用!AZ144*$D$28*$D$29)*6</f>
        <v>3143.8526611579646</v>
      </c>
      <c r="Y144" s="98">
        <f>求节点(C$10:C$26,R$10:R$26,$W144)*(其他调用!AT144+其他调用!BA144*$D$28*$D$29)*6</f>
        <v>2309.1955450066457</v>
      </c>
      <c r="Z144" s="98">
        <f>求节点(D$10:D$26,S$10:S$26,$W144)*(其他调用!AU144+其他调用!BB144*$D$28*$D$29)*6</f>
        <v>3290.099505638037</v>
      </c>
      <c r="AA144" s="98">
        <f>求节点(E$10:E$26,T$10:T$26,$W144)*(其他调用!AV144+其他调用!BC144*$D$28*$D$29)*6</f>
        <v>2427.6111596071396</v>
      </c>
      <c r="AB144" s="98">
        <f>求节点(F$10:F$26,U$10:U$26,$W144)*(其他调用!AW144+其他调用!BD144*$D$28*$D$29)*6</f>
        <v>3563.7511685193476</v>
      </c>
      <c r="AC144" s="98">
        <f>[1]节奏总纲!$BJ143</f>
        <v>3.4999999999999978</v>
      </c>
      <c r="AD144" s="98">
        <f>[1]节奏总纲!$BJ143</f>
        <v>3.4999999999999978</v>
      </c>
      <c r="AE144" s="98">
        <f>[1]节奏总纲!$BJ143</f>
        <v>3.4999999999999978</v>
      </c>
      <c r="AF144" s="98">
        <f>[1]节奏总纲!$BJ143</f>
        <v>3.4999999999999978</v>
      </c>
      <c r="AG144" s="98">
        <f>[1]节奏总纲!$BJ143</f>
        <v>3.4999999999999978</v>
      </c>
      <c r="AI144" s="99">
        <v>140</v>
      </c>
      <c r="AJ144" s="99">
        <f>求节点(节奏总纲!$D$4:$D$113,AC$5:AC$104,$AI144)</f>
        <v>3.212908278239889</v>
      </c>
      <c r="AK144" s="99">
        <f>求节点(节奏总纲!$D$4:$D$113,AD$5:AD$104,$AI144)</f>
        <v>3.212908278239889</v>
      </c>
      <c r="AL144" s="99">
        <f>求节点(节奏总纲!$D$4:$D$113,AE$5:AE$104,$AI144)</f>
        <v>3.212908278239889</v>
      </c>
      <c r="AM144" s="99">
        <f>求节点(节奏总纲!$D$4:$D$113,AF$5:AF$104,$AI144)</f>
        <v>3.212908278239889</v>
      </c>
      <c r="AN144" s="99">
        <f>求节点(节奏总纲!$D$4:$D$113,AG$5:AG$104,$AI144)</f>
        <v>3.212908278239889</v>
      </c>
    </row>
    <row r="145" spans="23:40" x14ac:dyDescent="0.2">
      <c r="W145" s="98">
        <v>141</v>
      </c>
      <c r="X145" s="98">
        <f>求节点(B$10:B$26,Q$10:Q$26,$W145)*(其他调用!AS145+其他调用!AZ145*$D$28*$D$29)*6</f>
        <v>3143.8526611579646</v>
      </c>
      <c r="Y145" s="98">
        <f>求节点(C$10:C$26,R$10:R$26,$W145)*(其他调用!AT145+其他调用!BA145*$D$28*$D$29)*6</f>
        <v>2309.1955450066457</v>
      </c>
      <c r="Z145" s="98">
        <f>求节点(D$10:D$26,S$10:S$26,$W145)*(其他调用!AU145+其他调用!BB145*$D$28*$D$29)*6</f>
        <v>3290.099505638037</v>
      </c>
      <c r="AA145" s="98">
        <f>求节点(E$10:E$26,T$10:T$26,$W145)*(其他调用!AV145+其他调用!BC145*$D$28*$D$29)*6</f>
        <v>2427.6111596071396</v>
      </c>
      <c r="AB145" s="98">
        <f>求节点(F$10:F$26,U$10:U$26,$W145)*(其他调用!AW145+其他调用!BD145*$D$28*$D$29)*6</f>
        <v>3563.7511685193476</v>
      </c>
      <c r="AC145" s="98">
        <f>[1]节奏总纲!$BJ144</f>
        <v>3.4999999999999978</v>
      </c>
      <c r="AD145" s="98">
        <f>[1]节奏总纲!$BJ144</f>
        <v>3.4999999999999978</v>
      </c>
      <c r="AE145" s="98">
        <f>[1]节奏总纲!$BJ144</f>
        <v>3.4999999999999978</v>
      </c>
      <c r="AF145" s="98">
        <f>[1]节奏总纲!$BJ144</f>
        <v>3.4999999999999978</v>
      </c>
      <c r="AG145" s="98">
        <f>[1]节奏总纲!$BJ144</f>
        <v>3.4999999999999978</v>
      </c>
      <c r="AI145" s="99">
        <v>141</v>
      </c>
      <c r="AJ145" s="99">
        <f>求节点(节奏总纲!$D$4:$D$113,AC$5:AC$104,$AI145)</f>
        <v>3.2162936150058727</v>
      </c>
      <c r="AK145" s="99">
        <f>求节点(节奏总纲!$D$4:$D$113,AD$5:AD$104,$AI145)</f>
        <v>3.2162936150058727</v>
      </c>
      <c r="AL145" s="99">
        <f>求节点(节奏总纲!$D$4:$D$113,AE$5:AE$104,$AI145)</f>
        <v>3.2162936150058727</v>
      </c>
      <c r="AM145" s="99">
        <f>求节点(节奏总纲!$D$4:$D$113,AF$5:AF$104,$AI145)</f>
        <v>3.2162936150058727</v>
      </c>
      <c r="AN145" s="99">
        <f>求节点(节奏总纲!$D$4:$D$113,AG$5:AG$104,$AI145)</f>
        <v>3.2162936150058727</v>
      </c>
    </row>
    <row r="146" spans="23:40" x14ac:dyDescent="0.2">
      <c r="W146" s="98">
        <v>142</v>
      </c>
      <c r="X146" s="98">
        <f>求节点(B$10:B$26,Q$10:Q$26,$W146)*(其他调用!AS146+其他调用!AZ146*$D$28*$D$29)*6</f>
        <v>3143.8526611579646</v>
      </c>
      <c r="Y146" s="98">
        <f>求节点(C$10:C$26,R$10:R$26,$W146)*(其他调用!AT146+其他调用!BA146*$D$28*$D$29)*6</f>
        <v>2309.1955450066457</v>
      </c>
      <c r="Z146" s="98">
        <f>求节点(D$10:D$26,S$10:S$26,$W146)*(其他调用!AU146+其他调用!BB146*$D$28*$D$29)*6</f>
        <v>3290.099505638037</v>
      </c>
      <c r="AA146" s="98">
        <f>求节点(E$10:E$26,T$10:T$26,$W146)*(其他调用!AV146+其他调用!BC146*$D$28*$D$29)*6</f>
        <v>2427.6111596071396</v>
      </c>
      <c r="AB146" s="98">
        <f>求节点(F$10:F$26,U$10:U$26,$W146)*(其他调用!AW146+其他调用!BD146*$D$28*$D$29)*6</f>
        <v>3563.7511685193476</v>
      </c>
      <c r="AC146" s="98">
        <f>[1]节奏总纲!$BJ145</f>
        <v>3.4999999999999978</v>
      </c>
      <c r="AD146" s="98">
        <f>[1]节奏总纲!$BJ145</f>
        <v>3.4999999999999978</v>
      </c>
      <c r="AE146" s="98">
        <f>[1]节奏总纲!$BJ145</f>
        <v>3.4999999999999978</v>
      </c>
      <c r="AF146" s="98">
        <f>[1]节奏总纲!$BJ145</f>
        <v>3.4999999999999978</v>
      </c>
      <c r="AG146" s="98">
        <f>[1]节奏总纲!$BJ145</f>
        <v>3.4999999999999978</v>
      </c>
      <c r="AI146" s="99">
        <v>142</v>
      </c>
      <c r="AJ146" s="99">
        <f>求节点(节奏总纲!$D$4:$D$113,AC$5:AC$104,$AI146)</f>
        <v>3.219678951771856</v>
      </c>
      <c r="AK146" s="99">
        <f>求节点(节奏总纲!$D$4:$D$113,AD$5:AD$104,$AI146)</f>
        <v>3.219678951771856</v>
      </c>
      <c r="AL146" s="99">
        <f>求节点(节奏总纲!$D$4:$D$113,AE$5:AE$104,$AI146)</f>
        <v>3.219678951771856</v>
      </c>
      <c r="AM146" s="99">
        <f>求节点(节奏总纲!$D$4:$D$113,AF$5:AF$104,$AI146)</f>
        <v>3.219678951771856</v>
      </c>
      <c r="AN146" s="99">
        <f>求节点(节奏总纲!$D$4:$D$113,AG$5:AG$104,$AI146)</f>
        <v>3.219678951771856</v>
      </c>
    </row>
    <row r="147" spans="23:40" x14ac:dyDescent="0.2">
      <c r="W147" s="98">
        <v>143</v>
      </c>
      <c r="X147" s="98">
        <f>求节点(B$10:B$26,Q$10:Q$26,$W147)*(其他调用!AS147+其他调用!AZ147*$D$28*$D$29)*6</f>
        <v>3143.8526611579646</v>
      </c>
      <c r="Y147" s="98">
        <f>求节点(C$10:C$26,R$10:R$26,$W147)*(其他调用!AT147+其他调用!BA147*$D$28*$D$29)*6</f>
        <v>2309.1955450066457</v>
      </c>
      <c r="Z147" s="98">
        <f>求节点(D$10:D$26,S$10:S$26,$W147)*(其他调用!AU147+其他调用!BB147*$D$28*$D$29)*6</f>
        <v>3290.099505638037</v>
      </c>
      <c r="AA147" s="98">
        <f>求节点(E$10:E$26,T$10:T$26,$W147)*(其他调用!AV147+其他调用!BC147*$D$28*$D$29)*6</f>
        <v>2427.6111596071396</v>
      </c>
      <c r="AB147" s="98">
        <f>求节点(F$10:F$26,U$10:U$26,$W147)*(其他调用!AW147+其他调用!BD147*$D$28*$D$29)*6</f>
        <v>3563.7511685193476</v>
      </c>
      <c r="AC147" s="98">
        <f>[1]节奏总纲!$BJ146</f>
        <v>3.4999999999999978</v>
      </c>
      <c r="AD147" s="98">
        <f>[1]节奏总纲!$BJ146</f>
        <v>3.4999999999999978</v>
      </c>
      <c r="AE147" s="98">
        <f>[1]节奏总纲!$BJ146</f>
        <v>3.4999999999999978</v>
      </c>
      <c r="AF147" s="98">
        <f>[1]节奏总纲!$BJ146</f>
        <v>3.4999999999999978</v>
      </c>
      <c r="AG147" s="98">
        <f>[1]节奏总纲!$BJ146</f>
        <v>3.4999999999999978</v>
      </c>
      <c r="AI147" s="99">
        <v>143</v>
      </c>
      <c r="AJ147" s="99">
        <f>求节点(节奏总纲!$D$4:$D$113,AC$5:AC$104,$AI147)</f>
        <v>3.2230642885378393</v>
      </c>
      <c r="AK147" s="99">
        <f>求节点(节奏总纲!$D$4:$D$113,AD$5:AD$104,$AI147)</f>
        <v>3.2230642885378393</v>
      </c>
      <c r="AL147" s="99">
        <f>求节点(节奏总纲!$D$4:$D$113,AE$5:AE$104,$AI147)</f>
        <v>3.2230642885378393</v>
      </c>
      <c r="AM147" s="99">
        <f>求节点(节奏总纲!$D$4:$D$113,AF$5:AF$104,$AI147)</f>
        <v>3.2230642885378393</v>
      </c>
      <c r="AN147" s="99">
        <f>求节点(节奏总纲!$D$4:$D$113,AG$5:AG$104,$AI147)</f>
        <v>3.2230642885378393</v>
      </c>
    </row>
    <row r="148" spans="23:40" x14ac:dyDescent="0.2">
      <c r="W148" s="98">
        <v>144</v>
      </c>
      <c r="X148" s="98">
        <f>求节点(B$10:B$26,Q$10:Q$26,$W148)*(其他调用!AS148+其他调用!AZ148*$D$28*$D$29)*6</f>
        <v>3143.8526611579646</v>
      </c>
      <c r="Y148" s="98">
        <f>求节点(C$10:C$26,R$10:R$26,$W148)*(其他调用!AT148+其他调用!BA148*$D$28*$D$29)*6</f>
        <v>2309.1955450066457</v>
      </c>
      <c r="Z148" s="98">
        <f>求节点(D$10:D$26,S$10:S$26,$W148)*(其他调用!AU148+其他调用!BB148*$D$28*$D$29)*6</f>
        <v>3290.099505638037</v>
      </c>
      <c r="AA148" s="98">
        <f>求节点(E$10:E$26,T$10:T$26,$W148)*(其他调用!AV148+其他调用!BC148*$D$28*$D$29)*6</f>
        <v>2427.6111596071396</v>
      </c>
      <c r="AB148" s="98">
        <f>求节点(F$10:F$26,U$10:U$26,$W148)*(其他调用!AW148+其他调用!BD148*$D$28*$D$29)*6</f>
        <v>3563.7511685193476</v>
      </c>
      <c r="AC148" s="98">
        <f>[1]节奏总纲!$BJ147</f>
        <v>3.4999999999999978</v>
      </c>
      <c r="AD148" s="98">
        <f>[1]节奏总纲!$BJ147</f>
        <v>3.4999999999999978</v>
      </c>
      <c r="AE148" s="98">
        <f>[1]节奏总纲!$BJ147</f>
        <v>3.4999999999999978</v>
      </c>
      <c r="AF148" s="98">
        <f>[1]节奏总纲!$BJ147</f>
        <v>3.4999999999999978</v>
      </c>
      <c r="AG148" s="98">
        <f>[1]节奏总纲!$BJ147</f>
        <v>3.4999999999999978</v>
      </c>
      <c r="AI148" s="99">
        <v>144</v>
      </c>
      <c r="AJ148" s="99">
        <f>求节点(节奏总纲!$D$4:$D$113,AC$5:AC$104,$AI148)</f>
        <v>3.2264496253038226</v>
      </c>
      <c r="AK148" s="99">
        <f>求节点(节奏总纲!$D$4:$D$113,AD$5:AD$104,$AI148)</f>
        <v>3.2264496253038226</v>
      </c>
      <c r="AL148" s="99">
        <f>求节点(节奏总纲!$D$4:$D$113,AE$5:AE$104,$AI148)</f>
        <v>3.2264496253038226</v>
      </c>
      <c r="AM148" s="99">
        <f>求节点(节奏总纲!$D$4:$D$113,AF$5:AF$104,$AI148)</f>
        <v>3.2264496253038226</v>
      </c>
      <c r="AN148" s="99">
        <f>求节点(节奏总纲!$D$4:$D$113,AG$5:AG$104,$AI148)</f>
        <v>3.2264496253038226</v>
      </c>
    </row>
    <row r="149" spans="23:40" x14ac:dyDescent="0.2">
      <c r="W149" s="98">
        <v>145</v>
      </c>
      <c r="X149" s="98">
        <f>求节点(B$10:B$26,Q$10:Q$26,$W149)*(其他调用!AS149+其他调用!AZ149*$D$28*$D$29)*6</f>
        <v>3143.8526611579646</v>
      </c>
      <c r="Y149" s="98">
        <f>求节点(C$10:C$26,R$10:R$26,$W149)*(其他调用!AT149+其他调用!BA149*$D$28*$D$29)*6</f>
        <v>2309.1955450066457</v>
      </c>
      <c r="Z149" s="98">
        <f>求节点(D$10:D$26,S$10:S$26,$W149)*(其他调用!AU149+其他调用!BB149*$D$28*$D$29)*6</f>
        <v>3290.099505638037</v>
      </c>
      <c r="AA149" s="98">
        <f>求节点(E$10:E$26,T$10:T$26,$W149)*(其他调用!AV149+其他调用!BC149*$D$28*$D$29)*6</f>
        <v>2427.6111596071396</v>
      </c>
      <c r="AB149" s="98">
        <f>求节点(F$10:F$26,U$10:U$26,$W149)*(其他调用!AW149+其他调用!BD149*$D$28*$D$29)*6</f>
        <v>3563.7511685193476</v>
      </c>
      <c r="AC149" s="98">
        <f>[1]节奏总纲!$BJ148</f>
        <v>3.4999999999999978</v>
      </c>
      <c r="AD149" s="98">
        <f>[1]节奏总纲!$BJ148</f>
        <v>3.4999999999999978</v>
      </c>
      <c r="AE149" s="98">
        <f>[1]节奏总纲!$BJ148</f>
        <v>3.4999999999999978</v>
      </c>
      <c r="AF149" s="98">
        <f>[1]节奏总纲!$BJ148</f>
        <v>3.4999999999999978</v>
      </c>
      <c r="AG149" s="98">
        <f>[1]节奏总纲!$BJ148</f>
        <v>3.4999999999999978</v>
      </c>
      <c r="AI149" s="99">
        <v>145</v>
      </c>
      <c r="AJ149" s="99">
        <f>求节点(节奏总纲!$D$4:$D$113,AC$5:AC$104,$AI149)</f>
        <v>3.2298349620698059</v>
      </c>
      <c r="AK149" s="99">
        <f>求节点(节奏总纲!$D$4:$D$113,AD$5:AD$104,$AI149)</f>
        <v>3.2298349620698059</v>
      </c>
      <c r="AL149" s="99">
        <f>求节点(节奏总纲!$D$4:$D$113,AE$5:AE$104,$AI149)</f>
        <v>3.2298349620698059</v>
      </c>
      <c r="AM149" s="99">
        <f>求节点(节奏总纲!$D$4:$D$113,AF$5:AF$104,$AI149)</f>
        <v>3.2298349620698059</v>
      </c>
      <c r="AN149" s="99">
        <f>求节点(节奏总纲!$D$4:$D$113,AG$5:AG$104,$AI149)</f>
        <v>3.2298349620698059</v>
      </c>
    </row>
    <row r="150" spans="23:40" x14ac:dyDescent="0.2">
      <c r="W150" s="98">
        <v>146</v>
      </c>
      <c r="X150" s="98">
        <f>求节点(B$10:B$26,Q$10:Q$26,$W150)*(其他调用!AS150+其他调用!AZ150*$D$28*$D$29)*6</f>
        <v>3143.8526611579646</v>
      </c>
      <c r="Y150" s="98">
        <f>求节点(C$10:C$26,R$10:R$26,$W150)*(其他调用!AT150+其他调用!BA150*$D$28*$D$29)*6</f>
        <v>2309.1955450066457</v>
      </c>
      <c r="Z150" s="98">
        <f>求节点(D$10:D$26,S$10:S$26,$W150)*(其他调用!AU150+其他调用!BB150*$D$28*$D$29)*6</f>
        <v>3290.099505638037</v>
      </c>
      <c r="AA150" s="98">
        <f>求节点(E$10:E$26,T$10:T$26,$W150)*(其他调用!AV150+其他调用!BC150*$D$28*$D$29)*6</f>
        <v>2427.6111596071396</v>
      </c>
      <c r="AB150" s="98">
        <f>求节点(F$10:F$26,U$10:U$26,$W150)*(其他调用!AW150+其他调用!BD150*$D$28*$D$29)*6</f>
        <v>3563.7511685193476</v>
      </c>
      <c r="AC150" s="98">
        <f>[1]节奏总纲!$BJ149</f>
        <v>3.4999999999999978</v>
      </c>
      <c r="AD150" s="98">
        <f>[1]节奏总纲!$BJ149</f>
        <v>3.4999999999999978</v>
      </c>
      <c r="AE150" s="98">
        <f>[1]节奏总纲!$BJ149</f>
        <v>3.4999999999999978</v>
      </c>
      <c r="AF150" s="98">
        <f>[1]节奏总纲!$BJ149</f>
        <v>3.4999999999999978</v>
      </c>
      <c r="AG150" s="98">
        <f>[1]节奏总纲!$BJ149</f>
        <v>3.4999999999999978</v>
      </c>
      <c r="AI150" s="99">
        <v>146</v>
      </c>
      <c r="AJ150" s="99">
        <f>求节点(节奏总纲!$D$4:$D$113,AC$5:AC$104,$AI150)</f>
        <v>3.2332202988357892</v>
      </c>
      <c r="AK150" s="99">
        <f>求节点(节奏总纲!$D$4:$D$113,AD$5:AD$104,$AI150)</f>
        <v>3.2332202988357892</v>
      </c>
      <c r="AL150" s="99">
        <f>求节点(节奏总纲!$D$4:$D$113,AE$5:AE$104,$AI150)</f>
        <v>3.2332202988357892</v>
      </c>
      <c r="AM150" s="99">
        <f>求节点(节奏总纲!$D$4:$D$113,AF$5:AF$104,$AI150)</f>
        <v>3.2332202988357892</v>
      </c>
      <c r="AN150" s="99">
        <f>求节点(节奏总纲!$D$4:$D$113,AG$5:AG$104,$AI150)</f>
        <v>3.2332202988357892</v>
      </c>
    </row>
    <row r="151" spans="23:40" x14ac:dyDescent="0.2">
      <c r="W151" s="98">
        <v>147</v>
      </c>
      <c r="X151" s="98">
        <f>求节点(B$10:B$26,Q$10:Q$26,$W151)*(其他调用!AS151+其他调用!AZ151*$D$28*$D$29)*6</f>
        <v>3143.8526611579646</v>
      </c>
      <c r="Y151" s="98">
        <f>求节点(C$10:C$26,R$10:R$26,$W151)*(其他调用!AT151+其他调用!BA151*$D$28*$D$29)*6</f>
        <v>2309.1955450066457</v>
      </c>
      <c r="Z151" s="98">
        <f>求节点(D$10:D$26,S$10:S$26,$W151)*(其他调用!AU151+其他调用!BB151*$D$28*$D$29)*6</f>
        <v>3290.099505638037</v>
      </c>
      <c r="AA151" s="98">
        <f>求节点(E$10:E$26,T$10:T$26,$W151)*(其他调用!AV151+其他调用!BC151*$D$28*$D$29)*6</f>
        <v>2427.6111596071396</v>
      </c>
      <c r="AB151" s="98">
        <f>求节点(F$10:F$26,U$10:U$26,$W151)*(其他调用!AW151+其他调用!BD151*$D$28*$D$29)*6</f>
        <v>3563.7511685193476</v>
      </c>
      <c r="AC151" s="98">
        <f>[1]节奏总纲!$BJ150</f>
        <v>3.4999999999999978</v>
      </c>
      <c r="AD151" s="98">
        <f>[1]节奏总纲!$BJ150</f>
        <v>3.4999999999999978</v>
      </c>
      <c r="AE151" s="98">
        <f>[1]节奏总纲!$BJ150</f>
        <v>3.4999999999999978</v>
      </c>
      <c r="AF151" s="98">
        <f>[1]节奏总纲!$BJ150</f>
        <v>3.4999999999999978</v>
      </c>
      <c r="AG151" s="98">
        <f>[1]节奏总纲!$BJ150</f>
        <v>3.4999999999999978</v>
      </c>
      <c r="AI151" s="99">
        <v>147</v>
      </c>
      <c r="AJ151" s="99">
        <f>求节点(节奏总纲!$D$4:$D$113,AC$5:AC$104,$AI151)</f>
        <v>3.2363864993080678</v>
      </c>
      <c r="AK151" s="99">
        <f>求节点(节奏总纲!$D$4:$D$113,AD$5:AD$104,$AI151)</f>
        <v>3.2363864993080678</v>
      </c>
      <c r="AL151" s="99">
        <f>求节点(节奏总纲!$D$4:$D$113,AE$5:AE$104,$AI151)</f>
        <v>3.2363864993080678</v>
      </c>
      <c r="AM151" s="99">
        <f>求节点(节奏总纲!$D$4:$D$113,AF$5:AF$104,$AI151)</f>
        <v>3.2363864993080678</v>
      </c>
      <c r="AN151" s="99">
        <f>求节点(节奏总纲!$D$4:$D$113,AG$5:AG$104,$AI151)</f>
        <v>3.2363864993080678</v>
      </c>
    </row>
    <row r="152" spans="23:40" x14ac:dyDescent="0.2">
      <c r="W152" s="98">
        <v>148</v>
      </c>
      <c r="X152" s="98">
        <f>求节点(B$10:B$26,Q$10:Q$26,$W152)*(其他调用!AS152+其他调用!AZ152*$D$28*$D$29)*6</f>
        <v>3143.8526611579646</v>
      </c>
      <c r="Y152" s="98">
        <f>求节点(C$10:C$26,R$10:R$26,$W152)*(其他调用!AT152+其他调用!BA152*$D$28*$D$29)*6</f>
        <v>2309.1955450066457</v>
      </c>
      <c r="Z152" s="98">
        <f>求节点(D$10:D$26,S$10:S$26,$W152)*(其他调用!AU152+其他调用!BB152*$D$28*$D$29)*6</f>
        <v>3290.099505638037</v>
      </c>
      <c r="AA152" s="98">
        <f>求节点(E$10:E$26,T$10:T$26,$W152)*(其他调用!AV152+其他调用!BC152*$D$28*$D$29)*6</f>
        <v>2427.6111596071396</v>
      </c>
      <c r="AB152" s="98">
        <f>求节点(F$10:F$26,U$10:U$26,$W152)*(其他调用!AW152+其他调用!BD152*$D$28*$D$29)*6</f>
        <v>3563.7511685193476</v>
      </c>
      <c r="AC152" s="98">
        <f>[1]节奏总纲!$BJ151</f>
        <v>3.4999999999999978</v>
      </c>
      <c r="AD152" s="98">
        <f>[1]节奏总纲!$BJ151</f>
        <v>3.4999999999999978</v>
      </c>
      <c r="AE152" s="98">
        <f>[1]节奏总纲!$BJ151</f>
        <v>3.4999999999999978</v>
      </c>
      <c r="AF152" s="98">
        <f>[1]节奏总纲!$BJ151</f>
        <v>3.4999999999999978</v>
      </c>
      <c r="AG152" s="98">
        <f>[1]节奏总纲!$BJ151</f>
        <v>3.4999999999999978</v>
      </c>
      <c r="AI152" s="99">
        <v>148</v>
      </c>
      <c r="AJ152" s="99">
        <f>求节点(节奏总纲!$D$4:$D$113,AC$5:AC$104,$AI152)</f>
        <v>3.2395451301981928</v>
      </c>
      <c r="AK152" s="99">
        <f>求节点(节奏总纲!$D$4:$D$113,AD$5:AD$104,$AI152)</f>
        <v>3.2395451301981928</v>
      </c>
      <c r="AL152" s="99">
        <f>求节点(节奏总纲!$D$4:$D$113,AE$5:AE$104,$AI152)</f>
        <v>3.2395451301981928</v>
      </c>
      <c r="AM152" s="99">
        <f>求节点(节奏总纲!$D$4:$D$113,AF$5:AF$104,$AI152)</f>
        <v>3.2395451301981928</v>
      </c>
      <c r="AN152" s="99">
        <f>求节点(节奏总纲!$D$4:$D$113,AG$5:AG$104,$AI152)</f>
        <v>3.2395451301981928</v>
      </c>
    </row>
    <row r="153" spans="23:40" x14ac:dyDescent="0.2">
      <c r="W153" s="98">
        <v>149</v>
      </c>
      <c r="X153" s="98">
        <f>求节点(B$10:B$26,Q$10:Q$26,$W153)*(其他调用!AS153+其他调用!AZ153*$D$28*$D$29)*6</f>
        <v>3143.8526611579646</v>
      </c>
      <c r="Y153" s="98">
        <f>求节点(C$10:C$26,R$10:R$26,$W153)*(其他调用!AT153+其他调用!BA153*$D$28*$D$29)*6</f>
        <v>2309.1955450066457</v>
      </c>
      <c r="Z153" s="98">
        <f>求节点(D$10:D$26,S$10:S$26,$W153)*(其他调用!AU153+其他调用!BB153*$D$28*$D$29)*6</f>
        <v>3290.099505638037</v>
      </c>
      <c r="AA153" s="98">
        <f>求节点(E$10:E$26,T$10:T$26,$W153)*(其他调用!AV153+其他调用!BC153*$D$28*$D$29)*6</f>
        <v>2427.6111596071396</v>
      </c>
      <c r="AB153" s="98">
        <f>求节点(F$10:F$26,U$10:U$26,$W153)*(其他调用!AW153+其他调用!BD153*$D$28*$D$29)*6</f>
        <v>3563.7511685193476</v>
      </c>
      <c r="AC153" s="98">
        <f>[1]节奏总纲!$BJ152</f>
        <v>3.4999999999999978</v>
      </c>
      <c r="AD153" s="98">
        <f>[1]节奏总纲!$BJ152</f>
        <v>3.4999999999999978</v>
      </c>
      <c r="AE153" s="98">
        <f>[1]节奏总纲!$BJ152</f>
        <v>3.4999999999999978</v>
      </c>
      <c r="AF153" s="98">
        <f>[1]节奏总纲!$BJ152</f>
        <v>3.4999999999999978</v>
      </c>
      <c r="AG153" s="98">
        <f>[1]节奏总纲!$BJ152</f>
        <v>3.4999999999999978</v>
      </c>
      <c r="AI153" s="99">
        <v>149</v>
      </c>
      <c r="AJ153" s="99">
        <f>求节点(节奏总纲!$D$4:$D$113,AC$5:AC$104,$AI153)</f>
        <v>3.2427037610883178</v>
      </c>
      <c r="AK153" s="99">
        <f>求节点(节奏总纲!$D$4:$D$113,AD$5:AD$104,$AI153)</f>
        <v>3.2427037610883178</v>
      </c>
      <c r="AL153" s="99">
        <f>求节点(节奏总纲!$D$4:$D$113,AE$5:AE$104,$AI153)</f>
        <v>3.2427037610883178</v>
      </c>
      <c r="AM153" s="99">
        <f>求节点(节奏总纲!$D$4:$D$113,AF$5:AF$104,$AI153)</f>
        <v>3.2427037610883178</v>
      </c>
      <c r="AN153" s="99">
        <f>求节点(节奏总纲!$D$4:$D$113,AG$5:AG$104,$AI153)</f>
        <v>3.2427037610883178</v>
      </c>
    </row>
    <row r="154" spans="23:40" x14ac:dyDescent="0.2">
      <c r="W154" s="98">
        <v>150</v>
      </c>
      <c r="X154" s="98">
        <f>求节点(B$10:B$26,Q$10:Q$26,$W154)*(其他调用!AS154+其他调用!AZ154*$D$28*$D$29)*6</f>
        <v>3143.8526611579646</v>
      </c>
      <c r="Y154" s="98">
        <f>求节点(C$10:C$26,R$10:R$26,$W154)*(其他调用!AT154+其他调用!BA154*$D$28*$D$29)*6</f>
        <v>2309.1955450066457</v>
      </c>
      <c r="Z154" s="98">
        <f>求节点(D$10:D$26,S$10:S$26,$W154)*(其他调用!AU154+其他调用!BB154*$D$28*$D$29)*6</f>
        <v>3290.099505638037</v>
      </c>
      <c r="AA154" s="98">
        <f>求节点(E$10:E$26,T$10:T$26,$W154)*(其他调用!AV154+其他调用!BC154*$D$28*$D$29)*6</f>
        <v>2427.6111596071396</v>
      </c>
      <c r="AB154" s="98">
        <f>求节点(F$10:F$26,U$10:U$26,$W154)*(其他调用!AW154+其他调用!BD154*$D$28*$D$29)*6</f>
        <v>3563.7511685193476</v>
      </c>
      <c r="AC154" s="98">
        <f>[1]节奏总纲!$BJ153</f>
        <v>3.4999999999999978</v>
      </c>
      <c r="AD154" s="98">
        <f>[1]节奏总纲!$BJ153</f>
        <v>3.4999999999999978</v>
      </c>
      <c r="AE154" s="98">
        <f>[1]节奏总纲!$BJ153</f>
        <v>3.4999999999999978</v>
      </c>
      <c r="AF154" s="98">
        <f>[1]节奏总纲!$BJ153</f>
        <v>3.4999999999999978</v>
      </c>
      <c r="AG154" s="98">
        <f>[1]节奏总纲!$BJ153</f>
        <v>3.4999999999999978</v>
      </c>
      <c r="AI154" s="99">
        <v>150</v>
      </c>
      <c r="AJ154" s="99">
        <f>求节点(节奏总纲!$D$4:$D$113,AC$5:AC$104,$AI154)</f>
        <v>3.2458623919784428</v>
      </c>
      <c r="AK154" s="99">
        <f>求节点(节奏总纲!$D$4:$D$113,AD$5:AD$104,$AI154)</f>
        <v>3.2458623919784428</v>
      </c>
      <c r="AL154" s="99">
        <f>求节点(节奏总纲!$D$4:$D$113,AE$5:AE$104,$AI154)</f>
        <v>3.2458623919784428</v>
      </c>
      <c r="AM154" s="99">
        <f>求节点(节奏总纲!$D$4:$D$113,AF$5:AF$104,$AI154)</f>
        <v>3.2458623919784428</v>
      </c>
      <c r="AN154" s="99">
        <f>求节点(节奏总纲!$D$4:$D$113,AG$5:AG$104,$AI154)</f>
        <v>3.2458623919784428</v>
      </c>
    </row>
    <row r="155" spans="23:40" x14ac:dyDescent="0.2">
      <c r="W155" s="98">
        <v>151</v>
      </c>
      <c r="X155" s="98">
        <f>求节点(B$10:B$26,Q$10:Q$26,$W155)*(其他调用!AS155+其他调用!AZ155*$D$28*$D$29)*6</f>
        <v>3143.8526611579646</v>
      </c>
      <c r="Y155" s="98">
        <f>求节点(C$10:C$26,R$10:R$26,$W155)*(其他调用!AT155+其他调用!BA155*$D$28*$D$29)*6</f>
        <v>2309.1955450066457</v>
      </c>
      <c r="Z155" s="98">
        <f>求节点(D$10:D$26,S$10:S$26,$W155)*(其他调用!AU155+其他调用!BB155*$D$28*$D$29)*6</f>
        <v>3290.099505638037</v>
      </c>
      <c r="AA155" s="98">
        <f>求节点(E$10:E$26,T$10:T$26,$W155)*(其他调用!AV155+其他调用!BC155*$D$28*$D$29)*6</f>
        <v>2427.6111596071396</v>
      </c>
      <c r="AB155" s="98">
        <f>求节点(F$10:F$26,U$10:U$26,$W155)*(其他调用!AW155+其他调用!BD155*$D$28*$D$29)*6</f>
        <v>3563.7511685193476</v>
      </c>
      <c r="AC155" s="98">
        <f>[1]节奏总纲!$BJ154</f>
        <v>3.4999999999999978</v>
      </c>
      <c r="AD155" s="98">
        <f>[1]节奏总纲!$BJ154</f>
        <v>3.4999999999999978</v>
      </c>
      <c r="AE155" s="98">
        <f>[1]节奏总纲!$BJ154</f>
        <v>3.4999999999999978</v>
      </c>
      <c r="AF155" s="98">
        <f>[1]节奏总纲!$BJ154</f>
        <v>3.4999999999999978</v>
      </c>
      <c r="AG155" s="98">
        <f>[1]节奏总纲!$BJ154</f>
        <v>3.4999999999999978</v>
      </c>
      <c r="AI155" s="99">
        <v>151</v>
      </c>
      <c r="AJ155" s="99">
        <f>求节点(节奏总纲!$D$4:$D$113,AC$5:AC$104,$AI155)</f>
        <v>3.2490210228685679</v>
      </c>
      <c r="AK155" s="99">
        <f>求节点(节奏总纲!$D$4:$D$113,AD$5:AD$104,$AI155)</f>
        <v>3.2490210228685679</v>
      </c>
      <c r="AL155" s="99">
        <f>求节点(节奏总纲!$D$4:$D$113,AE$5:AE$104,$AI155)</f>
        <v>3.2490210228685679</v>
      </c>
      <c r="AM155" s="99">
        <f>求节点(节奏总纲!$D$4:$D$113,AF$5:AF$104,$AI155)</f>
        <v>3.2490210228685679</v>
      </c>
      <c r="AN155" s="99">
        <f>求节点(节奏总纲!$D$4:$D$113,AG$5:AG$104,$AI155)</f>
        <v>3.2490210228685679</v>
      </c>
    </row>
    <row r="156" spans="23:40" x14ac:dyDescent="0.2">
      <c r="W156" s="98">
        <v>152</v>
      </c>
      <c r="X156" s="98">
        <f>求节点(B$10:B$26,Q$10:Q$26,$W156)*(其他调用!AS156+其他调用!AZ156*$D$28*$D$29)*6</f>
        <v>3143.8526611579646</v>
      </c>
      <c r="Y156" s="98">
        <f>求节点(C$10:C$26,R$10:R$26,$W156)*(其他调用!AT156+其他调用!BA156*$D$28*$D$29)*6</f>
        <v>2309.1955450066457</v>
      </c>
      <c r="Z156" s="98">
        <f>求节点(D$10:D$26,S$10:S$26,$W156)*(其他调用!AU156+其他调用!BB156*$D$28*$D$29)*6</f>
        <v>3290.099505638037</v>
      </c>
      <c r="AA156" s="98">
        <f>求节点(E$10:E$26,T$10:T$26,$W156)*(其他调用!AV156+其他调用!BC156*$D$28*$D$29)*6</f>
        <v>2427.6111596071396</v>
      </c>
      <c r="AB156" s="98">
        <f>求节点(F$10:F$26,U$10:U$26,$W156)*(其他调用!AW156+其他调用!BD156*$D$28*$D$29)*6</f>
        <v>3563.7511685193476</v>
      </c>
      <c r="AC156" s="98">
        <f>[1]节奏总纲!$BJ155</f>
        <v>3.4999999999999978</v>
      </c>
      <c r="AD156" s="98">
        <f>[1]节奏总纲!$BJ155</f>
        <v>3.4999999999999978</v>
      </c>
      <c r="AE156" s="98">
        <f>[1]节奏总纲!$BJ155</f>
        <v>3.4999999999999978</v>
      </c>
      <c r="AF156" s="98">
        <f>[1]节奏总纲!$BJ155</f>
        <v>3.4999999999999978</v>
      </c>
      <c r="AG156" s="98">
        <f>[1]节奏总纲!$BJ155</f>
        <v>3.4999999999999978</v>
      </c>
      <c r="AI156" s="99">
        <v>152</v>
      </c>
      <c r="AJ156" s="99">
        <f>求节点(节奏总纲!$D$4:$D$113,AC$5:AC$104,$AI156)</f>
        <v>3.2521796537586929</v>
      </c>
      <c r="AK156" s="99">
        <f>求节点(节奏总纲!$D$4:$D$113,AD$5:AD$104,$AI156)</f>
        <v>3.2521796537586929</v>
      </c>
      <c r="AL156" s="99">
        <f>求节点(节奏总纲!$D$4:$D$113,AE$5:AE$104,$AI156)</f>
        <v>3.2521796537586929</v>
      </c>
      <c r="AM156" s="99">
        <f>求节点(节奏总纲!$D$4:$D$113,AF$5:AF$104,$AI156)</f>
        <v>3.2521796537586929</v>
      </c>
      <c r="AN156" s="99">
        <f>求节点(节奏总纲!$D$4:$D$113,AG$5:AG$104,$AI156)</f>
        <v>3.2521796537586929</v>
      </c>
    </row>
    <row r="157" spans="23:40" x14ac:dyDescent="0.2">
      <c r="W157" s="98">
        <v>153</v>
      </c>
      <c r="X157" s="98">
        <f>求节点(B$10:B$26,Q$10:Q$26,$W157)*(其他调用!AS157+其他调用!AZ157*$D$28*$D$29)*6</f>
        <v>3143.8526611579646</v>
      </c>
      <c r="Y157" s="98">
        <f>求节点(C$10:C$26,R$10:R$26,$W157)*(其他调用!AT157+其他调用!BA157*$D$28*$D$29)*6</f>
        <v>2309.1955450066457</v>
      </c>
      <c r="Z157" s="98">
        <f>求节点(D$10:D$26,S$10:S$26,$W157)*(其他调用!AU157+其他调用!BB157*$D$28*$D$29)*6</f>
        <v>3290.099505638037</v>
      </c>
      <c r="AA157" s="98">
        <f>求节点(E$10:E$26,T$10:T$26,$W157)*(其他调用!AV157+其他调用!BC157*$D$28*$D$29)*6</f>
        <v>2427.6111596071396</v>
      </c>
      <c r="AB157" s="98">
        <f>求节点(F$10:F$26,U$10:U$26,$W157)*(其他调用!AW157+其他调用!BD157*$D$28*$D$29)*6</f>
        <v>3563.7511685193476</v>
      </c>
      <c r="AC157" s="98">
        <f>[1]节奏总纲!$BJ156</f>
        <v>3.4999999999999978</v>
      </c>
      <c r="AD157" s="98">
        <f>[1]节奏总纲!$BJ156</f>
        <v>3.4999999999999978</v>
      </c>
      <c r="AE157" s="98">
        <f>[1]节奏总纲!$BJ156</f>
        <v>3.4999999999999978</v>
      </c>
      <c r="AF157" s="98">
        <f>[1]节奏总纲!$BJ156</f>
        <v>3.4999999999999978</v>
      </c>
      <c r="AG157" s="98">
        <f>[1]节奏总纲!$BJ156</f>
        <v>3.4999999999999978</v>
      </c>
      <c r="AI157" s="99">
        <v>153</v>
      </c>
      <c r="AJ157" s="99">
        <f>求节点(节奏总纲!$D$4:$D$113,AC$5:AC$104,$AI157)</f>
        <v>3.2553382846488179</v>
      </c>
      <c r="AK157" s="99">
        <f>求节点(节奏总纲!$D$4:$D$113,AD$5:AD$104,$AI157)</f>
        <v>3.2553382846488179</v>
      </c>
      <c r="AL157" s="99">
        <f>求节点(节奏总纲!$D$4:$D$113,AE$5:AE$104,$AI157)</f>
        <v>3.2553382846488179</v>
      </c>
      <c r="AM157" s="99">
        <f>求节点(节奏总纲!$D$4:$D$113,AF$5:AF$104,$AI157)</f>
        <v>3.2553382846488179</v>
      </c>
      <c r="AN157" s="99">
        <f>求节点(节奏总纲!$D$4:$D$113,AG$5:AG$104,$AI157)</f>
        <v>3.2553382846488179</v>
      </c>
    </row>
    <row r="158" spans="23:40" x14ac:dyDescent="0.2">
      <c r="W158" s="98">
        <v>154</v>
      </c>
      <c r="X158" s="98">
        <f>求节点(B$10:B$26,Q$10:Q$26,$W158)*(其他调用!AS158+其他调用!AZ158*$D$28*$D$29)*6</f>
        <v>3143.8526611579646</v>
      </c>
      <c r="Y158" s="98">
        <f>求节点(C$10:C$26,R$10:R$26,$W158)*(其他调用!AT158+其他调用!BA158*$D$28*$D$29)*6</f>
        <v>2309.1955450066457</v>
      </c>
      <c r="Z158" s="98">
        <f>求节点(D$10:D$26,S$10:S$26,$W158)*(其他调用!AU158+其他调用!BB158*$D$28*$D$29)*6</f>
        <v>3290.099505638037</v>
      </c>
      <c r="AA158" s="98">
        <f>求节点(E$10:E$26,T$10:T$26,$W158)*(其他调用!AV158+其他调用!BC158*$D$28*$D$29)*6</f>
        <v>2427.6111596071396</v>
      </c>
      <c r="AB158" s="98">
        <f>求节点(F$10:F$26,U$10:U$26,$W158)*(其他调用!AW158+其他调用!BD158*$D$28*$D$29)*6</f>
        <v>3563.7511685193476</v>
      </c>
      <c r="AC158" s="98">
        <f>[1]节奏总纲!$BJ157</f>
        <v>3.4999999999999978</v>
      </c>
      <c r="AD158" s="98">
        <f>[1]节奏总纲!$BJ157</f>
        <v>3.4999999999999978</v>
      </c>
      <c r="AE158" s="98">
        <f>[1]节奏总纲!$BJ157</f>
        <v>3.4999999999999978</v>
      </c>
      <c r="AF158" s="98">
        <f>[1]节奏总纲!$BJ157</f>
        <v>3.4999999999999978</v>
      </c>
      <c r="AG158" s="98">
        <f>[1]节奏总纲!$BJ157</f>
        <v>3.4999999999999978</v>
      </c>
      <c r="AI158" s="99">
        <v>154</v>
      </c>
      <c r="AJ158" s="99">
        <f>求节点(节奏总纲!$D$4:$D$113,AC$5:AC$104,$AI158)</f>
        <v>3.2584969155389429</v>
      </c>
      <c r="AK158" s="99">
        <f>求节点(节奏总纲!$D$4:$D$113,AD$5:AD$104,$AI158)</f>
        <v>3.2584969155389429</v>
      </c>
      <c r="AL158" s="99">
        <f>求节点(节奏总纲!$D$4:$D$113,AE$5:AE$104,$AI158)</f>
        <v>3.2584969155389429</v>
      </c>
      <c r="AM158" s="99">
        <f>求节点(节奏总纲!$D$4:$D$113,AF$5:AF$104,$AI158)</f>
        <v>3.2584969155389429</v>
      </c>
      <c r="AN158" s="99">
        <f>求节点(节奏总纲!$D$4:$D$113,AG$5:AG$104,$AI158)</f>
        <v>3.2584969155389429</v>
      </c>
    </row>
    <row r="159" spans="23:40" x14ac:dyDescent="0.2">
      <c r="W159" s="98">
        <v>155</v>
      </c>
      <c r="X159" s="98">
        <f>求节点(B$10:B$26,Q$10:Q$26,$W159)*(其他调用!AS159+其他调用!AZ159*$D$28*$D$29)*6</f>
        <v>3143.8526611579646</v>
      </c>
      <c r="Y159" s="98">
        <f>求节点(C$10:C$26,R$10:R$26,$W159)*(其他调用!AT159+其他调用!BA159*$D$28*$D$29)*6</f>
        <v>2309.1955450066457</v>
      </c>
      <c r="Z159" s="98">
        <f>求节点(D$10:D$26,S$10:S$26,$W159)*(其他调用!AU159+其他调用!BB159*$D$28*$D$29)*6</f>
        <v>3290.099505638037</v>
      </c>
      <c r="AA159" s="98">
        <f>求节点(E$10:E$26,T$10:T$26,$W159)*(其他调用!AV159+其他调用!BC159*$D$28*$D$29)*6</f>
        <v>2427.6111596071396</v>
      </c>
      <c r="AB159" s="98">
        <f>求节点(F$10:F$26,U$10:U$26,$W159)*(其他调用!AW159+其他调用!BD159*$D$28*$D$29)*6</f>
        <v>3563.7511685193476</v>
      </c>
      <c r="AC159" s="98">
        <f>[1]节奏总纲!$BJ158</f>
        <v>3.4999999999999978</v>
      </c>
      <c r="AD159" s="98">
        <f>[1]节奏总纲!$BJ158</f>
        <v>3.4999999999999978</v>
      </c>
      <c r="AE159" s="98">
        <f>[1]节奏总纲!$BJ158</f>
        <v>3.4999999999999978</v>
      </c>
      <c r="AF159" s="98">
        <f>[1]节奏总纲!$BJ158</f>
        <v>3.4999999999999978</v>
      </c>
      <c r="AG159" s="98">
        <f>[1]节奏总纲!$BJ158</f>
        <v>3.4999999999999978</v>
      </c>
      <c r="AI159" s="99">
        <v>155</v>
      </c>
      <c r="AJ159" s="99">
        <f>求节点(节奏总纲!$D$4:$D$113,AC$5:AC$104,$AI159)</f>
        <v>3.261655546429068</v>
      </c>
      <c r="AK159" s="99">
        <f>求节点(节奏总纲!$D$4:$D$113,AD$5:AD$104,$AI159)</f>
        <v>3.261655546429068</v>
      </c>
      <c r="AL159" s="99">
        <f>求节点(节奏总纲!$D$4:$D$113,AE$5:AE$104,$AI159)</f>
        <v>3.261655546429068</v>
      </c>
      <c r="AM159" s="99">
        <f>求节点(节奏总纲!$D$4:$D$113,AF$5:AF$104,$AI159)</f>
        <v>3.261655546429068</v>
      </c>
      <c r="AN159" s="99">
        <f>求节点(节奏总纲!$D$4:$D$113,AG$5:AG$104,$AI159)</f>
        <v>3.261655546429068</v>
      </c>
    </row>
    <row r="160" spans="23:40" x14ac:dyDescent="0.2">
      <c r="W160" s="98">
        <v>156</v>
      </c>
      <c r="X160" s="98">
        <f>求节点(B$10:B$26,Q$10:Q$26,$W160)*(其他调用!AS160+其他调用!AZ160*$D$28*$D$29)*6</f>
        <v>3143.8526611579646</v>
      </c>
      <c r="Y160" s="98">
        <f>求节点(C$10:C$26,R$10:R$26,$W160)*(其他调用!AT160+其他调用!BA160*$D$28*$D$29)*6</f>
        <v>2309.1955450066457</v>
      </c>
      <c r="Z160" s="98">
        <f>求节点(D$10:D$26,S$10:S$26,$W160)*(其他调用!AU160+其他调用!BB160*$D$28*$D$29)*6</f>
        <v>3290.099505638037</v>
      </c>
      <c r="AA160" s="98">
        <f>求节点(E$10:E$26,T$10:T$26,$W160)*(其他调用!AV160+其他调用!BC160*$D$28*$D$29)*6</f>
        <v>2427.6111596071396</v>
      </c>
      <c r="AB160" s="98">
        <f>求节点(F$10:F$26,U$10:U$26,$W160)*(其他调用!AW160+其他调用!BD160*$D$28*$D$29)*6</f>
        <v>3563.7511685193476</v>
      </c>
      <c r="AC160" s="98">
        <f>[1]节奏总纲!$BJ159</f>
        <v>3.4999999999999978</v>
      </c>
      <c r="AD160" s="98">
        <f>[1]节奏总纲!$BJ159</f>
        <v>3.4999999999999978</v>
      </c>
      <c r="AE160" s="98">
        <f>[1]节奏总纲!$BJ159</f>
        <v>3.4999999999999978</v>
      </c>
      <c r="AF160" s="98">
        <f>[1]节奏总纲!$BJ159</f>
        <v>3.4999999999999978</v>
      </c>
      <c r="AG160" s="98">
        <f>[1]节奏总纲!$BJ159</f>
        <v>3.4999999999999978</v>
      </c>
      <c r="AI160" s="99">
        <v>156</v>
      </c>
      <c r="AJ160" s="99">
        <f>求节点(节奏总纲!$D$4:$D$113,AC$5:AC$104,$AI160)</f>
        <v>3.264814177319193</v>
      </c>
      <c r="AK160" s="99">
        <f>求节点(节奏总纲!$D$4:$D$113,AD$5:AD$104,$AI160)</f>
        <v>3.264814177319193</v>
      </c>
      <c r="AL160" s="99">
        <f>求节点(节奏总纲!$D$4:$D$113,AE$5:AE$104,$AI160)</f>
        <v>3.264814177319193</v>
      </c>
      <c r="AM160" s="99">
        <f>求节点(节奏总纲!$D$4:$D$113,AF$5:AF$104,$AI160)</f>
        <v>3.264814177319193</v>
      </c>
      <c r="AN160" s="99">
        <f>求节点(节奏总纲!$D$4:$D$113,AG$5:AG$104,$AI160)</f>
        <v>3.264814177319193</v>
      </c>
    </row>
    <row r="161" spans="23:40" x14ac:dyDescent="0.2">
      <c r="W161" s="98">
        <v>157</v>
      </c>
      <c r="X161" s="98">
        <f>求节点(B$10:B$26,Q$10:Q$26,$W161)*(其他调用!AS161+其他调用!AZ161*$D$28*$D$29)*6</f>
        <v>3143.8526611579646</v>
      </c>
      <c r="Y161" s="98">
        <f>求节点(C$10:C$26,R$10:R$26,$W161)*(其他调用!AT161+其他调用!BA161*$D$28*$D$29)*6</f>
        <v>2309.1955450066457</v>
      </c>
      <c r="Z161" s="98">
        <f>求节点(D$10:D$26,S$10:S$26,$W161)*(其他调用!AU161+其他调用!BB161*$D$28*$D$29)*6</f>
        <v>3290.099505638037</v>
      </c>
      <c r="AA161" s="98">
        <f>求节点(E$10:E$26,T$10:T$26,$W161)*(其他调用!AV161+其他调用!BC161*$D$28*$D$29)*6</f>
        <v>2427.6111596071396</v>
      </c>
      <c r="AB161" s="98">
        <f>求节点(F$10:F$26,U$10:U$26,$W161)*(其他调用!AW161+其他调用!BD161*$D$28*$D$29)*6</f>
        <v>3563.7511685193476</v>
      </c>
      <c r="AC161" s="98">
        <f>[1]节奏总纲!$BJ160</f>
        <v>3.4999999999999978</v>
      </c>
      <c r="AD161" s="98">
        <f>[1]节奏总纲!$BJ160</f>
        <v>3.4999999999999978</v>
      </c>
      <c r="AE161" s="98">
        <f>[1]节奏总纲!$BJ160</f>
        <v>3.4999999999999978</v>
      </c>
      <c r="AF161" s="98">
        <f>[1]节奏总纲!$BJ160</f>
        <v>3.4999999999999978</v>
      </c>
      <c r="AG161" s="98">
        <f>[1]节奏总纲!$BJ160</f>
        <v>3.4999999999999978</v>
      </c>
      <c r="AI161" s="99">
        <v>157</v>
      </c>
      <c r="AJ161" s="99">
        <f>求节点(节奏总纲!$D$4:$D$113,AC$5:AC$104,$AI161)</f>
        <v>3.2678853398175769</v>
      </c>
      <c r="AK161" s="99">
        <f>求节点(节奏总纲!$D$4:$D$113,AD$5:AD$104,$AI161)</f>
        <v>3.2678853398175769</v>
      </c>
      <c r="AL161" s="99">
        <f>求节点(节奏总纲!$D$4:$D$113,AE$5:AE$104,$AI161)</f>
        <v>3.2678853398175769</v>
      </c>
      <c r="AM161" s="99">
        <f>求节点(节奏总纲!$D$4:$D$113,AF$5:AF$104,$AI161)</f>
        <v>3.2678853398175769</v>
      </c>
      <c r="AN161" s="99">
        <f>求节点(节奏总纲!$D$4:$D$113,AG$5:AG$104,$AI161)</f>
        <v>3.2678853398175769</v>
      </c>
    </row>
    <row r="162" spans="23:40" x14ac:dyDescent="0.2">
      <c r="W162" s="98">
        <v>158</v>
      </c>
      <c r="X162" s="98">
        <f>求节点(B$10:B$26,Q$10:Q$26,$W162)*(其他调用!AS162+其他调用!AZ162*$D$28*$D$29)*6</f>
        <v>3143.8526611579646</v>
      </c>
      <c r="Y162" s="98">
        <f>求节点(C$10:C$26,R$10:R$26,$W162)*(其他调用!AT162+其他调用!BA162*$D$28*$D$29)*6</f>
        <v>2309.1955450066457</v>
      </c>
      <c r="Z162" s="98">
        <f>求节点(D$10:D$26,S$10:S$26,$W162)*(其他调用!AU162+其他调用!BB162*$D$28*$D$29)*6</f>
        <v>3290.099505638037</v>
      </c>
      <c r="AA162" s="98">
        <f>求节点(E$10:E$26,T$10:T$26,$W162)*(其他调用!AV162+其他调用!BC162*$D$28*$D$29)*6</f>
        <v>2427.6111596071396</v>
      </c>
      <c r="AB162" s="98">
        <f>求节点(F$10:F$26,U$10:U$26,$W162)*(其他调用!AW162+其他调用!BD162*$D$28*$D$29)*6</f>
        <v>3563.7511685193476</v>
      </c>
      <c r="AC162" s="98">
        <f>[1]节奏总纲!$BJ161</f>
        <v>3.4999999999999978</v>
      </c>
      <c r="AD162" s="98">
        <f>[1]节奏总纲!$BJ161</f>
        <v>3.4999999999999978</v>
      </c>
      <c r="AE162" s="98">
        <f>[1]节奏总纲!$BJ161</f>
        <v>3.4999999999999978</v>
      </c>
      <c r="AF162" s="98">
        <f>[1]节奏总纲!$BJ161</f>
        <v>3.4999999999999978</v>
      </c>
      <c r="AG162" s="98">
        <f>[1]节奏总纲!$BJ161</f>
        <v>3.4999999999999978</v>
      </c>
      <c r="AI162" s="99">
        <v>158</v>
      </c>
      <c r="AJ162" s="99">
        <f>求节点(节奏总纲!$D$4:$D$113,AC$5:AC$104,$AI162)</f>
        <v>3.2708324466461507</v>
      </c>
      <c r="AK162" s="99">
        <f>求节点(节奏总纲!$D$4:$D$113,AD$5:AD$104,$AI162)</f>
        <v>3.2708324466461507</v>
      </c>
      <c r="AL162" s="99">
        <f>求节点(节奏总纲!$D$4:$D$113,AE$5:AE$104,$AI162)</f>
        <v>3.2708324466461507</v>
      </c>
      <c r="AM162" s="99">
        <f>求节点(节奏总纲!$D$4:$D$113,AF$5:AF$104,$AI162)</f>
        <v>3.2708324466461507</v>
      </c>
      <c r="AN162" s="99">
        <f>求节点(节奏总纲!$D$4:$D$113,AG$5:AG$104,$AI162)</f>
        <v>3.2708324466461507</v>
      </c>
    </row>
    <row r="163" spans="23:40" x14ac:dyDescent="0.2">
      <c r="W163" s="98">
        <v>159</v>
      </c>
      <c r="X163" s="98">
        <f>求节点(B$10:B$26,Q$10:Q$26,$W163)*(其他调用!AS163+其他调用!AZ163*$D$28*$D$29)*6</f>
        <v>3143.8526611579646</v>
      </c>
      <c r="Y163" s="98">
        <f>求节点(C$10:C$26,R$10:R$26,$W163)*(其他调用!AT163+其他调用!BA163*$D$28*$D$29)*6</f>
        <v>2309.1955450066457</v>
      </c>
      <c r="Z163" s="98">
        <f>求节点(D$10:D$26,S$10:S$26,$W163)*(其他调用!AU163+其他调用!BB163*$D$28*$D$29)*6</f>
        <v>3290.099505638037</v>
      </c>
      <c r="AA163" s="98">
        <f>求节点(E$10:E$26,T$10:T$26,$W163)*(其他调用!AV163+其他调用!BC163*$D$28*$D$29)*6</f>
        <v>2427.6111596071396</v>
      </c>
      <c r="AB163" s="98">
        <f>求节点(F$10:F$26,U$10:U$26,$W163)*(其他调用!AW163+其他调用!BD163*$D$28*$D$29)*6</f>
        <v>3563.7511685193476</v>
      </c>
      <c r="AC163" s="98">
        <f>[1]节奏总纲!$BJ162</f>
        <v>3.4999999999999978</v>
      </c>
      <c r="AD163" s="98">
        <f>[1]节奏总纲!$BJ162</f>
        <v>3.4999999999999978</v>
      </c>
      <c r="AE163" s="98">
        <f>[1]节奏总纲!$BJ162</f>
        <v>3.4999999999999978</v>
      </c>
      <c r="AF163" s="98">
        <f>[1]节奏总纲!$BJ162</f>
        <v>3.4999999999999978</v>
      </c>
      <c r="AG163" s="98">
        <f>[1]节奏总纲!$BJ162</f>
        <v>3.4999999999999978</v>
      </c>
      <c r="AI163" s="99">
        <v>159</v>
      </c>
      <c r="AJ163" s="99">
        <f>求节点(节奏总纲!$D$4:$D$113,AC$5:AC$104,$AI163)</f>
        <v>3.2737795534747249</v>
      </c>
      <c r="AK163" s="99">
        <f>求节点(节奏总纲!$D$4:$D$113,AD$5:AD$104,$AI163)</f>
        <v>3.2737795534747249</v>
      </c>
      <c r="AL163" s="99">
        <f>求节点(节奏总纲!$D$4:$D$113,AE$5:AE$104,$AI163)</f>
        <v>3.2737795534747249</v>
      </c>
      <c r="AM163" s="99">
        <f>求节点(节奏总纲!$D$4:$D$113,AF$5:AF$104,$AI163)</f>
        <v>3.2737795534747249</v>
      </c>
      <c r="AN163" s="99">
        <f>求节点(节奏总纲!$D$4:$D$113,AG$5:AG$104,$AI163)</f>
        <v>3.2737795534747249</v>
      </c>
    </row>
    <row r="164" spans="23:40" x14ac:dyDescent="0.2">
      <c r="W164" s="98">
        <v>160</v>
      </c>
      <c r="X164" s="98">
        <f>求节点(B$10:B$26,Q$10:Q$26,$W164)*(其他调用!AS164+其他调用!AZ164*$D$28*$D$29)*6</f>
        <v>3143.8526611579646</v>
      </c>
      <c r="Y164" s="98">
        <f>求节点(C$10:C$26,R$10:R$26,$W164)*(其他调用!AT164+其他调用!BA164*$D$28*$D$29)*6</f>
        <v>2309.1955450066457</v>
      </c>
      <c r="Z164" s="98">
        <f>求节点(D$10:D$26,S$10:S$26,$W164)*(其他调用!AU164+其他调用!BB164*$D$28*$D$29)*6</f>
        <v>3290.099505638037</v>
      </c>
      <c r="AA164" s="98">
        <f>求节点(E$10:E$26,T$10:T$26,$W164)*(其他调用!AV164+其他调用!BC164*$D$28*$D$29)*6</f>
        <v>2427.6111596071396</v>
      </c>
      <c r="AB164" s="98">
        <f>求节点(F$10:F$26,U$10:U$26,$W164)*(其他调用!AW164+其他调用!BD164*$D$28*$D$29)*6</f>
        <v>3563.7511685193476</v>
      </c>
      <c r="AC164" s="98">
        <f>[1]节奏总纲!$BJ163</f>
        <v>3.4999999999999978</v>
      </c>
      <c r="AD164" s="98">
        <f>[1]节奏总纲!$BJ163</f>
        <v>3.4999999999999978</v>
      </c>
      <c r="AE164" s="98">
        <f>[1]节奏总纲!$BJ163</f>
        <v>3.4999999999999978</v>
      </c>
      <c r="AF164" s="98">
        <f>[1]节奏总纲!$BJ163</f>
        <v>3.4999999999999978</v>
      </c>
      <c r="AG164" s="98">
        <f>[1]节奏总纲!$BJ163</f>
        <v>3.4999999999999978</v>
      </c>
      <c r="AI164" s="99">
        <v>160</v>
      </c>
      <c r="AJ164" s="99">
        <f>求节点(节奏总纲!$D$4:$D$113,AC$5:AC$104,$AI164)</f>
        <v>3.2767266603032987</v>
      </c>
      <c r="AK164" s="99">
        <f>求节点(节奏总纲!$D$4:$D$113,AD$5:AD$104,$AI164)</f>
        <v>3.2767266603032987</v>
      </c>
      <c r="AL164" s="99">
        <f>求节点(节奏总纲!$D$4:$D$113,AE$5:AE$104,$AI164)</f>
        <v>3.2767266603032987</v>
      </c>
      <c r="AM164" s="99">
        <f>求节点(节奏总纲!$D$4:$D$113,AF$5:AF$104,$AI164)</f>
        <v>3.2767266603032987</v>
      </c>
      <c r="AN164" s="99">
        <f>求节点(节奏总纲!$D$4:$D$113,AG$5:AG$104,$AI164)</f>
        <v>3.2767266603032987</v>
      </c>
    </row>
    <row r="165" spans="23:40" x14ac:dyDescent="0.2">
      <c r="AI165" s="99">
        <v>161</v>
      </c>
      <c r="AJ165" s="99">
        <f>求节点(节奏总纲!$D$4:$D$113,AC$5:AC$104,$AI165)</f>
        <v>3.2796737671318725</v>
      </c>
      <c r="AK165" s="99">
        <f>求节点(节奏总纲!$D$4:$D$113,AD$5:AD$104,$AI165)</f>
        <v>3.2796737671318725</v>
      </c>
      <c r="AL165" s="99">
        <f>求节点(节奏总纲!$D$4:$D$113,AE$5:AE$104,$AI165)</f>
        <v>3.2796737671318725</v>
      </c>
      <c r="AM165" s="99">
        <f>求节点(节奏总纲!$D$4:$D$113,AF$5:AF$104,$AI165)</f>
        <v>3.2796737671318725</v>
      </c>
      <c r="AN165" s="99">
        <f>求节点(节奏总纲!$D$4:$D$113,AG$5:AG$104,$AI165)</f>
        <v>3.2796737671318725</v>
      </c>
    </row>
    <row r="166" spans="23:40" x14ac:dyDescent="0.2">
      <c r="AI166" s="99">
        <v>162</v>
      </c>
      <c r="AJ166" s="99">
        <f>求节点(节奏总纲!$D$4:$D$113,AC$5:AC$104,$AI166)</f>
        <v>3.2826208739604463</v>
      </c>
      <c r="AK166" s="99">
        <f>求节点(节奏总纲!$D$4:$D$113,AD$5:AD$104,$AI166)</f>
        <v>3.2826208739604463</v>
      </c>
      <c r="AL166" s="99">
        <f>求节点(节奏总纲!$D$4:$D$113,AE$5:AE$104,$AI166)</f>
        <v>3.2826208739604463</v>
      </c>
      <c r="AM166" s="99">
        <f>求节点(节奏总纲!$D$4:$D$113,AF$5:AF$104,$AI166)</f>
        <v>3.2826208739604463</v>
      </c>
      <c r="AN166" s="99">
        <f>求节点(节奏总纲!$D$4:$D$113,AG$5:AG$104,$AI166)</f>
        <v>3.2826208739604463</v>
      </c>
    </row>
    <row r="167" spans="23:40" x14ac:dyDescent="0.2">
      <c r="AI167" s="99">
        <v>163</v>
      </c>
      <c r="AJ167" s="99">
        <f>求节点(节奏总纲!$D$4:$D$113,AC$5:AC$104,$AI167)</f>
        <v>3.2855679807890201</v>
      </c>
      <c r="AK167" s="99">
        <f>求节点(节奏总纲!$D$4:$D$113,AD$5:AD$104,$AI167)</f>
        <v>3.2855679807890201</v>
      </c>
      <c r="AL167" s="99">
        <f>求节点(节奏总纲!$D$4:$D$113,AE$5:AE$104,$AI167)</f>
        <v>3.2855679807890201</v>
      </c>
      <c r="AM167" s="99">
        <f>求节点(节奏总纲!$D$4:$D$113,AF$5:AF$104,$AI167)</f>
        <v>3.2855679807890201</v>
      </c>
      <c r="AN167" s="99">
        <f>求节点(节奏总纲!$D$4:$D$113,AG$5:AG$104,$AI167)</f>
        <v>3.2855679807890201</v>
      </c>
    </row>
    <row r="168" spans="23:40" x14ac:dyDescent="0.2">
      <c r="AI168" s="99">
        <v>164</v>
      </c>
      <c r="AJ168" s="99">
        <f>求节点(节奏总纲!$D$4:$D$113,AC$5:AC$104,$AI168)</f>
        <v>3.2885150876175944</v>
      </c>
      <c r="AK168" s="99">
        <f>求节点(节奏总纲!$D$4:$D$113,AD$5:AD$104,$AI168)</f>
        <v>3.2885150876175944</v>
      </c>
      <c r="AL168" s="99">
        <f>求节点(节奏总纲!$D$4:$D$113,AE$5:AE$104,$AI168)</f>
        <v>3.2885150876175944</v>
      </c>
      <c r="AM168" s="99">
        <f>求节点(节奏总纲!$D$4:$D$113,AF$5:AF$104,$AI168)</f>
        <v>3.2885150876175944</v>
      </c>
      <c r="AN168" s="99">
        <f>求节点(节奏总纲!$D$4:$D$113,AG$5:AG$104,$AI168)</f>
        <v>3.2885150876175944</v>
      </c>
    </row>
    <row r="169" spans="23:40" x14ac:dyDescent="0.2">
      <c r="AI169" s="99">
        <v>165</v>
      </c>
      <c r="AJ169" s="99">
        <f>求节点(节奏总纲!$D$4:$D$113,AC$5:AC$104,$AI169)</f>
        <v>3.2914621944461682</v>
      </c>
      <c r="AK169" s="99">
        <f>求节点(节奏总纲!$D$4:$D$113,AD$5:AD$104,$AI169)</f>
        <v>3.2914621944461682</v>
      </c>
      <c r="AL169" s="99">
        <f>求节点(节奏总纲!$D$4:$D$113,AE$5:AE$104,$AI169)</f>
        <v>3.2914621944461682</v>
      </c>
      <c r="AM169" s="99">
        <f>求节点(节奏总纲!$D$4:$D$113,AF$5:AF$104,$AI169)</f>
        <v>3.2914621944461682</v>
      </c>
      <c r="AN169" s="99">
        <f>求节点(节奏总纲!$D$4:$D$113,AG$5:AG$104,$AI169)</f>
        <v>3.2914621944461682</v>
      </c>
    </row>
    <row r="170" spans="23:40" x14ac:dyDescent="0.2">
      <c r="AI170" s="99">
        <v>166</v>
      </c>
      <c r="AJ170" s="99">
        <f>求节点(节奏总纲!$D$4:$D$113,AC$5:AC$104,$AI170)</f>
        <v>3.294409301274742</v>
      </c>
      <c r="AK170" s="99">
        <f>求节点(节奏总纲!$D$4:$D$113,AD$5:AD$104,$AI170)</f>
        <v>3.294409301274742</v>
      </c>
      <c r="AL170" s="99">
        <f>求节点(节奏总纲!$D$4:$D$113,AE$5:AE$104,$AI170)</f>
        <v>3.294409301274742</v>
      </c>
      <c r="AM170" s="99">
        <f>求节点(节奏总纲!$D$4:$D$113,AF$5:AF$104,$AI170)</f>
        <v>3.294409301274742</v>
      </c>
      <c r="AN170" s="99">
        <f>求节点(节奏总纲!$D$4:$D$113,AG$5:AG$104,$AI170)</f>
        <v>3.294409301274742</v>
      </c>
    </row>
    <row r="171" spans="23:40" x14ac:dyDescent="0.2">
      <c r="AI171" s="99">
        <v>167</v>
      </c>
      <c r="AJ171" s="99">
        <f>求节点(节奏总纲!$D$4:$D$113,AC$5:AC$104,$AI171)</f>
        <v>3.2973564081033158</v>
      </c>
      <c r="AK171" s="99">
        <f>求节点(节奏总纲!$D$4:$D$113,AD$5:AD$104,$AI171)</f>
        <v>3.2973564081033158</v>
      </c>
      <c r="AL171" s="99">
        <f>求节点(节奏总纲!$D$4:$D$113,AE$5:AE$104,$AI171)</f>
        <v>3.2973564081033158</v>
      </c>
      <c r="AM171" s="99">
        <f>求节点(节奏总纲!$D$4:$D$113,AF$5:AF$104,$AI171)</f>
        <v>3.2973564081033158</v>
      </c>
      <c r="AN171" s="99">
        <f>求节点(节奏总纲!$D$4:$D$113,AG$5:AG$104,$AI171)</f>
        <v>3.2973564081033158</v>
      </c>
    </row>
    <row r="172" spans="23:40" x14ac:dyDescent="0.2">
      <c r="AI172" s="99">
        <v>168</v>
      </c>
      <c r="AJ172" s="99">
        <f>求节点(节奏总纲!$D$4:$D$113,AC$5:AC$104,$AI172)</f>
        <v>3.300283189444877</v>
      </c>
      <c r="AK172" s="99">
        <f>求节点(节奏总纲!$D$4:$D$113,AD$5:AD$104,$AI172)</f>
        <v>3.300283189444877</v>
      </c>
      <c r="AL172" s="99">
        <f>求节点(节奏总纲!$D$4:$D$113,AE$5:AE$104,$AI172)</f>
        <v>3.300283189444877</v>
      </c>
      <c r="AM172" s="99">
        <f>求节点(节奏总纲!$D$4:$D$113,AF$5:AF$104,$AI172)</f>
        <v>3.300283189444877</v>
      </c>
      <c r="AN172" s="99">
        <f>求节点(节奏总纲!$D$4:$D$113,AG$5:AG$104,$AI172)</f>
        <v>3.300283189444877</v>
      </c>
    </row>
    <row r="173" spans="23:40" x14ac:dyDescent="0.2">
      <c r="AI173" s="99">
        <v>169</v>
      </c>
      <c r="AJ173" s="99">
        <f>求节点(节奏总纲!$D$4:$D$113,AC$5:AC$104,$AI173)</f>
        <v>3.3030329373455198</v>
      </c>
      <c r="AK173" s="99">
        <f>求节点(节奏总纲!$D$4:$D$113,AD$5:AD$104,$AI173)</f>
        <v>3.3030329373455198</v>
      </c>
      <c r="AL173" s="99">
        <f>求节点(节奏总纲!$D$4:$D$113,AE$5:AE$104,$AI173)</f>
        <v>3.3030329373455198</v>
      </c>
      <c r="AM173" s="99">
        <f>求节点(节奏总纲!$D$4:$D$113,AF$5:AF$104,$AI173)</f>
        <v>3.3030329373455198</v>
      </c>
      <c r="AN173" s="99">
        <f>求节点(节奏总纲!$D$4:$D$113,AG$5:AG$104,$AI173)</f>
        <v>3.3030329373455198</v>
      </c>
    </row>
    <row r="174" spans="23:40" x14ac:dyDescent="0.2">
      <c r="AI174" s="99">
        <v>170</v>
      </c>
      <c r="AJ174" s="99">
        <f>求节点(节奏总纲!$D$4:$D$113,AC$5:AC$104,$AI174)</f>
        <v>3.3057826852461627</v>
      </c>
      <c r="AK174" s="99">
        <f>求节点(节奏总纲!$D$4:$D$113,AD$5:AD$104,$AI174)</f>
        <v>3.3057826852461627</v>
      </c>
      <c r="AL174" s="99">
        <f>求节点(节奏总纲!$D$4:$D$113,AE$5:AE$104,$AI174)</f>
        <v>3.3057826852461627</v>
      </c>
      <c r="AM174" s="99">
        <f>求节点(节奏总纲!$D$4:$D$113,AF$5:AF$104,$AI174)</f>
        <v>3.3057826852461627</v>
      </c>
      <c r="AN174" s="99">
        <f>求节点(节奏总纲!$D$4:$D$113,AG$5:AG$104,$AI174)</f>
        <v>3.3057826852461627</v>
      </c>
    </row>
    <row r="175" spans="23:40" x14ac:dyDescent="0.2">
      <c r="AI175" s="99">
        <v>171</v>
      </c>
      <c r="AJ175" s="99">
        <f>求节点(节奏总纲!$D$4:$D$113,AC$5:AC$104,$AI175)</f>
        <v>3.3085324331468056</v>
      </c>
      <c r="AK175" s="99">
        <f>求节点(节奏总纲!$D$4:$D$113,AD$5:AD$104,$AI175)</f>
        <v>3.3085324331468056</v>
      </c>
      <c r="AL175" s="99">
        <f>求节点(节奏总纲!$D$4:$D$113,AE$5:AE$104,$AI175)</f>
        <v>3.3085324331468056</v>
      </c>
      <c r="AM175" s="99">
        <f>求节点(节奏总纲!$D$4:$D$113,AF$5:AF$104,$AI175)</f>
        <v>3.3085324331468056</v>
      </c>
      <c r="AN175" s="99">
        <f>求节点(节奏总纲!$D$4:$D$113,AG$5:AG$104,$AI175)</f>
        <v>3.3085324331468056</v>
      </c>
    </row>
    <row r="176" spans="23:40" x14ac:dyDescent="0.2">
      <c r="AI176" s="99">
        <v>172</v>
      </c>
      <c r="AJ176" s="99">
        <f>求节点(节奏总纲!$D$4:$D$113,AC$5:AC$104,$AI176)</f>
        <v>3.3112821810474484</v>
      </c>
      <c r="AK176" s="99">
        <f>求节点(节奏总纲!$D$4:$D$113,AD$5:AD$104,$AI176)</f>
        <v>3.3112821810474484</v>
      </c>
      <c r="AL176" s="99">
        <f>求节点(节奏总纲!$D$4:$D$113,AE$5:AE$104,$AI176)</f>
        <v>3.3112821810474484</v>
      </c>
      <c r="AM176" s="99">
        <f>求节点(节奏总纲!$D$4:$D$113,AF$5:AF$104,$AI176)</f>
        <v>3.3112821810474484</v>
      </c>
      <c r="AN176" s="99">
        <f>求节点(节奏总纲!$D$4:$D$113,AG$5:AG$104,$AI176)</f>
        <v>3.3112821810474484</v>
      </c>
    </row>
    <row r="177" spans="35:40" x14ac:dyDescent="0.2">
      <c r="AI177" s="99">
        <v>173</v>
      </c>
      <c r="AJ177" s="99">
        <f>求节点(节奏总纲!$D$4:$D$113,AC$5:AC$104,$AI177)</f>
        <v>3.3140319289480913</v>
      </c>
      <c r="AK177" s="99">
        <f>求节点(节奏总纲!$D$4:$D$113,AD$5:AD$104,$AI177)</f>
        <v>3.3140319289480913</v>
      </c>
      <c r="AL177" s="99">
        <f>求节点(节奏总纲!$D$4:$D$113,AE$5:AE$104,$AI177)</f>
        <v>3.3140319289480913</v>
      </c>
      <c r="AM177" s="99">
        <f>求节点(节奏总纲!$D$4:$D$113,AF$5:AF$104,$AI177)</f>
        <v>3.3140319289480913</v>
      </c>
      <c r="AN177" s="99">
        <f>求节点(节奏总纲!$D$4:$D$113,AG$5:AG$104,$AI177)</f>
        <v>3.3140319289480913</v>
      </c>
    </row>
    <row r="178" spans="35:40" x14ac:dyDescent="0.2">
      <c r="AI178" s="99">
        <v>174</v>
      </c>
      <c r="AJ178" s="99">
        <f>求节点(节奏总纲!$D$4:$D$113,AC$5:AC$104,$AI178)</f>
        <v>3.3167816768487342</v>
      </c>
      <c r="AK178" s="99">
        <f>求节点(节奏总纲!$D$4:$D$113,AD$5:AD$104,$AI178)</f>
        <v>3.3167816768487342</v>
      </c>
      <c r="AL178" s="99">
        <f>求节点(节奏总纲!$D$4:$D$113,AE$5:AE$104,$AI178)</f>
        <v>3.3167816768487342</v>
      </c>
      <c r="AM178" s="99">
        <f>求节点(节奏总纲!$D$4:$D$113,AF$5:AF$104,$AI178)</f>
        <v>3.3167816768487342</v>
      </c>
      <c r="AN178" s="99">
        <f>求节点(节奏总纲!$D$4:$D$113,AG$5:AG$104,$AI178)</f>
        <v>3.3167816768487342</v>
      </c>
    </row>
    <row r="179" spans="35:40" x14ac:dyDescent="0.2">
      <c r="AI179" s="99">
        <v>175</v>
      </c>
      <c r="AJ179" s="99">
        <f>求节点(节奏总纲!$D$4:$D$113,AC$5:AC$104,$AI179)</f>
        <v>3.319531424749377</v>
      </c>
      <c r="AK179" s="99">
        <f>求节点(节奏总纲!$D$4:$D$113,AD$5:AD$104,$AI179)</f>
        <v>3.319531424749377</v>
      </c>
      <c r="AL179" s="99">
        <f>求节点(节奏总纲!$D$4:$D$113,AE$5:AE$104,$AI179)</f>
        <v>3.319531424749377</v>
      </c>
      <c r="AM179" s="99">
        <f>求节点(节奏总纲!$D$4:$D$113,AF$5:AF$104,$AI179)</f>
        <v>3.319531424749377</v>
      </c>
      <c r="AN179" s="99">
        <f>求节点(节奏总纲!$D$4:$D$113,AG$5:AG$104,$AI179)</f>
        <v>3.319531424749377</v>
      </c>
    </row>
    <row r="180" spans="35:40" x14ac:dyDescent="0.2">
      <c r="AI180" s="99">
        <v>176</v>
      </c>
      <c r="AJ180" s="99">
        <f>求节点(节奏总纲!$D$4:$D$113,AC$5:AC$104,$AI180)</f>
        <v>3.3222811726500199</v>
      </c>
      <c r="AK180" s="99">
        <f>求节点(节奏总纲!$D$4:$D$113,AD$5:AD$104,$AI180)</f>
        <v>3.3222811726500199</v>
      </c>
      <c r="AL180" s="99">
        <f>求节点(节奏总纲!$D$4:$D$113,AE$5:AE$104,$AI180)</f>
        <v>3.3222811726500199</v>
      </c>
      <c r="AM180" s="99">
        <f>求节点(节奏总纲!$D$4:$D$113,AF$5:AF$104,$AI180)</f>
        <v>3.3222811726500199</v>
      </c>
      <c r="AN180" s="99">
        <f>求节点(节奏总纲!$D$4:$D$113,AG$5:AG$104,$AI180)</f>
        <v>3.3222811726500199</v>
      </c>
    </row>
    <row r="181" spans="35:40" x14ac:dyDescent="0.2">
      <c r="AI181" s="99">
        <v>177</v>
      </c>
      <c r="AJ181" s="99">
        <f>求节点(节奏总纲!$D$4:$D$113,AC$5:AC$104,$AI181)</f>
        <v>3.3250309205506627</v>
      </c>
      <c r="AK181" s="99">
        <f>求节点(节奏总纲!$D$4:$D$113,AD$5:AD$104,$AI181)</f>
        <v>3.3250309205506627</v>
      </c>
      <c r="AL181" s="99">
        <f>求节点(节奏总纲!$D$4:$D$113,AE$5:AE$104,$AI181)</f>
        <v>3.3250309205506627</v>
      </c>
      <c r="AM181" s="99">
        <f>求节点(节奏总纲!$D$4:$D$113,AF$5:AF$104,$AI181)</f>
        <v>3.3250309205506627</v>
      </c>
      <c r="AN181" s="99">
        <f>求节点(节奏总纲!$D$4:$D$113,AG$5:AG$104,$AI181)</f>
        <v>3.3250309205506627</v>
      </c>
    </row>
    <row r="182" spans="35:40" x14ac:dyDescent="0.2">
      <c r="AI182" s="99">
        <v>178</v>
      </c>
      <c r="AJ182" s="99">
        <f>求节点(节奏总纲!$D$4:$D$113,AC$5:AC$104,$AI182)</f>
        <v>3.3277806684513056</v>
      </c>
      <c r="AK182" s="99">
        <f>求节点(节奏总纲!$D$4:$D$113,AD$5:AD$104,$AI182)</f>
        <v>3.3277806684513056</v>
      </c>
      <c r="AL182" s="99">
        <f>求节点(节奏总纲!$D$4:$D$113,AE$5:AE$104,$AI182)</f>
        <v>3.3277806684513056</v>
      </c>
      <c r="AM182" s="99">
        <f>求节点(节奏总纲!$D$4:$D$113,AF$5:AF$104,$AI182)</f>
        <v>3.3277806684513056</v>
      </c>
      <c r="AN182" s="99">
        <f>求节点(节奏总纲!$D$4:$D$113,AG$5:AG$104,$AI182)</f>
        <v>3.3277806684513056</v>
      </c>
    </row>
    <row r="183" spans="35:40" x14ac:dyDescent="0.2">
      <c r="AI183" s="99">
        <v>179</v>
      </c>
      <c r="AJ183" s="99">
        <f>求节点(节奏总纲!$D$4:$D$113,AC$5:AC$104,$AI183)</f>
        <v>3.3305304163519485</v>
      </c>
      <c r="AK183" s="99">
        <f>求节点(节奏总纲!$D$4:$D$113,AD$5:AD$104,$AI183)</f>
        <v>3.3305304163519485</v>
      </c>
      <c r="AL183" s="99">
        <f>求节点(节奏总纲!$D$4:$D$113,AE$5:AE$104,$AI183)</f>
        <v>3.3305304163519485</v>
      </c>
      <c r="AM183" s="99">
        <f>求节点(节奏总纲!$D$4:$D$113,AF$5:AF$104,$AI183)</f>
        <v>3.3305304163519485</v>
      </c>
      <c r="AN183" s="99">
        <f>求节点(节奏总纲!$D$4:$D$113,AG$5:AG$104,$AI183)</f>
        <v>3.3305304163519485</v>
      </c>
    </row>
    <row r="184" spans="35:40" x14ac:dyDescent="0.2">
      <c r="AI184" s="99">
        <v>180</v>
      </c>
      <c r="AJ184" s="99">
        <f>求节点(节奏总纲!$D$4:$D$113,AC$5:AC$104,$AI184)</f>
        <v>3.3332801642525913</v>
      </c>
      <c r="AK184" s="99">
        <f>求节点(节奏总纲!$D$4:$D$113,AD$5:AD$104,$AI184)</f>
        <v>3.3332801642525913</v>
      </c>
      <c r="AL184" s="99">
        <f>求节点(节奏总纲!$D$4:$D$113,AE$5:AE$104,$AI184)</f>
        <v>3.3332801642525913</v>
      </c>
      <c r="AM184" s="99">
        <f>求节点(节奏总纲!$D$4:$D$113,AF$5:AF$104,$AI184)</f>
        <v>3.3332801642525913</v>
      </c>
      <c r="AN184" s="99">
        <f>求节点(节奏总纲!$D$4:$D$113,AG$5:AG$104,$AI184)</f>
        <v>3.3332801642525913</v>
      </c>
    </row>
    <row r="185" spans="35:40" x14ac:dyDescent="0.2">
      <c r="AI185" s="99">
        <v>181</v>
      </c>
      <c r="AJ185" s="99">
        <f>求节点(节奏总纲!$D$4:$D$113,AC$5:AC$104,$AI185)</f>
        <v>3.3358493303365804</v>
      </c>
      <c r="AK185" s="99">
        <f>求节点(节奏总纲!$D$4:$D$113,AD$5:AD$104,$AI185)</f>
        <v>3.3358493303365804</v>
      </c>
      <c r="AL185" s="99">
        <f>求节点(节奏总纲!$D$4:$D$113,AE$5:AE$104,$AI185)</f>
        <v>3.3358493303365804</v>
      </c>
      <c r="AM185" s="99">
        <f>求节点(节奏总纲!$D$4:$D$113,AF$5:AF$104,$AI185)</f>
        <v>3.3358493303365804</v>
      </c>
      <c r="AN185" s="99">
        <f>求节点(节奏总纲!$D$4:$D$113,AG$5:AG$104,$AI185)</f>
        <v>3.3358493303365804</v>
      </c>
    </row>
    <row r="186" spans="35:40" x14ac:dyDescent="0.2">
      <c r="AI186" s="99">
        <v>182</v>
      </c>
      <c r="AJ186" s="99">
        <f>求节点(节奏总纲!$D$4:$D$113,AC$5:AC$104,$AI186)</f>
        <v>3.3384149358462891</v>
      </c>
      <c r="AK186" s="99">
        <f>求节点(节奏总纲!$D$4:$D$113,AD$5:AD$104,$AI186)</f>
        <v>3.3384149358462891</v>
      </c>
      <c r="AL186" s="99">
        <f>求节点(节奏总纲!$D$4:$D$113,AE$5:AE$104,$AI186)</f>
        <v>3.3384149358462891</v>
      </c>
      <c r="AM186" s="99">
        <f>求节点(节奏总纲!$D$4:$D$113,AF$5:AF$104,$AI186)</f>
        <v>3.3384149358462891</v>
      </c>
      <c r="AN186" s="99">
        <f>求节点(节奏总纲!$D$4:$D$113,AG$5:AG$104,$AI186)</f>
        <v>3.3384149358462891</v>
      </c>
    </row>
    <row r="187" spans="35:40" x14ac:dyDescent="0.2">
      <c r="AI187" s="99">
        <v>183</v>
      </c>
      <c r="AJ187" s="99">
        <f>求节点(节奏总纲!$D$4:$D$113,AC$5:AC$104,$AI187)</f>
        <v>3.3409805413559979</v>
      </c>
      <c r="AK187" s="99">
        <f>求节点(节奏总纲!$D$4:$D$113,AD$5:AD$104,$AI187)</f>
        <v>3.3409805413559979</v>
      </c>
      <c r="AL187" s="99">
        <f>求节点(节奏总纲!$D$4:$D$113,AE$5:AE$104,$AI187)</f>
        <v>3.3409805413559979</v>
      </c>
      <c r="AM187" s="99">
        <f>求节点(节奏总纲!$D$4:$D$113,AF$5:AF$104,$AI187)</f>
        <v>3.3409805413559979</v>
      </c>
      <c r="AN187" s="99">
        <f>求节点(节奏总纲!$D$4:$D$113,AG$5:AG$104,$AI187)</f>
        <v>3.3409805413559979</v>
      </c>
    </row>
    <row r="188" spans="35:40" x14ac:dyDescent="0.2">
      <c r="AI188" s="99">
        <v>184</v>
      </c>
      <c r="AJ188" s="99">
        <f>求节点(节奏总纲!$D$4:$D$113,AC$5:AC$104,$AI188)</f>
        <v>3.3435461468657066</v>
      </c>
      <c r="AK188" s="99">
        <f>求节点(节奏总纲!$D$4:$D$113,AD$5:AD$104,$AI188)</f>
        <v>3.3435461468657066</v>
      </c>
      <c r="AL188" s="99">
        <f>求节点(节奏总纲!$D$4:$D$113,AE$5:AE$104,$AI188)</f>
        <v>3.3435461468657066</v>
      </c>
      <c r="AM188" s="99">
        <f>求节点(节奏总纲!$D$4:$D$113,AF$5:AF$104,$AI188)</f>
        <v>3.3435461468657066</v>
      </c>
      <c r="AN188" s="99">
        <f>求节点(节奏总纲!$D$4:$D$113,AG$5:AG$104,$AI188)</f>
        <v>3.3435461468657066</v>
      </c>
    </row>
    <row r="189" spans="35:40" x14ac:dyDescent="0.2">
      <c r="AI189" s="99">
        <v>185</v>
      </c>
      <c r="AJ189" s="99">
        <f>求节点(节奏总纲!$D$4:$D$113,AC$5:AC$104,$AI189)</f>
        <v>3.3461117523754158</v>
      </c>
      <c r="AK189" s="99">
        <f>求节点(节奏总纲!$D$4:$D$113,AD$5:AD$104,$AI189)</f>
        <v>3.3461117523754158</v>
      </c>
      <c r="AL189" s="99">
        <f>求节点(节奏总纲!$D$4:$D$113,AE$5:AE$104,$AI189)</f>
        <v>3.3461117523754158</v>
      </c>
      <c r="AM189" s="99">
        <f>求节点(节奏总纲!$D$4:$D$113,AF$5:AF$104,$AI189)</f>
        <v>3.3461117523754158</v>
      </c>
      <c r="AN189" s="99">
        <f>求节点(节奏总纲!$D$4:$D$113,AG$5:AG$104,$AI189)</f>
        <v>3.3461117523754158</v>
      </c>
    </row>
    <row r="190" spans="35:40" x14ac:dyDescent="0.2">
      <c r="AI190" s="99">
        <v>186</v>
      </c>
      <c r="AJ190" s="99">
        <f>求节点(节奏总纲!$D$4:$D$113,AC$5:AC$104,$AI190)</f>
        <v>3.3486773578851246</v>
      </c>
      <c r="AK190" s="99">
        <f>求节点(节奏总纲!$D$4:$D$113,AD$5:AD$104,$AI190)</f>
        <v>3.3486773578851246</v>
      </c>
      <c r="AL190" s="99">
        <f>求节点(节奏总纲!$D$4:$D$113,AE$5:AE$104,$AI190)</f>
        <v>3.3486773578851246</v>
      </c>
      <c r="AM190" s="99">
        <f>求节点(节奏总纲!$D$4:$D$113,AF$5:AF$104,$AI190)</f>
        <v>3.3486773578851246</v>
      </c>
      <c r="AN190" s="99">
        <f>求节点(节奏总纲!$D$4:$D$113,AG$5:AG$104,$AI190)</f>
        <v>3.3486773578851246</v>
      </c>
    </row>
    <row r="191" spans="35:40" x14ac:dyDescent="0.2">
      <c r="AI191" s="99">
        <v>187</v>
      </c>
      <c r="AJ191" s="99">
        <f>求节点(节奏总纲!$D$4:$D$113,AC$5:AC$104,$AI191)</f>
        <v>3.3512429633948333</v>
      </c>
      <c r="AK191" s="99">
        <f>求节点(节奏总纲!$D$4:$D$113,AD$5:AD$104,$AI191)</f>
        <v>3.3512429633948333</v>
      </c>
      <c r="AL191" s="99">
        <f>求节点(节奏总纲!$D$4:$D$113,AE$5:AE$104,$AI191)</f>
        <v>3.3512429633948333</v>
      </c>
      <c r="AM191" s="99">
        <f>求节点(节奏总纲!$D$4:$D$113,AF$5:AF$104,$AI191)</f>
        <v>3.3512429633948333</v>
      </c>
      <c r="AN191" s="99">
        <f>求节点(节奏总纲!$D$4:$D$113,AG$5:AG$104,$AI191)</f>
        <v>3.3512429633948333</v>
      </c>
    </row>
    <row r="192" spans="35:40" x14ac:dyDescent="0.2">
      <c r="AI192" s="99">
        <v>188</v>
      </c>
      <c r="AJ192" s="99">
        <f>求节点(节奏总纲!$D$4:$D$113,AC$5:AC$104,$AI192)</f>
        <v>3.353808568904542</v>
      </c>
      <c r="AK192" s="99">
        <f>求节点(节奏总纲!$D$4:$D$113,AD$5:AD$104,$AI192)</f>
        <v>3.353808568904542</v>
      </c>
      <c r="AL192" s="99">
        <f>求节点(节奏总纲!$D$4:$D$113,AE$5:AE$104,$AI192)</f>
        <v>3.353808568904542</v>
      </c>
      <c r="AM192" s="99">
        <f>求节点(节奏总纲!$D$4:$D$113,AF$5:AF$104,$AI192)</f>
        <v>3.353808568904542</v>
      </c>
      <c r="AN192" s="99">
        <f>求节点(节奏总纲!$D$4:$D$113,AG$5:AG$104,$AI192)</f>
        <v>3.353808568904542</v>
      </c>
    </row>
    <row r="193" spans="35:40" x14ac:dyDescent="0.2">
      <c r="AI193" s="99">
        <v>189</v>
      </c>
      <c r="AJ193" s="99">
        <f>求节点(节奏总纲!$D$4:$D$113,AC$5:AC$104,$AI193)</f>
        <v>3.3563741744142512</v>
      </c>
      <c r="AK193" s="99">
        <f>求节点(节奏总纲!$D$4:$D$113,AD$5:AD$104,$AI193)</f>
        <v>3.3563741744142512</v>
      </c>
      <c r="AL193" s="99">
        <f>求节点(节奏总纲!$D$4:$D$113,AE$5:AE$104,$AI193)</f>
        <v>3.3563741744142512</v>
      </c>
      <c r="AM193" s="99">
        <f>求节点(节奏总纲!$D$4:$D$113,AF$5:AF$104,$AI193)</f>
        <v>3.3563741744142512</v>
      </c>
      <c r="AN193" s="99">
        <f>求节点(节奏总纲!$D$4:$D$113,AG$5:AG$104,$AI193)</f>
        <v>3.3563741744142512</v>
      </c>
    </row>
    <row r="194" spans="35:40" x14ac:dyDescent="0.2">
      <c r="AI194" s="99">
        <v>190</v>
      </c>
      <c r="AJ194" s="99">
        <f>求节点(节奏总纲!$D$4:$D$113,AC$5:AC$104,$AI194)</f>
        <v>3.35893977992396</v>
      </c>
      <c r="AK194" s="99">
        <f>求节点(节奏总纲!$D$4:$D$113,AD$5:AD$104,$AI194)</f>
        <v>3.35893977992396</v>
      </c>
      <c r="AL194" s="99">
        <f>求节点(节奏总纲!$D$4:$D$113,AE$5:AE$104,$AI194)</f>
        <v>3.35893977992396</v>
      </c>
      <c r="AM194" s="99">
        <f>求节点(节奏总纲!$D$4:$D$113,AF$5:AF$104,$AI194)</f>
        <v>3.35893977992396</v>
      </c>
      <c r="AN194" s="99">
        <f>求节点(节奏总纲!$D$4:$D$113,AG$5:AG$104,$AI194)</f>
        <v>3.35893977992396</v>
      </c>
    </row>
    <row r="195" spans="35:40" x14ac:dyDescent="0.2">
      <c r="AI195" s="99">
        <v>191</v>
      </c>
      <c r="AJ195" s="99">
        <f>求节点(节奏总纲!$D$4:$D$113,AC$5:AC$104,$AI195)</f>
        <v>3.3615053854336687</v>
      </c>
      <c r="AK195" s="99">
        <f>求节点(节奏总纲!$D$4:$D$113,AD$5:AD$104,$AI195)</f>
        <v>3.3615053854336687</v>
      </c>
      <c r="AL195" s="99">
        <f>求节点(节奏总纲!$D$4:$D$113,AE$5:AE$104,$AI195)</f>
        <v>3.3615053854336687</v>
      </c>
      <c r="AM195" s="99">
        <f>求节点(节奏总纲!$D$4:$D$113,AF$5:AF$104,$AI195)</f>
        <v>3.3615053854336687</v>
      </c>
      <c r="AN195" s="99">
        <f>求节点(节奏总纲!$D$4:$D$113,AG$5:AG$104,$AI195)</f>
        <v>3.3615053854336687</v>
      </c>
    </row>
    <row r="196" spans="35:40" x14ac:dyDescent="0.2">
      <c r="AI196" s="99">
        <v>192</v>
      </c>
      <c r="AJ196" s="99">
        <f>求节点(节奏总纲!$D$4:$D$113,AC$5:AC$104,$AI196)</f>
        <v>3.3640709909433775</v>
      </c>
      <c r="AK196" s="99">
        <f>求节点(节奏总纲!$D$4:$D$113,AD$5:AD$104,$AI196)</f>
        <v>3.3640709909433775</v>
      </c>
      <c r="AL196" s="99">
        <f>求节点(节奏总纲!$D$4:$D$113,AE$5:AE$104,$AI196)</f>
        <v>3.3640709909433775</v>
      </c>
      <c r="AM196" s="99">
        <f>求节点(节奏总纲!$D$4:$D$113,AF$5:AF$104,$AI196)</f>
        <v>3.3640709909433775</v>
      </c>
      <c r="AN196" s="99">
        <f>求节点(节奏总纲!$D$4:$D$113,AG$5:AG$104,$AI196)</f>
        <v>3.3640709909433775</v>
      </c>
    </row>
    <row r="197" spans="35:40" x14ac:dyDescent="0.2">
      <c r="AI197" s="99">
        <v>193</v>
      </c>
      <c r="AJ197" s="99">
        <f>求节点(节奏总纲!$D$4:$D$113,AC$5:AC$104,$AI197)</f>
        <v>3.3666365964530867</v>
      </c>
      <c r="AK197" s="99">
        <f>求节点(节奏总纲!$D$4:$D$113,AD$5:AD$104,$AI197)</f>
        <v>3.3666365964530867</v>
      </c>
      <c r="AL197" s="99">
        <f>求节点(节奏总纲!$D$4:$D$113,AE$5:AE$104,$AI197)</f>
        <v>3.3666365964530867</v>
      </c>
      <c r="AM197" s="99">
        <f>求节点(节奏总纲!$D$4:$D$113,AF$5:AF$104,$AI197)</f>
        <v>3.3666365964530867</v>
      </c>
      <c r="AN197" s="99">
        <f>求节点(节奏总纲!$D$4:$D$113,AG$5:AG$104,$AI197)</f>
        <v>3.3666365964530867</v>
      </c>
    </row>
    <row r="198" spans="35:40" x14ac:dyDescent="0.2">
      <c r="AI198" s="99">
        <v>194</v>
      </c>
      <c r="AJ198" s="99">
        <f>求节点(节奏总纲!$D$4:$D$113,AC$5:AC$104,$AI198)</f>
        <v>3.3690324047491607</v>
      </c>
      <c r="AK198" s="99">
        <f>求节点(节奏总纲!$D$4:$D$113,AD$5:AD$104,$AI198)</f>
        <v>3.3690324047491607</v>
      </c>
      <c r="AL198" s="99">
        <f>求节点(节奏总纲!$D$4:$D$113,AE$5:AE$104,$AI198)</f>
        <v>3.3690324047491607</v>
      </c>
      <c r="AM198" s="99">
        <f>求节点(节奏总纲!$D$4:$D$113,AF$5:AF$104,$AI198)</f>
        <v>3.3690324047491607</v>
      </c>
      <c r="AN198" s="99">
        <f>求节点(节奏总纲!$D$4:$D$113,AG$5:AG$104,$AI198)</f>
        <v>3.3690324047491607</v>
      </c>
    </row>
    <row r="199" spans="35:40" x14ac:dyDescent="0.2">
      <c r="AI199" s="99">
        <v>195</v>
      </c>
      <c r="AJ199" s="99">
        <f>求节点(节奏总纲!$D$4:$D$113,AC$5:AC$104,$AI199)</f>
        <v>3.3714261993329875</v>
      </c>
      <c r="AK199" s="99">
        <f>求节点(节奏总纲!$D$4:$D$113,AD$5:AD$104,$AI199)</f>
        <v>3.3714261993329875</v>
      </c>
      <c r="AL199" s="99">
        <f>求节点(节奏总纲!$D$4:$D$113,AE$5:AE$104,$AI199)</f>
        <v>3.3714261993329875</v>
      </c>
      <c r="AM199" s="99">
        <f>求节点(节奏总纲!$D$4:$D$113,AF$5:AF$104,$AI199)</f>
        <v>3.3714261993329875</v>
      </c>
      <c r="AN199" s="99">
        <f>求节点(节奏总纲!$D$4:$D$113,AG$5:AG$104,$AI199)</f>
        <v>3.3714261993329875</v>
      </c>
    </row>
    <row r="200" spans="35:40" x14ac:dyDescent="0.2">
      <c r="AI200" s="99">
        <v>196</v>
      </c>
      <c r="AJ200" s="99">
        <f>求节点(节奏总纲!$D$4:$D$113,AC$5:AC$104,$AI200)</f>
        <v>3.3738199939168148</v>
      </c>
      <c r="AK200" s="99">
        <f>求节点(节奏总纲!$D$4:$D$113,AD$5:AD$104,$AI200)</f>
        <v>3.3738199939168148</v>
      </c>
      <c r="AL200" s="99">
        <f>求节点(节奏总纲!$D$4:$D$113,AE$5:AE$104,$AI200)</f>
        <v>3.3738199939168148</v>
      </c>
      <c r="AM200" s="99">
        <f>求节点(节奏总纲!$D$4:$D$113,AF$5:AF$104,$AI200)</f>
        <v>3.3738199939168148</v>
      </c>
      <c r="AN200" s="99">
        <f>求节点(节奏总纲!$D$4:$D$113,AG$5:AG$104,$AI200)</f>
        <v>3.3738199939168148</v>
      </c>
    </row>
    <row r="201" spans="35:40" x14ac:dyDescent="0.2">
      <c r="AI201" s="99">
        <v>197</v>
      </c>
      <c r="AJ201" s="99">
        <f>求节点(节奏总纲!$D$4:$D$113,AC$5:AC$104,$AI201)</f>
        <v>3.3762137885006416</v>
      </c>
      <c r="AK201" s="99">
        <f>求节点(节奏总纲!$D$4:$D$113,AD$5:AD$104,$AI201)</f>
        <v>3.3762137885006416</v>
      </c>
      <c r="AL201" s="99">
        <f>求节点(节奏总纲!$D$4:$D$113,AE$5:AE$104,$AI201)</f>
        <v>3.3762137885006416</v>
      </c>
      <c r="AM201" s="99">
        <f>求节点(节奏总纲!$D$4:$D$113,AF$5:AF$104,$AI201)</f>
        <v>3.3762137885006416</v>
      </c>
      <c r="AN201" s="99">
        <f>求节点(节奏总纲!$D$4:$D$113,AG$5:AG$104,$AI201)</f>
        <v>3.3762137885006416</v>
      </c>
    </row>
    <row r="202" spans="35:40" x14ac:dyDescent="0.2">
      <c r="AI202" s="99">
        <v>198</v>
      </c>
      <c r="AJ202" s="99">
        <f>求节点(节奏总纲!$D$4:$D$113,AC$5:AC$104,$AI202)</f>
        <v>3.3786075830844684</v>
      </c>
      <c r="AK202" s="99">
        <f>求节点(节奏总纲!$D$4:$D$113,AD$5:AD$104,$AI202)</f>
        <v>3.3786075830844684</v>
      </c>
      <c r="AL202" s="99">
        <f>求节点(节奏总纲!$D$4:$D$113,AE$5:AE$104,$AI202)</f>
        <v>3.3786075830844684</v>
      </c>
      <c r="AM202" s="99">
        <f>求节点(节奏总纲!$D$4:$D$113,AF$5:AF$104,$AI202)</f>
        <v>3.3786075830844684</v>
      </c>
      <c r="AN202" s="99">
        <f>求节点(节奏总纲!$D$4:$D$113,AG$5:AG$104,$AI202)</f>
        <v>3.3786075830844684</v>
      </c>
    </row>
    <row r="203" spans="35:40" x14ac:dyDescent="0.2">
      <c r="AI203" s="99">
        <v>199</v>
      </c>
      <c r="AJ203" s="99">
        <f>求节点(节奏总纲!$D$4:$D$113,AC$5:AC$104,$AI203)</f>
        <v>3.3810013776682957</v>
      </c>
      <c r="AK203" s="99">
        <f>求节点(节奏总纲!$D$4:$D$113,AD$5:AD$104,$AI203)</f>
        <v>3.3810013776682957</v>
      </c>
      <c r="AL203" s="99">
        <f>求节点(节奏总纲!$D$4:$D$113,AE$5:AE$104,$AI203)</f>
        <v>3.3810013776682957</v>
      </c>
      <c r="AM203" s="99">
        <f>求节点(节奏总纲!$D$4:$D$113,AF$5:AF$104,$AI203)</f>
        <v>3.3810013776682957</v>
      </c>
      <c r="AN203" s="99">
        <f>求节点(节奏总纲!$D$4:$D$113,AG$5:AG$104,$AI203)</f>
        <v>3.3810013776682957</v>
      </c>
    </row>
    <row r="204" spans="35:40" x14ac:dyDescent="0.2">
      <c r="AI204" s="99">
        <v>200</v>
      </c>
      <c r="AJ204" s="99">
        <f>求节点(节奏总纲!$D$4:$D$113,AC$5:AC$104,$AI204)</f>
        <v>3.3833951722521225</v>
      </c>
      <c r="AK204" s="99">
        <f>求节点(节奏总纲!$D$4:$D$113,AD$5:AD$104,$AI204)</f>
        <v>3.3833951722521225</v>
      </c>
      <c r="AL204" s="99">
        <f>求节点(节奏总纲!$D$4:$D$113,AE$5:AE$104,$AI204)</f>
        <v>3.3833951722521225</v>
      </c>
      <c r="AM204" s="99">
        <f>求节点(节奏总纲!$D$4:$D$113,AF$5:AF$104,$AI204)</f>
        <v>3.3833951722521225</v>
      </c>
      <c r="AN204" s="99">
        <f>求节点(节奏总纲!$D$4:$D$113,AG$5:AG$104,$AI204)</f>
        <v>3.3833951722521225</v>
      </c>
    </row>
    <row r="205" spans="35:40" x14ac:dyDescent="0.2">
      <c r="AI205" s="99">
        <v>201</v>
      </c>
      <c r="AJ205" s="99">
        <f>求节点(节奏总纲!$D$4:$D$113,AC$5:AC$104,$AI205)</f>
        <v>3.3857889668359493</v>
      </c>
      <c r="AK205" s="99">
        <f>求节点(节奏总纲!$D$4:$D$113,AD$5:AD$104,$AI205)</f>
        <v>3.3857889668359493</v>
      </c>
      <c r="AL205" s="99">
        <f>求节点(节奏总纲!$D$4:$D$113,AE$5:AE$104,$AI205)</f>
        <v>3.3857889668359493</v>
      </c>
      <c r="AM205" s="99">
        <f>求节点(节奏总纲!$D$4:$D$113,AF$5:AF$104,$AI205)</f>
        <v>3.3857889668359493</v>
      </c>
      <c r="AN205" s="99">
        <f>求节点(节奏总纲!$D$4:$D$113,AG$5:AG$104,$AI205)</f>
        <v>3.3857889668359493</v>
      </c>
    </row>
    <row r="206" spans="35:40" x14ac:dyDescent="0.2">
      <c r="AI206" s="99">
        <v>202</v>
      </c>
      <c r="AJ206" s="99">
        <f>求节点(节奏总纲!$D$4:$D$113,AC$5:AC$104,$AI206)</f>
        <v>3.3881827614197766</v>
      </c>
      <c r="AK206" s="99">
        <f>求节点(节奏总纲!$D$4:$D$113,AD$5:AD$104,$AI206)</f>
        <v>3.3881827614197766</v>
      </c>
      <c r="AL206" s="99">
        <f>求节点(节奏总纲!$D$4:$D$113,AE$5:AE$104,$AI206)</f>
        <v>3.3881827614197766</v>
      </c>
      <c r="AM206" s="99">
        <f>求节点(节奏总纲!$D$4:$D$113,AF$5:AF$104,$AI206)</f>
        <v>3.3881827614197766</v>
      </c>
      <c r="AN206" s="99">
        <f>求节点(节奏总纲!$D$4:$D$113,AG$5:AG$104,$AI206)</f>
        <v>3.3881827614197766</v>
      </c>
    </row>
    <row r="207" spans="35:40" x14ac:dyDescent="0.2">
      <c r="AI207" s="99">
        <v>203</v>
      </c>
      <c r="AJ207" s="99">
        <f>求节点(节奏总纲!$D$4:$D$113,AC$5:AC$104,$AI207)</f>
        <v>3.3905765560036034</v>
      </c>
      <c r="AK207" s="99">
        <f>求节点(节奏总纲!$D$4:$D$113,AD$5:AD$104,$AI207)</f>
        <v>3.3905765560036034</v>
      </c>
      <c r="AL207" s="99">
        <f>求节点(节奏总纲!$D$4:$D$113,AE$5:AE$104,$AI207)</f>
        <v>3.3905765560036034</v>
      </c>
      <c r="AM207" s="99">
        <f>求节点(节奏总纲!$D$4:$D$113,AF$5:AF$104,$AI207)</f>
        <v>3.3905765560036034</v>
      </c>
      <c r="AN207" s="99">
        <f>求节点(节奏总纲!$D$4:$D$113,AG$5:AG$104,$AI207)</f>
        <v>3.3905765560036034</v>
      </c>
    </row>
    <row r="208" spans="35:40" x14ac:dyDescent="0.2">
      <c r="AI208" s="99">
        <v>204</v>
      </c>
      <c r="AJ208" s="99">
        <f>求节点(节奏总纲!$D$4:$D$113,AC$5:AC$104,$AI208)</f>
        <v>3.3929703505874302</v>
      </c>
      <c r="AK208" s="99">
        <f>求节点(节奏总纲!$D$4:$D$113,AD$5:AD$104,$AI208)</f>
        <v>3.3929703505874302</v>
      </c>
      <c r="AL208" s="99">
        <f>求节点(节奏总纲!$D$4:$D$113,AE$5:AE$104,$AI208)</f>
        <v>3.3929703505874302</v>
      </c>
      <c r="AM208" s="99">
        <f>求节点(节奏总纲!$D$4:$D$113,AF$5:AF$104,$AI208)</f>
        <v>3.3929703505874302</v>
      </c>
      <c r="AN208" s="99">
        <f>求节点(节奏总纲!$D$4:$D$113,AG$5:AG$104,$AI208)</f>
        <v>3.3929703505874302</v>
      </c>
    </row>
    <row r="209" spans="35:40" x14ac:dyDescent="0.2">
      <c r="AI209" s="99">
        <v>205</v>
      </c>
      <c r="AJ209" s="99">
        <f>求节点(节奏总纲!$D$4:$D$113,AC$5:AC$104,$AI209)</f>
        <v>3.3953641451712575</v>
      </c>
      <c r="AK209" s="99">
        <f>求节点(节奏总纲!$D$4:$D$113,AD$5:AD$104,$AI209)</f>
        <v>3.3953641451712575</v>
      </c>
      <c r="AL209" s="99">
        <f>求节点(节奏总纲!$D$4:$D$113,AE$5:AE$104,$AI209)</f>
        <v>3.3953641451712575</v>
      </c>
      <c r="AM209" s="99">
        <f>求节点(节奏总纲!$D$4:$D$113,AF$5:AF$104,$AI209)</f>
        <v>3.3953641451712575</v>
      </c>
      <c r="AN209" s="99">
        <f>求节点(节奏总纲!$D$4:$D$113,AG$5:AG$104,$AI209)</f>
        <v>3.3953641451712575</v>
      </c>
    </row>
    <row r="210" spans="35:40" x14ac:dyDescent="0.2">
      <c r="AI210" s="99">
        <v>206</v>
      </c>
      <c r="AJ210" s="99">
        <f>求节点(节奏总纲!$D$4:$D$113,AC$5:AC$104,$AI210)</f>
        <v>3.3977579397550843</v>
      </c>
      <c r="AK210" s="99">
        <f>求节点(节奏总纲!$D$4:$D$113,AD$5:AD$104,$AI210)</f>
        <v>3.3977579397550843</v>
      </c>
      <c r="AL210" s="99">
        <f>求节点(节奏总纲!$D$4:$D$113,AE$5:AE$104,$AI210)</f>
        <v>3.3977579397550843</v>
      </c>
      <c r="AM210" s="99">
        <f>求节点(节奏总纲!$D$4:$D$113,AF$5:AF$104,$AI210)</f>
        <v>3.3977579397550843</v>
      </c>
      <c r="AN210" s="99">
        <f>求节点(节奏总纲!$D$4:$D$113,AG$5:AG$104,$AI210)</f>
        <v>3.3977579397550843</v>
      </c>
    </row>
    <row r="211" spans="35:40" x14ac:dyDescent="0.2">
      <c r="AI211" s="99">
        <v>207</v>
      </c>
      <c r="AJ211" s="99">
        <f>求节点(节奏总纲!$D$4:$D$113,AC$5:AC$104,$AI211)</f>
        <v>3.4001415731441531</v>
      </c>
      <c r="AK211" s="99">
        <f>求节点(节奏总纲!$D$4:$D$113,AD$5:AD$104,$AI211)</f>
        <v>3.4001415731441531</v>
      </c>
      <c r="AL211" s="99">
        <f>求节点(节奏总纲!$D$4:$D$113,AE$5:AE$104,$AI211)</f>
        <v>3.4001415731441531</v>
      </c>
      <c r="AM211" s="99">
        <f>求节点(节奏总纲!$D$4:$D$113,AF$5:AF$104,$AI211)</f>
        <v>3.4001415731441531</v>
      </c>
      <c r="AN211" s="99">
        <f>求节点(节奏总纲!$D$4:$D$113,AG$5:AG$104,$AI211)</f>
        <v>3.4001415731441531</v>
      </c>
    </row>
    <row r="212" spans="35:40" x14ac:dyDescent="0.2">
      <c r="AI212" s="99">
        <v>208</v>
      </c>
      <c r="AJ212" s="99">
        <f>求节点(节奏总纲!$D$4:$D$113,AC$5:AC$104,$AI212)</f>
        <v>3.402375062465826</v>
      </c>
      <c r="AK212" s="99">
        <f>求节点(节奏总纲!$D$4:$D$113,AD$5:AD$104,$AI212)</f>
        <v>3.402375062465826</v>
      </c>
      <c r="AL212" s="99">
        <f>求节点(节奏总纲!$D$4:$D$113,AE$5:AE$104,$AI212)</f>
        <v>3.402375062465826</v>
      </c>
      <c r="AM212" s="99">
        <f>求节点(节奏总纲!$D$4:$D$113,AF$5:AF$104,$AI212)</f>
        <v>3.402375062465826</v>
      </c>
      <c r="AN212" s="99">
        <f>求节点(节奏总纲!$D$4:$D$113,AG$5:AG$104,$AI212)</f>
        <v>3.402375062465826</v>
      </c>
    </row>
    <row r="213" spans="35:40" x14ac:dyDescent="0.2">
      <c r="AI213" s="99">
        <v>209</v>
      </c>
      <c r="AJ213" s="99">
        <f>求节点(节奏总纲!$D$4:$D$113,AC$5:AC$104,$AI213)</f>
        <v>3.4046085517874984</v>
      </c>
      <c r="AK213" s="99">
        <f>求节点(节奏总纲!$D$4:$D$113,AD$5:AD$104,$AI213)</f>
        <v>3.4046085517874984</v>
      </c>
      <c r="AL213" s="99">
        <f>求节点(节奏总纲!$D$4:$D$113,AE$5:AE$104,$AI213)</f>
        <v>3.4046085517874984</v>
      </c>
      <c r="AM213" s="99">
        <f>求节点(节奏总纲!$D$4:$D$113,AF$5:AF$104,$AI213)</f>
        <v>3.4046085517874984</v>
      </c>
      <c r="AN213" s="99">
        <f>求节点(节奏总纲!$D$4:$D$113,AG$5:AG$104,$AI213)</f>
        <v>3.4046085517874984</v>
      </c>
    </row>
    <row r="214" spans="35:40" x14ac:dyDescent="0.2">
      <c r="AI214" s="99">
        <v>210</v>
      </c>
      <c r="AJ214" s="99">
        <f>求节点(节奏总纲!$D$4:$D$113,AC$5:AC$104,$AI214)</f>
        <v>3.4068420411091713</v>
      </c>
      <c r="AK214" s="99">
        <f>求节点(节奏总纲!$D$4:$D$113,AD$5:AD$104,$AI214)</f>
        <v>3.4068420411091713</v>
      </c>
      <c r="AL214" s="99">
        <f>求节点(节奏总纲!$D$4:$D$113,AE$5:AE$104,$AI214)</f>
        <v>3.4068420411091713</v>
      </c>
      <c r="AM214" s="99">
        <f>求节点(节奏总纲!$D$4:$D$113,AF$5:AF$104,$AI214)</f>
        <v>3.4068420411091713</v>
      </c>
      <c r="AN214" s="99">
        <f>求节点(节奏总纲!$D$4:$D$113,AG$5:AG$104,$AI214)</f>
        <v>3.4068420411091713</v>
      </c>
    </row>
    <row r="215" spans="35:40" x14ac:dyDescent="0.2">
      <c r="AI215" s="99">
        <v>211</v>
      </c>
      <c r="AJ215" s="99">
        <f>求节点(节奏总纲!$D$4:$D$113,AC$5:AC$104,$AI215)</f>
        <v>3.4090755304308438</v>
      </c>
      <c r="AK215" s="99">
        <f>求节点(节奏总纲!$D$4:$D$113,AD$5:AD$104,$AI215)</f>
        <v>3.4090755304308438</v>
      </c>
      <c r="AL215" s="99">
        <f>求节点(节奏总纲!$D$4:$D$113,AE$5:AE$104,$AI215)</f>
        <v>3.4090755304308438</v>
      </c>
      <c r="AM215" s="99">
        <f>求节点(节奏总纲!$D$4:$D$113,AF$5:AF$104,$AI215)</f>
        <v>3.4090755304308438</v>
      </c>
      <c r="AN215" s="99">
        <f>求节点(节奏总纲!$D$4:$D$113,AG$5:AG$104,$AI215)</f>
        <v>3.4090755304308438</v>
      </c>
    </row>
    <row r="216" spans="35:40" x14ac:dyDescent="0.2">
      <c r="AI216" s="99">
        <v>212</v>
      </c>
      <c r="AJ216" s="99">
        <f>求节点(节奏总纲!$D$4:$D$113,AC$5:AC$104,$AI216)</f>
        <v>3.4113090197525167</v>
      </c>
      <c r="AK216" s="99">
        <f>求节点(节奏总纲!$D$4:$D$113,AD$5:AD$104,$AI216)</f>
        <v>3.4113090197525167</v>
      </c>
      <c r="AL216" s="99">
        <f>求节点(节奏总纲!$D$4:$D$113,AE$5:AE$104,$AI216)</f>
        <v>3.4113090197525167</v>
      </c>
      <c r="AM216" s="99">
        <f>求节点(节奏总纲!$D$4:$D$113,AF$5:AF$104,$AI216)</f>
        <v>3.4113090197525167</v>
      </c>
      <c r="AN216" s="99">
        <f>求节点(节奏总纲!$D$4:$D$113,AG$5:AG$104,$AI216)</f>
        <v>3.4113090197525167</v>
      </c>
    </row>
    <row r="217" spans="35:40" x14ac:dyDescent="0.2">
      <c r="AI217" s="99">
        <v>213</v>
      </c>
      <c r="AJ217" s="99">
        <f>求节点(节奏总纲!$D$4:$D$113,AC$5:AC$104,$AI217)</f>
        <v>3.4135425090741891</v>
      </c>
      <c r="AK217" s="99">
        <f>求节点(节奏总纲!$D$4:$D$113,AD$5:AD$104,$AI217)</f>
        <v>3.4135425090741891</v>
      </c>
      <c r="AL217" s="99">
        <f>求节点(节奏总纲!$D$4:$D$113,AE$5:AE$104,$AI217)</f>
        <v>3.4135425090741891</v>
      </c>
      <c r="AM217" s="99">
        <f>求节点(节奏总纲!$D$4:$D$113,AF$5:AF$104,$AI217)</f>
        <v>3.4135425090741891</v>
      </c>
      <c r="AN217" s="99">
        <f>求节点(节奏总纲!$D$4:$D$113,AG$5:AG$104,$AI217)</f>
        <v>3.4135425090741891</v>
      </c>
    </row>
    <row r="218" spans="35:40" x14ac:dyDescent="0.2">
      <c r="AI218" s="99">
        <v>214</v>
      </c>
      <c r="AJ218" s="99">
        <f>求节点(节奏总纲!$D$4:$D$113,AC$5:AC$104,$AI218)</f>
        <v>3.415775998395862</v>
      </c>
      <c r="AK218" s="99">
        <f>求节点(节奏总纲!$D$4:$D$113,AD$5:AD$104,$AI218)</f>
        <v>3.415775998395862</v>
      </c>
      <c r="AL218" s="99">
        <f>求节点(节奏总纲!$D$4:$D$113,AE$5:AE$104,$AI218)</f>
        <v>3.415775998395862</v>
      </c>
      <c r="AM218" s="99">
        <f>求节点(节奏总纲!$D$4:$D$113,AF$5:AF$104,$AI218)</f>
        <v>3.415775998395862</v>
      </c>
      <c r="AN218" s="99">
        <f>求节点(节奏总纲!$D$4:$D$113,AG$5:AG$104,$AI218)</f>
        <v>3.415775998395862</v>
      </c>
    </row>
    <row r="219" spans="35:40" x14ac:dyDescent="0.2">
      <c r="AI219" s="99">
        <v>215</v>
      </c>
      <c r="AJ219" s="99">
        <f>求节点(节奏总纲!$D$4:$D$113,AC$5:AC$104,$AI219)</f>
        <v>3.4180094877175344</v>
      </c>
      <c r="AK219" s="99">
        <f>求节点(节奏总纲!$D$4:$D$113,AD$5:AD$104,$AI219)</f>
        <v>3.4180094877175344</v>
      </c>
      <c r="AL219" s="99">
        <f>求节点(节奏总纲!$D$4:$D$113,AE$5:AE$104,$AI219)</f>
        <v>3.4180094877175344</v>
      </c>
      <c r="AM219" s="99">
        <f>求节点(节奏总纲!$D$4:$D$113,AF$5:AF$104,$AI219)</f>
        <v>3.4180094877175344</v>
      </c>
      <c r="AN219" s="99">
        <f>求节点(节奏总纲!$D$4:$D$113,AG$5:AG$104,$AI219)</f>
        <v>3.4180094877175344</v>
      </c>
    </row>
    <row r="220" spans="35:40" x14ac:dyDescent="0.2">
      <c r="AI220" s="99">
        <v>216</v>
      </c>
      <c r="AJ220" s="99">
        <f>求节点(节奏总纲!$D$4:$D$113,AC$5:AC$104,$AI220)</f>
        <v>3.4202429770392073</v>
      </c>
      <c r="AK220" s="99">
        <f>求节点(节奏总纲!$D$4:$D$113,AD$5:AD$104,$AI220)</f>
        <v>3.4202429770392073</v>
      </c>
      <c r="AL220" s="99">
        <f>求节点(节奏总纲!$D$4:$D$113,AE$5:AE$104,$AI220)</f>
        <v>3.4202429770392073</v>
      </c>
      <c r="AM220" s="99">
        <f>求节点(节奏总纲!$D$4:$D$113,AF$5:AF$104,$AI220)</f>
        <v>3.4202429770392073</v>
      </c>
      <c r="AN220" s="99">
        <f>求节点(节奏总纲!$D$4:$D$113,AG$5:AG$104,$AI220)</f>
        <v>3.4202429770392073</v>
      </c>
    </row>
    <row r="221" spans="35:40" x14ac:dyDescent="0.2">
      <c r="AI221" s="99">
        <v>217</v>
      </c>
      <c r="AJ221" s="99">
        <f>求节点(节奏总纲!$D$4:$D$113,AC$5:AC$104,$AI221)</f>
        <v>3.4224764663608802</v>
      </c>
      <c r="AK221" s="99">
        <f>求节点(节奏总纲!$D$4:$D$113,AD$5:AD$104,$AI221)</f>
        <v>3.4224764663608802</v>
      </c>
      <c r="AL221" s="99">
        <f>求节点(节奏总纲!$D$4:$D$113,AE$5:AE$104,$AI221)</f>
        <v>3.4224764663608802</v>
      </c>
      <c r="AM221" s="99">
        <f>求节点(节奏总纲!$D$4:$D$113,AF$5:AF$104,$AI221)</f>
        <v>3.4224764663608802</v>
      </c>
      <c r="AN221" s="99">
        <f>求节点(节奏总纲!$D$4:$D$113,AG$5:AG$104,$AI221)</f>
        <v>3.4224764663608802</v>
      </c>
    </row>
    <row r="222" spans="35:40" x14ac:dyDescent="0.2">
      <c r="AI222" s="99">
        <v>218</v>
      </c>
      <c r="AJ222" s="99">
        <f>求节点(节奏总纲!$D$4:$D$113,AC$5:AC$104,$AI222)</f>
        <v>3.4247099556825527</v>
      </c>
      <c r="AK222" s="99">
        <f>求节点(节奏总纲!$D$4:$D$113,AD$5:AD$104,$AI222)</f>
        <v>3.4247099556825527</v>
      </c>
      <c r="AL222" s="99">
        <f>求节点(节奏总纲!$D$4:$D$113,AE$5:AE$104,$AI222)</f>
        <v>3.4247099556825527</v>
      </c>
      <c r="AM222" s="99">
        <f>求节点(节奏总纲!$D$4:$D$113,AF$5:AF$104,$AI222)</f>
        <v>3.4247099556825527</v>
      </c>
      <c r="AN222" s="99">
        <f>求节点(节奏总纲!$D$4:$D$113,AG$5:AG$104,$AI222)</f>
        <v>3.4247099556825527</v>
      </c>
    </row>
    <row r="223" spans="35:40" x14ac:dyDescent="0.2">
      <c r="AI223" s="99">
        <v>219</v>
      </c>
      <c r="AJ223" s="99">
        <f>求节点(节奏总纲!$D$4:$D$113,AC$5:AC$104,$AI223)</f>
        <v>3.4269434450042255</v>
      </c>
      <c r="AK223" s="99">
        <f>求节点(节奏总纲!$D$4:$D$113,AD$5:AD$104,$AI223)</f>
        <v>3.4269434450042255</v>
      </c>
      <c r="AL223" s="99">
        <f>求节点(节奏总纲!$D$4:$D$113,AE$5:AE$104,$AI223)</f>
        <v>3.4269434450042255</v>
      </c>
      <c r="AM223" s="99">
        <f>求节点(节奏总纲!$D$4:$D$113,AF$5:AF$104,$AI223)</f>
        <v>3.4269434450042255</v>
      </c>
      <c r="AN223" s="99">
        <f>求节点(节奏总纲!$D$4:$D$113,AG$5:AG$104,$AI223)</f>
        <v>3.4269434450042255</v>
      </c>
    </row>
    <row r="224" spans="35:40" x14ac:dyDescent="0.2">
      <c r="AI224" s="99">
        <v>220</v>
      </c>
      <c r="AJ224" s="99">
        <f>求节点(节奏总纲!$D$4:$D$113,AC$5:AC$104,$AI224)</f>
        <v>3.429176934325898</v>
      </c>
      <c r="AK224" s="99">
        <f>求节点(节奏总纲!$D$4:$D$113,AD$5:AD$104,$AI224)</f>
        <v>3.429176934325898</v>
      </c>
      <c r="AL224" s="99">
        <f>求节点(节奏总纲!$D$4:$D$113,AE$5:AE$104,$AI224)</f>
        <v>3.429176934325898</v>
      </c>
      <c r="AM224" s="99">
        <f>求节点(节奏总纲!$D$4:$D$113,AF$5:AF$104,$AI224)</f>
        <v>3.429176934325898</v>
      </c>
      <c r="AN224" s="99">
        <f>求节点(节奏总纲!$D$4:$D$113,AG$5:AG$104,$AI224)</f>
        <v>3.429176934325898</v>
      </c>
    </row>
    <row r="225" spans="35:40" x14ac:dyDescent="0.2">
      <c r="AI225" s="99">
        <v>221</v>
      </c>
      <c r="AJ225" s="99">
        <f>求节点(节奏总纲!$D$4:$D$113,AC$5:AC$104,$AI225)</f>
        <v>3.4314104236475709</v>
      </c>
      <c r="AK225" s="99">
        <f>求节点(节奏总纲!$D$4:$D$113,AD$5:AD$104,$AI225)</f>
        <v>3.4314104236475709</v>
      </c>
      <c r="AL225" s="99">
        <f>求节点(节奏总纲!$D$4:$D$113,AE$5:AE$104,$AI225)</f>
        <v>3.4314104236475709</v>
      </c>
      <c r="AM225" s="99">
        <f>求节点(节奏总纲!$D$4:$D$113,AF$5:AF$104,$AI225)</f>
        <v>3.4314104236475709</v>
      </c>
      <c r="AN225" s="99">
        <f>求节点(节奏总纲!$D$4:$D$113,AG$5:AG$104,$AI225)</f>
        <v>3.4314104236475709</v>
      </c>
    </row>
    <row r="226" spans="35:40" x14ac:dyDescent="0.2">
      <c r="AI226" s="99">
        <v>222</v>
      </c>
      <c r="AJ226" s="99">
        <f>求节点(节奏总纲!$D$4:$D$113,AC$5:AC$104,$AI226)</f>
        <v>3.4336231143801368</v>
      </c>
      <c r="AK226" s="99">
        <f>求节点(节奏总纲!$D$4:$D$113,AD$5:AD$104,$AI226)</f>
        <v>3.4336231143801368</v>
      </c>
      <c r="AL226" s="99">
        <f>求节点(节奏总纲!$D$4:$D$113,AE$5:AE$104,$AI226)</f>
        <v>3.4336231143801368</v>
      </c>
      <c r="AM226" s="99">
        <f>求节点(节奏总纲!$D$4:$D$113,AF$5:AF$104,$AI226)</f>
        <v>3.4336231143801368</v>
      </c>
      <c r="AN226" s="99">
        <f>求节点(节奏总纲!$D$4:$D$113,AG$5:AG$104,$AI226)</f>
        <v>3.4336231143801368</v>
      </c>
    </row>
    <row r="227" spans="35:40" x14ac:dyDescent="0.2">
      <c r="AI227" s="99">
        <v>223</v>
      </c>
      <c r="AJ227" s="99">
        <f>求节点(节奏总纲!$D$4:$D$113,AC$5:AC$104,$AI227)</f>
        <v>3.4357070336035025</v>
      </c>
      <c r="AK227" s="99">
        <f>求节点(节奏总纲!$D$4:$D$113,AD$5:AD$104,$AI227)</f>
        <v>3.4357070336035025</v>
      </c>
      <c r="AL227" s="99">
        <f>求节点(节奏总纲!$D$4:$D$113,AE$5:AE$104,$AI227)</f>
        <v>3.4357070336035025</v>
      </c>
      <c r="AM227" s="99">
        <f>求节点(节奏总纲!$D$4:$D$113,AF$5:AF$104,$AI227)</f>
        <v>3.4357070336035025</v>
      </c>
      <c r="AN227" s="99">
        <f>求节点(节奏总纲!$D$4:$D$113,AG$5:AG$104,$AI227)</f>
        <v>3.4357070336035025</v>
      </c>
    </row>
    <row r="228" spans="35:40" x14ac:dyDescent="0.2">
      <c r="AI228" s="99">
        <v>224</v>
      </c>
      <c r="AJ228" s="99">
        <f>求节点(节奏总纲!$D$4:$D$113,AC$5:AC$104,$AI228)</f>
        <v>3.4377909528268682</v>
      </c>
      <c r="AK228" s="99">
        <f>求节点(节奏总纲!$D$4:$D$113,AD$5:AD$104,$AI228)</f>
        <v>3.4377909528268682</v>
      </c>
      <c r="AL228" s="99">
        <f>求节点(节奏总纲!$D$4:$D$113,AE$5:AE$104,$AI228)</f>
        <v>3.4377909528268682</v>
      </c>
      <c r="AM228" s="99">
        <f>求节点(节奏总纲!$D$4:$D$113,AF$5:AF$104,$AI228)</f>
        <v>3.4377909528268682</v>
      </c>
      <c r="AN228" s="99">
        <f>求节点(节奏总纲!$D$4:$D$113,AG$5:AG$104,$AI228)</f>
        <v>3.4377909528268682</v>
      </c>
    </row>
    <row r="229" spans="35:40" x14ac:dyDescent="0.2">
      <c r="AI229" s="99">
        <v>225</v>
      </c>
      <c r="AJ229" s="99">
        <f>求节点(节奏总纲!$D$4:$D$113,AC$5:AC$104,$AI229)</f>
        <v>3.4398748720502343</v>
      </c>
      <c r="AK229" s="99">
        <f>求节点(节奏总纲!$D$4:$D$113,AD$5:AD$104,$AI229)</f>
        <v>3.4398748720502343</v>
      </c>
      <c r="AL229" s="99">
        <f>求节点(节奏总纲!$D$4:$D$113,AE$5:AE$104,$AI229)</f>
        <v>3.4398748720502343</v>
      </c>
      <c r="AM229" s="99">
        <f>求节点(节奏总纲!$D$4:$D$113,AF$5:AF$104,$AI229)</f>
        <v>3.4398748720502343</v>
      </c>
      <c r="AN229" s="99">
        <f>求节点(节奏总纲!$D$4:$D$113,AG$5:AG$104,$AI229)</f>
        <v>3.4398748720502343</v>
      </c>
    </row>
    <row r="230" spans="35:40" x14ac:dyDescent="0.2">
      <c r="AI230" s="99">
        <v>226</v>
      </c>
      <c r="AJ230" s="99">
        <f>求节点(节奏总纲!$D$4:$D$113,AC$5:AC$104,$AI230)</f>
        <v>3.4419587912736</v>
      </c>
      <c r="AK230" s="99">
        <f>求节点(节奏总纲!$D$4:$D$113,AD$5:AD$104,$AI230)</f>
        <v>3.4419587912736</v>
      </c>
      <c r="AL230" s="99">
        <f>求节点(节奏总纲!$D$4:$D$113,AE$5:AE$104,$AI230)</f>
        <v>3.4419587912736</v>
      </c>
      <c r="AM230" s="99">
        <f>求节点(节奏总纲!$D$4:$D$113,AF$5:AF$104,$AI230)</f>
        <v>3.4419587912736</v>
      </c>
      <c r="AN230" s="99">
        <f>求节点(节奏总纲!$D$4:$D$113,AG$5:AG$104,$AI230)</f>
        <v>3.4419587912736</v>
      </c>
    </row>
    <row r="231" spans="35:40" x14ac:dyDescent="0.2">
      <c r="AI231" s="99">
        <v>227</v>
      </c>
      <c r="AJ231" s="99">
        <f>求节点(节奏总纲!$D$4:$D$113,AC$5:AC$104,$AI231)</f>
        <v>3.4440427104969658</v>
      </c>
      <c r="AK231" s="99">
        <f>求节点(节奏总纲!$D$4:$D$113,AD$5:AD$104,$AI231)</f>
        <v>3.4440427104969658</v>
      </c>
      <c r="AL231" s="99">
        <f>求节点(节奏总纲!$D$4:$D$113,AE$5:AE$104,$AI231)</f>
        <v>3.4440427104969658</v>
      </c>
      <c r="AM231" s="99">
        <f>求节点(节奏总纲!$D$4:$D$113,AF$5:AF$104,$AI231)</f>
        <v>3.4440427104969658</v>
      </c>
      <c r="AN231" s="99">
        <f>求节点(节奏总纲!$D$4:$D$113,AG$5:AG$104,$AI231)</f>
        <v>3.4440427104969658</v>
      </c>
    </row>
    <row r="232" spans="35:40" x14ac:dyDescent="0.2">
      <c r="AI232" s="99">
        <v>228</v>
      </c>
      <c r="AJ232" s="99">
        <f>求节点(节奏总纲!$D$4:$D$113,AC$5:AC$104,$AI232)</f>
        <v>3.4461266297203315</v>
      </c>
      <c r="AK232" s="99">
        <f>求节点(节奏总纲!$D$4:$D$113,AD$5:AD$104,$AI232)</f>
        <v>3.4461266297203315</v>
      </c>
      <c r="AL232" s="99">
        <f>求节点(节奏总纲!$D$4:$D$113,AE$5:AE$104,$AI232)</f>
        <v>3.4461266297203315</v>
      </c>
      <c r="AM232" s="99">
        <f>求节点(节奏总纲!$D$4:$D$113,AF$5:AF$104,$AI232)</f>
        <v>3.4461266297203315</v>
      </c>
      <c r="AN232" s="99">
        <f>求节点(节奏总纲!$D$4:$D$113,AG$5:AG$104,$AI232)</f>
        <v>3.4461266297203315</v>
      </c>
    </row>
    <row r="233" spans="35:40" x14ac:dyDescent="0.2">
      <c r="AI233" s="99">
        <v>229</v>
      </c>
      <c r="AJ233" s="99">
        <f>求节点(节奏总纲!$D$4:$D$113,AC$5:AC$104,$AI233)</f>
        <v>3.4482105489436972</v>
      </c>
      <c r="AK233" s="99">
        <f>求节点(节奏总纲!$D$4:$D$113,AD$5:AD$104,$AI233)</f>
        <v>3.4482105489436972</v>
      </c>
      <c r="AL233" s="99">
        <f>求节点(节奏总纲!$D$4:$D$113,AE$5:AE$104,$AI233)</f>
        <v>3.4482105489436972</v>
      </c>
      <c r="AM233" s="99">
        <f>求节点(节奏总纲!$D$4:$D$113,AF$5:AF$104,$AI233)</f>
        <v>3.4482105489436972</v>
      </c>
      <c r="AN233" s="99">
        <f>求节点(节奏总纲!$D$4:$D$113,AG$5:AG$104,$AI233)</f>
        <v>3.4482105489436972</v>
      </c>
    </row>
    <row r="234" spans="35:40" x14ac:dyDescent="0.2">
      <c r="AI234" s="99">
        <v>230</v>
      </c>
      <c r="AJ234" s="99">
        <f>求节点(节奏总纲!$D$4:$D$113,AC$5:AC$104,$AI234)</f>
        <v>3.4502944681670633</v>
      </c>
      <c r="AK234" s="99">
        <f>求节点(节奏总纲!$D$4:$D$113,AD$5:AD$104,$AI234)</f>
        <v>3.4502944681670633</v>
      </c>
      <c r="AL234" s="99">
        <f>求节点(节奏总纲!$D$4:$D$113,AE$5:AE$104,$AI234)</f>
        <v>3.4502944681670633</v>
      </c>
      <c r="AM234" s="99">
        <f>求节点(节奏总纲!$D$4:$D$113,AF$5:AF$104,$AI234)</f>
        <v>3.4502944681670633</v>
      </c>
      <c r="AN234" s="99">
        <f>求节点(节奏总纲!$D$4:$D$113,AG$5:AG$104,$AI234)</f>
        <v>3.4502944681670633</v>
      </c>
    </row>
    <row r="235" spans="35:40" x14ac:dyDescent="0.2">
      <c r="AI235" s="99">
        <v>231</v>
      </c>
      <c r="AJ235" s="99">
        <f>求节点(节奏总纲!$D$4:$D$113,AC$5:AC$104,$AI235)</f>
        <v>3.452378387390429</v>
      </c>
      <c r="AK235" s="99">
        <f>求节点(节奏总纲!$D$4:$D$113,AD$5:AD$104,$AI235)</f>
        <v>3.452378387390429</v>
      </c>
      <c r="AL235" s="99">
        <f>求节点(节奏总纲!$D$4:$D$113,AE$5:AE$104,$AI235)</f>
        <v>3.452378387390429</v>
      </c>
      <c r="AM235" s="99">
        <f>求节点(节奏总纲!$D$4:$D$113,AF$5:AF$104,$AI235)</f>
        <v>3.452378387390429</v>
      </c>
      <c r="AN235" s="99">
        <f>求节点(节奏总纲!$D$4:$D$113,AG$5:AG$104,$AI235)</f>
        <v>3.452378387390429</v>
      </c>
    </row>
    <row r="236" spans="35:40" x14ac:dyDescent="0.2">
      <c r="AI236" s="99">
        <v>232</v>
      </c>
      <c r="AJ236" s="99">
        <f>求节点(节奏总纲!$D$4:$D$113,AC$5:AC$104,$AI236)</f>
        <v>3.4544623066137947</v>
      </c>
      <c r="AK236" s="99">
        <f>求节点(节奏总纲!$D$4:$D$113,AD$5:AD$104,$AI236)</f>
        <v>3.4544623066137947</v>
      </c>
      <c r="AL236" s="99">
        <f>求节点(节奏总纲!$D$4:$D$113,AE$5:AE$104,$AI236)</f>
        <v>3.4544623066137947</v>
      </c>
      <c r="AM236" s="99">
        <f>求节点(节奏总纲!$D$4:$D$113,AF$5:AF$104,$AI236)</f>
        <v>3.4544623066137947</v>
      </c>
      <c r="AN236" s="99">
        <f>求节点(节奏总纲!$D$4:$D$113,AG$5:AG$104,$AI236)</f>
        <v>3.4544623066137947</v>
      </c>
    </row>
    <row r="237" spans="35:40" x14ac:dyDescent="0.2">
      <c r="AI237" s="99">
        <v>233</v>
      </c>
      <c r="AJ237" s="99">
        <f>求节点(节奏总纲!$D$4:$D$113,AC$5:AC$104,$AI237)</f>
        <v>3.4565462258371604</v>
      </c>
      <c r="AK237" s="99">
        <f>求节点(节奏总纲!$D$4:$D$113,AD$5:AD$104,$AI237)</f>
        <v>3.4565462258371604</v>
      </c>
      <c r="AL237" s="99">
        <f>求节点(节奏总纲!$D$4:$D$113,AE$5:AE$104,$AI237)</f>
        <v>3.4565462258371604</v>
      </c>
      <c r="AM237" s="99">
        <f>求节点(节奏总纲!$D$4:$D$113,AF$5:AF$104,$AI237)</f>
        <v>3.4565462258371604</v>
      </c>
      <c r="AN237" s="99">
        <f>求节点(节奏总纲!$D$4:$D$113,AG$5:AG$104,$AI237)</f>
        <v>3.4565462258371604</v>
      </c>
    </row>
    <row r="238" spans="35:40" x14ac:dyDescent="0.2">
      <c r="AI238" s="99">
        <v>234</v>
      </c>
      <c r="AJ238" s="99">
        <f>求节点(节奏总纲!$D$4:$D$113,AC$5:AC$104,$AI238)</f>
        <v>3.4586301450605261</v>
      </c>
      <c r="AK238" s="99">
        <f>求节点(节奏总纲!$D$4:$D$113,AD$5:AD$104,$AI238)</f>
        <v>3.4586301450605261</v>
      </c>
      <c r="AL238" s="99">
        <f>求节点(节奏总纲!$D$4:$D$113,AE$5:AE$104,$AI238)</f>
        <v>3.4586301450605261</v>
      </c>
      <c r="AM238" s="99">
        <f>求节点(节奏总纲!$D$4:$D$113,AF$5:AF$104,$AI238)</f>
        <v>3.4586301450605261</v>
      </c>
      <c r="AN238" s="99">
        <f>求节点(节奏总纲!$D$4:$D$113,AG$5:AG$104,$AI238)</f>
        <v>3.4586301450605261</v>
      </c>
    </row>
    <row r="239" spans="35:40" x14ac:dyDescent="0.2">
      <c r="AI239" s="99">
        <v>235</v>
      </c>
      <c r="AJ239" s="99">
        <f>求节点(节奏总纲!$D$4:$D$113,AC$5:AC$104,$AI239)</f>
        <v>3.4607140642838918</v>
      </c>
      <c r="AK239" s="99">
        <f>求节点(节奏总纲!$D$4:$D$113,AD$5:AD$104,$AI239)</f>
        <v>3.4607140642838918</v>
      </c>
      <c r="AL239" s="99">
        <f>求节点(节奏总纲!$D$4:$D$113,AE$5:AE$104,$AI239)</f>
        <v>3.4607140642838918</v>
      </c>
      <c r="AM239" s="99">
        <f>求节点(节奏总纲!$D$4:$D$113,AF$5:AF$104,$AI239)</f>
        <v>3.4607140642838918</v>
      </c>
      <c r="AN239" s="99">
        <f>求节点(节奏总纲!$D$4:$D$113,AG$5:AG$104,$AI239)</f>
        <v>3.4607140642838918</v>
      </c>
    </row>
    <row r="240" spans="35:40" x14ac:dyDescent="0.2">
      <c r="AI240" s="99">
        <v>236</v>
      </c>
      <c r="AJ240" s="99">
        <f>求节点(节奏总纲!$D$4:$D$113,AC$5:AC$104,$AI240)</f>
        <v>3.462797983507258</v>
      </c>
      <c r="AK240" s="99">
        <f>求节点(节奏总纲!$D$4:$D$113,AD$5:AD$104,$AI240)</f>
        <v>3.462797983507258</v>
      </c>
      <c r="AL240" s="99">
        <f>求节点(节奏总纲!$D$4:$D$113,AE$5:AE$104,$AI240)</f>
        <v>3.462797983507258</v>
      </c>
      <c r="AM240" s="99">
        <f>求节点(节奏总纲!$D$4:$D$113,AF$5:AF$104,$AI240)</f>
        <v>3.462797983507258</v>
      </c>
      <c r="AN240" s="99">
        <f>求节点(节奏总纲!$D$4:$D$113,AG$5:AG$104,$AI240)</f>
        <v>3.462797983507258</v>
      </c>
    </row>
    <row r="241" spans="35:40" x14ac:dyDescent="0.2">
      <c r="AI241" s="99">
        <v>237</v>
      </c>
      <c r="AJ241" s="99">
        <f>求节点(节奏总纲!$D$4:$D$113,AC$5:AC$104,$AI241)</f>
        <v>3.4648819027306237</v>
      </c>
      <c r="AK241" s="99">
        <f>求节点(节奏总纲!$D$4:$D$113,AD$5:AD$104,$AI241)</f>
        <v>3.4648819027306237</v>
      </c>
      <c r="AL241" s="99">
        <f>求节点(节奏总纲!$D$4:$D$113,AE$5:AE$104,$AI241)</f>
        <v>3.4648819027306237</v>
      </c>
      <c r="AM241" s="99">
        <f>求节点(节奏总纲!$D$4:$D$113,AF$5:AF$104,$AI241)</f>
        <v>3.4648819027306237</v>
      </c>
      <c r="AN241" s="99">
        <f>求节点(节奏总纲!$D$4:$D$113,AG$5:AG$104,$AI241)</f>
        <v>3.4648819027306237</v>
      </c>
    </row>
    <row r="242" spans="35:40" x14ac:dyDescent="0.2">
      <c r="AI242" s="99">
        <v>238</v>
      </c>
      <c r="AJ242" s="99">
        <f>求节点(节奏总纲!$D$4:$D$113,AC$5:AC$104,$AI242)</f>
        <v>3.4669457884193311</v>
      </c>
      <c r="AK242" s="99">
        <f>求节点(节奏总纲!$D$4:$D$113,AD$5:AD$104,$AI242)</f>
        <v>3.4669457884193311</v>
      </c>
      <c r="AL242" s="99">
        <f>求节点(节奏总纲!$D$4:$D$113,AE$5:AE$104,$AI242)</f>
        <v>3.4669457884193311</v>
      </c>
      <c r="AM242" s="99">
        <f>求节点(节奏总纲!$D$4:$D$113,AF$5:AF$104,$AI242)</f>
        <v>3.4669457884193311</v>
      </c>
      <c r="AN242" s="99">
        <f>求节点(节奏总纲!$D$4:$D$113,AG$5:AG$104,$AI242)</f>
        <v>3.4669457884193311</v>
      </c>
    </row>
    <row r="243" spans="35:40" x14ac:dyDescent="0.2">
      <c r="AI243" s="99">
        <v>239</v>
      </c>
      <c r="AJ243" s="99">
        <f>求节点(节奏总纲!$D$4:$D$113,AC$5:AC$104,$AI243)</f>
        <v>3.4688901538064294</v>
      </c>
      <c r="AK243" s="99">
        <f>求节点(节奏总纲!$D$4:$D$113,AD$5:AD$104,$AI243)</f>
        <v>3.4688901538064294</v>
      </c>
      <c r="AL243" s="99">
        <f>求节点(节奏总纲!$D$4:$D$113,AE$5:AE$104,$AI243)</f>
        <v>3.4688901538064294</v>
      </c>
      <c r="AM243" s="99">
        <f>求节点(节奏总纲!$D$4:$D$113,AF$5:AF$104,$AI243)</f>
        <v>3.4688901538064294</v>
      </c>
      <c r="AN243" s="99">
        <f>求节点(节奏总纲!$D$4:$D$113,AG$5:AG$104,$AI243)</f>
        <v>3.4688901538064294</v>
      </c>
    </row>
    <row r="244" spans="35:40" x14ac:dyDescent="0.2">
      <c r="AI244" s="99">
        <v>240</v>
      </c>
      <c r="AJ244" s="99">
        <f>求节点(节奏总纲!$D$4:$D$113,AC$5:AC$104,$AI244)</f>
        <v>3.4708345191935273</v>
      </c>
      <c r="AK244" s="99">
        <f>求节点(节奏总纲!$D$4:$D$113,AD$5:AD$104,$AI244)</f>
        <v>3.4708345191935273</v>
      </c>
      <c r="AL244" s="99">
        <f>求节点(节奏总纲!$D$4:$D$113,AE$5:AE$104,$AI244)</f>
        <v>3.4708345191935273</v>
      </c>
      <c r="AM244" s="99">
        <f>求节点(节奏总纲!$D$4:$D$113,AF$5:AF$104,$AI244)</f>
        <v>3.4708345191935273</v>
      </c>
      <c r="AN244" s="99">
        <f>求节点(节奏总纲!$D$4:$D$113,AG$5:AG$104,$AI244)</f>
        <v>3.4708345191935273</v>
      </c>
    </row>
    <row r="245" spans="35:40" x14ac:dyDescent="0.2">
      <c r="AI245" s="99">
        <v>241</v>
      </c>
      <c r="AJ245" s="99">
        <f>求节点(节奏总纲!$D$4:$D$113,AC$5:AC$104,$AI245)</f>
        <v>3.4727788845806256</v>
      </c>
      <c r="AK245" s="99">
        <f>求节点(节奏总纲!$D$4:$D$113,AD$5:AD$104,$AI245)</f>
        <v>3.4727788845806256</v>
      </c>
      <c r="AL245" s="99">
        <f>求节点(节奏总纲!$D$4:$D$113,AE$5:AE$104,$AI245)</f>
        <v>3.4727788845806256</v>
      </c>
      <c r="AM245" s="99">
        <f>求节点(节奏总纲!$D$4:$D$113,AF$5:AF$104,$AI245)</f>
        <v>3.4727788845806256</v>
      </c>
      <c r="AN245" s="99">
        <f>求节点(节奏总纲!$D$4:$D$113,AG$5:AG$104,$AI245)</f>
        <v>3.4727788845806256</v>
      </c>
    </row>
    <row r="246" spans="35:40" x14ac:dyDescent="0.2">
      <c r="AI246" s="99">
        <v>242</v>
      </c>
      <c r="AJ246" s="99">
        <f>求节点(节奏总纲!$D$4:$D$113,AC$5:AC$104,$AI246)</f>
        <v>3.4747232499677234</v>
      </c>
      <c r="AK246" s="99">
        <f>求节点(节奏总纲!$D$4:$D$113,AD$5:AD$104,$AI246)</f>
        <v>3.4747232499677234</v>
      </c>
      <c r="AL246" s="99">
        <f>求节点(节奏总纲!$D$4:$D$113,AE$5:AE$104,$AI246)</f>
        <v>3.4747232499677234</v>
      </c>
      <c r="AM246" s="99">
        <f>求节点(节奏总纲!$D$4:$D$113,AF$5:AF$104,$AI246)</f>
        <v>3.4747232499677234</v>
      </c>
      <c r="AN246" s="99">
        <f>求节点(节奏总纲!$D$4:$D$113,AG$5:AG$104,$AI246)</f>
        <v>3.4747232499677234</v>
      </c>
    </row>
    <row r="247" spans="35:40" x14ac:dyDescent="0.2">
      <c r="AI247" s="99">
        <v>243</v>
      </c>
      <c r="AJ247" s="99">
        <f>求节点(节奏总纲!$D$4:$D$113,AC$5:AC$104,$AI247)</f>
        <v>3.4766676153548213</v>
      </c>
      <c r="AK247" s="99">
        <f>求节点(节奏总纲!$D$4:$D$113,AD$5:AD$104,$AI247)</f>
        <v>3.4766676153548213</v>
      </c>
      <c r="AL247" s="99">
        <f>求节点(节奏总纲!$D$4:$D$113,AE$5:AE$104,$AI247)</f>
        <v>3.4766676153548213</v>
      </c>
      <c r="AM247" s="99">
        <f>求节点(节奏总纲!$D$4:$D$113,AF$5:AF$104,$AI247)</f>
        <v>3.4766676153548213</v>
      </c>
      <c r="AN247" s="99">
        <f>求节点(节奏总纲!$D$4:$D$113,AG$5:AG$104,$AI247)</f>
        <v>3.4766676153548213</v>
      </c>
    </row>
    <row r="248" spans="35:40" x14ac:dyDescent="0.2">
      <c r="AI248" s="99">
        <v>244</v>
      </c>
      <c r="AJ248" s="99">
        <f>求节点(节奏总纲!$D$4:$D$113,AC$5:AC$104,$AI248)</f>
        <v>3.4786119807419196</v>
      </c>
      <c r="AK248" s="99">
        <f>求节点(节奏总纲!$D$4:$D$113,AD$5:AD$104,$AI248)</f>
        <v>3.4786119807419196</v>
      </c>
      <c r="AL248" s="99">
        <f>求节点(节奏总纲!$D$4:$D$113,AE$5:AE$104,$AI248)</f>
        <v>3.4786119807419196</v>
      </c>
      <c r="AM248" s="99">
        <f>求节点(节奏总纲!$D$4:$D$113,AF$5:AF$104,$AI248)</f>
        <v>3.4786119807419196</v>
      </c>
      <c r="AN248" s="99">
        <f>求节点(节奏总纲!$D$4:$D$113,AG$5:AG$104,$AI248)</f>
        <v>3.4786119807419196</v>
      </c>
    </row>
    <row r="249" spans="35:40" x14ac:dyDescent="0.2">
      <c r="AI249" s="99">
        <v>245</v>
      </c>
      <c r="AJ249" s="99">
        <f>求节点(节奏总纲!$D$4:$D$113,AC$5:AC$104,$AI249)</f>
        <v>3.4805563461290174</v>
      </c>
      <c r="AK249" s="99">
        <f>求节点(节奏总纲!$D$4:$D$113,AD$5:AD$104,$AI249)</f>
        <v>3.4805563461290174</v>
      </c>
      <c r="AL249" s="99">
        <f>求节点(节奏总纲!$D$4:$D$113,AE$5:AE$104,$AI249)</f>
        <v>3.4805563461290174</v>
      </c>
      <c r="AM249" s="99">
        <f>求节点(节奏总纲!$D$4:$D$113,AF$5:AF$104,$AI249)</f>
        <v>3.4805563461290174</v>
      </c>
      <c r="AN249" s="99">
        <f>求节点(节奏总纲!$D$4:$D$113,AG$5:AG$104,$AI249)</f>
        <v>3.4805563461290174</v>
      </c>
    </row>
    <row r="250" spans="35:40" x14ac:dyDescent="0.2">
      <c r="AI250" s="99">
        <v>246</v>
      </c>
      <c r="AJ250" s="99">
        <f>求节点(节奏总纲!$D$4:$D$113,AC$5:AC$104,$AI250)</f>
        <v>3.4825007115161157</v>
      </c>
      <c r="AK250" s="99">
        <f>求节点(节奏总纲!$D$4:$D$113,AD$5:AD$104,$AI250)</f>
        <v>3.4825007115161157</v>
      </c>
      <c r="AL250" s="99">
        <f>求节点(节奏总纲!$D$4:$D$113,AE$5:AE$104,$AI250)</f>
        <v>3.4825007115161157</v>
      </c>
      <c r="AM250" s="99">
        <f>求节点(节奏总纲!$D$4:$D$113,AF$5:AF$104,$AI250)</f>
        <v>3.4825007115161157</v>
      </c>
      <c r="AN250" s="99">
        <f>求节点(节奏总纲!$D$4:$D$113,AG$5:AG$104,$AI250)</f>
        <v>3.4825007115161157</v>
      </c>
    </row>
    <row r="251" spans="35:40" x14ac:dyDescent="0.2">
      <c r="AI251" s="99">
        <v>247</v>
      </c>
      <c r="AJ251" s="99">
        <f>求节点(节奏总纲!$D$4:$D$113,AC$5:AC$104,$AI251)</f>
        <v>3.4844450769032136</v>
      </c>
      <c r="AK251" s="99">
        <f>求节点(节奏总纲!$D$4:$D$113,AD$5:AD$104,$AI251)</f>
        <v>3.4844450769032136</v>
      </c>
      <c r="AL251" s="99">
        <f>求节点(节奏总纲!$D$4:$D$113,AE$5:AE$104,$AI251)</f>
        <v>3.4844450769032136</v>
      </c>
      <c r="AM251" s="99">
        <f>求节点(节奏总纲!$D$4:$D$113,AF$5:AF$104,$AI251)</f>
        <v>3.4844450769032136</v>
      </c>
      <c r="AN251" s="99">
        <f>求节点(节奏总纲!$D$4:$D$113,AG$5:AG$104,$AI251)</f>
        <v>3.4844450769032136</v>
      </c>
    </row>
    <row r="252" spans="35:40" x14ac:dyDescent="0.2">
      <c r="AI252" s="99">
        <v>248</v>
      </c>
      <c r="AJ252" s="99">
        <f>求节点(节奏总纲!$D$4:$D$113,AC$5:AC$104,$AI252)</f>
        <v>3.4863894422903114</v>
      </c>
      <c r="AK252" s="99">
        <f>求节点(节奏总纲!$D$4:$D$113,AD$5:AD$104,$AI252)</f>
        <v>3.4863894422903114</v>
      </c>
      <c r="AL252" s="99">
        <f>求节点(节奏总纲!$D$4:$D$113,AE$5:AE$104,$AI252)</f>
        <v>3.4863894422903114</v>
      </c>
      <c r="AM252" s="99">
        <f>求节点(节奏总纲!$D$4:$D$113,AF$5:AF$104,$AI252)</f>
        <v>3.4863894422903114</v>
      </c>
      <c r="AN252" s="99">
        <f>求节点(节奏总纲!$D$4:$D$113,AG$5:AG$104,$AI252)</f>
        <v>3.4863894422903114</v>
      </c>
    </row>
    <row r="253" spans="35:40" x14ac:dyDescent="0.2">
      <c r="AI253" s="99">
        <v>249</v>
      </c>
      <c r="AJ253" s="99">
        <f>求节点(节奏总纲!$D$4:$D$113,AC$5:AC$104,$AI253)</f>
        <v>3.4883338076774097</v>
      </c>
      <c r="AK253" s="99">
        <f>求节点(节奏总纲!$D$4:$D$113,AD$5:AD$104,$AI253)</f>
        <v>3.4883338076774097</v>
      </c>
      <c r="AL253" s="99">
        <f>求节点(节奏总纲!$D$4:$D$113,AE$5:AE$104,$AI253)</f>
        <v>3.4883338076774097</v>
      </c>
      <c r="AM253" s="99">
        <f>求节点(节奏总纲!$D$4:$D$113,AF$5:AF$104,$AI253)</f>
        <v>3.4883338076774097</v>
      </c>
      <c r="AN253" s="99">
        <f>求节点(节奏总纲!$D$4:$D$113,AG$5:AG$104,$AI253)</f>
        <v>3.4883338076774097</v>
      </c>
    </row>
    <row r="254" spans="35:40" x14ac:dyDescent="0.2">
      <c r="AI254" s="99">
        <v>250</v>
      </c>
      <c r="AJ254" s="99">
        <f>求节点(节奏总纲!$D$4:$D$113,AC$5:AC$104,$AI254)</f>
        <v>3.4902781730645076</v>
      </c>
      <c r="AK254" s="99">
        <f>求节点(节奏总纲!$D$4:$D$113,AD$5:AD$104,$AI254)</f>
        <v>3.4902781730645076</v>
      </c>
      <c r="AL254" s="99">
        <f>求节点(节奏总纲!$D$4:$D$113,AE$5:AE$104,$AI254)</f>
        <v>3.4902781730645076</v>
      </c>
      <c r="AM254" s="99">
        <f>求节点(节奏总纲!$D$4:$D$113,AF$5:AF$104,$AI254)</f>
        <v>3.4902781730645076</v>
      </c>
      <c r="AN254" s="99">
        <f>求节点(节奏总纲!$D$4:$D$113,AG$5:AG$104,$AI254)</f>
        <v>3.4902781730645076</v>
      </c>
    </row>
    <row r="255" spans="35:40" x14ac:dyDescent="0.2">
      <c r="AI255" s="99">
        <v>251</v>
      </c>
      <c r="AJ255" s="99">
        <f>求节点(节奏总纲!$D$4:$D$113,AC$5:AC$104,$AI255)</f>
        <v>3.4922225384516055</v>
      </c>
      <c r="AK255" s="99">
        <f>求节点(节奏总纲!$D$4:$D$113,AD$5:AD$104,$AI255)</f>
        <v>3.4922225384516055</v>
      </c>
      <c r="AL255" s="99">
        <f>求节点(节奏总纲!$D$4:$D$113,AE$5:AE$104,$AI255)</f>
        <v>3.4922225384516055</v>
      </c>
      <c r="AM255" s="99">
        <f>求节点(节奏总纲!$D$4:$D$113,AF$5:AF$104,$AI255)</f>
        <v>3.4922225384516055</v>
      </c>
      <c r="AN255" s="99">
        <f>求节点(节奏总纲!$D$4:$D$113,AG$5:AG$104,$AI255)</f>
        <v>3.4922225384516055</v>
      </c>
    </row>
    <row r="256" spans="35:40" x14ac:dyDescent="0.2">
      <c r="AI256" s="99">
        <v>252</v>
      </c>
      <c r="AJ256" s="99">
        <f>求节点(节奏总纲!$D$4:$D$113,AC$5:AC$104,$AI256)</f>
        <v>3.4941669038387038</v>
      </c>
      <c r="AK256" s="99">
        <f>求节点(节奏总纲!$D$4:$D$113,AD$5:AD$104,$AI256)</f>
        <v>3.4941669038387038</v>
      </c>
      <c r="AL256" s="99">
        <f>求节点(节奏总纲!$D$4:$D$113,AE$5:AE$104,$AI256)</f>
        <v>3.4941669038387038</v>
      </c>
      <c r="AM256" s="99">
        <f>求节点(节奏总纲!$D$4:$D$113,AF$5:AF$104,$AI256)</f>
        <v>3.4941669038387038</v>
      </c>
      <c r="AN256" s="99">
        <f>求节点(节奏总纲!$D$4:$D$113,AG$5:AG$104,$AI256)</f>
        <v>3.4941669038387038</v>
      </c>
    </row>
    <row r="257" spans="35:40" x14ac:dyDescent="0.2">
      <c r="AI257" s="99">
        <v>253</v>
      </c>
      <c r="AJ257" s="99">
        <f>求节点(节奏总纲!$D$4:$D$113,AC$5:AC$104,$AI257)</f>
        <v>3.4961112692258016</v>
      </c>
      <c r="AK257" s="99">
        <f>求节点(节奏总纲!$D$4:$D$113,AD$5:AD$104,$AI257)</f>
        <v>3.4961112692258016</v>
      </c>
      <c r="AL257" s="99">
        <f>求节点(节奏总纲!$D$4:$D$113,AE$5:AE$104,$AI257)</f>
        <v>3.4961112692258016</v>
      </c>
      <c r="AM257" s="99">
        <f>求节点(节奏总纲!$D$4:$D$113,AF$5:AF$104,$AI257)</f>
        <v>3.4961112692258016</v>
      </c>
      <c r="AN257" s="99">
        <f>求节点(节奏总纲!$D$4:$D$113,AG$5:AG$104,$AI257)</f>
        <v>3.4961112692258016</v>
      </c>
    </row>
    <row r="258" spans="35:40" x14ac:dyDescent="0.2">
      <c r="AI258" s="99">
        <v>254</v>
      </c>
      <c r="AJ258" s="99">
        <f>求节点(节奏总纲!$D$4:$D$113,AC$5:AC$104,$AI258)</f>
        <v>3.4980556346128999</v>
      </c>
      <c r="AK258" s="99">
        <f>求节点(节奏总纲!$D$4:$D$113,AD$5:AD$104,$AI258)</f>
        <v>3.4980556346128999</v>
      </c>
      <c r="AL258" s="99">
        <f>求节点(节奏总纲!$D$4:$D$113,AE$5:AE$104,$AI258)</f>
        <v>3.4980556346128999</v>
      </c>
      <c r="AM258" s="99">
        <f>求节点(节奏总纲!$D$4:$D$113,AF$5:AF$104,$AI258)</f>
        <v>3.4980556346128999</v>
      </c>
      <c r="AN258" s="99">
        <f>求节点(节奏总纲!$D$4:$D$113,AG$5:AG$104,$AI258)</f>
        <v>3.4980556346128999</v>
      </c>
    </row>
    <row r="259" spans="35:40" x14ac:dyDescent="0.2">
      <c r="AI259" s="99">
        <v>255</v>
      </c>
      <c r="AJ259" s="99">
        <f>求节点(节奏总纲!$D$4:$D$113,AC$5:AC$104,$AI259)</f>
        <v>3.4999999999999978</v>
      </c>
      <c r="AK259" s="99">
        <f>求节点(节奏总纲!$D$4:$D$113,AD$5:AD$104,$AI259)</f>
        <v>3.4999999999999978</v>
      </c>
      <c r="AL259" s="99">
        <f>求节点(节奏总纲!$D$4:$D$113,AE$5:AE$104,$AI259)</f>
        <v>3.4999999999999978</v>
      </c>
      <c r="AM259" s="99">
        <f>求节点(节奏总纲!$D$4:$D$113,AF$5:AF$104,$AI259)</f>
        <v>3.4999999999999978</v>
      </c>
      <c r="AN259" s="99">
        <f>求节点(节奏总纲!$D$4:$D$113,AG$5:AG$104,$AI259)</f>
        <v>3.4999999999999978</v>
      </c>
    </row>
    <row r="260" spans="35:40" x14ac:dyDescent="0.2">
      <c r="AI260" s="99">
        <v>256</v>
      </c>
      <c r="AJ260" s="99">
        <f>求节点(节奏总纲!$D$4:$D$113,AC$5:AC$104,$AI260)</f>
        <v>3.4999999999999978</v>
      </c>
      <c r="AK260" s="99">
        <f>求节点(节奏总纲!$D$4:$D$113,AD$5:AD$104,$AI260)</f>
        <v>3.4999999999999978</v>
      </c>
      <c r="AL260" s="99">
        <f>求节点(节奏总纲!$D$4:$D$113,AE$5:AE$104,$AI260)</f>
        <v>3.4999999999999978</v>
      </c>
      <c r="AM260" s="99">
        <f>求节点(节奏总纲!$D$4:$D$113,AF$5:AF$104,$AI260)</f>
        <v>3.4999999999999978</v>
      </c>
      <c r="AN260" s="99">
        <f>求节点(节奏总纲!$D$4:$D$113,AG$5:AG$104,$AI260)</f>
        <v>3.4999999999999978</v>
      </c>
    </row>
    <row r="261" spans="35:40" x14ac:dyDescent="0.2">
      <c r="AI261" s="99">
        <v>257</v>
      </c>
      <c r="AJ261" s="99">
        <f>求节点(节奏总纲!$D$4:$D$113,AC$5:AC$104,$AI261)</f>
        <v>3.4999999999999978</v>
      </c>
      <c r="AK261" s="99">
        <f>求节点(节奏总纲!$D$4:$D$113,AD$5:AD$104,$AI261)</f>
        <v>3.4999999999999978</v>
      </c>
      <c r="AL261" s="99">
        <f>求节点(节奏总纲!$D$4:$D$113,AE$5:AE$104,$AI261)</f>
        <v>3.4999999999999978</v>
      </c>
      <c r="AM261" s="99">
        <f>求节点(节奏总纲!$D$4:$D$113,AF$5:AF$104,$AI261)</f>
        <v>3.4999999999999978</v>
      </c>
      <c r="AN261" s="99">
        <f>求节点(节奏总纲!$D$4:$D$113,AG$5:AG$104,$AI261)</f>
        <v>3.4999999999999978</v>
      </c>
    </row>
    <row r="262" spans="35:40" x14ac:dyDescent="0.2">
      <c r="AI262" s="99">
        <v>258</v>
      </c>
      <c r="AJ262" s="99">
        <f>求节点(节奏总纲!$D$4:$D$113,AC$5:AC$104,$AI262)</f>
        <v>3.4999999999999978</v>
      </c>
      <c r="AK262" s="99">
        <f>求节点(节奏总纲!$D$4:$D$113,AD$5:AD$104,$AI262)</f>
        <v>3.4999999999999978</v>
      </c>
      <c r="AL262" s="99">
        <f>求节点(节奏总纲!$D$4:$D$113,AE$5:AE$104,$AI262)</f>
        <v>3.4999999999999978</v>
      </c>
      <c r="AM262" s="99">
        <f>求节点(节奏总纲!$D$4:$D$113,AF$5:AF$104,$AI262)</f>
        <v>3.4999999999999978</v>
      </c>
      <c r="AN262" s="99">
        <f>求节点(节奏总纲!$D$4:$D$113,AG$5:AG$104,$AI262)</f>
        <v>3.4999999999999978</v>
      </c>
    </row>
    <row r="263" spans="35:40" x14ac:dyDescent="0.2">
      <c r="AI263" s="99">
        <v>259</v>
      </c>
      <c r="AJ263" s="99">
        <f>求节点(节奏总纲!$D$4:$D$113,AC$5:AC$104,$AI263)</f>
        <v>3.4999999999999978</v>
      </c>
      <c r="AK263" s="99">
        <f>求节点(节奏总纲!$D$4:$D$113,AD$5:AD$104,$AI263)</f>
        <v>3.4999999999999978</v>
      </c>
      <c r="AL263" s="99">
        <f>求节点(节奏总纲!$D$4:$D$113,AE$5:AE$104,$AI263)</f>
        <v>3.4999999999999978</v>
      </c>
      <c r="AM263" s="99">
        <f>求节点(节奏总纲!$D$4:$D$113,AF$5:AF$104,$AI263)</f>
        <v>3.4999999999999978</v>
      </c>
      <c r="AN263" s="99">
        <f>求节点(节奏总纲!$D$4:$D$113,AG$5:AG$104,$AI263)</f>
        <v>3.4999999999999978</v>
      </c>
    </row>
    <row r="264" spans="35:40" x14ac:dyDescent="0.2">
      <c r="AI264" s="99">
        <v>260</v>
      </c>
      <c r="AJ264" s="99">
        <f>求节点(节奏总纲!$D$4:$D$113,AC$5:AC$104,$AI264)</f>
        <v>3.4999999999999978</v>
      </c>
      <c r="AK264" s="99">
        <f>求节点(节奏总纲!$D$4:$D$113,AD$5:AD$104,$AI264)</f>
        <v>3.4999999999999978</v>
      </c>
      <c r="AL264" s="99">
        <f>求节点(节奏总纲!$D$4:$D$113,AE$5:AE$104,$AI264)</f>
        <v>3.4999999999999978</v>
      </c>
      <c r="AM264" s="99">
        <f>求节点(节奏总纲!$D$4:$D$113,AF$5:AF$104,$AI264)</f>
        <v>3.4999999999999978</v>
      </c>
      <c r="AN264" s="99">
        <f>求节点(节奏总纲!$D$4:$D$113,AG$5:AG$104,$AI264)</f>
        <v>3.4999999999999978</v>
      </c>
    </row>
    <row r="265" spans="35:40" x14ac:dyDescent="0.2">
      <c r="AI265" s="99">
        <v>261</v>
      </c>
      <c r="AJ265" s="99">
        <f>求节点(节奏总纲!$D$4:$D$113,AC$5:AC$104,$AI265)</f>
        <v>3.4999999999999978</v>
      </c>
      <c r="AK265" s="99">
        <f>求节点(节奏总纲!$D$4:$D$113,AD$5:AD$104,$AI265)</f>
        <v>3.4999999999999978</v>
      </c>
      <c r="AL265" s="99">
        <f>求节点(节奏总纲!$D$4:$D$113,AE$5:AE$104,$AI265)</f>
        <v>3.4999999999999978</v>
      </c>
      <c r="AM265" s="99">
        <f>求节点(节奏总纲!$D$4:$D$113,AF$5:AF$104,$AI265)</f>
        <v>3.4999999999999978</v>
      </c>
      <c r="AN265" s="99">
        <f>求节点(节奏总纲!$D$4:$D$113,AG$5:AG$104,$AI265)</f>
        <v>3.4999999999999978</v>
      </c>
    </row>
    <row r="266" spans="35:40" x14ac:dyDescent="0.2">
      <c r="AI266" s="99">
        <v>262</v>
      </c>
      <c r="AJ266" s="99">
        <f>求节点(节奏总纲!$D$4:$D$113,AC$5:AC$104,$AI266)</f>
        <v>3.4999999999999978</v>
      </c>
      <c r="AK266" s="99">
        <f>求节点(节奏总纲!$D$4:$D$113,AD$5:AD$104,$AI266)</f>
        <v>3.4999999999999978</v>
      </c>
      <c r="AL266" s="99">
        <f>求节点(节奏总纲!$D$4:$D$113,AE$5:AE$104,$AI266)</f>
        <v>3.4999999999999978</v>
      </c>
      <c r="AM266" s="99">
        <f>求节点(节奏总纲!$D$4:$D$113,AF$5:AF$104,$AI266)</f>
        <v>3.4999999999999978</v>
      </c>
      <c r="AN266" s="99">
        <f>求节点(节奏总纲!$D$4:$D$113,AG$5:AG$104,$AI266)</f>
        <v>3.4999999999999978</v>
      </c>
    </row>
    <row r="267" spans="35:40" x14ac:dyDescent="0.2">
      <c r="AI267" s="99">
        <v>263</v>
      </c>
      <c r="AJ267" s="99">
        <f>求节点(节奏总纲!$D$4:$D$113,AC$5:AC$104,$AI267)</f>
        <v>3.4999999999999978</v>
      </c>
      <c r="AK267" s="99">
        <f>求节点(节奏总纲!$D$4:$D$113,AD$5:AD$104,$AI267)</f>
        <v>3.4999999999999978</v>
      </c>
      <c r="AL267" s="99">
        <f>求节点(节奏总纲!$D$4:$D$113,AE$5:AE$104,$AI267)</f>
        <v>3.4999999999999978</v>
      </c>
      <c r="AM267" s="99">
        <f>求节点(节奏总纲!$D$4:$D$113,AF$5:AF$104,$AI267)</f>
        <v>3.4999999999999978</v>
      </c>
      <c r="AN267" s="99">
        <f>求节点(节奏总纲!$D$4:$D$113,AG$5:AG$104,$AI267)</f>
        <v>3.4999999999999978</v>
      </c>
    </row>
    <row r="268" spans="35:40" x14ac:dyDescent="0.2">
      <c r="AI268" s="99">
        <v>264</v>
      </c>
      <c r="AJ268" s="99">
        <f>求节点(节奏总纲!$D$4:$D$113,AC$5:AC$104,$AI268)</f>
        <v>3.4999999999999978</v>
      </c>
      <c r="AK268" s="99">
        <f>求节点(节奏总纲!$D$4:$D$113,AD$5:AD$104,$AI268)</f>
        <v>3.4999999999999978</v>
      </c>
      <c r="AL268" s="99">
        <f>求节点(节奏总纲!$D$4:$D$113,AE$5:AE$104,$AI268)</f>
        <v>3.4999999999999978</v>
      </c>
      <c r="AM268" s="99">
        <f>求节点(节奏总纲!$D$4:$D$113,AF$5:AF$104,$AI268)</f>
        <v>3.4999999999999978</v>
      </c>
      <c r="AN268" s="99">
        <f>求节点(节奏总纲!$D$4:$D$113,AG$5:AG$104,$AI268)</f>
        <v>3.4999999999999978</v>
      </c>
    </row>
    <row r="269" spans="35:40" x14ac:dyDescent="0.2">
      <c r="AI269" s="99">
        <v>265</v>
      </c>
      <c r="AJ269" s="99">
        <f>求节点(节奏总纲!$D$4:$D$113,AC$5:AC$104,$AI269)</f>
        <v>3.4999999999999978</v>
      </c>
      <c r="AK269" s="99">
        <f>求节点(节奏总纲!$D$4:$D$113,AD$5:AD$104,$AI269)</f>
        <v>3.4999999999999978</v>
      </c>
      <c r="AL269" s="99">
        <f>求节点(节奏总纲!$D$4:$D$113,AE$5:AE$104,$AI269)</f>
        <v>3.4999999999999978</v>
      </c>
      <c r="AM269" s="99">
        <f>求节点(节奏总纲!$D$4:$D$113,AF$5:AF$104,$AI269)</f>
        <v>3.4999999999999978</v>
      </c>
      <c r="AN269" s="99">
        <f>求节点(节奏总纲!$D$4:$D$113,AG$5:AG$104,$AI269)</f>
        <v>3.4999999999999978</v>
      </c>
    </row>
    <row r="270" spans="35:40" x14ac:dyDescent="0.2">
      <c r="AI270" s="99">
        <v>266</v>
      </c>
      <c r="AJ270" s="99">
        <f>求节点(节奏总纲!$D$4:$D$113,AC$5:AC$104,$AI270)</f>
        <v>3.4999999999999978</v>
      </c>
      <c r="AK270" s="99">
        <f>求节点(节奏总纲!$D$4:$D$113,AD$5:AD$104,$AI270)</f>
        <v>3.4999999999999978</v>
      </c>
      <c r="AL270" s="99">
        <f>求节点(节奏总纲!$D$4:$D$113,AE$5:AE$104,$AI270)</f>
        <v>3.4999999999999978</v>
      </c>
      <c r="AM270" s="99">
        <f>求节点(节奏总纲!$D$4:$D$113,AF$5:AF$104,$AI270)</f>
        <v>3.4999999999999978</v>
      </c>
      <c r="AN270" s="99">
        <f>求节点(节奏总纲!$D$4:$D$113,AG$5:AG$104,$AI270)</f>
        <v>3.4999999999999978</v>
      </c>
    </row>
    <row r="271" spans="35:40" x14ac:dyDescent="0.2">
      <c r="AI271" s="99">
        <v>267</v>
      </c>
      <c r="AJ271" s="99">
        <f>求节点(节奏总纲!$D$4:$D$113,AC$5:AC$104,$AI271)</f>
        <v>3.4999999999999978</v>
      </c>
      <c r="AK271" s="99">
        <f>求节点(节奏总纲!$D$4:$D$113,AD$5:AD$104,$AI271)</f>
        <v>3.4999999999999978</v>
      </c>
      <c r="AL271" s="99">
        <f>求节点(节奏总纲!$D$4:$D$113,AE$5:AE$104,$AI271)</f>
        <v>3.4999999999999978</v>
      </c>
      <c r="AM271" s="99">
        <f>求节点(节奏总纲!$D$4:$D$113,AF$5:AF$104,$AI271)</f>
        <v>3.4999999999999978</v>
      </c>
      <c r="AN271" s="99">
        <f>求节点(节奏总纲!$D$4:$D$113,AG$5:AG$104,$AI271)</f>
        <v>3.4999999999999978</v>
      </c>
    </row>
    <row r="272" spans="35:40" x14ac:dyDescent="0.2">
      <c r="AI272" s="99">
        <v>268</v>
      </c>
      <c r="AJ272" s="99">
        <f>求节点(节奏总纲!$D$4:$D$113,AC$5:AC$104,$AI272)</f>
        <v>3.4999999999999978</v>
      </c>
      <c r="AK272" s="99">
        <f>求节点(节奏总纲!$D$4:$D$113,AD$5:AD$104,$AI272)</f>
        <v>3.4999999999999978</v>
      </c>
      <c r="AL272" s="99">
        <f>求节点(节奏总纲!$D$4:$D$113,AE$5:AE$104,$AI272)</f>
        <v>3.4999999999999978</v>
      </c>
      <c r="AM272" s="99">
        <f>求节点(节奏总纲!$D$4:$D$113,AF$5:AF$104,$AI272)</f>
        <v>3.4999999999999978</v>
      </c>
      <c r="AN272" s="99">
        <f>求节点(节奏总纲!$D$4:$D$113,AG$5:AG$104,$AI272)</f>
        <v>3.4999999999999978</v>
      </c>
    </row>
    <row r="273" spans="35:40" x14ac:dyDescent="0.2">
      <c r="AI273" s="99">
        <v>269</v>
      </c>
      <c r="AJ273" s="99">
        <f>求节点(节奏总纲!$D$4:$D$113,AC$5:AC$104,$AI273)</f>
        <v>3.4999999999999978</v>
      </c>
      <c r="AK273" s="99">
        <f>求节点(节奏总纲!$D$4:$D$113,AD$5:AD$104,$AI273)</f>
        <v>3.4999999999999978</v>
      </c>
      <c r="AL273" s="99">
        <f>求节点(节奏总纲!$D$4:$D$113,AE$5:AE$104,$AI273)</f>
        <v>3.4999999999999978</v>
      </c>
      <c r="AM273" s="99">
        <f>求节点(节奏总纲!$D$4:$D$113,AF$5:AF$104,$AI273)</f>
        <v>3.4999999999999978</v>
      </c>
      <c r="AN273" s="99">
        <f>求节点(节奏总纲!$D$4:$D$113,AG$5:AG$104,$AI273)</f>
        <v>3.4999999999999978</v>
      </c>
    </row>
    <row r="274" spans="35:40" x14ac:dyDescent="0.2">
      <c r="AI274" s="99">
        <v>270</v>
      </c>
      <c r="AJ274" s="99">
        <f>求节点(节奏总纲!$D$4:$D$113,AC$5:AC$104,$AI274)</f>
        <v>3.4999999999999978</v>
      </c>
      <c r="AK274" s="99">
        <f>求节点(节奏总纲!$D$4:$D$113,AD$5:AD$104,$AI274)</f>
        <v>3.4999999999999978</v>
      </c>
      <c r="AL274" s="99">
        <f>求节点(节奏总纲!$D$4:$D$113,AE$5:AE$104,$AI274)</f>
        <v>3.4999999999999978</v>
      </c>
      <c r="AM274" s="99">
        <f>求节点(节奏总纲!$D$4:$D$113,AF$5:AF$104,$AI274)</f>
        <v>3.4999999999999978</v>
      </c>
      <c r="AN274" s="99">
        <f>求节点(节奏总纲!$D$4:$D$113,AG$5:AG$104,$AI274)</f>
        <v>3.4999999999999978</v>
      </c>
    </row>
    <row r="275" spans="35:40" x14ac:dyDescent="0.2">
      <c r="AI275" s="99">
        <v>271</v>
      </c>
      <c r="AJ275" s="99">
        <f>求节点(节奏总纲!$D$4:$D$113,AC$5:AC$104,$AI275)</f>
        <v>3.4999999999999978</v>
      </c>
      <c r="AK275" s="99">
        <f>求节点(节奏总纲!$D$4:$D$113,AD$5:AD$104,$AI275)</f>
        <v>3.4999999999999978</v>
      </c>
      <c r="AL275" s="99">
        <f>求节点(节奏总纲!$D$4:$D$113,AE$5:AE$104,$AI275)</f>
        <v>3.4999999999999978</v>
      </c>
      <c r="AM275" s="99">
        <f>求节点(节奏总纲!$D$4:$D$113,AF$5:AF$104,$AI275)</f>
        <v>3.4999999999999978</v>
      </c>
      <c r="AN275" s="99">
        <f>求节点(节奏总纲!$D$4:$D$113,AG$5:AG$104,$AI275)</f>
        <v>3.4999999999999978</v>
      </c>
    </row>
    <row r="276" spans="35:40" x14ac:dyDescent="0.2">
      <c r="AI276" s="99">
        <v>272</v>
      </c>
      <c r="AJ276" s="99">
        <f>求节点(节奏总纲!$D$4:$D$113,AC$5:AC$104,$AI276)</f>
        <v>3.4999999999999978</v>
      </c>
      <c r="AK276" s="99">
        <f>求节点(节奏总纲!$D$4:$D$113,AD$5:AD$104,$AI276)</f>
        <v>3.4999999999999978</v>
      </c>
      <c r="AL276" s="99">
        <f>求节点(节奏总纲!$D$4:$D$113,AE$5:AE$104,$AI276)</f>
        <v>3.4999999999999978</v>
      </c>
      <c r="AM276" s="99">
        <f>求节点(节奏总纲!$D$4:$D$113,AF$5:AF$104,$AI276)</f>
        <v>3.4999999999999978</v>
      </c>
      <c r="AN276" s="99">
        <f>求节点(节奏总纲!$D$4:$D$113,AG$5:AG$104,$AI276)</f>
        <v>3.4999999999999978</v>
      </c>
    </row>
    <row r="277" spans="35:40" x14ac:dyDescent="0.2">
      <c r="AI277" s="99">
        <v>273</v>
      </c>
      <c r="AJ277" s="99">
        <f>求节点(节奏总纲!$D$4:$D$113,AC$5:AC$104,$AI277)</f>
        <v>3.4999999999999978</v>
      </c>
      <c r="AK277" s="99">
        <f>求节点(节奏总纲!$D$4:$D$113,AD$5:AD$104,$AI277)</f>
        <v>3.4999999999999978</v>
      </c>
      <c r="AL277" s="99">
        <f>求节点(节奏总纲!$D$4:$D$113,AE$5:AE$104,$AI277)</f>
        <v>3.4999999999999978</v>
      </c>
      <c r="AM277" s="99">
        <f>求节点(节奏总纲!$D$4:$D$113,AF$5:AF$104,$AI277)</f>
        <v>3.4999999999999978</v>
      </c>
      <c r="AN277" s="99">
        <f>求节点(节奏总纲!$D$4:$D$113,AG$5:AG$104,$AI277)</f>
        <v>3.4999999999999978</v>
      </c>
    </row>
    <row r="278" spans="35:40" x14ac:dyDescent="0.2">
      <c r="AI278" s="99">
        <v>274</v>
      </c>
      <c r="AJ278" s="99">
        <f>求节点(节奏总纲!$D$4:$D$113,AC$5:AC$104,$AI278)</f>
        <v>3.4999999999999978</v>
      </c>
      <c r="AK278" s="99">
        <f>求节点(节奏总纲!$D$4:$D$113,AD$5:AD$104,$AI278)</f>
        <v>3.4999999999999978</v>
      </c>
      <c r="AL278" s="99">
        <f>求节点(节奏总纲!$D$4:$D$113,AE$5:AE$104,$AI278)</f>
        <v>3.4999999999999978</v>
      </c>
      <c r="AM278" s="99">
        <f>求节点(节奏总纲!$D$4:$D$113,AF$5:AF$104,$AI278)</f>
        <v>3.4999999999999978</v>
      </c>
      <c r="AN278" s="99">
        <f>求节点(节奏总纲!$D$4:$D$113,AG$5:AG$104,$AI278)</f>
        <v>3.4999999999999978</v>
      </c>
    </row>
    <row r="279" spans="35:40" x14ac:dyDescent="0.2">
      <c r="AI279" s="99">
        <v>275</v>
      </c>
      <c r="AJ279" s="99">
        <f>求节点(节奏总纲!$D$4:$D$113,AC$5:AC$104,$AI279)</f>
        <v>3.4999999999999978</v>
      </c>
      <c r="AK279" s="99">
        <f>求节点(节奏总纲!$D$4:$D$113,AD$5:AD$104,$AI279)</f>
        <v>3.4999999999999978</v>
      </c>
      <c r="AL279" s="99">
        <f>求节点(节奏总纲!$D$4:$D$113,AE$5:AE$104,$AI279)</f>
        <v>3.4999999999999978</v>
      </c>
      <c r="AM279" s="99">
        <f>求节点(节奏总纲!$D$4:$D$113,AF$5:AF$104,$AI279)</f>
        <v>3.4999999999999978</v>
      </c>
      <c r="AN279" s="99">
        <f>求节点(节奏总纲!$D$4:$D$113,AG$5:AG$104,$AI279)</f>
        <v>3.4999999999999978</v>
      </c>
    </row>
    <row r="280" spans="35:40" x14ac:dyDescent="0.2">
      <c r="AI280" s="99">
        <v>276</v>
      </c>
      <c r="AJ280" s="99">
        <f>求节点(节奏总纲!$D$4:$D$113,AC$5:AC$104,$AI280)</f>
        <v>3.4999999999999978</v>
      </c>
      <c r="AK280" s="99">
        <f>求节点(节奏总纲!$D$4:$D$113,AD$5:AD$104,$AI280)</f>
        <v>3.4999999999999978</v>
      </c>
      <c r="AL280" s="99">
        <f>求节点(节奏总纲!$D$4:$D$113,AE$5:AE$104,$AI280)</f>
        <v>3.4999999999999978</v>
      </c>
      <c r="AM280" s="99">
        <f>求节点(节奏总纲!$D$4:$D$113,AF$5:AF$104,$AI280)</f>
        <v>3.4999999999999978</v>
      </c>
      <c r="AN280" s="99">
        <f>求节点(节奏总纲!$D$4:$D$113,AG$5:AG$104,$AI280)</f>
        <v>3.4999999999999978</v>
      </c>
    </row>
    <row r="281" spans="35:40" x14ac:dyDescent="0.2">
      <c r="AI281" s="99">
        <v>277</v>
      </c>
      <c r="AJ281" s="99">
        <f>求节点(节奏总纲!$D$4:$D$113,AC$5:AC$104,$AI281)</f>
        <v>3.4999999999999978</v>
      </c>
      <c r="AK281" s="99">
        <f>求节点(节奏总纲!$D$4:$D$113,AD$5:AD$104,$AI281)</f>
        <v>3.4999999999999978</v>
      </c>
      <c r="AL281" s="99">
        <f>求节点(节奏总纲!$D$4:$D$113,AE$5:AE$104,$AI281)</f>
        <v>3.4999999999999978</v>
      </c>
      <c r="AM281" s="99">
        <f>求节点(节奏总纲!$D$4:$D$113,AF$5:AF$104,$AI281)</f>
        <v>3.4999999999999978</v>
      </c>
      <c r="AN281" s="99">
        <f>求节点(节奏总纲!$D$4:$D$113,AG$5:AG$104,$AI281)</f>
        <v>3.4999999999999978</v>
      </c>
    </row>
    <row r="282" spans="35:40" x14ac:dyDescent="0.2">
      <c r="AI282" s="99">
        <v>278</v>
      </c>
      <c r="AJ282" s="99">
        <f>求节点(节奏总纲!$D$4:$D$113,AC$5:AC$104,$AI282)</f>
        <v>3.4999999999999978</v>
      </c>
      <c r="AK282" s="99">
        <f>求节点(节奏总纲!$D$4:$D$113,AD$5:AD$104,$AI282)</f>
        <v>3.4999999999999978</v>
      </c>
      <c r="AL282" s="99">
        <f>求节点(节奏总纲!$D$4:$D$113,AE$5:AE$104,$AI282)</f>
        <v>3.4999999999999978</v>
      </c>
      <c r="AM282" s="99">
        <f>求节点(节奏总纲!$D$4:$D$113,AF$5:AF$104,$AI282)</f>
        <v>3.4999999999999978</v>
      </c>
      <c r="AN282" s="99">
        <f>求节点(节奏总纲!$D$4:$D$113,AG$5:AG$104,$AI282)</f>
        <v>3.4999999999999978</v>
      </c>
    </row>
    <row r="283" spans="35:40" x14ac:dyDescent="0.2">
      <c r="AI283" s="99">
        <v>279</v>
      </c>
      <c r="AJ283" s="99">
        <f>求节点(节奏总纲!$D$4:$D$113,AC$5:AC$104,$AI283)</f>
        <v>3.4999999999999978</v>
      </c>
      <c r="AK283" s="99">
        <f>求节点(节奏总纲!$D$4:$D$113,AD$5:AD$104,$AI283)</f>
        <v>3.4999999999999978</v>
      </c>
      <c r="AL283" s="99">
        <f>求节点(节奏总纲!$D$4:$D$113,AE$5:AE$104,$AI283)</f>
        <v>3.4999999999999978</v>
      </c>
      <c r="AM283" s="99">
        <f>求节点(节奏总纲!$D$4:$D$113,AF$5:AF$104,$AI283)</f>
        <v>3.4999999999999978</v>
      </c>
      <c r="AN283" s="99">
        <f>求节点(节奏总纲!$D$4:$D$113,AG$5:AG$104,$AI283)</f>
        <v>3.4999999999999978</v>
      </c>
    </row>
    <row r="284" spans="35:40" x14ac:dyDescent="0.2">
      <c r="AI284" s="99">
        <v>280</v>
      </c>
      <c r="AJ284" s="99">
        <f>求节点(节奏总纲!$D$4:$D$113,AC$5:AC$104,$AI284)</f>
        <v>3.4999999999999978</v>
      </c>
      <c r="AK284" s="99">
        <f>求节点(节奏总纲!$D$4:$D$113,AD$5:AD$104,$AI284)</f>
        <v>3.4999999999999978</v>
      </c>
      <c r="AL284" s="99">
        <f>求节点(节奏总纲!$D$4:$D$113,AE$5:AE$104,$AI284)</f>
        <v>3.4999999999999978</v>
      </c>
      <c r="AM284" s="99">
        <f>求节点(节奏总纲!$D$4:$D$113,AF$5:AF$104,$AI284)</f>
        <v>3.4999999999999978</v>
      </c>
      <c r="AN284" s="99">
        <f>求节点(节奏总纲!$D$4:$D$113,AG$5:AG$104,$AI284)</f>
        <v>3.4999999999999978</v>
      </c>
    </row>
    <row r="285" spans="35:40" x14ac:dyDescent="0.2">
      <c r="AI285" s="99">
        <v>281</v>
      </c>
      <c r="AJ285" s="99">
        <f>求节点(节奏总纲!$D$4:$D$113,AC$5:AC$104,$AI285)</f>
        <v>3.4999999999999978</v>
      </c>
      <c r="AK285" s="99">
        <f>求节点(节奏总纲!$D$4:$D$113,AD$5:AD$104,$AI285)</f>
        <v>3.4999999999999978</v>
      </c>
      <c r="AL285" s="99">
        <f>求节点(节奏总纲!$D$4:$D$113,AE$5:AE$104,$AI285)</f>
        <v>3.4999999999999978</v>
      </c>
      <c r="AM285" s="99">
        <f>求节点(节奏总纲!$D$4:$D$113,AF$5:AF$104,$AI285)</f>
        <v>3.4999999999999978</v>
      </c>
      <c r="AN285" s="99">
        <f>求节点(节奏总纲!$D$4:$D$113,AG$5:AG$104,$AI285)</f>
        <v>3.4999999999999978</v>
      </c>
    </row>
    <row r="286" spans="35:40" x14ac:dyDescent="0.2">
      <c r="AI286" s="99">
        <v>282</v>
      </c>
      <c r="AJ286" s="99">
        <f>求节点(节奏总纲!$D$4:$D$113,AC$5:AC$104,$AI286)</f>
        <v>3.4999999999999978</v>
      </c>
      <c r="AK286" s="99">
        <f>求节点(节奏总纲!$D$4:$D$113,AD$5:AD$104,$AI286)</f>
        <v>3.4999999999999978</v>
      </c>
      <c r="AL286" s="99">
        <f>求节点(节奏总纲!$D$4:$D$113,AE$5:AE$104,$AI286)</f>
        <v>3.4999999999999978</v>
      </c>
      <c r="AM286" s="99">
        <f>求节点(节奏总纲!$D$4:$D$113,AF$5:AF$104,$AI286)</f>
        <v>3.4999999999999978</v>
      </c>
      <c r="AN286" s="99">
        <f>求节点(节奏总纲!$D$4:$D$113,AG$5:AG$104,$AI286)</f>
        <v>3.4999999999999978</v>
      </c>
    </row>
    <row r="287" spans="35:40" x14ac:dyDescent="0.2">
      <c r="AI287" s="99">
        <v>283</v>
      </c>
      <c r="AJ287" s="99">
        <f>求节点(节奏总纲!$D$4:$D$113,AC$5:AC$104,$AI287)</f>
        <v>3.4999999999999978</v>
      </c>
      <c r="AK287" s="99">
        <f>求节点(节奏总纲!$D$4:$D$113,AD$5:AD$104,$AI287)</f>
        <v>3.4999999999999978</v>
      </c>
      <c r="AL287" s="99">
        <f>求节点(节奏总纲!$D$4:$D$113,AE$5:AE$104,$AI287)</f>
        <v>3.4999999999999978</v>
      </c>
      <c r="AM287" s="99">
        <f>求节点(节奏总纲!$D$4:$D$113,AF$5:AF$104,$AI287)</f>
        <v>3.4999999999999978</v>
      </c>
      <c r="AN287" s="99">
        <f>求节点(节奏总纲!$D$4:$D$113,AG$5:AG$104,$AI287)</f>
        <v>3.4999999999999978</v>
      </c>
    </row>
    <row r="288" spans="35:40" x14ac:dyDescent="0.2">
      <c r="AI288" s="99">
        <v>284</v>
      </c>
      <c r="AJ288" s="99">
        <f>求节点(节奏总纲!$D$4:$D$113,AC$5:AC$104,$AI288)</f>
        <v>3.4999999999999978</v>
      </c>
      <c r="AK288" s="99">
        <f>求节点(节奏总纲!$D$4:$D$113,AD$5:AD$104,$AI288)</f>
        <v>3.4999999999999978</v>
      </c>
      <c r="AL288" s="99">
        <f>求节点(节奏总纲!$D$4:$D$113,AE$5:AE$104,$AI288)</f>
        <v>3.4999999999999978</v>
      </c>
      <c r="AM288" s="99">
        <f>求节点(节奏总纲!$D$4:$D$113,AF$5:AF$104,$AI288)</f>
        <v>3.4999999999999978</v>
      </c>
      <c r="AN288" s="99">
        <f>求节点(节奏总纲!$D$4:$D$113,AG$5:AG$104,$AI288)</f>
        <v>3.4999999999999978</v>
      </c>
    </row>
    <row r="289" spans="35:40" x14ac:dyDescent="0.2">
      <c r="AI289" s="99">
        <v>285</v>
      </c>
      <c r="AJ289" s="99">
        <f>求节点(节奏总纲!$D$4:$D$113,AC$5:AC$104,$AI289)</f>
        <v>3.4999999999999978</v>
      </c>
      <c r="AK289" s="99">
        <f>求节点(节奏总纲!$D$4:$D$113,AD$5:AD$104,$AI289)</f>
        <v>3.4999999999999978</v>
      </c>
      <c r="AL289" s="99">
        <f>求节点(节奏总纲!$D$4:$D$113,AE$5:AE$104,$AI289)</f>
        <v>3.4999999999999978</v>
      </c>
      <c r="AM289" s="99">
        <f>求节点(节奏总纲!$D$4:$D$113,AF$5:AF$104,$AI289)</f>
        <v>3.4999999999999978</v>
      </c>
      <c r="AN289" s="99">
        <f>求节点(节奏总纲!$D$4:$D$113,AG$5:AG$104,$AI289)</f>
        <v>3.4999999999999978</v>
      </c>
    </row>
    <row r="290" spans="35:40" x14ac:dyDescent="0.2">
      <c r="AI290" s="99">
        <v>286</v>
      </c>
      <c r="AJ290" s="99">
        <f>求节点(节奏总纲!$D$4:$D$113,AC$5:AC$104,$AI290)</f>
        <v>3.4999999999999978</v>
      </c>
      <c r="AK290" s="99">
        <f>求节点(节奏总纲!$D$4:$D$113,AD$5:AD$104,$AI290)</f>
        <v>3.4999999999999978</v>
      </c>
      <c r="AL290" s="99">
        <f>求节点(节奏总纲!$D$4:$D$113,AE$5:AE$104,$AI290)</f>
        <v>3.4999999999999978</v>
      </c>
      <c r="AM290" s="99">
        <f>求节点(节奏总纲!$D$4:$D$113,AF$5:AF$104,$AI290)</f>
        <v>3.4999999999999978</v>
      </c>
      <c r="AN290" s="99">
        <f>求节点(节奏总纲!$D$4:$D$113,AG$5:AG$104,$AI290)</f>
        <v>3.4999999999999978</v>
      </c>
    </row>
    <row r="291" spans="35:40" x14ac:dyDescent="0.2">
      <c r="AI291" s="99">
        <v>287</v>
      </c>
      <c r="AJ291" s="99">
        <f>求节点(节奏总纲!$D$4:$D$113,AC$5:AC$104,$AI291)</f>
        <v>3.4999999999999978</v>
      </c>
      <c r="AK291" s="99">
        <f>求节点(节奏总纲!$D$4:$D$113,AD$5:AD$104,$AI291)</f>
        <v>3.4999999999999978</v>
      </c>
      <c r="AL291" s="99">
        <f>求节点(节奏总纲!$D$4:$D$113,AE$5:AE$104,$AI291)</f>
        <v>3.4999999999999978</v>
      </c>
      <c r="AM291" s="99">
        <f>求节点(节奏总纲!$D$4:$D$113,AF$5:AF$104,$AI291)</f>
        <v>3.4999999999999978</v>
      </c>
      <c r="AN291" s="99">
        <f>求节点(节奏总纲!$D$4:$D$113,AG$5:AG$104,$AI291)</f>
        <v>3.4999999999999978</v>
      </c>
    </row>
    <row r="292" spans="35:40" x14ac:dyDescent="0.2">
      <c r="AI292" s="99">
        <v>288</v>
      </c>
      <c r="AJ292" s="99">
        <f>求节点(节奏总纲!$D$4:$D$113,AC$5:AC$104,$AI292)</f>
        <v>3.4999999999999978</v>
      </c>
      <c r="AK292" s="99">
        <f>求节点(节奏总纲!$D$4:$D$113,AD$5:AD$104,$AI292)</f>
        <v>3.4999999999999978</v>
      </c>
      <c r="AL292" s="99">
        <f>求节点(节奏总纲!$D$4:$D$113,AE$5:AE$104,$AI292)</f>
        <v>3.4999999999999978</v>
      </c>
      <c r="AM292" s="99">
        <f>求节点(节奏总纲!$D$4:$D$113,AF$5:AF$104,$AI292)</f>
        <v>3.4999999999999978</v>
      </c>
      <c r="AN292" s="99">
        <f>求节点(节奏总纲!$D$4:$D$113,AG$5:AG$104,$AI292)</f>
        <v>3.4999999999999978</v>
      </c>
    </row>
    <row r="293" spans="35:40" x14ac:dyDescent="0.2">
      <c r="AI293" s="99">
        <v>289</v>
      </c>
      <c r="AJ293" s="99">
        <f>求节点(节奏总纲!$D$4:$D$113,AC$5:AC$104,$AI293)</f>
        <v>3.4999999999999978</v>
      </c>
      <c r="AK293" s="99">
        <f>求节点(节奏总纲!$D$4:$D$113,AD$5:AD$104,$AI293)</f>
        <v>3.4999999999999978</v>
      </c>
      <c r="AL293" s="99">
        <f>求节点(节奏总纲!$D$4:$D$113,AE$5:AE$104,$AI293)</f>
        <v>3.4999999999999978</v>
      </c>
      <c r="AM293" s="99">
        <f>求节点(节奏总纲!$D$4:$D$113,AF$5:AF$104,$AI293)</f>
        <v>3.4999999999999978</v>
      </c>
      <c r="AN293" s="99">
        <f>求节点(节奏总纲!$D$4:$D$113,AG$5:AG$104,$AI293)</f>
        <v>3.4999999999999978</v>
      </c>
    </row>
    <row r="294" spans="35:40" x14ac:dyDescent="0.2">
      <c r="AI294" s="99">
        <v>290</v>
      </c>
      <c r="AJ294" s="99">
        <f>求节点(节奏总纲!$D$4:$D$113,AC$5:AC$104,$AI294)</f>
        <v>3.4999999999999978</v>
      </c>
      <c r="AK294" s="99">
        <f>求节点(节奏总纲!$D$4:$D$113,AD$5:AD$104,$AI294)</f>
        <v>3.4999999999999978</v>
      </c>
      <c r="AL294" s="99">
        <f>求节点(节奏总纲!$D$4:$D$113,AE$5:AE$104,$AI294)</f>
        <v>3.4999999999999978</v>
      </c>
      <c r="AM294" s="99">
        <f>求节点(节奏总纲!$D$4:$D$113,AF$5:AF$104,$AI294)</f>
        <v>3.4999999999999978</v>
      </c>
      <c r="AN294" s="99">
        <f>求节点(节奏总纲!$D$4:$D$113,AG$5:AG$104,$AI294)</f>
        <v>3.4999999999999978</v>
      </c>
    </row>
    <row r="295" spans="35:40" x14ac:dyDescent="0.2">
      <c r="AI295" s="99">
        <v>291</v>
      </c>
      <c r="AJ295" s="99">
        <f>求节点(节奏总纲!$D$4:$D$113,AC$5:AC$104,$AI295)</f>
        <v>3.4999999999999978</v>
      </c>
      <c r="AK295" s="99">
        <f>求节点(节奏总纲!$D$4:$D$113,AD$5:AD$104,$AI295)</f>
        <v>3.4999999999999978</v>
      </c>
      <c r="AL295" s="99">
        <f>求节点(节奏总纲!$D$4:$D$113,AE$5:AE$104,$AI295)</f>
        <v>3.4999999999999978</v>
      </c>
      <c r="AM295" s="99">
        <f>求节点(节奏总纲!$D$4:$D$113,AF$5:AF$104,$AI295)</f>
        <v>3.4999999999999978</v>
      </c>
      <c r="AN295" s="99">
        <f>求节点(节奏总纲!$D$4:$D$113,AG$5:AG$104,$AI295)</f>
        <v>3.4999999999999978</v>
      </c>
    </row>
    <row r="296" spans="35:40" x14ac:dyDescent="0.2">
      <c r="AI296" s="99">
        <v>292</v>
      </c>
      <c r="AJ296" s="99">
        <f>求节点(节奏总纲!$D$4:$D$113,AC$5:AC$104,$AI296)</f>
        <v>3.4999999999999978</v>
      </c>
      <c r="AK296" s="99">
        <f>求节点(节奏总纲!$D$4:$D$113,AD$5:AD$104,$AI296)</f>
        <v>3.4999999999999978</v>
      </c>
      <c r="AL296" s="99">
        <f>求节点(节奏总纲!$D$4:$D$113,AE$5:AE$104,$AI296)</f>
        <v>3.4999999999999978</v>
      </c>
      <c r="AM296" s="99">
        <f>求节点(节奏总纲!$D$4:$D$113,AF$5:AF$104,$AI296)</f>
        <v>3.4999999999999978</v>
      </c>
      <c r="AN296" s="99">
        <f>求节点(节奏总纲!$D$4:$D$113,AG$5:AG$104,$AI296)</f>
        <v>3.4999999999999978</v>
      </c>
    </row>
    <row r="297" spans="35:40" x14ac:dyDescent="0.2">
      <c r="AI297" s="99">
        <v>293</v>
      </c>
      <c r="AJ297" s="99">
        <f>求节点(节奏总纲!$D$4:$D$113,AC$5:AC$104,$AI297)</f>
        <v>3.4999999999999978</v>
      </c>
      <c r="AK297" s="99">
        <f>求节点(节奏总纲!$D$4:$D$113,AD$5:AD$104,$AI297)</f>
        <v>3.4999999999999978</v>
      </c>
      <c r="AL297" s="99">
        <f>求节点(节奏总纲!$D$4:$D$113,AE$5:AE$104,$AI297)</f>
        <v>3.4999999999999978</v>
      </c>
      <c r="AM297" s="99">
        <f>求节点(节奏总纲!$D$4:$D$113,AF$5:AF$104,$AI297)</f>
        <v>3.4999999999999978</v>
      </c>
      <c r="AN297" s="99">
        <f>求节点(节奏总纲!$D$4:$D$113,AG$5:AG$104,$AI297)</f>
        <v>3.4999999999999978</v>
      </c>
    </row>
    <row r="298" spans="35:40" x14ac:dyDescent="0.2">
      <c r="AI298" s="99">
        <v>294</v>
      </c>
      <c r="AJ298" s="99">
        <f>求节点(节奏总纲!$D$4:$D$113,AC$5:AC$104,$AI298)</f>
        <v>3.4999999999999978</v>
      </c>
      <c r="AK298" s="99">
        <f>求节点(节奏总纲!$D$4:$D$113,AD$5:AD$104,$AI298)</f>
        <v>3.4999999999999978</v>
      </c>
      <c r="AL298" s="99">
        <f>求节点(节奏总纲!$D$4:$D$113,AE$5:AE$104,$AI298)</f>
        <v>3.4999999999999978</v>
      </c>
      <c r="AM298" s="99">
        <f>求节点(节奏总纲!$D$4:$D$113,AF$5:AF$104,$AI298)</f>
        <v>3.4999999999999978</v>
      </c>
      <c r="AN298" s="99">
        <f>求节点(节奏总纲!$D$4:$D$113,AG$5:AG$104,$AI298)</f>
        <v>3.4999999999999978</v>
      </c>
    </row>
    <row r="299" spans="35:40" x14ac:dyDescent="0.2">
      <c r="AI299" s="99">
        <v>295</v>
      </c>
      <c r="AJ299" s="99">
        <f>求节点(节奏总纲!$D$4:$D$113,AC$5:AC$104,$AI299)</f>
        <v>3.4999999999999978</v>
      </c>
      <c r="AK299" s="99">
        <f>求节点(节奏总纲!$D$4:$D$113,AD$5:AD$104,$AI299)</f>
        <v>3.4999999999999978</v>
      </c>
      <c r="AL299" s="99">
        <f>求节点(节奏总纲!$D$4:$D$113,AE$5:AE$104,$AI299)</f>
        <v>3.4999999999999978</v>
      </c>
      <c r="AM299" s="99">
        <f>求节点(节奏总纲!$D$4:$D$113,AF$5:AF$104,$AI299)</f>
        <v>3.4999999999999978</v>
      </c>
      <c r="AN299" s="99">
        <f>求节点(节奏总纲!$D$4:$D$113,AG$5:AG$104,$AI299)</f>
        <v>3.4999999999999978</v>
      </c>
    </row>
    <row r="300" spans="35:40" x14ac:dyDescent="0.2">
      <c r="AI300" s="99">
        <v>296</v>
      </c>
      <c r="AJ300" s="99">
        <f>求节点(节奏总纲!$D$4:$D$113,AC$5:AC$104,$AI300)</f>
        <v>3.4999999999999978</v>
      </c>
      <c r="AK300" s="99">
        <f>求节点(节奏总纲!$D$4:$D$113,AD$5:AD$104,$AI300)</f>
        <v>3.4999999999999978</v>
      </c>
      <c r="AL300" s="99">
        <f>求节点(节奏总纲!$D$4:$D$113,AE$5:AE$104,$AI300)</f>
        <v>3.4999999999999978</v>
      </c>
      <c r="AM300" s="99">
        <f>求节点(节奏总纲!$D$4:$D$113,AF$5:AF$104,$AI300)</f>
        <v>3.4999999999999978</v>
      </c>
      <c r="AN300" s="99">
        <f>求节点(节奏总纲!$D$4:$D$113,AG$5:AG$104,$AI300)</f>
        <v>3.4999999999999978</v>
      </c>
    </row>
    <row r="301" spans="35:40" x14ac:dyDescent="0.2">
      <c r="AI301" s="99">
        <v>297</v>
      </c>
      <c r="AJ301" s="99">
        <f>求节点(节奏总纲!$D$4:$D$113,AC$5:AC$104,$AI301)</f>
        <v>3.4999999999999978</v>
      </c>
      <c r="AK301" s="99">
        <f>求节点(节奏总纲!$D$4:$D$113,AD$5:AD$104,$AI301)</f>
        <v>3.4999999999999978</v>
      </c>
      <c r="AL301" s="99">
        <f>求节点(节奏总纲!$D$4:$D$113,AE$5:AE$104,$AI301)</f>
        <v>3.4999999999999978</v>
      </c>
      <c r="AM301" s="99">
        <f>求节点(节奏总纲!$D$4:$D$113,AF$5:AF$104,$AI301)</f>
        <v>3.4999999999999978</v>
      </c>
      <c r="AN301" s="99">
        <f>求节点(节奏总纲!$D$4:$D$113,AG$5:AG$104,$AI301)</f>
        <v>3.4999999999999978</v>
      </c>
    </row>
    <row r="302" spans="35:40" x14ac:dyDescent="0.2">
      <c r="AI302" s="99">
        <v>298</v>
      </c>
      <c r="AJ302" s="99">
        <f>求节点(节奏总纲!$D$4:$D$113,AC$5:AC$104,$AI302)</f>
        <v>3.4999999999999978</v>
      </c>
      <c r="AK302" s="99">
        <f>求节点(节奏总纲!$D$4:$D$113,AD$5:AD$104,$AI302)</f>
        <v>3.4999999999999978</v>
      </c>
      <c r="AL302" s="99">
        <f>求节点(节奏总纲!$D$4:$D$113,AE$5:AE$104,$AI302)</f>
        <v>3.4999999999999978</v>
      </c>
      <c r="AM302" s="99">
        <f>求节点(节奏总纲!$D$4:$D$113,AF$5:AF$104,$AI302)</f>
        <v>3.4999999999999978</v>
      </c>
      <c r="AN302" s="99">
        <f>求节点(节奏总纲!$D$4:$D$113,AG$5:AG$104,$AI302)</f>
        <v>3.4999999999999978</v>
      </c>
    </row>
    <row r="303" spans="35:40" x14ac:dyDescent="0.2">
      <c r="AI303" s="99">
        <v>299</v>
      </c>
      <c r="AJ303" s="99">
        <f>求节点(节奏总纲!$D$4:$D$113,AC$5:AC$104,$AI303)</f>
        <v>3.4999999999999978</v>
      </c>
      <c r="AK303" s="99">
        <f>求节点(节奏总纲!$D$4:$D$113,AD$5:AD$104,$AI303)</f>
        <v>3.4999999999999978</v>
      </c>
      <c r="AL303" s="99">
        <f>求节点(节奏总纲!$D$4:$D$113,AE$5:AE$104,$AI303)</f>
        <v>3.4999999999999978</v>
      </c>
      <c r="AM303" s="99">
        <f>求节点(节奏总纲!$D$4:$D$113,AF$5:AF$104,$AI303)</f>
        <v>3.4999999999999978</v>
      </c>
      <c r="AN303" s="99">
        <f>求节点(节奏总纲!$D$4:$D$113,AG$5:AG$104,$AI303)</f>
        <v>3.4999999999999978</v>
      </c>
    </row>
    <row r="304" spans="35:40" x14ac:dyDescent="0.2">
      <c r="AI304" s="99">
        <v>300</v>
      </c>
      <c r="AJ304" s="99">
        <f>求节点(节奏总纲!$D$4:$D$113,AC$5:AC$104,$AI304)</f>
        <v>3.4999999999999978</v>
      </c>
      <c r="AK304" s="99">
        <f>求节点(节奏总纲!$D$4:$D$113,AD$5:AD$104,$AI304)</f>
        <v>3.4999999999999978</v>
      </c>
      <c r="AL304" s="99">
        <f>求节点(节奏总纲!$D$4:$D$113,AE$5:AE$104,$AI304)</f>
        <v>3.4999999999999978</v>
      </c>
      <c r="AM304" s="99">
        <f>求节点(节奏总纲!$D$4:$D$113,AF$5:AF$104,$AI304)</f>
        <v>3.4999999999999978</v>
      </c>
      <c r="AN304" s="99">
        <f>求节点(节奏总纲!$D$4:$D$113,AG$5:AG$104,$AI304)</f>
        <v>3.4999999999999978</v>
      </c>
    </row>
    <row r="305" spans="35:40" x14ac:dyDescent="0.2">
      <c r="AI305" s="99">
        <v>301</v>
      </c>
      <c r="AJ305" s="99">
        <f>求节点(节奏总纲!$D$4:$D$113,AC$5:AC$104,$AI305)</f>
        <v>3.4999999999999978</v>
      </c>
      <c r="AK305" s="99">
        <f>求节点(节奏总纲!$D$4:$D$113,AD$5:AD$104,$AI305)</f>
        <v>3.4999999999999978</v>
      </c>
      <c r="AL305" s="99">
        <f>求节点(节奏总纲!$D$4:$D$113,AE$5:AE$104,$AI305)</f>
        <v>3.4999999999999978</v>
      </c>
      <c r="AM305" s="99">
        <f>求节点(节奏总纲!$D$4:$D$113,AF$5:AF$104,$AI305)</f>
        <v>3.4999999999999978</v>
      </c>
      <c r="AN305" s="99">
        <f>求节点(节奏总纲!$D$4:$D$113,AG$5:AG$104,$AI305)</f>
        <v>3.4999999999999978</v>
      </c>
    </row>
    <row r="306" spans="35:40" x14ac:dyDescent="0.2">
      <c r="AI306" s="99">
        <v>302</v>
      </c>
      <c r="AJ306" s="99">
        <f>求节点(节奏总纲!$D$4:$D$113,AC$5:AC$104,$AI306)</f>
        <v>3.4999999999999978</v>
      </c>
      <c r="AK306" s="99">
        <f>求节点(节奏总纲!$D$4:$D$113,AD$5:AD$104,$AI306)</f>
        <v>3.4999999999999978</v>
      </c>
      <c r="AL306" s="99">
        <f>求节点(节奏总纲!$D$4:$D$113,AE$5:AE$104,$AI306)</f>
        <v>3.4999999999999978</v>
      </c>
      <c r="AM306" s="99">
        <f>求节点(节奏总纲!$D$4:$D$113,AF$5:AF$104,$AI306)</f>
        <v>3.4999999999999978</v>
      </c>
      <c r="AN306" s="99">
        <f>求节点(节奏总纲!$D$4:$D$113,AG$5:AG$104,$AI306)</f>
        <v>3.4999999999999978</v>
      </c>
    </row>
    <row r="307" spans="35:40" x14ac:dyDescent="0.2">
      <c r="AI307" s="99">
        <v>303</v>
      </c>
      <c r="AJ307" s="99">
        <f>求节点(节奏总纲!$D$4:$D$113,AC$5:AC$104,$AI307)</f>
        <v>3.4999999999999978</v>
      </c>
      <c r="AK307" s="99">
        <f>求节点(节奏总纲!$D$4:$D$113,AD$5:AD$104,$AI307)</f>
        <v>3.4999999999999978</v>
      </c>
      <c r="AL307" s="99">
        <f>求节点(节奏总纲!$D$4:$D$113,AE$5:AE$104,$AI307)</f>
        <v>3.4999999999999978</v>
      </c>
      <c r="AM307" s="99">
        <f>求节点(节奏总纲!$D$4:$D$113,AF$5:AF$104,$AI307)</f>
        <v>3.4999999999999978</v>
      </c>
      <c r="AN307" s="99">
        <f>求节点(节奏总纲!$D$4:$D$113,AG$5:AG$104,$AI307)</f>
        <v>3.4999999999999978</v>
      </c>
    </row>
    <row r="308" spans="35:40" x14ac:dyDescent="0.2">
      <c r="AI308" s="99">
        <v>304</v>
      </c>
      <c r="AJ308" s="99">
        <f>求节点(节奏总纲!$D$4:$D$113,AC$5:AC$104,$AI308)</f>
        <v>3.4999999999999978</v>
      </c>
      <c r="AK308" s="99">
        <f>求节点(节奏总纲!$D$4:$D$113,AD$5:AD$104,$AI308)</f>
        <v>3.4999999999999978</v>
      </c>
      <c r="AL308" s="99">
        <f>求节点(节奏总纲!$D$4:$D$113,AE$5:AE$104,$AI308)</f>
        <v>3.4999999999999978</v>
      </c>
      <c r="AM308" s="99">
        <f>求节点(节奏总纲!$D$4:$D$113,AF$5:AF$104,$AI308)</f>
        <v>3.4999999999999978</v>
      </c>
      <c r="AN308" s="99">
        <f>求节点(节奏总纲!$D$4:$D$113,AG$5:AG$104,$AI308)</f>
        <v>3.4999999999999978</v>
      </c>
    </row>
    <row r="309" spans="35:40" x14ac:dyDescent="0.2">
      <c r="AI309" s="99">
        <v>305</v>
      </c>
      <c r="AJ309" s="99">
        <f>求节点(节奏总纲!$D$4:$D$113,AC$5:AC$104,$AI309)</f>
        <v>3.4999999999999978</v>
      </c>
      <c r="AK309" s="99">
        <f>求节点(节奏总纲!$D$4:$D$113,AD$5:AD$104,$AI309)</f>
        <v>3.4999999999999978</v>
      </c>
      <c r="AL309" s="99">
        <f>求节点(节奏总纲!$D$4:$D$113,AE$5:AE$104,$AI309)</f>
        <v>3.4999999999999978</v>
      </c>
      <c r="AM309" s="99">
        <f>求节点(节奏总纲!$D$4:$D$113,AF$5:AF$104,$AI309)</f>
        <v>3.4999999999999978</v>
      </c>
      <c r="AN309" s="99">
        <f>求节点(节奏总纲!$D$4:$D$113,AG$5:AG$104,$AI309)</f>
        <v>3.4999999999999978</v>
      </c>
    </row>
    <row r="310" spans="35:40" x14ac:dyDescent="0.2">
      <c r="AI310" s="99">
        <v>306</v>
      </c>
      <c r="AJ310" s="99">
        <f>求节点(节奏总纲!$D$4:$D$113,AC$5:AC$104,$AI310)</f>
        <v>3.4999999999999978</v>
      </c>
      <c r="AK310" s="99">
        <f>求节点(节奏总纲!$D$4:$D$113,AD$5:AD$104,$AI310)</f>
        <v>3.4999999999999978</v>
      </c>
      <c r="AL310" s="99">
        <f>求节点(节奏总纲!$D$4:$D$113,AE$5:AE$104,$AI310)</f>
        <v>3.4999999999999978</v>
      </c>
      <c r="AM310" s="99">
        <f>求节点(节奏总纲!$D$4:$D$113,AF$5:AF$104,$AI310)</f>
        <v>3.4999999999999978</v>
      </c>
      <c r="AN310" s="99">
        <f>求节点(节奏总纲!$D$4:$D$113,AG$5:AG$104,$AI310)</f>
        <v>3.4999999999999978</v>
      </c>
    </row>
    <row r="311" spans="35:40" x14ac:dyDescent="0.2">
      <c r="AI311" s="99">
        <v>307</v>
      </c>
      <c r="AJ311" s="99">
        <f>求节点(节奏总纲!$D$4:$D$113,AC$5:AC$104,$AI311)</f>
        <v>3.4999999999999978</v>
      </c>
      <c r="AK311" s="99">
        <f>求节点(节奏总纲!$D$4:$D$113,AD$5:AD$104,$AI311)</f>
        <v>3.4999999999999978</v>
      </c>
      <c r="AL311" s="99">
        <f>求节点(节奏总纲!$D$4:$D$113,AE$5:AE$104,$AI311)</f>
        <v>3.4999999999999978</v>
      </c>
      <c r="AM311" s="99">
        <f>求节点(节奏总纲!$D$4:$D$113,AF$5:AF$104,$AI311)</f>
        <v>3.4999999999999978</v>
      </c>
      <c r="AN311" s="99">
        <f>求节点(节奏总纲!$D$4:$D$113,AG$5:AG$104,$AI311)</f>
        <v>3.4999999999999978</v>
      </c>
    </row>
    <row r="312" spans="35:40" x14ac:dyDescent="0.2">
      <c r="AI312" s="99">
        <v>308</v>
      </c>
      <c r="AJ312" s="99">
        <f>求节点(节奏总纲!$D$4:$D$113,AC$5:AC$104,$AI312)</f>
        <v>3.4999999999999978</v>
      </c>
      <c r="AK312" s="99">
        <f>求节点(节奏总纲!$D$4:$D$113,AD$5:AD$104,$AI312)</f>
        <v>3.4999999999999978</v>
      </c>
      <c r="AL312" s="99">
        <f>求节点(节奏总纲!$D$4:$D$113,AE$5:AE$104,$AI312)</f>
        <v>3.4999999999999978</v>
      </c>
      <c r="AM312" s="99">
        <f>求节点(节奏总纲!$D$4:$D$113,AF$5:AF$104,$AI312)</f>
        <v>3.4999999999999978</v>
      </c>
      <c r="AN312" s="99">
        <f>求节点(节奏总纲!$D$4:$D$113,AG$5:AG$104,$AI312)</f>
        <v>3.4999999999999978</v>
      </c>
    </row>
    <row r="313" spans="35:40" x14ac:dyDescent="0.2">
      <c r="AI313" s="99">
        <v>309</v>
      </c>
      <c r="AJ313" s="99">
        <f>求节点(节奏总纲!$D$4:$D$113,AC$5:AC$104,$AI313)</f>
        <v>3.4999999999999978</v>
      </c>
      <c r="AK313" s="99">
        <f>求节点(节奏总纲!$D$4:$D$113,AD$5:AD$104,$AI313)</f>
        <v>3.4999999999999978</v>
      </c>
      <c r="AL313" s="99">
        <f>求节点(节奏总纲!$D$4:$D$113,AE$5:AE$104,$AI313)</f>
        <v>3.4999999999999978</v>
      </c>
      <c r="AM313" s="99">
        <f>求节点(节奏总纲!$D$4:$D$113,AF$5:AF$104,$AI313)</f>
        <v>3.4999999999999978</v>
      </c>
      <c r="AN313" s="99">
        <f>求节点(节奏总纲!$D$4:$D$113,AG$5:AG$104,$AI313)</f>
        <v>3.4999999999999978</v>
      </c>
    </row>
    <row r="314" spans="35:40" x14ac:dyDescent="0.2">
      <c r="AI314" s="99">
        <v>310</v>
      </c>
      <c r="AJ314" s="99">
        <f>求节点(节奏总纲!$D$4:$D$113,AC$5:AC$104,$AI314)</f>
        <v>3.4999999999999978</v>
      </c>
      <c r="AK314" s="99">
        <f>求节点(节奏总纲!$D$4:$D$113,AD$5:AD$104,$AI314)</f>
        <v>3.4999999999999978</v>
      </c>
      <c r="AL314" s="99">
        <f>求节点(节奏总纲!$D$4:$D$113,AE$5:AE$104,$AI314)</f>
        <v>3.4999999999999978</v>
      </c>
      <c r="AM314" s="99">
        <f>求节点(节奏总纲!$D$4:$D$113,AF$5:AF$104,$AI314)</f>
        <v>3.4999999999999978</v>
      </c>
      <c r="AN314" s="99">
        <f>求节点(节奏总纲!$D$4:$D$113,AG$5:AG$104,$AI314)</f>
        <v>3.4999999999999978</v>
      </c>
    </row>
    <row r="315" spans="35:40" x14ac:dyDescent="0.2">
      <c r="AI315" s="99">
        <v>311</v>
      </c>
      <c r="AJ315" s="99">
        <f>求节点(节奏总纲!$D$4:$D$113,AC$5:AC$104,$AI315)</f>
        <v>3.4999999999999978</v>
      </c>
      <c r="AK315" s="99">
        <f>求节点(节奏总纲!$D$4:$D$113,AD$5:AD$104,$AI315)</f>
        <v>3.4999999999999978</v>
      </c>
      <c r="AL315" s="99">
        <f>求节点(节奏总纲!$D$4:$D$113,AE$5:AE$104,$AI315)</f>
        <v>3.4999999999999978</v>
      </c>
      <c r="AM315" s="99">
        <f>求节点(节奏总纲!$D$4:$D$113,AF$5:AF$104,$AI315)</f>
        <v>3.4999999999999978</v>
      </c>
      <c r="AN315" s="99">
        <f>求节点(节奏总纲!$D$4:$D$113,AG$5:AG$104,$AI315)</f>
        <v>3.4999999999999978</v>
      </c>
    </row>
    <row r="316" spans="35:40" x14ac:dyDescent="0.2">
      <c r="AI316" s="99">
        <v>312</v>
      </c>
      <c r="AJ316" s="99">
        <f>求节点(节奏总纲!$D$4:$D$113,AC$5:AC$104,$AI316)</f>
        <v>3.4999999999999978</v>
      </c>
      <c r="AK316" s="99">
        <f>求节点(节奏总纲!$D$4:$D$113,AD$5:AD$104,$AI316)</f>
        <v>3.4999999999999978</v>
      </c>
      <c r="AL316" s="99">
        <f>求节点(节奏总纲!$D$4:$D$113,AE$5:AE$104,$AI316)</f>
        <v>3.4999999999999978</v>
      </c>
      <c r="AM316" s="99">
        <f>求节点(节奏总纲!$D$4:$D$113,AF$5:AF$104,$AI316)</f>
        <v>3.4999999999999978</v>
      </c>
      <c r="AN316" s="99">
        <f>求节点(节奏总纲!$D$4:$D$113,AG$5:AG$104,$AI316)</f>
        <v>3.4999999999999978</v>
      </c>
    </row>
    <row r="317" spans="35:40" x14ac:dyDescent="0.2">
      <c r="AI317" s="99">
        <v>313</v>
      </c>
      <c r="AJ317" s="99">
        <f>求节点(节奏总纲!$D$4:$D$113,AC$5:AC$104,$AI317)</f>
        <v>3.4999999999999978</v>
      </c>
      <c r="AK317" s="99">
        <f>求节点(节奏总纲!$D$4:$D$113,AD$5:AD$104,$AI317)</f>
        <v>3.4999999999999978</v>
      </c>
      <c r="AL317" s="99">
        <f>求节点(节奏总纲!$D$4:$D$113,AE$5:AE$104,$AI317)</f>
        <v>3.4999999999999978</v>
      </c>
      <c r="AM317" s="99">
        <f>求节点(节奏总纲!$D$4:$D$113,AF$5:AF$104,$AI317)</f>
        <v>3.4999999999999978</v>
      </c>
      <c r="AN317" s="99">
        <f>求节点(节奏总纲!$D$4:$D$113,AG$5:AG$104,$AI317)</f>
        <v>3.4999999999999978</v>
      </c>
    </row>
    <row r="318" spans="35:40" x14ac:dyDescent="0.2">
      <c r="AI318" s="99">
        <v>314</v>
      </c>
      <c r="AJ318" s="99">
        <f>求节点(节奏总纲!$D$4:$D$113,AC$5:AC$104,$AI318)</f>
        <v>3.4999999999999978</v>
      </c>
      <c r="AK318" s="99">
        <f>求节点(节奏总纲!$D$4:$D$113,AD$5:AD$104,$AI318)</f>
        <v>3.4999999999999978</v>
      </c>
      <c r="AL318" s="99">
        <f>求节点(节奏总纲!$D$4:$D$113,AE$5:AE$104,$AI318)</f>
        <v>3.4999999999999978</v>
      </c>
      <c r="AM318" s="99">
        <f>求节点(节奏总纲!$D$4:$D$113,AF$5:AF$104,$AI318)</f>
        <v>3.4999999999999978</v>
      </c>
      <c r="AN318" s="99">
        <f>求节点(节奏总纲!$D$4:$D$113,AG$5:AG$104,$AI318)</f>
        <v>3.4999999999999978</v>
      </c>
    </row>
    <row r="319" spans="35:40" x14ac:dyDescent="0.2">
      <c r="AI319" s="99">
        <v>315</v>
      </c>
      <c r="AJ319" s="99">
        <f>求节点(节奏总纲!$D$4:$D$113,AC$5:AC$104,$AI319)</f>
        <v>3.4999999999999978</v>
      </c>
      <c r="AK319" s="99">
        <f>求节点(节奏总纲!$D$4:$D$113,AD$5:AD$104,$AI319)</f>
        <v>3.4999999999999978</v>
      </c>
      <c r="AL319" s="99">
        <f>求节点(节奏总纲!$D$4:$D$113,AE$5:AE$104,$AI319)</f>
        <v>3.4999999999999978</v>
      </c>
      <c r="AM319" s="99">
        <f>求节点(节奏总纲!$D$4:$D$113,AF$5:AF$104,$AI319)</f>
        <v>3.4999999999999978</v>
      </c>
      <c r="AN319" s="99">
        <f>求节点(节奏总纲!$D$4:$D$113,AG$5:AG$104,$AI319)</f>
        <v>3.4999999999999978</v>
      </c>
    </row>
    <row r="320" spans="35:40" x14ac:dyDescent="0.2">
      <c r="AI320" s="99">
        <v>316</v>
      </c>
      <c r="AJ320" s="99">
        <f>求节点(节奏总纲!$D$4:$D$113,AC$5:AC$104,$AI320)</f>
        <v>3.4999999999999978</v>
      </c>
      <c r="AK320" s="99">
        <f>求节点(节奏总纲!$D$4:$D$113,AD$5:AD$104,$AI320)</f>
        <v>3.4999999999999978</v>
      </c>
      <c r="AL320" s="99">
        <f>求节点(节奏总纲!$D$4:$D$113,AE$5:AE$104,$AI320)</f>
        <v>3.4999999999999978</v>
      </c>
      <c r="AM320" s="99">
        <f>求节点(节奏总纲!$D$4:$D$113,AF$5:AF$104,$AI320)</f>
        <v>3.4999999999999978</v>
      </c>
      <c r="AN320" s="99">
        <f>求节点(节奏总纲!$D$4:$D$113,AG$5:AG$104,$AI320)</f>
        <v>3.4999999999999978</v>
      </c>
    </row>
    <row r="321" spans="35:40" x14ac:dyDescent="0.2">
      <c r="AI321" s="99">
        <v>317</v>
      </c>
      <c r="AJ321" s="99">
        <f>求节点(节奏总纲!$D$4:$D$113,AC$5:AC$104,$AI321)</f>
        <v>3.4999999999999978</v>
      </c>
      <c r="AK321" s="99">
        <f>求节点(节奏总纲!$D$4:$D$113,AD$5:AD$104,$AI321)</f>
        <v>3.4999999999999978</v>
      </c>
      <c r="AL321" s="99">
        <f>求节点(节奏总纲!$D$4:$D$113,AE$5:AE$104,$AI321)</f>
        <v>3.4999999999999978</v>
      </c>
      <c r="AM321" s="99">
        <f>求节点(节奏总纲!$D$4:$D$113,AF$5:AF$104,$AI321)</f>
        <v>3.4999999999999978</v>
      </c>
      <c r="AN321" s="99">
        <f>求节点(节奏总纲!$D$4:$D$113,AG$5:AG$104,$AI321)</f>
        <v>3.4999999999999978</v>
      </c>
    </row>
    <row r="322" spans="35:40" x14ac:dyDescent="0.2">
      <c r="AI322" s="99">
        <v>318</v>
      </c>
      <c r="AJ322" s="99">
        <f>求节点(节奏总纲!$D$4:$D$113,AC$5:AC$104,$AI322)</f>
        <v>3.4999999999999978</v>
      </c>
      <c r="AK322" s="99">
        <f>求节点(节奏总纲!$D$4:$D$113,AD$5:AD$104,$AI322)</f>
        <v>3.4999999999999978</v>
      </c>
      <c r="AL322" s="99">
        <f>求节点(节奏总纲!$D$4:$D$113,AE$5:AE$104,$AI322)</f>
        <v>3.4999999999999978</v>
      </c>
      <c r="AM322" s="99">
        <f>求节点(节奏总纲!$D$4:$D$113,AF$5:AF$104,$AI322)</f>
        <v>3.4999999999999978</v>
      </c>
      <c r="AN322" s="99">
        <f>求节点(节奏总纲!$D$4:$D$113,AG$5:AG$104,$AI322)</f>
        <v>3.4999999999999978</v>
      </c>
    </row>
    <row r="323" spans="35:40" x14ac:dyDescent="0.2">
      <c r="AI323" s="99">
        <v>319</v>
      </c>
      <c r="AJ323" s="99">
        <f>求节点(节奏总纲!$D$4:$D$113,AC$5:AC$104,$AI323)</f>
        <v>3.4999999999999978</v>
      </c>
      <c r="AK323" s="99">
        <f>求节点(节奏总纲!$D$4:$D$113,AD$5:AD$104,$AI323)</f>
        <v>3.4999999999999978</v>
      </c>
      <c r="AL323" s="99">
        <f>求节点(节奏总纲!$D$4:$D$113,AE$5:AE$104,$AI323)</f>
        <v>3.4999999999999978</v>
      </c>
      <c r="AM323" s="99">
        <f>求节点(节奏总纲!$D$4:$D$113,AF$5:AF$104,$AI323)</f>
        <v>3.4999999999999978</v>
      </c>
      <c r="AN323" s="99">
        <f>求节点(节奏总纲!$D$4:$D$113,AG$5:AG$104,$AI323)</f>
        <v>3.4999999999999978</v>
      </c>
    </row>
    <row r="324" spans="35:40" x14ac:dyDescent="0.2">
      <c r="AI324" s="99">
        <v>320</v>
      </c>
      <c r="AJ324" s="99">
        <f>求节点(节奏总纲!$D$4:$D$113,AC$5:AC$104,$AI324)</f>
        <v>3.4999999999999978</v>
      </c>
      <c r="AK324" s="99">
        <f>求节点(节奏总纲!$D$4:$D$113,AD$5:AD$104,$AI324)</f>
        <v>3.4999999999999978</v>
      </c>
      <c r="AL324" s="99">
        <f>求节点(节奏总纲!$D$4:$D$113,AE$5:AE$104,$AI324)</f>
        <v>3.4999999999999978</v>
      </c>
      <c r="AM324" s="99">
        <f>求节点(节奏总纲!$D$4:$D$113,AF$5:AF$104,$AI324)</f>
        <v>3.4999999999999978</v>
      </c>
      <c r="AN324" s="99">
        <f>求节点(节奏总纲!$D$4:$D$113,AG$5:AG$104,$AI324)</f>
        <v>3.4999999999999978</v>
      </c>
    </row>
    <row r="325" spans="35:40" x14ac:dyDescent="0.2">
      <c r="AI325" s="99">
        <v>321</v>
      </c>
      <c r="AJ325" s="99">
        <f>求节点(节奏总纲!$D$4:$D$113,AC$5:AC$104,$AI325)</f>
        <v>3.4999999999999978</v>
      </c>
      <c r="AK325" s="99">
        <f>求节点(节奏总纲!$D$4:$D$113,AD$5:AD$104,$AI325)</f>
        <v>3.4999999999999978</v>
      </c>
      <c r="AL325" s="99">
        <f>求节点(节奏总纲!$D$4:$D$113,AE$5:AE$104,$AI325)</f>
        <v>3.4999999999999978</v>
      </c>
      <c r="AM325" s="99">
        <f>求节点(节奏总纲!$D$4:$D$113,AF$5:AF$104,$AI325)</f>
        <v>3.4999999999999978</v>
      </c>
      <c r="AN325" s="99">
        <f>求节点(节奏总纲!$D$4:$D$113,AG$5:AG$104,$AI325)</f>
        <v>3.4999999999999978</v>
      </c>
    </row>
    <row r="326" spans="35:40" x14ac:dyDescent="0.2">
      <c r="AI326" s="99">
        <v>322</v>
      </c>
      <c r="AJ326" s="99">
        <f>求节点(节奏总纲!$D$4:$D$113,AC$5:AC$104,$AI326)</f>
        <v>3.4999999999999978</v>
      </c>
      <c r="AK326" s="99">
        <f>求节点(节奏总纲!$D$4:$D$113,AD$5:AD$104,$AI326)</f>
        <v>3.4999999999999978</v>
      </c>
      <c r="AL326" s="99">
        <f>求节点(节奏总纲!$D$4:$D$113,AE$5:AE$104,$AI326)</f>
        <v>3.4999999999999978</v>
      </c>
      <c r="AM326" s="99">
        <f>求节点(节奏总纲!$D$4:$D$113,AF$5:AF$104,$AI326)</f>
        <v>3.4999999999999978</v>
      </c>
      <c r="AN326" s="99">
        <f>求节点(节奏总纲!$D$4:$D$113,AG$5:AG$104,$AI326)</f>
        <v>3.4999999999999978</v>
      </c>
    </row>
    <row r="327" spans="35:40" x14ac:dyDescent="0.2">
      <c r="AI327" s="99">
        <v>323</v>
      </c>
      <c r="AJ327" s="99">
        <f>求节点(节奏总纲!$D$4:$D$113,AC$5:AC$104,$AI327)</f>
        <v>3.4999999999999978</v>
      </c>
      <c r="AK327" s="99">
        <f>求节点(节奏总纲!$D$4:$D$113,AD$5:AD$104,$AI327)</f>
        <v>3.4999999999999978</v>
      </c>
      <c r="AL327" s="99">
        <f>求节点(节奏总纲!$D$4:$D$113,AE$5:AE$104,$AI327)</f>
        <v>3.4999999999999978</v>
      </c>
      <c r="AM327" s="99">
        <f>求节点(节奏总纲!$D$4:$D$113,AF$5:AF$104,$AI327)</f>
        <v>3.4999999999999978</v>
      </c>
      <c r="AN327" s="99">
        <f>求节点(节奏总纲!$D$4:$D$113,AG$5:AG$104,$AI327)</f>
        <v>3.4999999999999978</v>
      </c>
    </row>
    <row r="328" spans="35:40" x14ac:dyDescent="0.2">
      <c r="AI328" s="99">
        <v>324</v>
      </c>
      <c r="AJ328" s="99">
        <f>求节点(节奏总纲!$D$4:$D$113,AC$5:AC$104,$AI328)</f>
        <v>3.4999999999999978</v>
      </c>
      <c r="AK328" s="99">
        <f>求节点(节奏总纲!$D$4:$D$113,AD$5:AD$104,$AI328)</f>
        <v>3.4999999999999978</v>
      </c>
      <c r="AL328" s="99">
        <f>求节点(节奏总纲!$D$4:$D$113,AE$5:AE$104,$AI328)</f>
        <v>3.4999999999999978</v>
      </c>
      <c r="AM328" s="99">
        <f>求节点(节奏总纲!$D$4:$D$113,AF$5:AF$104,$AI328)</f>
        <v>3.4999999999999978</v>
      </c>
      <c r="AN328" s="99">
        <f>求节点(节奏总纲!$D$4:$D$113,AG$5:AG$104,$AI328)</f>
        <v>3.4999999999999978</v>
      </c>
    </row>
    <row r="329" spans="35:40" x14ac:dyDescent="0.2">
      <c r="AI329" s="99">
        <v>325</v>
      </c>
      <c r="AJ329" s="99">
        <f>求节点(节奏总纲!$D$4:$D$113,AC$5:AC$104,$AI329)</f>
        <v>3.4999999999999978</v>
      </c>
      <c r="AK329" s="99">
        <f>求节点(节奏总纲!$D$4:$D$113,AD$5:AD$104,$AI329)</f>
        <v>3.4999999999999978</v>
      </c>
      <c r="AL329" s="99">
        <f>求节点(节奏总纲!$D$4:$D$113,AE$5:AE$104,$AI329)</f>
        <v>3.4999999999999978</v>
      </c>
      <c r="AM329" s="99">
        <f>求节点(节奏总纲!$D$4:$D$113,AF$5:AF$104,$AI329)</f>
        <v>3.4999999999999978</v>
      </c>
      <c r="AN329" s="99">
        <f>求节点(节奏总纲!$D$4:$D$113,AG$5:AG$104,$AI329)</f>
        <v>3.4999999999999978</v>
      </c>
    </row>
    <row r="330" spans="35:40" x14ac:dyDescent="0.2">
      <c r="AI330" s="99">
        <v>326</v>
      </c>
      <c r="AJ330" s="99">
        <f>求节点(节奏总纲!$D$4:$D$113,AC$5:AC$104,$AI330)</f>
        <v>3.4999999999999978</v>
      </c>
      <c r="AK330" s="99">
        <f>求节点(节奏总纲!$D$4:$D$113,AD$5:AD$104,$AI330)</f>
        <v>3.4999999999999978</v>
      </c>
      <c r="AL330" s="99">
        <f>求节点(节奏总纲!$D$4:$D$113,AE$5:AE$104,$AI330)</f>
        <v>3.4999999999999978</v>
      </c>
      <c r="AM330" s="99">
        <f>求节点(节奏总纲!$D$4:$D$113,AF$5:AF$104,$AI330)</f>
        <v>3.4999999999999978</v>
      </c>
      <c r="AN330" s="99">
        <f>求节点(节奏总纲!$D$4:$D$113,AG$5:AG$104,$AI330)</f>
        <v>3.4999999999999978</v>
      </c>
    </row>
    <row r="331" spans="35:40" x14ac:dyDescent="0.2">
      <c r="AI331" s="99">
        <v>327</v>
      </c>
      <c r="AJ331" s="99">
        <f>求节点(节奏总纲!$D$4:$D$113,AC$5:AC$104,$AI331)</f>
        <v>3.4999999999999978</v>
      </c>
      <c r="AK331" s="99">
        <f>求节点(节奏总纲!$D$4:$D$113,AD$5:AD$104,$AI331)</f>
        <v>3.4999999999999978</v>
      </c>
      <c r="AL331" s="99">
        <f>求节点(节奏总纲!$D$4:$D$113,AE$5:AE$104,$AI331)</f>
        <v>3.4999999999999978</v>
      </c>
      <c r="AM331" s="99">
        <f>求节点(节奏总纲!$D$4:$D$113,AF$5:AF$104,$AI331)</f>
        <v>3.4999999999999978</v>
      </c>
      <c r="AN331" s="99">
        <f>求节点(节奏总纲!$D$4:$D$113,AG$5:AG$104,$AI331)</f>
        <v>3.4999999999999978</v>
      </c>
    </row>
    <row r="332" spans="35:40" x14ac:dyDescent="0.2">
      <c r="AI332" s="99">
        <v>328</v>
      </c>
      <c r="AJ332" s="99">
        <f>求节点(节奏总纲!$D$4:$D$113,AC$5:AC$104,$AI332)</f>
        <v>3.4999999999999978</v>
      </c>
      <c r="AK332" s="99">
        <f>求节点(节奏总纲!$D$4:$D$113,AD$5:AD$104,$AI332)</f>
        <v>3.4999999999999978</v>
      </c>
      <c r="AL332" s="99">
        <f>求节点(节奏总纲!$D$4:$D$113,AE$5:AE$104,$AI332)</f>
        <v>3.4999999999999978</v>
      </c>
      <c r="AM332" s="99">
        <f>求节点(节奏总纲!$D$4:$D$113,AF$5:AF$104,$AI332)</f>
        <v>3.4999999999999978</v>
      </c>
      <c r="AN332" s="99">
        <f>求节点(节奏总纲!$D$4:$D$113,AG$5:AG$104,$AI332)</f>
        <v>3.4999999999999978</v>
      </c>
    </row>
    <row r="333" spans="35:40" x14ac:dyDescent="0.2">
      <c r="AI333" s="99">
        <v>329</v>
      </c>
      <c r="AJ333" s="99">
        <f>求节点(节奏总纲!$D$4:$D$113,AC$5:AC$104,$AI333)</f>
        <v>3.4999999999999978</v>
      </c>
      <c r="AK333" s="99">
        <f>求节点(节奏总纲!$D$4:$D$113,AD$5:AD$104,$AI333)</f>
        <v>3.4999999999999978</v>
      </c>
      <c r="AL333" s="99">
        <f>求节点(节奏总纲!$D$4:$D$113,AE$5:AE$104,$AI333)</f>
        <v>3.4999999999999978</v>
      </c>
      <c r="AM333" s="99">
        <f>求节点(节奏总纲!$D$4:$D$113,AF$5:AF$104,$AI333)</f>
        <v>3.4999999999999978</v>
      </c>
      <c r="AN333" s="99">
        <f>求节点(节奏总纲!$D$4:$D$113,AG$5:AG$104,$AI333)</f>
        <v>3.4999999999999978</v>
      </c>
    </row>
    <row r="334" spans="35:40" x14ac:dyDescent="0.2">
      <c r="AI334" s="99">
        <v>330</v>
      </c>
      <c r="AJ334" s="99">
        <f>求节点(节奏总纲!$D$4:$D$113,AC$5:AC$104,$AI334)</f>
        <v>3.4999999999999978</v>
      </c>
      <c r="AK334" s="99">
        <f>求节点(节奏总纲!$D$4:$D$113,AD$5:AD$104,$AI334)</f>
        <v>3.4999999999999978</v>
      </c>
      <c r="AL334" s="99">
        <f>求节点(节奏总纲!$D$4:$D$113,AE$5:AE$104,$AI334)</f>
        <v>3.4999999999999978</v>
      </c>
      <c r="AM334" s="99">
        <f>求节点(节奏总纲!$D$4:$D$113,AF$5:AF$104,$AI334)</f>
        <v>3.4999999999999978</v>
      </c>
      <c r="AN334" s="99">
        <f>求节点(节奏总纲!$D$4:$D$113,AG$5:AG$104,$AI334)</f>
        <v>3.4999999999999978</v>
      </c>
    </row>
    <row r="335" spans="35:40" x14ac:dyDescent="0.2">
      <c r="AI335" s="99">
        <v>331</v>
      </c>
      <c r="AJ335" s="99">
        <f>求节点(节奏总纲!$D$4:$D$113,AC$5:AC$104,$AI335)</f>
        <v>3.4999999999999978</v>
      </c>
      <c r="AK335" s="99">
        <f>求节点(节奏总纲!$D$4:$D$113,AD$5:AD$104,$AI335)</f>
        <v>3.4999999999999978</v>
      </c>
      <c r="AL335" s="99">
        <f>求节点(节奏总纲!$D$4:$D$113,AE$5:AE$104,$AI335)</f>
        <v>3.4999999999999978</v>
      </c>
      <c r="AM335" s="99">
        <f>求节点(节奏总纲!$D$4:$D$113,AF$5:AF$104,$AI335)</f>
        <v>3.4999999999999978</v>
      </c>
      <c r="AN335" s="99">
        <f>求节点(节奏总纲!$D$4:$D$113,AG$5:AG$104,$AI335)</f>
        <v>3.4999999999999978</v>
      </c>
    </row>
    <row r="336" spans="35:40" x14ac:dyDescent="0.2">
      <c r="AI336" s="99">
        <v>332</v>
      </c>
      <c r="AJ336" s="99">
        <f>求节点(节奏总纲!$D$4:$D$113,AC$5:AC$104,$AI336)</f>
        <v>3.4999999999999978</v>
      </c>
      <c r="AK336" s="99">
        <f>求节点(节奏总纲!$D$4:$D$113,AD$5:AD$104,$AI336)</f>
        <v>3.4999999999999978</v>
      </c>
      <c r="AL336" s="99">
        <f>求节点(节奏总纲!$D$4:$D$113,AE$5:AE$104,$AI336)</f>
        <v>3.4999999999999978</v>
      </c>
      <c r="AM336" s="99">
        <f>求节点(节奏总纲!$D$4:$D$113,AF$5:AF$104,$AI336)</f>
        <v>3.4999999999999978</v>
      </c>
      <c r="AN336" s="99">
        <f>求节点(节奏总纲!$D$4:$D$113,AG$5:AG$104,$AI336)</f>
        <v>3.4999999999999978</v>
      </c>
    </row>
    <row r="337" spans="35:40" x14ac:dyDescent="0.2">
      <c r="AI337" s="99">
        <v>333</v>
      </c>
      <c r="AJ337" s="99">
        <f>求节点(节奏总纲!$D$4:$D$113,AC$5:AC$104,$AI337)</f>
        <v>3.4999999999999978</v>
      </c>
      <c r="AK337" s="99">
        <f>求节点(节奏总纲!$D$4:$D$113,AD$5:AD$104,$AI337)</f>
        <v>3.4999999999999978</v>
      </c>
      <c r="AL337" s="99">
        <f>求节点(节奏总纲!$D$4:$D$113,AE$5:AE$104,$AI337)</f>
        <v>3.4999999999999978</v>
      </c>
      <c r="AM337" s="99">
        <f>求节点(节奏总纲!$D$4:$D$113,AF$5:AF$104,$AI337)</f>
        <v>3.4999999999999978</v>
      </c>
      <c r="AN337" s="99">
        <f>求节点(节奏总纲!$D$4:$D$113,AG$5:AG$104,$AI337)</f>
        <v>3.4999999999999978</v>
      </c>
    </row>
    <row r="338" spans="35:40" x14ac:dyDescent="0.2">
      <c r="AI338" s="99">
        <v>334</v>
      </c>
      <c r="AJ338" s="99">
        <f>求节点(节奏总纲!$D$4:$D$113,AC$5:AC$104,$AI338)</f>
        <v>3.4999999999999978</v>
      </c>
      <c r="AK338" s="99">
        <f>求节点(节奏总纲!$D$4:$D$113,AD$5:AD$104,$AI338)</f>
        <v>3.4999999999999978</v>
      </c>
      <c r="AL338" s="99">
        <f>求节点(节奏总纲!$D$4:$D$113,AE$5:AE$104,$AI338)</f>
        <v>3.4999999999999978</v>
      </c>
      <c r="AM338" s="99">
        <f>求节点(节奏总纲!$D$4:$D$113,AF$5:AF$104,$AI338)</f>
        <v>3.4999999999999978</v>
      </c>
      <c r="AN338" s="99">
        <f>求节点(节奏总纲!$D$4:$D$113,AG$5:AG$104,$AI338)</f>
        <v>3.4999999999999978</v>
      </c>
    </row>
    <row r="339" spans="35:40" x14ac:dyDescent="0.2">
      <c r="AI339" s="99">
        <v>335</v>
      </c>
      <c r="AJ339" s="99">
        <f>求节点(节奏总纲!$D$4:$D$113,AC$5:AC$104,$AI339)</f>
        <v>3.4999999999999978</v>
      </c>
      <c r="AK339" s="99">
        <f>求节点(节奏总纲!$D$4:$D$113,AD$5:AD$104,$AI339)</f>
        <v>3.4999999999999978</v>
      </c>
      <c r="AL339" s="99">
        <f>求节点(节奏总纲!$D$4:$D$113,AE$5:AE$104,$AI339)</f>
        <v>3.4999999999999978</v>
      </c>
      <c r="AM339" s="99">
        <f>求节点(节奏总纲!$D$4:$D$113,AF$5:AF$104,$AI339)</f>
        <v>3.4999999999999978</v>
      </c>
      <c r="AN339" s="99">
        <f>求节点(节奏总纲!$D$4:$D$113,AG$5:AG$104,$AI339)</f>
        <v>3.4999999999999978</v>
      </c>
    </row>
    <row r="340" spans="35:40" x14ac:dyDescent="0.2">
      <c r="AI340" s="99">
        <v>336</v>
      </c>
      <c r="AJ340" s="99">
        <f>求节点(节奏总纲!$D$4:$D$113,AC$5:AC$104,$AI340)</f>
        <v>3.4999999999999978</v>
      </c>
      <c r="AK340" s="99">
        <f>求节点(节奏总纲!$D$4:$D$113,AD$5:AD$104,$AI340)</f>
        <v>3.4999999999999978</v>
      </c>
      <c r="AL340" s="99">
        <f>求节点(节奏总纲!$D$4:$D$113,AE$5:AE$104,$AI340)</f>
        <v>3.4999999999999978</v>
      </c>
      <c r="AM340" s="99">
        <f>求节点(节奏总纲!$D$4:$D$113,AF$5:AF$104,$AI340)</f>
        <v>3.4999999999999978</v>
      </c>
      <c r="AN340" s="99">
        <f>求节点(节奏总纲!$D$4:$D$113,AG$5:AG$104,$AI340)</f>
        <v>3.4999999999999978</v>
      </c>
    </row>
    <row r="341" spans="35:40" x14ac:dyDescent="0.2">
      <c r="AI341" s="99">
        <v>337</v>
      </c>
      <c r="AJ341" s="99">
        <f>求节点(节奏总纲!$D$4:$D$113,AC$5:AC$104,$AI341)</f>
        <v>3.4999999999999978</v>
      </c>
      <c r="AK341" s="99">
        <f>求节点(节奏总纲!$D$4:$D$113,AD$5:AD$104,$AI341)</f>
        <v>3.4999999999999978</v>
      </c>
      <c r="AL341" s="99">
        <f>求节点(节奏总纲!$D$4:$D$113,AE$5:AE$104,$AI341)</f>
        <v>3.4999999999999978</v>
      </c>
      <c r="AM341" s="99">
        <f>求节点(节奏总纲!$D$4:$D$113,AF$5:AF$104,$AI341)</f>
        <v>3.4999999999999978</v>
      </c>
      <c r="AN341" s="99">
        <f>求节点(节奏总纲!$D$4:$D$113,AG$5:AG$104,$AI341)</f>
        <v>3.4999999999999978</v>
      </c>
    </row>
    <row r="342" spans="35:40" x14ac:dyDescent="0.2">
      <c r="AI342" s="99">
        <v>338</v>
      </c>
      <c r="AJ342" s="99">
        <f>求节点(节奏总纲!$D$4:$D$113,AC$5:AC$104,$AI342)</f>
        <v>3.4999999999999978</v>
      </c>
      <c r="AK342" s="99">
        <f>求节点(节奏总纲!$D$4:$D$113,AD$5:AD$104,$AI342)</f>
        <v>3.4999999999999978</v>
      </c>
      <c r="AL342" s="99">
        <f>求节点(节奏总纲!$D$4:$D$113,AE$5:AE$104,$AI342)</f>
        <v>3.4999999999999978</v>
      </c>
      <c r="AM342" s="99">
        <f>求节点(节奏总纲!$D$4:$D$113,AF$5:AF$104,$AI342)</f>
        <v>3.4999999999999978</v>
      </c>
      <c r="AN342" s="99">
        <f>求节点(节奏总纲!$D$4:$D$113,AG$5:AG$104,$AI342)</f>
        <v>3.4999999999999978</v>
      </c>
    </row>
    <row r="343" spans="35:40" x14ac:dyDescent="0.2">
      <c r="AI343" s="99">
        <v>339</v>
      </c>
      <c r="AJ343" s="99">
        <f>求节点(节奏总纲!$D$4:$D$113,AC$5:AC$104,$AI343)</f>
        <v>3.4999999999999978</v>
      </c>
      <c r="AK343" s="99">
        <f>求节点(节奏总纲!$D$4:$D$113,AD$5:AD$104,$AI343)</f>
        <v>3.4999999999999978</v>
      </c>
      <c r="AL343" s="99">
        <f>求节点(节奏总纲!$D$4:$D$113,AE$5:AE$104,$AI343)</f>
        <v>3.4999999999999978</v>
      </c>
      <c r="AM343" s="99">
        <f>求节点(节奏总纲!$D$4:$D$113,AF$5:AF$104,$AI343)</f>
        <v>3.4999999999999978</v>
      </c>
      <c r="AN343" s="99">
        <f>求节点(节奏总纲!$D$4:$D$113,AG$5:AG$104,$AI343)</f>
        <v>3.4999999999999978</v>
      </c>
    </row>
    <row r="344" spans="35:40" x14ac:dyDescent="0.2">
      <c r="AI344" s="99">
        <v>340</v>
      </c>
      <c r="AJ344" s="99">
        <f>求节点(节奏总纲!$D$4:$D$113,AC$5:AC$104,$AI344)</f>
        <v>3.4999999999999978</v>
      </c>
      <c r="AK344" s="99">
        <f>求节点(节奏总纲!$D$4:$D$113,AD$5:AD$104,$AI344)</f>
        <v>3.4999999999999978</v>
      </c>
      <c r="AL344" s="99">
        <f>求节点(节奏总纲!$D$4:$D$113,AE$5:AE$104,$AI344)</f>
        <v>3.4999999999999978</v>
      </c>
      <c r="AM344" s="99">
        <f>求节点(节奏总纲!$D$4:$D$113,AF$5:AF$104,$AI344)</f>
        <v>3.4999999999999978</v>
      </c>
      <c r="AN344" s="99">
        <f>求节点(节奏总纲!$D$4:$D$113,AG$5:AG$104,$AI344)</f>
        <v>3.4999999999999978</v>
      </c>
    </row>
    <row r="345" spans="35:40" x14ac:dyDescent="0.2">
      <c r="AI345" s="99">
        <v>341</v>
      </c>
      <c r="AJ345" s="99">
        <f>求节点(节奏总纲!$D$4:$D$113,AC$5:AC$104,$AI345)</f>
        <v>3.4999999999999978</v>
      </c>
      <c r="AK345" s="99">
        <f>求节点(节奏总纲!$D$4:$D$113,AD$5:AD$104,$AI345)</f>
        <v>3.4999999999999978</v>
      </c>
      <c r="AL345" s="99">
        <f>求节点(节奏总纲!$D$4:$D$113,AE$5:AE$104,$AI345)</f>
        <v>3.4999999999999978</v>
      </c>
      <c r="AM345" s="99">
        <f>求节点(节奏总纲!$D$4:$D$113,AF$5:AF$104,$AI345)</f>
        <v>3.4999999999999978</v>
      </c>
      <c r="AN345" s="99">
        <f>求节点(节奏总纲!$D$4:$D$113,AG$5:AG$104,$AI345)</f>
        <v>3.4999999999999978</v>
      </c>
    </row>
    <row r="346" spans="35:40" x14ac:dyDescent="0.2">
      <c r="AI346" s="99">
        <v>342</v>
      </c>
      <c r="AJ346" s="99">
        <f>求节点(节奏总纲!$D$4:$D$113,AC$5:AC$104,$AI346)</f>
        <v>3.4999999999999978</v>
      </c>
      <c r="AK346" s="99">
        <f>求节点(节奏总纲!$D$4:$D$113,AD$5:AD$104,$AI346)</f>
        <v>3.4999999999999978</v>
      </c>
      <c r="AL346" s="99">
        <f>求节点(节奏总纲!$D$4:$D$113,AE$5:AE$104,$AI346)</f>
        <v>3.4999999999999978</v>
      </c>
      <c r="AM346" s="99">
        <f>求节点(节奏总纲!$D$4:$D$113,AF$5:AF$104,$AI346)</f>
        <v>3.4999999999999978</v>
      </c>
      <c r="AN346" s="99">
        <f>求节点(节奏总纲!$D$4:$D$113,AG$5:AG$104,$AI346)</f>
        <v>3.4999999999999978</v>
      </c>
    </row>
    <row r="347" spans="35:40" x14ac:dyDescent="0.2">
      <c r="AI347" s="99">
        <v>343</v>
      </c>
      <c r="AJ347" s="99">
        <f>求节点(节奏总纲!$D$4:$D$113,AC$5:AC$104,$AI347)</f>
        <v>3.4999999999999978</v>
      </c>
      <c r="AK347" s="99">
        <f>求节点(节奏总纲!$D$4:$D$113,AD$5:AD$104,$AI347)</f>
        <v>3.4999999999999978</v>
      </c>
      <c r="AL347" s="99">
        <f>求节点(节奏总纲!$D$4:$D$113,AE$5:AE$104,$AI347)</f>
        <v>3.4999999999999978</v>
      </c>
      <c r="AM347" s="99">
        <f>求节点(节奏总纲!$D$4:$D$113,AF$5:AF$104,$AI347)</f>
        <v>3.4999999999999978</v>
      </c>
      <c r="AN347" s="99">
        <f>求节点(节奏总纲!$D$4:$D$113,AG$5:AG$104,$AI347)</f>
        <v>3.4999999999999978</v>
      </c>
    </row>
    <row r="348" spans="35:40" x14ac:dyDescent="0.2">
      <c r="AI348" s="99">
        <v>344</v>
      </c>
      <c r="AJ348" s="99">
        <f>求节点(节奏总纲!$D$4:$D$113,AC$5:AC$104,$AI348)</f>
        <v>3.4999999999999978</v>
      </c>
      <c r="AK348" s="99">
        <f>求节点(节奏总纲!$D$4:$D$113,AD$5:AD$104,$AI348)</f>
        <v>3.4999999999999978</v>
      </c>
      <c r="AL348" s="99">
        <f>求节点(节奏总纲!$D$4:$D$113,AE$5:AE$104,$AI348)</f>
        <v>3.4999999999999978</v>
      </c>
      <c r="AM348" s="99">
        <f>求节点(节奏总纲!$D$4:$D$113,AF$5:AF$104,$AI348)</f>
        <v>3.4999999999999978</v>
      </c>
      <c r="AN348" s="99">
        <f>求节点(节奏总纲!$D$4:$D$113,AG$5:AG$104,$AI348)</f>
        <v>3.4999999999999978</v>
      </c>
    </row>
    <row r="349" spans="35:40" x14ac:dyDescent="0.2">
      <c r="AI349" s="99">
        <v>345</v>
      </c>
      <c r="AJ349" s="99">
        <f>求节点(节奏总纲!$D$4:$D$113,AC$5:AC$104,$AI349)</f>
        <v>3.4999999999999978</v>
      </c>
      <c r="AK349" s="99">
        <f>求节点(节奏总纲!$D$4:$D$113,AD$5:AD$104,$AI349)</f>
        <v>3.4999999999999978</v>
      </c>
      <c r="AL349" s="99">
        <f>求节点(节奏总纲!$D$4:$D$113,AE$5:AE$104,$AI349)</f>
        <v>3.4999999999999978</v>
      </c>
      <c r="AM349" s="99">
        <f>求节点(节奏总纲!$D$4:$D$113,AF$5:AF$104,$AI349)</f>
        <v>3.4999999999999978</v>
      </c>
      <c r="AN349" s="99">
        <f>求节点(节奏总纲!$D$4:$D$113,AG$5:AG$104,$AI349)</f>
        <v>3.4999999999999978</v>
      </c>
    </row>
    <row r="350" spans="35:40" x14ac:dyDescent="0.2">
      <c r="AI350" s="99">
        <v>346</v>
      </c>
      <c r="AJ350" s="99">
        <f>求节点(节奏总纲!$D$4:$D$113,AC$5:AC$104,$AI350)</f>
        <v>3.4999999999999978</v>
      </c>
      <c r="AK350" s="99">
        <f>求节点(节奏总纲!$D$4:$D$113,AD$5:AD$104,$AI350)</f>
        <v>3.4999999999999978</v>
      </c>
      <c r="AL350" s="99">
        <f>求节点(节奏总纲!$D$4:$D$113,AE$5:AE$104,$AI350)</f>
        <v>3.4999999999999978</v>
      </c>
      <c r="AM350" s="99">
        <f>求节点(节奏总纲!$D$4:$D$113,AF$5:AF$104,$AI350)</f>
        <v>3.4999999999999978</v>
      </c>
      <c r="AN350" s="99">
        <f>求节点(节奏总纲!$D$4:$D$113,AG$5:AG$104,$AI350)</f>
        <v>3.4999999999999978</v>
      </c>
    </row>
    <row r="351" spans="35:40" x14ac:dyDescent="0.2">
      <c r="AI351" s="99">
        <v>347</v>
      </c>
      <c r="AJ351" s="99">
        <f>求节点(节奏总纲!$D$4:$D$113,AC$5:AC$104,$AI351)</f>
        <v>3.4999999999999978</v>
      </c>
      <c r="AK351" s="99">
        <f>求节点(节奏总纲!$D$4:$D$113,AD$5:AD$104,$AI351)</f>
        <v>3.4999999999999978</v>
      </c>
      <c r="AL351" s="99">
        <f>求节点(节奏总纲!$D$4:$D$113,AE$5:AE$104,$AI351)</f>
        <v>3.4999999999999978</v>
      </c>
      <c r="AM351" s="99">
        <f>求节点(节奏总纲!$D$4:$D$113,AF$5:AF$104,$AI351)</f>
        <v>3.4999999999999978</v>
      </c>
      <c r="AN351" s="99">
        <f>求节点(节奏总纲!$D$4:$D$113,AG$5:AG$104,$AI351)</f>
        <v>3.4999999999999978</v>
      </c>
    </row>
    <row r="352" spans="35:40" x14ac:dyDescent="0.2">
      <c r="AI352" s="99">
        <v>348</v>
      </c>
      <c r="AJ352" s="99">
        <f>求节点(节奏总纲!$D$4:$D$113,AC$5:AC$104,$AI352)</f>
        <v>3.4999999999999978</v>
      </c>
      <c r="AK352" s="99">
        <f>求节点(节奏总纲!$D$4:$D$113,AD$5:AD$104,$AI352)</f>
        <v>3.4999999999999978</v>
      </c>
      <c r="AL352" s="99">
        <f>求节点(节奏总纲!$D$4:$D$113,AE$5:AE$104,$AI352)</f>
        <v>3.4999999999999978</v>
      </c>
      <c r="AM352" s="99">
        <f>求节点(节奏总纲!$D$4:$D$113,AF$5:AF$104,$AI352)</f>
        <v>3.4999999999999978</v>
      </c>
      <c r="AN352" s="99">
        <f>求节点(节奏总纲!$D$4:$D$113,AG$5:AG$104,$AI352)</f>
        <v>3.4999999999999978</v>
      </c>
    </row>
    <row r="353" spans="35:43" x14ac:dyDescent="0.2">
      <c r="AI353" s="99">
        <v>349</v>
      </c>
      <c r="AJ353" s="99">
        <f>求节点(节奏总纲!$D$4:$D$113,AC$5:AC$104,$AI353)</f>
        <v>3.4999999999999978</v>
      </c>
      <c r="AK353" s="99">
        <f>求节点(节奏总纲!$D$4:$D$113,AD$5:AD$104,$AI353)</f>
        <v>3.4999999999999978</v>
      </c>
      <c r="AL353" s="99">
        <f>求节点(节奏总纲!$D$4:$D$113,AE$5:AE$104,$AI353)</f>
        <v>3.4999999999999978</v>
      </c>
      <c r="AM353" s="99">
        <f>求节点(节奏总纲!$D$4:$D$113,AF$5:AF$104,$AI353)</f>
        <v>3.4999999999999978</v>
      </c>
      <c r="AN353" s="99">
        <f>求节点(节奏总纲!$D$4:$D$113,AG$5:AG$104,$AI353)</f>
        <v>3.4999999999999978</v>
      </c>
    </row>
    <row r="354" spans="35:43" x14ac:dyDescent="0.2">
      <c r="AI354" s="99">
        <v>350</v>
      </c>
      <c r="AJ354" s="99">
        <f>求节点(节奏总纲!$D$4:$D$113,AC$5:AC$104,$AI354)</f>
        <v>3.4999999999999978</v>
      </c>
      <c r="AK354" s="99">
        <f>求节点(节奏总纲!$D$4:$D$113,AD$5:AD$104,$AI354)</f>
        <v>3.4999999999999978</v>
      </c>
      <c r="AL354" s="99">
        <f>求节点(节奏总纲!$D$4:$D$113,AE$5:AE$104,$AI354)</f>
        <v>3.4999999999999978</v>
      </c>
      <c r="AM354" s="99">
        <f>求节点(节奏总纲!$D$4:$D$113,AF$5:AF$104,$AI354)</f>
        <v>3.4999999999999978</v>
      </c>
      <c r="AN354" s="99">
        <f>求节点(节奏总纲!$D$4:$D$113,AG$5:AG$104,$AI354)</f>
        <v>3.4999999999999978</v>
      </c>
    </row>
    <row r="355" spans="35:43" x14ac:dyDescent="0.2">
      <c r="AI355" s="99">
        <v>351</v>
      </c>
      <c r="AJ355" s="99">
        <f>求节点(节奏总纲!$D$4:$D$113,AC$5:AC$104,$AI355)</f>
        <v>3.4999999999999978</v>
      </c>
      <c r="AK355" s="99">
        <f>求节点(节奏总纲!$D$4:$D$113,AD$5:AD$104,$AI355)</f>
        <v>3.4999999999999978</v>
      </c>
      <c r="AL355" s="99">
        <f>求节点(节奏总纲!$D$4:$D$113,AE$5:AE$104,$AI355)</f>
        <v>3.4999999999999978</v>
      </c>
      <c r="AM355" s="99">
        <f>求节点(节奏总纲!$D$4:$D$113,AF$5:AF$104,$AI355)</f>
        <v>3.4999999999999978</v>
      </c>
      <c r="AN355" s="99">
        <f>求节点(节奏总纲!$D$4:$D$113,AG$5:AG$104,$AI355)</f>
        <v>3.4999999999999978</v>
      </c>
    </row>
    <row r="356" spans="35:43" x14ac:dyDescent="0.2">
      <c r="AI356" s="99">
        <v>352</v>
      </c>
      <c r="AJ356" s="99">
        <f>求节点(节奏总纲!$D$4:$D$113,AC$5:AC$104,$AI356)</f>
        <v>3.4999999999999978</v>
      </c>
      <c r="AK356" s="99">
        <f>求节点(节奏总纲!$D$4:$D$113,AD$5:AD$104,$AI356)</f>
        <v>3.4999999999999978</v>
      </c>
      <c r="AL356" s="99">
        <f>求节点(节奏总纲!$D$4:$D$113,AE$5:AE$104,$AI356)</f>
        <v>3.4999999999999978</v>
      </c>
      <c r="AM356" s="99">
        <f>求节点(节奏总纲!$D$4:$D$113,AF$5:AF$104,$AI356)</f>
        <v>3.4999999999999978</v>
      </c>
      <c r="AN356" s="99">
        <f>求节点(节奏总纲!$D$4:$D$113,AG$5:AG$104,$AI356)</f>
        <v>3.4999999999999978</v>
      </c>
    </row>
    <row r="357" spans="35:43" x14ac:dyDescent="0.2">
      <c r="AI357" s="99">
        <v>353</v>
      </c>
      <c r="AJ357" s="99">
        <f>求节点(节奏总纲!$D$4:$D$113,AC$5:AC$104,$AI357)</f>
        <v>3.4999999999999978</v>
      </c>
      <c r="AK357" s="99">
        <f>求节点(节奏总纲!$D$4:$D$113,AD$5:AD$104,$AI357)</f>
        <v>3.4999999999999978</v>
      </c>
      <c r="AL357" s="99">
        <f>求节点(节奏总纲!$D$4:$D$113,AE$5:AE$104,$AI357)</f>
        <v>3.4999999999999978</v>
      </c>
      <c r="AM357" s="99">
        <f>求节点(节奏总纲!$D$4:$D$113,AF$5:AF$104,$AI357)</f>
        <v>3.4999999999999978</v>
      </c>
      <c r="AN357" s="99">
        <f>求节点(节奏总纲!$D$4:$D$113,AG$5:AG$104,$AI357)</f>
        <v>3.4999999999999978</v>
      </c>
    </row>
    <row r="358" spans="35:43" x14ac:dyDescent="0.2">
      <c r="AI358" s="99">
        <v>354</v>
      </c>
      <c r="AJ358" s="99">
        <f>求节点(节奏总纲!$D$4:$D$113,AC$5:AC$104,$AI358)</f>
        <v>3.4999999999999978</v>
      </c>
      <c r="AK358" s="99">
        <f>求节点(节奏总纲!$D$4:$D$113,AD$5:AD$104,$AI358)</f>
        <v>3.4999999999999978</v>
      </c>
      <c r="AL358" s="99">
        <f>求节点(节奏总纲!$D$4:$D$113,AE$5:AE$104,$AI358)</f>
        <v>3.4999999999999978</v>
      </c>
      <c r="AM358" s="99">
        <f>求节点(节奏总纲!$D$4:$D$113,AF$5:AF$104,$AI358)</f>
        <v>3.4999999999999978</v>
      </c>
      <c r="AN358" s="99">
        <f>求节点(节奏总纲!$D$4:$D$113,AG$5:AG$104,$AI358)</f>
        <v>3.4999999999999978</v>
      </c>
    </row>
    <row r="359" spans="35:43" x14ac:dyDescent="0.2">
      <c r="AI359" s="99">
        <v>355</v>
      </c>
      <c r="AJ359" s="99">
        <f>求节点(节奏总纲!$D$4:$D$113,AC$5:AC$104,$AI359)</f>
        <v>3.4999999999999978</v>
      </c>
      <c r="AK359" s="99">
        <f>求节点(节奏总纲!$D$4:$D$113,AD$5:AD$104,$AI359)</f>
        <v>3.4999999999999978</v>
      </c>
      <c r="AL359" s="99">
        <f>求节点(节奏总纲!$D$4:$D$113,AE$5:AE$104,$AI359)</f>
        <v>3.4999999999999978</v>
      </c>
      <c r="AM359" s="99">
        <f>求节点(节奏总纲!$D$4:$D$113,AF$5:AF$104,$AI359)</f>
        <v>3.4999999999999978</v>
      </c>
      <c r="AN359" s="99">
        <f>求节点(节奏总纲!$D$4:$D$113,AG$5:AG$104,$AI359)</f>
        <v>3.4999999999999978</v>
      </c>
    </row>
    <row r="360" spans="35:43" x14ac:dyDescent="0.2">
      <c r="AI360" s="99">
        <v>356</v>
      </c>
      <c r="AJ360" s="99">
        <f>求节点(节奏总纲!$D$4:$D$113,AC$5:AC$104,$AI360)</f>
        <v>3.4999999999999978</v>
      </c>
      <c r="AK360" s="99">
        <f>求节点(节奏总纲!$D$4:$D$113,AD$5:AD$104,$AI360)</f>
        <v>3.4999999999999978</v>
      </c>
      <c r="AL360" s="99">
        <f>求节点(节奏总纲!$D$4:$D$113,AE$5:AE$104,$AI360)</f>
        <v>3.4999999999999978</v>
      </c>
      <c r="AM360" s="99">
        <f>求节点(节奏总纲!$D$4:$D$113,AF$5:AF$104,$AI360)</f>
        <v>3.4999999999999978</v>
      </c>
      <c r="AN360" s="99">
        <f>求节点(节奏总纲!$D$4:$D$113,AG$5:AG$104,$AI360)</f>
        <v>3.4999999999999978</v>
      </c>
    </row>
    <row r="361" spans="35:43" x14ac:dyDescent="0.2">
      <c r="AI361" s="99">
        <v>357</v>
      </c>
      <c r="AJ361" s="99">
        <f>求节点(节奏总纲!$D$4:$D$113,AC$5:AC$104,$AI361)</f>
        <v>3.4999999999999978</v>
      </c>
      <c r="AK361" s="99">
        <f>求节点(节奏总纲!$D$4:$D$113,AD$5:AD$104,$AI361)</f>
        <v>3.4999999999999978</v>
      </c>
      <c r="AL361" s="99">
        <f>求节点(节奏总纲!$D$4:$D$113,AE$5:AE$104,$AI361)</f>
        <v>3.4999999999999978</v>
      </c>
      <c r="AM361" s="99">
        <f>求节点(节奏总纲!$D$4:$D$113,AF$5:AF$104,$AI361)</f>
        <v>3.4999999999999978</v>
      </c>
      <c r="AN361" s="99">
        <f>求节点(节奏总纲!$D$4:$D$113,AG$5:AG$104,$AI361)</f>
        <v>3.4999999999999978</v>
      </c>
    </row>
    <row r="362" spans="35:43" x14ac:dyDescent="0.2">
      <c r="AI362" s="99">
        <v>358</v>
      </c>
      <c r="AJ362" s="99">
        <f>求节点(节奏总纲!$D$4:$D$113,AC$5:AC$104,$AI362)</f>
        <v>3.4999999999999978</v>
      </c>
      <c r="AK362" s="99">
        <f>求节点(节奏总纲!$D$4:$D$113,AD$5:AD$104,$AI362)</f>
        <v>3.4999999999999978</v>
      </c>
      <c r="AL362" s="99">
        <f>求节点(节奏总纲!$D$4:$D$113,AE$5:AE$104,$AI362)</f>
        <v>3.4999999999999978</v>
      </c>
      <c r="AM362" s="99">
        <f>求节点(节奏总纲!$D$4:$D$113,AF$5:AF$104,$AI362)</f>
        <v>3.4999999999999978</v>
      </c>
      <c r="AN362" s="99">
        <f>求节点(节奏总纲!$D$4:$D$113,AG$5:AG$104,$AI362)</f>
        <v>3.4999999999999978</v>
      </c>
    </row>
    <row r="363" spans="35:43" x14ac:dyDescent="0.2">
      <c r="AI363" s="99">
        <v>359</v>
      </c>
      <c r="AJ363" s="99">
        <f>求节点(节奏总纲!$D$4:$D$113,AC$5:AC$104,$AI363)</f>
        <v>3.4999999999999978</v>
      </c>
      <c r="AK363" s="99">
        <f>求节点(节奏总纲!$D$4:$D$113,AD$5:AD$104,$AI363)</f>
        <v>3.4999999999999978</v>
      </c>
      <c r="AL363" s="99">
        <f>求节点(节奏总纲!$D$4:$D$113,AE$5:AE$104,$AI363)</f>
        <v>3.4999999999999978</v>
      </c>
      <c r="AM363" s="99">
        <f>求节点(节奏总纲!$D$4:$D$113,AF$5:AF$104,$AI363)</f>
        <v>3.4999999999999978</v>
      </c>
      <c r="AN363" s="99">
        <f>求节点(节奏总纲!$D$4:$D$113,AG$5:AG$104,$AI363)</f>
        <v>3.4999999999999978</v>
      </c>
    </row>
    <row r="364" spans="35:43" x14ac:dyDescent="0.2">
      <c r="AI364" s="99">
        <v>360</v>
      </c>
      <c r="AJ364" s="99">
        <f>求节点(节奏总纲!$D$4:$D$113,AC$5:AC$104,$AI364)</f>
        <v>3.4999999999999978</v>
      </c>
      <c r="AK364" s="99">
        <f>求节点(节奏总纲!$D$4:$D$113,AD$5:AD$104,$AI364)</f>
        <v>3.4999999999999978</v>
      </c>
      <c r="AL364" s="99">
        <f>求节点(节奏总纲!$D$4:$D$113,AE$5:AE$104,$AI364)</f>
        <v>3.4999999999999978</v>
      </c>
      <c r="AM364" s="99">
        <f>求节点(节奏总纲!$D$4:$D$113,AF$5:AF$104,$AI364)</f>
        <v>3.4999999999999978</v>
      </c>
      <c r="AN364" s="99">
        <f>求节点(节奏总纲!$D$4:$D$113,AG$5:AG$104,$AI364)</f>
        <v>3.4999999999999978</v>
      </c>
    </row>
    <row r="365" spans="35:43" x14ac:dyDescent="0.2">
      <c r="AI365" s="99"/>
      <c r="AJ365" s="99"/>
      <c r="AK365" s="99"/>
      <c r="AL365" s="99"/>
      <c r="AM365" s="99"/>
      <c r="AN365" s="99"/>
      <c r="AO365" s="99"/>
      <c r="AP365" s="99"/>
      <c r="AQ365" s="99"/>
    </row>
    <row r="366" spans="35:43" x14ac:dyDescent="0.2">
      <c r="AI366" s="99"/>
      <c r="AJ366" s="99"/>
      <c r="AK366" s="99"/>
      <c r="AL366" s="99"/>
      <c r="AM366" s="99"/>
      <c r="AN366" s="99"/>
      <c r="AO366" s="99"/>
      <c r="AP366" s="99"/>
      <c r="AQ366" s="99"/>
    </row>
    <row r="367" spans="35:43" x14ac:dyDescent="0.2">
      <c r="AI367" s="99"/>
      <c r="AJ367" s="99"/>
      <c r="AK367" s="99"/>
      <c r="AL367" s="99"/>
      <c r="AM367" s="99"/>
      <c r="AN367" s="99"/>
      <c r="AO367" s="99"/>
      <c r="AP367" s="99"/>
      <c r="AQ367" s="99"/>
    </row>
  </sheetData>
  <mergeCells count="10">
    <mergeCell ref="A10:A26"/>
    <mergeCell ref="AJ3:AN3"/>
    <mergeCell ref="B30:C30"/>
    <mergeCell ref="B31:C31"/>
    <mergeCell ref="AC3:AG3"/>
    <mergeCell ref="G8:K8"/>
    <mergeCell ref="L8:P8"/>
    <mergeCell ref="Q8:U8"/>
    <mergeCell ref="X3:AB3"/>
    <mergeCell ref="B8:F8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V21"/>
  <sheetViews>
    <sheetView topLeftCell="J1" workbookViewId="0">
      <selection activeCell="R37" sqref="R37"/>
    </sheetView>
  </sheetViews>
  <sheetFormatPr defaultRowHeight="12" x14ac:dyDescent="0.2"/>
  <cols>
    <col min="1" max="7" width="9" style="1"/>
    <col min="8" max="8" width="5.75" style="29" customWidth="1"/>
    <col min="9" max="16384" width="9" style="1"/>
  </cols>
  <sheetData>
    <row r="1" spans="1:22" x14ac:dyDescent="0.2">
      <c r="A1" s="1" t="s">
        <v>135</v>
      </c>
      <c r="J1" s="1" t="s">
        <v>136</v>
      </c>
    </row>
    <row r="2" spans="1:22" x14ac:dyDescent="0.2">
      <c r="C2" s="153" t="s">
        <v>8</v>
      </c>
      <c r="D2" s="153"/>
      <c r="K2" s="1" t="s">
        <v>150</v>
      </c>
    </row>
    <row r="3" spans="1:22" x14ac:dyDescent="0.2">
      <c r="C3" s="4" t="s">
        <v>1</v>
      </c>
      <c r="D3" s="4" t="s">
        <v>2</v>
      </c>
      <c r="L3" s="74" t="s">
        <v>137</v>
      </c>
      <c r="M3" s="73">
        <v>2</v>
      </c>
    </row>
    <row r="4" spans="1:22" x14ac:dyDescent="0.2">
      <c r="C4" s="4" t="s">
        <v>120</v>
      </c>
      <c r="D4" s="4">
        <v>10</v>
      </c>
      <c r="L4" s="74" t="s">
        <v>138</v>
      </c>
      <c r="M4" s="73">
        <v>2</v>
      </c>
    </row>
    <row r="5" spans="1:22" x14ac:dyDescent="0.2">
      <c r="C5" s="4" t="s">
        <v>3</v>
      </c>
      <c r="D5" s="4">
        <v>20</v>
      </c>
      <c r="L5" s="74" t="s">
        <v>145</v>
      </c>
      <c r="M5" s="73">
        <v>5</v>
      </c>
    </row>
    <row r="6" spans="1:22" x14ac:dyDescent="0.2">
      <c r="C6" s="4" t="s">
        <v>4</v>
      </c>
      <c r="D6" s="4">
        <v>20</v>
      </c>
      <c r="L6" s="3" t="s">
        <v>146</v>
      </c>
      <c r="M6" s="2">
        <v>3</v>
      </c>
      <c r="N6" s="2"/>
    </row>
    <row r="7" spans="1:22" x14ac:dyDescent="0.2">
      <c r="C7" s="4" t="s">
        <v>5</v>
      </c>
      <c r="D7" s="4">
        <v>5</v>
      </c>
      <c r="U7" s="141" t="s">
        <v>151</v>
      </c>
      <c r="V7" s="141"/>
    </row>
    <row r="8" spans="1:22" x14ac:dyDescent="0.2">
      <c r="C8" s="4" t="s">
        <v>6</v>
      </c>
      <c r="D8" s="4">
        <v>20</v>
      </c>
      <c r="L8" s="77" t="s">
        <v>139</v>
      </c>
      <c r="M8" s="77" t="s">
        <v>140</v>
      </c>
      <c r="N8" s="78" t="s">
        <v>141</v>
      </c>
      <c r="O8" s="78" t="s">
        <v>142</v>
      </c>
      <c r="P8" s="78" t="s">
        <v>143</v>
      </c>
      <c r="Q8" s="78" t="s">
        <v>144</v>
      </c>
      <c r="R8" s="79" t="s">
        <v>148</v>
      </c>
      <c r="S8" s="78" t="s">
        <v>147</v>
      </c>
      <c r="T8" s="78" t="s">
        <v>152</v>
      </c>
      <c r="U8" s="79" t="s">
        <v>149</v>
      </c>
      <c r="V8" s="80" t="s">
        <v>153</v>
      </c>
    </row>
    <row r="9" spans="1:22" x14ac:dyDescent="0.2">
      <c r="C9" s="4" t="s">
        <v>7</v>
      </c>
      <c r="D9" s="4">
        <v>5</v>
      </c>
      <c r="L9" s="75">
        <v>0</v>
      </c>
      <c r="U9" s="75">
        <v>0</v>
      </c>
      <c r="V9" s="75">
        <v>1</v>
      </c>
    </row>
    <row r="10" spans="1:22" x14ac:dyDescent="0.2">
      <c r="C10" s="23"/>
      <c r="D10" s="23"/>
      <c r="L10" s="73">
        <v>1</v>
      </c>
      <c r="M10" s="73">
        <v>1</v>
      </c>
      <c r="N10" s="72">
        <f>1.5+(2*L10-1)</f>
        <v>2.5</v>
      </c>
      <c r="O10" s="1">
        <f>2^0.5*N10</f>
        <v>3.5355339059327378</v>
      </c>
      <c r="P10" s="73">
        <f t="shared" ref="P10:P19" si="0">N10*$M$6*2*$M10+$M$5</f>
        <v>20</v>
      </c>
      <c r="Q10" s="73">
        <f t="shared" ref="Q10:Q19" si="1">O10*$M$6*2*$M10+$M$5</f>
        <v>26.213203435596427</v>
      </c>
      <c r="R10" s="1">
        <f>P10*65%+Q10*35%</f>
        <v>22.174621202458749</v>
      </c>
      <c r="S10" s="73">
        <f t="shared" ref="S10:S19" si="2">((L10*$M$4*2+$M$3)^2-$M$3^2)/($M$4^2)*70%</f>
        <v>5.6</v>
      </c>
      <c r="T10" s="72">
        <f t="shared" ref="T10:T19" si="3">$R$10/R10</f>
        <v>1</v>
      </c>
      <c r="U10" s="73">
        <f>SUM($S$10:S10)</f>
        <v>5.6</v>
      </c>
      <c r="V10" s="72">
        <f>($R$10*U10)/SUMPRODUCT(R$10:R10,S$10:S10)</f>
        <v>1</v>
      </c>
    </row>
    <row r="11" spans="1:22" x14ac:dyDescent="0.2">
      <c r="B11" s="24" t="s">
        <v>49</v>
      </c>
      <c r="C11" s="12" t="s">
        <v>50</v>
      </c>
      <c r="D11" s="12">
        <v>5</v>
      </c>
      <c r="L11" s="73">
        <v>2</v>
      </c>
      <c r="M11" s="73">
        <v>1</v>
      </c>
      <c r="N11" s="88">
        <f t="shared" ref="N11:N19" si="4">1.5+(2*L11-1)</f>
        <v>4.5</v>
      </c>
      <c r="O11" s="1">
        <f t="shared" ref="O11:O19" si="5">2^0.5*N11</f>
        <v>6.3639610306789285</v>
      </c>
      <c r="P11" s="73">
        <f t="shared" si="0"/>
        <v>32</v>
      </c>
      <c r="Q11" s="73">
        <f t="shared" si="1"/>
        <v>43.183766184073569</v>
      </c>
      <c r="R11" s="1">
        <f t="shared" ref="R11:R19" si="6">P11*65%+Q11*35%</f>
        <v>35.914318164425751</v>
      </c>
      <c r="S11" s="73">
        <f t="shared" si="2"/>
        <v>16.799999999999997</v>
      </c>
      <c r="T11" s="72">
        <f t="shared" si="3"/>
        <v>0.61743121784846799</v>
      </c>
      <c r="U11" s="73">
        <f>SUM($S$10:S11)</f>
        <v>22.4</v>
      </c>
      <c r="V11" s="72">
        <f>($R$10*U11)/SUMPRODUCT(R$10:R11,S$10:S11)</f>
        <v>0.68272890973246625</v>
      </c>
    </row>
    <row r="12" spans="1:22" x14ac:dyDescent="0.2">
      <c r="L12" s="73">
        <v>3</v>
      </c>
      <c r="M12" s="73">
        <v>1</v>
      </c>
      <c r="N12" s="88">
        <f t="shared" si="4"/>
        <v>6.5</v>
      </c>
      <c r="O12" s="1">
        <f t="shared" si="5"/>
        <v>9.1923881554251192</v>
      </c>
      <c r="P12" s="73">
        <f t="shared" si="0"/>
        <v>44</v>
      </c>
      <c r="Q12" s="73">
        <f t="shared" si="1"/>
        <v>60.154328932550712</v>
      </c>
      <c r="R12" s="1">
        <f t="shared" si="6"/>
        <v>49.65401512639275</v>
      </c>
      <c r="S12" s="73">
        <f t="shared" si="2"/>
        <v>33.599999999999994</v>
      </c>
      <c r="T12" s="72">
        <f t="shared" si="3"/>
        <v>0.44658264081996069</v>
      </c>
      <c r="U12" s="73">
        <f>SUM($S$10:S12)</f>
        <v>55.999999999999993</v>
      </c>
      <c r="V12" s="72">
        <f>($R$10*U12)/SUMPRODUCT(R$10:R12,S$10:S12)</f>
        <v>0.51829036162465703</v>
      </c>
    </row>
    <row r="13" spans="1:22" x14ac:dyDescent="0.2">
      <c r="L13" s="73">
        <v>4</v>
      </c>
      <c r="M13" s="73">
        <v>1</v>
      </c>
      <c r="N13" s="88">
        <f t="shared" si="4"/>
        <v>8.5</v>
      </c>
      <c r="O13" s="1">
        <f t="shared" si="5"/>
        <v>12.020815280171309</v>
      </c>
      <c r="P13" s="73">
        <f t="shared" si="0"/>
        <v>56</v>
      </c>
      <c r="Q13" s="73">
        <f t="shared" si="1"/>
        <v>77.124891681027862</v>
      </c>
      <c r="R13" s="1">
        <f t="shared" si="6"/>
        <v>63.393712088359749</v>
      </c>
      <c r="S13" s="73">
        <f t="shared" si="2"/>
        <v>56</v>
      </c>
      <c r="T13" s="72">
        <f t="shared" si="3"/>
        <v>0.34979212404459303</v>
      </c>
      <c r="U13" s="73">
        <f>SUM($S$10:S13)</f>
        <v>112</v>
      </c>
      <c r="V13" s="72">
        <f>($R$10*U13)/SUMPRODUCT(R$10:R13,S$10:S13)</f>
        <v>0.41768815626952804</v>
      </c>
    </row>
    <row r="14" spans="1:22" x14ac:dyDescent="0.2">
      <c r="B14" s="154" t="s">
        <v>51</v>
      </c>
      <c r="C14" s="19" t="s">
        <v>52</v>
      </c>
      <c r="D14" s="4">
        <v>100</v>
      </c>
      <c r="L14" s="73">
        <v>5</v>
      </c>
      <c r="M14" s="73">
        <v>1</v>
      </c>
      <c r="N14" s="88">
        <f t="shared" si="4"/>
        <v>10.5</v>
      </c>
      <c r="O14" s="1">
        <f t="shared" si="5"/>
        <v>14.849242404917499</v>
      </c>
      <c r="P14" s="73">
        <f t="shared" si="0"/>
        <v>68</v>
      </c>
      <c r="Q14" s="73">
        <f t="shared" si="1"/>
        <v>94.095454429504997</v>
      </c>
      <c r="R14" s="1">
        <f t="shared" si="6"/>
        <v>77.133409050326748</v>
      </c>
      <c r="S14" s="73">
        <f t="shared" si="2"/>
        <v>84</v>
      </c>
      <c r="T14" s="72">
        <f t="shared" si="3"/>
        <v>0.28748400304711819</v>
      </c>
      <c r="U14" s="73">
        <f>SUM($S$10:S14)</f>
        <v>196</v>
      </c>
      <c r="V14" s="72">
        <f>($R$10*U14)/SUMPRODUCT(R$10:R14,S$10:S14)</f>
        <v>0.34979212404459303</v>
      </c>
    </row>
    <row r="15" spans="1:22" x14ac:dyDescent="0.2">
      <c r="B15" s="155"/>
      <c r="C15" s="19" t="s">
        <v>53</v>
      </c>
      <c r="D15" s="4">
        <v>50</v>
      </c>
      <c r="L15" s="73">
        <v>6</v>
      </c>
      <c r="M15" s="73">
        <v>1</v>
      </c>
      <c r="N15" s="88">
        <f t="shared" si="4"/>
        <v>12.5</v>
      </c>
      <c r="O15" s="1">
        <f t="shared" si="5"/>
        <v>17.677669529663689</v>
      </c>
      <c r="P15" s="73">
        <f t="shared" si="0"/>
        <v>80</v>
      </c>
      <c r="Q15" s="73">
        <f t="shared" si="1"/>
        <v>111.06601717798213</v>
      </c>
      <c r="R15" s="1">
        <f t="shared" si="6"/>
        <v>90.873106012293746</v>
      </c>
      <c r="S15" s="73">
        <f t="shared" si="2"/>
        <v>117.6</v>
      </c>
      <c r="T15" s="72">
        <f t="shared" si="3"/>
        <v>0.24401742358689557</v>
      </c>
      <c r="U15" s="73">
        <f>SUM($S$10:S15)</f>
        <v>313.60000000000002</v>
      </c>
      <c r="V15" s="72">
        <f>($R$10*U15)/SUMPRODUCT(R$10:R15,S$10:S15)</f>
        <v>0.30088299996500834</v>
      </c>
    </row>
    <row r="16" spans="1:22" x14ac:dyDescent="0.2">
      <c r="B16" s="153" t="s">
        <v>47</v>
      </c>
      <c r="C16" s="19" t="s">
        <v>46</v>
      </c>
      <c r="D16" s="4">
        <v>0.2</v>
      </c>
      <c r="L16" s="73">
        <v>7</v>
      </c>
      <c r="M16" s="73">
        <v>1</v>
      </c>
      <c r="N16" s="88">
        <f t="shared" si="4"/>
        <v>14.5</v>
      </c>
      <c r="O16" s="1">
        <f t="shared" si="5"/>
        <v>20.50609665440988</v>
      </c>
      <c r="P16" s="73">
        <f t="shared" si="0"/>
        <v>92</v>
      </c>
      <c r="Q16" s="73">
        <f t="shared" si="1"/>
        <v>128.0365799264593</v>
      </c>
      <c r="R16" s="1">
        <f t="shared" si="6"/>
        <v>104.61280297426075</v>
      </c>
      <c r="S16" s="73">
        <f t="shared" si="2"/>
        <v>156.79999999999998</v>
      </c>
      <c r="T16" s="72">
        <f t="shared" si="3"/>
        <v>0.21196852174885955</v>
      </c>
      <c r="U16" s="73">
        <f>SUM($S$10:S16)</f>
        <v>470.4</v>
      </c>
      <c r="V16" s="72">
        <f>($R$10*U16)/SUMPRODUCT(R$10:R16,S$10:S16)</f>
        <v>0.26397334882154633</v>
      </c>
    </row>
    <row r="17" spans="2:22" x14ac:dyDescent="0.2">
      <c r="B17" s="153"/>
      <c r="C17" s="19" t="s">
        <v>48</v>
      </c>
      <c r="D17" s="20">
        <v>1.33</v>
      </c>
      <c r="L17" s="73">
        <v>8</v>
      </c>
      <c r="M17" s="73">
        <v>1</v>
      </c>
      <c r="N17" s="88">
        <f t="shared" si="4"/>
        <v>16.5</v>
      </c>
      <c r="O17" s="1">
        <f t="shared" si="5"/>
        <v>23.334523779156068</v>
      </c>
      <c r="P17" s="73">
        <f t="shared" si="0"/>
        <v>104</v>
      </c>
      <c r="Q17" s="73">
        <f t="shared" si="1"/>
        <v>145.0071426749364</v>
      </c>
      <c r="R17" s="1">
        <f t="shared" si="6"/>
        <v>118.35249993622774</v>
      </c>
      <c r="S17" s="73">
        <f t="shared" si="2"/>
        <v>201.6</v>
      </c>
      <c r="T17" s="72">
        <f t="shared" si="3"/>
        <v>0.18736081801742396</v>
      </c>
      <c r="U17" s="73">
        <f>SUM($S$10:S17)</f>
        <v>672</v>
      </c>
      <c r="V17" s="72">
        <f>($R$10*U17)/SUMPRODUCT(R$10:R17,S$10:S17)</f>
        <v>0.2351297248285365</v>
      </c>
    </row>
    <row r="18" spans="2:22" x14ac:dyDescent="0.2">
      <c r="C18" s="21"/>
      <c r="D18" s="22"/>
      <c r="L18" s="73">
        <v>9</v>
      </c>
      <c r="M18" s="73">
        <v>1</v>
      </c>
      <c r="N18" s="88">
        <f t="shared" si="4"/>
        <v>18.5</v>
      </c>
      <c r="O18" s="1">
        <f t="shared" si="5"/>
        <v>26.16295090390226</v>
      </c>
      <c r="P18" s="73">
        <f t="shared" si="0"/>
        <v>116</v>
      </c>
      <c r="Q18" s="73">
        <f t="shared" si="1"/>
        <v>161.97770542341357</v>
      </c>
      <c r="R18" s="1">
        <f t="shared" si="6"/>
        <v>132.09219689819474</v>
      </c>
      <c r="S18" s="73">
        <f t="shared" si="2"/>
        <v>251.99999999999997</v>
      </c>
      <c r="T18" s="72">
        <f t="shared" si="3"/>
        <v>0.1678723022492315</v>
      </c>
      <c r="U18" s="73">
        <f>SUM($S$10:S18)</f>
        <v>924</v>
      </c>
      <c r="V18" s="72">
        <f>($R$10*U18)/SUMPRODUCT(R$10:R18,S$10:S18)</f>
        <v>0.21196852174885955</v>
      </c>
    </row>
    <row r="19" spans="2:22" x14ac:dyDescent="0.2">
      <c r="L19" s="73">
        <v>10</v>
      </c>
      <c r="M19" s="73">
        <v>1</v>
      </c>
      <c r="N19" s="88">
        <f t="shared" si="4"/>
        <v>20.5</v>
      </c>
      <c r="O19" s="1">
        <f t="shared" si="5"/>
        <v>28.991378028648452</v>
      </c>
      <c r="P19" s="73">
        <f t="shared" si="0"/>
        <v>128</v>
      </c>
      <c r="Q19" s="73">
        <f t="shared" si="1"/>
        <v>178.9482681718907</v>
      </c>
      <c r="R19" s="1">
        <f t="shared" si="6"/>
        <v>145.83189386016176</v>
      </c>
      <c r="S19" s="73">
        <f t="shared" si="2"/>
        <v>308</v>
      </c>
      <c r="T19" s="72">
        <f t="shared" si="3"/>
        <v>0.15205604628382594</v>
      </c>
      <c r="U19" s="73">
        <f>SUM($S$10:S19)</f>
        <v>1232</v>
      </c>
      <c r="V19" s="72">
        <f>($R$10*U19)/SUMPRODUCT(R$10:R19,S$10:S19)</f>
        <v>0.19296109466466524</v>
      </c>
    </row>
    <row r="20" spans="2:22" x14ac:dyDescent="0.2">
      <c r="C20" s="19" t="s">
        <v>44</v>
      </c>
      <c r="D20" s="4">
        <f>D14/D16</f>
        <v>500</v>
      </c>
    </row>
    <row r="21" spans="2:22" x14ac:dyDescent="0.2">
      <c r="C21" s="19" t="s">
        <v>45</v>
      </c>
      <c r="D21" s="20">
        <v>0.8</v>
      </c>
    </row>
  </sheetData>
  <mergeCells count="4">
    <mergeCell ref="C2:D2"/>
    <mergeCell ref="B16:B17"/>
    <mergeCell ref="B14:B15"/>
    <mergeCell ref="U7:V7"/>
  </mergeCells>
  <phoneticPr fontId="2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5A311-01E5-4937-A0AC-660E3C007486}">
  <sheetPr>
    <tabColor rgb="FFFF0000"/>
  </sheetPr>
  <dimension ref="A1:Z500"/>
  <sheetViews>
    <sheetView topLeftCell="A73" workbookViewId="0">
      <selection activeCell="D87" sqref="D87"/>
    </sheetView>
  </sheetViews>
  <sheetFormatPr defaultRowHeight="14.25" x14ac:dyDescent="0.2"/>
  <cols>
    <col min="4" max="4" width="36.125" bestFit="1" customWidth="1"/>
  </cols>
  <sheetData>
    <row r="1" spans="1:26" x14ac:dyDescent="0.2">
      <c r="A1" s="114" t="str">
        <f>IF([7]道具信息!A1="","",[7]道具信息!A1)</f>
        <v/>
      </c>
      <c r="B1" s="114" t="str">
        <f>IF([7]道具信息!B1="","",[7]道具信息!B1)</f>
        <v/>
      </c>
      <c r="C1" s="114" t="str">
        <f>IF([7]道具信息!C1="","",[7]道具信息!C1)</f>
        <v>道具价值</v>
      </c>
      <c r="D1" s="114" t="str">
        <f>IF([7]道具信息!D1="","",[7]道具信息!D1)</f>
        <v/>
      </c>
      <c r="E1" s="114" t="str">
        <f>IF([7]道具信息!E1="","",[7]道具信息!E1)</f>
        <v/>
      </c>
      <c r="F1" s="114" t="str">
        <f>IF([7]道具信息!F1="","",[7]道具信息!F1)</f>
        <v/>
      </c>
      <c r="G1" s="114" t="str">
        <f>IF([7]道具信息!G1="","",[7]道具信息!G1)</f>
        <v/>
      </c>
      <c r="H1" s="114" t="str">
        <f>IF([7]道具信息!H1="","",[7]道具信息!H1)</f>
        <v/>
      </c>
      <c r="I1" s="114" t="str">
        <f>IF([7]道具信息!I1="","",[7]道具信息!I1)</f>
        <v/>
      </c>
      <c r="J1" s="114" t="str">
        <f>IF([7]道具信息!J1="","",[7]道具信息!J1)</f>
        <v/>
      </c>
      <c r="K1" s="114" t="str">
        <f>IF([7]道具信息!K1="","",[7]道具信息!K1)</f>
        <v/>
      </c>
      <c r="L1" s="114" t="str">
        <f>IF([7]道具信息!L1="","",[7]道具信息!L1)</f>
        <v/>
      </c>
      <c r="M1" s="114" t="str">
        <f>IF([7]道具信息!M1="","",[7]道具信息!M1)</f>
        <v/>
      </c>
      <c r="N1" s="114" t="str">
        <f>IF([7]道具信息!N1="","",[7]道具信息!N1)</f>
        <v/>
      </c>
      <c r="O1" s="114" t="str">
        <f>IF([7]道具信息!O1="","",[7]道具信息!O1)</f>
        <v/>
      </c>
      <c r="P1" s="114" t="str">
        <f>IF([7]道具信息!P1="","",[7]道具信息!P1)</f>
        <v>buff价值</v>
      </c>
      <c r="Q1" s="114" t="str">
        <f>IF([7]道具信息!Q1="","",[7]道具信息!Q1)</f>
        <v/>
      </c>
      <c r="R1" s="114" t="str">
        <f>IF([7]道具信息!R1="","",[7]道具信息!R1)</f>
        <v/>
      </c>
      <c r="S1" s="114" t="str">
        <f>IF([7]道具信息!S1="","",[7]道具信息!S1)</f>
        <v/>
      </c>
      <c r="T1" s="114" t="str">
        <f>IF([7]道具信息!T1="","",[7]道具信息!T1)</f>
        <v/>
      </c>
      <c r="U1" s="114" t="str">
        <f>IF([7]道具信息!U1="","",[7]道具信息!U1)</f>
        <v/>
      </c>
      <c r="V1" s="114" t="str">
        <f>IF([7]道具信息!V1="","",[7]道具信息!V1)</f>
        <v/>
      </c>
      <c r="W1" s="114" t="str">
        <f>IF([7]道具信息!W1="","",[7]道具信息!W1)</f>
        <v/>
      </c>
      <c r="X1" s="114" t="str">
        <f>IF([7]道具信息!X1="","",[7]道具信息!X1)</f>
        <v/>
      </c>
      <c r="Y1" s="114" t="str">
        <f>IF([7]道具信息!Y1="","",[7]道具信息!Y1)</f>
        <v/>
      </c>
      <c r="Z1" s="114" t="str">
        <f>IF([7]道具信息!Z1="","",[7]道具信息!Z1)</f>
        <v/>
      </c>
    </row>
    <row r="2" spans="1:26" x14ac:dyDescent="0.2">
      <c r="A2" s="114" t="str">
        <f>IF([7]道具信息!A2="","",[7]道具信息!A2)</f>
        <v/>
      </c>
      <c r="B2" s="114" t="str">
        <f>IF([7]道具信息!B2="","",[7]道具信息!B2)</f>
        <v/>
      </c>
      <c r="C2" s="114" t="str">
        <f>IF([7]道具信息!C2="","",[7]道具信息!C2)</f>
        <v/>
      </c>
      <c r="D2" s="114" t="str">
        <f>IF([7]道具信息!D2="","",[7]道具信息!D2)</f>
        <v/>
      </c>
      <c r="E2" s="114" t="str">
        <f>IF([7]道具信息!E2="","",[7]道具信息!E2)</f>
        <v/>
      </c>
      <c r="F2" s="114" t="str">
        <f>IF([7]道具信息!F2="","",[7]道具信息!F2)</f>
        <v>（1-10天）</v>
      </c>
      <c r="G2" s="114" t="str">
        <f>IF([7]道具信息!G2="","",[7]道具信息!G2)</f>
        <v>(11-180天）</v>
      </c>
      <c r="H2" s="114" t="str">
        <f>IF([7]道具信息!H2="","",[7]道具信息!H2)</f>
        <v>（181~360天）</v>
      </c>
      <c r="I2" s="114" t="str">
        <f>IF([7]道具信息!I2="","",[7]道具信息!I2)</f>
        <v>（1-10天）</v>
      </c>
      <c r="J2" s="114" t="str">
        <f>IF([7]道具信息!J2="","",[7]道具信息!J2)</f>
        <v>(11-180天）</v>
      </c>
      <c r="K2" s="114" t="str">
        <f>IF([7]道具信息!K2="","",[7]道具信息!K2)</f>
        <v>（181~360天）</v>
      </c>
      <c r="L2" s="114" t="str">
        <f>IF([7]道具信息!L2="","",[7]道具信息!L2)</f>
        <v/>
      </c>
      <c r="M2" s="114" t="str">
        <f>IF([7]道具信息!M2="","",[7]道具信息!M2)</f>
        <v/>
      </c>
      <c r="N2" s="114" t="str">
        <f>IF([7]道具信息!N2="","",[7]道具信息!N2)</f>
        <v/>
      </c>
      <c r="O2" s="114" t="str">
        <f>IF([7]道具信息!O2="","",[7]道具信息!O2)</f>
        <v/>
      </c>
      <c r="P2" s="114" t="str">
        <f>IF([7]道具信息!P2="","",[7]道具信息!P2)</f>
        <v/>
      </c>
      <c r="Q2" s="114" t="str">
        <f>IF([7]道具信息!Q2="","",[7]道具信息!Q2)</f>
        <v/>
      </c>
      <c r="R2" s="114" t="str">
        <f>IF([7]道具信息!R2="","",[7]道具信息!R2)</f>
        <v/>
      </c>
      <c r="S2" s="114" t="str">
        <f>IF([7]道具信息!S2="","",[7]道具信息!S2)</f>
        <v/>
      </c>
      <c r="T2" s="114" t="str">
        <f>IF([7]道具信息!T2="","",[7]道具信息!T2)</f>
        <v/>
      </c>
      <c r="U2" s="114" t="str">
        <f>IF([7]道具信息!U2="","",[7]道具信息!U2)</f>
        <v/>
      </c>
      <c r="V2" s="114" t="str">
        <f>IF([7]道具信息!V2="","",[7]道具信息!V2)</f>
        <v/>
      </c>
      <c r="W2" s="114" t="str">
        <f>IF([7]道具信息!W2="","",[7]道具信息!W2)</f>
        <v/>
      </c>
      <c r="X2" s="114" t="str">
        <f>IF([7]道具信息!X2="","",[7]道具信息!X2)</f>
        <v/>
      </c>
      <c r="Y2" s="114" t="str">
        <f>IF([7]道具信息!Y2="","",[7]道具信息!Y2)</f>
        <v/>
      </c>
      <c r="Z2" s="114" t="str">
        <f>IF([7]道具信息!Z2="","",[7]道具信息!Z2)</f>
        <v/>
      </c>
    </row>
    <row r="3" spans="1:26" x14ac:dyDescent="0.2">
      <c r="A3" s="114" t="str">
        <f>IF([7]道具信息!A3="","",[7]道具信息!A3)</f>
        <v/>
      </c>
      <c r="B3" s="114" t="str">
        <f>IF([7]道具信息!B3="","",[7]道具信息!B3)</f>
        <v/>
      </c>
      <c r="C3" s="114" t="str">
        <f>IF([7]道具信息!C3="","",[7]道具信息!C3)</f>
        <v>sid</v>
      </c>
      <c r="D3" s="114" t="str">
        <f>IF([7]道具信息!D3="","",[7]道具信息!D3)</f>
        <v>名称</v>
      </c>
      <c r="E3" s="114" t="str">
        <f>IF([7]道具信息!E3="","",[7]道具信息!E3)</f>
        <v>价格</v>
      </c>
      <c r="F3" s="114" t="str">
        <f>IF([7]道具信息!F3="","",[7]道具信息!F3)</f>
        <v>调整参数</v>
      </c>
      <c r="G3" s="114" t="str">
        <f>IF([7]道具信息!G3="","",[7]道具信息!G3)</f>
        <v>调整参数</v>
      </c>
      <c r="H3" s="114" t="str">
        <f>IF([7]道具信息!H3="","",[7]道具信息!H3)</f>
        <v>调整参数</v>
      </c>
      <c r="I3" s="114" t="str">
        <f>IF([7]道具信息!I3="","",[7]道具信息!I3)</f>
        <v>实际价格</v>
      </c>
      <c r="J3" s="114" t="str">
        <f>IF([7]道具信息!J3="","",[7]道具信息!J3)</f>
        <v>实际价格</v>
      </c>
      <c r="K3" s="114" t="str">
        <f>IF([7]道具信息!K3="","",[7]道具信息!K3)</f>
        <v>实际价格</v>
      </c>
      <c r="L3" s="114" t="str">
        <f>IF([7]道具信息!L3="","",[7]道具信息!L3)</f>
        <v>描述</v>
      </c>
      <c r="M3" s="114" t="str">
        <f>IF([7]道具信息!M3="","",[7]道具信息!M3)</f>
        <v/>
      </c>
      <c r="N3" s="114" t="str">
        <f>IF([7]道具信息!N3="","",[7]道具信息!N3)</f>
        <v/>
      </c>
      <c r="O3" s="114" t="str">
        <f>IF([7]道具信息!O3="","",[7]道具信息!O3)</f>
        <v/>
      </c>
      <c r="P3" s="114" t="str">
        <f>IF([7]道具信息!P3="","",[7]道具信息!P3)</f>
        <v>buff效果</v>
      </c>
      <c r="Q3" s="114" t="str">
        <f>IF([7]道具信息!Q3="","",[7]道具信息!Q3)</f>
        <v>单位价值（100%加成/天）</v>
      </c>
      <c r="R3" s="114" t="str">
        <f>IF([7]道具信息!R3="","",[7]道具信息!R3)</f>
        <v/>
      </c>
      <c r="S3" s="114" t="str">
        <f>IF([7]道具信息!S3="","",[7]道具信息!S3)</f>
        <v/>
      </c>
      <c r="T3" s="114" t="str">
        <f>IF([7]道具信息!T3="","",[7]道具信息!T3)</f>
        <v/>
      </c>
      <c r="U3" s="114" t="str">
        <f>IF([7]道具信息!U3="","",[7]道具信息!U3)</f>
        <v/>
      </c>
      <c r="V3" s="114" t="str">
        <f>IF([7]道具信息!V3="","",[7]道具信息!V3)</f>
        <v/>
      </c>
      <c r="W3" s="114" t="str">
        <f>IF([7]道具信息!W3="","",[7]道具信息!W3)</f>
        <v/>
      </c>
      <c r="X3" s="114" t="str">
        <f>IF([7]道具信息!X3="","",[7]道具信息!X3)</f>
        <v/>
      </c>
      <c r="Y3" s="114" t="str">
        <f>IF([7]道具信息!Y3="","",[7]道具信息!Y3)</f>
        <v/>
      </c>
      <c r="Z3" s="114" t="str">
        <f>IF([7]道具信息!Z3="","",[7]道具信息!Z3)</f>
        <v/>
      </c>
    </row>
    <row r="4" spans="1:26" x14ac:dyDescent="0.2">
      <c r="A4" s="114" t="str">
        <f>IF([7]道具信息!A4="","",[7]道具信息!A4)</f>
        <v/>
      </c>
      <c r="B4" s="114" t="str">
        <f>IF([7]道具信息!B4="","",[7]道具信息!B4)</f>
        <v/>
      </c>
      <c r="C4" s="114" t="str">
        <f>IF([7]道具信息!C4="","",[7]道具信息!C4)</f>
        <v/>
      </c>
      <c r="D4" s="114" t="str">
        <f>IF([7]道具信息!D4="","",[7]道具信息!D4)</f>
        <v>橙色指定武将</v>
      </c>
      <c r="E4" s="114">
        <f>IF([7]道具信息!E4="","",[7]道具信息!E4)</f>
        <v>4800</v>
      </c>
      <c r="F4" s="114">
        <f>IF([7]道具信息!F4="","",[7]道具信息!F4)</f>
        <v>1</v>
      </c>
      <c r="G4" s="114">
        <f>IF([7]道具信息!G4="","",[7]道具信息!G4)</f>
        <v>1</v>
      </c>
      <c r="H4" s="114">
        <f>IF([7]道具信息!H4="","",[7]道具信息!H4)</f>
        <v>1</v>
      </c>
      <c r="I4" s="114">
        <f>IF([7]道具信息!I4="","",[7]道具信息!I4)</f>
        <v>4800</v>
      </c>
      <c r="J4" s="114">
        <f>IF([7]道具信息!J4="","",[7]道具信息!J4)</f>
        <v>4800</v>
      </c>
      <c r="K4" s="114">
        <f>IF([7]道具信息!K4="","",[7]道具信息!K4)</f>
        <v>4800</v>
      </c>
      <c r="L4" s="114" t="str">
        <f>IF([7]道具信息!L4="","",[7]道具信息!L4)</f>
        <v>120武将</v>
      </c>
      <c r="M4" s="114" t="str">
        <f>IF([7]道具信息!M4="","",[7]道具信息!M4)</f>
        <v/>
      </c>
      <c r="N4" s="114" t="str">
        <f>IF([7]道具信息!N4="","",[7]道具信息!N4)</f>
        <v/>
      </c>
      <c r="O4" s="114" t="str">
        <f>IF([7]道具信息!O4="","",[7]道具信息!O4)</f>
        <v/>
      </c>
      <c r="P4" s="114" t="str">
        <f>IF([7]道具信息!P4="","",[7]道具信息!P4)</f>
        <v>城建加速/天</v>
      </c>
      <c r="Q4" s="114">
        <f>IF([7]道具信息!Q4="","",[7]道具信息!Q4)</f>
        <v>6580.9143041563138</v>
      </c>
      <c r="R4" s="114" t="str">
        <f>IF([7]道具信息!R4="","",[7]道具信息!R4)</f>
        <v/>
      </c>
      <c r="S4" s="114" t="str">
        <f>IF([7]道具信息!S4="","",[7]道具信息!S4)</f>
        <v/>
      </c>
      <c r="T4" s="114" t="str">
        <f>IF([7]道具信息!T4="","",[7]道具信息!T4)</f>
        <v/>
      </c>
      <c r="U4" s="114" t="str">
        <f>IF([7]道具信息!U4="","",[7]道具信息!U4)</f>
        <v/>
      </c>
      <c r="V4" s="114" t="str">
        <f>IF([7]道具信息!V4="","",[7]道具信息!V4)</f>
        <v/>
      </c>
      <c r="W4" s="114" t="str">
        <f>IF([7]道具信息!W4="","",[7]道具信息!W4)</f>
        <v/>
      </c>
      <c r="X4" s="114" t="str">
        <f>IF([7]道具信息!X4="","",[7]道具信息!X4)</f>
        <v/>
      </c>
      <c r="Y4" s="114" t="str">
        <f>IF([7]道具信息!Y4="","",[7]道具信息!Y4)</f>
        <v/>
      </c>
      <c r="Z4" s="114" t="str">
        <f>IF([7]道具信息!Z4="","",[7]道具信息!Z4)</f>
        <v/>
      </c>
    </row>
    <row r="5" spans="1:26" x14ac:dyDescent="0.2">
      <c r="A5" s="114" t="str">
        <f>IF([7]道具信息!A5="","",[7]道具信息!A5)</f>
        <v/>
      </c>
      <c r="B5" s="114" t="str">
        <f>IF([7]道具信息!B5="","",[7]道具信息!B5)</f>
        <v/>
      </c>
      <c r="C5" s="114" t="str">
        <f>IF([7]道具信息!C5="","",[7]道具信息!C5)</f>
        <v/>
      </c>
      <c r="D5" s="114" t="str">
        <f>IF([7]道具信息!D5="","",[7]道具信息!D5)</f>
        <v>紫色指定武将</v>
      </c>
      <c r="E5" s="114">
        <f>IF([7]道具信息!E5="","",[7]道具信息!E5)</f>
        <v>540</v>
      </c>
      <c r="F5" s="114">
        <f>IF([7]道具信息!F5="","",[7]道具信息!F5)</f>
        <v>1</v>
      </c>
      <c r="G5" s="114">
        <f>IF([7]道具信息!G5="","",[7]道具信息!G5)</f>
        <v>1</v>
      </c>
      <c r="H5" s="114">
        <f>IF([7]道具信息!H5="","",[7]道具信息!H5)</f>
        <v>1</v>
      </c>
      <c r="I5" s="114">
        <f>IF([7]道具信息!I5="","",[7]道具信息!I5)</f>
        <v>540</v>
      </c>
      <c r="J5" s="114">
        <f>IF([7]道具信息!J5="","",[7]道具信息!J5)</f>
        <v>540</v>
      </c>
      <c r="K5" s="114">
        <f>IF([7]道具信息!K5="","",[7]道具信息!K5)</f>
        <v>540</v>
      </c>
      <c r="L5" s="114" t="str">
        <f>IF([7]道具信息!L5="","",[7]道具信息!L5)</f>
        <v>110武将</v>
      </c>
      <c r="M5" s="114" t="str">
        <f>IF([7]道具信息!M5="","",[7]道具信息!M5)</f>
        <v/>
      </c>
      <c r="N5" s="114" t="str">
        <f>IF([7]道具信息!N5="","",[7]道具信息!N5)</f>
        <v/>
      </c>
      <c r="O5" s="114" t="str">
        <f>IF([7]道具信息!O5="","",[7]道具信息!O5)</f>
        <v/>
      </c>
      <c r="P5" s="114" t="str">
        <f>IF([7]道具信息!P5="","",[7]道具信息!P5)</f>
        <v>招募加速/天</v>
      </c>
      <c r="Q5" s="114">
        <f>IF([7]道具信息!Q5="","",[7]道具信息!Q5)</f>
        <v>1304.381932837668</v>
      </c>
      <c r="R5" s="114" t="str">
        <f>IF([7]道具信息!R5="","",[7]道具信息!R5)</f>
        <v/>
      </c>
      <c r="S5" s="114" t="str">
        <f>IF([7]道具信息!S5="","",[7]道具信息!S5)</f>
        <v/>
      </c>
      <c r="T5" s="114" t="str">
        <f>IF([7]道具信息!T5="","",[7]道具信息!T5)</f>
        <v/>
      </c>
      <c r="U5" s="114" t="str">
        <f>IF([7]道具信息!U5="","",[7]道具信息!U5)</f>
        <v/>
      </c>
      <c r="V5" s="114" t="str">
        <f>IF([7]道具信息!V5="","",[7]道具信息!V5)</f>
        <v/>
      </c>
      <c r="W5" s="114" t="str">
        <f>IF([7]道具信息!W5="","",[7]道具信息!W5)</f>
        <v/>
      </c>
      <c r="X5" s="114" t="str">
        <f>IF([7]道具信息!X5="","",[7]道具信息!X5)</f>
        <v/>
      </c>
      <c r="Y5" s="114" t="str">
        <f>IF([7]道具信息!Y5="","",[7]道具信息!Y5)</f>
        <v/>
      </c>
      <c r="Z5" s="114" t="str">
        <f>IF([7]道具信息!Z5="","",[7]道具信息!Z5)</f>
        <v/>
      </c>
    </row>
    <row r="6" spans="1:26" x14ac:dyDescent="0.2">
      <c r="A6" s="114" t="str">
        <f>IF([7]道具信息!A6="","",[7]道具信息!A6)</f>
        <v/>
      </c>
      <c r="B6" s="114" t="str">
        <f>IF([7]道具信息!B6="","",[7]道具信息!B6)</f>
        <v/>
      </c>
      <c r="C6" s="114" t="str">
        <f>IF([7]道具信息!C6="","",[7]道具信息!C6)</f>
        <v/>
      </c>
      <c r="D6" s="114" t="str">
        <f>IF([7]道具信息!D6="","",[7]道具信息!D6)</f>
        <v>125指定武将</v>
      </c>
      <c r="E6" s="114">
        <f>IF([7]道具信息!E6="","",[7]道具信息!E6)</f>
        <v>10800</v>
      </c>
      <c r="F6" s="114">
        <f>IF([7]道具信息!F6="","",[7]道具信息!F6)</f>
        <v>1</v>
      </c>
      <c r="G6" s="114">
        <f>IF([7]道具信息!G6="","",[7]道具信息!G6)</f>
        <v>1</v>
      </c>
      <c r="H6" s="114">
        <f>IF([7]道具信息!H6="","",[7]道具信息!H6)</f>
        <v>1</v>
      </c>
      <c r="I6" s="114">
        <f>IF([7]道具信息!I6="","",[7]道具信息!I6)</f>
        <v>10800</v>
      </c>
      <c r="J6" s="114">
        <f>IF([7]道具信息!J6="","",[7]道具信息!J6)</f>
        <v>10800</v>
      </c>
      <c r="K6" s="114">
        <f>IF([7]道具信息!K6="","",[7]道具信息!K6)</f>
        <v>10800</v>
      </c>
      <c r="L6" s="114" t="str">
        <f>IF([7]道具信息!L6="","",[7]道具信息!L6)</f>
        <v>125武将</v>
      </c>
      <c r="M6" s="114" t="str">
        <f>IF([7]道具信息!M6="","",[7]道具信息!M6)</f>
        <v/>
      </c>
      <c r="N6" s="114" t="str">
        <f>IF([7]道具信息!N6="","",[7]道具信息!N6)</f>
        <v/>
      </c>
      <c r="O6" s="114" t="str">
        <f>IF([7]道具信息!O6="","",[7]道具信息!O6)</f>
        <v/>
      </c>
      <c r="P6" s="114" t="str">
        <f>IF([7]道具信息!P6="","",[7]道具信息!P6)</f>
        <v>治疗加速/天</v>
      </c>
      <c r="Q6" s="114">
        <f>IF([7]道具信息!Q6="","",[7]道具信息!Q6)</f>
        <v>526.56698383615992</v>
      </c>
      <c r="R6" s="114" t="str">
        <f>IF([7]道具信息!R6="","",[7]道具信息!R6)</f>
        <v/>
      </c>
      <c r="S6" s="114" t="str">
        <f>IF([7]道具信息!S6="","",[7]道具信息!S6)</f>
        <v/>
      </c>
      <c r="T6" s="114" t="str">
        <f>IF([7]道具信息!T6="","",[7]道具信息!T6)</f>
        <v/>
      </c>
      <c r="U6" s="114" t="str">
        <f>IF([7]道具信息!U6="","",[7]道具信息!U6)</f>
        <v/>
      </c>
      <c r="V6" s="114" t="str">
        <f>IF([7]道具信息!V6="","",[7]道具信息!V6)</f>
        <v/>
      </c>
      <c r="W6" s="114" t="str">
        <f>IF([7]道具信息!W6="","",[7]道具信息!W6)</f>
        <v/>
      </c>
      <c r="X6" s="114" t="str">
        <f>IF([7]道具信息!X6="","",[7]道具信息!X6)</f>
        <v/>
      </c>
      <c r="Y6" s="114" t="str">
        <f>IF([7]道具信息!Y6="","",[7]道具信息!Y6)</f>
        <v/>
      </c>
      <c r="Z6" s="114" t="str">
        <f>IF([7]道具信息!Z6="","",[7]道具信息!Z6)</f>
        <v/>
      </c>
    </row>
    <row r="7" spans="1:26" x14ac:dyDescent="0.2">
      <c r="A7" s="114" t="str">
        <f>IF([7]道具信息!A7="","",[7]道具信息!A7)</f>
        <v/>
      </c>
      <c r="B7" s="114" t="str">
        <f>IF([7]道具信息!B7="","",[7]道具信息!B7)</f>
        <v/>
      </c>
      <c r="C7" s="114" t="str">
        <f>IF([7]道具信息!C7="","",[7]道具信息!C7)</f>
        <v/>
      </c>
      <c r="D7" s="114" t="str">
        <f>IF([7]道具信息!D7="","",[7]道具信息!D7)</f>
        <v>橙+指定武将</v>
      </c>
      <c r="E7" s="114">
        <f>IF([7]道具信息!E7="","",[7]道具信息!E7)</f>
        <v>14400</v>
      </c>
      <c r="F7" s="114">
        <f>IF([7]道具信息!F7="","",[7]道具信息!F7)</f>
        <v>1</v>
      </c>
      <c r="G7" s="114">
        <f>IF([7]道具信息!G7="","",[7]道具信息!G7)</f>
        <v>1</v>
      </c>
      <c r="H7" s="114">
        <f>IF([7]道具信息!H7="","",[7]道具信息!H7)</f>
        <v>1</v>
      </c>
      <c r="I7" s="114">
        <f>IF([7]道具信息!I7="","",[7]道具信息!I7)</f>
        <v>14400</v>
      </c>
      <c r="J7" s="114">
        <f>IF([7]道具信息!J7="","",[7]道具信息!J7)</f>
        <v>14400</v>
      </c>
      <c r="K7" s="114">
        <f>IF([7]道具信息!K7="","",[7]道具信息!K7)</f>
        <v>14400</v>
      </c>
      <c r="L7" s="114" t="str">
        <f>IF([7]道具信息!L7="","",[7]道具信息!L7)</f>
        <v>130武将</v>
      </c>
      <c r="M7" s="114" t="str">
        <f>IF([7]道具信息!M7="","",[7]道具信息!M7)</f>
        <v/>
      </c>
      <c r="N7" s="114" t="str">
        <f>IF([7]道具信息!N7="","",[7]道具信息!N7)</f>
        <v/>
      </c>
      <c r="O7" s="114" t="str">
        <f>IF([7]道具信息!O7="","",[7]道具信息!O7)</f>
        <v/>
      </c>
      <c r="P7" s="114" t="str">
        <f>IF([7]道具信息!P7="","",[7]道具信息!P7)</f>
        <v>训练加速/天</v>
      </c>
      <c r="Q7" s="114">
        <f>IF([7]道具信息!Q7="","",[7]道具信息!Q7)</f>
        <v>3919.2796718797345</v>
      </c>
      <c r="R7" s="114" t="str">
        <f>IF([7]道具信息!R7="","",[7]道具信息!R7)</f>
        <v/>
      </c>
      <c r="S7" s="114" t="str">
        <f>IF([7]道具信息!S7="","",[7]道具信息!S7)</f>
        <v/>
      </c>
      <c r="T7" s="114" t="str">
        <f>IF([7]道具信息!T7="","",[7]道具信息!T7)</f>
        <v/>
      </c>
      <c r="U7" s="114" t="str">
        <f>IF([7]道具信息!U7="","",[7]道具信息!U7)</f>
        <v/>
      </c>
      <c r="V7" s="114" t="str">
        <f>IF([7]道具信息!V7="","",[7]道具信息!V7)</f>
        <v/>
      </c>
      <c r="W7" s="114" t="str">
        <f>IF([7]道具信息!W7="","",[7]道具信息!W7)</f>
        <v/>
      </c>
      <c r="X7" s="114" t="str">
        <f>IF([7]道具信息!X7="","",[7]道具信息!X7)</f>
        <v/>
      </c>
      <c r="Y7" s="114" t="str">
        <f>IF([7]道具信息!Y7="","",[7]道具信息!Y7)</f>
        <v/>
      </c>
      <c r="Z7" s="114" t="str">
        <f>IF([7]道具信息!Z7="","",[7]道具信息!Z7)</f>
        <v/>
      </c>
    </row>
    <row r="8" spans="1:26" x14ac:dyDescent="0.2">
      <c r="A8" s="114" t="str">
        <f>IF([7]道具信息!A8="","",[7]道具信息!A8)</f>
        <v/>
      </c>
      <c r="B8" s="114" t="str">
        <f>IF([7]道具信息!B8="","",[7]道具信息!B8)</f>
        <v/>
      </c>
      <c r="C8" s="114" t="str">
        <f>IF([7]道具信息!C8="","",[7]道具信息!C8)</f>
        <v/>
      </c>
      <c r="D8" s="114" t="str">
        <f>IF([7]道具信息!D8="","",[7]道具信息!D8)</f>
        <v>125指定武将碎片</v>
      </c>
      <c r="E8" s="114">
        <f>IF([7]道具信息!E8="","",[7]道具信息!E8)</f>
        <v>360</v>
      </c>
      <c r="F8" s="114">
        <f>IF([7]道具信息!F8="","",[7]道具信息!F8)</f>
        <v>1</v>
      </c>
      <c r="G8" s="114">
        <f>IF([7]道具信息!G8="","",[7]道具信息!G8)</f>
        <v>1</v>
      </c>
      <c r="H8" s="114">
        <f>IF([7]道具信息!H8="","",[7]道具信息!H8)</f>
        <v>1</v>
      </c>
      <c r="I8" s="114">
        <f>IF([7]道具信息!I8="","",[7]道具信息!I8)</f>
        <v>360</v>
      </c>
      <c r="J8" s="114">
        <f>IF([7]道具信息!J8="","",[7]道具信息!J8)</f>
        <v>360</v>
      </c>
      <c r="K8" s="114">
        <f>IF([7]道具信息!K8="","",[7]道具信息!K8)</f>
        <v>360</v>
      </c>
      <c r="L8" s="114" t="str">
        <f>IF([7]道具信息!L8="","",[7]道具信息!L8)</f>
        <v>125武将碎片</v>
      </c>
      <c r="M8" s="114" t="str">
        <f>IF([7]道具信息!M8="","",[7]道具信息!M8)</f>
        <v/>
      </c>
      <c r="N8" s="114" t="str">
        <f>IF([7]道具信息!N8="","",[7]道具信息!N8)</f>
        <v/>
      </c>
      <c r="O8" s="114" t="str">
        <f>IF([7]道具信息!O8="","",[7]道具信息!O8)</f>
        <v/>
      </c>
      <c r="P8" s="114" t="str">
        <f>IF([7]道具信息!P8="","",[7]道具信息!P8)</f>
        <v/>
      </c>
      <c r="Q8" s="114" t="str">
        <f>IF([7]道具信息!Q8="","",[7]道具信息!Q8)</f>
        <v/>
      </c>
      <c r="R8" s="114" t="str">
        <f>IF([7]道具信息!R8="","",[7]道具信息!R8)</f>
        <v/>
      </c>
      <c r="S8" s="114" t="str">
        <f>IF([7]道具信息!S8="","",[7]道具信息!S8)</f>
        <v/>
      </c>
      <c r="T8" s="114" t="str">
        <f>IF([7]道具信息!T8="","",[7]道具信息!T8)</f>
        <v/>
      </c>
      <c r="U8" s="114" t="str">
        <f>IF([7]道具信息!U8="","",[7]道具信息!U8)</f>
        <v/>
      </c>
      <c r="V8" s="114" t="str">
        <f>IF([7]道具信息!V8="","",[7]道具信息!V8)</f>
        <v/>
      </c>
      <c r="W8" s="114" t="str">
        <f>IF([7]道具信息!W8="","",[7]道具信息!W8)</f>
        <v/>
      </c>
      <c r="X8" s="114" t="str">
        <f>IF([7]道具信息!X8="","",[7]道具信息!X8)</f>
        <v/>
      </c>
      <c r="Y8" s="114" t="str">
        <f>IF([7]道具信息!Y8="","",[7]道具信息!Y8)</f>
        <v/>
      </c>
      <c r="Z8" s="114" t="str">
        <f>IF([7]道具信息!Z8="","",[7]道具信息!Z8)</f>
        <v/>
      </c>
    </row>
    <row r="9" spans="1:26" x14ac:dyDescent="0.2">
      <c r="A9" s="114" t="str">
        <f>IF([7]道具信息!A9="","",[7]道具信息!A9)</f>
        <v/>
      </c>
      <c r="B9" s="114" t="str">
        <f>IF([7]道具信息!B9="","",[7]道具信息!B9)</f>
        <v/>
      </c>
      <c r="C9" s="114" t="str">
        <f>IF([7]道具信息!C9="","",[7]道具信息!C9)</f>
        <v/>
      </c>
      <c r="D9" s="114" t="str">
        <f>IF([7]道具信息!D9="","",[7]道具信息!D9)</f>
        <v>橙+指定武将碎片</v>
      </c>
      <c r="E9" s="114">
        <f>IF([7]道具信息!E9="","",[7]道具信息!E9)</f>
        <v>480</v>
      </c>
      <c r="F9" s="114">
        <f>IF([7]道具信息!F9="","",[7]道具信息!F9)</f>
        <v>1</v>
      </c>
      <c r="G9" s="114">
        <f>IF([7]道具信息!G9="","",[7]道具信息!G9)</f>
        <v>1</v>
      </c>
      <c r="H9" s="114">
        <f>IF([7]道具信息!H9="","",[7]道具信息!H9)</f>
        <v>1</v>
      </c>
      <c r="I9" s="114">
        <f>IF([7]道具信息!I9="","",[7]道具信息!I9)</f>
        <v>480</v>
      </c>
      <c r="J9" s="114">
        <f>IF([7]道具信息!J9="","",[7]道具信息!J9)</f>
        <v>480</v>
      </c>
      <c r="K9" s="114">
        <f>IF([7]道具信息!K9="","",[7]道具信息!K9)</f>
        <v>480</v>
      </c>
      <c r="L9" s="114" t="str">
        <f>IF([7]道具信息!L9="","",[7]道具信息!L9)</f>
        <v>130武将碎片</v>
      </c>
      <c r="M9" s="114" t="str">
        <f>IF([7]道具信息!M9="","",[7]道具信息!M9)</f>
        <v/>
      </c>
      <c r="N9" s="114" t="str">
        <f>IF([7]道具信息!N9="","",[7]道具信息!N9)</f>
        <v/>
      </c>
      <c r="O9" s="114" t="str">
        <f>IF([7]道具信息!O9="","",[7]道具信息!O9)</f>
        <v/>
      </c>
      <c r="P9" s="114" t="str">
        <f>IF([7]道具信息!P9="","",[7]道具信息!P9)</f>
        <v/>
      </c>
      <c r="Q9" s="114" t="str">
        <f>IF([7]道具信息!Q9="","",[7]道具信息!Q9)</f>
        <v/>
      </c>
      <c r="R9" s="114" t="str">
        <f>IF([7]道具信息!R9="","",[7]道具信息!R9)</f>
        <v/>
      </c>
      <c r="S9" s="114" t="str">
        <f>IF([7]道具信息!S9="","",[7]道具信息!S9)</f>
        <v/>
      </c>
      <c r="T9" s="114" t="str">
        <f>IF([7]道具信息!T9="","",[7]道具信息!T9)</f>
        <v/>
      </c>
      <c r="U9" s="114" t="str">
        <f>IF([7]道具信息!U9="","",[7]道具信息!U9)</f>
        <v/>
      </c>
      <c r="V9" s="114" t="str">
        <f>IF([7]道具信息!V9="","",[7]道具信息!V9)</f>
        <v/>
      </c>
      <c r="W9" s="114" t="str">
        <f>IF([7]道具信息!W9="","",[7]道具信息!W9)</f>
        <v/>
      </c>
      <c r="X9" s="114" t="str">
        <f>IF([7]道具信息!X9="","",[7]道具信息!X9)</f>
        <v/>
      </c>
      <c r="Y9" s="114" t="str">
        <f>IF([7]道具信息!Y9="","",[7]道具信息!Y9)</f>
        <v/>
      </c>
      <c r="Z9" s="114" t="str">
        <f>IF([7]道具信息!Z9="","",[7]道具信息!Z9)</f>
        <v/>
      </c>
    </row>
    <row r="10" spans="1:26" x14ac:dyDescent="0.2">
      <c r="A10" s="114" t="str">
        <f>IF([7]道具信息!A10="","",[7]道具信息!A10)</f>
        <v/>
      </c>
      <c r="B10" s="114" t="str">
        <f>IF([7]道具信息!B10="","",[7]道具信息!B10)</f>
        <v/>
      </c>
      <c r="C10" s="114" t="str">
        <f>IF([7]道具信息!C10="","",[7]道具信息!C10)</f>
        <v/>
      </c>
      <c r="D10" s="114" t="str">
        <f>IF([7]道具信息!D10="","",[7]道具信息!D10)</f>
        <v>140指定武将</v>
      </c>
      <c r="E10" s="114">
        <f>IF([7]道具信息!E10="","",[7]道具信息!E10)</f>
        <v>43200</v>
      </c>
      <c r="F10" s="114">
        <f>IF([7]道具信息!F10="","",[7]道具信息!F10)</f>
        <v>1</v>
      </c>
      <c r="G10" s="114">
        <f>IF([7]道具信息!G10="","",[7]道具信息!G10)</f>
        <v>1</v>
      </c>
      <c r="H10" s="114">
        <f>IF([7]道具信息!H10="","",[7]道具信息!H10)</f>
        <v>1</v>
      </c>
      <c r="I10" s="114">
        <f>IF([7]道具信息!I10="","",[7]道具信息!I10)</f>
        <v>43200</v>
      </c>
      <c r="J10" s="114">
        <f>IF([7]道具信息!J10="","",[7]道具信息!J10)</f>
        <v>43200</v>
      </c>
      <c r="K10" s="114">
        <f>IF([7]道具信息!K10="","",[7]道具信息!K10)</f>
        <v>43200</v>
      </c>
      <c r="L10" s="114" t="str">
        <f>IF([7]道具信息!L10="","",[7]道具信息!L10)</f>
        <v/>
      </c>
      <c r="M10" s="114" t="str">
        <f>IF([7]道具信息!M10="","",[7]道具信息!M10)</f>
        <v/>
      </c>
      <c r="N10" s="114" t="str">
        <f>IF([7]道具信息!N10="","",[7]道具信息!N10)</f>
        <v/>
      </c>
      <c r="O10" s="114" t="str">
        <f>IF([7]道具信息!O10="","",[7]道具信息!O10)</f>
        <v/>
      </c>
      <c r="P10" s="114" t="str">
        <f>IF([7]道具信息!P10="","",[7]道具信息!P10)</f>
        <v>钻研加速/天</v>
      </c>
      <c r="Q10" s="114">
        <f>IF([7]道具信息!Q10="","",[7]道具信息!Q10)</f>
        <v>5493.5213862222308</v>
      </c>
      <c r="R10" s="114" t="str">
        <f>IF([7]道具信息!R10="","",[7]道具信息!R10)</f>
        <v/>
      </c>
      <c r="S10" s="114" t="str">
        <f>IF([7]道具信息!S10="","",[7]道具信息!S10)</f>
        <v/>
      </c>
      <c r="T10" s="114" t="str">
        <f>IF([7]道具信息!T10="","",[7]道具信息!T10)</f>
        <v/>
      </c>
      <c r="U10" s="114" t="str">
        <f>IF([7]道具信息!U10="","",[7]道具信息!U10)</f>
        <v/>
      </c>
      <c r="V10" s="114" t="str">
        <f>IF([7]道具信息!V10="","",[7]道具信息!V10)</f>
        <v/>
      </c>
      <c r="W10" s="114" t="str">
        <f>IF([7]道具信息!W10="","",[7]道具信息!W10)</f>
        <v/>
      </c>
      <c r="X10" s="114" t="str">
        <f>IF([7]道具信息!X10="","",[7]道具信息!X10)</f>
        <v/>
      </c>
      <c r="Y10" s="114" t="str">
        <f>IF([7]道具信息!Y10="","",[7]道具信息!Y10)</f>
        <v/>
      </c>
      <c r="Z10" s="114" t="str">
        <f>IF([7]道具信息!Z10="","",[7]道具信息!Z10)</f>
        <v/>
      </c>
    </row>
    <row r="11" spans="1:26" x14ac:dyDescent="0.2">
      <c r="A11" s="114" t="str">
        <f>IF([7]道具信息!A11="","",[7]道具信息!A11)</f>
        <v/>
      </c>
      <c r="B11" s="114" t="str">
        <f>IF([7]道具信息!B11="","",[7]道具信息!B11)</f>
        <v/>
      </c>
      <c r="C11" s="114" t="str">
        <f>IF([7]道具信息!C11="","",[7]道具信息!C11)</f>
        <v/>
      </c>
      <c r="D11" s="114" t="str">
        <f>IF([7]道具信息!D11="","",[7]道具信息!D11)</f>
        <v>140指定武将碎片</v>
      </c>
      <c r="E11" s="114">
        <f>IF([7]道具信息!E11="","",[7]道具信息!E11)</f>
        <v>864</v>
      </c>
      <c r="F11" s="114">
        <f>IF([7]道具信息!F11="","",[7]道具信息!F11)</f>
        <v>1</v>
      </c>
      <c r="G11" s="114">
        <f>IF([7]道具信息!G11="","",[7]道具信息!G11)</f>
        <v>1</v>
      </c>
      <c r="H11" s="114">
        <f>IF([7]道具信息!H11="","",[7]道具信息!H11)</f>
        <v>1</v>
      </c>
      <c r="I11" s="114">
        <f>IF([7]道具信息!I11="","",[7]道具信息!I11)</f>
        <v>864</v>
      </c>
      <c r="J11" s="114">
        <f>IF([7]道具信息!J11="","",[7]道具信息!J11)</f>
        <v>864</v>
      </c>
      <c r="K11" s="114">
        <f>IF([7]道具信息!K11="","",[7]道具信息!K11)</f>
        <v>864</v>
      </c>
      <c r="L11" s="114" t="str">
        <f>IF([7]道具信息!L11="","",[7]道具信息!L11)</f>
        <v/>
      </c>
      <c r="M11" s="114" t="str">
        <f>IF([7]道具信息!M11="","",[7]道具信息!M11)</f>
        <v/>
      </c>
      <c r="N11" s="114" t="str">
        <f>IF([7]道具信息!N11="","",[7]道具信息!N11)</f>
        <v/>
      </c>
      <c r="O11" s="114" t="str">
        <f>IF([7]道具信息!O11="","",[7]道具信息!O11)</f>
        <v/>
      </c>
      <c r="P11" s="114" t="str">
        <f>IF([7]道具信息!P11="","",[7]道具信息!P11)</f>
        <v>木材产出加速/天</v>
      </c>
      <c r="Q11" s="114">
        <f>IF([7]道具信息!Q11="","",[7]道具信息!Q11)</f>
        <v>159.10603085818101</v>
      </c>
      <c r="R11" s="114" t="str">
        <f>IF([7]道具信息!R11="","",[7]道具信息!R11)</f>
        <v/>
      </c>
      <c r="S11" s="114" t="str">
        <f>IF([7]道具信息!S11="","",[7]道具信息!S11)</f>
        <v/>
      </c>
      <c r="T11" s="114" t="str">
        <f>IF([7]道具信息!T11="","",[7]道具信息!T11)</f>
        <v/>
      </c>
      <c r="U11" s="114" t="str">
        <f>IF([7]道具信息!U11="","",[7]道具信息!U11)</f>
        <v/>
      </c>
      <c r="V11" s="114" t="str">
        <f>IF([7]道具信息!V11="","",[7]道具信息!V11)</f>
        <v/>
      </c>
      <c r="W11" s="114" t="str">
        <f>IF([7]道具信息!W11="","",[7]道具信息!W11)</f>
        <v/>
      </c>
      <c r="X11" s="114" t="str">
        <f>IF([7]道具信息!X11="","",[7]道具信息!X11)</f>
        <v/>
      </c>
      <c r="Y11" s="114" t="str">
        <f>IF([7]道具信息!Y11="","",[7]道具信息!Y11)</f>
        <v/>
      </c>
      <c r="Z11" s="114" t="str">
        <f>IF([7]道具信息!Z11="","",[7]道具信息!Z11)</f>
        <v/>
      </c>
    </row>
    <row r="12" spans="1:26" x14ac:dyDescent="0.2">
      <c r="A12" s="114" t="str">
        <f>IF([7]道具信息!A12="","",[7]道具信息!A12)</f>
        <v/>
      </c>
      <c r="B12" s="114" t="str">
        <f>IF([7]道具信息!B12="","",[7]道具信息!B12)</f>
        <v/>
      </c>
      <c r="C12" s="114" t="str">
        <f>IF([7]道具信息!C12="","",[7]道具信息!C12)</f>
        <v/>
      </c>
      <c r="D12" s="114" t="str">
        <f>IF([7]道具信息!D12="","",[7]道具信息!D12)</f>
        <v>黄金</v>
      </c>
      <c r="E12" s="114">
        <f>IF([7]道具信息!E12="","",[7]道具信息!E12)</f>
        <v>1</v>
      </c>
      <c r="F12" s="114">
        <f>IF([7]道具信息!F12="","",[7]道具信息!F12)</f>
        <v>1</v>
      </c>
      <c r="G12" s="114">
        <f>IF([7]道具信息!G12="","",[7]道具信息!G12)</f>
        <v>1</v>
      </c>
      <c r="H12" s="114">
        <f>IF([7]道具信息!H12="","",[7]道具信息!H12)</f>
        <v>1</v>
      </c>
      <c r="I12" s="114">
        <f>IF([7]道具信息!I12="","",[7]道具信息!I12)</f>
        <v>1</v>
      </c>
      <c r="J12" s="114">
        <f>IF([7]道具信息!J12="","",[7]道具信息!J12)</f>
        <v>1</v>
      </c>
      <c r="K12" s="114">
        <f>IF([7]道具信息!K12="","",[7]道具信息!K12)</f>
        <v>1</v>
      </c>
      <c r="L12" s="114" t="str">
        <f>IF([7]道具信息!L12="","",[7]道具信息!L12)</f>
        <v/>
      </c>
      <c r="M12" s="114" t="str">
        <f>IF([7]道具信息!M12="","",[7]道具信息!M12)</f>
        <v/>
      </c>
      <c r="N12" s="114" t="str">
        <f>IF([7]道具信息!N12="","",[7]道具信息!N12)</f>
        <v/>
      </c>
      <c r="O12" s="114" t="str">
        <f>IF([7]道具信息!O12="","",[7]道具信息!O12)</f>
        <v/>
      </c>
      <c r="P12" s="114" t="str">
        <f>IF([7]道具信息!P12="","",[7]道具信息!P12)</f>
        <v>石料产出加速/天</v>
      </c>
      <c r="Q12" s="114">
        <f>IF([7]道具信息!Q12="","",[7]道具信息!Q12)</f>
        <v>159.10603085818101</v>
      </c>
      <c r="R12" s="114" t="str">
        <f>IF([7]道具信息!R12="","",[7]道具信息!R12)</f>
        <v/>
      </c>
      <c r="S12" s="114" t="str">
        <f>IF([7]道具信息!S12="","",[7]道具信息!S12)</f>
        <v/>
      </c>
      <c r="T12" s="114" t="str">
        <f>IF([7]道具信息!T12="","",[7]道具信息!T12)</f>
        <v/>
      </c>
      <c r="U12" s="114" t="str">
        <f>IF([7]道具信息!U12="","",[7]道具信息!U12)</f>
        <v/>
      </c>
      <c r="V12" s="114" t="str">
        <f>IF([7]道具信息!V12="","",[7]道具信息!V12)</f>
        <v/>
      </c>
      <c r="W12" s="114" t="str">
        <f>IF([7]道具信息!W12="","",[7]道具信息!W12)</f>
        <v/>
      </c>
      <c r="X12" s="114" t="str">
        <f>IF([7]道具信息!X12="","",[7]道具信息!X12)</f>
        <v/>
      </c>
      <c r="Y12" s="114" t="str">
        <f>IF([7]道具信息!Y12="","",[7]道具信息!Y12)</f>
        <v/>
      </c>
      <c r="Z12" s="114" t="str">
        <f>IF([7]道具信息!Z12="","",[7]道具信息!Z12)</f>
        <v/>
      </c>
    </row>
    <row r="13" spans="1:26" x14ac:dyDescent="0.2">
      <c r="A13" s="114" t="str">
        <f>IF([7]道具信息!A13="","",[7]道具信息!A13)</f>
        <v/>
      </c>
      <c r="B13" s="114" t="str">
        <f>IF([7]道具信息!B13="","",[7]道具信息!B13)</f>
        <v/>
      </c>
      <c r="C13" s="114" t="str">
        <f>IF([7]道具信息!C13="","",[7]道具信息!C13)</f>
        <v/>
      </c>
      <c r="D13" s="114" t="str">
        <f>IF([7]道具信息!D13="","",[7]道具信息!D13)</f>
        <v>粮食</v>
      </c>
      <c r="E13" s="114">
        <f>IF([7]道具信息!E13="","",[7]道具信息!E13)</f>
        <v>1.5532286312592918E-4</v>
      </c>
      <c r="F13" s="114">
        <f>IF([7]道具信息!F13="","",[7]道具信息!F13)</f>
        <v>1</v>
      </c>
      <c r="G13" s="114">
        <f>IF([7]道具信息!G13="","",[7]道具信息!G13)</f>
        <v>1</v>
      </c>
      <c r="H13" s="114">
        <f>IF([7]道具信息!H13="","",[7]道具信息!H13)</f>
        <v>0.5</v>
      </c>
      <c r="I13" s="114">
        <f>IF([7]道具信息!I13="","",[7]道具信息!I13)</f>
        <v>1.5532286312592918E-4</v>
      </c>
      <c r="J13" s="114">
        <f>IF([7]道具信息!J13="","",[7]道具信息!J13)</f>
        <v>1.5532286312592918E-4</v>
      </c>
      <c r="K13" s="114">
        <f>IF([7]道具信息!K13="","",[7]道具信息!K13)</f>
        <v>7.7661431562964592E-5</v>
      </c>
      <c r="L13" s="114" t="str">
        <f>IF([7]道具信息!L13="","",[7]道具信息!L13)</f>
        <v/>
      </c>
      <c r="M13" s="114" t="str">
        <f>IF([7]道具信息!M13="","",[7]道具信息!M13)</f>
        <v/>
      </c>
      <c r="N13" s="114" t="str">
        <f>IF([7]道具信息!N13="","",[7]道具信息!N13)</f>
        <v/>
      </c>
      <c r="O13" s="114" t="str">
        <f>IF([7]道具信息!O13="","",[7]道具信息!O13)</f>
        <v/>
      </c>
      <c r="P13" s="114" t="str">
        <f>IF([7]道具信息!P13="","",[7]道具信息!P13)</f>
        <v>铜矿产出加速/天</v>
      </c>
      <c r="Q13" s="114">
        <f>IF([7]道具信息!Q13="","",[7]道具信息!Q13)</f>
        <v>159.10603085818101</v>
      </c>
      <c r="R13" s="114" t="str">
        <f>IF([7]道具信息!R13="","",[7]道具信息!R13)</f>
        <v/>
      </c>
      <c r="S13" s="114" t="str">
        <f>IF([7]道具信息!S13="","",[7]道具信息!S13)</f>
        <v/>
      </c>
      <c r="T13" s="114" t="str">
        <f>IF([7]道具信息!T13="","",[7]道具信息!T13)</f>
        <v/>
      </c>
      <c r="U13" s="114" t="str">
        <f>IF([7]道具信息!U13="","",[7]道具信息!U13)</f>
        <v/>
      </c>
      <c r="V13" s="114" t="str">
        <f>IF([7]道具信息!V13="","",[7]道具信息!V13)</f>
        <v/>
      </c>
      <c r="W13" s="114" t="str">
        <f>IF([7]道具信息!W13="","",[7]道具信息!W13)</f>
        <v/>
      </c>
      <c r="X13" s="114" t="str">
        <f>IF([7]道具信息!X13="","",[7]道具信息!X13)</f>
        <v/>
      </c>
      <c r="Y13" s="114" t="str">
        <f>IF([7]道具信息!Y13="","",[7]道具信息!Y13)</f>
        <v/>
      </c>
      <c r="Z13" s="114" t="str">
        <f>IF([7]道具信息!Z13="","",[7]道具信息!Z13)</f>
        <v/>
      </c>
    </row>
    <row r="14" spans="1:26" x14ac:dyDescent="0.2">
      <c r="A14" s="114" t="str">
        <f>IF([7]道具信息!A14="","",[7]道具信息!A14)</f>
        <v/>
      </c>
      <c r="B14" s="114" t="str">
        <f>IF([7]道具信息!B14="","",[7]道具信息!B14)</f>
        <v/>
      </c>
      <c r="C14" s="114" t="str">
        <f>IF([7]道具信息!C14="","",[7]道具信息!C14)</f>
        <v/>
      </c>
      <c r="D14" s="114" t="str">
        <f>IF([7]道具信息!D14="","",[7]道具信息!D14)</f>
        <v>木材</v>
      </c>
      <c r="E14" s="114">
        <f>IF([7]道具信息!E14="","",[7]道具信息!E14)</f>
        <v>1.5532286312592918E-4</v>
      </c>
      <c r="F14" s="114">
        <f>IF([7]道具信息!F14="","",[7]道具信息!F14)</f>
        <v>1</v>
      </c>
      <c r="G14" s="114">
        <f>IF([7]道具信息!G14="","",[7]道具信息!G14)</f>
        <v>1</v>
      </c>
      <c r="H14" s="114">
        <f>IF([7]道具信息!H14="","",[7]道具信息!H14)</f>
        <v>0.5</v>
      </c>
      <c r="I14" s="114">
        <f>IF([7]道具信息!I14="","",[7]道具信息!I14)</f>
        <v>1.5532286312592918E-4</v>
      </c>
      <c r="J14" s="114">
        <f>IF([7]道具信息!J14="","",[7]道具信息!J14)</f>
        <v>1.5532286312592918E-4</v>
      </c>
      <c r="K14" s="114">
        <f>IF([7]道具信息!K14="","",[7]道具信息!K14)</f>
        <v>7.7661431562964592E-5</v>
      </c>
      <c r="L14" s="114" t="str">
        <f>IF([7]道具信息!L14="","",[7]道具信息!L14)</f>
        <v/>
      </c>
      <c r="M14" s="114" t="str">
        <f>IF([7]道具信息!M14="","",[7]道具信息!M14)</f>
        <v/>
      </c>
      <c r="N14" s="114" t="str">
        <f>IF([7]道具信息!N14="","",[7]道具信息!N14)</f>
        <v/>
      </c>
      <c r="O14" s="114" t="str">
        <f>IF([7]道具信息!O14="","",[7]道具信息!O14)</f>
        <v/>
      </c>
      <c r="P14" s="114" t="str">
        <f>IF([7]道具信息!P14="","",[7]道具信息!P14)</f>
        <v>粮食产出加速/天</v>
      </c>
      <c r="Q14" s="114">
        <f>IF([7]道具信息!Q14="","",[7]道具信息!Q14)</f>
        <v>159.10603085818101</v>
      </c>
      <c r="R14" s="114" t="str">
        <f>IF([7]道具信息!R14="","",[7]道具信息!R14)</f>
        <v/>
      </c>
      <c r="S14" s="114" t="str">
        <f>IF([7]道具信息!S14="","",[7]道具信息!S14)</f>
        <v/>
      </c>
      <c r="T14" s="114" t="str">
        <f>IF([7]道具信息!T14="","",[7]道具信息!T14)</f>
        <v/>
      </c>
      <c r="U14" s="114" t="str">
        <f>IF([7]道具信息!U14="","",[7]道具信息!U14)</f>
        <v/>
      </c>
      <c r="V14" s="114" t="str">
        <f>IF([7]道具信息!V14="","",[7]道具信息!V14)</f>
        <v/>
      </c>
      <c r="W14" s="114" t="str">
        <f>IF([7]道具信息!W14="","",[7]道具信息!W14)</f>
        <v/>
      </c>
      <c r="X14" s="114" t="str">
        <f>IF([7]道具信息!X14="","",[7]道具信息!X14)</f>
        <v/>
      </c>
      <c r="Y14" s="114" t="str">
        <f>IF([7]道具信息!Y14="","",[7]道具信息!Y14)</f>
        <v/>
      </c>
      <c r="Z14" s="114" t="str">
        <f>IF([7]道具信息!Z14="","",[7]道具信息!Z14)</f>
        <v/>
      </c>
    </row>
    <row r="15" spans="1:26" x14ac:dyDescent="0.2">
      <c r="A15" s="114" t="str">
        <f>IF([7]道具信息!A15="","",[7]道具信息!A15)</f>
        <v/>
      </c>
      <c r="B15" s="114" t="str">
        <f>IF([7]道具信息!B15="","",[7]道具信息!B15)</f>
        <v/>
      </c>
      <c r="C15" s="114" t="str">
        <f>IF([7]道具信息!C15="","",[7]道具信息!C15)</f>
        <v/>
      </c>
      <c r="D15" s="114" t="str">
        <f>IF([7]道具信息!D15="","",[7]道具信息!D15)</f>
        <v>石料</v>
      </c>
      <c r="E15" s="114">
        <f>IF([7]道具信息!E15="","",[7]道具信息!E15)</f>
        <v>1.5532286312592918E-4</v>
      </c>
      <c r="F15" s="114">
        <f>IF([7]道具信息!F15="","",[7]道具信息!F15)</f>
        <v>1</v>
      </c>
      <c r="G15" s="114">
        <f>IF([7]道具信息!G15="","",[7]道具信息!G15)</f>
        <v>1</v>
      </c>
      <c r="H15" s="114">
        <f>IF([7]道具信息!H15="","",[7]道具信息!H15)</f>
        <v>0.5</v>
      </c>
      <c r="I15" s="114">
        <f>IF([7]道具信息!I15="","",[7]道具信息!I15)</f>
        <v>1.5532286312592918E-4</v>
      </c>
      <c r="J15" s="114">
        <f>IF([7]道具信息!J15="","",[7]道具信息!J15)</f>
        <v>1.5532286312592918E-4</v>
      </c>
      <c r="K15" s="114">
        <f>IF([7]道具信息!K15="","",[7]道具信息!K15)</f>
        <v>7.7661431562964592E-5</v>
      </c>
      <c r="L15" s="114" t="str">
        <f>IF([7]道具信息!L15="","",[7]道具信息!L15)</f>
        <v/>
      </c>
      <c r="M15" s="114" t="str">
        <f>IF([7]道具信息!M15="","",[7]道具信息!M15)</f>
        <v/>
      </c>
      <c r="N15" s="114" t="str">
        <f>IF([7]道具信息!N15="","",[7]道具信息!N15)</f>
        <v/>
      </c>
      <c r="O15" s="114" t="str">
        <f>IF([7]道具信息!O15="","",[7]道具信息!O15)</f>
        <v/>
      </c>
      <c r="P15" s="114" t="str">
        <f>IF([7]道具信息!P15="","",[7]道具信息!P15)</f>
        <v>铁矿产出加速/天</v>
      </c>
      <c r="Q15" s="114">
        <f>IF([7]道具信息!Q15="","",[7]道具信息!Q15)</f>
        <v>238.65904628727151</v>
      </c>
      <c r="R15" s="114" t="str">
        <f>IF([7]道具信息!R15="","",[7]道具信息!R15)</f>
        <v/>
      </c>
      <c r="S15" s="114" t="str">
        <f>IF([7]道具信息!S15="","",[7]道具信息!S15)</f>
        <v/>
      </c>
      <c r="T15" s="114" t="str">
        <f>IF([7]道具信息!T15="","",[7]道具信息!T15)</f>
        <v/>
      </c>
      <c r="U15" s="114" t="str">
        <f>IF([7]道具信息!U15="","",[7]道具信息!U15)</f>
        <v/>
      </c>
      <c r="V15" s="114" t="str">
        <f>IF([7]道具信息!V15="","",[7]道具信息!V15)</f>
        <v/>
      </c>
      <c r="W15" s="114" t="str">
        <f>IF([7]道具信息!W15="","",[7]道具信息!W15)</f>
        <v/>
      </c>
      <c r="X15" s="114" t="str">
        <f>IF([7]道具信息!X15="","",[7]道具信息!X15)</f>
        <v/>
      </c>
      <c r="Y15" s="114" t="str">
        <f>IF([7]道具信息!Y15="","",[7]道具信息!Y15)</f>
        <v/>
      </c>
      <c r="Z15" s="114" t="str">
        <f>IF([7]道具信息!Z15="","",[7]道具信息!Z15)</f>
        <v/>
      </c>
    </row>
    <row r="16" spans="1:26" x14ac:dyDescent="0.2">
      <c r="A16" s="114" t="str">
        <f>IF([7]道具信息!A16="","",[7]道具信息!A16)</f>
        <v/>
      </c>
      <c r="B16" s="114" t="str">
        <f>IF([7]道具信息!B16="","",[7]道具信息!B16)</f>
        <v/>
      </c>
      <c r="C16" s="114" t="str">
        <f>IF([7]道具信息!C16="","",[7]道具信息!C16)</f>
        <v/>
      </c>
      <c r="D16" s="114" t="str">
        <f>IF([7]道具信息!D16="","",[7]道具信息!D16)</f>
        <v>铜矿</v>
      </c>
      <c r="E16" s="114">
        <f>IF([7]道具信息!E16="","",[7]道具信息!E16)</f>
        <v>1.5532286312592918E-4</v>
      </c>
      <c r="F16" s="114">
        <f>IF([7]道具信息!F16="","",[7]道具信息!F16)</f>
        <v>1</v>
      </c>
      <c r="G16" s="114">
        <f>IF([7]道具信息!G16="","",[7]道具信息!G16)</f>
        <v>1</v>
      </c>
      <c r="H16" s="114">
        <f>IF([7]道具信息!H16="","",[7]道具信息!H16)</f>
        <v>0.5</v>
      </c>
      <c r="I16" s="114">
        <f>IF([7]道具信息!I16="","",[7]道具信息!I16)</f>
        <v>1.5532286312592918E-4</v>
      </c>
      <c r="J16" s="114">
        <f>IF([7]道具信息!J16="","",[7]道具信息!J16)</f>
        <v>1.5532286312592918E-4</v>
      </c>
      <c r="K16" s="114">
        <f>IF([7]道具信息!K16="","",[7]道具信息!K16)</f>
        <v>7.7661431562964592E-5</v>
      </c>
      <c r="L16" s="114" t="str">
        <f>IF([7]道具信息!L16="","",[7]道具信息!L16)</f>
        <v/>
      </c>
      <c r="M16" s="114" t="str">
        <f>IF([7]道具信息!M16="","",[7]道具信息!M16)</f>
        <v/>
      </c>
      <c r="N16" s="114" t="str">
        <f>IF([7]道具信息!N16="","",[7]道具信息!N16)</f>
        <v/>
      </c>
      <c r="O16" s="114" t="str">
        <f>IF([7]道具信息!O16="","",[7]道具信息!O16)</f>
        <v/>
      </c>
      <c r="P16" s="114" t="str">
        <f>IF([7]道具信息!P16="","",[7]道具信息!P16)</f>
        <v>刀币产出加速/天</v>
      </c>
      <c r="Q16" s="114">
        <f>IF([7]道具信息!Q16="","",[7]道具信息!Q16)</f>
        <v>364.00823995945541</v>
      </c>
      <c r="R16" s="114" t="str">
        <f>IF([7]道具信息!R16="","",[7]道具信息!R16)</f>
        <v/>
      </c>
      <c r="S16" s="114" t="str">
        <f>IF([7]道具信息!S16="","",[7]道具信息!S16)</f>
        <v/>
      </c>
      <c r="T16" s="114" t="str">
        <f>IF([7]道具信息!T16="","",[7]道具信息!T16)</f>
        <v/>
      </c>
      <c r="U16" s="114" t="str">
        <f>IF([7]道具信息!U16="","",[7]道具信息!U16)</f>
        <v/>
      </c>
      <c r="V16" s="114" t="str">
        <f>IF([7]道具信息!V16="","",[7]道具信息!V16)</f>
        <v/>
      </c>
      <c r="W16" s="114" t="str">
        <f>IF([7]道具信息!W16="","",[7]道具信息!W16)</f>
        <v/>
      </c>
      <c r="X16" s="114" t="str">
        <f>IF([7]道具信息!X16="","",[7]道具信息!X16)</f>
        <v/>
      </c>
      <c r="Y16" s="114" t="str">
        <f>IF([7]道具信息!Y16="","",[7]道具信息!Y16)</f>
        <v/>
      </c>
      <c r="Z16" s="114" t="str">
        <f>IF([7]道具信息!Z16="","",[7]道具信息!Z16)</f>
        <v/>
      </c>
    </row>
    <row r="17" spans="1:26" x14ac:dyDescent="0.2">
      <c r="A17" s="114" t="str">
        <f>IF([7]道具信息!A17="","",[7]道具信息!A17)</f>
        <v/>
      </c>
      <c r="B17" s="114" t="str">
        <f>IF([7]道具信息!B17="","",[7]道具信息!B17)</f>
        <v/>
      </c>
      <c r="C17" s="114" t="str">
        <f>IF([7]道具信息!C17="","",[7]道具信息!C17)</f>
        <v/>
      </c>
      <c r="D17" s="114" t="str">
        <f>IF([7]道具信息!D17="","",[7]道具信息!D17)</f>
        <v>铁矿</v>
      </c>
      <c r="E17" s="114">
        <f>IF([7]道具信息!E17="","",[7]道具信息!E17)</f>
        <v>3.5406130910130317E-4</v>
      </c>
      <c r="F17" s="114">
        <f>IF([7]道具信息!F17="","",[7]道具信息!F17)</f>
        <v>1</v>
      </c>
      <c r="G17" s="114">
        <f>IF([7]道具信息!G17="","",[7]道具信息!G17)</f>
        <v>1</v>
      </c>
      <c r="H17" s="114">
        <f>IF([7]道具信息!H17="","",[7]道具信息!H17)</f>
        <v>0.5</v>
      </c>
      <c r="I17" s="114">
        <f>IF([7]道具信息!I17="","",[7]道具信息!I17)</f>
        <v>3.5406130910130317E-4</v>
      </c>
      <c r="J17" s="114">
        <f>IF([7]道具信息!J17="","",[7]道具信息!J17)</f>
        <v>3.5406130910130317E-4</v>
      </c>
      <c r="K17" s="114">
        <f>IF([7]道具信息!K17="","",[7]道具信息!K17)</f>
        <v>1.7703065455065159E-4</v>
      </c>
      <c r="L17" s="114" t="str">
        <f>IF([7]道具信息!L17="","",[7]道具信息!L17)</f>
        <v/>
      </c>
      <c r="M17" s="114" t="str">
        <f>IF([7]道具信息!M17="","",[7]道具信息!M17)</f>
        <v/>
      </c>
      <c r="N17" s="114" t="str">
        <f>IF([7]道具信息!N17="","",[7]道具信息!N17)</f>
        <v/>
      </c>
      <c r="O17" s="114" t="str">
        <f>IF([7]道具信息!O17="","",[7]道具信息!O17)</f>
        <v/>
      </c>
      <c r="P17" s="114" t="str">
        <f>IF([7]道具信息!P17="","",[7]道具信息!P17)</f>
        <v>木材采集加速/天</v>
      </c>
      <c r="Q17" s="114">
        <f>IF([7]道具信息!Q17="","",[7]道具信息!Q17)</f>
        <v>180.80790910307581</v>
      </c>
      <c r="R17" s="114" t="str">
        <f>IF([7]道具信息!R17="","",[7]道具信息!R17)</f>
        <v/>
      </c>
      <c r="S17" s="114" t="str">
        <f>IF([7]道具信息!S17="","",[7]道具信息!S17)</f>
        <v/>
      </c>
      <c r="T17" s="114" t="str">
        <f>IF([7]道具信息!T17="","",[7]道具信息!T17)</f>
        <v/>
      </c>
      <c r="U17" s="114" t="str">
        <f>IF([7]道具信息!U17="","",[7]道具信息!U17)</f>
        <v/>
      </c>
      <c r="V17" s="114" t="str">
        <f>IF([7]道具信息!V17="","",[7]道具信息!V17)</f>
        <v/>
      </c>
      <c r="W17" s="114" t="str">
        <f>IF([7]道具信息!W17="","",[7]道具信息!W17)</f>
        <v/>
      </c>
      <c r="X17" s="114" t="str">
        <f>IF([7]道具信息!X17="","",[7]道具信息!X17)</f>
        <v/>
      </c>
      <c r="Y17" s="114" t="str">
        <f>IF([7]道具信息!Y17="","",[7]道具信息!Y17)</f>
        <v/>
      </c>
      <c r="Z17" s="114" t="str">
        <f>IF([7]道具信息!Z17="","",[7]道具信息!Z17)</f>
        <v/>
      </c>
    </row>
    <row r="18" spans="1:26" x14ac:dyDescent="0.2">
      <c r="A18" s="114" t="str">
        <f>IF([7]道具信息!A18="","",[7]道具信息!A18)</f>
        <v/>
      </c>
      <c r="B18" s="114" t="str">
        <f>IF([7]道具信息!B18="","",[7]道具信息!B18)</f>
        <v/>
      </c>
      <c r="C18" s="114" t="str">
        <f>IF([7]道具信息!C18="","",[7]道具信息!C18)</f>
        <v/>
      </c>
      <c r="D18" s="114" t="str">
        <f>IF([7]道具信息!D18="","",[7]道具信息!D18)</f>
        <v>刀币</v>
      </c>
      <c r="E18" s="114">
        <f>IF([7]道具信息!E18="","",[7]道具信息!E18)</f>
        <v>1.5625000000000001E-3</v>
      </c>
      <c r="F18" s="114">
        <f>IF([7]道具信息!F18="","",[7]道具信息!F18)</f>
        <v>1</v>
      </c>
      <c r="G18" s="114">
        <f>IF([7]道具信息!G18="","",[7]道具信息!G18)</f>
        <v>1</v>
      </c>
      <c r="H18" s="114">
        <f>IF([7]道具信息!H18="","",[7]道具信息!H18)</f>
        <v>0.7</v>
      </c>
      <c r="I18" s="114">
        <f>IF([7]道具信息!I18="","",[7]道具信息!I18)</f>
        <v>1.5625000000000001E-3</v>
      </c>
      <c r="J18" s="114">
        <f>IF([7]道具信息!J18="","",[7]道具信息!J18)</f>
        <v>1.5625000000000001E-3</v>
      </c>
      <c r="K18" s="114">
        <f>IF([7]道具信息!K18="","",[7]道具信息!K18)</f>
        <v>1.0937499999999999E-3</v>
      </c>
      <c r="L18" s="114" t="str">
        <f>IF([7]道具信息!L18="","",[7]道具信息!L18)</f>
        <v/>
      </c>
      <c r="M18" s="114" t="str">
        <f>IF([7]道具信息!M18="","",[7]道具信息!M18)</f>
        <v/>
      </c>
      <c r="N18" s="114" t="str">
        <f>IF([7]道具信息!N18="","",[7]道具信息!N18)</f>
        <v/>
      </c>
      <c r="O18" s="114" t="str">
        <f>IF([7]道具信息!O18="","",[7]道具信息!O18)</f>
        <v/>
      </c>
      <c r="P18" s="114" t="str">
        <f>IF([7]道具信息!P18="","",[7]道具信息!P18)</f>
        <v>石料采集加速/天</v>
      </c>
      <c r="Q18" s="114">
        <f>IF([7]道具信息!Q18="","",[7]道具信息!Q18)</f>
        <v>180.80790910307581</v>
      </c>
      <c r="R18" s="114" t="str">
        <f>IF([7]道具信息!R18="","",[7]道具信息!R18)</f>
        <v/>
      </c>
      <c r="S18" s="114" t="str">
        <f>IF([7]道具信息!S18="","",[7]道具信息!S18)</f>
        <v/>
      </c>
      <c r="T18" s="114" t="str">
        <f>IF([7]道具信息!T18="","",[7]道具信息!T18)</f>
        <v/>
      </c>
      <c r="U18" s="114" t="str">
        <f>IF([7]道具信息!U18="","",[7]道具信息!U18)</f>
        <v/>
      </c>
      <c r="V18" s="114" t="str">
        <f>IF([7]道具信息!V18="","",[7]道具信息!V18)</f>
        <v/>
      </c>
      <c r="W18" s="114" t="str">
        <f>IF([7]道具信息!W18="","",[7]道具信息!W18)</f>
        <v/>
      </c>
      <c r="X18" s="114" t="str">
        <f>IF([7]道具信息!X18="","",[7]道具信息!X18)</f>
        <v/>
      </c>
      <c r="Y18" s="114" t="str">
        <f>IF([7]道具信息!Y18="","",[7]道具信息!Y18)</f>
        <v/>
      </c>
      <c r="Z18" s="114" t="str">
        <f>IF([7]道具信息!Z18="","",[7]道具信息!Z18)</f>
        <v/>
      </c>
    </row>
    <row r="19" spans="1:26" x14ac:dyDescent="0.2">
      <c r="A19" s="114" t="str">
        <f>IF([7]道具信息!A19="","",[7]道具信息!A19)</f>
        <v/>
      </c>
      <c r="B19" s="114" t="str">
        <f>IF([7]道具信息!B19="","",[7]道具信息!B19)</f>
        <v/>
      </c>
      <c r="C19" s="114" t="str">
        <f>IF([7]道具信息!C19="","",[7]道具信息!C19)</f>
        <v/>
      </c>
      <c r="D19" s="114" t="str">
        <f>IF([7]道具信息!D19="","",[7]道具信息!D19)</f>
        <v>玉珏</v>
      </c>
      <c r="E19" s="114">
        <f>IF([7]道具信息!E19="","",[7]道具信息!E19)</f>
        <v>1</v>
      </c>
      <c r="F19" s="114">
        <f>IF([7]道具信息!F19="","",[7]道具信息!F19)</f>
        <v>1</v>
      </c>
      <c r="G19" s="114">
        <f>IF([7]道具信息!G19="","",[7]道具信息!G19)</f>
        <v>1</v>
      </c>
      <c r="H19" s="114">
        <f>IF([7]道具信息!H19="","",[7]道具信息!H19)</f>
        <v>1</v>
      </c>
      <c r="I19" s="114">
        <f>IF([7]道具信息!I19="","",[7]道具信息!I19)</f>
        <v>1</v>
      </c>
      <c r="J19" s="114">
        <f>IF([7]道具信息!J19="","",[7]道具信息!J19)</f>
        <v>1</v>
      </c>
      <c r="K19" s="114">
        <f>IF([7]道具信息!K19="","",[7]道具信息!K19)</f>
        <v>1</v>
      </c>
      <c r="L19" s="114" t="str">
        <f>IF([7]道具信息!L19="","",[7]道具信息!L19)</f>
        <v/>
      </c>
      <c r="M19" s="114" t="str">
        <f>IF([7]道具信息!M19="","",[7]道具信息!M19)</f>
        <v/>
      </c>
      <c r="N19" s="114" t="str">
        <f>IF([7]道具信息!N19="","",[7]道具信息!N19)</f>
        <v/>
      </c>
      <c r="O19" s="114" t="str">
        <f>IF([7]道具信息!O19="","",[7]道具信息!O19)</f>
        <v/>
      </c>
      <c r="P19" s="114" t="str">
        <f>IF([7]道具信息!P19="","",[7]道具信息!P19)</f>
        <v>铜矿采集加速/天</v>
      </c>
      <c r="Q19" s="114">
        <f>IF([7]道具信息!Q19="","",[7]道具信息!Q19)</f>
        <v>180.80790910307581</v>
      </c>
      <c r="R19" s="114" t="str">
        <f>IF([7]道具信息!R19="","",[7]道具信息!R19)</f>
        <v/>
      </c>
      <c r="S19" s="114" t="str">
        <f>IF([7]道具信息!S19="","",[7]道具信息!S19)</f>
        <v/>
      </c>
      <c r="T19" s="114" t="str">
        <f>IF([7]道具信息!T19="","",[7]道具信息!T19)</f>
        <v/>
      </c>
      <c r="U19" s="114" t="str">
        <f>IF([7]道具信息!U19="","",[7]道具信息!U19)</f>
        <v/>
      </c>
      <c r="V19" s="114" t="str">
        <f>IF([7]道具信息!V19="","",[7]道具信息!V19)</f>
        <v/>
      </c>
      <c r="W19" s="114" t="str">
        <f>IF([7]道具信息!W19="","",[7]道具信息!W19)</f>
        <v/>
      </c>
      <c r="X19" s="114" t="str">
        <f>IF([7]道具信息!X19="","",[7]道具信息!X19)</f>
        <v/>
      </c>
      <c r="Y19" s="114" t="str">
        <f>IF([7]道具信息!Y19="","",[7]道具信息!Y19)</f>
        <v/>
      </c>
      <c r="Z19" s="114" t="str">
        <f>IF([7]道具信息!Z19="","",[7]道具信息!Z19)</f>
        <v/>
      </c>
    </row>
    <row r="20" spans="1:26" x14ac:dyDescent="0.2">
      <c r="A20" s="114" t="str">
        <f>IF([7]道具信息!A20="","",[7]道具信息!A20)</f>
        <v/>
      </c>
      <c r="B20" s="114" t="str">
        <f>IF([7]道具信息!B20="","",[7]道具信息!B20)</f>
        <v/>
      </c>
      <c r="C20" s="114" t="str">
        <f>IF([7]道具信息!C20="","",[7]道具信息!C20)</f>
        <v/>
      </c>
      <c r="D20" s="114" t="str">
        <f>IF([7]道具信息!D20="","",[7]道具信息!D20)</f>
        <v>清剿令</v>
      </c>
      <c r="E20" s="114">
        <f>IF([7]道具信息!E20="","",[7]道具信息!E20)</f>
        <v>75</v>
      </c>
      <c r="F20" s="114">
        <f>IF([7]道具信息!F20="","",[7]道具信息!F20)</f>
        <v>1</v>
      </c>
      <c r="G20" s="114">
        <f>IF([7]道具信息!G20="","",[7]道具信息!G20)</f>
        <v>1</v>
      </c>
      <c r="H20" s="114">
        <f>IF([7]道具信息!H20="","",[7]道具信息!H20)</f>
        <v>1</v>
      </c>
      <c r="I20" s="114">
        <f>IF([7]道具信息!I20="","",[7]道具信息!I20)</f>
        <v>75</v>
      </c>
      <c r="J20" s="114">
        <f>IF([7]道具信息!J20="","",[7]道具信息!J20)</f>
        <v>75</v>
      </c>
      <c r="K20" s="114">
        <f>IF([7]道具信息!K20="","",[7]道具信息!K20)</f>
        <v>75</v>
      </c>
      <c r="L20" s="114" t="str">
        <f>IF([7]道具信息!L20="","",[7]道具信息!L20)</f>
        <v/>
      </c>
      <c r="M20" s="114" t="str">
        <f>IF([7]道具信息!M20="","",[7]道具信息!M20)</f>
        <v/>
      </c>
      <c r="N20" s="114" t="str">
        <f>IF([7]道具信息!N20="","",[7]道具信息!N20)</f>
        <v/>
      </c>
      <c r="O20" s="114" t="str">
        <f>IF([7]道具信息!O20="","",[7]道具信息!O20)</f>
        <v/>
      </c>
      <c r="P20" s="114" t="str">
        <f>IF([7]道具信息!P20="","",[7]道具信息!P20)</f>
        <v>粮食采集加速/天</v>
      </c>
      <c r="Q20" s="114">
        <f>IF([7]道具信息!Q20="","",[7]道具信息!Q20)</f>
        <v>180.80790910307581</v>
      </c>
      <c r="R20" s="114" t="str">
        <f>IF([7]道具信息!R20="","",[7]道具信息!R20)</f>
        <v/>
      </c>
      <c r="S20" s="114" t="str">
        <f>IF([7]道具信息!S20="","",[7]道具信息!S20)</f>
        <v/>
      </c>
      <c r="T20" s="114" t="str">
        <f>IF([7]道具信息!T20="","",[7]道具信息!T20)</f>
        <v/>
      </c>
      <c r="U20" s="114" t="str">
        <f>IF([7]道具信息!U20="","",[7]道具信息!U20)</f>
        <v/>
      </c>
      <c r="V20" s="114" t="str">
        <f>IF([7]道具信息!V20="","",[7]道具信息!V20)</f>
        <v/>
      </c>
      <c r="W20" s="114" t="str">
        <f>IF([7]道具信息!W20="","",[7]道具信息!W20)</f>
        <v/>
      </c>
      <c r="X20" s="114" t="str">
        <f>IF([7]道具信息!X20="","",[7]道具信息!X20)</f>
        <v/>
      </c>
      <c r="Y20" s="114" t="str">
        <f>IF([7]道具信息!Y20="","",[7]道具信息!Y20)</f>
        <v/>
      </c>
      <c r="Z20" s="114" t="str">
        <f>IF([7]道具信息!Z20="","",[7]道具信息!Z20)</f>
        <v/>
      </c>
    </row>
    <row r="21" spans="1:26" x14ac:dyDescent="0.2">
      <c r="A21" s="114" t="str">
        <f>IF([7]道具信息!A21="","",[7]道具信息!A21)</f>
        <v/>
      </c>
      <c r="B21" s="114" t="str">
        <f>IF([7]道具信息!B21="","",[7]道具信息!B21)</f>
        <v/>
      </c>
      <c r="C21" s="114" t="str">
        <f>IF([7]道具信息!C21="","",[7]道具信息!C21)</f>
        <v/>
      </c>
      <c r="D21" s="114" t="str">
        <f>IF([7]道具信息!D21="","",[7]道具信息!D21)</f>
        <v>军团币</v>
      </c>
      <c r="E21" s="114">
        <f>IF([7]道具信息!E21="","",[7]道具信息!E21)</f>
        <v>0.1</v>
      </c>
      <c r="F21" s="114">
        <f>IF([7]道具信息!F21="","",[7]道具信息!F21)</f>
        <v>1</v>
      </c>
      <c r="G21" s="114">
        <f>IF([7]道具信息!G21="","",[7]道具信息!G21)</f>
        <v>1</v>
      </c>
      <c r="H21" s="114">
        <f>IF([7]道具信息!H21="","",[7]道具信息!H21)</f>
        <v>1</v>
      </c>
      <c r="I21" s="114">
        <f>IF([7]道具信息!I21="","",[7]道具信息!I21)</f>
        <v>0.1</v>
      </c>
      <c r="J21" s="114">
        <f>IF([7]道具信息!J21="","",[7]道具信息!J21)</f>
        <v>0.1</v>
      </c>
      <c r="K21" s="114">
        <f>IF([7]道具信息!K21="","",[7]道具信息!K21)</f>
        <v>0.1</v>
      </c>
      <c r="L21" s="114" t="str">
        <f>IF([7]道具信息!L21="","",[7]道具信息!L21)</f>
        <v/>
      </c>
      <c r="M21" s="114" t="str">
        <f>IF([7]道具信息!M21="","",[7]道具信息!M21)</f>
        <v/>
      </c>
      <c r="N21" s="114" t="str">
        <f>IF([7]道具信息!N21="","",[7]道具信息!N21)</f>
        <v/>
      </c>
      <c r="O21" s="114" t="str">
        <f>IF([7]道具信息!O21="","",[7]道具信息!O21)</f>
        <v/>
      </c>
      <c r="P21" s="114" t="str">
        <f>IF([7]道具信息!P21="","",[7]道具信息!P21)</f>
        <v>铁矿采集加速/天</v>
      </c>
      <c r="Q21" s="114">
        <f>IF([7]道具信息!Q21="","",[7]道具信息!Q21)</f>
        <v>271.21186365461375</v>
      </c>
      <c r="R21" s="114" t="str">
        <f>IF([7]道具信息!R21="","",[7]道具信息!R21)</f>
        <v/>
      </c>
      <c r="S21" s="114" t="str">
        <f>IF([7]道具信息!S21="","",[7]道具信息!S21)</f>
        <v/>
      </c>
      <c r="T21" s="114" t="str">
        <f>IF([7]道具信息!T21="","",[7]道具信息!T21)</f>
        <v/>
      </c>
      <c r="U21" s="114" t="str">
        <f>IF([7]道具信息!U21="","",[7]道具信息!U21)</f>
        <v/>
      </c>
      <c r="V21" s="114" t="str">
        <f>IF([7]道具信息!V21="","",[7]道具信息!V21)</f>
        <v/>
      </c>
      <c r="W21" s="114" t="str">
        <f>IF([7]道具信息!W21="","",[7]道具信息!W21)</f>
        <v/>
      </c>
      <c r="X21" s="114" t="str">
        <f>IF([7]道具信息!X21="","",[7]道具信息!X21)</f>
        <v/>
      </c>
      <c r="Y21" s="114" t="str">
        <f>IF([7]道具信息!Y21="","",[7]道具信息!Y21)</f>
        <v/>
      </c>
      <c r="Z21" s="114" t="str">
        <f>IF([7]道具信息!Z21="","",[7]道具信息!Z21)</f>
        <v/>
      </c>
    </row>
    <row r="22" spans="1:26" x14ac:dyDescent="0.2">
      <c r="A22" s="114" t="str">
        <f>IF([7]道具信息!A22="","",[7]道具信息!A22)</f>
        <v/>
      </c>
      <c r="B22" s="114" t="str">
        <f>IF([7]道具信息!B22="","",[7]道具信息!B22)</f>
        <v/>
      </c>
      <c r="C22" s="114" t="str">
        <f>IF([7]道具信息!C22="","",[7]道具信息!C22)</f>
        <v/>
      </c>
      <c r="D22" s="114" t="str">
        <f>IF([7]道具信息!D22="","",[7]道具信息!D22)</f>
        <v>黄金点将令</v>
      </c>
      <c r="E22" s="114">
        <f>IF([7]道具信息!E22="","",[7]道具信息!E22)</f>
        <v>240</v>
      </c>
      <c r="F22" s="114">
        <f>IF([7]道具信息!F22="","",[7]道具信息!F22)</f>
        <v>1</v>
      </c>
      <c r="G22" s="114">
        <f>IF([7]道具信息!G22="","",[7]道具信息!G22)</f>
        <v>1</v>
      </c>
      <c r="H22" s="114">
        <f>IF([7]道具信息!H22="","",[7]道具信息!H22)</f>
        <v>1</v>
      </c>
      <c r="I22" s="114">
        <f>IF([7]道具信息!I22="","",[7]道具信息!I22)</f>
        <v>240</v>
      </c>
      <c r="J22" s="114">
        <f>IF([7]道具信息!J22="","",[7]道具信息!J22)</f>
        <v>240</v>
      </c>
      <c r="K22" s="114">
        <f>IF([7]道具信息!K22="","",[7]道具信息!K22)</f>
        <v>240</v>
      </c>
      <c r="L22" s="114" t="str">
        <f>IF([7]道具信息!L22="","",[7]道具信息!L22)</f>
        <v/>
      </c>
      <c r="M22" s="114" t="str">
        <f>IF([7]道具信息!M22="","",[7]道具信息!M22)</f>
        <v/>
      </c>
      <c r="N22" s="114" t="str">
        <f>IF([7]道具信息!N22="","",[7]道具信息!N22)</f>
        <v/>
      </c>
      <c r="O22" s="114" t="str">
        <f>IF([7]道具信息!O22="","",[7]道具信息!O22)</f>
        <v/>
      </c>
      <c r="P22" s="114" t="str">
        <f>IF([7]道具信息!P22="","",[7]道具信息!P22)</f>
        <v/>
      </c>
      <c r="Q22" s="114" t="str">
        <f>IF([7]道具信息!Q22="","",[7]道具信息!Q22)</f>
        <v/>
      </c>
      <c r="R22" s="114" t="str">
        <f>IF([7]道具信息!R22="","",[7]道具信息!R22)</f>
        <v/>
      </c>
      <c r="S22" s="114" t="str">
        <f>IF([7]道具信息!S22="","",[7]道具信息!S22)</f>
        <v/>
      </c>
      <c r="T22" s="114" t="str">
        <f>IF([7]道具信息!T22="","",[7]道具信息!T22)</f>
        <v/>
      </c>
      <c r="U22" s="114" t="str">
        <f>IF([7]道具信息!U22="","",[7]道具信息!U22)</f>
        <v/>
      </c>
      <c r="V22" s="114" t="str">
        <f>IF([7]道具信息!V22="","",[7]道具信息!V22)</f>
        <v/>
      </c>
      <c r="W22" s="114" t="str">
        <f>IF([7]道具信息!W22="","",[7]道具信息!W22)</f>
        <v/>
      </c>
      <c r="X22" s="114" t="str">
        <f>IF([7]道具信息!X22="","",[7]道具信息!X22)</f>
        <v/>
      </c>
      <c r="Y22" s="114" t="str">
        <f>IF([7]道具信息!Y22="","",[7]道具信息!Y22)</f>
        <v/>
      </c>
      <c r="Z22" s="114" t="str">
        <f>IF([7]道具信息!Z22="","",[7]道具信息!Z22)</f>
        <v/>
      </c>
    </row>
    <row r="23" spans="1:26" x14ac:dyDescent="0.2">
      <c r="A23" s="114" t="str">
        <f>IF([7]道具信息!A23="","",[7]道具信息!A23)</f>
        <v/>
      </c>
      <c r="B23" s="114" t="str">
        <f>IF([7]道具信息!B23="","",[7]道具信息!B23)</f>
        <v/>
      </c>
      <c r="C23" s="114" t="str">
        <f>IF([7]道具信息!C23="","",[7]道具信息!C23)</f>
        <v/>
      </c>
      <c r="D23" s="114" t="str">
        <f>IF([7]道具信息!D23="","",[7]道具信息!D23)</f>
        <v>青铜点将令</v>
      </c>
      <c r="E23" s="114">
        <f>IF([7]道具信息!E23="","",[7]道具信息!E23)</f>
        <v>65</v>
      </c>
      <c r="F23" s="114">
        <f>IF([7]道具信息!F23="","",[7]道具信息!F23)</f>
        <v>1</v>
      </c>
      <c r="G23" s="114">
        <f>IF([7]道具信息!G23="","",[7]道具信息!G23)</f>
        <v>1</v>
      </c>
      <c r="H23" s="114">
        <f>IF([7]道具信息!H23="","",[7]道具信息!H23)</f>
        <v>1</v>
      </c>
      <c r="I23" s="114">
        <f>IF([7]道具信息!I23="","",[7]道具信息!I23)</f>
        <v>65</v>
      </c>
      <c r="J23" s="114">
        <f>IF([7]道具信息!J23="","",[7]道具信息!J23)</f>
        <v>65</v>
      </c>
      <c r="K23" s="114">
        <f>IF([7]道具信息!K23="","",[7]道具信息!K23)</f>
        <v>65</v>
      </c>
      <c r="L23" s="114" t="str">
        <f>IF([7]道具信息!L23="","",[7]道具信息!L23)</f>
        <v/>
      </c>
      <c r="M23" s="114" t="str">
        <f>IF([7]道具信息!M23="","",[7]道具信息!M23)</f>
        <v/>
      </c>
      <c r="N23" s="114" t="str">
        <f>IF([7]道具信息!N23="","",[7]道具信息!N23)</f>
        <v/>
      </c>
      <c r="O23" s="114" t="str">
        <f>IF([7]道具信息!O23="","",[7]道具信息!O23)</f>
        <v/>
      </c>
      <c r="P23" s="114" t="str">
        <f>IF([7]道具信息!P23="","",[7]道具信息!P23)</f>
        <v/>
      </c>
      <c r="Q23" s="114" t="str">
        <f>IF([7]道具信息!Q23="","",[7]道具信息!Q23)</f>
        <v/>
      </c>
      <c r="R23" s="114" t="str">
        <f>IF([7]道具信息!R23="","",[7]道具信息!R23)</f>
        <v/>
      </c>
      <c r="S23" s="114" t="str">
        <f>IF([7]道具信息!S23="","",[7]道具信息!S23)</f>
        <v/>
      </c>
      <c r="T23" s="114" t="str">
        <f>IF([7]道具信息!T23="","",[7]道具信息!T23)</f>
        <v/>
      </c>
      <c r="U23" s="114" t="str">
        <f>IF([7]道具信息!U23="","",[7]道具信息!U23)</f>
        <v/>
      </c>
      <c r="V23" s="114" t="str">
        <f>IF([7]道具信息!V23="","",[7]道具信息!V23)</f>
        <v/>
      </c>
      <c r="W23" s="114" t="str">
        <f>IF([7]道具信息!W23="","",[7]道具信息!W23)</f>
        <v/>
      </c>
      <c r="X23" s="114" t="str">
        <f>IF([7]道具信息!X23="","",[7]道具信息!X23)</f>
        <v/>
      </c>
      <c r="Y23" s="114" t="str">
        <f>IF([7]道具信息!Y23="","",[7]道具信息!Y23)</f>
        <v/>
      </c>
      <c r="Z23" s="114" t="str">
        <f>IF([7]道具信息!Z23="","",[7]道具信息!Z23)</f>
        <v/>
      </c>
    </row>
    <row r="24" spans="1:26" x14ac:dyDescent="0.2">
      <c r="A24" s="114" t="str">
        <f>IF([7]道具信息!A24="","",[7]道具信息!A24)</f>
        <v/>
      </c>
      <c r="B24" s="114" t="str">
        <f>IF([7]道具信息!B24="","",[7]道具信息!B24)</f>
        <v/>
      </c>
      <c r="C24" s="114" t="str">
        <f>IF([7]道具信息!C24="","",[7]道具信息!C24)</f>
        <v/>
      </c>
      <c r="D24" s="114" t="str">
        <f>IF([7]道具信息!D24="","",[7]道具信息!D24)</f>
        <v>信物*2、武将碎片*10、黄金600三选一（600钻）</v>
      </c>
      <c r="E24" s="114">
        <f>IF([7]道具信息!E24="","",[7]道具信息!E24)</f>
        <v>600</v>
      </c>
      <c r="F24" s="114">
        <f>IF([7]道具信息!F24="","",[7]道具信息!F24)</f>
        <v>1</v>
      </c>
      <c r="G24" s="114">
        <f>IF([7]道具信息!G24="","",[7]道具信息!G24)</f>
        <v>1</v>
      </c>
      <c r="H24" s="114">
        <f>IF([7]道具信息!H24="","",[7]道具信息!H24)</f>
        <v>1</v>
      </c>
      <c r="I24" s="114">
        <f>IF([7]道具信息!I24="","",[7]道具信息!I24)</f>
        <v>600</v>
      </c>
      <c r="J24" s="114">
        <f>IF([7]道具信息!J24="","",[7]道具信息!J24)</f>
        <v>600</v>
      </c>
      <c r="K24" s="114">
        <f>IF([7]道具信息!K24="","",[7]道具信息!K24)</f>
        <v>600</v>
      </c>
      <c r="L24" s="114" t="str">
        <f>IF([7]道具信息!L24="","",[7]道具信息!L24)</f>
        <v/>
      </c>
      <c r="M24" s="114" t="str">
        <f>IF([7]道具信息!M24="","",[7]道具信息!M24)</f>
        <v/>
      </c>
      <c r="N24" s="114" t="str">
        <f>IF([7]道具信息!N24="","",[7]道具信息!N24)</f>
        <v/>
      </c>
      <c r="O24" s="114" t="str">
        <f>IF([7]道具信息!O24="","",[7]道具信息!O24)</f>
        <v/>
      </c>
      <c r="P24" s="114" t="str">
        <f>IF([7]道具信息!P24="","",[7]道具信息!P24)</f>
        <v/>
      </c>
      <c r="Q24" s="114" t="str">
        <f>IF([7]道具信息!Q24="","",[7]道具信息!Q24)</f>
        <v/>
      </c>
      <c r="R24" s="114" t="str">
        <f>IF([7]道具信息!R24="","",[7]道具信息!R24)</f>
        <v/>
      </c>
      <c r="S24" s="114" t="str">
        <f>IF([7]道具信息!S24="","",[7]道具信息!S24)</f>
        <v/>
      </c>
      <c r="T24" s="114" t="str">
        <f>IF([7]道具信息!T24="","",[7]道具信息!T24)</f>
        <v/>
      </c>
      <c r="U24" s="114" t="str">
        <f>IF([7]道具信息!U24="","",[7]道具信息!U24)</f>
        <v/>
      </c>
      <c r="V24" s="114" t="str">
        <f>IF([7]道具信息!V24="","",[7]道具信息!V24)</f>
        <v/>
      </c>
      <c r="W24" s="114" t="str">
        <f>IF([7]道具信息!W24="","",[7]道具信息!W24)</f>
        <v/>
      </c>
      <c r="X24" s="114" t="str">
        <f>IF([7]道具信息!X24="","",[7]道具信息!X24)</f>
        <v/>
      </c>
      <c r="Y24" s="114" t="str">
        <f>IF([7]道具信息!Y24="","",[7]道具信息!Y24)</f>
        <v/>
      </c>
      <c r="Z24" s="114" t="str">
        <f>IF([7]道具信息!Z24="","",[7]道具信息!Z24)</f>
        <v/>
      </c>
    </row>
    <row r="25" spans="1:26" x14ac:dyDescent="0.2">
      <c r="A25" s="114" t="str">
        <f>IF([7]道具信息!A25="","",[7]道具信息!A25)</f>
        <v/>
      </c>
      <c r="B25" s="114" t="str">
        <f>IF([7]道具信息!B25="","",[7]道具信息!B25)</f>
        <v/>
      </c>
      <c r="C25" s="114" t="str">
        <f>IF([7]道具信息!C25="","",[7]道具信息!C25)</f>
        <v/>
      </c>
      <c r="D25" s="114" t="str">
        <f>IF([7]道具信息!D25="","",[7]道具信息!D25)</f>
        <v>蓝色门客</v>
      </c>
      <c r="E25" s="114">
        <f>IF([7]道具信息!E25="","",[7]道具信息!E25)</f>
        <v>1000</v>
      </c>
      <c r="F25" s="114">
        <f>IF([7]道具信息!F25="","",[7]道具信息!F25)</f>
        <v>1</v>
      </c>
      <c r="G25" s="114">
        <f>IF([7]道具信息!G25="","",[7]道具信息!G25)</f>
        <v>1</v>
      </c>
      <c r="H25" s="114">
        <f>IF([7]道具信息!H25="","",[7]道具信息!H25)</f>
        <v>1</v>
      </c>
      <c r="I25" s="114">
        <f>IF([7]道具信息!I25="","",[7]道具信息!I25)</f>
        <v>1000</v>
      </c>
      <c r="J25" s="114">
        <f>IF([7]道具信息!J25="","",[7]道具信息!J25)</f>
        <v>1000</v>
      </c>
      <c r="K25" s="114">
        <f>IF([7]道具信息!K25="","",[7]道具信息!K25)</f>
        <v>1000</v>
      </c>
      <c r="L25" s="114" t="str">
        <f>IF([7]道具信息!L25="","",[7]道具信息!L25)</f>
        <v/>
      </c>
      <c r="M25" s="114" t="str">
        <f>IF([7]道具信息!M25="","",[7]道具信息!M25)</f>
        <v/>
      </c>
      <c r="N25" s="114" t="str">
        <f>IF([7]道具信息!N25="","",[7]道具信息!N25)</f>
        <v/>
      </c>
      <c r="O25" s="114" t="str">
        <f>IF([7]道具信息!O25="","",[7]道具信息!O25)</f>
        <v/>
      </c>
      <c r="P25" s="114" t="str">
        <f>IF([7]道具信息!P25="","",[7]道具信息!P25)</f>
        <v/>
      </c>
      <c r="Q25" s="114" t="str">
        <f>IF([7]道具信息!Q25="","",[7]道具信息!Q25)</f>
        <v/>
      </c>
      <c r="R25" s="114" t="str">
        <f>IF([7]道具信息!R25="","",[7]道具信息!R25)</f>
        <v/>
      </c>
      <c r="S25" s="114" t="str">
        <f>IF([7]道具信息!S25="","",[7]道具信息!S25)</f>
        <v/>
      </c>
      <c r="T25" s="114" t="str">
        <f>IF([7]道具信息!T25="","",[7]道具信息!T25)</f>
        <v/>
      </c>
      <c r="U25" s="114" t="str">
        <f>IF([7]道具信息!U25="","",[7]道具信息!U25)</f>
        <v/>
      </c>
      <c r="V25" s="114" t="str">
        <f>IF([7]道具信息!V25="","",[7]道具信息!V25)</f>
        <v/>
      </c>
      <c r="W25" s="114" t="str">
        <f>IF([7]道具信息!W25="","",[7]道具信息!W25)</f>
        <v/>
      </c>
      <c r="X25" s="114" t="str">
        <f>IF([7]道具信息!X25="","",[7]道具信息!X25)</f>
        <v/>
      </c>
      <c r="Y25" s="114" t="str">
        <f>IF([7]道具信息!Y25="","",[7]道具信息!Y25)</f>
        <v/>
      </c>
      <c r="Z25" s="114" t="str">
        <f>IF([7]道具信息!Z25="","",[7]道具信息!Z25)</f>
        <v/>
      </c>
    </row>
    <row r="26" spans="1:26" x14ac:dyDescent="0.2">
      <c r="A26" s="114" t="str">
        <f>IF([7]道具信息!A26="","",[7]道具信息!A26)</f>
        <v/>
      </c>
      <c r="B26" s="114" t="str">
        <f>IF([7]道具信息!B26="","",[7]道具信息!B26)</f>
        <v/>
      </c>
      <c r="C26" s="114" t="str">
        <f>IF([7]道具信息!C26="","",[7]道具信息!C26)</f>
        <v/>
      </c>
      <c r="D26" s="114" t="str">
        <f>IF([7]道具信息!D26="","",[7]道具信息!D26)</f>
        <v>紫色门客</v>
      </c>
      <c r="E26" s="114">
        <f>IF([7]道具信息!E26="","",[7]道具信息!E26)</f>
        <v>3000</v>
      </c>
      <c r="F26" s="114">
        <f>IF([7]道具信息!F26="","",[7]道具信息!F26)</f>
        <v>1</v>
      </c>
      <c r="G26" s="114">
        <f>IF([7]道具信息!G26="","",[7]道具信息!G26)</f>
        <v>1</v>
      </c>
      <c r="H26" s="114">
        <f>IF([7]道具信息!H26="","",[7]道具信息!H26)</f>
        <v>1</v>
      </c>
      <c r="I26" s="114">
        <f>IF([7]道具信息!I26="","",[7]道具信息!I26)</f>
        <v>3000</v>
      </c>
      <c r="J26" s="114">
        <f>IF([7]道具信息!J26="","",[7]道具信息!J26)</f>
        <v>3000</v>
      </c>
      <c r="K26" s="114">
        <f>IF([7]道具信息!K26="","",[7]道具信息!K26)</f>
        <v>3000</v>
      </c>
      <c r="L26" s="114" t="str">
        <f>IF([7]道具信息!L26="","",[7]道具信息!L26)</f>
        <v/>
      </c>
      <c r="M26" s="114" t="str">
        <f>IF([7]道具信息!M26="","",[7]道具信息!M26)</f>
        <v/>
      </c>
      <c r="N26" s="114" t="str">
        <f>IF([7]道具信息!N26="","",[7]道具信息!N26)</f>
        <v/>
      </c>
      <c r="O26" s="114" t="str">
        <f>IF([7]道具信息!O26="","",[7]道具信息!O26)</f>
        <v/>
      </c>
      <c r="P26" s="114" t="str">
        <f>IF([7]道具信息!P26="","",[7]道具信息!P26)</f>
        <v/>
      </c>
      <c r="Q26" s="114" t="str">
        <f>IF([7]道具信息!Q26="","",[7]道具信息!Q26)</f>
        <v/>
      </c>
      <c r="R26" s="114" t="str">
        <f>IF([7]道具信息!R26="","",[7]道具信息!R26)</f>
        <v/>
      </c>
      <c r="S26" s="114" t="str">
        <f>IF([7]道具信息!S26="","",[7]道具信息!S26)</f>
        <v/>
      </c>
      <c r="T26" s="114" t="str">
        <f>IF([7]道具信息!T26="","",[7]道具信息!T26)</f>
        <v/>
      </c>
      <c r="U26" s="114" t="str">
        <f>IF([7]道具信息!U26="","",[7]道具信息!U26)</f>
        <v/>
      </c>
      <c r="V26" s="114" t="str">
        <f>IF([7]道具信息!V26="","",[7]道具信息!V26)</f>
        <v/>
      </c>
      <c r="W26" s="114" t="str">
        <f>IF([7]道具信息!W26="","",[7]道具信息!W26)</f>
        <v/>
      </c>
      <c r="X26" s="114" t="str">
        <f>IF([7]道具信息!X26="","",[7]道具信息!X26)</f>
        <v/>
      </c>
      <c r="Y26" s="114" t="str">
        <f>IF([7]道具信息!Y26="","",[7]道具信息!Y26)</f>
        <v/>
      </c>
      <c r="Z26" s="114" t="str">
        <f>IF([7]道具信息!Z26="","",[7]道具信息!Z26)</f>
        <v/>
      </c>
    </row>
    <row r="27" spans="1:26" x14ac:dyDescent="0.2">
      <c r="A27" s="114" t="str">
        <f>IF([7]道具信息!A27="","",[7]道具信息!A27)</f>
        <v/>
      </c>
      <c r="B27" s="114" t="str">
        <f>IF([7]道具信息!B27="","",[7]道具信息!B27)</f>
        <v/>
      </c>
      <c r="C27" s="114" t="str">
        <f>IF([7]道具信息!C27="","",[7]道具信息!C27)</f>
        <v/>
      </c>
      <c r="D27" s="114" t="str">
        <f>IF([7]道具信息!D27="","",[7]道具信息!D27)</f>
        <v>橙色门客</v>
      </c>
      <c r="E27" s="114">
        <f>IF([7]道具信息!E27="","",[7]道具信息!E27)</f>
        <v>8000</v>
      </c>
      <c r="F27" s="114">
        <f>IF([7]道具信息!F27="","",[7]道具信息!F27)</f>
        <v>1</v>
      </c>
      <c r="G27" s="114">
        <f>IF([7]道具信息!G27="","",[7]道具信息!G27)</f>
        <v>1</v>
      </c>
      <c r="H27" s="114">
        <f>IF([7]道具信息!H27="","",[7]道具信息!H27)</f>
        <v>1</v>
      </c>
      <c r="I27" s="114">
        <f>IF([7]道具信息!I27="","",[7]道具信息!I27)</f>
        <v>8000</v>
      </c>
      <c r="J27" s="114">
        <f>IF([7]道具信息!J27="","",[7]道具信息!J27)</f>
        <v>8000</v>
      </c>
      <c r="K27" s="114">
        <f>IF([7]道具信息!K27="","",[7]道具信息!K27)</f>
        <v>8000</v>
      </c>
      <c r="L27" s="114" t="str">
        <f>IF([7]道具信息!L27="","",[7]道具信息!L27)</f>
        <v/>
      </c>
      <c r="M27" s="114" t="str">
        <f>IF([7]道具信息!M27="","",[7]道具信息!M27)</f>
        <v/>
      </c>
      <c r="N27" s="114" t="str">
        <f>IF([7]道具信息!N27="","",[7]道具信息!N27)</f>
        <v/>
      </c>
      <c r="O27" s="114" t="str">
        <f>IF([7]道具信息!O27="","",[7]道具信息!O27)</f>
        <v/>
      </c>
      <c r="P27" s="114" t="str">
        <f>IF([7]道具信息!P27="","",[7]道具信息!P27)</f>
        <v/>
      </c>
      <c r="Q27" s="114" t="str">
        <f>IF([7]道具信息!Q27="","",[7]道具信息!Q27)</f>
        <v/>
      </c>
      <c r="R27" s="114" t="str">
        <f>IF([7]道具信息!R27="","",[7]道具信息!R27)</f>
        <v/>
      </c>
      <c r="S27" s="114" t="str">
        <f>IF([7]道具信息!S27="","",[7]道具信息!S27)</f>
        <v/>
      </c>
      <c r="T27" s="114" t="str">
        <f>IF([7]道具信息!T27="","",[7]道具信息!T27)</f>
        <v/>
      </c>
      <c r="U27" s="114" t="str">
        <f>IF([7]道具信息!U27="","",[7]道具信息!U27)</f>
        <v/>
      </c>
      <c r="V27" s="114" t="str">
        <f>IF([7]道具信息!V27="","",[7]道具信息!V27)</f>
        <v/>
      </c>
      <c r="W27" s="114" t="str">
        <f>IF([7]道具信息!W27="","",[7]道具信息!W27)</f>
        <v/>
      </c>
      <c r="X27" s="114" t="str">
        <f>IF([7]道具信息!X27="","",[7]道具信息!X27)</f>
        <v/>
      </c>
      <c r="Y27" s="114" t="str">
        <f>IF([7]道具信息!Y27="","",[7]道具信息!Y27)</f>
        <v/>
      </c>
      <c r="Z27" s="114" t="str">
        <f>IF([7]道具信息!Z27="","",[7]道具信息!Z27)</f>
        <v/>
      </c>
    </row>
    <row r="28" spans="1:26" x14ac:dyDescent="0.2">
      <c r="A28" s="114" t="str">
        <f>IF([7]道具信息!A28="","",[7]道具信息!A28)</f>
        <v/>
      </c>
      <c r="B28" s="114" t="str">
        <f>IF([7]道具信息!B28="","",[7]道具信息!B28)</f>
        <v/>
      </c>
      <c r="C28" s="114" t="str">
        <f>IF([7]道具信息!C28="","",[7]道具信息!C28)</f>
        <v/>
      </c>
      <c r="D28" s="114" t="str">
        <f>IF([7]道具信息!D28="","",[7]道具信息!D28)</f>
        <v>红色门客</v>
      </c>
      <c r="E28" s="114">
        <f>IF([7]道具信息!E28="","",[7]道具信息!E28)</f>
        <v>20000</v>
      </c>
      <c r="F28" s="114">
        <f>IF([7]道具信息!F28="","",[7]道具信息!F28)</f>
        <v>1</v>
      </c>
      <c r="G28" s="114">
        <f>IF([7]道具信息!G28="","",[7]道具信息!G28)</f>
        <v>1</v>
      </c>
      <c r="H28" s="114">
        <f>IF([7]道具信息!H28="","",[7]道具信息!H28)</f>
        <v>1</v>
      </c>
      <c r="I28" s="114">
        <f>IF([7]道具信息!I28="","",[7]道具信息!I28)</f>
        <v>20000</v>
      </c>
      <c r="J28" s="114">
        <f>IF([7]道具信息!J28="","",[7]道具信息!J28)</f>
        <v>20000</v>
      </c>
      <c r="K28" s="114">
        <f>IF([7]道具信息!K28="","",[7]道具信息!K28)</f>
        <v>20000</v>
      </c>
      <c r="L28" s="114" t="str">
        <f>IF([7]道具信息!L28="","",[7]道具信息!L28)</f>
        <v/>
      </c>
      <c r="M28" s="114" t="str">
        <f>IF([7]道具信息!M28="","",[7]道具信息!M28)</f>
        <v/>
      </c>
      <c r="N28" s="114" t="str">
        <f>IF([7]道具信息!N28="","",[7]道具信息!N28)</f>
        <v/>
      </c>
      <c r="O28" s="114" t="str">
        <f>IF([7]道具信息!O28="","",[7]道具信息!O28)</f>
        <v/>
      </c>
      <c r="P28" s="114" t="str">
        <f>IF([7]道具信息!P28="","",[7]道具信息!P28)</f>
        <v/>
      </c>
      <c r="Q28" s="114" t="str">
        <f>IF([7]道具信息!Q28="","",[7]道具信息!Q28)</f>
        <v/>
      </c>
      <c r="R28" s="114" t="str">
        <f>IF([7]道具信息!R28="","",[7]道具信息!R28)</f>
        <v/>
      </c>
      <c r="S28" s="114" t="str">
        <f>IF([7]道具信息!S28="","",[7]道具信息!S28)</f>
        <v/>
      </c>
      <c r="T28" s="114" t="str">
        <f>IF([7]道具信息!T28="","",[7]道具信息!T28)</f>
        <v/>
      </c>
      <c r="U28" s="114" t="str">
        <f>IF([7]道具信息!U28="","",[7]道具信息!U28)</f>
        <v/>
      </c>
      <c r="V28" s="114" t="str">
        <f>IF([7]道具信息!V28="","",[7]道具信息!V28)</f>
        <v/>
      </c>
      <c r="W28" s="114" t="str">
        <f>IF([7]道具信息!W28="","",[7]道具信息!W28)</f>
        <v/>
      </c>
      <c r="X28" s="114" t="str">
        <f>IF([7]道具信息!X28="","",[7]道具信息!X28)</f>
        <v/>
      </c>
      <c r="Y28" s="114" t="str">
        <f>IF([7]道具信息!Y28="","",[7]道具信息!Y28)</f>
        <v/>
      </c>
      <c r="Z28" s="114" t="str">
        <f>IF([7]道具信息!Z28="","",[7]道具信息!Z28)</f>
        <v/>
      </c>
    </row>
    <row r="29" spans="1:26" x14ac:dyDescent="0.2">
      <c r="A29" s="114" t="str">
        <f>IF([7]道具信息!A29="","",[7]道具信息!A29)</f>
        <v/>
      </c>
      <c r="B29" s="114" t="str">
        <f>IF([7]道具信息!B29="","",[7]道具信息!B29)</f>
        <v/>
      </c>
      <c r="C29" s="114" t="str">
        <f>IF([7]道具信息!C29="","",[7]道具信息!C29)</f>
        <v/>
      </c>
      <c r="D29" s="114" t="str">
        <f>IF([7]道具信息!D29="","",[7]道具信息!D29)</f>
        <v>神将点将令</v>
      </c>
      <c r="E29" s="114">
        <f>IF([7]道具信息!E29="","",[7]道具信息!E29)</f>
        <v>400</v>
      </c>
      <c r="F29" s="114">
        <f>IF([7]道具信息!F29="","",[7]道具信息!F29)</f>
        <v>1</v>
      </c>
      <c r="G29" s="114">
        <f>IF([7]道具信息!G29="","",[7]道具信息!G29)</f>
        <v>1</v>
      </c>
      <c r="H29" s="114">
        <f>IF([7]道具信息!H29="","",[7]道具信息!H29)</f>
        <v>1</v>
      </c>
      <c r="I29" s="114">
        <f>IF([7]道具信息!I29="","",[7]道具信息!I29)</f>
        <v>400</v>
      </c>
      <c r="J29" s="114">
        <f>IF([7]道具信息!J29="","",[7]道具信息!J29)</f>
        <v>400</v>
      </c>
      <c r="K29" s="114">
        <f>IF([7]道具信息!K29="","",[7]道具信息!K29)</f>
        <v>400</v>
      </c>
      <c r="L29" s="114" t="str">
        <f>IF([7]道具信息!L29="","",[7]道具信息!L29)</f>
        <v/>
      </c>
      <c r="M29" s="114" t="str">
        <f>IF([7]道具信息!M29="","",[7]道具信息!M29)</f>
        <v/>
      </c>
      <c r="N29" s="114" t="str">
        <f>IF([7]道具信息!N29="","",[7]道具信息!N29)</f>
        <v/>
      </c>
      <c r="O29" s="114" t="str">
        <f>IF([7]道具信息!O29="","",[7]道具信息!O29)</f>
        <v/>
      </c>
      <c r="P29" s="114" t="str">
        <f>IF([7]道具信息!P29="","",[7]道具信息!P29)</f>
        <v/>
      </c>
      <c r="Q29" s="114" t="str">
        <f>IF([7]道具信息!Q29="","",[7]道具信息!Q29)</f>
        <v/>
      </c>
      <c r="R29" s="114" t="str">
        <f>IF([7]道具信息!R29="","",[7]道具信息!R29)</f>
        <v/>
      </c>
      <c r="S29" s="114" t="str">
        <f>IF([7]道具信息!S29="","",[7]道具信息!S29)</f>
        <v/>
      </c>
      <c r="T29" s="114" t="str">
        <f>IF([7]道具信息!T29="","",[7]道具信息!T29)</f>
        <v/>
      </c>
      <c r="U29" s="114" t="str">
        <f>IF([7]道具信息!U29="","",[7]道具信息!U29)</f>
        <v/>
      </c>
      <c r="V29" s="114" t="str">
        <f>IF([7]道具信息!V29="","",[7]道具信息!V29)</f>
        <v/>
      </c>
      <c r="W29" s="114" t="str">
        <f>IF([7]道具信息!W29="","",[7]道具信息!W29)</f>
        <v/>
      </c>
      <c r="X29" s="114" t="str">
        <f>IF([7]道具信息!X29="","",[7]道具信息!X29)</f>
        <v/>
      </c>
      <c r="Y29" s="114" t="str">
        <f>IF([7]道具信息!Y29="","",[7]道具信息!Y29)</f>
        <v/>
      </c>
      <c r="Z29" s="114" t="str">
        <f>IF([7]道具信息!Z29="","",[7]道具信息!Z29)</f>
        <v/>
      </c>
    </row>
    <row r="30" spans="1:26" x14ac:dyDescent="0.2">
      <c r="A30" s="114" t="str">
        <f>IF([7]道具信息!A30="","",[7]道具信息!A30)</f>
        <v/>
      </c>
      <c r="B30" s="114" t="str">
        <f>IF([7]道具信息!B30="","",[7]道具信息!B30)</f>
        <v/>
      </c>
      <c r="C30" s="114" t="str">
        <f>IF([7]道具信息!C30="","",[7]道具信息!C30)</f>
        <v/>
      </c>
      <c r="D30" s="114" t="str">
        <f>IF([7]道具信息!D30="","",[7]道具信息!D30)</f>
        <v>绿色军团馈赠</v>
      </c>
      <c r="E30" s="114">
        <f>IF([7]道具信息!E30="","",[7]道具信息!E30)</f>
        <v>20</v>
      </c>
      <c r="F30" s="114">
        <f>IF([7]道具信息!F30="","",[7]道具信息!F30)</f>
        <v>1</v>
      </c>
      <c r="G30" s="114">
        <f>IF([7]道具信息!G30="","",[7]道具信息!G30)</f>
        <v>1</v>
      </c>
      <c r="H30" s="114">
        <f>IF([7]道具信息!H30="","",[7]道具信息!H30)</f>
        <v>1</v>
      </c>
      <c r="I30" s="114">
        <f>IF([7]道具信息!I30="","",[7]道具信息!I30)</f>
        <v>20</v>
      </c>
      <c r="J30" s="114">
        <f>IF([7]道具信息!J30="","",[7]道具信息!J30)</f>
        <v>20</v>
      </c>
      <c r="K30" s="114">
        <f>IF([7]道具信息!K30="","",[7]道具信息!K30)</f>
        <v>20</v>
      </c>
      <c r="L30" s="114" t="str">
        <f>IF([7]道具信息!L30="","",[7]道具信息!L30)</f>
        <v/>
      </c>
      <c r="M30" s="114" t="str">
        <f>IF([7]道具信息!M30="","",[7]道具信息!M30)</f>
        <v/>
      </c>
      <c r="N30" s="114" t="str">
        <f>IF([7]道具信息!N30="","",[7]道具信息!N30)</f>
        <v/>
      </c>
      <c r="O30" s="114" t="str">
        <f>IF([7]道具信息!O30="","",[7]道具信息!O30)</f>
        <v/>
      </c>
      <c r="P30" s="114" t="str">
        <f>IF([7]道具信息!P30="","",[7]道具信息!P30)</f>
        <v/>
      </c>
      <c r="Q30" s="114" t="str">
        <f>IF([7]道具信息!Q30="","",[7]道具信息!Q30)</f>
        <v/>
      </c>
      <c r="R30" s="114" t="str">
        <f>IF([7]道具信息!R30="","",[7]道具信息!R30)</f>
        <v/>
      </c>
      <c r="S30" s="114" t="str">
        <f>IF([7]道具信息!S30="","",[7]道具信息!S30)</f>
        <v/>
      </c>
      <c r="T30" s="114" t="str">
        <f>IF([7]道具信息!T30="","",[7]道具信息!T30)</f>
        <v/>
      </c>
      <c r="U30" s="114" t="str">
        <f>IF([7]道具信息!U30="","",[7]道具信息!U30)</f>
        <v/>
      </c>
      <c r="V30" s="114" t="str">
        <f>IF([7]道具信息!V30="","",[7]道具信息!V30)</f>
        <v/>
      </c>
      <c r="W30" s="114" t="str">
        <f>IF([7]道具信息!W30="","",[7]道具信息!W30)</f>
        <v/>
      </c>
      <c r="X30" s="114" t="str">
        <f>IF([7]道具信息!X30="","",[7]道具信息!X30)</f>
        <v/>
      </c>
      <c r="Y30" s="114" t="str">
        <f>IF([7]道具信息!Y30="","",[7]道具信息!Y30)</f>
        <v/>
      </c>
      <c r="Z30" s="114" t="str">
        <f>IF([7]道具信息!Z30="","",[7]道具信息!Z30)</f>
        <v/>
      </c>
    </row>
    <row r="31" spans="1:26" x14ac:dyDescent="0.2">
      <c r="A31" s="114" t="str">
        <f>IF([7]道具信息!A31="","",[7]道具信息!A31)</f>
        <v/>
      </c>
      <c r="B31" s="114" t="str">
        <f>IF([7]道具信息!B31="","",[7]道具信息!B31)</f>
        <v/>
      </c>
      <c r="C31" s="114" t="str">
        <f>IF([7]道具信息!C31="","",[7]道具信息!C31)</f>
        <v/>
      </c>
      <c r="D31" s="114" t="str">
        <f>IF([7]道具信息!D31="","",[7]道具信息!D31)</f>
        <v>蓝色军团馈赠</v>
      </c>
      <c r="E31" s="114">
        <f>IF([7]道具信息!E31="","",[7]道具信息!E31)</f>
        <v>100</v>
      </c>
      <c r="F31" s="114">
        <f>IF([7]道具信息!F31="","",[7]道具信息!F31)</f>
        <v>1</v>
      </c>
      <c r="G31" s="114">
        <f>IF([7]道具信息!G31="","",[7]道具信息!G31)</f>
        <v>1</v>
      </c>
      <c r="H31" s="114">
        <f>IF([7]道具信息!H31="","",[7]道具信息!H31)</f>
        <v>1</v>
      </c>
      <c r="I31" s="114">
        <f>IF([7]道具信息!I31="","",[7]道具信息!I31)</f>
        <v>100</v>
      </c>
      <c r="J31" s="114">
        <f>IF([7]道具信息!J31="","",[7]道具信息!J31)</f>
        <v>100</v>
      </c>
      <c r="K31" s="114">
        <f>IF([7]道具信息!K31="","",[7]道具信息!K31)</f>
        <v>100</v>
      </c>
      <c r="L31" s="114" t="str">
        <f>IF([7]道具信息!L31="","",[7]道具信息!L31)</f>
        <v/>
      </c>
      <c r="M31" s="114" t="str">
        <f>IF([7]道具信息!M31="","",[7]道具信息!M31)</f>
        <v/>
      </c>
      <c r="N31" s="114" t="str">
        <f>IF([7]道具信息!N31="","",[7]道具信息!N31)</f>
        <v/>
      </c>
      <c r="O31" s="114" t="str">
        <f>IF([7]道具信息!O31="","",[7]道具信息!O31)</f>
        <v/>
      </c>
      <c r="P31" s="114" t="str">
        <f>IF([7]道具信息!P31="","",[7]道具信息!P31)</f>
        <v/>
      </c>
      <c r="Q31" s="114" t="str">
        <f>IF([7]道具信息!Q31="","",[7]道具信息!Q31)</f>
        <v/>
      </c>
      <c r="R31" s="114" t="str">
        <f>IF([7]道具信息!R31="","",[7]道具信息!R31)</f>
        <v/>
      </c>
      <c r="S31" s="114" t="str">
        <f>IF([7]道具信息!S31="","",[7]道具信息!S31)</f>
        <v/>
      </c>
      <c r="T31" s="114" t="str">
        <f>IF([7]道具信息!T31="","",[7]道具信息!T31)</f>
        <v/>
      </c>
      <c r="U31" s="114" t="str">
        <f>IF([7]道具信息!U31="","",[7]道具信息!U31)</f>
        <v/>
      </c>
      <c r="V31" s="114" t="str">
        <f>IF([7]道具信息!V31="","",[7]道具信息!V31)</f>
        <v/>
      </c>
      <c r="W31" s="114" t="str">
        <f>IF([7]道具信息!W31="","",[7]道具信息!W31)</f>
        <v/>
      </c>
      <c r="X31" s="114" t="str">
        <f>IF([7]道具信息!X31="","",[7]道具信息!X31)</f>
        <v/>
      </c>
      <c r="Y31" s="114" t="str">
        <f>IF([7]道具信息!Y31="","",[7]道具信息!Y31)</f>
        <v/>
      </c>
      <c r="Z31" s="114" t="str">
        <f>IF([7]道具信息!Z31="","",[7]道具信息!Z31)</f>
        <v/>
      </c>
    </row>
    <row r="32" spans="1:26" x14ac:dyDescent="0.2">
      <c r="A32" s="114" t="str">
        <f>IF([7]道具信息!A32="","",[7]道具信息!A32)</f>
        <v/>
      </c>
      <c r="B32" s="114" t="str">
        <f>IF([7]道具信息!B32="","",[7]道具信息!B32)</f>
        <v/>
      </c>
      <c r="C32" s="114" t="str">
        <f>IF([7]道具信息!C32="","",[7]道具信息!C32)</f>
        <v/>
      </c>
      <c r="D32" s="114" t="str">
        <f>IF([7]道具信息!D32="","",[7]道具信息!D32)</f>
        <v>紫色军团馈赠</v>
      </c>
      <c r="E32" s="114">
        <f>IF([7]道具信息!E32="","",[7]道具信息!E32)</f>
        <v>500</v>
      </c>
      <c r="F32" s="114">
        <f>IF([7]道具信息!F32="","",[7]道具信息!F32)</f>
        <v>1</v>
      </c>
      <c r="G32" s="114">
        <f>IF([7]道具信息!G32="","",[7]道具信息!G32)</f>
        <v>1</v>
      </c>
      <c r="H32" s="114">
        <f>IF([7]道具信息!H32="","",[7]道具信息!H32)</f>
        <v>1</v>
      </c>
      <c r="I32" s="114">
        <f>IF([7]道具信息!I32="","",[7]道具信息!I32)</f>
        <v>500</v>
      </c>
      <c r="J32" s="114">
        <f>IF([7]道具信息!J32="","",[7]道具信息!J32)</f>
        <v>500</v>
      </c>
      <c r="K32" s="114">
        <f>IF([7]道具信息!K32="","",[7]道具信息!K32)</f>
        <v>500</v>
      </c>
      <c r="L32" s="114" t="str">
        <f>IF([7]道具信息!L32="","",[7]道具信息!L32)</f>
        <v/>
      </c>
      <c r="M32" s="114" t="str">
        <f>IF([7]道具信息!M32="","",[7]道具信息!M32)</f>
        <v/>
      </c>
      <c r="N32" s="114" t="str">
        <f>IF([7]道具信息!N32="","",[7]道具信息!N32)</f>
        <v/>
      </c>
      <c r="O32" s="114" t="str">
        <f>IF([7]道具信息!O32="","",[7]道具信息!O32)</f>
        <v/>
      </c>
      <c r="P32" s="114" t="str">
        <f>IF([7]道具信息!P32="","",[7]道具信息!P32)</f>
        <v/>
      </c>
      <c r="Q32" s="114" t="str">
        <f>IF([7]道具信息!Q32="","",[7]道具信息!Q32)</f>
        <v/>
      </c>
      <c r="R32" s="114" t="str">
        <f>IF([7]道具信息!R32="","",[7]道具信息!R32)</f>
        <v/>
      </c>
      <c r="S32" s="114" t="str">
        <f>IF([7]道具信息!S32="","",[7]道具信息!S32)</f>
        <v/>
      </c>
      <c r="T32" s="114" t="str">
        <f>IF([7]道具信息!T32="","",[7]道具信息!T32)</f>
        <v/>
      </c>
      <c r="U32" s="114" t="str">
        <f>IF([7]道具信息!U32="","",[7]道具信息!U32)</f>
        <v/>
      </c>
      <c r="V32" s="114" t="str">
        <f>IF([7]道具信息!V32="","",[7]道具信息!V32)</f>
        <v/>
      </c>
      <c r="W32" s="114" t="str">
        <f>IF([7]道具信息!W32="","",[7]道具信息!W32)</f>
        <v/>
      </c>
      <c r="X32" s="114" t="str">
        <f>IF([7]道具信息!X32="","",[7]道具信息!X32)</f>
        <v/>
      </c>
      <c r="Y32" s="114" t="str">
        <f>IF([7]道具信息!Y32="","",[7]道具信息!Y32)</f>
        <v/>
      </c>
      <c r="Z32" s="114" t="str">
        <f>IF([7]道具信息!Z32="","",[7]道具信息!Z32)</f>
        <v/>
      </c>
    </row>
    <row r="33" spans="1:26" x14ac:dyDescent="0.2">
      <c r="A33" s="114" t="str">
        <f>IF([7]道具信息!A33="","",[7]道具信息!A33)</f>
        <v/>
      </c>
      <c r="B33" s="114" t="str">
        <f>IF([7]道具信息!B33="","",[7]道具信息!B33)</f>
        <v/>
      </c>
      <c r="C33" s="114" t="str">
        <f>IF([7]道具信息!C33="","",[7]道具信息!C33)</f>
        <v/>
      </c>
      <c r="D33" s="114" t="str">
        <f>IF([7]道具信息!D33="","",[7]道具信息!D33)</f>
        <v>橙色军团馈赠</v>
      </c>
      <c r="E33" s="114">
        <f>IF([7]道具信息!E33="","",[7]道具信息!E33)</f>
        <v>2000</v>
      </c>
      <c r="F33" s="114">
        <f>IF([7]道具信息!F33="","",[7]道具信息!F33)</f>
        <v>1</v>
      </c>
      <c r="G33" s="114">
        <f>IF([7]道具信息!G33="","",[7]道具信息!G33)</f>
        <v>1</v>
      </c>
      <c r="H33" s="114">
        <f>IF([7]道具信息!H33="","",[7]道具信息!H33)</f>
        <v>1</v>
      </c>
      <c r="I33" s="114">
        <f>IF([7]道具信息!I33="","",[7]道具信息!I33)</f>
        <v>2000</v>
      </c>
      <c r="J33" s="114">
        <f>IF([7]道具信息!J33="","",[7]道具信息!J33)</f>
        <v>2000</v>
      </c>
      <c r="K33" s="114">
        <f>IF([7]道具信息!K33="","",[7]道具信息!K33)</f>
        <v>2000</v>
      </c>
      <c r="L33" s="114" t="str">
        <f>IF([7]道具信息!L33="","",[7]道具信息!L33)</f>
        <v/>
      </c>
      <c r="M33" s="114" t="str">
        <f>IF([7]道具信息!M33="","",[7]道具信息!M33)</f>
        <v/>
      </c>
      <c r="N33" s="114" t="str">
        <f>IF([7]道具信息!N33="","",[7]道具信息!N33)</f>
        <v/>
      </c>
      <c r="O33" s="114" t="str">
        <f>IF([7]道具信息!O33="","",[7]道具信息!O33)</f>
        <v/>
      </c>
      <c r="P33" s="114" t="str">
        <f>IF([7]道具信息!P33="","",[7]道具信息!P33)</f>
        <v/>
      </c>
      <c r="Q33" s="114" t="str">
        <f>IF([7]道具信息!Q33="","",[7]道具信息!Q33)</f>
        <v/>
      </c>
      <c r="R33" s="114" t="str">
        <f>IF([7]道具信息!R33="","",[7]道具信息!R33)</f>
        <v/>
      </c>
      <c r="S33" s="114" t="str">
        <f>IF([7]道具信息!S33="","",[7]道具信息!S33)</f>
        <v/>
      </c>
      <c r="T33" s="114" t="str">
        <f>IF([7]道具信息!T33="","",[7]道具信息!T33)</f>
        <v/>
      </c>
      <c r="U33" s="114" t="str">
        <f>IF([7]道具信息!U33="","",[7]道具信息!U33)</f>
        <v/>
      </c>
      <c r="V33" s="114" t="str">
        <f>IF([7]道具信息!V33="","",[7]道具信息!V33)</f>
        <v/>
      </c>
      <c r="W33" s="114" t="str">
        <f>IF([7]道具信息!W33="","",[7]道具信息!W33)</f>
        <v/>
      </c>
      <c r="X33" s="114" t="str">
        <f>IF([7]道具信息!X33="","",[7]道具信息!X33)</f>
        <v/>
      </c>
      <c r="Y33" s="114" t="str">
        <f>IF([7]道具信息!Y33="","",[7]道具信息!Y33)</f>
        <v/>
      </c>
      <c r="Z33" s="114" t="str">
        <f>IF([7]道具信息!Z33="","",[7]道具信息!Z33)</f>
        <v/>
      </c>
    </row>
    <row r="34" spans="1:26" x14ac:dyDescent="0.2">
      <c r="A34" s="114" t="str">
        <f>IF([7]道具信息!A34="","",[7]道具信息!A34)</f>
        <v/>
      </c>
      <c r="B34" s="114" t="str">
        <f>IF([7]道具信息!B34="","",[7]道具信息!B34)</f>
        <v/>
      </c>
      <c r="C34" s="114" t="str">
        <f>IF([7]道具信息!C34="","",[7]道具信息!C34)</f>
        <v/>
      </c>
      <c r="D34" s="114" t="str">
        <f>IF([7]道具信息!D34="","",[7]道具信息!D34)</f>
        <v/>
      </c>
      <c r="E34" s="114" t="str">
        <f>IF([7]道具信息!E34="","",[7]道具信息!E34)</f>
        <v/>
      </c>
      <c r="F34" s="114" t="str">
        <f>IF([7]道具信息!F34="","",[7]道具信息!F34)</f>
        <v/>
      </c>
      <c r="G34" s="114" t="str">
        <f>IF([7]道具信息!G34="","",[7]道具信息!G34)</f>
        <v/>
      </c>
      <c r="H34" s="114" t="str">
        <f>IF([7]道具信息!H34="","",[7]道具信息!H34)</f>
        <v/>
      </c>
      <c r="I34" s="114" t="str">
        <f>IF([7]道具信息!I34="","",[7]道具信息!I34)</f>
        <v/>
      </c>
      <c r="J34" s="114" t="str">
        <f>IF([7]道具信息!J34="","",[7]道具信息!J34)</f>
        <v/>
      </c>
      <c r="K34" s="114" t="str">
        <f>IF([7]道具信息!K34="","",[7]道具信息!K34)</f>
        <v/>
      </c>
      <c r="L34" s="114" t="str">
        <f>IF([7]道具信息!L34="","",[7]道具信息!L34)</f>
        <v/>
      </c>
      <c r="M34" s="114" t="str">
        <f>IF([7]道具信息!M34="","",[7]道具信息!M34)</f>
        <v/>
      </c>
      <c r="N34" s="114" t="str">
        <f>IF([7]道具信息!N34="","",[7]道具信息!N34)</f>
        <v/>
      </c>
      <c r="O34" s="114" t="str">
        <f>IF([7]道具信息!O34="","",[7]道具信息!O34)</f>
        <v/>
      </c>
      <c r="P34" s="114" t="str">
        <f>IF([7]道具信息!P34="","",[7]道具信息!P34)</f>
        <v/>
      </c>
      <c r="Q34" s="114" t="str">
        <f>IF([7]道具信息!Q34="","",[7]道具信息!Q34)</f>
        <v/>
      </c>
      <c r="R34" s="114" t="str">
        <f>IF([7]道具信息!R34="","",[7]道具信息!R34)</f>
        <v/>
      </c>
      <c r="S34" s="114" t="str">
        <f>IF([7]道具信息!S34="","",[7]道具信息!S34)</f>
        <v/>
      </c>
      <c r="T34" s="114" t="str">
        <f>IF([7]道具信息!T34="","",[7]道具信息!T34)</f>
        <v/>
      </c>
      <c r="U34" s="114" t="str">
        <f>IF([7]道具信息!U34="","",[7]道具信息!U34)</f>
        <v/>
      </c>
      <c r="V34" s="114" t="str">
        <f>IF([7]道具信息!V34="","",[7]道具信息!V34)</f>
        <v/>
      </c>
      <c r="W34" s="114" t="str">
        <f>IF([7]道具信息!W34="","",[7]道具信息!W34)</f>
        <v/>
      </c>
      <c r="X34" s="114" t="str">
        <f>IF([7]道具信息!X34="","",[7]道具信息!X34)</f>
        <v/>
      </c>
      <c r="Y34" s="114" t="str">
        <f>IF([7]道具信息!Y34="","",[7]道具信息!Y34)</f>
        <v/>
      </c>
      <c r="Z34" s="114" t="str">
        <f>IF([7]道具信息!Z34="","",[7]道具信息!Z34)</f>
        <v/>
      </c>
    </row>
    <row r="35" spans="1:26" x14ac:dyDescent="0.2">
      <c r="A35" s="114" t="str">
        <f>IF([7]道具信息!A35="","",[7]道具信息!A35)</f>
        <v/>
      </c>
      <c r="B35" s="114" t="str">
        <f>IF([7]道具信息!B35="","",[7]道具信息!B35)</f>
        <v/>
      </c>
      <c r="C35" s="114" t="str">
        <f>IF([7]道具信息!C35="","",[7]道具信息!C35)</f>
        <v/>
      </c>
      <c r="D35" s="114" t="str">
        <f>IF([7]道具信息!D35="","",[7]道具信息!D35)</f>
        <v>文心</v>
      </c>
      <c r="E35" s="114">
        <f>IF([7]道具信息!E35="","",[7]道具信息!E35)</f>
        <v>0.33333333333333331</v>
      </c>
      <c r="F35" s="114">
        <f>IF([7]道具信息!F35="","",[7]道具信息!F35)</f>
        <v>1</v>
      </c>
      <c r="G35" s="114">
        <f>IF([7]道具信息!G35="","",[7]道具信息!G35)</f>
        <v>1</v>
      </c>
      <c r="H35" s="114">
        <f>IF([7]道具信息!H35="","",[7]道具信息!H35)</f>
        <v>1</v>
      </c>
      <c r="I35" s="114">
        <f>IF([7]道具信息!I35="","",[7]道具信息!I35)</f>
        <v>0.33333333333333331</v>
      </c>
      <c r="J35" s="114">
        <f>IF([7]道具信息!J35="","",[7]道具信息!J35)</f>
        <v>0.33333333333333331</v>
      </c>
      <c r="K35" s="114">
        <f>IF([7]道具信息!K35="","",[7]道具信息!K35)</f>
        <v>0.33333333333333331</v>
      </c>
      <c r="L35" s="114" t="str">
        <f>IF([7]道具信息!L35="","",[7]道具信息!L35)</f>
        <v>宝物温养货币</v>
      </c>
      <c r="M35" s="114" t="str">
        <f>IF([7]道具信息!M35="","",[7]道具信息!M35)</f>
        <v/>
      </c>
      <c r="N35" s="114" t="str">
        <f>IF([7]道具信息!N35="","",[7]道具信息!N35)</f>
        <v/>
      </c>
      <c r="O35" s="114" t="str">
        <f>IF([7]道具信息!O35="","",[7]道具信息!O35)</f>
        <v/>
      </c>
      <c r="P35" s="114" t="str">
        <f>IF([7]道具信息!P35="","",[7]道具信息!P35)</f>
        <v/>
      </c>
      <c r="Q35" s="114" t="str">
        <f>IF([7]道具信息!Q35="","",[7]道具信息!Q35)</f>
        <v/>
      </c>
      <c r="R35" s="114" t="str">
        <f>IF([7]道具信息!R35="","",[7]道具信息!R35)</f>
        <v/>
      </c>
      <c r="S35" s="114" t="str">
        <f>IF([7]道具信息!S35="","",[7]道具信息!S35)</f>
        <v/>
      </c>
      <c r="T35" s="114" t="str">
        <f>IF([7]道具信息!T35="","",[7]道具信息!T35)</f>
        <v/>
      </c>
      <c r="U35" s="114" t="str">
        <f>IF([7]道具信息!U35="","",[7]道具信息!U35)</f>
        <v/>
      </c>
      <c r="V35" s="114" t="str">
        <f>IF([7]道具信息!V35="","",[7]道具信息!V35)</f>
        <v/>
      </c>
      <c r="W35" s="114" t="str">
        <f>IF([7]道具信息!W35="","",[7]道具信息!W35)</f>
        <v/>
      </c>
      <c r="X35" s="114" t="str">
        <f>IF([7]道具信息!X35="","",[7]道具信息!X35)</f>
        <v/>
      </c>
      <c r="Y35" s="114" t="str">
        <f>IF([7]道具信息!Y35="","",[7]道具信息!Y35)</f>
        <v/>
      </c>
      <c r="Z35" s="114" t="str">
        <f>IF([7]道具信息!Z35="","",[7]道具信息!Z35)</f>
        <v/>
      </c>
    </row>
    <row r="36" spans="1:26" x14ac:dyDescent="0.2">
      <c r="A36" s="114" t="str">
        <f>IF([7]道具信息!A36="","",[7]道具信息!A36)</f>
        <v/>
      </c>
      <c r="B36" s="114" t="str">
        <f>IF([7]道具信息!B36="","",[7]道具信息!B36)</f>
        <v/>
      </c>
      <c r="C36" s="114" t="str">
        <f>IF([7]道具信息!C36="","",[7]道具信息!C36)</f>
        <v/>
      </c>
      <c r="D36" s="114" t="str">
        <f>IF([7]道具信息!D36="","",[7]道具信息!D36)</f>
        <v>宝鉴</v>
      </c>
      <c r="E36" s="114">
        <f>IF([7]道具信息!E36="","",[7]道具信息!E36)</f>
        <v>500</v>
      </c>
      <c r="F36" s="114">
        <f>IF([7]道具信息!F36="","",[7]道具信息!F36)</f>
        <v>1</v>
      </c>
      <c r="G36" s="114">
        <f>IF([7]道具信息!G36="","",[7]道具信息!G36)</f>
        <v>1</v>
      </c>
      <c r="H36" s="114">
        <f>IF([7]道具信息!H36="","",[7]道具信息!H36)</f>
        <v>1</v>
      </c>
      <c r="I36" s="114">
        <f>IF([7]道具信息!I36="","",[7]道具信息!I36)</f>
        <v>500</v>
      </c>
      <c r="J36" s="114">
        <f>IF([7]道具信息!J36="","",[7]道具信息!J36)</f>
        <v>500</v>
      </c>
      <c r="K36" s="114">
        <f>IF([7]道具信息!K36="","",[7]道具信息!K36)</f>
        <v>500</v>
      </c>
      <c r="L36" s="114" t="str">
        <f>IF([7]道具信息!L36="","",[7]道具信息!L36)</f>
        <v>鉴赏宝物属性</v>
      </c>
      <c r="M36" s="114" t="str">
        <f>IF([7]道具信息!M36="","",[7]道具信息!M36)</f>
        <v/>
      </c>
      <c r="N36" s="114" t="str">
        <f>IF([7]道具信息!N36="","",[7]道具信息!N36)</f>
        <v/>
      </c>
      <c r="O36" s="114" t="str">
        <f>IF([7]道具信息!O36="","",[7]道具信息!O36)</f>
        <v/>
      </c>
      <c r="P36" s="114" t="str">
        <f>IF([7]道具信息!P36="","",[7]道具信息!P36)</f>
        <v/>
      </c>
      <c r="Q36" s="114" t="str">
        <f>IF([7]道具信息!Q36="","",[7]道具信息!Q36)</f>
        <v/>
      </c>
      <c r="R36" s="114" t="str">
        <f>IF([7]道具信息!R36="","",[7]道具信息!R36)</f>
        <v/>
      </c>
      <c r="S36" s="114" t="str">
        <f>IF([7]道具信息!S36="","",[7]道具信息!S36)</f>
        <v/>
      </c>
      <c r="T36" s="114" t="str">
        <f>IF([7]道具信息!T36="","",[7]道具信息!T36)</f>
        <v/>
      </c>
      <c r="U36" s="114" t="str">
        <f>IF([7]道具信息!U36="","",[7]道具信息!U36)</f>
        <v/>
      </c>
      <c r="V36" s="114" t="str">
        <f>IF([7]道具信息!V36="","",[7]道具信息!V36)</f>
        <v/>
      </c>
      <c r="W36" s="114" t="str">
        <f>IF([7]道具信息!W36="","",[7]道具信息!W36)</f>
        <v/>
      </c>
      <c r="X36" s="114" t="str">
        <f>IF([7]道具信息!X36="","",[7]道具信息!X36)</f>
        <v/>
      </c>
      <c r="Y36" s="114" t="str">
        <f>IF([7]道具信息!Y36="","",[7]道具信息!Y36)</f>
        <v/>
      </c>
      <c r="Z36" s="114" t="str">
        <f>IF([7]道具信息!Z36="","",[7]道具信息!Z36)</f>
        <v/>
      </c>
    </row>
    <row r="37" spans="1:26" x14ac:dyDescent="0.2">
      <c r="A37" s="114" t="str">
        <f>IF([7]道具信息!A37="","",[7]道具信息!A37)</f>
        <v/>
      </c>
      <c r="B37" s="114" t="str">
        <f>IF([7]道具信息!B37="","",[7]道具信息!B37)</f>
        <v/>
      </c>
      <c r="C37" s="114" t="str">
        <f>IF([7]道具信息!C37="","",[7]道具信息!C37)</f>
        <v/>
      </c>
      <c r="D37" s="114" t="str">
        <f>IF([7]道具信息!D37="","",[7]道具信息!D37)</f>
        <v>密藏之匙</v>
      </c>
      <c r="E37" s="114">
        <f>IF([7]道具信息!E37="","",[7]道具信息!E37)</f>
        <v>330</v>
      </c>
      <c r="F37" s="114">
        <f>IF([7]道具信息!F37="","",[7]道具信息!F37)</f>
        <v>1</v>
      </c>
      <c r="G37" s="114">
        <f>IF([7]道具信息!G37="","",[7]道具信息!G37)</f>
        <v>1</v>
      </c>
      <c r="H37" s="114">
        <f>IF([7]道具信息!H37="","",[7]道具信息!H37)</f>
        <v>1</v>
      </c>
      <c r="I37" s="114">
        <f>IF([7]道具信息!I37="","",[7]道具信息!I37)</f>
        <v>330</v>
      </c>
      <c r="J37" s="114">
        <f>IF([7]道具信息!J37="","",[7]道具信息!J37)</f>
        <v>330</v>
      </c>
      <c r="K37" s="114">
        <f>IF([7]道具信息!K37="","",[7]道具信息!K37)</f>
        <v>330</v>
      </c>
      <c r="L37" s="114" t="str">
        <f>IF([7]道具信息!L37="","",[7]道具信息!L37)</f>
        <v>宝物抽奖道具</v>
      </c>
      <c r="M37" s="114" t="str">
        <f>IF([7]道具信息!M37="","",[7]道具信息!M37)</f>
        <v/>
      </c>
      <c r="N37" s="114" t="str">
        <f>IF([7]道具信息!N37="","",[7]道具信息!N37)</f>
        <v/>
      </c>
      <c r="O37" s="114" t="str">
        <f>IF([7]道具信息!O37="","",[7]道具信息!O37)</f>
        <v/>
      </c>
      <c r="P37" s="114" t="str">
        <f>IF([7]道具信息!P37="","",[7]道具信息!P37)</f>
        <v/>
      </c>
      <c r="Q37" s="114" t="str">
        <f>IF([7]道具信息!Q37="","",[7]道具信息!Q37)</f>
        <v/>
      </c>
      <c r="R37" s="114" t="str">
        <f>IF([7]道具信息!R37="","",[7]道具信息!R37)</f>
        <v/>
      </c>
      <c r="S37" s="114" t="str">
        <f>IF([7]道具信息!S37="","",[7]道具信息!S37)</f>
        <v/>
      </c>
      <c r="T37" s="114" t="str">
        <f>IF([7]道具信息!T37="","",[7]道具信息!T37)</f>
        <v/>
      </c>
      <c r="U37" s="114" t="str">
        <f>IF([7]道具信息!U37="","",[7]道具信息!U37)</f>
        <v/>
      </c>
      <c r="V37" s="114" t="str">
        <f>IF([7]道具信息!V37="","",[7]道具信息!V37)</f>
        <v/>
      </c>
      <c r="W37" s="114" t="str">
        <f>IF([7]道具信息!W37="","",[7]道具信息!W37)</f>
        <v/>
      </c>
      <c r="X37" s="114" t="str">
        <f>IF([7]道具信息!X37="","",[7]道具信息!X37)</f>
        <v/>
      </c>
      <c r="Y37" s="114" t="str">
        <f>IF([7]道具信息!Y37="","",[7]道具信息!Y37)</f>
        <v/>
      </c>
      <c r="Z37" s="114" t="str">
        <f>IF([7]道具信息!Z37="","",[7]道具信息!Z37)</f>
        <v/>
      </c>
    </row>
    <row r="38" spans="1:26" x14ac:dyDescent="0.2">
      <c r="A38" s="114" t="str">
        <f>IF([7]道具信息!A38="","",[7]道具信息!A38)</f>
        <v/>
      </c>
      <c r="B38" s="114" t="str">
        <f>IF([7]道具信息!B38="","",[7]道具信息!B38)</f>
        <v/>
      </c>
      <c r="C38" s="114" t="str">
        <f>IF([7]道具信息!C38="","",[7]道具信息!C38)</f>
        <v/>
      </c>
      <c r="D38" s="114" t="str">
        <f>IF([7]道具信息!D38="","",[7]道具信息!D38)</f>
        <v>宝物精华</v>
      </c>
      <c r="E38" s="114">
        <f>IF([7]道具信息!E38="","",[7]道具信息!E38)</f>
        <v>100</v>
      </c>
      <c r="F38" s="114">
        <f>IF([7]道具信息!F38="","",[7]道具信息!F38)</f>
        <v>1</v>
      </c>
      <c r="G38" s="114">
        <f>IF([7]道具信息!G38="","",[7]道具信息!G38)</f>
        <v>1</v>
      </c>
      <c r="H38" s="114">
        <f>IF([7]道具信息!H38="","",[7]道具信息!H38)</f>
        <v>1</v>
      </c>
      <c r="I38" s="114">
        <f>IF([7]道具信息!I38="","",[7]道具信息!I38)</f>
        <v>100</v>
      </c>
      <c r="J38" s="114">
        <f>IF([7]道具信息!J38="","",[7]道具信息!J38)</f>
        <v>100</v>
      </c>
      <c r="K38" s="114">
        <f>IF([7]道具信息!K38="","",[7]道具信息!K38)</f>
        <v>100</v>
      </c>
      <c r="L38" s="114" t="str">
        <f>IF([7]道具信息!L38="","",[7]道具信息!L38)</f>
        <v>宝物升星消耗货币</v>
      </c>
      <c r="M38" s="114" t="str">
        <f>IF([7]道具信息!M38="","",[7]道具信息!M38)</f>
        <v/>
      </c>
      <c r="N38" s="114" t="str">
        <f>IF([7]道具信息!N38="","",[7]道具信息!N38)</f>
        <v/>
      </c>
      <c r="O38" s="114" t="str">
        <f>IF([7]道具信息!O38="","",[7]道具信息!O38)</f>
        <v/>
      </c>
      <c r="P38" s="114" t="str">
        <f>IF([7]道具信息!P38="","",[7]道具信息!P38)</f>
        <v/>
      </c>
      <c r="Q38" s="114" t="str">
        <f>IF([7]道具信息!Q38="","",[7]道具信息!Q38)</f>
        <v/>
      </c>
      <c r="R38" s="114" t="str">
        <f>IF([7]道具信息!R38="","",[7]道具信息!R38)</f>
        <v/>
      </c>
      <c r="S38" s="114" t="str">
        <f>IF([7]道具信息!S38="","",[7]道具信息!S38)</f>
        <v/>
      </c>
      <c r="T38" s="114" t="str">
        <f>IF([7]道具信息!T38="","",[7]道具信息!T38)</f>
        <v/>
      </c>
      <c r="U38" s="114" t="str">
        <f>IF([7]道具信息!U38="","",[7]道具信息!U38)</f>
        <v/>
      </c>
      <c r="V38" s="114" t="str">
        <f>IF([7]道具信息!V38="","",[7]道具信息!V38)</f>
        <v/>
      </c>
      <c r="W38" s="114" t="str">
        <f>IF([7]道具信息!W38="","",[7]道具信息!W38)</f>
        <v/>
      </c>
      <c r="X38" s="114" t="str">
        <f>IF([7]道具信息!X38="","",[7]道具信息!X38)</f>
        <v/>
      </c>
      <c r="Y38" s="114" t="str">
        <f>IF([7]道具信息!Y38="","",[7]道具信息!Y38)</f>
        <v/>
      </c>
      <c r="Z38" s="114" t="str">
        <f>IF([7]道具信息!Z38="","",[7]道具信息!Z38)</f>
        <v/>
      </c>
    </row>
    <row r="39" spans="1:26" x14ac:dyDescent="0.2">
      <c r="A39" s="114" t="str">
        <f>IF([7]道具信息!A39="","",[7]道具信息!A39)</f>
        <v/>
      </c>
      <c r="B39" s="114" t="str">
        <f>IF([7]道具信息!B39="","",[7]道具信息!B39)</f>
        <v/>
      </c>
      <c r="C39" s="114" t="str">
        <f>IF([7]道具信息!C39="","",[7]道具信息!C39)</f>
        <v/>
      </c>
      <c r="D39" s="114" t="str">
        <f>IF([7]道具信息!D39="","",[7]道具信息!D39)</f>
        <v>指定蓝色宝物</v>
      </c>
      <c r="E39" s="114">
        <f>IF([7]道具信息!E39="","",[7]道具信息!E39)</f>
        <v>100</v>
      </c>
      <c r="F39" s="114">
        <f>IF([7]道具信息!F39="","",[7]道具信息!F39)</f>
        <v>2.5</v>
      </c>
      <c r="G39" s="114">
        <f>IF([7]道具信息!G39="","",[7]道具信息!G39)</f>
        <v>1</v>
      </c>
      <c r="H39" s="114">
        <f>IF([7]道具信息!H39="","",[7]道具信息!H39)</f>
        <v>1</v>
      </c>
      <c r="I39" s="114">
        <f>IF([7]道具信息!I39="","",[7]道具信息!I39)</f>
        <v>250</v>
      </c>
      <c r="J39" s="114">
        <f>IF([7]道具信息!J39="","",[7]道具信息!J39)</f>
        <v>100</v>
      </c>
      <c r="K39" s="114">
        <f>IF([7]道具信息!K39="","",[7]道具信息!K39)</f>
        <v>100</v>
      </c>
      <c r="L39" s="114" t="str">
        <f>IF([7]道具信息!L39="","",[7]道具信息!L39)</f>
        <v/>
      </c>
      <c r="M39" s="114" t="str">
        <f>IF([7]道具信息!M39="","",[7]道具信息!M39)</f>
        <v/>
      </c>
      <c r="N39" s="114" t="str">
        <f>IF([7]道具信息!N39="","",[7]道具信息!N39)</f>
        <v/>
      </c>
      <c r="O39" s="114" t="str">
        <f>IF([7]道具信息!O39="","",[7]道具信息!O39)</f>
        <v/>
      </c>
      <c r="P39" s="114" t="str">
        <f>IF([7]道具信息!P39="","",[7]道具信息!P39)</f>
        <v/>
      </c>
      <c r="Q39" s="114" t="str">
        <f>IF([7]道具信息!Q39="","",[7]道具信息!Q39)</f>
        <v/>
      </c>
      <c r="R39" s="114" t="str">
        <f>IF([7]道具信息!R39="","",[7]道具信息!R39)</f>
        <v/>
      </c>
      <c r="S39" s="114" t="str">
        <f>IF([7]道具信息!S39="","",[7]道具信息!S39)</f>
        <v/>
      </c>
      <c r="T39" s="114" t="str">
        <f>IF([7]道具信息!T39="","",[7]道具信息!T39)</f>
        <v/>
      </c>
      <c r="U39" s="114" t="str">
        <f>IF([7]道具信息!U39="","",[7]道具信息!U39)</f>
        <v/>
      </c>
      <c r="V39" s="114" t="str">
        <f>IF([7]道具信息!V39="","",[7]道具信息!V39)</f>
        <v/>
      </c>
      <c r="W39" s="114" t="str">
        <f>IF([7]道具信息!W39="","",[7]道具信息!W39)</f>
        <v/>
      </c>
      <c r="X39" s="114" t="str">
        <f>IF([7]道具信息!X39="","",[7]道具信息!X39)</f>
        <v/>
      </c>
      <c r="Y39" s="114" t="str">
        <f>IF([7]道具信息!Y39="","",[7]道具信息!Y39)</f>
        <v/>
      </c>
      <c r="Z39" s="114" t="str">
        <f>IF([7]道具信息!Z39="","",[7]道具信息!Z39)</f>
        <v/>
      </c>
    </row>
    <row r="40" spans="1:26" x14ac:dyDescent="0.2">
      <c r="A40" s="114" t="str">
        <f>IF([7]道具信息!A40="","",[7]道具信息!A40)</f>
        <v/>
      </c>
      <c r="B40" s="114" t="str">
        <f>IF([7]道具信息!B40="","",[7]道具信息!B40)</f>
        <v/>
      </c>
      <c r="C40" s="114" t="str">
        <f>IF([7]道具信息!C40="","",[7]道具信息!C40)</f>
        <v/>
      </c>
      <c r="D40" s="114" t="str">
        <f>IF([7]道具信息!D40="","",[7]道具信息!D40)</f>
        <v>指定紫色宝物</v>
      </c>
      <c r="E40" s="114">
        <f>IF([7]道具信息!E40="","",[7]道具信息!E40)</f>
        <v>500</v>
      </c>
      <c r="F40" s="114">
        <f>IF([7]道具信息!F40="","",[7]道具信息!F40)</f>
        <v>2.5</v>
      </c>
      <c r="G40" s="114">
        <f>IF([7]道具信息!G40="","",[7]道具信息!G40)</f>
        <v>1</v>
      </c>
      <c r="H40" s="114">
        <f>IF([7]道具信息!H40="","",[7]道具信息!H40)</f>
        <v>1</v>
      </c>
      <c r="I40" s="114">
        <f>IF([7]道具信息!I40="","",[7]道具信息!I40)</f>
        <v>1250</v>
      </c>
      <c r="J40" s="114">
        <f>IF([7]道具信息!J40="","",[7]道具信息!J40)</f>
        <v>500</v>
      </c>
      <c r="K40" s="114">
        <f>IF([7]道具信息!K40="","",[7]道具信息!K40)</f>
        <v>500</v>
      </c>
      <c r="L40" s="114" t="str">
        <f>IF([7]道具信息!L40="","",[7]道具信息!L40)</f>
        <v/>
      </c>
      <c r="M40" s="114" t="str">
        <f>IF([7]道具信息!M40="","",[7]道具信息!M40)</f>
        <v/>
      </c>
      <c r="N40" s="114" t="str">
        <f>IF([7]道具信息!N40="","",[7]道具信息!N40)</f>
        <v/>
      </c>
      <c r="O40" s="114" t="str">
        <f>IF([7]道具信息!O40="","",[7]道具信息!O40)</f>
        <v/>
      </c>
      <c r="P40" s="114" t="str">
        <f>IF([7]道具信息!P40="","",[7]道具信息!P40)</f>
        <v/>
      </c>
      <c r="Q40" s="114" t="str">
        <f>IF([7]道具信息!Q40="","",[7]道具信息!Q40)</f>
        <v/>
      </c>
      <c r="R40" s="114" t="str">
        <f>IF([7]道具信息!R40="","",[7]道具信息!R40)</f>
        <v/>
      </c>
      <c r="S40" s="114" t="str">
        <f>IF([7]道具信息!S40="","",[7]道具信息!S40)</f>
        <v/>
      </c>
      <c r="T40" s="114" t="str">
        <f>IF([7]道具信息!T40="","",[7]道具信息!T40)</f>
        <v/>
      </c>
      <c r="U40" s="114" t="str">
        <f>IF([7]道具信息!U40="","",[7]道具信息!U40)</f>
        <v/>
      </c>
      <c r="V40" s="114" t="str">
        <f>IF([7]道具信息!V40="","",[7]道具信息!V40)</f>
        <v/>
      </c>
      <c r="W40" s="114" t="str">
        <f>IF([7]道具信息!W40="","",[7]道具信息!W40)</f>
        <v/>
      </c>
      <c r="X40" s="114" t="str">
        <f>IF([7]道具信息!X40="","",[7]道具信息!X40)</f>
        <v/>
      </c>
      <c r="Y40" s="114" t="str">
        <f>IF([7]道具信息!Y40="","",[7]道具信息!Y40)</f>
        <v/>
      </c>
      <c r="Z40" s="114" t="str">
        <f>IF([7]道具信息!Z40="","",[7]道具信息!Z40)</f>
        <v/>
      </c>
    </row>
    <row r="41" spans="1:26" x14ac:dyDescent="0.2">
      <c r="A41" s="114" t="str">
        <f>IF([7]道具信息!A41="","",[7]道具信息!A41)</f>
        <v/>
      </c>
      <c r="B41" s="114" t="str">
        <f>IF([7]道具信息!B41="","",[7]道具信息!B41)</f>
        <v/>
      </c>
      <c r="C41" s="114" t="str">
        <f>IF([7]道具信息!C41="","",[7]道具信息!C41)</f>
        <v/>
      </c>
      <c r="D41" s="114" t="str">
        <f>IF([7]道具信息!D41="","",[7]道具信息!D41)</f>
        <v>指定橙色宝物</v>
      </c>
      <c r="E41" s="114">
        <f>IF([7]道具信息!E41="","",[7]道具信息!E41)</f>
        <v>4000</v>
      </c>
      <c r="F41" s="114">
        <f>IF([7]道具信息!F41="","",[7]道具信息!F41)</f>
        <v>2.5</v>
      </c>
      <c r="G41" s="114">
        <f>IF([7]道具信息!G41="","",[7]道具信息!G41)</f>
        <v>1</v>
      </c>
      <c r="H41" s="114">
        <f>IF([7]道具信息!H41="","",[7]道具信息!H41)</f>
        <v>1</v>
      </c>
      <c r="I41" s="114">
        <f>IF([7]道具信息!I41="","",[7]道具信息!I41)</f>
        <v>10000</v>
      </c>
      <c r="J41" s="114">
        <f>IF([7]道具信息!J41="","",[7]道具信息!J41)</f>
        <v>4000</v>
      </c>
      <c r="K41" s="114">
        <f>IF([7]道具信息!K41="","",[7]道具信息!K41)</f>
        <v>4000</v>
      </c>
      <c r="L41" s="114" t="str">
        <f>IF([7]道具信息!L41="","",[7]道具信息!L41)</f>
        <v/>
      </c>
      <c r="M41" s="114" t="str">
        <f>IF([7]道具信息!M41="","",[7]道具信息!M41)</f>
        <v/>
      </c>
      <c r="N41" s="114" t="str">
        <f>IF([7]道具信息!N41="","",[7]道具信息!N41)</f>
        <v/>
      </c>
      <c r="O41" s="114" t="str">
        <f>IF([7]道具信息!O41="","",[7]道具信息!O41)</f>
        <v/>
      </c>
      <c r="P41" s="114" t="str">
        <f>IF([7]道具信息!P41="","",[7]道具信息!P41)</f>
        <v/>
      </c>
      <c r="Q41" s="114" t="str">
        <f>IF([7]道具信息!Q41="","",[7]道具信息!Q41)</f>
        <v/>
      </c>
      <c r="R41" s="114" t="str">
        <f>IF([7]道具信息!R41="","",[7]道具信息!R41)</f>
        <v/>
      </c>
      <c r="S41" s="114" t="str">
        <f>IF([7]道具信息!S41="","",[7]道具信息!S41)</f>
        <v/>
      </c>
      <c r="T41" s="114" t="str">
        <f>IF([7]道具信息!T41="","",[7]道具信息!T41)</f>
        <v/>
      </c>
      <c r="U41" s="114" t="str">
        <f>IF([7]道具信息!U41="","",[7]道具信息!U41)</f>
        <v/>
      </c>
      <c r="V41" s="114" t="str">
        <f>IF([7]道具信息!V41="","",[7]道具信息!V41)</f>
        <v/>
      </c>
      <c r="W41" s="114" t="str">
        <f>IF([7]道具信息!W41="","",[7]道具信息!W41)</f>
        <v/>
      </c>
      <c r="X41" s="114" t="str">
        <f>IF([7]道具信息!X41="","",[7]道具信息!X41)</f>
        <v/>
      </c>
      <c r="Y41" s="114" t="str">
        <f>IF([7]道具信息!Y41="","",[7]道具信息!Y41)</f>
        <v/>
      </c>
      <c r="Z41" s="114" t="str">
        <f>IF([7]道具信息!Z41="","",[7]道具信息!Z41)</f>
        <v/>
      </c>
    </row>
    <row r="42" spans="1:26" x14ac:dyDescent="0.2">
      <c r="A42" s="114" t="str">
        <f>IF([7]道具信息!A42="","",[7]道具信息!A42)</f>
        <v/>
      </c>
      <c r="B42" s="114" t="str">
        <f>IF([7]道具信息!B42="","",[7]道具信息!B42)</f>
        <v/>
      </c>
      <c r="C42" s="114" t="str">
        <f>IF([7]道具信息!C42="","",[7]道具信息!C42)</f>
        <v/>
      </c>
      <c r="D42" s="114" t="str">
        <f>IF([7]道具信息!D42="","",[7]道具信息!D42)</f>
        <v>指定橙+宝物</v>
      </c>
      <c r="E42" s="114">
        <f>IF([7]道具信息!E42="","",[7]道具信息!E42)</f>
        <v>20000</v>
      </c>
      <c r="F42" s="114">
        <f>IF([7]道具信息!F42="","",[7]道具信息!F42)</f>
        <v>2.5</v>
      </c>
      <c r="G42" s="114">
        <f>IF([7]道具信息!G42="","",[7]道具信息!G42)</f>
        <v>1</v>
      </c>
      <c r="H42" s="114">
        <f>IF([7]道具信息!H42="","",[7]道具信息!H42)</f>
        <v>1</v>
      </c>
      <c r="I42" s="114">
        <f>IF([7]道具信息!I42="","",[7]道具信息!I42)</f>
        <v>50000</v>
      </c>
      <c r="J42" s="114">
        <f>IF([7]道具信息!J42="","",[7]道具信息!J42)</f>
        <v>20000</v>
      </c>
      <c r="K42" s="114">
        <f>IF([7]道具信息!K42="","",[7]道具信息!K42)</f>
        <v>20000</v>
      </c>
      <c r="L42" s="114" t="str">
        <f>IF([7]道具信息!L42="","",[7]道具信息!L42)</f>
        <v/>
      </c>
      <c r="M42" s="114" t="str">
        <f>IF([7]道具信息!M42="","",[7]道具信息!M42)</f>
        <v/>
      </c>
      <c r="N42" s="114" t="str">
        <f>IF([7]道具信息!N42="","",[7]道具信息!N42)</f>
        <v/>
      </c>
      <c r="O42" s="114" t="str">
        <f>IF([7]道具信息!O42="","",[7]道具信息!O42)</f>
        <v/>
      </c>
      <c r="P42" s="114" t="str">
        <f>IF([7]道具信息!P42="","",[7]道具信息!P42)</f>
        <v/>
      </c>
      <c r="Q42" s="114" t="str">
        <f>IF([7]道具信息!Q42="","",[7]道具信息!Q42)</f>
        <v/>
      </c>
      <c r="R42" s="114" t="str">
        <f>IF([7]道具信息!R42="","",[7]道具信息!R42)</f>
        <v/>
      </c>
      <c r="S42" s="114" t="str">
        <f>IF([7]道具信息!S42="","",[7]道具信息!S42)</f>
        <v/>
      </c>
      <c r="T42" s="114" t="str">
        <f>IF([7]道具信息!T42="","",[7]道具信息!T42)</f>
        <v/>
      </c>
      <c r="U42" s="114" t="str">
        <f>IF([7]道具信息!U42="","",[7]道具信息!U42)</f>
        <v/>
      </c>
      <c r="V42" s="114" t="str">
        <f>IF([7]道具信息!V42="","",[7]道具信息!V42)</f>
        <v/>
      </c>
      <c r="W42" s="114" t="str">
        <f>IF([7]道具信息!W42="","",[7]道具信息!W42)</f>
        <v/>
      </c>
      <c r="X42" s="114" t="str">
        <f>IF([7]道具信息!X42="","",[7]道具信息!X42)</f>
        <v/>
      </c>
      <c r="Y42" s="114" t="str">
        <f>IF([7]道具信息!Y42="","",[7]道具信息!Y42)</f>
        <v/>
      </c>
      <c r="Z42" s="114" t="str">
        <f>IF([7]道具信息!Z42="","",[7]道具信息!Z42)</f>
        <v/>
      </c>
    </row>
    <row r="43" spans="1:26" x14ac:dyDescent="0.2">
      <c r="A43" s="114" t="str">
        <f>IF([7]道具信息!A43="","",[7]道具信息!A43)</f>
        <v/>
      </c>
      <c r="B43" s="114" t="str">
        <f>IF([7]道具信息!B43="","",[7]道具信息!B43)</f>
        <v/>
      </c>
      <c r="C43" s="114" t="str">
        <f>IF([7]道具信息!C43="","",[7]道具信息!C43)</f>
        <v/>
      </c>
      <c r="D43" s="114" t="str">
        <f>IF([7]道具信息!D43="","",[7]道具信息!D43)</f>
        <v>指定红色宝物</v>
      </c>
      <c r="E43" s="114">
        <f>IF([7]道具信息!E43="","",[7]道具信息!E43)</f>
        <v>60000</v>
      </c>
      <c r="F43" s="114">
        <f>IF([7]道具信息!F43="","",[7]道具信息!F43)</f>
        <v>2.5</v>
      </c>
      <c r="G43" s="114">
        <f>IF([7]道具信息!G43="","",[7]道具信息!G43)</f>
        <v>1</v>
      </c>
      <c r="H43" s="114">
        <f>IF([7]道具信息!H43="","",[7]道具信息!H43)</f>
        <v>1</v>
      </c>
      <c r="I43" s="114">
        <f>IF([7]道具信息!I43="","",[7]道具信息!I43)</f>
        <v>150000</v>
      </c>
      <c r="J43" s="114">
        <f>IF([7]道具信息!J43="","",[7]道具信息!J43)</f>
        <v>60000</v>
      </c>
      <c r="K43" s="114">
        <f>IF([7]道具信息!K43="","",[7]道具信息!K43)</f>
        <v>60000</v>
      </c>
      <c r="L43" s="114" t="str">
        <f>IF([7]道具信息!L43="","",[7]道具信息!L43)</f>
        <v/>
      </c>
      <c r="M43" s="114" t="str">
        <f>IF([7]道具信息!M43="","",[7]道具信息!M43)</f>
        <v/>
      </c>
      <c r="N43" s="114" t="str">
        <f>IF([7]道具信息!N43="","",[7]道具信息!N43)</f>
        <v/>
      </c>
      <c r="O43" s="114" t="str">
        <f>IF([7]道具信息!O43="","",[7]道具信息!O43)</f>
        <v/>
      </c>
      <c r="P43" s="114" t="str">
        <f>IF([7]道具信息!P43="","",[7]道具信息!P43)</f>
        <v/>
      </c>
      <c r="Q43" s="114" t="str">
        <f>IF([7]道具信息!Q43="","",[7]道具信息!Q43)</f>
        <v/>
      </c>
      <c r="R43" s="114" t="str">
        <f>IF([7]道具信息!R43="","",[7]道具信息!R43)</f>
        <v/>
      </c>
      <c r="S43" s="114" t="str">
        <f>IF([7]道具信息!S43="","",[7]道具信息!S43)</f>
        <v/>
      </c>
      <c r="T43" s="114" t="str">
        <f>IF([7]道具信息!T43="","",[7]道具信息!T43)</f>
        <v/>
      </c>
      <c r="U43" s="114" t="str">
        <f>IF([7]道具信息!U43="","",[7]道具信息!U43)</f>
        <v/>
      </c>
      <c r="V43" s="114" t="str">
        <f>IF([7]道具信息!V43="","",[7]道具信息!V43)</f>
        <v/>
      </c>
      <c r="W43" s="114" t="str">
        <f>IF([7]道具信息!W43="","",[7]道具信息!W43)</f>
        <v/>
      </c>
      <c r="X43" s="114" t="str">
        <f>IF([7]道具信息!X43="","",[7]道具信息!X43)</f>
        <v/>
      </c>
      <c r="Y43" s="114" t="str">
        <f>IF([7]道具信息!Y43="","",[7]道具信息!Y43)</f>
        <v/>
      </c>
      <c r="Z43" s="114" t="str">
        <f>IF([7]道具信息!Z43="","",[7]道具信息!Z43)</f>
        <v/>
      </c>
    </row>
    <row r="44" spans="1:26" x14ac:dyDescent="0.2">
      <c r="A44" s="114" t="str">
        <f>IF([7]道具信息!A44="","",[7]道具信息!A44)</f>
        <v/>
      </c>
      <c r="B44" s="114" t="str">
        <f>IF([7]道具信息!B44="","",[7]道具信息!B44)</f>
        <v/>
      </c>
      <c r="C44" s="114" t="str">
        <f>IF([7]道具信息!C44="","",[7]道具信息!C44)</f>
        <v/>
      </c>
      <c r="D44" s="114" t="str">
        <f>IF([7]道具信息!D44="","",[7]道具信息!D44)</f>
        <v>指定橙色宝物碎片</v>
      </c>
      <c r="E44" s="114">
        <f>IF([7]道具信息!E44="","",[7]道具信息!E44)</f>
        <v>133.33333333333334</v>
      </c>
      <c r="F44" s="114">
        <f>IF([7]道具信息!F44="","",[7]道具信息!F44)</f>
        <v>2.5</v>
      </c>
      <c r="G44" s="114">
        <f>IF([7]道具信息!G44="","",[7]道具信息!G44)</f>
        <v>1</v>
      </c>
      <c r="H44" s="114">
        <f>IF([7]道具信息!H44="","",[7]道具信息!H44)</f>
        <v>1</v>
      </c>
      <c r="I44" s="114">
        <f>IF([7]道具信息!I44="","",[7]道具信息!I44)</f>
        <v>333.33333333333337</v>
      </c>
      <c r="J44" s="114">
        <f>IF([7]道具信息!J44="","",[7]道具信息!J44)</f>
        <v>133.33333333333334</v>
      </c>
      <c r="K44" s="114">
        <f>IF([7]道具信息!K44="","",[7]道具信息!K44)</f>
        <v>133.33333333333334</v>
      </c>
      <c r="L44" s="114" t="str">
        <f>IF([7]道具信息!L44="","",[7]道具信息!L44)</f>
        <v/>
      </c>
      <c r="M44" s="114" t="str">
        <f>IF([7]道具信息!M44="","",[7]道具信息!M44)</f>
        <v/>
      </c>
      <c r="N44" s="114" t="str">
        <f>IF([7]道具信息!N44="","",[7]道具信息!N44)</f>
        <v/>
      </c>
      <c r="O44" s="114" t="str">
        <f>IF([7]道具信息!O44="","",[7]道具信息!O44)</f>
        <v/>
      </c>
      <c r="P44" s="114" t="str">
        <f>IF([7]道具信息!P44="","",[7]道具信息!P44)</f>
        <v/>
      </c>
      <c r="Q44" s="114" t="str">
        <f>IF([7]道具信息!Q44="","",[7]道具信息!Q44)</f>
        <v/>
      </c>
      <c r="R44" s="114" t="str">
        <f>IF([7]道具信息!R44="","",[7]道具信息!R44)</f>
        <v/>
      </c>
      <c r="S44" s="114" t="str">
        <f>IF([7]道具信息!S44="","",[7]道具信息!S44)</f>
        <v/>
      </c>
      <c r="T44" s="114" t="str">
        <f>IF([7]道具信息!T44="","",[7]道具信息!T44)</f>
        <v/>
      </c>
      <c r="U44" s="114" t="str">
        <f>IF([7]道具信息!U44="","",[7]道具信息!U44)</f>
        <v/>
      </c>
      <c r="V44" s="114" t="str">
        <f>IF([7]道具信息!V44="","",[7]道具信息!V44)</f>
        <v/>
      </c>
      <c r="W44" s="114" t="str">
        <f>IF([7]道具信息!W44="","",[7]道具信息!W44)</f>
        <v/>
      </c>
      <c r="X44" s="114" t="str">
        <f>IF([7]道具信息!X44="","",[7]道具信息!X44)</f>
        <v/>
      </c>
      <c r="Y44" s="114" t="str">
        <f>IF([7]道具信息!Y44="","",[7]道具信息!Y44)</f>
        <v/>
      </c>
      <c r="Z44" s="114" t="str">
        <f>IF([7]道具信息!Z44="","",[7]道具信息!Z44)</f>
        <v/>
      </c>
    </row>
    <row r="45" spans="1:26" x14ac:dyDescent="0.2">
      <c r="A45" s="114" t="str">
        <f>IF([7]道具信息!A45="","",[7]道具信息!A45)</f>
        <v/>
      </c>
      <c r="B45" s="114" t="str">
        <f>IF([7]道具信息!B45="","",[7]道具信息!B45)</f>
        <v/>
      </c>
      <c r="C45" s="114" t="str">
        <f>IF([7]道具信息!C45="","",[7]道具信息!C45)</f>
        <v/>
      </c>
      <c r="D45" s="114" t="str">
        <f>IF([7]道具信息!D45="","",[7]道具信息!D45)</f>
        <v>指定橙+宝物碎片</v>
      </c>
      <c r="E45" s="114">
        <f>IF([7]道具信息!E45="","",[7]道具信息!E45)</f>
        <v>666.66666666666663</v>
      </c>
      <c r="F45" s="114">
        <f>IF([7]道具信息!F45="","",[7]道具信息!F45)</f>
        <v>2.5</v>
      </c>
      <c r="G45" s="114">
        <f>IF([7]道具信息!G45="","",[7]道具信息!G45)</f>
        <v>1</v>
      </c>
      <c r="H45" s="114">
        <f>IF([7]道具信息!H45="","",[7]道具信息!H45)</f>
        <v>1</v>
      </c>
      <c r="I45" s="114">
        <f>IF([7]道具信息!I45="","",[7]道具信息!I45)</f>
        <v>1666.6666666666665</v>
      </c>
      <c r="J45" s="114">
        <f>IF([7]道具信息!J45="","",[7]道具信息!J45)</f>
        <v>666.66666666666663</v>
      </c>
      <c r="K45" s="114">
        <f>IF([7]道具信息!K45="","",[7]道具信息!K45)</f>
        <v>666.66666666666663</v>
      </c>
      <c r="L45" s="114" t="str">
        <f>IF([7]道具信息!L45="","",[7]道具信息!L45)</f>
        <v/>
      </c>
      <c r="M45" s="114" t="str">
        <f>IF([7]道具信息!M45="","",[7]道具信息!M45)</f>
        <v/>
      </c>
      <c r="N45" s="114" t="str">
        <f>IF([7]道具信息!N45="","",[7]道具信息!N45)</f>
        <v/>
      </c>
      <c r="O45" s="114" t="str">
        <f>IF([7]道具信息!O45="","",[7]道具信息!O45)</f>
        <v/>
      </c>
      <c r="P45" s="114" t="str">
        <f>IF([7]道具信息!P45="","",[7]道具信息!P45)</f>
        <v/>
      </c>
      <c r="Q45" s="114" t="str">
        <f>IF([7]道具信息!Q45="","",[7]道具信息!Q45)</f>
        <v/>
      </c>
      <c r="R45" s="114" t="str">
        <f>IF([7]道具信息!R45="","",[7]道具信息!R45)</f>
        <v/>
      </c>
      <c r="S45" s="114" t="str">
        <f>IF([7]道具信息!S45="","",[7]道具信息!S45)</f>
        <v/>
      </c>
      <c r="T45" s="114" t="str">
        <f>IF([7]道具信息!T45="","",[7]道具信息!T45)</f>
        <v/>
      </c>
      <c r="U45" s="114" t="str">
        <f>IF([7]道具信息!U45="","",[7]道具信息!U45)</f>
        <v/>
      </c>
      <c r="V45" s="114" t="str">
        <f>IF([7]道具信息!V45="","",[7]道具信息!V45)</f>
        <v/>
      </c>
      <c r="W45" s="114" t="str">
        <f>IF([7]道具信息!W45="","",[7]道具信息!W45)</f>
        <v/>
      </c>
      <c r="X45" s="114" t="str">
        <f>IF([7]道具信息!X45="","",[7]道具信息!X45)</f>
        <v/>
      </c>
      <c r="Y45" s="114" t="str">
        <f>IF([7]道具信息!Y45="","",[7]道具信息!Y45)</f>
        <v/>
      </c>
      <c r="Z45" s="114" t="str">
        <f>IF([7]道具信息!Z45="","",[7]道具信息!Z45)</f>
        <v/>
      </c>
    </row>
    <row r="46" spans="1:26" x14ac:dyDescent="0.2">
      <c r="A46" s="114" t="str">
        <f>IF([7]道具信息!A46="","",[7]道具信息!A46)</f>
        <v/>
      </c>
      <c r="B46" s="114" t="str">
        <f>IF([7]道具信息!B46="","",[7]道具信息!B46)</f>
        <v/>
      </c>
      <c r="C46" s="114" t="str">
        <f>IF([7]道具信息!C46="","",[7]道具信息!C46)</f>
        <v/>
      </c>
      <c r="D46" s="114" t="str">
        <f>IF([7]道具信息!D46="","",[7]道具信息!D46)</f>
        <v>指定红色宝物碎片</v>
      </c>
      <c r="E46" s="114">
        <f>IF([7]道具信息!E46="","",[7]道具信息!E46)</f>
        <v>1200</v>
      </c>
      <c r="F46" s="114">
        <f>IF([7]道具信息!F46="","",[7]道具信息!F46)</f>
        <v>2.5</v>
      </c>
      <c r="G46" s="114">
        <f>IF([7]道具信息!G46="","",[7]道具信息!G46)</f>
        <v>1</v>
      </c>
      <c r="H46" s="114">
        <f>IF([7]道具信息!H46="","",[7]道具信息!H46)</f>
        <v>1</v>
      </c>
      <c r="I46" s="114">
        <f>IF([7]道具信息!I46="","",[7]道具信息!I46)</f>
        <v>3000</v>
      </c>
      <c r="J46" s="114">
        <f>IF([7]道具信息!J46="","",[7]道具信息!J46)</f>
        <v>1200</v>
      </c>
      <c r="K46" s="114">
        <f>IF([7]道具信息!K46="","",[7]道具信息!K46)</f>
        <v>1200</v>
      </c>
      <c r="L46" s="114" t="str">
        <f>IF([7]道具信息!L46="","",[7]道具信息!L46)</f>
        <v/>
      </c>
      <c r="M46" s="114" t="str">
        <f>IF([7]道具信息!M46="","",[7]道具信息!M46)</f>
        <v/>
      </c>
      <c r="N46" s="114" t="str">
        <f>IF([7]道具信息!N46="","",[7]道具信息!N46)</f>
        <v/>
      </c>
      <c r="O46" s="114" t="str">
        <f>IF([7]道具信息!O46="","",[7]道具信息!O46)</f>
        <v/>
      </c>
      <c r="P46" s="114" t="str">
        <f>IF([7]道具信息!P46="","",[7]道具信息!P46)</f>
        <v/>
      </c>
      <c r="Q46" s="114" t="str">
        <f>IF([7]道具信息!Q46="","",[7]道具信息!Q46)</f>
        <v/>
      </c>
      <c r="R46" s="114" t="str">
        <f>IF([7]道具信息!R46="","",[7]道具信息!R46)</f>
        <v/>
      </c>
      <c r="S46" s="114" t="str">
        <f>IF([7]道具信息!S46="","",[7]道具信息!S46)</f>
        <v/>
      </c>
      <c r="T46" s="114" t="str">
        <f>IF([7]道具信息!T46="","",[7]道具信息!T46)</f>
        <v/>
      </c>
      <c r="U46" s="114" t="str">
        <f>IF([7]道具信息!U46="","",[7]道具信息!U46)</f>
        <v/>
      </c>
      <c r="V46" s="114" t="str">
        <f>IF([7]道具信息!V46="","",[7]道具信息!V46)</f>
        <v/>
      </c>
      <c r="W46" s="114" t="str">
        <f>IF([7]道具信息!W46="","",[7]道具信息!W46)</f>
        <v/>
      </c>
      <c r="X46" s="114" t="str">
        <f>IF([7]道具信息!X46="","",[7]道具信息!X46)</f>
        <v/>
      </c>
      <c r="Y46" s="114" t="str">
        <f>IF([7]道具信息!Y46="","",[7]道具信息!Y46)</f>
        <v/>
      </c>
      <c r="Z46" s="114" t="str">
        <f>IF([7]道具信息!Z46="","",[7]道具信息!Z46)</f>
        <v/>
      </c>
    </row>
    <row r="47" spans="1:26" x14ac:dyDescent="0.2">
      <c r="A47" s="114" t="str">
        <f>IF([7]道具信息!A47="","",[7]道具信息!A47)</f>
        <v/>
      </c>
      <c r="B47" s="114" t="str">
        <f>IF([7]道具信息!B47="","",[7]道具信息!B47)</f>
        <v/>
      </c>
      <c r="C47" s="114" t="str">
        <f>IF([7]道具信息!C47="","",[7]道具信息!C47)</f>
        <v/>
      </c>
      <c r="D47" s="114" t="str">
        <f>IF([7]道具信息!D47="","",[7]道具信息!D47)</f>
        <v>随机蓝色宝物</v>
      </c>
      <c r="E47" s="114">
        <f>IF([7]道具信息!E47="","",[7]道具信息!E47)</f>
        <v>100</v>
      </c>
      <c r="F47" s="114">
        <f>IF([7]道具信息!F47="","",[7]道具信息!F47)</f>
        <v>2.5</v>
      </c>
      <c r="G47" s="114">
        <f>IF([7]道具信息!G47="","",[7]道具信息!G47)</f>
        <v>1</v>
      </c>
      <c r="H47" s="114">
        <f>IF([7]道具信息!H47="","",[7]道具信息!H47)</f>
        <v>1</v>
      </c>
      <c r="I47" s="114">
        <f>IF([7]道具信息!I47="","",[7]道具信息!I47)</f>
        <v>250</v>
      </c>
      <c r="J47" s="114">
        <f>IF([7]道具信息!J47="","",[7]道具信息!J47)</f>
        <v>100</v>
      </c>
      <c r="K47" s="114">
        <f>IF([7]道具信息!K47="","",[7]道具信息!K47)</f>
        <v>100</v>
      </c>
      <c r="L47" s="114" t="str">
        <f>IF([7]道具信息!L47="","",[7]道具信息!L47)</f>
        <v/>
      </c>
      <c r="M47" s="114" t="str">
        <f>IF([7]道具信息!M47="","",[7]道具信息!M47)</f>
        <v/>
      </c>
      <c r="N47" s="114" t="str">
        <f>IF([7]道具信息!N47="","",[7]道具信息!N47)</f>
        <v/>
      </c>
      <c r="O47" s="114" t="str">
        <f>IF([7]道具信息!O47="","",[7]道具信息!O47)</f>
        <v/>
      </c>
      <c r="P47" s="114" t="str">
        <f>IF([7]道具信息!P47="","",[7]道具信息!P47)</f>
        <v/>
      </c>
      <c r="Q47" s="114" t="str">
        <f>IF([7]道具信息!Q47="","",[7]道具信息!Q47)</f>
        <v/>
      </c>
      <c r="R47" s="114" t="str">
        <f>IF([7]道具信息!R47="","",[7]道具信息!R47)</f>
        <v/>
      </c>
      <c r="S47" s="114" t="str">
        <f>IF([7]道具信息!S47="","",[7]道具信息!S47)</f>
        <v/>
      </c>
      <c r="T47" s="114" t="str">
        <f>IF([7]道具信息!T47="","",[7]道具信息!T47)</f>
        <v/>
      </c>
      <c r="U47" s="114" t="str">
        <f>IF([7]道具信息!U47="","",[7]道具信息!U47)</f>
        <v/>
      </c>
      <c r="V47" s="114" t="str">
        <f>IF([7]道具信息!V47="","",[7]道具信息!V47)</f>
        <v/>
      </c>
      <c r="W47" s="114" t="str">
        <f>IF([7]道具信息!W47="","",[7]道具信息!W47)</f>
        <v/>
      </c>
      <c r="X47" s="114" t="str">
        <f>IF([7]道具信息!X47="","",[7]道具信息!X47)</f>
        <v/>
      </c>
      <c r="Y47" s="114" t="str">
        <f>IF([7]道具信息!Y47="","",[7]道具信息!Y47)</f>
        <v/>
      </c>
      <c r="Z47" s="114" t="str">
        <f>IF([7]道具信息!Z47="","",[7]道具信息!Z47)</f>
        <v/>
      </c>
    </row>
    <row r="48" spans="1:26" x14ac:dyDescent="0.2">
      <c r="A48" s="114" t="str">
        <f>IF([7]道具信息!A48="","",[7]道具信息!A48)</f>
        <v/>
      </c>
      <c r="B48" s="114" t="str">
        <f>IF([7]道具信息!B48="","",[7]道具信息!B48)</f>
        <v/>
      </c>
      <c r="C48" s="114" t="str">
        <f>IF([7]道具信息!C48="","",[7]道具信息!C48)</f>
        <v/>
      </c>
      <c r="D48" s="114" t="str">
        <f>IF([7]道具信息!D48="","",[7]道具信息!D48)</f>
        <v>随机紫色宝物</v>
      </c>
      <c r="E48" s="114">
        <f>IF([7]道具信息!E48="","",[7]道具信息!E48)</f>
        <v>500</v>
      </c>
      <c r="F48" s="114">
        <f>IF([7]道具信息!F48="","",[7]道具信息!F48)</f>
        <v>2.5</v>
      </c>
      <c r="G48" s="114">
        <f>IF([7]道具信息!G48="","",[7]道具信息!G48)</f>
        <v>1</v>
      </c>
      <c r="H48" s="114">
        <f>IF([7]道具信息!H48="","",[7]道具信息!H48)</f>
        <v>1</v>
      </c>
      <c r="I48" s="114">
        <f>IF([7]道具信息!I48="","",[7]道具信息!I48)</f>
        <v>1250</v>
      </c>
      <c r="J48" s="114">
        <f>IF([7]道具信息!J48="","",[7]道具信息!J48)</f>
        <v>500</v>
      </c>
      <c r="K48" s="114">
        <f>IF([7]道具信息!K48="","",[7]道具信息!K48)</f>
        <v>500</v>
      </c>
      <c r="L48" s="114" t="str">
        <f>IF([7]道具信息!L48="","",[7]道具信息!L48)</f>
        <v/>
      </c>
      <c r="M48" s="114" t="str">
        <f>IF([7]道具信息!M48="","",[7]道具信息!M48)</f>
        <v/>
      </c>
      <c r="N48" s="114" t="str">
        <f>IF([7]道具信息!N48="","",[7]道具信息!N48)</f>
        <v/>
      </c>
      <c r="O48" s="114" t="str">
        <f>IF([7]道具信息!O48="","",[7]道具信息!O48)</f>
        <v/>
      </c>
      <c r="P48" s="114" t="str">
        <f>IF([7]道具信息!P48="","",[7]道具信息!P48)</f>
        <v/>
      </c>
      <c r="Q48" s="114" t="str">
        <f>IF([7]道具信息!Q48="","",[7]道具信息!Q48)</f>
        <v/>
      </c>
      <c r="R48" s="114" t="str">
        <f>IF([7]道具信息!R48="","",[7]道具信息!R48)</f>
        <v/>
      </c>
      <c r="S48" s="114" t="str">
        <f>IF([7]道具信息!S48="","",[7]道具信息!S48)</f>
        <v/>
      </c>
      <c r="T48" s="114" t="str">
        <f>IF([7]道具信息!T48="","",[7]道具信息!T48)</f>
        <v/>
      </c>
      <c r="U48" s="114" t="str">
        <f>IF([7]道具信息!U48="","",[7]道具信息!U48)</f>
        <v/>
      </c>
      <c r="V48" s="114" t="str">
        <f>IF([7]道具信息!V48="","",[7]道具信息!V48)</f>
        <v/>
      </c>
      <c r="W48" s="114" t="str">
        <f>IF([7]道具信息!W48="","",[7]道具信息!W48)</f>
        <v/>
      </c>
      <c r="X48" s="114" t="str">
        <f>IF([7]道具信息!X48="","",[7]道具信息!X48)</f>
        <v/>
      </c>
      <c r="Y48" s="114" t="str">
        <f>IF([7]道具信息!Y48="","",[7]道具信息!Y48)</f>
        <v/>
      </c>
      <c r="Z48" s="114" t="str">
        <f>IF([7]道具信息!Z48="","",[7]道具信息!Z48)</f>
        <v/>
      </c>
    </row>
    <row r="49" spans="1:26" x14ac:dyDescent="0.2">
      <c r="A49" s="114" t="str">
        <f>IF([7]道具信息!A49="","",[7]道具信息!A49)</f>
        <v/>
      </c>
      <c r="B49" s="114" t="str">
        <f>IF([7]道具信息!B49="","",[7]道具信息!B49)</f>
        <v/>
      </c>
      <c r="C49" s="114" t="str">
        <f>IF([7]道具信息!C49="","",[7]道具信息!C49)</f>
        <v/>
      </c>
      <c r="D49" s="114" t="str">
        <f>IF([7]道具信息!D49="","",[7]道具信息!D49)</f>
        <v>随机橙色宝物</v>
      </c>
      <c r="E49" s="114">
        <f>IF([7]道具信息!E49="","",[7]道具信息!E49)</f>
        <v>2500</v>
      </c>
      <c r="F49" s="114">
        <f>IF([7]道具信息!F49="","",[7]道具信息!F49)</f>
        <v>2.5</v>
      </c>
      <c r="G49" s="114">
        <f>IF([7]道具信息!G49="","",[7]道具信息!G49)</f>
        <v>1</v>
      </c>
      <c r="H49" s="114">
        <f>IF([7]道具信息!H49="","",[7]道具信息!H49)</f>
        <v>1</v>
      </c>
      <c r="I49" s="114">
        <f>IF([7]道具信息!I49="","",[7]道具信息!I49)</f>
        <v>6250</v>
      </c>
      <c r="J49" s="114">
        <f>IF([7]道具信息!J49="","",[7]道具信息!J49)</f>
        <v>2500</v>
      </c>
      <c r="K49" s="114">
        <f>IF([7]道具信息!K49="","",[7]道具信息!K49)</f>
        <v>2500</v>
      </c>
      <c r="L49" s="114" t="str">
        <f>IF([7]道具信息!L49="","",[7]道具信息!L49)</f>
        <v/>
      </c>
      <c r="M49" s="114" t="str">
        <f>IF([7]道具信息!M49="","",[7]道具信息!M49)</f>
        <v/>
      </c>
      <c r="N49" s="114" t="str">
        <f>IF([7]道具信息!N49="","",[7]道具信息!N49)</f>
        <v/>
      </c>
      <c r="O49" s="114" t="str">
        <f>IF([7]道具信息!O49="","",[7]道具信息!O49)</f>
        <v/>
      </c>
      <c r="P49" s="114" t="str">
        <f>IF([7]道具信息!P49="","",[7]道具信息!P49)</f>
        <v/>
      </c>
      <c r="Q49" s="114" t="str">
        <f>IF([7]道具信息!Q49="","",[7]道具信息!Q49)</f>
        <v/>
      </c>
      <c r="R49" s="114" t="str">
        <f>IF([7]道具信息!R49="","",[7]道具信息!R49)</f>
        <v/>
      </c>
      <c r="S49" s="114" t="str">
        <f>IF([7]道具信息!S49="","",[7]道具信息!S49)</f>
        <v/>
      </c>
      <c r="T49" s="114" t="str">
        <f>IF([7]道具信息!T49="","",[7]道具信息!T49)</f>
        <v/>
      </c>
      <c r="U49" s="114" t="str">
        <f>IF([7]道具信息!U49="","",[7]道具信息!U49)</f>
        <v/>
      </c>
      <c r="V49" s="114" t="str">
        <f>IF([7]道具信息!V49="","",[7]道具信息!V49)</f>
        <v/>
      </c>
      <c r="W49" s="114" t="str">
        <f>IF([7]道具信息!W49="","",[7]道具信息!W49)</f>
        <v/>
      </c>
      <c r="X49" s="114" t="str">
        <f>IF([7]道具信息!X49="","",[7]道具信息!X49)</f>
        <v/>
      </c>
      <c r="Y49" s="114" t="str">
        <f>IF([7]道具信息!Y49="","",[7]道具信息!Y49)</f>
        <v/>
      </c>
      <c r="Z49" s="114" t="str">
        <f>IF([7]道具信息!Z49="","",[7]道具信息!Z49)</f>
        <v/>
      </c>
    </row>
    <row r="50" spans="1:26" x14ac:dyDescent="0.2">
      <c r="A50" s="114" t="str">
        <f>IF([7]道具信息!A50="","",[7]道具信息!A50)</f>
        <v/>
      </c>
      <c r="B50" s="114" t="str">
        <f>IF([7]道具信息!B50="","",[7]道具信息!B50)</f>
        <v/>
      </c>
      <c r="C50" s="114" t="str">
        <f>IF([7]道具信息!C50="","",[7]道具信息!C50)</f>
        <v/>
      </c>
      <c r="D50" s="114" t="str">
        <f>IF([7]道具信息!D50="","",[7]道具信息!D50)</f>
        <v>随机橙+宝物</v>
      </c>
      <c r="E50" s="114">
        <f>IF([7]道具信息!E50="","",[7]道具信息!E50)</f>
        <v>10000</v>
      </c>
      <c r="F50" s="114">
        <f>IF([7]道具信息!F50="","",[7]道具信息!F50)</f>
        <v>2.5</v>
      </c>
      <c r="G50" s="114">
        <f>IF([7]道具信息!G50="","",[7]道具信息!G50)</f>
        <v>1</v>
      </c>
      <c r="H50" s="114">
        <f>IF([7]道具信息!H50="","",[7]道具信息!H50)</f>
        <v>1</v>
      </c>
      <c r="I50" s="114">
        <f>IF([7]道具信息!I50="","",[7]道具信息!I50)</f>
        <v>25000</v>
      </c>
      <c r="J50" s="114">
        <f>IF([7]道具信息!J50="","",[7]道具信息!J50)</f>
        <v>10000</v>
      </c>
      <c r="K50" s="114">
        <f>IF([7]道具信息!K50="","",[7]道具信息!K50)</f>
        <v>10000</v>
      </c>
      <c r="L50" s="114" t="str">
        <f>IF([7]道具信息!L50="","",[7]道具信息!L50)</f>
        <v/>
      </c>
      <c r="M50" s="114" t="str">
        <f>IF([7]道具信息!M50="","",[7]道具信息!M50)</f>
        <v/>
      </c>
      <c r="N50" s="114" t="str">
        <f>IF([7]道具信息!N50="","",[7]道具信息!N50)</f>
        <v/>
      </c>
      <c r="O50" s="114" t="str">
        <f>IF([7]道具信息!O50="","",[7]道具信息!O50)</f>
        <v/>
      </c>
      <c r="P50" s="114" t="str">
        <f>IF([7]道具信息!P50="","",[7]道具信息!P50)</f>
        <v/>
      </c>
      <c r="Q50" s="114" t="str">
        <f>IF([7]道具信息!Q50="","",[7]道具信息!Q50)</f>
        <v/>
      </c>
      <c r="R50" s="114" t="str">
        <f>IF([7]道具信息!R50="","",[7]道具信息!R50)</f>
        <v/>
      </c>
      <c r="S50" s="114" t="str">
        <f>IF([7]道具信息!S50="","",[7]道具信息!S50)</f>
        <v/>
      </c>
      <c r="T50" s="114" t="str">
        <f>IF([7]道具信息!T50="","",[7]道具信息!T50)</f>
        <v/>
      </c>
      <c r="U50" s="114" t="str">
        <f>IF([7]道具信息!U50="","",[7]道具信息!U50)</f>
        <v/>
      </c>
      <c r="V50" s="114" t="str">
        <f>IF([7]道具信息!V50="","",[7]道具信息!V50)</f>
        <v/>
      </c>
      <c r="W50" s="114" t="str">
        <f>IF([7]道具信息!W50="","",[7]道具信息!W50)</f>
        <v/>
      </c>
      <c r="X50" s="114" t="str">
        <f>IF([7]道具信息!X50="","",[7]道具信息!X50)</f>
        <v/>
      </c>
      <c r="Y50" s="114" t="str">
        <f>IF([7]道具信息!Y50="","",[7]道具信息!Y50)</f>
        <v/>
      </c>
      <c r="Z50" s="114" t="str">
        <f>IF([7]道具信息!Z50="","",[7]道具信息!Z50)</f>
        <v/>
      </c>
    </row>
    <row r="51" spans="1:26" x14ac:dyDescent="0.2">
      <c r="A51" s="114" t="str">
        <f>IF([7]道具信息!A51="","",[7]道具信息!A51)</f>
        <v/>
      </c>
      <c r="B51" s="114" t="str">
        <f>IF([7]道具信息!B51="","",[7]道具信息!B51)</f>
        <v/>
      </c>
      <c r="C51" s="114" t="str">
        <f>IF([7]道具信息!C51="","",[7]道具信息!C51)</f>
        <v/>
      </c>
      <c r="D51" s="114" t="str">
        <f>IF([7]道具信息!D51="","",[7]道具信息!D51)</f>
        <v>随机紫色宝物碎片</v>
      </c>
      <c r="E51" s="114">
        <f>IF([7]道具信息!E51="","",[7]道具信息!E51)</f>
        <v>16.666666666666668</v>
      </c>
      <c r="F51" s="114">
        <f>IF([7]道具信息!F51="","",[7]道具信息!F51)</f>
        <v>2.5</v>
      </c>
      <c r="G51" s="114">
        <f>IF([7]道具信息!G51="","",[7]道具信息!G51)</f>
        <v>1</v>
      </c>
      <c r="H51" s="114">
        <f>IF([7]道具信息!H51="","",[7]道具信息!H51)</f>
        <v>1</v>
      </c>
      <c r="I51" s="114">
        <f>IF([7]道具信息!I51="","",[7]道具信息!I51)</f>
        <v>41.666666666666671</v>
      </c>
      <c r="J51" s="114">
        <f>IF([7]道具信息!J51="","",[7]道具信息!J51)</f>
        <v>16.666666666666668</v>
      </c>
      <c r="K51" s="114">
        <f>IF([7]道具信息!K51="","",[7]道具信息!K51)</f>
        <v>16.666666666666668</v>
      </c>
      <c r="L51" s="114" t="str">
        <f>IF([7]道具信息!L51="","",[7]道具信息!L51)</f>
        <v>配置成了30合1，所以价值为随机紫色宝物/30</v>
      </c>
      <c r="M51" s="114" t="str">
        <f>IF([7]道具信息!M51="","",[7]道具信息!M51)</f>
        <v/>
      </c>
      <c r="N51" s="114" t="str">
        <f>IF([7]道具信息!N51="","",[7]道具信息!N51)</f>
        <v/>
      </c>
      <c r="O51" s="114" t="str">
        <f>IF([7]道具信息!O51="","",[7]道具信息!O51)</f>
        <v/>
      </c>
      <c r="P51" s="114" t="str">
        <f>IF([7]道具信息!P51="","",[7]道具信息!P51)</f>
        <v/>
      </c>
      <c r="Q51" s="114" t="str">
        <f>IF([7]道具信息!Q51="","",[7]道具信息!Q51)</f>
        <v/>
      </c>
      <c r="R51" s="114" t="str">
        <f>IF([7]道具信息!R51="","",[7]道具信息!R51)</f>
        <v/>
      </c>
      <c r="S51" s="114" t="str">
        <f>IF([7]道具信息!S51="","",[7]道具信息!S51)</f>
        <v/>
      </c>
      <c r="T51" s="114" t="str">
        <f>IF([7]道具信息!T51="","",[7]道具信息!T51)</f>
        <v/>
      </c>
      <c r="U51" s="114" t="str">
        <f>IF([7]道具信息!U51="","",[7]道具信息!U51)</f>
        <v/>
      </c>
      <c r="V51" s="114" t="str">
        <f>IF([7]道具信息!V51="","",[7]道具信息!V51)</f>
        <v/>
      </c>
      <c r="W51" s="114" t="str">
        <f>IF([7]道具信息!W51="","",[7]道具信息!W51)</f>
        <v/>
      </c>
      <c r="X51" s="114" t="str">
        <f>IF([7]道具信息!X51="","",[7]道具信息!X51)</f>
        <v/>
      </c>
      <c r="Y51" s="114" t="str">
        <f>IF([7]道具信息!Y51="","",[7]道具信息!Y51)</f>
        <v/>
      </c>
      <c r="Z51" s="114" t="str">
        <f>IF([7]道具信息!Z51="","",[7]道具信息!Z51)</f>
        <v/>
      </c>
    </row>
    <row r="52" spans="1:26" x14ac:dyDescent="0.2">
      <c r="A52" s="114" t="str">
        <f>IF([7]道具信息!A52="","",[7]道具信息!A52)</f>
        <v/>
      </c>
      <c r="B52" s="114" t="str">
        <f>IF([7]道具信息!B52="","",[7]道具信息!B52)</f>
        <v/>
      </c>
      <c r="C52" s="114" t="str">
        <f>IF([7]道具信息!C52="","",[7]道具信息!C52)</f>
        <v/>
      </c>
      <c r="D52" s="114" t="str">
        <f>IF([7]道具信息!D52="","",[7]道具信息!D52)</f>
        <v>随机橙色宝物碎片</v>
      </c>
      <c r="E52" s="114">
        <f>IF([7]道具信息!E52="","",[7]道具信息!E52)</f>
        <v>83.333333333333329</v>
      </c>
      <c r="F52" s="114">
        <f>IF([7]道具信息!F52="","",[7]道具信息!F52)</f>
        <v>2.5</v>
      </c>
      <c r="G52" s="114">
        <f>IF([7]道具信息!G52="","",[7]道具信息!G52)</f>
        <v>1</v>
      </c>
      <c r="H52" s="114">
        <f>IF([7]道具信息!H52="","",[7]道具信息!H52)</f>
        <v>1</v>
      </c>
      <c r="I52" s="114">
        <f>IF([7]道具信息!I52="","",[7]道具信息!I52)</f>
        <v>208.33333333333331</v>
      </c>
      <c r="J52" s="114">
        <f>IF([7]道具信息!J52="","",[7]道具信息!J52)</f>
        <v>83.333333333333329</v>
      </c>
      <c r="K52" s="114">
        <f>IF([7]道具信息!K52="","",[7]道具信息!K52)</f>
        <v>83.333333333333329</v>
      </c>
      <c r="L52" s="114" t="str">
        <f>IF([7]道具信息!L52="","",[7]道具信息!L52)</f>
        <v/>
      </c>
      <c r="M52" s="114" t="str">
        <f>IF([7]道具信息!M52="","",[7]道具信息!M52)</f>
        <v/>
      </c>
      <c r="N52" s="114" t="str">
        <f>IF([7]道具信息!N52="","",[7]道具信息!N52)</f>
        <v/>
      </c>
      <c r="O52" s="114" t="str">
        <f>IF([7]道具信息!O52="","",[7]道具信息!O52)</f>
        <v/>
      </c>
      <c r="P52" s="114" t="str">
        <f>IF([7]道具信息!P52="","",[7]道具信息!P52)</f>
        <v/>
      </c>
      <c r="Q52" s="114" t="str">
        <f>IF([7]道具信息!Q52="","",[7]道具信息!Q52)</f>
        <v/>
      </c>
      <c r="R52" s="114" t="str">
        <f>IF([7]道具信息!R52="","",[7]道具信息!R52)</f>
        <v/>
      </c>
      <c r="S52" s="114" t="str">
        <f>IF([7]道具信息!S52="","",[7]道具信息!S52)</f>
        <v/>
      </c>
      <c r="T52" s="114" t="str">
        <f>IF([7]道具信息!T52="","",[7]道具信息!T52)</f>
        <v/>
      </c>
      <c r="U52" s="114" t="str">
        <f>IF([7]道具信息!U52="","",[7]道具信息!U52)</f>
        <v/>
      </c>
      <c r="V52" s="114" t="str">
        <f>IF([7]道具信息!V52="","",[7]道具信息!V52)</f>
        <v/>
      </c>
      <c r="W52" s="114" t="str">
        <f>IF([7]道具信息!W52="","",[7]道具信息!W52)</f>
        <v/>
      </c>
      <c r="X52" s="114" t="str">
        <f>IF([7]道具信息!X52="","",[7]道具信息!X52)</f>
        <v/>
      </c>
      <c r="Y52" s="114" t="str">
        <f>IF([7]道具信息!Y52="","",[7]道具信息!Y52)</f>
        <v/>
      </c>
      <c r="Z52" s="114" t="str">
        <f>IF([7]道具信息!Z52="","",[7]道具信息!Z52)</f>
        <v/>
      </c>
    </row>
    <row r="53" spans="1:26" x14ac:dyDescent="0.2">
      <c r="A53" s="114" t="str">
        <f>IF([7]道具信息!A53="","",[7]道具信息!A53)</f>
        <v/>
      </c>
      <c r="B53" s="114" t="str">
        <f>IF([7]道具信息!B53="","",[7]道具信息!B53)</f>
        <v/>
      </c>
      <c r="C53" s="114" t="str">
        <f>IF([7]道具信息!C53="","",[7]道具信息!C53)</f>
        <v/>
      </c>
      <c r="D53" s="114" t="str">
        <f>IF([7]道具信息!D53="","",[7]道具信息!D53)</f>
        <v>随机橙+宝物碎片</v>
      </c>
      <c r="E53" s="114">
        <f>IF([7]道具信息!E53="","",[7]道具信息!E53)</f>
        <v>333.33333333333331</v>
      </c>
      <c r="F53" s="114">
        <f>IF([7]道具信息!F53="","",[7]道具信息!F53)</f>
        <v>2.5</v>
      </c>
      <c r="G53" s="114">
        <f>IF([7]道具信息!G53="","",[7]道具信息!G53)</f>
        <v>1</v>
      </c>
      <c r="H53" s="114">
        <f>IF([7]道具信息!H53="","",[7]道具信息!H53)</f>
        <v>1</v>
      </c>
      <c r="I53" s="114">
        <f>IF([7]道具信息!I53="","",[7]道具信息!I53)</f>
        <v>833.33333333333326</v>
      </c>
      <c r="J53" s="114">
        <f>IF([7]道具信息!J53="","",[7]道具信息!J53)</f>
        <v>333.33333333333331</v>
      </c>
      <c r="K53" s="114">
        <f>IF([7]道具信息!K53="","",[7]道具信息!K53)</f>
        <v>333.33333333333331</v>
      </c>
      <c r="L53" s="114" t="str">
        <f>IF([7]道具信息!L53="","",[7]道具信息!L53)</f>
        <v/>
      </c>
      <c r="M53" s="114" t="str">
        <f>IF([7]道具信息!M53="","",[7]道具信息!M53)</f>
        <v/>
      </c>
      <c r="N53" s="114" t="str">
        <f>IF([7]道具信息!N53="","",[7]道具信息!N53)</f>
        <v/>
      </c>
      <c r="O53" s="114" t="str">
        <f>IF([7]道具信息!O53="","",[7]道具信息!O53)</f>
        <v/>
      </c>
      <c r="P53" s="114" t="str">
        <f>IF([7]道具信息!P53="","",[7]道具信息!P53)</f>
        <v/>
      </c>
      <c r="Q53" s="114" t="str">
        <f>IF([7]道具信息!Q53="","",[7]道具信息!Q53)</f>
        <v/>
      </c>
      <c r="R53" s="114" t="str">
        <f>IF([7]道具信息!R53="","",[7]道具信息!R53)</f>
        <v/>
      </c>
      <c r="S53" s="114" t="str">
        <f>IF([7]道具信息!S53="","",[7]道具信息!S53)</f>
        <v/>
      </c>
      <c r="T53" s="114" t="str">
        <f>IF([7]道具信息!T53="","",[7]道具信息!T53)</f>
        <v/>
      </c>
      <c r="U53" s="114" t="str">
        <f>IF([7]道具信息!U53="","",[7]道具信息!U53)</f>
        <v/>
      </c>
      <c r="V53" s="114" t="str">
        <f>IF([7]道具信息!V53="","",[7]道具信息!V53)</f>
        <v/>
      </c>
      <c r="W53" s="114" t="str">
        <f>IF([7]道具信息!W53="","",[7]道具信息!W53)</f>
        <v/>
      </c>
      <c r="X53" s="114" t="str">
        <f>IF([7]道具信息!X53="","",[7]道具信息!X53)</f>
        <v/>
      </c>
      <c r="Y53" s="114" t="str">
        <f>IF([7]道具信息!Y53="","",[7]道具信息!Y53)</f>
        <v/>
      </c>
      <c r="Z53" s="114" t="str">
        <f>IF([7]道具信息!Z53="","",[7]道具信息!Z53)</f>
        <v/>
      </c>
    </row>
    <row r="54" spans="1:26" x14ac:dyDescent="0.2">
      <c r="A54" s="114" t="str">
        <f>IF([7]道具信息!A54="","",[7]道具信息!A54)</f>
        <v/>
      </c>
      <c r="B54" s="114" t="str">
        <f>IF([7]道具信息!B54="","",[7]道具信息!B54)</f>
        <v/>
      </c>
      <c r="C54" s="114" t="str">
        <f>IF([7]道具信息!C54="","",[7]道具信息!C54)</f>
        <v/>
      </c>
      <c r="D54" s="114" t="str">
        <f>IF([7]道具信息!D54="","",[7]道具信息!D54)</f>
        <v/>
      </c>
      <c r="E54" s="114" t="str">
        <f>IF([7]道具信息!E54="","",[7]道具信息!E54)</f>
        <v/>
      </c>
      <c r="F54" s="114" t="str">
        <f>IF([7]道具信息!F54="","",[7]道具信息!F54)</f>
        <v/>
      </c>
      <c r="G54" s="114" t="str">
        <f>IF([7]道具信息!G54="","",[7]道具信息!G54)</f>
        <v/>
      </c>
      <c r="H54" s="114" t="str">
        <f>IF([7]道具信息!H54="","",[7]道具信息!H54)</f>
        <v/>
      </c>
      <c r="I54" s="114" t="str">
        <f>IF([7]道具信息!I54="","",[7]道具信息!I54)</f>
        <v/>
      </c>
      <c r="J54" s="114" t="str">
        <f>IF([7]道具信息!J54="","",[7]道具信息!J54)</f>
        <v/>
      </c>
      <c r="K54" s="114" t="str">
        <f>IF([7]道具信息!K54="","",[7]道具信息!K54)</f>
        <v/>
      </c>
      <c r="L54" s="114" t="str">
        <f>IF([7]道具信息!L54="","",[7]道具信息!L54)</f>
        <v/>
      </c>
      <c r="M54" s="114" t="str">
        <f>IF([7]道具信息!M54="","",[7]道具信息!M54)</f>
        <v/>
      </c>
      <c r="N54" s="114" t="str">
        <f>IF([7]道具信息!N54="","",[7]道具信息!N54)</f>
        <v/>
      </c>
      <c r="O54" s="114" t="str">
        <f>IF([7]道具信息!O54="","",[7]道具信息!O54)</f>
        <v/>
      </c>
      <c r="P54" s="114" t="str">
        <f>IF([7]道具信息!P54="","",[7]道具信息!P54)</f>
        <v/>
      </c>
      <c r="Q54" s="114" t="str">
        <f>IF([7]道具信息!Q54="","",[7]道具信息!Q54)</f>
        <v/>
      </c>
      <c r="R54" s="114" t="str">
        <f>IF([7]道具信息!R54="","",[7]道具信息!R54)</f>
        <v/>
      </c>
      <c r="S54" s="114" t="str">
        <f>IF([7]道具信息!S54="","",[7]道具信息!S54)</f>
        <v/>
      </c>
      <c r="T54" s="114" t="str">
        <f>IF([7]道具信息!T54="","",[7]道具信息!T54)</f>
        <v/>
      </c>
      <c r="U54" s="114" t="str">
        <f>IF([7]道具信息!U54="","",[7]道具信息!U54)</f>
        <v/>
      </c>
      <c r="V54" s="114" t="str">
        <f>IF([7]道具信息!V54="","",[7]道具信息!V54)</f>
        <v/>
      </c>
      <c r="W54" s="114" t="str">
        <f>IF([7]道具信息!W54="","",[7]道具信息!W54)</f>
        <v/>
      </c>
      <c r="X54" s="114" t="str">
        <f>IF([7]道具信息!X54="","",[7]道具信息!X54)</f>
        <v/>
      </c>
      <c r="Y54" s="114" t="str">
        <f>IF([7]道具信息!Y54="","",[7]道具信息!Y54)</f>
        <v/>
      </c>
      <c r="Z54" s="114" t="str">
        <f>IF([7]道具信息!Z54="","",[7]道具信息!Z54)</f>
        <v/>
      </c>
    </row>
    <row r="55" spans="1:26" x14ac:dyDescent="0.2">
      <c r="A55" s="114" t="str">
        <f>IF([7]道具信息!A55="","",[7]道具信息!A55)</f>
        <v/>
      </c>
      <c r="B55" s="114" t="str">
        <f>IF([7]道具信息!B55="","",[7]道具信息!B55)</f>
        <v/>
      </c>
      <c r="C55" s="114" t="str">
        <f>IF([7]道具信息!C55="","",[7]道具信息!C55)</f>
        <v/>
      </c>
      <c r="D55" s="114" t="str">
        <f>IF([7]道具信息!D55="","",[7]道具信息!D55)</f>
        <v>紫色藏宝图</v>
      </c>
      <c r="E55" s="114">
        <f>IF([7]道具信息!E55="","",[7]道具信息!E55)</f>
        <v>137.5</v>
      </c>
      <c r="F55" s="114">
        <f>IF([7]道具信息!F55="","",[7]道具信息!F55)</f>
        <v>1</v>
      </c>
      <c r="G55" s="114">
        <f>IF([7]道具信息!G55="","",[7]道具信息!G55)</f>
        <v>1</v>
      </c>
      <c r="H55" s="114">
        <f>IF([7]道具信息!H55="","",[7]道具信息!H55)</f>
        <v>1</v>
      </c>
      <c r="I55" s="114">
        <f>IF([7]道具信息!I55="","",[7]道具信息!I55)</f>
        <v>137.5</v>
      </c>
      <c r="J55" s="114">
        <f>IF([7]道具信息!J55="","",[7]道具信息!J55)</f>
        <v>137.5</v>
      </c>
      <c r="K55" s="114">
        <f>IF([7]道具信息!K55="","",[7]道具信息!K55)</f>
        <v>137.5</v>
      </c>
      <c r="L55" s="114" t="str">
        <f>IF([7]道具信息!L55="","",[7]道具信息!L55)</f>
        <v/>
      </c>
      <c r="M55" s="114" t="str">
        <f>IF([7]道具信息!M55="","",[7]道具信息!M55)</f>
        <v/>
      </c>
      <c r="N55" s="114" t="str">
        <f>IF([7]道具信息!N55="","",[7]道具信息!N55)</f>
        <v/>
      </c>
      <c r="O55" s="114" t="str">
        <f>IF([7]道具信息!O55="","",[7]道具信息!O55)</f>
        <v/>
      </c>
      <c r="P55" s="114" t="str">
        <f>IF([7]道具信息!P55="","",[7]道具信息!P55)</f>
        <v/>
      </c>
      <c r="Q55" s="114" t="str">
        <f>IF([7]道具信息!Q55="","",[7]道具信息!Q55)</f>
        <v/>
      </c>
      <c r="R55" s="114" t="str">
        <f>IF([7]道具信息!R55="","",[7]道具信息!R55)</f>
        <v/>
      </c>
      <c r="S55" s="114" t="str">
        <f>IF([7]道具信息!S55="","",[7]道具信息!S55)</f>
        <v/>
      </c>
      <c r="T55" s="114" t="str">
        <f>IF([7]道具信息!T55="","",[7]道具信息!T55)</f>
        <v/>
      </c>
      <c r="U55" s="114" t="str">
        <f>IF([7]道具信息!U55="","",[7]道具信息!U55)</f>
        <v/>
      </c>
      <c r="V55" s="114" t="str">
        <f>IF([7]道具信息!V55="","",[7]道具信息!V55)</f>
        <v/>
      </c>
      <c r="W55" s="114" t="str">
        <f>IF([7]道具信息!W55="","",[7]道具信息!W55)</f>
        <v/>
      </c>
      <c r="X55" s="114" t="str">
        <f>IF([7]道具信息!X55="","",[7]道具信息!X55)</f>
        <v/>
      </c>
      <c r="Y55" s="114" t="str">
        <f>IF([7]道具信息!Y55="","",[7]道具信息!Y55)</f>
        <v/>
      </c>
      <c r="Z55" s="114" t="str">
        <f>IF([7]道具信息!Z55="","",[7]道具信息!Z55)</f>
        <v/>
      </c>
    </row>
    <row r="56" spans="1:26" x14ac:dyDescent="0.2">
      <c r="A56" s="114" t="str">
        <f>IF([7]道具信息!A56="","",[7]道具信息!A56)</f>
        <v/>
      </c>
      <c r="B56" s="114" t="str">
        <f>IF([7]道具信息!B56="","",[7]道具信息!B56)</f>
        <v/>
      </c>
      <c r="C56" s="114" t="str">
        <f>IF([7]道具信息!C56="","",[7]道具信息!C56)</f>
        <v/>
      </c>
      <c r="D56" s="114" t="str">
        <f>IF([7]道具信息!D56="","",[7]道具信息!D56)</f>
        <v>紫色藏宝图碎片</v>
      </c>
      <c r="E56" s="114">
        <f>IF([7]道具信息!E56="","",[7]道具信息!E56)</f>
        <v>13.75</v>
      </c>
      <c r="F56" s="114">
        <f>IF([7]道具信息!F56="","",[7]道具信息!F56)</f>
        <v>1</v>
      </c>
      <c r="G56" s="114">
        <f>IF([7]道具信息!G56="","",[7]道具信息!G56)</f>
        <v>1</v>
      </c>
      <c r="H56" s="114">
        <f>IF([7]道具信息!H56="","",[7]道具信息!H56)</f>
        <v>1</v>
      </c>
      <c r="I56" s="114">
        <f>IF([7]道具信息!I56="","",[7]道具信息!I56)</f>
        <v>13.75</v>
      </c>
      <c r="J56" s="114">
        <f>IF([7]道具信息!J56="","",[7]道具信息!J56)</f>
        <v>13.75</v>
      </c>
      <c r="K56" s="114">
        <f>IF([7]道具信息!K56="","",[7]道具信息!K56)</f>
        <v>13.75</v>
      </c>
      <c r="L56" s="114" t="str">
        <f>IF([7]道具信息!L56="","",[7]道具信息!L56)</f>
        <v/>
      </c>
      <c r="M56" s="114" t="str">
        <f>IF([7]道具信息!M56="","",[7]道具信息!M56)</f>
        <v/>
      </c>
      <c r="N56" s="114" t="str">
        <f>IF([7]道具信息!N56="","",[7]道具信息!N56)</f>
        <v/>
      </c>
      <c r="O56" s="114" t="str">
        <f>IF([7]道具信息!O56="","",[7]道具信息!O56)</f>
        <v/>
      </c>
      <c r="P56" s="114" t="str">
        <f>IF([7]道具信息!P56="","",[7]道具信息!P56)</f>
        <v/>
      </c>
      <c r="Q56" s="114" t="str">
        <f>IF([7]道具信息!Q56="","",[7]道具信息!Q56)</f>
        <v/>
      </c>
      <c r="R56" s="114" t="str">
        <f>IF([7]道具信息!R56="","",[7]道具信息!R56)</f>
        <v/>
      </c>
      <c r="S56" s="114" t="str">
        <f>IF([7]道具信息!S56="","",[7]道具信息!S56)</f>
        <v/>
      </c>
      <c r="T56" s="114" t="str">
        <f>IF([7]道具信息!T56="","",[7]道具信息!T56)</f>
        <v/>
      </c>
      <c r="U56" s="114" t="str">
        <f>IF([7]道具信息!U56="","",[7]道具信息!U56)</f>
        <v/>
      </c>
      <c r="V56" s="114" t="str">
        <f>IF([7]道具信息!V56="","",[7]道具信息!V56)</f>
        <v/>
      </c>
      <c r="W56" s="114" t="str">
        <f>IF([7]道具信息!W56="","",[7]道具信息!W56)</f>
        <v/>
      </c>
      <c r="X56" s="114" t="str">
        <f>IF([7]道具信息!X56="","",[7]道具信息!X56)</f>
        <v/>
      </c>
      <c r="Y56" s="114" t="str">
        <f>IF([7]道具信息!Y56="","",[7]道具信息!Y56)</f>
        <v/>
      </c>
      <c r="Z56" s="114" t="str">
        <f>IF([7]道具信息!Z56="","",[7]道具信息!Z56)</f>
        <v/>
      </c>
    </row>
    <row r="57" spans="1:26" x14ac:dyDescent="0.2">
      <c r="A57" s="114" t="str">
        <f>IF([7]道具信息!A57="","",[7]道具信息!A57)</f>
        <v/>
      </c>
      <c r="B57" s="114" t="str">
        <f>IF([7]道具信息!B57="","",[7]道具信息!B57)</f>
        <v/>
      </c>
      <c r="C57" s="114" t="str">
        <f>IF([7]道具信息!C57="","",[7]道具信息!C57)</f>
        <v/>
      </c>
      <c r="D57" s="114" t="str">
        <f>IF([7]道具信息!D57="","",[7]道具信息!D57)</f>
        <v>橙色藏宝图</v>
      </c>
      <c r="E57" s="114">
        <f>IF([7]道具信息!E57="","",[7]道具信息!E57)</f>
        <v>300</v>
      </c>
      <c r="F57" s="114">
        <f>IF([7]道具信息!F57="","",[7]道具信息!F57)</f>
        <v>1</v>
      </c>
      <c r="G57" s="114">
        <f>IF([7]道具信息!G57="","",[7]道具信息!G57)</f>
        <v>1</v>
      </c>
      <c r="H57" s="114">
        <f>IF([7]道具信息!H57="","",[7]道具信息!H57)</f>
        <v>1</v>
      </c>
      <c r="I57" s="114">
        <f>IF([7]道具信息!I57="","",[7]道具信息!I57)</f>
        <v>300</v>
      </c>
      <c r="J57" s="114">
        <f>IF([7]道具信息!J57="","",[7]道具信息!J57)</f>
        <v>300</v>
      </c>
      <c r="K57" s="114">
        <f>IF([7]道具信息!K57="","",[7]道具信息!K57)</f>
        <v>300</v>
      </c>
      <c r="L57" s="114" t="str">
        <f>IF([7]道具信息!L57="","",[7]道具信息!L57)</f>
        <v/>
      </c>
      <c r="M57" s="114" t="str">
        <f>IF([7]道具信息!M57="","",[7]道具信息!M57)</f>
        <v/>
      </c>
      <c r="N57" s="114" t="str">
        <f>IF([7]道具信息!N57="","",[7]道具信息!N57)</f>
        <v/>
      </c>
      <c r="O57" s="114" t="str">
        <f>IF([7]道具信息!O57="","",[7]道具信息!O57)</f>
        <v/>
      </c>
      <c r="P57" s="114" t="str">
        <f>IF([7]道具信息!P57="","",[7]道具信息!P57)</f>
        <v/>
      </c>
      <c r="Q57" s="114" t="str">
        <f>IF([7]道具信息!Q57="","",[7]道具信息!Q57)</f>
        <v/>
      </c>
      <c r="R57" s="114" t="str">
        <f>IF([7]道具信息!R57="","",[7]道具信息!R57)</f>
        <v/>
      </c>
      <c r="S57" s="114" t="str">
        <f>IF([7]道具信息!S57="","",[7]道具信息!S57)</f>
        <v/>
      </c>
      <c r="T57" s="114" t="str">
        <f>IF([7]道具信息!T57="","",[7]道具信息!T57)</f>
        <v/>
      </c>
      <c r="U57" s="114" t="str">
        <f>IF([7]道具信息!U57="","",[7]道具信息!U57)</f>
        <v/>
      </c>
      <c r="V57" s="114" t="str">
        <f>IF([7]道具信息!V57="","",[7]道具信息!V57)</f>
        <v/>
      </c>
      <c r="W57" s="114" t="str">
        <f>IF([7]道具信息!W57="","",[7]道具信息!W57)</f>
        <v/>
      </c>
      <c r="X57" s="114" t="str">
        <f>IF([7]道具信息!X57="","",[7]道具信息!X57)</f>
        <v/>
      </c>
      <c r="Y57" s="114" t="str">
        <f>IF([7]道具信息!Y57="","",[7]道具信息!Y57)</f>
        <v/>
      </c>
      <c r="Z57" s="114" t="str">
        <f>IF([7]道具信息!Z57="","",[7]道具信息!Z57)</f>
        <v/>
      </c>
    </row>
    <row r="58" spans="1:26" x14ac:dyDescent="0.2">
      <c r="A58" s="114" t="str">
        <f>IF([7]道具信息!A58="","",[7]道具信息!A58)</f>
        <v/>
      </c>
      <c r="B58" s="114" t="str">
        <f>IF([7]道具信息!B58="","",[7]道具信息!B58)</f>
        <v/>
      </c>
      <c r="C58" s="114" t="str">
        <f>IF([7]道具信息!C58="","",[7]道具信息!C58)</f>
        <v/>
      </c>
      <c r="D58" s="114" t="str">
        <f>IF([7]道具信息!D58="","",[7]道具信息!D58)</f>
        <v>橙色藏宝图碎片</v>
      </c>
      <c r="E58" s="114">
        <f>IF([7]道具信息!E58="","",[7]道具信息!E58)</f>
        <v>10</v>
      </c>
      <c r="F58" s="114">
        <f>IF([7]道具信息!F58="","",[7]道具信息!F58)</f>
        <v>1</v>
      </c>
      <c r="G58" s="114">
        <f>IF([7]道具信息!G58="","",[7]道具信息!G58)</f>
        <v>1</v>
      </c>
      <c r="H58" s="114">
        <f>IF([7]道具信息!H58="","",[7]道具信息!H58)</f>
        <v>1</v>
      </c>
      <c r="I58" s="114">
        <f>IF([7]道具信息!I58="","",[7]道具信息!I58)</f>
        <v>10</v>
      </c>
      <c r="J58" s="114">
        <f>IF([7]道具信息!J58="","",[7]道具信息!J58)</f>
        <v>10</v>
      </c>
      <c r="K58" s="114">
        <f>IF([7]道具信息!K58="","",[7]道具信息!K58)</f>
        <v>10</v>
      </c>
      <c r="L58" s="114" t="str">
        <f>IF([7]道具信息!L58="","",[7]道具信息!L58)</f>
        <v/>
      </c>
      <c r="M58" s="114" t="str">
        <f>IF([7]道具信息!M58="","",[7]道具信息!M58)</f>
        <v/>
      </c>
      <c r="N58" s="114" t="str">
        <f>IF([7]道具信息!N58="","",[7]道具信息!N58)</f>
        <v/>
      </c>
      <c r="O58" s="114" t="str">
        <f>IF([7]道具信息!O58="","",[7]道具信息!O58)</f>
        <v/>
      </c>
      <c r="P58" s="114" t="str">
        <f>IF([7]道具信息!P58="","",[7]道具信息!P58)</f>
        <v/>
      </c>
      <c r="Q58" s="114" t="str">
        <f>IF([7]道具信息!Q58="","",[7]道具信息!Q58)</f>
        <v/>
      </c>
      <c r="R58" s="114" t="str">
        <f>IF([7]道具信息!R58="","",[7]道具信息!R58)</f>
        <v/>
      </c>
      <c r="S58" s="114" t="str">
        <f>IF([7]道具信息!S58="","",[7]道具信息!S58)</f>
        <v/>
      </c>
      <c r="T58" s="114" t="str">
        <f>IF([7]道具信息!T58="","",[7]道具信息!T58)</f>
        <v/>
      </c>
      <c r="U58" s="114" t="str">
        <f>IF([7]道具信息!U58="","",[7]道具信息!U58)</f>
        <v/>
      </c>
      <c r="V58" s="114" t="str">
        <f>IF([7]道具信息!V58="","",[7]道具信息!V58)</f>
        <v/>
      </c>
      <c r="W58" s="114" t="str">
        <f>IF([7]道具信息!W58="","",[7]道具信息!W58)</f>
        <v/>
      </c>
      <c r="X58" s="114" t="str">
        <f>IF([7]道具信息!X58="","",[7]道具信息!X58)</f>
        <v/>
      </c>
      <c r="Y58" s="114" t="str">
        <f>IF([7]道具信息!Y58="","",[7]道具信息!Y58)</f>
        <v/>
      </c>
      <c r="Z58" s="114" t="str">
        <f>IF([7]道具信息!Z58="","",[7]道具信息!Z58)</f>
        <v/>
      </c>
    </row>
    <row r="59" spans="1:26" x14ac:dyDescent="0.2">
      <c r="A59" s="114" t="str">
        <f>IF([7]道具信息!A59="","",[7]道具信息!A59)</f>
        <v/>
      </c>
      <c r="B59" s="114" t="str">
        <f>IF([7]道具信息!B59="","",[7]道具信息!B59)</f>
        <v/>
      </c>
      <c r="C59" s="114" t="str">
        <f>IF([7]道具信息!C59="","",[7]道具信息!C59)</f>
        <v/>
      </c>
      <c r="D59" s="114" t="str">
        <f>IF([7]道具信息!D59="","",[7]道具信息!D59)</f>
        <v/>
      </c>
      <c r="E59" s="114" t="str">
        <f>IF([7]道具信息!E59="","",[7]道具信息!E59)</f>
        <v/>
      </c>
      <c r="F59" s="114" t="str">
        <f>IF([7]道具信息!F59="","",[7]道具信息!F59)</f>
        <v/>
      </c>
      <c r="G59" s="114" t="str">
        <f>IF([7]道具信息!G59="","",[7]道具信息!G59)</f>
        <v/>
      </c>
      <c r="H59" s="114" t="str">
        <f>IF([7]道具信息!H59="","",[7]道具信息!H59)</f>
        <v/>
      </c>
      <c r="I59" s="114" t="str">
        <f>IF([7]道具信息!I59="","",[7]道具信息!I59)</f>
        <v/>
      </c>
      <c r="J59" s="114" t="str">
        <f>IF([7]道具信息!J59="","",[7]道具信息!J59)</f>
        <v/>
      </c>
      <c r="K59" s="114" t="str">
        <f>IF([7]道具信息!K59="","",[7]道具信息!K59)</f>
        <v/>
      </c>
      <c r="L59" s="114" t="str">
        <f>IF([7]道具信息!L59="","",[7]道具信息!L59)</f>
        <v/>
      </c>
      <c r="M59" s="114" t="str">
        <f>IF([7]道具信息!M59="","",[7]道具信息!M59)</f>
        <v/>
      </c>
      <c r="N59" s="114" t="str">
        <f>IF([7]道具信息!N59="","",[7]道具信息!N59)</f>
        <v/>
      </c>
      <c r="O59" s="114" t="str">
        <f>IF([7]道具信息!O59="","",[7]道具信息!O59)</f>
        <v/>
      </c>
      <c r="P59" s="114" t="str">
        <f>IF([7]道具信息!P59="","",[7]道具信息!P59)</f>
        <v/>
      </c>
      <c r="Q59" s="114" t="str">
        <f>IF([7]道具信息!Q59="","",[7]道具信息!Q59)</f>
        <v/>
      </c>
      <c r="R59" s="114" t="str">
        <f>IF([7]道具信息!R59="","",[7]道具信息!R59)</f>
        <v/>
      </c>
      <c r="S59" s="114" t="str">
        <f>IF([7]道具信息!S59="","",[7]道具信息!S59)</f>
        <v/>
      </c>
      <c r="T59" s="114" t="str">
        <f>IF([7]道具信息!T59="","",[7]道具信息!T59)</f>
        <v/>
      </c>
      <c r="U59" s="114" t="str">
        <f>IF([7]道具信息!U59="","",[7]道具信息!U59)</f>
        <v/>
      </c>
      <c r="V59" s="114" t="str">
        <f>IF([7]道具信息!V59="","",[7]道具信息!V59)</f>
        <v/>
      </c>
      <c r="W59" s="114" t="str">
        <f>IF([7]道具信息!W59="","",[7]道具信息!W59)</f>
        <v/>
      </c>
      <c r="X59" s="114" t="str">
        <f>IF([7]道具信息!X59="","",[7]道具信息!X59)</f>
        <v/>
      </c>
      <c r="Y59" s="114" t="str">
        <f>IF([7]道具信息!Y59="","",[7]道具信息!Y59)</f>
        <v/>
      </c>
      <c r="Z59" s="114" t="str">
        <f>IF([7]道具信息!Z59="","",[7]道具信息!Z59)</f>
        <v/>
      </c>
    </row>
    <row r="60" spans="1:26" x14ac:dyDescent="0.2">
      <c r="A60" s="114" t="str">
        <f>IF([7]道具信息!A60="","",[7]道具信息!A60)</f>
        <v/>
      </c>
      <c r="B60" s="114" t="str">
        <f>IF([7]道具信息!B60="","",[7]道具信息!B60)</f>
        <v/>
      </c>
      <c r="C60" s="114" t="str">
        <f>IF([7]道具信息!C60="","",[7]道具信息!C60)</f>
        <v/>
      </c>
      <c r="D60" s="114" t="str">
        <f>IF([7]道具信息!D60="","",[7]道具信息!D60)</f>
        <v>紫色皮肤</v>
      </c>
      <c r="E60" s="114">
        <f>IF([7]道具信息!E60="","",[7]道具信息!E60)</f>
        <v>6000</v>
      </c>
      <c r="F60" s="114">
        <f>IF([7]道具信息!F60="","",[7]道具信息!F60)</f>
        <v>1</v>
      </c>
      <c r="G60" s="114">
        <f>IF([7]道具信息!G60="","",[7]道具信息!G60)</f>
        <v>1</v>
      </c>
      <c r="H60" s="114">
        <f>IF([7]道具信息!H60="","",[7]道具信息!H60)</f>
        <v>1</v>
      </c>
      <c r="I60" s="114">
        <f>IF([7]道具信息!I60="","",[7]道具信息!I60)</f>
        <v>6000</v>
      </c>
      <c r="J60" s="114">
        <f>IF([7]道具信息!J60="","",[7]道具信息!J60)</f>
        <v>6000</v>
      </c>
      <c r="K60" s="114">
        <f>IF([7]道具信息!K60="","",[7]道具信息!K60)</f>
        <v>6000</v>
      </c>
      <c r="L60" s="114" t="str">
        <f>IF([7]道具信息!L60="","",[7]道具信息!L60)</f>
        <v/>
      </c>
      <c r="M60" s="114" t="str">
        <f>IF([7]道具信息!M60="","",[7]道具信息!M60)</f>
        <v/>
      </c>
      <c r="N60" s="114" t="str">
        <f>IF([7]道具信息!N60="","",[7]道具信息!N60)</f>
        <v/>
      </c>
      <c r="O60" s="114" t="str">
        <f>IF([7]道具信息!O60="","",[7]道具信息!O60)</f>
        <v/>
      </c>
      <c r="P60" s="114" t="str">
        <f>IF([7]道具信息!P60="","",[7]道具信息!P60)</f>
        <v/>
      </c>
      <c r="Q60" s="114" t="str">
        <f>IF([7]道具信息!Q60="","",[7]道具信息!Q60)</f>
        <v/>
      </c>
      <c r="R60" s="114" t="str">
        <f>IF([7]道具信息!R60="","",[7]道具信息!R60)</f>
        <v/>
      </c>
      <c r="S60" s="114" t="str">
        <f>IF([7]道具信息!S60="","",[7]道具信息!S60)</f>
        <v/>
      </c>
      <c r="T60" s="114" t="str">
        <f>IF([7]道具信息!T60="","",[7]道具信息!T60)</f>
        <v/>
      </c>
      <c r="U60" s="114" t="str">
        <f>IF([7]道具信息!U60="","",[7]道具信息!U60)</f>
        <v/>
      </c>
      <c r="V60" s="114" t="str">
        <f>IF([7]道具信息!V60="","",[7]道具信息!V60)</f>
        <v/>
      </c>
      <c r="W60" s="114" t="str">
        <f>IF([7]道具信息!W60="","",[7]道具信息!W60)</f>
        <v/>
      </c>
      <c r="X60" s="114" t="str">
        <f>IF([7]道具信息!X60="","",[7]道具信息!X60)</f>
        <v/>
      </c>
      <c r="Y60" s="114" t="str">
        <f>IF([7]道具信息!Y60="","",[7]道具信息!Y60)</f>
        <v/>
      </c>
      <c r="Z60" s="114" t="str">
        <f>IF([7]道具信息!Z60="","",[7]道具信息!Z60)</f>
        <v/>
      </c>
    </row>
    <row r="61" spans="1:26" x14ac:dyDescent="0.2">
      <c r="A61" s="114" t="str">
        <f>IF([7]道具信息!A61="","",[7]道具信息!A61)</f>
        <v/>
      </c>
      <c r="B61" s="114" t="str">
        <f>IF([7]道具信息!B61="","",[7]道具信息!B61)</f>
        <v/>
      </c>
      <c r="C61" s="114" t="str">
        <f>IF([7]道具信息!C61="","",[7]道具信息!C61)</f>
        <v/>
      </c>
      <c r="D61" s="114" t="str">
        <f>IF([7]道具信息!D61="","",[7]道具信息!D61)</f>
        <v>橙色皮肤</v>
      </c>
      <c r="E61" s="114">
        <f>IF([7]道具信息!E61="","",[7]道具信息!E61)</f>
        <v>16000</v>
      </c>
      <c r="F61" s="114">
        <f>IF([7]道具信息!F61="","",[7]道具信息!F61)</f>
        <v>1</v>
      </c>
      <c r="G61" s="114">
        <f>IF([7]道具信息!G61="","",[7]道具信息!G61)</f>
        <v>1</v>
      </c>
      <c r="H61" s="114">
        <f>IF([7]道具信息!H61="","",[7]道具信息!H61)</f>
        <v>1</v>
      </c>
      <c r="I61" s="114">
        <f>IF([7]道具信息!I61="","",[7]道具信息!I61)</f>
        <v>16000</v>
      </c>
      <c r="J61" s="114">
        <f>IF([7]道具信息!J61="","",[7]道具信息!J61)</f>
        <v>16000</v>
      </c>
      <c r="K61" s="114">
        <f>IF([7]道具信息!K61="","",[7]道具信息!K61)</f>
        <v>16000</v>
      </c>
      <c r="L61" s="114" t="str">
        <f>IF([7]道具信息!L61="","",[7]道具信息!L61)</f>
        <v/>
      </c>
      <c r="M61" s="114" t="str">
        <f>IF([7]道具信息!M61="","",[7]道具信息!M61)</f>
        <v/>
      </c>
      <c r="N61" s="114" t="str">
        <f>IF([7]道具信息!N61="","",[7]道具信息!N61)</f>
        <v/>
      </c>
      <c r="O61" s="114" t="str">
        <f>IF([7]道具信息!O61="","",[7]道具信息!O61)</f>
        <v/>
      </c>
      <c r="P61" s="114" t="str">
        <f>IF([7]道具信息!P61="","",[7]道具信息!P61)</f>
        <v/>
      </c>
      <c r="Q61" s="114" t="str">
        <f>IF([7]道具信息!Q61="","",[7]道具信息!Q61)</f>
        <v/>
      </c>
      <c r="R61" s="114" t="str">
        <f>IF([7]道具信息!R61="","",[7]道具信息!R61)</f>
        <v/>
      </c>
      <c r="S61" s="114" t="str">
        <f>IF([7]道具信息!S61="","",[7]道具信息!S61)</f>
        <v/>
      </c>
      <c r="T61" s="114" t="str">
        <f>IF([7]道具信息!T61="","",[7]道具信息!T61)</f>
        <v/>
      </c>
      <c r="U61" s="114" t="str">
        <f>IF([7]道具信息!U61="","",[7]道具信息!U61)</f>
        <v/>
      </c>
      <c r="V61" s="114" t="str">
        <f>IF([7]道具信息!V61="","",[7]道具信息!V61)</f>
        <v/>
      </c>
      <c r="W61" s="114" t="str">
        <f>IF([7]道具信息!W61="","",[7]道具信息!W61)</f>
        <v/>
      </c>
      <c r="X61" s="114" t="str">
        <f>IF([7]道具信息!X61="","",[7]道具信息!X61)</f>
        <v/>
      </c>
      <c r="Y61" s="114" t="str">
        <f>IF([7]道具信息!Y61="","",[7]道具信息!Y61)</f>
        <v/>
      </c>
      <c r="Z61" s="114" t="str">
        <f>IF([7]道具信息!Z61="","",[7]道具信息!Z61)</f>
        <v/>
      </c>
    </row>
    <row r="62" spans="1:26" x14ac:dyDescent="0.2">
      <c r="A62" s="114" t="str">
        <f>IF([7]道具信息!A62="","",[7]道具信息!A62)</f>
        <v/>
      </c>
      <c r="B62" s="114" t="str">
        <f>IF([7]道具信息!B62="","",[7]道具信息!B62)</f>
        <v/>
      </c>
      <c r="C62" s="114" t="str">
        <f>IF([7]道具信息!C62="","",[7]道具信息!C62)</f>
        <v/>
      </c>
      <c r="D62" s="114" t="str">
        <f>IF([7]道具信息!D62="","",[7]道具信息!D62)</f>
        <v>红色皮肤</v>
      </c>
      <c r="E62" s="114">
        <f>IF([7]道具信息!E62="","",[7]道具信息!E62)</f>
        <v>150000</v>
      </c>
      <c r="F62" s="114">
        <f>IF([7]道具信息!F62="","",[7]道具信息!F62)</f>
        <v>2</v>
      </c>
      <c r="G62" s="114">
        <f>IF([7]道具信息!G62="","",[7]道具信息!G62)</f>
        <v>2</v>
      </c>
      <c r="H62" s="114">
        <f>IF([7]道具信息!H62="","",[7]道具信息!H62)</f>
        <v>2</v>
      </c>
      <c r="I62" s="114">
        <f>IF([7]道具信息!I62="","",[7]道具信息!I62)</f>
        <v>300000</v>
      </c>
      <c r="J62" s="114">
        <f>IF([7]道具信息!J62="","",[7]道具信息!J62)</f>
        <v>300000</v>
      </c>
      <c r="K62" s="114">
        <f>IF([7]道具信息!K62="","",[7]道具信息!K62)</f>
        <v>300000</v>
      </c>
      <c r="L62" s="114" t="str">
        <f>IF([7]道具信息!L62="","",[7]道具信息!L62)</f>
        <v/>
      </c>
      <c r="M62" s="114" t="str">
        <f>IF([7]道具信息!M62="","",[7]道具信息!M62)</f>
        <v/>
      </c>
      <c r="N62" s="114" t="str">
        <f>IF([7]道具信息!N62="","",[7]道具信息!N62)</f>
        <v/>
      </c>
      <c r="O62" s="114" t="str">
        <f>IF([7]道具信息!O62="","",[7]道具信息!O62)</f>
        <v/>
      </c>
      <c r="P62" s="114" t="str">
        <f>IF([7]道具信息!P62="","",[7]道具信息!P62)</f>
        <v/>
      </c>
      <c r="Q62" s="114" t="str">
        <f>IF([7]道具信息!Q62="","",[7]道具信息!Q62)</f>
        <v/>
      </c>
      <c r="R62" s="114" t="str">
        <f>IF([7]道具信息!R62="","",[7]道具信息!R62)</f>
        <v/>
      </c>
      <c r="S62" s="114" t="str">
        <f>IF([7]道具信息!S62="","",[7]道具信息!S62)</f>
        <v/>
      </c>
      <c r="T62" s="114" t="str">
        <f>IF([7]道具信息!T62="","",[7]道具信息!T62)</f>
        <v/>
      </c>
      <c r="U62" s="114" t="str">
        <f>IF([7]道具信息!U62="","",[7]道具信息!U62)</f>
        <v/>
      </c>
      <c r="V62" s="114" t="str">
        <f>IF([7]道具信息!V62="","",[7]道具信息!V62)</f>
        <v/>
      </c>
      <c r="W62" s="114" t="str">
        <f>IF([7]道具信息!W62="","",[7]道具信息!W62)</f>
        <v/>
      </c>
      <c r="X62" s="114" t="str">
        <f>IF([7]道具信息!X62="","",[7]道具信息!X62)</f>
        <v/>
      </c>
      <c r="Y62" s="114" t="str">
        <f>IF([7]道具信息!Y62="","",[7]道具信息!Y62)</f>
        <v/>
      </c>
      <c r="Z62" s="114" t="str">
        <f>IF([7]道具信息!Z62="","",[7]道具信息!Z62)</f>
        <v/>
      </c>
    </row>
    <row r="63" spans="1:26" x14ac:dyDescent="0.2">
      <c r="A63" s="114" t="str">
        <f>IF([7]道具信息!A63="","",[7]道具信息!A63)</f>
        <v/>
      </c>
      <c r="B63" s="114" t="str">
        <f>IF([7]道具信息!B63="","",[7]道具信息!B63)</f>
        <v/>
      </c>
      <c r="C63" s="114" t="str">
        <f>IF([7]道具信息!C63="","",[7]道具信息!C63)</f>
        <v/>
      </c>
      <c r="D63" s="114" t="str">
        <f>IF([7]道具信息!D63="","",[7]道具信息!D63)</f>
        <v>橙色皮肤碎片</v>
      </c>
      <c r="E63" s="114">
        <f>IF([7]道具信息!E63="","",[7]道具信息!E63)</f>
        <v>533.33333333333337</v>
      </c>
      <c r="F63" s="114">
        <f>IF([7]道具信息!F63="","",[7]道具信息!F63)</f>
        <v>1</v>
      </c>
      <c r="G63" s="114">
        <f>IF([7]道具信息!G63="","",[7]道具信息!G63)</f>
        <v>1</v>
      </c>
      <c r="H63" s="114">
        <f>IF([7]道具信息!H63="","",[7]道具信息!H63)</f>
        <v>1</v>
      </c>
      <c r="I63" s="114">
        <f>IF([7]道具信息!I63="","",[7]道具信息!I63)</f>
        <v>533.33333333333337</v>
      </c>
      <c r="J63" s="114">
        <f>IF([7]道具信息!J63="","",[7]道具信息!J63)</f>
        <v>533.33333333333337</v>
      </c>
      <c r="K63" s="114">
        <f>IF([7]道具信息!K63="","",[7]道具信息!K63)</f>
        <v>533.33333333333337</v>
      </c>
      <c r="L63" s="114" t="str">
        <f>IF([7]道具信息!L63="","",[7]道具信息!L63)</f>
        <v/>
      </c>
      <c r="M63" s="114" t="str">
        <f>IF([7]道具信息!M63="","",[7]道具信息!M63)</f>
        <v/>
      </c>
      <c r="N63" s="114" t="str">
        <f>IF([7]道具信息!N63="","",[7]道具信息!N63)</f>
        <v/>
      </c>
      <c r="O63" s="114" t="str">
        <f>IF([7]道具信息!O63="","",[7]道具信息!O63)</f>
        <v/>
      </c>
      <c r="P63" s="114" t="str">
        <f>IF([7]道具信息!P63="","",[7]道具信息!P63)</f>
        <v/>
      </c>
      <c r="Q63" s="114" t="str">
        <f>IF([7]道具信息!Q63="","",[7]道具信息!Q63)</f>
        <v/>
      </c>
      <c r="R63" s="114" t="str">
        <f>IF([7]道具信息!R63="","",[7]道具信息!R63)</f>
        <v/>
      </c>
      <c r="S63" s="114" t="str">
        <f>IF([7]道具信息!S63="","",[7]道具信息!S63)</f>
        <v/>
      </c>
      <c r="T63" s="114" t="str">
        <f>IF([7]道具信息!T63="","",[7]道具信息!T63)</f>
        <v/>
      </c>
      <c r="U63" s="114" t="str">
        <f>IF([7]道具信息!U63="","",[7]道具信息!U63)</f>
        <v/>
      </c>
      <c r="V63" s="114" t="str">
        <f>IF([7]道具信息!V63="","",[7]道具信息!V63)</f>
        <v/>
      </c>
      <c r="W63" s="114" t="str">
        <f>IF([7]道具信息!W63="","",[7]道具信息!W63)</f>
        <v/>
      </c>
      <c r="X63" s="114" t="str">
        <f>IF([7]道具信息!X63="","",[7]道具信息!X63)</f>
        <v/>
      </c>
      <c r="Y63" s="114" t="str">
        <f>IF([7]道具信息!Y63="","",[7]道具信息!Y63)</f>
        <v/>
      </c>
      <c r="Z63" s="114" t="str">
        <f>IF([7]道具信息!Z63="","",[7]道具信息!Z63)</f>
        <v/>
      </c>
    </row>
    <row r="64" spans="1:26" x14ac:dyDescent="0.2">
      <c r="A64" s="114" t="str">
        <f>IF([7]道具信息!A64="","",[7]道具信息!A64)</f>
        <v/>
      </c>
      <c r="B64" s="114" t="str">
        <f>IF([7]道具信息!B64="","",[7]道具信息!B64)</f>
        <v/>
      </c>
      <c r="C64" s="114" t="str">
        <f>IF([7]道具信息!C64="","",[7]道具信息!C64)</f>
        <v/>
      </c>
      <c r="D64" s="114" t="str">
        <f>IF([7]道具信息!D64="","",[7]道具信息!D64)</f>
        <v>红色皮肤碎片</v>
      </c>
      <c r="E64" s="114">
        <f>IF([7]道具信息!E64="","",[7]道具信息!E64)</f>
        <v>3000</v>
      </c>
      <c r="F64" s="114">
        <f>IF([7]道具信息!F64="","",[7]道具信息!F64)</f>
        <v>2</v>
      </c>
      <c r="G64" s="114">
        <f>IF([7]道具信息!G64="","",[7]道具信息!G64)</f>
        <v>2</v>
      </c>
      <c r="H64" s="114">
        <f>IF([7]道具信息!H64="","",[7]道具信息!H64)</f>
        <v>2</v>
      </c>
      <c r="I64" s="114">
        <f>IF([7]道具信息!I64="","",[7]道具信息!I64)</f>
        <v>6000</v>
      </c>
      <c r="J64" s="114">
        <f>IF([7]道具信息!J64="","",[7]道具信息!J64)</f>
        <v>6000</v>
      </c>
      <c r="K64" s="114">
        <f>IF([7]道具信息!K64="","",[7]道具信息!K64)</f>
        <v>6000</v>
      </c>
      <c r="L64" s="114" t="str">
        <f>IF([7]道具信息!L64="","",[7]道具信息!L64)</f>
        <v/>
      </c>
      <c r="M64" s="114" t="str">
        <f>IF([7]道具信息!M64="","",[7]道具信息!M64)</f>
        <v/>
      </c>
      <c r="N64" s="114" t="str">
        <f>IF([7]道具信息!N64="","",[7]道具信息!N64)</f>
        <v/>
      </c>
      <c r="O64" s="114" t="str">
        <f>IF([7]道具信息!O64="","",[7]道具信息!O64)</f>
        <v/>
      </c>
      <c r="P64" s="114" t="str">
        <f>IF([7]道具信息!P64="","",[7]道具信息!P64)</f>
        <v/>
      </c>
      <c r="Q64" s="114" t="str">
        <f>IF([7]道具信息!Q64="","",[7]道具信息!Q64)</f>
        <v/>
      </c>
      <c r="R64" s="114" t="str">
        <f>IF([7]道具信息!R64="","",[7]道具信息!R64)</f>
        <v/>
      </c>
      <c r="S64" s="114" t="str">
        <f>IF([7]道具信息!S64="","",[7]道具信息!S64)</f>
        <v/>
      </c>
      <c r="T64" s="114" t="str">
        <f>IF([7]道具信息!T64="","",[7]道具信息!T64)</f>
        <v/>
      </c>
      <c r="U64" s="114" t="str">
        <f>IF([7]道具信息!U64="","",[7]道具信息!U64)</f>
        <v/>
      </c>
      <c r="V64" s="114" t="str">
        <f>IF([7]道具信息!V64="","",[7]道具信息!V64)</f>
        <v/>
      </c>
      <c r="W64" s="114" t="str">
        <f>IF([7]道具信息!W64="","",[7]道具信息!W64)</f>
        <v/>
      </c>
      <c r="X64" s="114" t="str">
        <f>IF([7]道具信息!X64="","",[7]道具信息!X64)</f>
        <v/>
      </c>
      <c r="Y64" s="114" t="str">
        <f>IF([7]道具信息!Y64="","",[7]道具信息!Y64)</f>
        <v/>
      </c>
      <c r="Z64" s="114" t="str">
        <f>IF([7]道具信息!Z64="","",[7]道具信息!Z64)</f>
        <v/>
      </c>
    </row>
    <row r="65" spans="1:26" x14ac:dyDescent="0.2">
      <c r="A65" s="114" t="str">
        <f>IF([7]道具信息!A65="","",[7]道具信息!A65)</f>
        <v/>
      </c>
      <c r="B65" s="114" t="str">
        <f>IF([7]道具信息!B65="","",[7]道具信息!B65)</f>
        <v/>
      </c>
      <c r="C65" s="114" t="str">
        <f>IF([7]道具信息!C65="","",[7]道具信息!C65)</f>
        <v/>
      </c>
      <c r="D65" s="114" t="str">
        <f>IF([7]道具信息!D65="","",[7]道具信息!D65)</f>
        <v>7天限时橙色皮肤</v>
      </c>
      <c r="E65" s="114">
        <f>IF([7]道具信息!E65="","",[7]道具信息!E65)</f>
        <v>16000</v>
      </c>
      <c r="F65" s="114">
        <f>IF([7]道具信息!F65="","",[7]道具信息!F65)</f>
        <v>0.2</v>
      </c>
      <c r="G65" s="114">
        <f>IF([7]道具信息!G65="","",[7]道具信息!G65)</f>
        <v>0.2</v>
      </c>
      <c r="H65" s="114">
        <f>IF([7]道具信息!H65="","",[7]道具信息!H65)</f>
        <v>0.2</v>
      </c>
      <c r="I65" s="114">
        <f>IF([7]道具信息!I65="","",[7]道具信息!I65)</f>
        <v>3200</v>
      </c>
      <c r="J65" s="114">
        <f>IF([7]道具信息!J65="","",[7]道具信息!J65)</f>
        <v>3200</v>
      </c>
      <c r="K65" s="114">
        <f>IF([7]道具信息!K65="","",[7]道具信息!K65)</f>
        <v>3200</v>
      </c>
      <c r="L65" s="114" t="str">
        <f>IF([7]道具信息!L65="","",[7]道具信息!L65)</f>
        <v>7天</v>
      </c>
      <c r="M65" s="114" t="str">
        <f>IF([7]道具信息!M65="","",[7]道具信息!M65)</f>
        <v/>
      </c>
      <c r="N65" s="114" t="str">
        <f>IF([7]道具信息!N65="","",[7]道具信息!N65)</f>
        <v/>
      </c>
      <c r="O65" s="114" t="str">
        <f>IF([7]道具信息!O65="","",[7]道具信息!O65)</f>
        <v/>
      </c>
      <c r="P65" s="114" t="str">
        <f>IF([7]道具信息!P65="","",[7]道具信息!P65)</f>
        <v/>
      </c>
      <c r="Q65" s="114" t="str">
        <f>IF([7]道具信息!Q65="","",[7]道具信息!Q65)</f>
        <v/>
      </c>
      <c r="R65" s="114" t="str">
        <f>IF([7]道具信息!R65="","",[7]道具信息!R65)</f>
        <v/>
      </c>
      <c r="S65" s="114" t="str">
        <f>IF([7]道具信息!S65="","",[7]道具信息!S65)</f>
        <v/>
      </c>
      <c r="T65" s="114" t="str">
        <f>IF([7]道具信息!T65="","",[7]道具信息!T65)</f>
        <v/>
      </c>
      <c r="U65" s="114" t="str">
        <f>IF([7]道具信息!U65="","",[7]道具信息!U65)</f>
        <v/>
      </c>
      <c r="V65" s="114" t="str">
        <f>IF([7]道具信息!V65="","",[7]道具信息!V65)</f>
        <v/>
      </c>
      <c r="W65" s="114" t="str">
        <f>IF([7]道具信息!W65="","",[7]道具信息!W65)</f>
        <v/>
      </c>
      <c r="X65" s="114" t="str">
        <f>IF([7]道具信息!X65="","",[7]道具信息!X65)</f>
        <v/>
      </c>
      <c r="Y65" s="114" t="str">
        <f>IF([7]道具信息!Y65="","",[7]道具信息!Y65)</f>
        <v/>
      </c>
      <c r="Z65" s="114" t="str">
        <f>IF([7]道具信息!Z65="","",[7]道具信息!Z65)</f>
        <v/>
      </c>
    </row>
    <row r="66" spans="1:26" x14ac:dyDescent="0.2">
      <c r="A66" s="114" t="str">
        <f>IF([7]道具信息!A66="","",[7]道具信息!A66)</f>
        <v/>
      </c>
      <c r="B66" s="114" t="str">
        <f>IF([7]道具信息!B66="","",[7]道具信息!B66)</f>
        <v/>
      </c>
      <c r="C66" s="114" t="str">
        <f>IF([7]道具信息!C66="","",[7]道具信息!C66)</f>
        <v/>
      </c>
      <c r="D66" s="114" t="str">
        <f>IF([7]道具信息!D66="","",[7]道具信息!D66)</f>
        <v>30天限时橙色皮肤</v>
      </c>
      <c r="E66" s="114">
        <f>IF([7]道具信息!E66="","",[7]道具信息!E66)</f>
        <v>16000</v>
      </c>
      <c r="F66" s="114">
        <f>IF([7]道具信息!F66="","",[7]道具信息!F66)</f>
        <v>0.5</v>
      </c>
      <c r="G66" s="114">
        <f>IF([7]道具信息!G66="","",[7]道具信息!G66)</f>
        <v>0.5</v>
      </c>
      <c r="H66" s="114">
        <f>IF([7]道具信息!H66="","",[7]道具信息!H66)</f>
        <v>0.5</v>
      </c>
      <c r="I66" s="114">
        <f>IF([7]道具信息!I66="","",[7]道具信息!I66)</f>
        <v>8000</v>
      </c>
      <c r="J66" s="114">
        <f>IF([7]道具信息!J66="","",[7]道具信息!J66)</f>
        <v>8000</v>
      </c>
      <c r="K66" s="114">
        <f>IF([7]道具信息!K66="","",[7]道具信息!K66)</f>
        <v>8000</v>
      </c>
      <c r="L66" s="114" t="str">
        <f>IF([7]道具信息!L66="","",[7]道具信息!L66)</f>
        <v>30天</v>
      </c>
      <c r="M66" s="114" t="str">
        <f>IF([7]道具信息!M66="","",[7]道具信息!M66)</f>
        <v/>
      </c>
      <c r="N66" s="114" t="str">
        <f>IF([7]道具信息!N66="","",[7]道具信息!N66)</f>
        <v/>
      </c>
      <c r="O66" s="114" t="str">
        <f>IF([7]道具信息!O66="","",[7]道具信息!O66)</f>
        <v/>
      </c>
      <c r="P66" s="114" t="str">
        <f>IF([7]道具信息!P66="","",[7]道具信息!P66)</f>
        <v/>
      </c>
      <c r="Q66" s="114" t="str">
        <f>IF([7]道具信息!Q66="","",[7]道具信息!Q66)</f>
        <v/>
      </c>
      <c r="R66" s="114" t="str">
        <f>IF([7]道具信息!R66="","",[7]道具信息!R66)</f>
        <v/>
      </c>
      <c r="S66" s="114" t="str">
        <f>IF([7]道具信息!S66="","",[7]道具信息!S66)</f>
        <v/>
      </c>
      <c r="T66" s="114" t="str">
        <f>IF([7]道具信息!T66="","",[7]道具信息!T66)</f>
        <v/>
      </c>
      <c r="U66" s="114" t="str">
        <f>IF([7]道具信息!U66="","",[7]道具信息!U66)</f>
        <v/>
      </c>
      <c r="V66" s="114" t="str">
        <f>IF([7]道具信息!V66="","",[7]道具信息!V66)</f>
        <v/>
      </c>
      <c r="W66" s="114" t="str">
        <f>IF([7]道具信息!W66="","",[7]道具信息!W66)</f>
        <v/>
      </c>
      <c r="X66" s="114" t="str">
        <f>IF([7]道具信息!X66="","",[7]道具信息!X66)</f>
        <v/>
      </c>
      <c r="Y66" s="114" t="str">
        <f>IF([7]道具信息!Y66="","",[7]道具信息!Y66)</f>
        <v/>
      </c>
      <c r="Z66" s="114" t="str">
        <f>IF([7]道具信息!Z66="","",[7]道具信息!Z66)</f>
        <v/>
      </c>
    </row>
    <row r="67" spans="1:26" x14ac:dyDescent="0.2">
      <c r="A67" s="114" t="str">
        <f>IF([7]道具信息!A67="","",[7]道具信息!A67)</f>
        <v/>
      </c>
      <c r="B67" s="114" t="str">
        <f>IF([7]道具信息!B67="","",[7]道具信息!B67)</f>
        <v/>
      </c>
      <c r="C67" s="114" t="str">
        <f>IF([7]道具信息!C67="","",[7]道具信息!C67)</f>
        <v/>
      </c>
      <c r="D67" s="114" t="str">
        <f>IF([7]道具信息!D67="","",[7]道具信息!D67)</f>
        <v>紫色外显</v>
      </c>
      <c r="E67" s="114">
        <f>IF([7]道具信息!E67="","",[7]道具信息!E67)</f>
        <v>6000</v>
      </c>
      <c r="F67" s="114">
        <f>IF([7]道具信息!F67="","",[7]道具信息!F67)</f>
        <v>0.75</v>
      </c>
      <c r="G67" s="114">
        <f>IF([7]道具信息!G67="","",[7]道具信息!G67)</f>
        <v>0.75</v>
      </c>
      <c r="H67" s="114">
        <f>IF([7]道具信息!H67="","",[7]道具信息!H67)</f>
        <v>0.75</v>
      </c>
      <c r="I67" s="114">
        <f>IF([7]道具信息!I67="","",[7]道具信息!I67)</f>
        <v>4500</v>
      </c>
      <c r="J67" s="114">
        <f>IF([7]道具信息!J67="","",[7]道具信息!J67)</f>
        <v>4500</v>
      </c>
      <c r="K67" s="114">
        <f>IF([7]道具信息!K67="","",[7]道具信息!K67)</f>
        <v>4500</v>
      </c>
      <c r="L67" s="114" t="str">
        <f>IF([7]道具信息!L67="","",[7]道具信息!L67)</f>
        <v/>
      </c>
      <c r="M67" s="114" t="str">
        <f>IF([7]道具信息!M67="","",[7]道具信息!M67)</f>
        <v/>
      </c>
      <c r="N67" s="114" t="str">
        <f>IF([7]道具信息!N67="","",[7]道具信息!N67)</f>
        <v/>
      </c>
      <c r="O67" s="114" t="str">
        <f>IF([7]道具信息!O67="","",[7]道具信息!O67)</f>
        <v/>
      </c>
      <c r="P67" s="114" t="str">
        <f>IF([7]道具信息!P67="","",[7]道具信息!P67)</f>
        <v/>
      </c>
      <c r="Q67" s="114" t="str">
        <f>IF([7]道具信息!Q67="","",[7]道具信息!Q67)</f>
        <v/>
      </c>
      <c r="R67" s="114" t="str">
        <f>IF([7]道具信息!R67="","",[7]道具信息!R67)</f>
        <v/>
      </c>
      <c r="S67" s="114" t="str">
        <f>IF([7]道具信息!S67="","",[7]道具信息!S67)</f>
        <v/>
      </c>
      <c r="T67" s="114" t="str">
        <f>IF([7]道具信息!T67="","",[7]道具信息!T67)</f>
        <v/>
      </c>
      <c r="U67" s="114" t="str">
        <f>IF([7]道具信息!U67="","",[7]道具信息!U67)</f>
        <v/>
      </c>
      <c r="V67" s="114" t="str">
        <f>IF([7]道具信息!V67="","",[7]道具信息!V67)</f>
        <v/>
      </c>
      <c r="W67" s="114" t="str">
        <f>IF([7]道具信息!W67="","",[7]道具信息!W67)</f>
        <v/>
      </c>
      <c r="X67" s="114" t="str">
        <f>IF([7]道具信息!X67="","",[7]道具信息!X67)</f>
        <v/>
      </c>
      <c r="Y67" s="114" t="str">
        <f>IF([7]道具信息!Y67="","",[7]道具信息!Y67)</f>
        <v/>
      </c>
      <c r="Z67" s="114" t="str">
        <f>IF([7]道具信息!Z67="","",[7]道具信息!Z67)</f>
        <v/>
      </c>
    </row>
    <row r="68" spans="1:26" x14ac:dyDescent="0.2">
      <c r="A68" s="114" t="str">
        <f>IF([7]道具信息!A68="","",[7]道具信息!A68)</f>
        <v/>
      </c>
      <c r="B68" s="114" t="str">
        <f>IF([7]道具信息!B68="","",[7]道具信息!B68)</f>
        <v/>
      </c>
      <c r="C68" s="114" t="str">
        <f>IF([7]道具信息!C68="","",[7]道具信息!C68)</f>
        <v/>
      </c>
      <c r="D68" s="114" t="str">
        <f>IF([7]道具信息!D68="","",[7]道具信息!D68)</f>
        <v>橙色外显</v>
      </c>
      <c r="E68" s="114">
        <f>IF([7]道具信息!E68="","",[7]道具信息!E68)</f>
        <v>16000</v>
      </c>
      <c r="F68" s="114">
        <f>IF([7]道具信息!F68="","",[7]道具信息!F68)</f>
        <v>0.75</v>
      </c>
      <c r="G68" s="114">
        <f>IF([7]道具信息!G68="","",[7]道具信息!G68)</f>
        <v>0.75</v>
      </c>
      <c r="H68" s="114">
        <f>IF([7]道具信息!H68="","",[7]道具信息!H68)</f>
        <v>0.75</v>
      </c>
      <c r="I68" s="114">
        <f>IF([7]道具信息!I68="","",[7]道具信息!I68)</f>
        <v>12000</v>
      </c>
      <c r="J68" s="114">
        <f>IF([7]道具信息!J68="","",[7]道具信息!J68)</f>
        <v>12000</v>
      </c>
      <c r="K68" s="114">
        <f>IF([7]道具信息!K68="","",[7]道具信息!K68)</f>
        <v>12000</v>
      </c>
      <c r="L68" s="114" t="str">
        <f>IF([7]道具信息!L68="","",[7]道具信息!L68)</f>
        <v/>
      </c>
      <c r="M68" s="114" t="str">
        <f>IF([7]道具信息!M68="","",[7]道具信息!M68)</f>
        <v/>
      </c>
      <c r="N68" s="114" t="str">
        <f>IF([7]道具信息!N68="","",[7]道具信息!N68)</f>
        <v/>
      </c>
      <c r="O68" s="114" t="str">
        <f>IF([7]道具信息!O68="","",[7]道具信息!O68)</f>
        <v/>
      </c>
      <c r="P68" s="114" t="str">
        <f>IF([7]道具信息!P68="","",[7]道具信息!P68)</f>
        <v/>
      </c>
      <c r="Q68" s="114" t="str">
        <f>IF([7]道具信息!Q68="","",[7]道具信息!Q68)</f>
        <v/>
      </c>
      <c r="R68" s="114" t="str">
        <f>IF([7]道具信息!R68="","",[7]道具信息!R68)</f>
        <v/>
      </c>
      <c r="S68" s="114" t="str">
        <f>IF([7]道具信息!S68="","",[7]道具信息!S68)</f>
        <v/>
      </c>
      <c r="T68" s="114" t="str">
        <f>IF([7]道具信息!T68="","",[7]道具信息!T68)</f>
        <v/>
      </c>
      <c r="U68" s="114" t="str">
        <f>IF([7]道具信息!U68="","",[7]道具信息!U68)</f>
        <v/>
      </c>
      <c r="V68" s="114" t="str">
        <f>IF([7]道具信息!V68="","",[7]道具信息!V68)</f>
        <v/>
      </c>
      <c r="W68" s="114" t="str">
        <f>IF([7]道具信息!W68="","",[7]道具信息!W68)</f>
        <v/>
      </c>
      <c r="X68" s="114" t="str">
        <f>IF([7]道具信息!X68="","",[7]道具信息!X68)</f>
        <v/>
      </c>
      <c r="Y68" s="114" t="str">
        <f>IF([7]道具信息!Y68="","",[7]道具信息!Y68)</f>
        <v/>
      </c>
      <c r="Z68" s="114" t="str">
        <f>IF([7]道具信息!Z68="","",[7]道具信息!Z68)</f>
        <v/>
      </c>
    </row>
    <row r="69" spans="1:26" x14ac:dyDescent="0.2">
      <c r="A69" s="114" t="str">
        <f>IF([7]道具信息!A69="","",[7]道具信息!A69)</f>
        <v/>
      </c>
      <c r="B69" s="114" t="str">
        <f>IF([7]道具信息!B69="","",[7]道具信息!B69)</f>
        <v/>
      </c>
      <c r="C69" s="114" t="str">
        <f>IF([7]道具信息!C69="","",[7]道具信息!C69)</f>
        <v/>
      </c>
      <c r="D69" s="114" t="str">
        <f>IF([7]道具信息!D69="","",[7]道具信息!D69)</f>
        <v>红色外显</v>
      </c>
      <c r="E69" s="114">
        <f>IF([7]道具信息!E69="","",[7]道具信息!E69)</f>
        <v>150000</v>
      </c>
      <c r="F69" s="114">
        <f>IF([7]道具信息!F69="","",[7]道具信息!F69)</f>
        <v>1.5</v>
      </c>
      <c r="G69" s="114">
        <f>IF([7]道具信息!G69="","",[7]道具信息!G69)</f>
        <v>1.5</v>
      </c>
      <c r="H69" s="114">
        <f>IF([7]道具信息!H69="","",[7]道具信息!H69)</f>
        <v>1.5</v>
      </c>
      <c r="I69" s="114">
        <f>IF([7]道具信息!I69="","",[7]道具信息!I69)</f>
        <v>225000</v>
      </c>
      <c r="J69" s="114">
        <f>IF([7]道具信息!J69="","",[7]道具信息!J69)</f>
        <v>225000</v>
      </c>
      <c r="K69" s="114">
        <f>IF([7]道具信息!K69="","",[7]道具信息!K69)</f>
        <v>225000</v>
      </c>
      <c r="L69" s="114" t="str">
        <f>IF([7]道具信息!L69="","",[7]道具信息!L69)</f>
        <v/>
      </c>
      <c r="M69" s="114" t="str">
        <f>IF([7]道具信息!M69="","",[7]道具信息!M69)</f>
        <v/>
      </c>
      <c r="N69" s="114" t="str">
        <f>IF([7]道具信息!N69="","",[7]道具信息!N69)</f>
        <v/>
      </c>
      <c r="O69" s="114" t="str">
        <f>IF([7]道具信息!O69="","",[7]道具信息!O69)</f>
        <v/>
      </c>
      <c r="P69" s="114" t="str">
        <f>IF([7]道具信息!P69="","",[7]道具信息!P69)</f>
        <v/>
      </c>
      <c r="Q69" s="114" t="str">
        <f>IF([7]道具信息!Q69="","",[7]道具信息!Q69)</f>
        <v/>
      </c>
      <c r="R69" s="114" t="str">
        <f>IF([7]道具信息!R69="","",[7]道具信息!R69)</f>
        <v/>
      </c>
      <c r="S69" s="114" t="str">
        <f>IF([7]道具信息!S69="","",[7]道具信息!S69)</f>
        <v/>
      </c>
      <c r="T69" s="114" t="str">
        <f>IF([7]道具信息!T69="","",[7]道具信息!T69)</f>
        <v/>
      </c>
      <c r="U69" s="114" t="str">
        <f>IF([7]道具信息!U69="","",[7]道具信息!U69)</f>
        <v/>
      </c>
      <c r="V69" s="114" t="str">
        <f>IF([7]道具信息!V69="","",[7]道具信息!V69)</f>
        <v/>
      </c>
      <c r="W69" s="114" t="str">
        <f>IF([7]道具信息!W69="","",[7]道具信息!W69)</f>
        <v/>
      </c>
      <c r="X69" s="114" t="str">
        <f>IF([7]道具信息!X69="","",[7]道具信息!X69)</f>
        <v/>
      </c>
      <c r="Y69" s="114" t="str">
        <f>IF([7]道具信息!Y69="","",[7]道具信息!Y69)</f>
        <v/>
      </c>
      <c r="Z69" s="114" t="str">
        <f>IF([7]道具信息!Z69="","",[7]道具信息!Z69)</f>
        <v/>
      </c>
    </row>
    <row r="70" spans="1:26" x14ac:dyDescent="0.2">
      <c r="A70" s="114" t="str">
        <f>IF([7]道具信息!A70="","",[7]道具信息!A70)</f>
        <v/>
      </c>
      <c r="B70" s="114" t="str">
        <f>IF([7]道具信息!B70="","",[7]道具信息!B70)</f>
        <v/>
      </c>
      <c r="C70" s="114" t="str">
        <f>IF([7]道具信息!C70="","",[7]道具信息!C70)</f>
        <v/>
      </c>
      <c r="D70" s="114" t="str">
        <f>IF([7]道具信息!D70="","",[7]道具信息!D70)</f>
        <v>7天限时橙色外显</v>
      </c>
      <c r="E70" s="114">
        <f>IF([7]道具信息!E70="","",[7]道具信息!E70)</f>
        <v>16000</v>
      </c>
      <c r="F70" s="114">
        <f>IF([7]道具信息!F70="","",[7]道具信息!F70)</f>
        <v>0.15000000000000002</v>
      </c>
      <c r="G70" s="114">
        <f>IF([7]道具信息!G70="","",[7]道具信息!G70)</f>
        <v>0.15000000000000002</v>
      </c>
      <c r="H70" s="114">
        <f>IF([7]道具信息!H70="","",[7]道具信息!H70)</f>
        <v>0.15000000000000002</v>
      </c>
      <c r="I70" s="114">
        <f>IF([7]道具信息!I70="","",[7]道具信息!I70)</f>
        <v>2400.0000000000005</v>
      </c>
      <c r="J70" s="114">
        <f>IF([7]道具信息!J70="","",[7]道具信息!J70)</f>
        <v>2400.0000000000005</v>
      </c>
      <c r="K70" s="114">
        <f>IF([7]道具信息!K70="","",[7]道具信息!K70)</f>
        <v>2400.0000000000005</v>
      </c>
      <c r="L70" s="114" t="str">
        <f>IF([7]道具信息!L70="","",[7]道具信息!L70)</f>
        <v>7天</v>
      </c>
      <c r="M70" s="114" t="str">
        <f>IF([7]道具信息!M70="","",[7]道具信息!M70)</f>
        <v/>
      </c>
      <c r="N70" s="114" t="str">
        <f>IF([7]道具信息!N70="","",[7]道具信息!N70)</f>
        <v/>
      </c>
      <c r="O70" s="114" t="str">
        <f>IF([7]道具信息!O70="","",[7]道具信息!O70)</f>
        <v/>
      </c>
      <c r="P70" s="114" t="str">
        <f>IF([7]道具信息!P70="","",[7]道具信息!P70)</f>
        <v/>
      </c>
      <c r="Q70" s="114" t="str">
        <f>IF([7]道具信息!Q70="","",[7]道具信息!Q70)</f>
        <v/>
      </c>
      <c r="R70" s="114" t="str">
        <f>IF([7]道具信息!R70="","",[7]道具信息!R70)</f>
        <v/>
      </c>
      <c r="S70" s="114" t="str">
        <f>IF([7]道具信息!S70="","",[7]道具信息!S70)</f>
        <v/>
      </c>
      <c r="T70" s="114" t="str">
        <f>IF([7]道具信息!T70="","",[7]道具信息!T70)</f>
        <v/>
      </c>
      <c r="U70" s="114" t="str">
        <f>IF([7]道具信息!U70="","",[7]道具信息!U70)</f>
        <v/>
      </c>
      <c r="V70" s="114" t="str">
        <f>IF([7]道具信息!V70="","",[7]道具信息!V70)</f>
        <v/>
      </c>
      <c r="W70" s="114" t="str">
        <f>IF([7]道具信息!W70="","",[7]道具信息!W70)</f>
        <v/>
      </c>
      <c r="X70" s="114" t="str">
        <f>IF([7]道具信息!X70="","",[7]道具信息!X70)</f>
        <v/>
      </c>
      <c r="Y70" s="114" t="str">
        <f>IF([7]道具信息!Y70="","",[7]道具信息!Y70)</f>
        <v/>
      </c>
      <c r="Z70" s="114" t="str">
        <f>IF([7]道具信息!Z70="","",[7]道具信息!Z70)</f>
        <v/>
      </c>
    </row>
    <row r="71" spans="1:26" x14ac:dyDescent="0.2">
      <c r="A71" s="114" t="str">
        <f>IF([7]道具信息!A71="","",[7]道具信息!A71)</f>
        <v/>
      </c>
      <c r="B71" s="114" t="str">
        <f>IF([7]道具信息!B71="","",[7]道具信息!B71)</f>
        <v/>
      </c>
      <c r="C71" s="114" t="str">
        <f>IF([7]道具信息!C71="","",[7]道具信息!C71)</f>
        <v/>
      </c>
      <c r="D71" s="114" t="str">
        <f>IF([7]道具信息!D71="","",[7]道具信息!D71)</f>
        <v>30天限时橙色外显</v>
      </c>
      <c r="E71" s="114">
        <f>IF([7]道具信息!E71="","",[7]道具信息!E71)</f>
        <v>16000</v>
      </c>
      <c r="F71" s="114">
        <f>IF([7]道具信息!F71="","",[7]道具信息!F71)</f>
        <v>0.375</v>
      </c>
      <c r="G71" s="114">
        <f>IF([7]道具信息!G71="","",[7]道具信息!G71)</f>
        <v>0.375</v>
      </c>
      <c r="H71" s="114">
        <f>IF([7]道具信息!H71="","",[7]道具信息!H71)</f>
        <v>0.375</v>
      </c>
      <c r="I71" s="114">
        <f>IF([7]道具信息!I71="","",[7]道具信息!I71)</f>
        <v>6000</v>
      </c>
      <c r="J71" s="114">
        <f>IF([7]道具信息!J71="","",[7]道具信息!J71)</f>
        <v>6000</v>
      </c>
      <c r="K71" s="114">
        <f>IF([7]道具信息!K71="","",[7]道具信息!K71)</f>
        <v>6000</v>
      </c>
      <c r="L71" s="114" t="str">
        <f>IF([7]道具信息!L71="","",[7]道具信息!L71)</f>
        <v>30天</v>
      </c>
      <c r="M71" s="114" t="str">
        <f>IF([7]道具信息!M71="","",[7]道具信息!M71)</f>
        <v/>
      </c>
      <c r="N71" s="114" t="str">
        <f>IF([7]道具信息!N71="","",[7]道具信息!N71)</f>
        <v/>
      </c>
      <c r="O71" s="114" t="str">
        <f>IF([7]道具信息!O71="","",[7]道具信息!O71)</f>
        <v/>
      </c>
      <c r="P71" s="114" t="str">
        <f>IF([7]道具信息!P71="","",[7]道具信息!P71)</f>
        <v/>
      </c>
      <c r="Q71" s="114" t="str">
        <f>IF([7]道具信息!Q71="","",[7]道具信息!Q71)</f>
        <v/>
      </c>
      <c r="R71" s="114" t="str">
        <f>IF([7]道具信息!R71="","",[7]道具信息!R71)</f>
        <v/>
      </c>
      <c r="S71" s="114" t="str">
        <f>IF([7]道具信息!S71="","",[7]道具信息!S71)</f>
        <v/>
      </c>
      <c r="T71" s="114" t="str">
        <f>IF([7]道具信息!T71="","",[7]道具信息!T71)</f>
        <v/>
      </c>
      <c r="U71" s="114" t="str">
        <f>IF([7]道具信息!U71="","",[7]道具信息!U71)</f>
        <v/>
      </c>
      <c r="V71" s="114" t="str">
        <f>IF([7]道具信息!V71="","",[7]道具信息!V71)</f>
        <v/>
      </c>
      <c r="W71" s="114" t="str">
        <f>IF([7]道具信息!W71="","",[7]道具信息!W71)</f>
        <v/>
      </c>
      <c r="X71" s="114" t="str">
        <f>IF([7]道具信息!X71="","",[7]道具信息!X71)</f>
        <v/>
      </c>
      <c r="Y71" s="114" t="str">
        <f>IF([7]道具信息!Y71="","",[7]道具信息!Y71)</f>
        <v/>
      </c>
      <c r="Z71" s="114" t="str">
        <f>IF([7]道具信息!Z71="","",[7]道具信息!Z71)</f>
        <v/>
      </c>
    </row>
    <row r="72" spans="1:26" x14ac:dyDescent="0.2">
      <c r="A72" s="114" t="str">
        <f>IF([7]道具信息!A72="","",[7]道具信息!A72)</f>
        <v/>
      </c>
      <c r="B72" s="114" t="str">
        <f>IF([7]道具信息!B72="","",[7]道具信息!B72)</f>
        <v/>
      </c>
      <c r="C72" s="114" t="str">
        <f>IF([7]道具信息!C72="","",[7]道具信息!C72)</f>
        <v/>
      </c>
      <c r="D72" s="114" t="str">
        <f>IF([7]道具信息!D72="","",[7]道具信息!D72)</f>
        <v/>
      </c>
      <c r="E72" s="114" t="str">
        <f>IF([7]道具信息!E72="","",[7]道具信息!E72)</f>
        <v/>
      </c>
      <c r="F72" s="114" t="str">
        <f>IF([7]道具信息!F72="","",[7]道具信息!F72)</f>
        <v/>
      </c>
      <c r="G72" s="114" t="str">
        <f>IF([7]道具信息!G72="","",[7]道具信息!G72)</f>
        <v/>
      </c>
      <c r="H72" s="114" t="str">
        <f>IF([7]道具信息!H72="","",[7]道具信息!H72)</f>
        <v/>
      </c>
      <c r="I72" s="114" t="str">
        <f>IF([7]道具信息!I72="","",[7]道具信息!I72)</f>
        <v/>
      </c>
      <c r="J72" s="114" t="str">
        <f>IF([7]道具信息!J72="","",[7]道具信息!J72)</f>
        <v/>
      </c>
      <c r="K72" s="114" t="str">
        <f>IF([7]道具信息!K72="","",[7]道具信息!K72)</f>
        <v/>
      </c>
      <c r="L72" s="114" t="str">
        <f>IF([7]道具信息!L72="","",[7]道具信息!L72)</f>
        <v/>
      </c>
      <c r="M72" s="114" t="str">
        <f>IF([7]道具信息!M72="","",[7]道具信息!M72)</f>
        <v/>
      </c>
      <c r="N72" s="114" t="str">
        <f>IF([7]道具信息!N72="","",[7]道具信息!N72)</f>
        <v/>
      </c>
      <c r="O72" s="114" t="str">
        <f>IF([7]道具信息!O72="","",[7]道具信息!O72)</f>
        <v/>
      </c>
      <c r="P72" s="114" t="str">
        <f>IF([7]道具信息!P72="","",[7]道具信息!P72)</f>
        <v/>
      </c>
      <c r="Q72" s="114" t="str">
        <f>IF([7]道具信息!Q72="","",[7]道具信息!Q72)</f>
        <v/>
      </c>
      <c r="R72" s="114" t="str">
        <f>IF([7]道具信息!R72="","",[7]道具信息!R72)</f>
        <v/>
      </c>
      <c r="S72" s="114" t="str">
        <f>IF([7]道具信息!S72="","",[7]道具信息!S72)</f>
        <v/>
      </c>
      <c r="T72" s="114" t="str">
        <f>IF([7]道具信息!T72="","",[7]道具信息!T72)</f>
        <v/>
      </c>
      <c r="U72" s="114" t="str">
        <f>IF([7]道具信息!U72="","",[7]道具信息!U72)</f>
        <v/>
      </c>
      <c r="V72" s="114" t="str">
        <f>IF([7]道具信息!V72="","",[7]道具信息!V72)</f>
        <v/>
      </c>
      <c r="W72" s="114" t="str">
        <f>IF([7]道具信息!W72="","",[7]道具信息!W72)</f>
        <v/>
      </c>
      <c r="X72" s="114" t="str">
        <f>IF([7]道具信息!X72="","",[7]道具信息!X72)</f>
        <v/>
      </c>
      <c r="Y72" s="114" t="str">
        <f>IF([7]道具信息!Y72="","",[7]道具信息!Y72)</f>
        <v/>
      </c>
      <c r="Z72" s="114" t="str">
        <f>IF([7]道具信息!Z72="","",[7]道具信息!Z72)</f>
        <v/>
      </c>
    </row>
    <row r="73" spans="1:26" x14ac:dyDescent="0.2">
      <c r="A73" s="114" t="str">
        <f>IF([7]道具信息!A73="","",[7]道具信息!A73)</f>
        <v/>
      </c>
      <c r="B73" s="114" t="str">
        <f>IF([7]道具信息!B73="","",[7]道具信息!B73)</f>
        <v/>
      </c>
      <c r="C73" s="114" t="str">
        <f>IF([7]道具信息!C73="","",[7]道具信息!C73)</f>
        <v/>
      </c>
      <c r="D73" s="114" t="str">
        <f>IF([7]道具信息!D73="","",[7]道具信息!D73)</f>
        <v/>
      </c>
      <c r="E73" s="114" t="str">
        <f>IF([7]道具信息!E73="","",[7]道具信息!E73)</f>
        <v/>
      </c>
      <c r="F73" s="114" t="str">
        <f>IF([7]道具信息!F73="","",[7]道具信息!F73)</f>
        <v/>
      </c>
      <c r="G73" s="114" t="str">
        <f>IF([7]道具信息!G73="","",[7]道具信息!G73)</f>
        <v/>
      </c>
      <c r="H73" s="114" t="str">
        <f>IF([7]道具信息!H73="","",[7]道具信息!H73)</f>
        <v/>
      </c>
      <c r="I73" s="114" t="str">
        <f>IF([7]道具信息!I73="","",[7]道具信息!I73)</f>
        <v/>
      </c>
      <c r="J73" s="114" t="str">
        <f>IF([7]道具信息!J73="","",[7]道具信息!J73)</f>
        <v/>
      </c>
      <c r="K73" s="114" t="str">
        <f>IF([7]道具信息!K73="","",[7]道具信息!K73)</f>
        <v/>
      </c>
      <c r="L73" s="114" t="str">
        <f>IF([7]道具信息!L73="","",[7]道具信息!L73)</f>
        <v/>
      </c>
      <c r="M73" s="114" t="str">
        <f>IF([7]道具信息!M73="","",[7]道具信息!M73)</f>
        <v/>
      </c>
      <c r="N73" s="114" t="str">
        <f>IF([7]道具信息!N73="","",[7]道具信息!N73)</f>
        <v/>
      </c>
      <c r="O73" s="114" t="str">
        <f>IF([7]道具信息!O73="","",[7]道具信息!O73)</f>
        <v/>
      </c>
      <c r="P73" s="114" t="str">
        <f>IF([7]道具信息!P73="","",[7]道具信息!P73)</f>
        <v/>
      </c>
      <c r="Q73" s="114" t="str">
        <f>IF([7]道具信息!Q73="","",[7]道具信息!Q73)</f>
        <v/>
      </c>
      <c r="R73" s="114" t="str">
        <f>IF([7]道具信息!R73="","",[7]道具信息!R73)</f>
        <v/>
      </c>
      <c r="S73" s="114" t="str">
        <f>IF([7]道具信息!S73="","",[7]道具信息!S73)</f>
        <v/>
      </c>
      <c r="T73" s="114" t="str">
        <f>IF([7]道具信息!T73="","",[7]道具信息!T73)</f>
        <v/>
      </c>
      <c r="U73" s="114" t="str">
        <f>IF([7]道具信息!U73="","",[7]道具信息!U73)</f>
        <v/>
      </c>
      <c r="V73" s="114" t="str">
        <f>IF([7]道具信息!V73="","",[7]道具信息!V73)</f>
        <v/>
      </c>
      <c r="W73" s="114" t="str">
        <f>IF([7]道具信息!W73="","",[7]道具信息!W73)</f>
        <v/>
      </c>
      <c r="X73" s="114" t="str">
        <f>IF([7]道具信息!X73="","",[7]道具信息!X73)</f>
        <v/>
      </c>
      <c r="Y73" s="114" t="str">
        <f>IF([7]道具信息!Y73="","",[7]道具信息!Y73)</f>
        <v/>
      </c>
      <c r="Z73" s="114" t="str">
        <f>IF([7]道具信息!Z73="","",[7]道具信息!Z73)</f>
        <v/>
      </c>
    </row>
    <row r="74" spans="1:26" x14ac:dyDescent="0.2">
      <c r="A74" s="114" t="str">
        <f>IF([7]道具信息!A74="","",[7]道具信息!A74)</f>
        <v/>
      </c>
      <c r="B74" s="114" t="str">
        <f>IF([7]道具信息!B74="","",[7]道具信息!B74)</f>
        <v/>
      </c>
      <c r="C74" s="114" t="str">
        <f>IF([7]道具信息!C74="","",[7]道具信息!C74)</f>
        <v/>
      </c>
      <c r="D74" s="114" t="str">
        <f>IF([7]道具信息!D74="","",[7]道具信息!D74)</f>
        <v/>
      </c>
      <c r="E74" s="114" t="str">
        <f>IF([7]道具信息!E74="","",[7]道具信息!E74)</f>
        <v/>
      </c>
      <c r="F74" s="114" t="str">
        <f>IF([7]道具信息!F74="","",[7]道具信息!F74)</f>
        <v/>
      </c>
      <c r="G74" s="114" t="str">
        <f>IF([7]道具信息!G74="","",[7]道具信息!G74)</f>
        <v/>
      </c>
      <c r="H74" s="114" t="str">
        <f>IF([7]道具信息!H74="","",[7]道具信息!H74)</f>
        <v/>
      </c>
      <c r="I74" s="114" t="str">
        <f>IF([7]道具信息!I74="","",[7]道具信息!I74)</f>
        <v/>
      </c>
      <c r="J74" s="114" t="str">
        <f>IF([7]道具信息!J74="","",[7]道具信息!J74)</f>
        <v/>
      </c>
      <c r="K74" s="114" t="str">
        <f>IF([7]道具信息!K74="","",[7]道具信息!K74)</f>
        <v/>
      </c>
      <c r="L74" s="114" t="str">
        <f>IF([7]道具信息!L74="","",[7]道具信息!L74)</f>
        <v/>
      </c>
      <c r="M74" s="114" t="str">
        <f>IF([7]道具信息!M74="","",[7]道具信息!M74)</f>
        <v/>
      </c>
      <c r="N74" s="114" t="str">
        <f>IF([7]道具信息!N74="","",[7]道具信息!N74)</f>
        <v/>
      </c>
      <c r="O74" s="114" t="str">
        <f>IF([7]道具信息!O74="","",[7]道具信息!O74)</f>
        <v/>
      </c>
      <c r="P74" s="114" t="str">
        <f>IF([7]道具信息!P74="","",[7]道具信息!P74)</f>
        <v/>
      </c>
      <c r="Q74" s="114" t="str">
        <f>IF([7]道具信息!Q74="","",[7]道具信息!Q74)</f>
        <v/>
      </c>
      <c r="R74" s="114" t="str">
        <f>IF([7]道具信息!R74="","",[7]道具信息!R74)</f>
        <v/>
      </c>
      <c r="S74" s="114" t="str">
        <f>IF([7]道具信息!S74="","",[7]道具信息!S74)</f>
        <v/>
      </c>
      <c r="T74" s="114" t="str">
        <f>IF([7]道具信息!T74="","",[7]道具信息!T74)</f>
        <v/>
      </c>
      <c r="U74" s="114" t="str">
        <f>IF([7]道具信息!U74="","",[7]道具信息!U74)</f>
        <v/>
      </c>
      <c r="V74" s="114" t="str">
        <f>IF([7]道具信息!V74="","",[7]道具信息!V74)</f>
        <v/>
      </c>
      <c r="W74" s="114" t="str">
        <f>IF([7]道具信息!W74="","",[7]道具信息!W74)</f>
        <v/>
      </c>
      <c r="X74" s="114" t="str">
        <f>IF([7]道具信息!X74="","",[7]道具信息!X74)</f>
        <v/>
      </c>
      <c r="Y74" s="114" t="str">
        <f>IF([7]道具信息!Y74="","",[7]道具信息!Y74)</f>
        <v/>
      </c>
      <c r="Z74" s="114" t="str">
        <f>IF([7]道具信息!Z74="","",[7]道具信息!Z74)</f>
        <v/>
      </c>
    </row>
    <row r="75" spans="1:26" x14ac:dyDescent="0.2">
      <c r="A75" s="114" t="str">
        <f>IF([7]道具信息!A75="","",[7]道具信息!A75)</f>
        <v/>
      </c>
      <c r="B75" s="114" t="str">
        <f>IF([7]道具信息!B75="","",[7]道具信息!B75)</f>
        <v/>
      </c>
      <c r="C75" s="114" t="str">
        <f>IF([7]道具信息!C75="","",[7]道具信息!C75)</f>
        <v/>
      </c>
      <c r="D75" s="114" t="str">
        <f>IF([7]道具信息!D75="","",[7]道具信息!D75)</f>
        <v>将军印</v>
      </c>
      <c r="E75" s="114">
        <f>IF([7]道具信息!E75="","",[7]道具信息!E75)</f>
        <v>1000</v>
      </c>
      <c r="F75" s="114">
        <f>IF([7]道具信息!F75="","",[7]道具信息!F75)</f>
        <v>1</v>
      </c>
      <c r="G75" s="114">
        <f>IF([7]道具信息!G75="","",[7]道具信息!G75)</f>
        <v>1</v>
      </c>
      <c r="H75" s="114">
        <f>IF([7]道具信息!H75="","",[7]道具信息!H75)</f>
        <v>1</v>
      </c>
      <c r="I75" s="114">
        <f>IF([7]道具信息!I75="","",[7]道具信息!I75)</f>
        <v>1000</v>
      </c>
      <c r="J75" s="114">
        <f>IF([7]道具信息!J75="","",[7]道具信息!J75)</f>
        <v>1000</v>
      </c>
      <c r="K75" s="114">
        <f>IF([7]道具信息!K75="","",[7]道具信息!K75)</f>
        <v>1000</v>
      </c>
      <c r="L75" s="114" t="str">
        <f>IF([7]道具信息!L75="","",[7]道具信息!L75)</f>
        <v/>
      </c>
      <c r="M75" s="114" t="str">
        <f>IF([7]道具信息!M75="","",[7]道具信息!M75)</f>
        <v/>
      </c>
      <c r="N75" s="114" t="str">
        <f>IF([7]道具信息!N75="","",[7]道具信息!N75)</f>
        <v/>
      </c>
      <c r="O75" s="114" t="str">
        <f>IF([7]道具信息!O75="","",[7]道具信息!O75)</f>
        <v/>
      </c>
      <c r="P75" s="114" t="str">
        <f>IF([7]道具信息!P75="","",[7]道具信息!P75)</f>
        <v/>
      </c>
      <c r="Q75" s="114" t="str">
        <f>IF([7]道具信息!Q75="","",[7]道具信息!Q75)</f>
        <v/>
      </c>
      <c r="R75" s="114" t="str">
        <f>IF([7]道具信息!R75="","",[7]道具信息!R75)</f>
        <v/>
      </c>
      <c r="S75" s="114" t="str">
        <f>IF([7]道具信息!S75="","",[7]道具信息!S75)</f>
        <v/>
      </c>
      <c r="T75" s="114" t="str">
        <f>IF([7]道具信息!T75="","",[7]道具信息!T75)</f>
        <v/>
      </c>
      <c r="U75" s="114" t="str">
        <f>IF([7]道具信息!U75="","",[7]道具信息!U75)</f>
        <v/>
      </c>
      <c r="V75" s="114" t="str">
        <f>IF([7]道具信息!V75="","",[7]道具信息!V75)</f>
        <v/>
      </c>
      <c r="W75" s="114" t="str">
        <f>IF([7]道具信息!W75="","",[7]道具信息!W75)</f>
        <v/>
      </c>
      <c r="X75" s="114" t="str">
        <f>IF([7]道具信息!X75="","",[7]道具信息!X75)</f>
        <v/>
      </c>
      <c r="Y75" s="114" t="str">
        <f>IF([7]道具信息!Y75="","",[7]道具信息!Y75)</f>
        <v/>
      </c>
      <c r="Z75" s="114" t="str">
        <f>IF([7]道具信息!Z75="","",[7]道具信息!Z75)</f>
        <v/>
      </c>
    </row>
    <row r="76" spans="1:26" x14ac:dyDescent="0.2">
      <c r="A76" s="114" t="str">
        <f>IF([7]道具信息!A76="","",[7]道具信息!A76)</f>
        <v/>
      </c>
      <c r="B76" s="114" t="str">
        <f>IF([7]道具信息!B76="","",[7]道具信息!B76)</f>
        <v/>
      </c>
      <c r="C76" s="114" t="str">
        <f>IF([7]道具信息!C76="","",[7]道具信息!C76)</f>
        <v/>
      </c>
      <c r="D76" s="114" t="str">
        <f>IF([7]道具信息!D76="","",[7]道具信息!D76)</f>
        <v>上将印</v>
      </c>
      <c r="E76" s="114">
        <f>IF([7]道具信息!E76="","",[7]道具信息!E76)</f>
        <v>2000</v>
      </c>
      <c r="F76" s="114">
        <f>IF([7]道具信息!F76="","",[7]道具信息!F76)</f>
        <v>1</v>
      </c>
      <c r="G76" s="114">
        <f>IF([7]道具信息!G76="","",[7]道具信息!G76)</f>
        <v>1</v>
      </c>
      <c r="H76" s="114">
        <f>IF([7]道具信息!H76="","",[7]道具信息!H76)</f>
        <v>1</v>
      </c>
      <c r="I76" s="114">
        <f>IF([7]道具信息!I76="","",[7]道具信息!I76)</f>
        <v>2000</v>
      </c>
      <c r="J76" s="114">
        <f>IF([7]道具信息!J76="","",[7]道具信息!J76)</f>
        <v>2000</v>
      </c>
      <c r="K76" s="114">
        <f>IF([7]道具信息!K76="","",[7]道具信息!K76)</f>
        <v>2000</v>
      </c>
      <c r="L76" s="114" t="str">
        <f>IF([7]道具信息!L76="","",[7]道具信息!L76)</f>
        <v/>
      </c>
      <c r="M76" s="114" t="str">
        <f>IF([7]道具信息!M76="","",[7]道具信息!M76)</f>
        <v/>
      </c>
      <c r="N76" s="114" t="str">
        <f>IF([7]道具信息!N76="","",[7]道具信息!N76)</f>
        <v/>
      </c>
      <c r="O76" s="114" t="str">
        <f>IF([7]道具信息!O76="","",[7]道具信息!O76)</f>
        <v/>
      </c>
      <c r="P76" s="114" t="str">
        <f>IF([7]道具信息!P76="","",[7]道具信息!P76)</f>
        <v/>
      </c>
      <c r="Q76" s="114" t="str">
        <f>IF([7]道具信息!Q76="","",[7]道具信息!Q76)</f>
        <v/>
      </c>
      <c r="R76" s="114" t="str">
        <f>IF([7]道具信息!R76="","",[7]道具信息!R76)</f>
        <v/>
      </c>
      <c r="S76" s="114" t="str">
        <f>IF([7]道具信息!S76="","",[7]道具信息!S76)</f>
        <v/>
      </c>
      <c r="T76" s="114" t="str">
        <f>IF([7]道具信息!T76="","",[7]道具信息!T76)</f>
        <v/>
      </c>
      <c r="U76" s="114" t="str">
        <f>IF([7]道具信息!U76="","",[7]道具信息!U76)</f>
        <v/>
      </c>
      <c r="V76" s="114" t="str">
        <f>IF([7]道具信息!V76="","",[7]道具信息!V76)</f>
        <v/>
      </c>
      <c r="W76" s="114" t="str">
        <f>IF([7]道具信息!W76="","",[7]道具信息!W76)</f>
        <v/>
      </c>
      <c r="X76" s="114" t="str">
        <f>IF([7]道具信息!X76="","",[7]道具信息!X76)</f>
        <v/>
      </c>
      <c r="Y76" s="114" t="str">
        <f>IF([7]道具信息!Y76="","",[7]道具信息!Y76)</f>
        <v/>
      </c>
      <c r="Z76" s="114" t="str">
        <f>IF([7]道具信息!Z76="","",[7]道具信息!Z76)</f>
        <v/>
      </c>
    </row>
    <row r="77" spans="1:26" x14ac:dyDescent="0.2">
      <c r="A77" s="114" t="str">
        <f>IF([7]道具信息!A77="","",[7]道具信息!A77)</f>
        <v/>
      </c>
      <c r="B77" s="114" t="str">
        <f>IF([7]道具信息!B77="","",[7]道具信息!B77)</f>
        <v/>
      </c>
      <c r="C77" s="114" t="str">
        <f>IF([7]道具信息!C77="","",[7]道具信息!C77)</f>
        <v/>
      </c>
      <c r="D77" s="114" t="str">
        <f>IF([7]道具信息!D77="","",[7]道具信息!D77)</f>
        <v>统帅印</v>
      </c>
      <c r="E77" s="114">
        <f>IF([7]道具信息!E77="","",[7]道具信息!E77)</f>
        <v>8000</v>
      </c>
      <c r="F77" s="114">
        <f>IF([7]道具信息!F77="","",[7]道具信息!F77)</f>
        <v>1</v>
      </c>
      <c r="G77" s="114">
        <f>IF([7]道具信息!G77="","",[7]道具信息!G77)</f>
        <v>1</v>
      </c>
      <c r="H77" s="114">
        <f>IF([7]道具信息!H77="","",[7]道具信息!H77)</f>
        <v>1</v>
      </c>
      <c r="I77" s="114">
        <f>IF([7]道具信息!I77="","",[7]道具信息!I77)</f>
        <v>8000</v>
      </c>
      <c r="J77" s="114">
        <f>IF([7]道具信息!J77="","",[7]道具信息!J77)</f>
        <v>8000</v>
      </c>
      <c r="K77" s="114">
        <f>IF([7]道具信息!K77="","",[7]道具信息!K77)</f>
        <v>8000</v>
      </c>
      <c r="L77" s="114" t="str">
        <f>IF([7]道具信息!L77="","",[7]道具信息!L77)</f>
        <v/>
      </c>
      <c r="M77" s="114" t="str">
        <f>IF([7]道具信息!M77="","",[7]道具信息!M77)</f>
        <v/>
      </c>
      <c r="N77" s="114" t="str">
        <f>IF([7]道具信息!N77="","",[7]道具信息!N77)</f>
        <v/>
      </c>
      <c r="O77" s="114" t="str">
        <f>IF([7]道具信息!O77="","",[7]道具信息!O77)</f>
        <v/>
      </c>
      <c r="P77" s="114" t="str">
        <f>IF([7]道具信息!P77="","",[7]道具信息!P77)</f>
        <v/>
      </c>
      <c r="Q77" s="114" t="str">
        <f>IF([7]道具信息!Q77="","",[7]道具信息!Q77)</f>
        <v/>
      </c>
      <c r="R77" s="114" t="str">
        <f>IF([7]道具信息!R77="","",[7]道具信息!R77)</f>
        <v/>
      </c>
      <c r="S77" s="114" t="str">
        <f>IF([7]道具信息!S77="","",[7]道具信息!S77)</f>
        <v/>
      </c>
      <c r="T77" s="114" t="str">
        <f>IF([7]道具信息!T77="","",[7]道具信息!T77)</f>
        <v/>
      </c>
      <c r="U77" s="114" t="str">
        <f>IF([7]道具信息!U77="","",[7]道具信息!U77)</f>
        <v/>
      </c>
      <c r="V77" s="114" t="str">
        <f>IF([7]道具信息!V77="","",[7]道具信息!V77)</f>
        <v/>
      </c>
      <c r="W77" s="114" t="str">
        <f>IF([7]道具信息!W77="","",[7]道具信息!W77)</f>
        <v/>
      </c>
      <c r="X77" s="114" t="str">
        <f>IF([7]道具信息!X77="","",[7]道具信息!X77)</f>
        <v/>
      </c>
      <c r="Y77" s="114" t="str">
        <f>IF([7]道具信息!Y77="","",[7]道具信息!Y77)</f>
        <v/>
      </c>
      <c r="Z77" s="114" t="str">
        <f>IF([7]道具信息!Z77="","",[7]道具信息!Z77)</f>
        <v/>
      </c>
    </row>
    <row r="78" spans="1:26" x14ac:dyDescent="0.2">
      <c r="A78" s="114" t="str">
        <f>IF([7]道具信息!A78="","",[7]道具信息!A78)</f>
        <v/>
      </c>
      <c r="B78" s="114" t="str">
        <f>IF([7]道具信息!B78="","",[7]道具信息!B78)</f>
        <v/>
      </c>
      <c r="C78" s="114" t="str">
        <f>IF([7]道具信息!C78="","",[7]道具信息!C78)</f>
        <v/>
      </c>
      <c r="D78" s="114" t="str">
        <f>IF([7]道具信息!D78="","",[7]道具信息!D78)</f>
        <v>将军印碎片</v>
      </c>
      <c r="E78" s="114">
        <f>IF([7]道具信息!E78="","",[7]道具信息!E78)</f>
        <v>33.333333333333336</v>
      </c>
      <c r="F78" s="114">
        <f>IF([7]道具信息!F78="","",[7]道具信息!F78)</f>
        <v>1</v>
      </c>
      <c r="G78" s="114">
        <f>IF([7]道具信息!G78="","",[7]道具信息!G78)</f>
        <v>1</v>
      </c>
      <c r="H78" s="114">
        <f>IF([7]道具信息!H78="","",[7]道具信息!H78)</f>
        <v>1</v>
      </c>
      <c r="I78" s="114">
        <f>IF([7]道具信息!I78="","",[7]道具信息!I78)</f>
        <v>33.333333333333336</v>
      </c>
      <c r="J78" s="114">
        <f>IF([7]道具信息!J78="","",[7]道具信息!J78)</f>
        <v>33.333333333333336</v>
      </c>
      <c r="K78" s="114">
        <f>IF([7]道具信息!K78="","",[7]道具信息!K78)</f>
        <v>33.333333333333336</v>
      </c>
      <c r="L78" s="114" t="str">
        <f>IF([7]道具信息!L78="","",[7]道具信息!L78)</f>
        <v>凑齐30个碎片可以合成1个将军印，可用于解锁武将的第四个特性</v>
      </c>
      <c r="M78" s="114" t="str">
        <f>IF([7]道具信息!M78="","",[7]道具信息!M78)</f>
        <v/>
      </c>
      <c r="N78" s="114" t="str">
        <f>IF([7]道具信息!N78="","",[7]道具信息!N78)</f>
        <v/>
      </c>
      <c r="O78" s="114" t="str">
        <f>IF([7]道具信息!O78="","",[7]道具信息!O78)</f>
        <v/>
      </c>
      <c r="P78" s="114" t="str">
        <f>IF([7]道具信息!P78="","",[7]道具信息!P78)</f>
        <v/>
      </c>
      <c r="Q78" s="114" t="str">
        <f>IF([7]道具信息!Q78="","",[7]道具信息!Q78)</f>
        <v/>
      </c>
      <c r="R78" s="114" t="str">
        <f>IF([7]道具信息!R78="","",[7]道具信息!R78)</f>
        <v/>
      </c>
      <c r="S78" s="114" t="str">
        <f>IF([7]道具信息!S78="","",[7]道具信息!S78)</f>
        <v/>
      </c>
      <c r="T78" s="114" t="str">
        <f>IF([7]道具信息!T78="","",[7]道具信息!T78)</f>
        <v/>
      </c>
      <c r="U78" s="114" t="str">
        <f>IF([7]道具信息!U78="","",[7]道具信息!U78)</f>
        <v/>
      </c>
      <c r="V78" s="114" t="str">
        <f>IF([7]道具信息!V78="","",[7]道具信息!V78)</f>
        <v/>
      </c>
      <c r="W78" s="114" t="str">
        <f>IF([7]道具信息!W78="","",[7]道具信息!W78)</f>
        <v/>
      </c>
      <c r="X78" s="114" t="str">
        <f>IF([7]道具信息!X78="","",[7]道具信息!X78)</f>
        <v/>
      </c>
      <c r="Y78" s="114" t="str">
        <f>IF([7]道具信息!Y78="","",[7]道具信息!Y78)</f>
        <v/>
      </c>
      <c r="Z78" s="114" t="str">
        <f>IF([7]道具信息!Z78="","",[7]道具信息!Z78)</f>
        <v/>
      </c>
    </row>
    <row r="79" spans="1:26" x14ac:dyDescent="0.2">
      <c r="A79" s="114" t="str">
        <f>IF([7]道具信息!A79="","",[7]道具信息!A79)</f>
        <v/>
      </c>
      <c r="B79" s="114" t="str">
        <f>IF([7]道具信息!B79="","",[7]道具信息!B79)</f>
        <v/>
      </c>
      <c r="C79" s="114" t="str">
        <f>IF([7]道具信息!C79="","",[7]道具信息!C79)</f>
        <v/>
      </c>
      <c r="D79" s="114" t="str">
        <f>IF([7]道具信息!D79="","",[7]道具信息!D79)</f>
        <v>上将印碎片</v>
      </c>
      <c r="E79" s="114">
        <f>IF([7]道具信息!E79="","",[7]道具信息!E79)</f>
        <v>66.666666666666671</v>
      </c>
      <c r="F79" s="114">
        <f>IF([7]道具信息!F79="","",[7]道具信息!F79)</f>
        <v>1</v>
      </c>
      <c r="G79" s="114">
        <f>IF([7]道具信息!G79="","",[7]道具信息!G79)</f>
        <v>1</v>
      </c>
      <c r="H79" s="114">
        <f>IF([7]道具信息!H79="","",[7]道具信息!H79)</f>
        <v>1</v>
      </c>
      <c r="I79" s="114">
        <f>IF([7]道具信息!I79="","",[7]道具信息!I79)</f>
        <v>66.666666666666671</v>
      </c>
      <c r="J79" s="114">
        <f>IF([7]道具信息!J79="","",[7]道具信息!J79)</f>
        <v>66.666666666666671</v>
      </c>
      <c r="K79" s="114">
        <f>IF([7]道具信息!K79="","",[7]道具信息!K79)</f>
        <v>66.666666666666671</v>
      </c>
      <c r="L79" s="114" t="str">
        <f>IF([7]道具信息!L79="","",[7]道具信息!L79)</f>
        <v>凑齐30个碎片可以合成1个上将印，可用于升级武将的第四个特性</v>
      </c>
      <c r="M79" s="114" t="str">
        <f>IF([7]道具信息!M79="","",[7]道具信息!M79)</f>
        <v/>
      </c>
      <c r="N79" s="114" t="str">
        <f>IF([7]道具信息!N79="","",[7]道具信息!N79)</f>
        <v/>
      </c>
      <c r="O79" s="114" t="str">
        <f>IF([7]道具信息!O79="","",[7]道具信息!O79)</f>
        <v/>
      </c>
      <c r="P79" s="114" t="str">
        <f>IF([7]道具信息!P79="","",[7]道具信息!P79)</f>
        <v/>
      </c>
      <c r="Q79" s="114" t="str">
        <f>IF([7]道具信息!Q79="","",[7]道具信息!Q79)</f>
        <v/>
      </c>
      <c r="R79" s="114" t="str">
        <f>IF([7]道具信息!R79="","",[7]道具信息!R79)</f>
        <v/>
      </c>
      <c r="S79" s="114" t="str">
        <f>IF([7]道具信息!S79="","",[7]道具信息!S79)</f>
        <v/>
      </c>
      <c r="T79" s="114" t="str">
        <f>IF([7]道具信息!T79="","",[7]道具信息!T79)</f>
        <v/>
      </c>
      <c r="U79" s="114" t="str">
        <f>IF([7]道具信息!U79="","",[7]道具信息!U79)</f>
        <v/>
      </c>
      <c r="V79" s="114" t="str">
        <f>IF([7]道具信息!V79="","",[7]道具信息!V79)</f>
        <v/>
      </c>
      <c r="W79" s="114" t="str">
        <f>IF([7]道具信息!W79="","",[7]道具信息!W79)</f>
        <v/>
      </c>
      <c r="X79" s="114" t="str">
        <f>IF([7]道具信息!X79="","",[7]道具信息!X79)</f>
        <v/>
      </c>
      <c r="Y79" s="114" t="str">
        <f>IF([7]道具信息!Y79="","",[7]道具信息!Y79)</f>
        <v/>
      </c>
      <c r="Z79" s="114" t="str">
        <f>IF([7]道具信息!Z79="","",[7]道具信息!Z79)</f>
        <v/>
      </c>
    </row>
    <row r="80" spans="1:26" x14ac:dyDescent="0.2">
      <c r="A80" s="114" t="str">
        <f>IF([7]道具信息!A80="","",[7]道具信息!A80)</f>
        <v/>
      </c>
      <c r="B80" s="114" t="str">
        <f>IF([7]道具信息!B80="","",[7]道具信息!B80)</f>
        <v/>
      </c>
      <c r="C80" s="114" t="str">
        <f>IF([7]道具信息!C80="","",[7]道具信息!C80)</f>
        <v/>
      </c>
      <c r="D80" s="114" t="str">
        <f>IF([7]道具信息!D80="","",[7]道具信息!D80)</f>
        <v>统帅印碎片</v>
      </c>
      <c r="E80" s="114">
        <f>IF([7]道具信息!E80="","",[7]道具信息!E80)</f>
        <v>266.66666666666669</v>
      </c>
      <c r="F80" s="114">
        <f>IF([7]道具信息!F80="","",[7]道具信息!F80)</f>
        <v>1</v>
      </c>
      <c r="G80" s="114">
        <f>IF([7]道具信息!G80="","",[7]道具信息!G80)</f>
        <v>1</v>
      </c>
      <c r="H80" s="114">
        <f>IF([7]道具信息!H80="","",[7]道具信息!H80)</f>
        <v>1</v>
      </c>
      <c r="I80" s="114">
        <f>IF([7]道具信息!I80="","",[7]道具信息!I80)</f>
        <v>266.66666666666669</v>
      </c>
      <c r="J80" s="114">
        <f>IF([7]道具信息!J80="","",[7]道具信息!J80)</f>
        <v>266.66666666666669</v>
      </c>
      <c r="K80" s="114">
        <f>IF([7]道具信息!K80="","",[7]道具信息!K80)</f>
        <v>266.66666666666669</v>
      </c>
      <c r="L80" s="114" t="str">
        <f>IF([7]道具信息!L80="","",[7]道具信息!L80)</f>
        <v>凑齐30个碎片可以合成1个统帅印，可用于升级武将的第四个特性</v>
      </c>
      <c r="M80" s="114" t="str">
        <f>IF([7]道具信息!M80="","",[7]道具信息!M80)</f>
        <v/>
      </c>
      <c r="N80" s="114" t="str">
        <f>IF([7]道具信息!N80="","",[7]道具信息!N80)</f>
        <v/>
      </c>
      <c r="O80" s="114" t="str">
        <f>IF([7]道具信息!O80="","",[7]道具信息!O80)</f>
        <v/>
      </c>
      <c r="P80" s="114" t="str">
        <f>IF([7]道具信息!P80="","",[7]道具信息!P80)</f>
        <v/>
      </c>
      <c r="Q80" s="114" t="str">
        <f>IF([7]道具信息!Q80="","",[7]道具信息!Q80)</f>
        <v/>
      </c>
      <c r="R80" s="114" t="str">
        <f>IF([7]道具信息!R80="","",[7]道具信息!R80)</f>
        <v/>
      </c>
      <c r="S80" s="114" t="str">
        <f>IF([7]道具信息!S80="","",[7]道具信息!S80)</f>
        <v/>
      </c>
      <c r="T80" s="114" t="str">
        <f>IF([7]道具信息!T80="","",[7]道具信息!T80)</f>
        <v/>
      </c>
      <c r="U80" s="114" t="str">
        <f>IF([7]道具信息!U80="","",[7]道具信息!U80)</f>
        <v/>
      </c>
      <c r="V80" s="114" t="str">
        <f>IF([7]道具信息!V80="","",[7]道具信息!V80)</f>
        <v/>
      </c>
      <c r="W80" s="114" t="str">
        <f>IF([7]道具信息!W80="","",[7]道具信息!W80)</f>
        <v/>
      </c>
      <c r="X80" s="114" t="str">
        <f>IF([7]道具信息!X80="","",[7]道具信息!X80)</f>
        <v/>
      </c>
      <c r="Y80" s="114" t="str">
        <f>IF([7]道具信息!Y80="","",[7]道具信息!Y80)</f>
        <v/>
      </c>
      <c r="Z80" s="114" t="str">
        <f>IF([7]道具信息!Z80="","",[7]道具信息!Z80)</f>
        <v/>
      </c>
    </row>
    <row r="81" spans="1:26" x14ac:dyDescent="0.2">
      <c r="A81" s="114" t="str">
        <f>IF([7]道具信息!A81="","",[7]道具信息!A81)</f>
        <v/>
      </c>
      <c r="B81" s="114" t="str">
        <f>IF([7]道具信息!B81="","",[7]道具信息!B81)</f>
        <v/>
      </c>
      <c r="C81" s="114" t="str">
        <f>IF([7]道具信息!C81="","",[7]道具信息!C81)</f>
        <v/>
      </c>
      <c r="D81" s="114" t="str">
        <f>IF([7]道具信息!D81="","",[7]道具信息!D81)</f>
        <v/>
      </c>
      <c r="E81" s="114" t="str">
        <f>IF([7]道具信息!E81="","",[7]道具信息!E81)</f>
        <v/>
      </c>
      <c r="F81" s="114" t="str">
        <f>IF([7]道具信息!F81="","",[7]道具信息!F81)</f>
        <v/>
      </c>
      <c r="G81" s="114" t="str">
        <f>IF([7]道具信息!G81="","",[7]道具信息!G81)</f>
        <v/>
      </c>
      <c r="H81" s="114" t="str">
        <f>IF([7]道具信息!H81="","",[7]道具信息!H81)</f>
        <v/>
      </c>
      <c r="I81" s="114" t="str">
        <f>IF([7]道具信息!I81="","",[7]道具信息!I81)</f>
        <v/>
      </c>
      <c r="J81" s="114" t="str">
        <f>IF([7]道具信息!J81="","",[7]道具信息!J81)</f>
        <v/>
      </c>
      <c r="K81" s="114" t="str">
        <f>IF([7]道具信息!K81="","",[7]道具信息!K81)</f>
        <v/>
      </c>
      <c r="L81" s="114" t="str">
        <f>IF([7]道具信息!L81="","",[7]道具信息!L81)</f>
        <v/>
      </c>
      <c r="M81" s="114" t="str">
        <f>IF([7]道具信息!M81="","",[7]道具信息!M81)</f>
        <v/>
      </c>
      <c r="N81" s="114" t="str">
        <f>IF([7]道具信息!N81="","",[7]道具信息!N81)</f>
        <v/>
      </c>
      <c r="O81" s="114" t="str">
        <f>IF([7]道具信息!O81="","",[7]道具信息!O81)</f>
        <v/>
      </c>
      <c r="P81" s="114" t="str">
        <f>IF([7]道具信息!P81="","",[7]道具信息!P81)</f>
        <v/>
      </c>
      <c r="Q81" s="114" t="str">
        <f>IF([7]道具信息!Q81="","",[7]道具信息!Q81)</f>
        <v/>
      </c>
      <c r="R81" s="114" t="str">
        <f>IF([7]道具信息!R81="","",[7]道具信息!R81)</f>
        <v/>
      </c>
      <c r="S81" s="114" t="str">
        <f>IF([7]道具信息!S81="","",[7]道具信息!S81)</f>
        <v/>
      </c>
      <c r="T81" s="114" t="str">
        <f>IF([7]道具信息!T81="","",[7]道具信息!T81)</f>
        <v/>
      </c>
      <c r="U81" s="114" t="str">
        <f>IF([7]道具信息!U81="","",[7]道具信息!U81)</f>
        <v/>
      </c>
      <c r="V81" s="114" t="str">
        <f>IF([7]道具信息!V81="","",[7]道具信息!V81)</f>
        <v/>
      </c>
      <c r="W81" s="114" t="str">
        <f>IF([7]道具信息!W81="","",[7]道具信息!W81)</f>
        <v/>
      </c>
      <c r="X81" s="114" t="str">
        <f>IF([7]道具信息!X81="","",[7]道具信息!X81)</f>
        <v/>
      </c>
      <c r="Y81" s="114" t="str">
        <f>IF([7]道具信息!Y81="","",[7]道具信息!Y81)</f>
        <v/>
      </c>
      <c r="Z81" s="114" t="str">
        <f>IF([7]道具信息!Z81="","",[7]道具信息!Z81)</f>
        <v/>
      </c>
    </row>
    <row r="82" spans="1:26" x14ac:dyDescent="0.2">
      <c r="A82" s="114" t="str">
        <f>IF([7]道具信息!A82="","",[7]道具信息!A82)</f>
        <v/>
      </c>
      <c r="B82" s="114" t="str">
        <f>IF([7]道具信息!B82="","",[7]道具信息!B82)</f>
        <v/>
      </c>
      <c r="C82" s="114" t="str">
        <f>IF([7]道具信息!C82="","",[7]道具信息!C82)</f>
        <v/>
      </c>
      <c r="D82" s="114" t="str">
        <f>IF([7]道具信息!D82="","",[7]道具信息!D82)</f>
        <v>高级免战牌</v>
      </c>
      <c r="E82" s="114">
        <f>IF([7]道具信息!E82="","",[7]道具信息!E82)</f>
        <v>400</v>
      </c>
      <c r="F82" s="114">
        <f>IF([7]道具信息!F82="","",[7]道具信息!F82)</f>
        <v>1</v>
      </c>
      <c r="G82" s="114">
        <f>IF([7]道具信息!G82="","",[7]道具信息!G82)</f>
        <v>1</v>
      </c>
      <c r="H82" s="114">
        <f>IF([7]道具信息!H82="","",[7]道具信息!H82)</f>
        <v>1</v>
      </c>
      <c r="I82" s="114">
        <f>IF([7]道具信息!I82="","",[7]道具信息!I82)</f>
        <v>400</v>
      </c>
      <c r="J82" s="114">
        <f>IF([7]道具信息!J82="","",[7]道具信息!J82)</f>
        <v>400</v>
      </c>
      <c r="K82" s="114">
        <f>IF([7]道具信息!K82="","",[7]道具信息!K82)</f>
        <v>400</v>
      </c>
      <c r="L82" s="114" t="str">
        <f>IF([7]道具信息!L82="","",[7]道具信息!L82)</f>
        <v/>
      </c>
      <c r="M82" s="114" t="str">
        <f>IF([7]道具信息!M82="","",[7]道具信息!M82)</f>
        <v/>
      </c>
      <c r="N82" s="114" t="str">
        <f>IF([7]道具信息!N82="","",[7]道具信息!N82)</f>
        <v/>
      </c>
      <c r="O82" s="114" t="str">
        <f>IF([7]道具信息!O82="","",[7]道具信息!O82)</f>
        <v/>
      </c>
      <c r="P82" s="114" t="str">
        <f>IF([7]道具信息!P82="","",[7]道具信息!P82)</f>
        <v/>
      </c>
      <c r="Q82" s="114" t="str">
        <f>IF([7]道具信息!Q82="","",[7]道具信息!Q82)</f>
        <v/>
      </c>
      <c r="R82" s="114" t="str">
        <f>IF([7]道具信息!R82="","",[7]道具信息!R82)</f>
        <v/>
      </c>
      <c r="S82" s="114" t="str">
        <f>IF([7]道具信息!S82="","",[7]道具信息!S82)</f>
        <v/>
      </c>
      <c r="T82" s="114" t="str">
        <f>IF([7]道具信息!T82="","",[7]道具信息!T82)</f>
        <v/>
      </c>
      <c r="U82" s="114" t="str">
        <f>IF([7]道具信息!U82="","",[7]道具信息!U82)</f>
        <v/>
      </c>
      <c r="V82" s="114" t="str">
        <f>IF([7]道具信息!V82="","",[7]道具信息!V82)</f>
        <v/>
      </c>
      <c r="W82" s="114" t="str">
        <f>IF([7]道具信息!W82="","",[7]道具信息!W82)</f>
        <v/>
      </c>
      <c r="X82" s="114" t="str">
        <f>IF([7]道具信息!X82="","",[7]道具信息!X82)</f>
        <v/>
      </c>
      <c r="Y82" s="114" t="str">
        <f>IF([7]道具信息!Y82="","",[7]道具信息!Y82)</f>
        <v/>
      </c>
      <c r="Z82" s="114" t="str">
        <f>IF([7]道具信息!Z82="","",[7]道具信息!Z82)</f>
        <v/>
      </c>
    </row>
    <row r="83" spans="1:26" x14ac:dyDescent="0.2">
      <c r="A83" s="114" t="str">
        <f>IF([7]道具信息!A83="","",[7]道具信息!A83)</f>
        <v/>
      </c>
      <c r="B83" s="114" t="str">
        <f>IF([7]道具信息!B83="","",[7]道具信息!B83)</f>
        <v/>
      </c>
      <c r="C83" s="114" t="str">
        <f>IF([7]道具信息!C83="","",[7]道具信息!C83)</f>
        <v/>
      </c>
      <c r="D83" s="114" t="str">
        <f>IF([7]道具信息!D83="","",[7]道具信息!D83)</f>
        <v>特级免战牌</v>
      </c>
      <c r="E83" s="114">
        <f>IF([7]道具信息!E83="","",[7]道具信息!E83)</f>
        <v>1500</v>
      </c>
      <c r="F83" s="114">
        <f>IF([7]道具信息!F83="","",[7]道具信息!F83)</f>
        <v>1</v>
      </c>
      <c r="G83" s="114">
        <f>IF([7]道具信息!G83="","",[7]道具信息!G83)</f>
        <v>1</v>
      </c>
      <c r="H83" s="114">
        <f>IF([7]道具信息!H83="","",[7]道具信息!H83)</f>
        <v>1</v>
      </c>
      <c r="I83" s="114">
        <f>IF([7]道具信息!I83="","",[7]道具信息!I83)</f>
        <v>1500</v>
      </c>
      <c r="J83" s="114">
        <f>IF([7]道具信息!J83="","",[7]道具信息!J83)</f>
        <v>1500</v>
      </c>
      <c r="K83" s="114">
        <f>IF([7]道具信息!K83="","",[7]道具信息!K83)</f>
        <v>1500</v>
      </c>
      <c r="L83" s="114" t="str">
        <f>IF([7]道具信息!L83="","",[7]道具信息!L83)</f>
        <v/>
      </c>
      <c r="M83" s="114" t="str">
        <f>IF([7]道具信息!M83="","",[7]道具信息!M83)</f>
        <v/>
      </c>
      <c r="N83" s="114" t="str">
        <f>IF([7]道具信息!N83="","",[7]道具信息!N83)</f>
        <v/>
      </c>
      <c r="O83" s="114" t="str">
        <f>IF([7]道具信息!O83="","",[7]道具信息!O83)</f>
        <v/>
      </c>
      <c r="P83" s="114" t="str">
        <f>IF([7]道具信息!P83="","",[7]道具信息!P83)</f>
        <v/>
      </c>
      <c r="Q83" s="114" t="str">
        <f>IF([7]道具信息!Q83="","",[7]道具信息!Q83)</f>
        <v/>
      </c>
      <c r="R83" s="114" t="str">
        <f>IF([7]道具信息!R83="","",[7]道具信息!R83)</f>
        <v/>
      </c>
      <c r="S83" s="114" t="str">
        <f>IF([7]道具信息!S83="","",[7]道具信息!S83)</f>
        <v/>
      </c>
      <c r="T83" s="114" t="str">
        <f>IF([7]道具信息!T83="","",[7]道具信息!T83)</f>
        <v/>
      </c>
      <c r="U83" s="114" t="str">
        <f>IF([7]道具信息!U83="","",[7]道具信息!U83)</f>
        <v/>
      </c>
      <c r="V83" s="114" t="str">
        <f>IF([7]道具信息!V83="","",[7]道具信息!V83)</f>
        <v/>
      </c>
      <c r="W83" s="114" t="str">
        <f>IF([7]道具信息!W83="","",[7]道具信息!W83)</f>
        <v/>
      </c>
      <c r="X83" s="114" t="str">
        <f>IF([7]道具信息!X83="","",[7]道具信息!X83)</f>
        <v/>
      </c>
      <c r="Y83" s="114" t="str">
        <f>IF([7]道具信息!Y83="","",[7]道具信息!Y83)</f>
        <v/>
      </c>
      <c r="Z83" s="114" t="str">
        <f>IF([7]道具信息!Z83="","",[7]道具信息!Z83)</f>
        <v/>
      </c>
    </row>
    <row r="84" spans="1:26" x14ac:dyDescent="0.2">
      <c r="A84" s="114" t="str">
        <f>IF([7]道具信息!A84="","",[7]道具信息!A84)</f>
        <v/>
      </c>
      <c r="B84" s="114" t="str">
        <f>IF([7]道具信息!B84="","",[7]道具信息!B84)</f>
        <v/>
      </c>
      <c r="C84" s="114" t="str">
        <f>IF([7]道具信息!C84="","",[7]道具信息!C84)</f>
        <v/>
      </c>
      <c r="D84" s="114" t="str">
        <f>IF([7]道具信息!D84="","",[7]道具信息!D84)</f>
        <v/>
      </c>
      <c r="E84" s="114" t="str">
        <f>IF([7]道具信息!E84="","",[7]道具信息!E84)</f>
        <v/>
      </c>
      <c r="F84" s="114" t="str">
        <f>IF([7]道具信息!F84="","",[7]道具信息!F84)</f>
        <v/>
      </c>
      <c r="G84" s="114" t="str">
        <f>IF([7]道具信息!G84="","",[7]道具信息!G84)</f>
        <v/>
      </c>
      <c r="H84" s="114" t="str">
        <f>IF([7]道具信息!H84="","",[7]道具信息!H84)</f>
        <v/>
      </c>
      <c r="I84" s="114" t="str">
        <f>IF([7]道具信息!I84="","",[7]道具信息!I84)</f>
        <v/>
      </c>
      <c r="J84" s="114" t="str">
        <f>IF([7]道具信息!J84="","",[7]道具信息!J84)</f>
        <v/>
      </c>
      <c r="K84" s="114" t="str">
        <f>IF([7]道具信息!K84="","",[7]道具信息!K84)</f>
        <v/>
      </c>
      <c r="L84" s="114" t="str">
        <f>IF([7]道具信息!L84="","",[7]道具信息!L84)</f>
        <v/>
      </c>
      <c r="M84" s="114" t="str">
        <f>IF([7]道具信息!M84="","",[7]道具信息!M84)</f>
        <v/>
      </c>
      <c r="N84" s="114" t="str">
        <f>IF([7]道具信息!N84="","",[7]道具信息!N84)</f>
        <v/>
      </c>
      <c r="O84" s="114" t="str">
        <f>IF([7]道具信息!O84="","",[7]道具信息!O84)</f>
        <v/>
      </c>
      <c r="P84" s="114" t="str">
        <f>IF([7]道具信息!P84="","",[7]道具信息!P84)</f>
        <v/>
      </c>
      <c r="Q84" s="114" t="str">
        <f>IF([7]道具信息!Q84="","",[7]道具信息!Q84)</f>
        <v/>
      </c>
      <c r="R84" s="114" t="str">
        <f>IF([7]道具信息!R84="","",[7]道具信息!R84)</f>
        <v/>
      </c>
      <c r="S84" s="114" t="str">
        <f>IF([7]道具信息!S84="","",[7]道具信息!S84)</f>
        <v/>
      </c>
      <c r="T84" s="114" t="str">
        <f>IF([7]道具信息!T84="","",[7]道具信息!T84)</f>
        <v/>
      </c>
      <c r="U84" s="114" t="str">
        <f>IF([7]道具信息!U84="","",[7]道具信息!U84)</f>
        <v/>
      </c>
      <c r="V84" s="114" t="str">
        <f>IF([7]道具信息!V84="","",[7]道具信息!V84)</f>
        <v/>
      </c>
      <c r="W84" s="114" t="str">
        <f>IF([7]道具信息!W84="","",[7]道具信息!W84)</f>
        <v/>
      </c>
      <c r="X84" s="114" t="str">
        <f>IF([7]道具信息!X84="","",[7]道具信息!X84)</f>
        <v/>
      </c>
      <c r="Y84" s="114" t="str">
        <f>IF([7]道具信息!Y84="","",[7]道具信息!Y84)</f>
        <v/>
      </c>
      <c r="Z84" s="114" t="str">
        <f>IF([7]道具信息!Z84="","",[7]道具信息!Z84)</f>
        <v/>
      </c>
    </row>
    <row r="85" spans="1:26" x14ac:dyDescent="0.2">
      <c r="A85" s="114" t="str">
        <f>IF([7]道具信息!A85="","",[7]道具信息!A85)</f>
        <v/>
      </c>
      <c r="B85" s="114" t="str">
        <f>IF([7]道具信息!B85="","",[7]道具信息!B85)</f>
        <v/>
      </c>
      <c r="C85" s="114" t="str">
        <f>IF([7]道具信息!C85="","",[7]道具信息!C85)</f>
        <v/>
      </c>
      <c r="D85" s="114" t="str">
        <f>IF([7]道具信息!D85="","",[7]道具信息!D85)</f>
        <v>指定or任选紫色兵法碎片</v>
      </c>
      <c r="E85" s="114">
        <f>IF([7]道具信息!E85="","",[7]道具信息!E85)</f>
        <v>75</v>
      </c>
      <c r="F85" s="114">
        <f>IF([7]道具信息!F85="","",[7]道具信息!F85)</f>
        <v>1</v>
      </c>
      <c r="G85" s="114">
        <f>IF([7]道具信息!G85="","",[7]道具信息!G85)</f>
        <v>1</v>
      </c>
      <c r="H85" s="114">
        <f>IF([7]道具信息!H85="","",[7]道具信息!H85)</f>
        <v>1</v>
      </c>
      <c r="I85" s="114">
        <f>IF([7]道具信息!I85="","",[7]道具信息!I85)</f>
        <v>75</v>
      </c>
      <c r="J85" s="114">
        <f>IF([7]道具信息!J85="","",[7]道具信息!J85)</f>
        <v>75</v>
      </c>
      <c r="K85" s="114">
        <f>IF([7]道具信息!K85="","",[7]道具信息!K85)</f>
        <v>75</v>
      </c>
      <c r="L85" s="114" t="str">
        <f>IF([7]道具信息!L85="","",[7]道具信息!L85)</f>
        <v/>
      </c>
      <c r="M85" s="114" t="str">
        <f>IF([7]道具信息!M85="","",[7]道具信息!M85)</f>
        <v/>
      </c>
      <c r="N85" s="114" t="str">
        <f>IF([7]道具信息!N85="","",[7]道具信息!N85)</f>
        <v/>
      </c>
      <c r="O85" s="114" t="str">
        <f>IF([7]道具信息!O85="","",[7]道具信息!O85)</f>
        <v/>
      </c>
      <c r="P85" s="114" t="str">
        <f>IF([7]道具信息!P85="","",[7]道具信息!P85)</f>
        <v/>
      </c>
      <c r="Q85" s="114" t="str">
        <f>IF([7]道具信息!Q85="","",[7]道具信息!Q85)</f>
        <v/>
      </c>
      <c r="R85" s="114" t="str">
        <f>IF([7]道具信息!R85="","",[7]道具信息!R85)</f>
        <v/>
      </c>
      <c r="S85" s="114" t="str">
        <f>IF([7]道具信息!S85="","",[7]道具信息!S85)</f>
        <v/>
      </c>
      <c r="T85" s="114" t="str">
        <f>IF([7]道具信息!T85="","",[7]道具信息!T85)</f>
        <v/>
      </c>
      <c r="U85" s="114" t="str">
        <f>IF([7]道具信息!U85="","",[7]道具信息!U85)</f>
        <v/>
      </c>
      <c r="V85" s="114" t="str">
        <f>IF([7]道具信息!V85="","",[7]道具信息!V85)</f>
        <v/>
      </c>
      <c r="W85" s="114" t="str">
        <f>IF([7]道具信息!W85="","",[7]道具信息!W85)</f>
        <v/>
      </c>
      <c r="X85" s="114" t="str">
        <f>IF([7]道具信息!X85="","",[7]道具信息!X85)</f>
        <v/>
      </c>
      <c r="Y85" s="114" t="str">
        <f>IF([7]道具信息!Y85="","",[7]道具信息!Y85)</f>
        <v/>
      </c>
      <c r="Z85" s="114" t="str">
        <f>IF([7]道具信息!Z85="","",[7]道具信息!Z85)</f>
        <v/>
      </c>
    </row>
    <row r="86" spans="1:26" x14ac:dyDescent="0.2">
      <c r="A86" s="114" t="str">
        <f>IF([7]道具信息!A86="","",[7]道具信息!A86)</f>
        <v/>
      </c>
      <c r="B86" s="114" t="str">
        <f>IF([7]道具信息!B86="","",[7]道具信息!B86)</f>
        <v/>
      </c>
      <c r="C86" s="114" t="str">
        <f>IF([7]道具信息!C86="","",[7]道具信息!C86)</f>
        <v/>
      </c>
      <c r="D86" s="114" t="str">
        <f>IF([7]道具信息!D86="","",[7]道具信息!D86)</f>
        <v>指定or任选橙色兵法碎片</v>
      </c>
      <c r="E86" s="114">
        <f>IF([7]道具信息!E86="","",[7]道具信息!E86)</f>
        <v>111.66666666666667</v>
      </c>
      <c r="F86" s="114">
        <f>IF([7]道具信息!F86="","",[7]道具信息!F86)</f>
        <v>1</v>
      </c>
      <c r="G86" s="114">
        <f>IF([7]道具信息!G86="","",[7]道具信息!G86)</f>
        <v>1</v>
      </c>
      <c r="H86" s="114">
        <f>IF([7]道具信息!H86="","",[7]道具信息!H86)</f>
        <v>1</v>
      </c>
      <c r="I86" s="114">
        <f>IF([7]道具信息!I86="","",[7]道具信息!I86)</f>
        <v>111.66666666666667</v>
      </c>
      <c r="J86" s="114">
        <f>IF([7]道具信息!J86="","",[7]道具信息!J86)</f>
        <v>111.66666666666667</v>
      </c>
      <c r="K86" s="114">
        <f>IF([7]道具信息!K86="","",[7]道具信息!K86)</f>
        <v>111.66666666666667</v>
      </c>
      <c r="L86" s="114" t="str">
        <f>IF([7]道具信息!L86="","",[7]道具信息!L86)</f>
        <v/>
      </c>
      <c r="M86" s="114" t="str">
        <f>IF([7]道具信息!M86="","",[7]道具信息!M86)</f>
        <v/>
      </c>
      <c r="N86" s="114" t="str">
        <f>IF([7]道具信息!N86="","",[7]道具信息!N86)</f>
        <v/>
      </c>
      <c r="O86" s="114" t="str">
        <f>IF([7]道具信息!O86="","",[7]道具信息!O86)</f>
        <v/>
      </c>
      <c r="P86" s="114" t="str">
        <f>IF([7]道具信息!P86="","",[7]道具信息!P86)</f>
        <v/>
      </c>
      <c r="Q86" s="114" t="str">
        <f>IF([7]道具信息!Q86="","",[7]道具信息!Q86)</f>
        <v/>
      </c>
      <c r="R86" s="114" t="str">
        <f>IF([7]道具信息!R86="","",[7]道具信息!R86)</f>
        <v/>
      </c>
      <c r="S86" s="114" t="str">
        <f>IF([7]道具信息!S86="","",[7]道具信息!S86)</f>
        <v/>
      </c>
      <c r="T86" s="114" t="str">
        <f>IF([7]道具信息!T86="","",[7]道具信息!T86)</f>
        <v/>
      </c>
      <c r="U86" s="114" t="str">
        <f>IF([7]道具信息!U86="","",[7]道具信息!U86)</f>
        <v/>
      </c>
      <c r="V86" s="114" t="str">
        <f>IF([7]道具信息!V86="","",[7]道具信息!V86)</f>
        <v/>
      </c>
      <c r="W86" s="114" t="str">
        <f>IF([7]道具信息!W86="","",[7]道具信息!W86)</f>
        <v/>
      </c>
      <c r="X86" s="114" t="str">
        <f>IF([7]道具信息!X86="","",[7]道具信息!X86)</f>
        <v/>
      </c>
      <c r="Y86" s="114" t="str">
        <f>IF([7]道具信息!Y86="","",[7]道具信息!Y86)</f>
        <v/>
      </c>
      <c r="Z86" s="114" t="str">
        <f>IF([7]道具信息!Z86="","",[7]道具信息!Z86)</f>
        <v/>
      </c>
    </row>
    <row r="87" spans="1:26" x14ac:dyDescent="0.2">
      <c r="A87" s="114" t="str">
        <f>IF([7]道具信息!A87="","",[7]道具信息!A87)</f>
        <v/>
      </c>
      <c r="B87" s="114" t="str">
        <f>IF([7]道具信息!B87="","",[7]道具信息!B87)</f>
        <v/>
      </c>
      <c r="C87" s="114" t="str">
        <f>IF([7]道具信息!C87="","",[7]道具信息!C87)</f>
        <v/>
      </c>
      <c r="D87" s="114" t="str">
        <f>IF([7]道具信息!D87="","",[7]道具信息!D87)</f>
        <v>指定or任选橙+兵法碎片</v>
      </c>
      <c r="E87" s="114">
        <f>IF([7]道具信息!E87="","",[7]道具信息!E87)</f>
        <v>305.5</v>
      </c>
      <c r="F87" s="114">
        <f>IF([7]道具信息!F87="","",[7]道具信息!F87)</f>
        <v>1</v>
      </c>
      <c r="G87" s="114">
        <f>IF([7]道具信息!G87="","",[7]道具信息!G87)</f>
        <v>1</v>
      </c>
      <c r="H87" s="114">
        <f>IF([7]道具信息!H87="","",[7]道具信息!H87)</f>
        <v>1</v>
      </c>
      <c r="I87" s="114">
        <f>IF([7]道具信息!I87="","",[7]道具信息!I87)</f>
        <v>305.5</v>
      </c>
      <c r="J87" s="114">
        <f>IF([7]道具信息!J87="","",[7]道具信息!J87)</f>
        <v>305.5</v>
      </c>
      <c r="K87" s="114">
        <f>IF([7]道具信息!K87="","",[7]道具信息!K87)</f>
        <v>305.5</v>
      </c>
      <c r="L87" s="114" t="str">
        <f>IF([7]道具信息!L87="","",[7]道具信息!L87)</f>
        <v/>
      </c>
      <c r="M87" s="114" t="str">
        <f>IF([7]道具信息!M87="","",[7]道具信息!M87)</f>
        <v/>
      </c>
      <c r="N87" s="114" t="str">
        <f>IF([7]道具信息!N87="","",[7]道具信息!N87)</f>
        <v/>
      </c>
      <c r="O87" s="114" t="str">
        <f>IF([7]道具信息!O87="","",[7]道具信息!O87)</f>
        <v/>
      </c>
      <c r="P87" s="114" t="str">
        <f>IF([7]道具信息!P87="","",[7]道具信息!P87)</f>
        <v/>
      </c>
      <c r="Q87" s="114" t="str">
        <f>IF([7]道具信息!Q87="","",[7]道具信息!Q87)</f>
        <v/>
      </c>
      <c r="R87" s="114" t="str">
        <f>IF([7]道具信息!R87="","",[7]道具信息!R87)</f>
        <v/>
      </c>
      <c r="S87" s="114" t="str">
        <f>IF([7]道具信息!S87="","",[7]道具信息!S87)</f>
        <v/>
      </c>
      <c r="T87" s="114" t="str">
        <f>IF([7]道具信息!T87="","",[7]道具信息!T87)</f>
        <v/>
      </c>
      <c r="U87" s="114" t="str">
        <f>IF([7]道具信息!U87="","",[7]道具信息!U87)</f>
        <v/>
      </c>
      <c r="V87" s="114" t="str">
        <f>IF([7]道具信息!V87="","",[7]道具信息!V87)</f>
        <v/>
      </c>
      <c r="W87" s="114" t="str">
        <f>IF([7]道具信息!W87="","",[7]道具信息!W87)</f>
        <v/>
      </c>
      <c r="X87" s="114" t="str">
        <f>IF([7]道具信息!X87="","",[7]道具信息!X87)</f>
        <v/>
      </c>
      <c r="Y87" s="114" t="str">
        <f>IF([7]道具信息!Y87="","",[7]道具信息!Y87)</f>
        <v/>
      </c>
      <c r="Z87" s="114" t="str">
        <f>IF([7]道具信息!Z87="","",[7]道具信息!Z87)</f>
        <v/>
      </c>
    </row>
    <row r="88" spans="1:26" x14ac:dyDescent="0.2">
      <c r="A88" s="114" t="str">
        <f>IF([7]道具信息!A88="","",[7]道具信息!A88)</f>
        <v/>
      </c>
      <c r="B88" s="114" t="str">
        <f>IF([7]道具信息!B88="","",[7]道具信息!B88)</f>
        <v/>
      </c>
      <c r="C88" s="114" t="str">
        <f>IF([7]道具信息!C88="","",[7]道具信息!C88)</f>
        <v/>
      </c>
      <c r="D88" s="114" t="str">
        <f>IF([7]道具信息!D88="","",[7]道具信息!D88)</f>
        <v>随机紫色兵法碎片</v>
      </c>
      <c r="E88" s="114">
        <f>IF([7]道具信息!E88="","",[7]道具信息!E88)</f>
        <v>50</v>
      </c>
      <c r="F88" s="114">
        <f>IF([7]道具信息!F88="","",[7]道具信息!F88)</f>
        <v>1</v>
      </c>
      <c r="G88" s="114">
        <f>IF([7]道具信息!G88="","",[7]道具信息!G88)</f>
        <v>1</v>
      </c>
      <c r="H88" s="114">
        <f>IF([7]道具信息!H88="","",[7]道具信息!H88)</f>
        <v>1</v>
      </c>
      <c r="I88" s="114">
        <f>IF([7]道具信息!I88="","",[7]道具信息!I88)</f>
        <v>50</v>
      </c>
      <c r="J88" s="114">
        <f>IF([7]道具信息!J88="","",[7]道具信息!J88)</f>
        <v>50</v>
      </c>
      <c r="K88" s="114">
        <f>IF([7]道具信息!K88="","",[7]道具信息!K88)</f>
        <v>50</v>
      </c>
      <c r="L88" s="114" t="str">
        <f>IF([7]道具信息!L88="","",[7]道具信息!L88)</f>
        <v/>
      </c>
      <c r="M88" s="114" t="str">
        <f>IF([7]道具信息!M88="","",[7]道具信息!M88)</f>
        <v/>
      </c>
      <c r="N88" s="114" t="str">
        <f>IF([7]道具信息!N88="","",[7]道具信息!N88)</f>
        <v/>
      </c>
      <c r="O88" s="114" t="str">
        <f>IF([7]道具信息!O88="","",[7]道具信息!O88)</f>
        <v/>
      </c>
      <c r="P88" s="114" t="str">
        <f>IF([7]道具信息!P88="","",[7]道具信息!P88)</f>
        <v/>
      </c>
      <c r="Q88" s="114" t="str">
        <f>IF([7]道具信息!Q88="","",[7]道具信息!Q88)</f>
        <v/>
      </c>
      <c r="R88" s="114" t="str">
        <f>IF([7]道具信息!R88="","",[7]道具信息!R88)</f>
        <v/>
      </c>
      <c r="S88" s="114" t="str">
        <f>IF([7]道具信息!S88="","",[7]道具信息!S88)</f>
        <v/>
      </c>
      <c r="T88" s="114" t="str">
        <f>IF([7]道具信息!T88="","",[7]道具信息!T88)</f>
        <v/>
      </c>
      <c r="U88" s="114" t="str">
        <f>IF([7]道具信息!U88="","",[7]道具信息!U88)</f>
        <v/>
      </c>
      <c r="V88" s="114" t="str">
        <f>IF([7]道具信息!V88="","",[7]道具信息!V88)</f>
        <v/>
      </c>
      <c r="W88" s="114" t="str">
        <f>IF([7]道具信息!W88="","",[7]道具信息!W88)</f>
        <v/>
      </c>
      <c r="X88" s="114" t="str">
        <f>IF([7]道具信息!X88="","",[7]道具信息!X88)</f>
        <v/>
      </c>
      <c r="Y88" s="114" t="str">
        <f>IF([7]道具信息!Y88="","",[7]道具信息!Y88)</f>
        <v/>
      </c>
      <c r="Z88" s="114" t="str">
        <f>IF([7]道具信息!Z88="","",[7]道具信息!Z88)</f>
        <v/>
      </c>
    </row>
    <row r="89" spans="1:26" x14ac:dyDescent="0.2">
      <c r="A89" s="114" t="str">
        <f>IF([7]道具信息!A89="","",[7]道具信息!A89)</f>
        <v/>
      </c>
      <c r="B89" s="114" t="str">
        <f>IF([7]道具信息!B89="","",[7]道具信息!B89)</f>
        <v/>
      </c>
      <c r="C89" s="114" t="str">
        <f>IF([7]道具信息!C89="","",[7]道具信息!C89)</f>
        <v/>
      </c>
      <c r="D89" s="114" t="str">
        <f>IF([7]道具信息!D89="","",[7]道具信息!D89)</f>
        <v>随机橙色兵法碎片</v>
      </c>
      <c r="E89" s="114">
        <f>IF([7]道具信息!E89="","",[7]道具信息!E89)</f>
        <v>56</v>
      </c>
      <c r="F89" s="114">
        <f>IF([7]道具信息!F89="","",[7]道具信息!F89)</f>
        <v>1</v>
      </c>
      <c r="G89" s="114">
        <f>IF([7]道具信息!G89="","",[7]道具信息!G89)</f>
        <v>1</v>
      </c>
      <c r="H89" s="114">
        <f>IF([7]道具信息!H89="","",[7]道具信息!H89)</f>
        <v>1</v>
      </c>
      <c r="I89" s="114">
        <f>IF([7]道具信息!I89="","",[7]道具信息!I89)</f>
        <v>56</v>
      </c>
      <c r="J89" s="114">
        <f>IF([7]道具信息!J89="","",[7]道具信息!J89)</f>
        <v>56</v>
      </c>
      <c r="K89" s="114">
        <f>IF([7]道具信息!K89="","",[7]道具信息!K89)</f>
        <v>56</v>
      </c>
      <c r="L89" s="114" t="str">
        <f>IF([7]道具信息!L89="","",[7]道具信息!L89)</f>
        <v/>
      </c>
      <c r="M89" s="114" t="str">
        <f>IF([7]道具信息!M89="","",[7]道具信息!M89)</f>
        <v/>
      </c>
      <c r="N89" s="114" t="str">
        <f>IF([7]道具信息!N89="","",[7]道具信息!N89)</f>
        <v/>
      </c>
      <c r="O89" s="114" t="str">
        <f>IF([7]道具信息!O89="","",[7]道具信息!O89)</f>
        <v/>
      </c>
      <c r="P89" s="114" t="str">
        <f>IF([7]道具信息!P89="","",[7]道具信息!P89)</f>
        <v/>
      </c>
      <c r="Q89" s="114" t="str">
        <f>IF([7]道具信息!Q89="","",[7]道具信息!Q89)</f>
        <v/>
      </c>
      <c r="R89" s="114" t="str">
        <f>IF([7]道具信息!R89="","",[7]道具信息!R89)</f>
        <v/>
      </c>
      <c r="S89" s="114" t="str">
        <f>IF([7]道具信息!S89="","",[7]道具信息!S89)</f>
        <v/>
      </c>
      <c r="T89" s="114" t="str">
        <f>IF([7]道具信息!T89="","",[7]道具信息!T89)</f>
        <v/>
      </c>
      <c r="U89" s="114" t="str">
        <f>IF([7]道具信息!U89="","",[7]道具信息!U89)</f>
        <v/>
      </c>
      <c r="V89" s="114" t="str">
        <f>IF([7]道具信息!V89="","",[7]道具信息!V89)</f>
        <v/>
      </c>
      <c r="W89" s="114" t="str">
        <f>IF([7]道具信息!W89="","",[7]道具信息!W89)</f>
        <v/>
      </c>
      <c r="X89" s="114" t="str">
        <f>IF([7]道具信息!X89="","",[7]道具信息!X89)</f>
        <v/>
      </c>
      <c r="Y89" s="114" t="str">
        <f>IF([7]道具信息!Y89="","",[7]道具信息!Y89)</f>
        <v/>
      </c>
      <c r="Z89" s="114" t="str">
        <f>IF([7]道具信息!Z89="","",[7]道具信息!Z89)</f>
        <v/>
      </c>
    </row>
    <row r="90" spans="1:26" x14ac:dyDescent="0.2">
      <c r="A90" s="114" t="str">
        <f>IF([7]道具信息!A90="","",[7]道具信息!A90)</f>
        <v/>
      </c>
      <c r="B90" s="114" t="str">
        <f>IF([7]道具信息!B90="","",[7]道具信息!B90)</f>
        <v/>
      </c>
      <c r="C90" s="114" t="str">
        <f>IF([7]道具信息!C90="","",[7]道具信息!C90)</f>
        <v/>
      </c>
      <c r="D90" s="114" t="str">
        <f>IF([7]道具信息!D90="","",[7]道具信息!D90)</f>
        <v/>
      </c>
      <c r="E90" s="114" t="str">
        <f>IF([7]道具信息!E90="","",[7]道具信息!E90)</f>
        <v/>
      </c>
      <c r="F90" s="114" t="str">
        <f>IF([7]道具信息!F90="","",[7]道具信息!F90)</f>
        <v/>
      </c>
      <c r="G90" s="114" t="str">
        <f>IF([7]道具信息!G90="","",[7]道具信息!G90)</f>
        <v/>
      </c>
      <c r="H90" s="114" t="str">
        <f>IF([7]道具信息!H90="","",[7]道具信息!H90)</f>
        <v/>
      </c>
      <c r="I90" s="114" t="str">
        <f>IF([7]道具信息!I90="","",[7]道具信息!I90)</f>
        <v/>
      </c>
      <c r="J90" s="114" t="str">
        <f>IF([7]道具信息!J90="","",[7]道具信息!J90)</f>
        <v/>
      </c>
      <c r="K90" s="114" t="str">
        <f>IF([7]道具信息!K90="","",[7]道具信息!K90)</f>
        <v/>
      </c>
      <c r="L90" s="114" t="str">
        <f>IF([7]道具信息!L90="","",[7]道具信息!L90)</f>
        <v/>
      </c>
      <c r="M90" s="114" t="str">
        <f>IF([7]道具信息!M90="","",[7]道具信息!M90)</f>
        <v/>
      </c>
      <c r="N90" s="114" t="str">
        <f>IF([7]道具信息!N90="","",[7]道具信息!N90)</f>
        <v/>
      </c>
      <c r="O90" s="114" t="str">
        <f>IF([7]道具信息!O90="","",[7]道具信息!O90)</f>
        <v/>
      </c>
      <c r="P90" s="114" t="str">
        <f>IF([7]道具信息!P90="","",[7]道具信息!P90)</f>
        <v/>
      </c>
      <c r="Q90" s="114" t="str">
        <f>IF([7]道具信息!Q90="","",[7]道具信息!Q90)</f>
        <v/>
      </c>
      <c r="R90" s="114" t="str">
        <f>IF([7]道具信息!R90="","",[7]道具信息!R90)</f>
        <v/>
      </c>
      <c r="S90" s="114" t="str">
        <f>IF([7]道具信息!S90="","",[7]道具信息!S90)</f>
        <v/>
      </c>
      <c r="T90" s="114" t="str">
        <f>IF([7]道具信息!T90="","",[7]道具信息!T90)</f>
        <v/>
      </c>
      <c r="U90" s="114" t="str">
        <f>IF([7]道具信息!U90="","",[7]道具信息!U90)</f>
        <v/>
      </c>
      <c r="V90" s="114" t="str">
        <f>IF([7]道具信息!V90="","",[7]道具信息!V90)</f>
        <v/>
      </c>
      <c r="W90" s="114" t="str">
        <f>IF([7]道具信息!W90="","",[7]道具信息!W90)</f>
        <v/>
      </c>
      <c r="X90" s="114" t="str">
        <f>IF([7]道具信息!X90="","",[7]道具信息!X90)</f>
        <v/>
      </c>
      <c r="Y90" s="114" t="str">
        <f>IF([7]道具信息!Y90="","",[7]道具信息!Y90)</f>
        <v/>
      </c>
      <c r="Z90" s="114" t="str">
        <f>IF([7]道具信息!Z90="","",[7]道具信息!Z90)</f>
        <v/>
      </c>
    </row>
    <row r="91" spans="1:26" x14ac:dyDescent="0.2">
      <c r="A91" s="114" t="str">
        <f>IF([7]道具信息!A91="","",[7]道具信息!A91)</f>
        <v/>
      </c>
      <c r="B91" s="114" t="str">
        <f>IF([7]道具信息!B91="","",[7]道具信息!B91)</f>
        <v/>
      </c>
      <c r="C91" s="114" t="str">
        <f>IF([7]道具信息!C91="","",[7]道具信息!C91)</f>
        <v/>
      </c>
      <c r="D91" s="114" t="str">
        <f>IF([7]道具信息!D91="","",[7]道具信息!D91)</f>
        <v>红色装备自选碎片</v>
      </c>
      <c r="E91" s="114">
        <f>IF([7]道具信息!E91="","",[7]道具信息!E91)</f>
        <v>144</v>
      </c>
      <c r="F91" s="114">
        <f>IF([7]道具信息!F91="","",[7]道具信息!F91)</f>
        <v>1</v>
      </c>
      <c r="G91" s="114">
        <f>IF([7]道具信息!G91="","",[7]道具信息!G91)</f>
        <v>1</v>
      </c>
      <c r="H91" s="114">
        <f>IF([7]道具信息!H91="","",[7]道具信息!H91)</f>
        <v>1</v>
      </c>
      <c r="I91" s="114">
        <f>IF([7]道具信息!I91="","",[7]道具信息!I91)</f>
        <v>144</v>
      </c>
      <c r="J91" s="114">
        <f>IF([7]道具信息!J91="","",[7]道具信息!J91)</f>
        <v>144</v>
      </c>
      <c r="K91" s="114">
        <f>IF([7]道具信息!K91="","",[7]道具信息!K91)</f>
        <v>144</v>
      </c>
      <c r="L91" s="114" t="str">
        <f>IF([7]道具信息!L91="","",[7]道具信息!L91)</f>
        <v/>
      </c>
      <c r="M91" s="114" t="str">
        <f>IF([7]道具信息!M91="","",[7]道具信息!M91)</f>
        <v/>
      </c>
      <c r="N91" s="114" t="str">
        <f>IF([7]道具信息!N91="","",[7]道具信息!N91)</f>
        <v/>
      </c>
      <c r="O91" s="114" t="str">
        <f>IF([7]道具信息!O91="","",[7]道具信息!O91)</f>
        <v/>
      </c>
      <c r="P91" s="114" t="str">
        <f>IF([7]道具信息!P91="","",[7]道具信息!P91)</f>
        <v/>
      </c>
      <c r="Q91" s="114" t="str">
        <f>IF([7]道具信息!Q91="","",[7]道具信息!Q91)</f>
        <v/>
      </c>
      <c r="R91" s="114" t="str">
        <f>IF([7]道具信息!R91="","",[7]道具信息!R91)</f>
        <v/>
      </c>
      <c r="S91" s="114" t="str">
        <f>IF([7]道具信息!S91="","",[7]道具信息!S91)</f>
        <v/>
      </c>
      <c r="T91" s="114" t="str">
        <f>IF([7]道具信息!T91="","",[7]道具信息!T91)</f>
        <v/>
      </c>
      <c r="U91" s="114" t="str">
        <f>IF([7]道具信息!U91="","",[7]道具信息!U91)</f>
        <v/>
      </c>
      <c r="V91" s="114" t="str">
        <f>IF([7]道具信息!V91="","",[7]道具信息!V91)</f>
        <v/>
      </c>
      <c r="W91" s="114" t="str">
        <f>IF([7]道具信息!W91="","",[7]道具信息!W91)</f>
        <v/>
      </c>
      <c r="X91" s="114" t="str">
        <f>IF([7]道具信息!X91="","",[7]道具信息!X91)</f>
        <v/>
      </c>
      <c r="Y91" s="114" t="str">
        <f>IF([7]道具信息!Y91="","",[7]道具信息!Y91)</f>
        <v/>
      </c>
      <c r="Z91" s="114" t="str">
        <f>IF([7]道具信息!Z91="","",[7]道具信息!Z91)</f>
        <v/>
      </c>
    </row>
    <row r="92" spans="1:26" x14ac:dyDescent="0.2">
      <c r="A92" s="114" t="str">
        <f>IF([7]道具信息!A92="","",[7]道具信息!A92)</f>
        <v/>
      </c>
      <c r="B92" s="114" t="str">
        <f>IF([7]道具信息!B92="","",[7]道具信息!B92)</f>
        <v/>
      </c>
      <c r="C92" s="114" t="str">
        <f>IF([7]道具信息!C92="","",[7]道具信息!C92)</f>
        <v/>
      </c>
      <c r="D92" s="114" t="str">
        <f>IF([7]道具信息!D92="","",[7]道具信息!D92)</f>
        <v>红+装备自选碎片</v>
      </c>
      <c r="E92" s="114">
        <f>IF([7]道具信息!E92="","",[7]道具信息!E92)</f>
        <v>288</v>
      </c>
      <c r="F92" s="114">
        <f>IF([7]道具信息!F92="","",[7]道具信息!F92)</f>
        <v>1.56</v>
      </c>
      <c r="G92" s="114">
        <f>IF([7]道具信息!G92="","",[7]道具信息!G92)</f>
        <v>1.56</v>
      </c>
      <c r="H92" s="114">
        <f>IF([7]道具信息!H92="","",[7]道具信息!H92)</f>
        <v>1.56</v>
      </c>
      <c r="I92" s="114">
        <f>IF([7]道具信息!I92="","",[7]道具信息!I92)</f>
        <v>449.28000000000003</v>
      </c>
      <c r="J92" s="114">
        <f>IF([7]道具信息!J92="","",[7]道具信息!J92)</f>
        <v>449.28000000000003</v>
      </c>
      <c r="K92" s="114">
        <f>IF([7]道具信息!K92="","",[7]道具信息!K92)</f>
        <v>449.28000000000003</v>
      </c>
      <c r="L92" s="114" t="str">
        <f>IF([7]道具信息!L92="","",[7]道具信息!L92)</f>
        <v/>
      </c>
      <c r="M92" s="114" t="str">
        <f>IF([7]道具信息!M92="","",[7]道具信息!M92)</f>
        <v/>
      </c>
      <c r="N92" s="114" t="str">
        <f>IF([7]道具信息!N92="","",[7]道具信息!N92)</f>
        <v/>
      </c>
      <c r="O92" s="114" t="str">
        <f>IF([7]道具信息!O92="","",[7]道具信息!O92)</f>
        <v/>
      </c>
      <c r="P92" s="114" t="str">
        <f>IF([7]道具信息!P92="","",[7]道具信息!P92)</f>
        <v/>
      </c>
      <c r="Q92" s="114" t="str">
        <f>IF([7]道具信息!Q92="","",[7]道具信息!Q92)</f>
        <v/>
      </c>
      <c r="R92" s="114" t="str">
        <f>IF([7]道具信息!R92="","",[7]道具信息!R92)</f>
        <v/>
      </c>
      <c r="S92" s="114" t="str">
        <f>IF([7]道具信息!S92="","",[7]道具信息!S92)</f>
        <v/>
      </c>
      <c r="T92" s="114" t="str">
        <f>IF([7]道具信息!T92="","",[7]道具信息!T92)</f>
        <v/>
      </c>
      <c r="U92" s="114" t="str">
        <f>IF([7]道具信息!U92="","",[7]道具信息!U92)</f>
        <v/>
      </c>
      <c r="V92" s="114" t="str">
        <f>IF([7]道具信息!V92="","",[7]道具信息!V92)</f>
        <v/>
      </c>
      <c r="W92" s="114" t="str">
        <f>IF([7]道具信息!W92="","",[7]道具信息!W92)</f>
        <v/>
      </c>
      <c r="X92" s="114" t="str">
        <f>IF([7]道具信息!X92="","",[7]道具信息!X92)</f>
        <v/>
      </c>
      <c r="Y92" s="114" t="str">
        <f>IF([7]道具信息!Y92="","",[7]道具信息!Y92)</f>
        <v/>
      </c>
      <c r="Z92" s="114" t="str">
        <f>IF([7]道具信息!Z92="","",[7]道具信息!Z92)</f>
        <v/>
      </c>
    </row>
    <row r="93" spans="1:26" x14ac:dyDescent="0.2">
      <c r="A93" s="114" t="str">
        <f>IF([7]道具信息!A93="","",[7]道具信息!A93)</f>
        <v/>
      </c>
      <c r="B93" s="114" t="str">
        <f>IF([7]道具信息!B93="","",[7]道具信息!B93)</f>
        <v/>
      </c>
      <c r="C93" s="114" t="str">
        <f>IF([7]道具信息!C93="","",[7]道具信息!C93)</f>
        <v/>
      </c>
      <c r="D93" s="114" t="str">
        <f>IF([7]道具信息!D93="","",[7]道具信息!D93)</f>
        <v/>
      </c>
      <c r="E93" s="114" t="str">
        <f>IF([7]道具信息!E93="","",[7]道具信息!E93)</f>
        <v/>
      </c>
      <c r="F93" s="114" t="str">
        <f>IF([7]道具信息!F93="","",[7]道具信息!F93)</f>
        <v/>
      </c>
      <c r="G93" s="114" t="str">
        <f>IF([7]道具信息!G93="","",[7]道具信息!G93)</f>
        <v/>
      </c>
      <c r="H93" s="114" t="str">
        <f>IF([7]道具信息!H93="","",[7]道具信息!H93)</f>
        <v/>
      </c>
      <c r="I93" s="114" t="str">
        <f>IF([7]道具信息!I93="","",[7]道具信息!I93)</f>
        <v/>
      </c>
      <c r="J93" s="114" t="str">
        <f>IF([7]道具信息!J93="","",[7]道具信息!J93)</f>
        <v/>
      </c>
      <c r="K93" s="114" t="str">
        <f>IF([7]道具信息!K93="","",[7]道具信息!K93)</f>
        <v/>
      </c>
      <c r="L93" s="114" t="str">
        <f>IF([7]道具信息!L93="","",[7]道具信息!L93)</f>
        <v/>
      </c>
      <c r="M93" s="114" t="str">
        <f>IF([7]道具信息!M93="","",[7]道具信息!M93)</f>
        <v/>
      </c>
      <c r="N93" s="114" t="str">
        <f>IF([7]道具信息!N93="","",[7]道具信息!N93)</f>
        <v/>
      </c>
      <c r="O93" s="114" t="str">
        <f>IF([7]道具信息!O93="","",[7]道具信息!O93)</f>
        <v/>
      </c>
      <c r="P93" s="114" t="str">
        <f>IF([7]道具信息!P93="","",[7]道具信息!P93)</f>
        <v/>
      </c>
      <c r="Q93" s="114" t="str">
        <f>IF([7]道具信息!Q93="","",[7]道具信息!Q93)</f>
        <v/>
      </c>
      <c r="R93" s="114" t="str">
        <f>IF([7]道具信息!R93="","",[7]道具信息!R93)</f>
        <v/>
      </c>
      <c r="S93" s="114" t="str">
        <f>IF([7]道具信息!S93="","",[7]道具信息!S93)</f>
        <v/>
      </c>
      <c r="T93" s="114" t="str">
        <f>IF([7]道具信息!T93="","",[7]道具信息!T93)</f>
        <v/>
      </c>
      <c r="U93" s="114" t="str">
        <f>IF([7]道具信息!U93="","",[7]道具信息!U93)</f>
        <v/>
      </c>
      <c r="V93" s="114" t="str">
        <f>IF([7]道具信息!V93="","",[7]道具信息!V93)</f>
        <v/>
      </c>
      <c r="W93" s="114" t="str">
        <f>IF([7]道具信息!W93="","",[7]道具信息!W93)</f>
        <v/>
      </c>
      <c r="X93" s="114" t="str">
        <f>IF([7]道具信息!X93="","",[7]道具信息!X93)</f>
        <v/>
      </c>
      <c r="Y93" s="114" t="str">
        <f>IF([7]道具信息!Y93="","",[7]道具信息!Y93)</f>
        <v/>
      </c>
      <c r="Z93" s="114" t="str">
        <f>IF([7]道具信息!Z93="","",[7]道具信息!Z93)</f>
        <v/>
      </c>
    </row>
    <row r="94" spans="1:26" x14ac:dyDescent="0.2">
      <c r="A94" s="114" t="str">
        <f>IF([7]道具信息!A94="","",[7]道具信息!A94)</f>
        <v/>
      </c>
      <c r="B94" s="114" t="str">
        <f>IF([7]道具信息!B94="","",[7]道具信息!B94)</f>
        <v/>
      </c>
      <c r="C94" s="114" t="str">
        <f>IF([7]道具信息!C94="","",[7]道具信息!C94)</f>
        <v/>
      </c>
      <c r="D94" s="114" t="str">
        <f>IF([7]道具信息!D94="","",[7]道具信息!D94)</f>
        <v>随机蓝色阵法</v>
      </c>
      <c r="E94" s="114">
        <f>IF([7]道具信息!E94="","",[7]道具信息!E94)</f>
        <v>100</v>
      </c>
      <c r="F94" s="114">
        <f>IF([7]道具信息!F94="","",[7]道具信息!F94)</f>
        <v>1</v>
      </c>
      <c r="G94" s="114">
        <f>IF([7]道具信息!G94="","",[7]道具信息!G94)</f>
        <v>1</v>
      </c>
      <c r="H94" s="114">
        <f>IF([7]道具信息!H94="","",[7]道具信息!H94)</f>
        <v>1</v>
      </c>
      <c r="I94" s="114">
        <f>IF([7]道具信息!I94="","",[7]道具信息!I94)</f>
        <v>100</v>
      </c>
      <c r="J94" s="114">
        <f>IF([7]道具信息!J94="","",[7]道具信息!J94)</f>
        <v>100</v>
      </c>
      <c r="K94" s="114">
        <f>IF([7]道具信息!K94="","",[7]道具信息!K94)</f>
        <v>100</v>
      </c>
      <c r="L94" s="114" t="str">
        <f>IF([7]道具信息!L94="","",[7]道具信息!L94)</f>
        <v/>
      </c>
      <c r="M94" s="114" t="str">
        <f>IF([7]道具信息!M94="","",[7]道具信息!M94)</f>
        <v/>
      </c>
      <c r="N94" s="114" t="str">
        <f>IF([7]道具信息!N94="","",[7]道具信息!N94)</f>
        <v/>
      </c>
      <c r="O94" s="114" t="str">
        <f>IF([7]道具信息!O94="","",[7]道具信息!O94)</f>
        <v/>
      </c>
      <c r="P94" s="114" t="str">
        <f>IF([7]道具信息!P94="","",[7]道具信息!P94)</f>
        <v/>
      </c>
      <c r="Q94" s="114" t="str">
        <f>IF([7]道具信息!Q94="","",[7]道具信息!Q94)</f>
        <v/>
      </c>
      <c r="R94" s="114" t="str">
        <f>IF([7]道具信息!R94="","",[7]道具信息!R94)</f>
        <v/>
      </c>
      <c r="S94" s="114" t="str">
        <f>IF([7]道具信息!S94="","",[7]道具信息!S94)</f>
        <v/>
      </c>
      <c r="T94" s="114" t="str">
        <f>IF([7]道具信息!T94="","",[7]道具信息!T94)</f>
        <v/>
      </c>
      <c r="U94" s="114" t="str">
        <f>IF([7]道具信息!U94="","",[7]道具信息!U94)</f>
        <v/>
      </c>
      <c r="V94" s="114" t="str">
        <f>IF([7]道具信息!V94="","",[7]道具信息!V94)</f>
        <v/>
      </c>
      <c r="W94" s="114" t="str">
        <f>IF([7]道具信息!W94="","",[7]道具信息!W94)</f>
        <v/>
      </c>
      <c r="X94" s="114" t="str">
        <f>IF([7]道具信息!X94="","",[7]道具信息!X94)</f>
        <v/>
      </c>
      <c r="Y94" s="114" t="str">
        <f>IF([7]道具信息!Y94="","",[7]道具信息!Y94)</f>
        <v/>
      </c>
      <c r="Z94" s="114" t="str">
        <f>IF([7]道具信息!Z94="","",[7]道具信息!Z94)</f>
        <v/>
      </c>
    </row>
    <row r="95" spans="1:26" x14ac:dyDescent="0.2">
      <c r="A95" s="114" t="str">
        <f>IF([7]道具信息!A95="","",[7]道具信息!A95)</f>
        <v/>
      </c>
      <c r="B95" s="114" t="str">
        <f>IF([7]道具信息!B95="","",[7]道具信息!B95)</f>
        <v/>
      </c>
      <c r="C95" s="114" t="str">
        <f>IF([7]道具信息!C95="","",[7]道具信息!C95)</f>
        <v/>
      </c>
      <c r="D95" s="114" t="str">
        <f>IF([7]道具信息!D95="","",[7]道具信息!D95)</f>
        <v>随机紫色阵法</v>
      </c>
      <c r="E95" s="114">
        <f>IF([7]道具信息!E95="","",[7]道具信息!E95)</f>
        <v>1000</v>
      </c>
      <c r="F95" s="114">
        <f>IF([7]道具信息!F95="","",[7]道具信息!F95)</f>
        <v>1</v>
      </c>
      <c r="G95" s="114">
        <f>IF([7]道具信息!G95="","",[7]道具信息!G95)</f>
        <v>0.75</v>
      </c>
      <c r="H95" s="114">
        <f>IF([7]道具信息!H95="","",[7]道具信息!H95)</f>
        <v>0.5</v>
      </c>
      <c r="I95" s="114">
        <f>IF([7]道具信息!I95="","",[7]道具信息!I95)</f>
        <v>1000</v>
      </c>
      <c r="J95" s="114">
        <f>IF([7]道具信息!J95="","",[7]道具信息!J95)</f>
        <v>750</v>
      </c>
      <c r="K95" s="114">
        <f>IF([7]道具信息!K95="","",[7]道具信息!K95)</f>
        <v>500</v>
      </c>
      <c r="L95" s="114" t="str">
        <f>IF([7]道具信息!L95="","",[7]道具信息!L95)</f>
        <v/>
      </c>
      <c r="M95" s="114" t="str">
        <f>IF([7]道具信息!M95="","",[7]道具信息!M95)</f>
        <v/>
      </c>
      <c r="N95" s="114" t="str">
        <f>IF([7]道具信息!N95="","",[7]道具信息!N95)</f>
        <v/>
      </c>
      <c r="O95" s="114" t="str">
        <f>IF([7]道具信息!O95="","",[7]道具信息!O95)</f>
        <v/>
      </c>
      <c r="P95" s="114" t="str">
        <f>IF([7]道具信息!P95="","",[7]道具信息!P95)</f>
        <v/>
      </c>
      <c r="Q95" s="114" t="str">
        <f>IF([7]道具信息!Q95="","",[7]道具信息!Q95)</f>
        <v/>
      </c>
      <c r="R95" s="114" t="str">
        <f>IF([7]道具信息!R95="","",[7]道具信息!R95)</f>
        <v/>
      </c>
      <c r="S95" s="114" t="str">
        <f>IF([7]道具信息!S95="","",[7]道具信息!S95)</f>
        <v/>
      </c>
      <c r="T95" s="114" t="str">
        <f>IF([7]道具信息!T95="","",[7]道具信息!T95)</f>
        <v/>
      </c>
      <c r="U95" s="114" t="str">
        <f>IF([7]道具信息!U95="","",[7]道具信息!U95)</f>
        <v/>
      </c>
      <c r="V95" s="114" t="str">
        <f>IF([7]道具信息!V95="","",[7]道具信息!V95)</f>
        <v/>
      </c>
      <c r="W95" s="114" t="str">
        <f>IF([7]道具信息!W95="","",[7]道具信息!W95)</f>
        <v/>
      </c>
      <c r="X95" s="114" t="str">
        <f>IF([7]道具信息!X95="","",[7]道具信息!X95)</f>
        <v/>
      </c>
      <c r="Y95" s="114" t="str">
        <f>IF([7]道具信息!Y95="","",[7]道具信息!Y95)</f>
        <v/>
      </c>
      <c r="Z95" s="114" t="str">
        <f>IF([7]道具信息!Z95="","",[7]道具信息!Z95)</f>
        <v/>
      </c>
    </row>
    <row r="96" spans="1:26" x14ac:dyDescent="0.2">
      <c r="A96" s="114" t="str">
        <f>IF([7]道具信息!A96="","",[7]道具信息!A96)</f>
        <v/>
      </c>
      <c r="B96" s="114" t="str">
        <f>IF([7]道具信息!B96="","",[7]道具信息!B96)</f>
        <v/>
      </c>
      <c r="C96" s="114" t="str">
        <f>IF([7]道具信息!C96="","",[7]道具信息!C96)</f>
        <v/>
      </c>
      <c r="D96" s="114" t="str">
        <f>IF([7]道具信息!D96="","",[7]道具信息!D96)</f>
        <v>随机橙色阵法</v>
      </c>
      <c r="E96" s="114">
        <f>IF([7]道具信息!E96="","",[7]道具信息!E96)</f>
        <v>5000</v>
      </c>
      <c r="F96" s="114">
        <f>IF([7]道具信息!F96="","",[7]道具信息!F96)</f>
        <v>1</v>
      </c>
      <c r="G96" s="114">
        <f>IF([7]道具信息!G96="","",[7]道具信息!G96)</f>
        <v>0.8</v>
      </c>
      <c r="H96" s="114">
        <f>IF([7]道具信息!H96="","",[7]道具信息!H96)</f>
        <v>0.5</v>
      </c>
      <c r="I96" s="114">
        <f>IF([7]道具信息!I96="","",[7]道具信息!I96)</f>
        <v>5000</v>
      </c>
      <c r="J96" s="114">
        <f>IF([7]道具信息!J96="","",[7]道具信息!J96)</f>
        <v>4000</v>
      </c>
      <c r="K96" s="114">
        <f>IF([7]道具信息!K96="","",[7]道具信息!K96)</f>
        <v>2500</v>
      </c>
      <c r="L96" s="114" t="str">
        <f>IF([7]道具信息!L96="","",[7]道具信息!L96)</f>
        <v/>
      </c>
      <c r="M96" s="114" t="str">
        <f>IF([7]道具信息!M96="","",[7]道具信息!M96)</f>
        <v/>
      </c>
      <c r="N96" s="114" t="str">
        <f>IF([7]道具信息!N96="","",[7]道具信息!N96)</f>
        <v/>
      </c>
      <c r="O96" s="114" t="str">
        <f>IF([7]道具信息!O96="","",[7]道具信息!O96)</f>
        <v/>
      </c>
      <c r="P96" s="114" t="str">
        <f>IF([7]道具信息!P96="","",[7]道具信息!P96)</f>
        <v/>
      </c>
      <c r="Q96" s="114" t="str">
        <f>IF([7]道具信息!Q96="","",[7]道具信息!Q96)</f>
        <v/>
      </c>
      <c r="R96" s="114" t="str">
        <f>IF([7]道具信息!R96="","",[7]道具信息!R96)</f>
        <v/>
      </c>
      <c r="S96" s="114" t="str">
        <f>IF([7]道具信息!S96="","",[7]道具信息!S96)</f>
        <v/>
      </c>
      <c r="T96" s="114" t="str">
        <f>IF([7]道具信息!T96="","",[7]道具信息!T96)</f>
        <v/>
      </c>
      <c r="U96" s="114" t="str">
        <f>IF([7]道具信息!U96="","",[7]道具信息!U96)</f>
        <v/>
      </c>
      <c r="V96" s="114" t="str">
        <f>IF([7]道具信息!V96="","",[7]道具信息!V96)</f>
        <v/>
      </c>
      <c r="W96" s="114" t="str">
        <f>IF([7]道具信息!W96="","",[7]道具信息!W96)</f>
        <v/>
      </c>
      <c r="X96" s="114" t="str">
        <f>IF([7]道具信息!X96="","",[7]道具信息!X96)</f>
        <v/>
      </c>
      <c r="Y96" s="114" t="str">
        <f>IF([7]道具信息!Y96="","",[7]道具信息!Y96)</f>
        <v/>
      </c>
      <c r="Z96" s="114" t="str">
        <f>IF([7]道具信息!Z96="","",[7]道具信息!Z96)</f>
        <v/>
      </c>
    </row>
    <row r="97" spans="1:26" x14ac:dyDescent="0.2">
      <c r="A97" s="114" t="str">
        <f>IF([7]道具信息!A97="","",[7]道具信息!A97)</f>
        <v/>
      </c>
      <c r="B97" s="114" t="str">
        <f>IF([7]道具信息!B97="","",[7]道具信息!B97)</f>
        <v/>
      </c>
      <c r="C97" s="114" t="str">
        <f>IF([7]道具信息!C97="","",[7]道具信息!C97)</f>
        <v/>
      </c>
      <c r="D97" s="114" t="str">
        <f>IF([7]道具信息!D97="","",[7]道具信息!D97)</f>
        <v>随机红色阵法</v>
      </c>
      <c r="E97" s="114">
        <f>IF([7]道具信息!E97="","",[7]道具信息!E97)</f>
        <v>25000</v>
      </c>
      <c r="F97" s="114">
        <f>IF([7]道具信息!F97="","",[7]道具信息!F97)</f>
        <v>2</v>
      </c>
      <c r="G97" s="114">
        <f>IF([7]道具信息!G97="","",[7]道具信息!G97)</f>
        <v>1.5</v>
      </c>
      <c r="H97" s="114">
        <f>IF([7]道具信息!H97="","",[7]道具信息!H97)</f>
        <v>1</v>
      </c>
      <c r="I97" s="114">
        <f>IF([7]道具信息!I97="","",[7]道具信息!I97)</f>
        <v>50000</v>
      </c>
      <c r="J97" s="114">
        <f>IF([7]道具信息!J97="","",[7]道具信息!J97)</f>
        <v>37500</v>
      </c>
      <c r="K97" s="114">
        <f>IF([7]道具信息!K97="","",[7]道具信息!K97)</f>
        <v>25000</v>
      </c>
      <c r="L97" s="114" t="str">
        <f>IF([7]道具信息!L97="","",[7]道具信息!L97)</f>
        <v/>
      </c>
      <c r="M97" s="114" t="str">
        <f>IF([7]道具信息!M97="","",[7]道具信息!M97)</f>
        <v/>
      </c>
      <c r="N97" s="114" t="str">
        <f>IF([7]道具信息!N97="","",[7]道具信息!N97)</f>
        <v/>
      </c>
      <c r="O97" s="114" t="str">
        <f>IF([7]道具信息!O97="","",[7]道具信息!O97)</f>
        <v/>
      </c>
      <c r="P97" s="114" t="str">
        <f>IF([7]道具信息!P97="","",[7]道具信息!P97)</f>
        <v/>
      </c>
      <c r="Q97" s="114" t="str">
        <f>IF([7]道具信息!Q97="","",[7]道具信息!Q97)</f>
        <v/>
      </c>
      <c r="R97" s="114" t="str">
        <f>IF([7]道具信息!R97="","",[7]道具信息!R97)</f>
        <v/>
      </c>
      <c r="S97" s="114" t="str">
        <f>IF([7]道具信息!S97="","",[7]道具信息!S97)</f>
        <v/>
      </c>
      <c r="T97" s="114" t="str">
        <f>IF([7]道具信息!T97="","",[7]道具信息!T97)</f>
        <v/>
      </c>
      <c r="U97" s="114" t="str">
        <f>IF([7]道具信息!U97="","",[7]道具信息!U97)</f>
        <v/>
      </c>
      <c r="V97" s="114" t="str">
        <f>IF([7]道具信息!V97="","",[7]道具信息!V97)</f>
        <v/>
      </c>
      <c r="W97" s="114" t="str">
        <f>IF([7]道具信息!W97="","",[7]道具信息!W97)</f>
        <v/>
      </c>
      <c r="X97" s="114" t="str">
        <f>IF([7]道具信息!X97="","",[7]道具信息!X97)</f>
        <v/>
      </c>
      <c r="Y97" s="114" t="str">
        <f>IF([7]道具信息!Y97="","",[7]道具信息!Y97)</f>
        <v/>
      </c>
      <c r="Z97" s="114" t="str">
        <f>IF([7]道具信息!Z97="","",[7]道具信息!Z97)</f>
        <v/>
      </c>
    </row>
    <row r="98" spans="1:26" x14ac:dyDescent="0.2">
      <c r="A98" s="114" t="str">
        <f>IF([7]道具信息!A98="","",[7]道具信息!A98)</f>
        <v/>
      </c>
      <c r="B98" s="114" t="str">
        <f>IF([7]道具信息!B98="","",[7]道具信息!B98)</f>
        <v/>
      </c>
      <c r="C98" s="114" t="str">
        <f>IF([7]道具信息!C98="","",[7]道具信息!C98)</f>
        <v/>
      </c>
      <c r="D98" s="114" t="str">
        <f>IF([7]道具信息!D98="","",[7]道具信息!D98)</f>
        <v/>
      </c>
      <c r="E98" s="114" t="str">
        <f>IF([7]道具信息!E98="","",[7]道具信息!E98)</f>
        <v/>
      </c>
      <c r="F98" s="114">
        <f>IF([7]道具信息!F98="","",[7]道具信息!F98)</f>
        <v>1</v>
      </c>
      <c r="G98" s="114">
        <f>IF([7]道具信息!G98="","",[7]道具信息!G98)</f>
        <v>1</v>
      </c>
      <c r="H98" s="114">
        <f>IF([7]道具信息!H98="","",[7]道具信息!H98)</f>
        <v>1</v>
      </c>
      <c r="I98" s="114" t="str">
        <f>IF([7]道具信息!I98="","",[7]道具信息!I98)</f>
        <v/>
      </c>
      <c r="J98" s="114" t="str">
        <f>IF([7]道具信息!J98="","",[7]道具信息!J98)</f>
        <v/>
      </c>
      <c r="K98" s="114" t="str">
        <f>IF([7]道具信息!K98="","",[7]道具信息!K98)</f>
        <v/>
      </c>
      <c r="L98" s="114" t="str">
        <f>IF([7]道具信息!L98="","",[7]道具信息!L98)</f>
        <v/>
      </c>
      <c r="M98" s="114" t="str">
        <f>IF([7]道具信息!M98="","",[7]道具信息!M98)</f>
        <v/>
      </c>
      <c r="N98" s="114" t="str">
        <f>IF([7]道具信息!N98="","",[7]道具信息!N98)</f>
        <v/>
      </c>
      <c r="O98" s="114" t="str">
        <f>IF([7]道具信息!O98="","",[7]道具信息!O98)</f>
        <v/>
      </c>
      <c r="P98" s="114" t="str">
        <f>IF([7]道具信息!P98="","",[7]道具信息!P98)</f>
        <v/>
      </c>
      <c r="Q98" s="114" t="str">
        <f>IF([7]道具信息!Q98="","",[7]道具信息!Q98)</f>
        <v/>
      </c>
      <c r="R98" s="114" t="str">
        <f>IF([7]道具信息!R98="","",[7]道具信息!R98)</f>
        <v/>
      </c>
      <c r="S98" s="114" t="str">
        <f>IF([7]道具信息!S98="","",[7]道具信息!S98)</f>
        <v/>
      </c>
      <c r="T98" s="114" t="str">
        <f>IF([7]道具信息!T98="","",[7]道具信息!T98)</f>
        <v/>
      </c>
      <c r="U98" s="114" t="str">
        <f>IF([7]道具信息!U98="","",[7]道具信息!U98)</f>
        <v/>
      </c>
      <c r="V98" s="114" t="str">
        <f>IF([7]道具信息!V98="","",[7]道具信息!V98)</f>
        <v/>
      </c>
      <c r="W98" s="114" t="str">
        <f>IF([7]道具信息!W98="","",[7]道具信息!W98)</f>
        <v/>
      </c>
      <c r="X98" s="114" t="str">
        <f>IF([7]道具信息!X98="","",[7]道具信息!X98)</f>
        <v/>
      </c>
      <c r="Y98" s="114" t="str">
        <f>IF([7]道具信息!Y98="","",[7]道具信息!Y98)</f>
        <v/>
      </c>
      <c r="Z98" s="114" t="str">
        <f>IF([7]道具信息!Z98="","",[7]道具信息!Z98)</f>
        <v/>
      </c>
    </row>
    <row r="99" spans="1:26" x14ac:dyDescent="0.2">
      <c r="A99" s="114" t="str">
        <f>IF([7]道具信息!A99="","",[7]道具信息!A99)</f>
        <v/>
      </c>
      <c r="B99" s="114" t="str">
        <f>IF([7]道具信息!B99="","",[7]道具信息!B99)</f>
        <v/>
      </c>
      <c r="C99" s="114" t="str">
        <f>IF([7]道具信息!C99="","",[7]道具信息!C99)</f>
        <v/>
      </c>
      <c r="D99" s="114" t="str">
        <f>IF([7]道具信息!D99="","",[7]道具信息!D99)</f>
        <v>随机紫色阵法碎片</v>
      </c>
      <c r="E99" s="114">
        <f>IF([7]道具信息!E99="","",[7]道具信息!E99)</f>
        <v>100</v>
      </c>
      <c r="F99" s="114">
        <f>IF([7]道具信息!F99="","",[7]道具信息!F99)</f>
        <v>1</v>
      </c>
      <c r="G99" s="114">
        <f>IF([7]道具信息!G99="","",[7]道具信息!G99)</f>
        <v>0.75</v>
      </c>
      <c r="H99" s="114">
        <f>IF([7]道具信息!H99="","",[7]道具信息!H99)</f>
        <v>0.5</v>
      </c>
      <c r="I99" s="114">
        <f>IF([7]道具信息!I99="","",[7]道具信息!I99)</f>
        <v>100</v>
      </c>
      <c r="J99" s="114">
        <f>IF([7]道具信息!J99="","",[7]道具信息!J99)</f>
        <v>75</v>
      </c>
      <c r="K99" s="114">
        <f>IF([7]道具信息!K99="","",[7]道具信息!K99)</f>
        <v>50</v>
      </c>
      <c r="L99" s="114" t="str">
        <f>IF([7]道具信息!L99="","",[7]道具信息!L99)</f>
        <v/>
      </c>
      <c r="M99" s="114" t="str">
        <f>IF([7]道具信息!M99="","",[7]道具信息!M99)</f>
        <v/>
      </c>
      <c r="N99" s="114" t="str">
        <f>IF([7]道具信息!N99="","",[7]道具信息!N99)</f>
        <v/>
      </c>
      <c r="O99" s="114" t="str">
        <f>IF([7]道具信息!O99="","",[7]道具信息!O99)</f>
        <v/>
      </c>
      <c r="P99" s="114" t="str">
        <f>IF([7]道具信息!P99="","",[7]道具信息!P99)</f>
        <v/>
      </c>
      <c r="Q99" s="114" t="str">
        <f>IF([7]道具信息!Q99="","",[7]道具信息!Q99)</f>
        <v/>
      </c>
      <c r="R99" s="114" t="str">
        <f>IF([7]道具信息!R99="","",[7]道具信息!R99)</f>
        <v/>
      </c>
      <c r="S99" s="114" t="str">
        <f>IF([7]道具信息!S99="","",[7]道具信息!S99)</f>
        <v/>
      </c>
      <c r="T99" s="114" t="str">
        <f>IF([7]道具信息!T99="","",[7]道具信息!T99)</f>
        <v/>
      </c>
      <c r="U99" s="114" t="str">
        <f>IF([7]道具信息!U99="","",[7]道具信息!U99)</f>
        <v/>
      </c>
      <c r="V99" s="114" t="str">
        <f>IF([7]道具信息!V99="","",[7]道具信息!V99)</f>
        <v/>
      </c>
      <c r="W99" s="114" t="str">
        <f>IF([7]道具信息!W99="","",[7]道具信息!W99)</f>
        <v/>
      </c>
      <c r="X99" s="114" t="str">
        <f>IF([7]道具信息!X99="","",[7]道具信息!X99)</f>
        <v/>
      </c>
      <c r="Y99" s="114" t="str">
        <f>IF([7]道具信息!Y99="","",[7]道具信息!Y99)</f>
        <v/>
      </c>
      <c r="Z99" s="114" t="str">
        <f>IF([7]道具信息!Z99="","",[7]道具信息!Z99)</f>
        <v/>
      </c>
    </row>
    <row r="100" spans="1:26" x14ac:dyDescent="0.2">
      <c r="A100" s="114" t="str">
        <f>IF([7]道具信息!A100="","",[7]道具信息!A100)</f>
        <v/>
      </c>
      <c r="B100" s="114" t="str">
        <f>IF([7]道具信息!B100="","",[7]道具信息!B100)</f>
        <v/>
      </c>
      <c r="C100" s="114" t="str">
        <f>IF([7]道具信息!C100="","",[7]道具信息!C100)</f>
        <v/>
      </c>
      <c r="D100" s="114" t="str">
        <f>IF([7]道具信息!D100="","",[7]道具信息!D100)</f>
        <v>随机橙色阵法碎片</v>
      </c>
      <c r="E100" s="114">
        <f>IF([7]道具信息!E100="","",[7]道具信息!E100)</f>
        <v>166.66666666666666</v>
      </c>
      <c r="F100" s="114">
        <f>IF([7]道具信息!F100="","",[7]道具信息!F100)</f>
        <v>1</v>
      </c>
      <c r="G100" s="114">
        <f>IF([7]道具信息!G100="","",[7]道具信息!G100)</f>
        <v>0.8</v>
      </c>
      <c r="H100" s="114">
        <f>IF([7]道具信息!H100="","",[7]道具信息!H100)</f>
        <v>0.5</v>
      </c>
      <c r="I100" s="114">
        <f>IF([7]道具信息!I100="","",[7]道具信息!I100)</f>
        <v>166.66666666666666</v>
      </c>
      <c r="J100" s="114">
        <f>IF([7]道具信息!J100="","",[7]道具信息!J100)</f>
        <v>133.33333333333334</v>
      </c>
      <c r="K100" s="114">
        <f>IF([7]道具信息!K100="","",[7]道具信息!K100)</f>
        <v>83.333333333333329</v>
      </c>
      <c r="L100" s="114" t="str">
        <f>IF([7]道具信息!L100="","",[7]道具信息!L100)</f>
        <v/>
      </c>
      <c r="M100" s="114" t="str">
        <f>IF([7]道具信息!M100="","",[7]道具信息!M100)</f>
        <v/>
      </c>
      <c r="N100" s="114" t="str">
        <f>IF([7]道具信息!N100="","",[7]道具信息!N100)</f>
        <v/>
      </c>
      <c r="O100" s="114" t="str">
        <f>IF([7]道具信息!O100="","",[7]道具信息!O100)</f>
        <v/>
      </c>
      <c r="P100" s="114" t="str">
        <f>IF([7]道具信息!P100="","",[7]道具信息!P100)</f>
        <v/>
      </c>
      <c r="Q100" s="114" t="str">
        <f>IF([7]道具信息!Q100="","",[7]道具信息!Q100)</f>
        <v/>
      </c>
      <c r="R100" s="114" t="str">
        <f>IF([7]道具信息!R100="","",[7]道具信息!R100)</f>
        <v/>
      </c>
      <c r="S100" s="114" t="str">
        <f>IF([7]道具信息!S100="","",[7]道具信息!S100)</f>
        <v/>
      </c>
      <c r="T100" s="114" t="str">
        <f>IF([7]道具信息!T100="","",[7]道具信息!T100)</f>
        <v/>
      </c>
      <c r="U100" s="114" t="str">
        <f>IF([7]道具信息!U100="","",[7]道具信息!U100)</f>
        <v/>
      </c>
      <c r="V100" s="114" t="str">
        <f>IF([7]道具信息!V100="","",[7]道具信息!V100)</f>
        <v/>
      </c>
      <c r="W100" s="114" t="str">
        <f>IF([7]道具信息!W100="","",[7]道具信息!W100)</f>
        <v/>
      </c>
      <c r="X100" s="114" t="str">
        <f>IF([7]道具信息!X100="","",[7]道具信息!X100)</f>
        <v/>
      </c>
      <c r="Y100" s="114" t="str">
        <f>IF([7]道具信息!Y100="","",[7]道具信息!Y100)</f>
        <v/>
      </c>
      <c r="Z100" s="114" t="str">
        <f>IF([7]道具信息!Z100="","",[7]道具信息!Z100)</f>
        <v/>
      </c>
    </row>
    <row r="101" spans="1:26" x14ac:dyDescent="0.2">
      <c r="A101" s="114" t="str">
        <f>IF([7]道具信息!A101="","",[7]道具信息!A101)</f>
        <v/>
      </c>
      <c r="B101" s="114" t="str">
        <f>IF([7]道具信息!B101="","",[7]道具信息!B101)</f>
        <v/>
      </c>
      <c r="C101" s="114" t="str">
        <f>IF([7]道具信息!C101="","",[7]道具信息!C101)</f>
        <v/>
      </c>
      <c r="D101" s="114" t="str">
        <f>IF([7]道具信息!D101="","",[7]道具信息!D101)</f>
        <v>随机红色阵法碎片</v>
      </c>
      <c r="E101" s="114">
        <f>IF([7]道具信息!E101="","",[7]道具信息!E101)</f>
        <v>500</v>
      </c>
      <c r="F101" s="114">
        <f>IF([7]道具信息!F101="","",[7]道具信息!F101)</f>
        <v>2</v>
      </c>
      <c r="G101" s="114">
        <f>IF([7]道具信息!G101="","",[7]道具信息!G101)</f>
        <v>1.5</v>
      </c>
      <c r="H101" s="114">
        <f>IF([7]道具信息!H101="","",[7]道具信息!H101)</f>
        <v>1</v>
      </c>
      <c r="I101" s="114">
        <f>IF([7]道具信息!I101="","",[7]道具信息!I101)</f>
        <v>1000</v>
      </c>
      <c r="J101" s="114">
        <f>IF([7]道具信息!J101="","",[7]道具信息!J101)</f>
        <v>750</v>
      </c>
      <c r="K101" s="114">
        <f>IF([7]道具信息!K101="","",[7]道具信息!K101)</f>
        <v>500</v>
      </c>
      <c r="L101" s="114" t="str">
        <f>IF([7]道具信息!L101="","",[7]道具信息!L101)</f>
        <v/>
      </c>
      <c r="M101" s="114" t="str">
        <f>IF([7]道具信息!M101="","",[7]道具信息!M101)</f>
        <v/>
      </c>
      <c r="N101" s="114" t="str">
        <f>IF([7]道具信息!N101="","",[7]道具信息!N101)</f>
        <v/>
      </c>
      <c r="O101" s="114" t="str">
        <f>IF([7]道具信息!O101="","",[7]道具信息!O101)</f>
        <v/>
      </c>
      <c r="P101" s="114" t="str">
        <f>IF([7]道具信息!P101="","",[7]道具信息!P101)</f>
        <v/>
      </c>
      <c r="Q101" s="114" t="str">
        <f>IF([7]道具信息!Q101="","",[7]道具信息!Q101)</f>
        <v/>
      </c>
      <c r="R101" s="114" t="str">
        <f>IF([7]道具信息!R101="","",[7]道具信息!R101)</f>
        <v/>
      </c>
      <c r="S101" s="114" t="str">
        <f>IF([7]道具信息!S101="","",[7]道具信息!S101)</f>
        <v/>
      </c>
      <c r="T101" s="114" t="str">
        <f>IF([7]道具信息!T101="","",[7]道具信息!T101)</f>
        <v/>
      </c>
      <c r="U101" s="114" t="str">
        <f>IF([7]道具信息!U101="","",[7]道具信息!U101)</f>
        <v/>
      </c>
      <c r="V101" s="114" t="str">
        <f>IF([7]道具信息!V101="","",[7]道具信息!V101)</f>
        <v/>
      </c>
      <c r="W101" s="114" t="str">
        <f>IF([7]道具信息!W101="","",[7]道具信息!W101)</f>
        <v/>
      </c>
      <c r="X101" s="114" t="str">
        <f>IF([7]道具信息!X101="","",[7]道具信息!X101)</f>
        <v/>
      </c>
      <c r="Y101" s="114" t="str">
        <f>IF([7]道具信息!Y101="","",[7]道具信息!Y101)</f>
        <v/>
      </c>
      <c r="Z101" s="114" t="str">
        <f>IF([7]道具信息!Z101="","",[7]道具信息!Z101)</f>
        <v/>
      </c>
    </row>
    <row r="102" spans="1:26" x14ac:dyDescent="0.2">
      <c r="A102" s="114" t="str">
        <f>IF([7]道具信息!A102="","",[7]道具信息!A102)</f>
        <v/>
      </c>
      <c r="B102" s="114" t="str">
        <f>IF([7]道具信息!B102="","",[7]道具信息!B102)</f>
        <v/>
      </c>
      <c r="C102" s="114" t="str">
        <f>IF([7]道具信息!C102="","",[7]道具信息!C102)</f>
        <v/>
      </c>
      <c r="D102" s="114" t="str">
        <f>IF([7]道具信息!D102="","",[7]道具信息!D102)</f>
        <v/>
      </c>
      <c r="E102" s="114" t="str">
        <f>IF([7]道具信息!E102="","",[7]道具信息!E102)</f>
        <v/>
      </c>
      <c r="F102" s="114">
        <f>IF([7]道具信息!F102="","",[7]道具信息!F102)</f>
        <v>1</v>
      </c>
      <c r="G102" s="114">
        <f>IF([7]道具信息!G102="","",[7]道具信息!G102)</f>
        <v>1</v>
      </c>
      <c r="H102" s="114">
        <f>IF([7]道具信息!H102="","",[7]道具信息!H102)</f>
        <v>1</v>
      </c>
      <c r="I102" s="114" t="str">
        <f>IF([7]道具信息!I102="","",[7]道具信息!I102)</f>
        <v/>
      </c>
      <c r="J102" s="114" t="str">
        <f>IF([7]道具信息!J102="","",[7]道具信息!J102)</f>
        <v/>
      </c>
      <c r="K102" s="114" t="str">
        <f>IF([7]道具信息!K102="","",[7]道具信息!K102)</f>
        <v/>
      </c>
      <c r="L102" s="114" t="str">
        <f>IF([7]道具信息!L102="","",[7]道具信息!L102)</f>
        <v/>
      </c>
      <c r="M102" s="114" t="str">
        <f>IF([7]道具信息!M102="","",[7]道具信息!M102)</f>
        <v/>
      </c>
      <c r="N102" s="114" t="str">
        <f>IF([7]道具信息!N102="","",[7]道具信息!N102)</f>
        <v/>
      </c>
      <c r="O102" s="114" t="str">
        <f>IF([7]道具信息!O102="","",[7]道具信息!O102)</f>
        <v/>
      </c>
      <c r="P102" s="114" t="str">
        <f>IF([7]道具信息!P102="","",[7]道具信息!P102)</f>
        <v/>
      </c>
      <c r="Q102" s="114" t="str">
        <f>IF([7]道具信息!Q102="","",[7]道具信息!Q102)</f>
        <v/>
      </c>
      <c r="R102" s="114" t="str">
        <f>IF([7]道具信息!R102="","",[7]道具信息!R102)</f>
        <v/>
      </c>
      <c r="S102" s="114" t="str">
        <f>IF([7]道具信息!S102="","",[7]道具信息!S102)</f>
        <v/>
      </c>
      <c r="T102" s="114" t="str">
        <f>IF([7]道具信息!T102="","",[7]道具信息!T102)</f>
        <v/>
      </c>
      <c r="U102" s="114" t="str">
        <f>IF([7]道具信息!U102="","",[7]道具信息!U102)</f>
        <v/>
      </c>
      <c r="V102" s="114" t="str">
        <f>IF([7]道具信息!V102="","",[7]道具信息!V102)</f>
        <v/>
      </c>
      <c r="W102" s="114" t="str">
        <f>IF([7]道具信息!W102="","",[7]道具信息!W102)</f>
        <v/>
      </c>
      <c r="X102" s="114" t="str">
        <f>IF([7]道具信息!X102="","",[7]道具信息!X102)</f>
        <v/>
      </c>
      <c r="Y102" s="114" t="str">
        <f>IF([7]道具信息!Y102="","",[7]道具信息!Y102)</f>
        <v/>
      </c>
      <c r="Z102" s="114" t="str">
        <f>IF([7]道具信息!Z102="","",[7]道具信息!Z102)</f>
        <v/>
      </c>
    </row>
    <row r="103" spans="1:26" x14ac:dyDescent="0.2">
      <c r="A103" s="114" t="str">
        <f>IF([7]道具信息!A103="","",[7]道具信息!A103)</f>
        <v/>
      </c>
      <c r="B103" s="114" t="str">
        <f>IF([7]道具信息!B103="","",[7]道具信息!B103)</f>
        <v/>
      </c>
      <c r="C103" s="114" t="str">
        <f>IF([7]道具信息!C103="","",[7]道具信息!C103)</f>
        <v/>
      </c>
      <c r="D103" s="114" t="str">
        <f>IF([7]道具信息!D103="","",[7]道具信息!D103)</f>
        <v>指定蓝色阵法</v>
      </c>
      <c r="E103" s="114">
        <f>IF([7]道具信息!E103="","",[7]道具信息!E103)</f>
        <v>100</v>
      </c>
      <c r="F103" s="114">
        <f>IF([7]道具信息!F103="","",[7]道具信息!F103)</f>
        <v>1</v>
      </c>
      <c r="G103" s="114">
        <f>IF([7]道具信息!G103="","",[7]道具信息!G103)</f>
        <v>1</v>
      </c>
      <c r="H103" s="114">
        <f>IF([7]道具信息!H103="","",[7]道具信息!H103)</f>
        <v>1</v>
      </c>
      <c r="I103" s="114">
        <f>IF([7]道具信息!I103="","",[7]道具信息!I103)</f>
        <v>100</v>
      </c>
      <c r="J103" s="114">
        <f>IF([7]道具信息!J103="","",[7]道具信息!J103)</f>
        <v>100</v>
      </c>
      <c r="K103" s="114">
        <f>IF([7]道具信息!K103="","",[7]道具信息!K103)</f>
        <v>100</v>
      </c>
      <c r="L103" s="114" t="str">
        <f>IF([7]道具信息!L103="","",[7]道具信息!L103)</f>
        <v/>
      </c>
      <c r="M103" s="114" t="str">
        <f>IF([7]道具信息!M103="","",[7]道具信息!M103)</f>
        <v/>
      </c>
      <c r="N103" s="114" t="str">
        <f>IF([7]道具信息!N103="","",[7]道具信息!N103)</f>
        <v/>
      </c>
      <c r="O103" s="114" t="str">
        <f>IF([7]道具信息!O103="","",[7]道具信息!O103)</f>
        <v/>
      </c>
      <c r="P103" s="114" t="str">
        <f>IF([7]道具信息!P103="","",[7]道具信息!P103)</f>
        <v/>
      </c>
      <c r="Q103" s="114" t="str">
        <f>IF([7]道具信息!Q103="","",[7]道具信息!Q103)</f>
        <v/>
      </c>
      <c r="R103" s="114" t="str">
        <f>IF([7]道具信息!R103="","",[7]道具信息!R103)</f>
        <v/>
      </c>
      <c r="S103" s="114" t="str">
        <f>IF([7]道具信息!S103="","",[7]道具信息!S103)</f>
        <v/>
      </c>
      <c r="T103" s="114" t="str">
        <f>IF([7]道具信息!T103="","",[7]道具信息!T103)</f>
        <v/>
      </c>
      <c r="U103" s="114" t="str">
        <f>IF([7]道具信息!U103="","",[7]道具信息!U103)</f>
        <v/>
      </c>
      <c r="V103" s="114" t="str">
        <f>IF([7]道具信息!V103="","",[7]道具信息!V103)</f>
        <v/>
      </c>
      <c r="W103" s="114" t="str">
        <f>IF([7]道具信息!W103="","",[7]道具信息!W103)</f>
        <v/>
      </c>
      <c r="X103" s="114" t="str">
        <f>IF([7]道具信息!X103="","",[7]道具信息!X103)</f>
        <v/>
      </c>
      <c r="Y103" s="114" t="str">
        <f>IF([7]道具信息!Y103="","",[7]道具信息!Y103)</f>
        <v/>
      </c>
      <c r="Z103" s="114" t="str">
        <f>IF([7]道具信息!Z103="","",[7]道具信息!Z103)</f>
        <v/>
      </c>
    </row>
    <row r="104" spans="1:26" x14ac:dyDescent="0.2">
      <c r="A104" s="114" t="str">
        <f>IF([7]道具信息!A104="","",[7]道具信息!A104)</f>
        <v/>
      </c>
      <c r="B104" s="114" t="str">
        <f>IF([7]道具信息!B104="","",[7]道具信息!B104)</f>
        <v/>
      </c>
      <c r="C104" s="114" t="str">
        <f>IF([7]道具信息!C104="","",[7]道具信息!C104)</f>
        <v/>
      </c>
      <c r="D104" s="114" t="str">
        <f>IF([7]道具信息!D104="","",[7]道具信息!D104)</f>
        <v>指定紫色阵法</v>
      </c>
      <c r="E104" s="114">
        <f>IF([7]道具信息!E104="","",[7]道具信息!E104)</f>
        <v>1000</v>
      </c>
      <c r="F104" s="114">
        <f>IF([7]道具信息!F104="","",[7]道具信息!F104)</f>
        <v>1.5</v>
      </c>
      <c r="G104" s="114">
        <f>IF([7]道具信息!G104="","",[7]道具信息!G104)</f>
        <v>1</v>
      </c>
      <c r="H104" s="114">
        <f>IF([7]道具信息!H104="","",[7]道具信息!H104)</f>
        <v>1</v>
      </c>
      <c r="I104" s="114">
        <f>IF([7]道具信息!I104="","",[7]道具信息!I104)</f>
        <v>1500</v>
      </c>
      <c r="J104" s="114">
        <f>IF([7]道具信息!J104="","",[7]道具信息!J104)</f>
        <v>1000</v>
      </c>
      <c r="K104" s="114">
        <f>IF([7]道具信息!K104="","",[7]道具信息!K104)</f>
        <v>1000</v>
      </c>
      <c r="L104" s="114" t="str">
        <f>IF([7]道具信息!L104="","",[7]道具信息!L104)</f>
        <v/>
      </c>
      <c r="M104" s="114" t="str">
        <f>IF([7]道具信息!M104="","",[7]道具信息!M104)</f>
        <v/>
      </c>
      <c r="N104" s="114" t="str">
        <f>IF([7]道具信息!N104="","",[7]道具信息!N104)</f>
        <v/>
      </c>
      <c r="O104" s="114" t="str">
        <f>IF([7]道具信息!O104="","",[7]道具信息!O104)</f>
        <v/>
      </c>
      <c r="P104" s="114" t="str">
        <f>IF([7]道具信息!P104="","",[7]道具信息!P104)</f>
        <v/>
      </c>
      <c r="Q104" s="114" t="str">
        <f>IF([7]道具信息!Q104="","",[7]道具信息!Q104)</f>
        <v/>
      </c>
      <c r="R104" s="114" t="str">
        <f>IF([7]道具信息!R104="","",[7]道具信息!R104)</f>
        <v/>
      </c>
      <c r="S104" s="114" t="str">
        <f>IF([7]道具信息!S104="","",[7]道具信息!S104)</f>
        <v/>
      </c>
      <c r="T104" s="114" t="str">
        <f>IF([7]道具信息!T104="","",[7]道具信息!T104)</f>
        <v/>
      </c>
      <c r="U104" s="114" t="str">
        <f>IF([7]道具信息!U104="","",[7]道具信息!U104)</f>
        <v/>
      </c>
      <c r="V104" s="114" t="str">
        <f>IF([7]道具信息!V104="","",[7]道具信息!V104)</f>
        <v/>
      </c>
      <c r="W104" s="114" t="str">
        <f>IF([7]道具信息!W104="","",[7]道具信息!W104)</f>
        <v/>
      </c>
      <c r="X104" s="114" t="str">
        <f>IF([7]道具信息!X104="","",[7]道具信息!X104)</f>
        <v/>
      </c>
      <c r="Y104" s="114" t="str">
        <f>IF([7]道具信息!Y104="","",[7]道具信息!Y104)</f>
        <v/>
      </c>
      <c r="Z104" s="114" t="str">
        <f>IF([7]道具信息!Z104="","",[7]道具信息!Z104)</f>
        <v/>
      </c>
    </row>
    <row r="105" spans="1:26" x14ac:dyDescent="0.2">
      <c r="A105" s="114" t="str">
        <f>IF([7]道具信息!A105="","",[7]道具信息!A105)</f>
        <v/>
      </c>
      <c r="B105" s="114" t="str">
        <f>IF([7]道具信息!B105="","",[7]道具信息!B105)</f>
        <v/>
      </c>
      <c r="C105" s="114" t="str">
        <f>IF([7]道具信息!C105="","",[7]道具信息!C105)</f>
        <v/>
      </c>
      <c r="D105" s="114" t="str">
        <f>IF([7]道具信息!D105="","",[7]道具信息!D105)</f>
        <v>指定橙色阵法</v>
      </c>
      <c r="E105" s="114">
        <f>IF([7]道具信息!E105="","",[7]道具信息!E105)</f>
        <v>5000</v>
      </c>
      <c r="F105" s="114">
        <f>IF([7]道具信息!F105="","",[7]道具信息!F105)</f>
        <v>2</v>
      </c>
      <c r="G105" s="114">
        <f>IF([7]道具信息!G105="","",[7]道具信息!G105)</f>
        <v>1.5</v>
      </c>
      <c r="H105" s="114">
        <f>IF([7]道具信息!H105="","",[7]道具信息!H105)</f>
        <v>1</v>
      </c>
      <c r="I105" s="114">
        <f>IF([7]道具信息!I105="","",[7]道具信息!I105)</f>
        <v>10000</v>
      </c>
      <c r="J105" s="114">
        <f>IF([7]道具信息!J105="","",[7]道具信息!J105)</f>
        <v>7500</v>
      </c>
      <c r="K105" s="114">
        <f>IF([7]道具信息!K105="","",[7]道具信息!K105)</f>
        <v>5000</v>
      </c>
      <c r="L105" s="114" t="str">
        <f>IF([7]道具信息!L105="","",[7]道具信息!L105)</f>
        <v/>
      </c>
      <c r="M105" s="114" t="str">
        <f>IF([7]道具信息!M105="","",[7]道具信息!M105)</f>
        <v/>
      </c>
      <c r="N105" s="114" t="str">
        <f>IF([7]道具信息!N105="","",[7]道具信息!N105)</f>
        <v/>
      </c>
      <c r="O105" s="114" t="str">
        <f>IF([7]道具信息!O105="","",[7]道具信息!O105)</f>
        <v/>
      </c>
      <c r="P105" s="114" t="str">
        <f>IF([7]道具信息!P105="","",[7]道具信息!P105)</f>
        <v/>
      </c>
      <c r="Q105" s="114" t="str">
        <f>IF([7]道具信息!Q105="","",[7]道具信息!Q105)</f>
        <v/>
      </c>
      <c r="R105" s="114" t="str">
        <f>IF([7]道具信息!R105="","",[7]道具信息!R105)</f>
        <v/>
      </c>
      <c r="S105" s="114" t="str">
        <f>IF([7]道具信息!S105="","",[7]道具信息!S105)</f>
        <v/>
      </c>
      <c r="T105" s="114" t="str">
        <f>IF([7]道具信息!T105="","",[7]道具信息!T105)</f>
        <v/>
      </c>
      <c r="U105" s="114" t="str">
        <f>IF([7]道具信息!U105="","",[7]道具信息!U105)</f>
        <v/>
      </c>
      <c r="V105" s="114" t="str">
        <f>IF([7]道具信息!V105="","",[7]道具信息!V105)</f>
        <v/>
      </c>
      <c r="W105" s="114" t="str">
        <f>IF([7]道具信息!W105="","",[7]道具信息!W105)</f>
        <v/>
      </c>
      <c r="X105" s="114" t="str">
        <f>IF([7]道具信息!X105="","",[7]道具信息!X105)</f>
        <v/>
      </c>
      <c r="Y105" s="114" t="str">
        <f>IF([7]道具信息!Y105="","",[7]道具信息!Y105)</f>
        <v/>
      </c>
      <c r="Z105" s="114" t="str">
        <f>IF([7]道具信息!Z105="","",[7]道具信息!Z105)</f>
        <v/>
      </c>
    </row>
    <row r="106" spans="1:26" x14ac:dyDescent="0.2">
      <c r="A106" s="114" t="str">
        <f>IF([7]道具信息!A106="","",[7]道具信息!A106)</f>
        <v/>
      </c>
      <c r="B106" s="114" t="str">
        <f>IF([7]道具信息!B106="","",[7]道具信息!B106)</f>
        <v/>
      </c>
      <c r="C106" s="114" t="str">
        <f>IF([7]道具信息!C106="","",[7]道具信息!C106)</f>
        <v/>
      </c>
      <c r="D106" s="114" t="str">
        <f>IF([7]道具信息!D106="","",[7]道具信息!D106)</f>
        <v>指定红色阵法</v>
      </c>
      <c r="E106" s="114">
        <f>IF([7]道具信息!E106="","",[7]道具信息!E106)</f>
        <v>25000</v>
      </c>
      <c r="F106" s="114">
        <f>IF([7]道具信息!F106="","",[7]道具信息!F106)</f>
        <v>2</v>
      </c>
      <c r="G106" s="114">
        <f>IF([7]道具信息!G106="","",[7]道具信息!G106)</f>
        <v>1.5</v>
      </c>
      <c r="H106" s="114">
        <f>IF([7]道具信息!H106="","",[7]道具信息!H106)</f>
        <v>1</v>
      </c>
      <c r="I106" s="114">
        <f>IF([7]道具信息!I106="","",[7]道具信息!I106)</f>
        <v>50000</v>
      </c>
      <c r="J106" s="114">
        <f>IF([7]道具信息!J106="","",[7]道具信息!J106)</f>
        <v>37500</v>
      </c>
      <c r="K106" s="114">
        <f>IF([7]道具信息!K106="","",[7]道具信息!K106)</f>
        <v>25000</v>
      </c>
      <c r="L106" s="114" t="str">
        <f>IF([7]道具信息!L106="","",[7]道具信息!L106)</f>
        <v/>
      </c>
      <c r="M106" s="114" t="str">
        <f>IF([7]道具信息!M106="","",[7]道具信息!M106)</f>
        <v/>
      </c>
      <c r="N106" s="114" t="str">
        <f>IF([7]道具信息!N106="","",[7]道具信息!N106)</f>
        <v/>
      </c>
      <c r="O106" s="114" t="str">
        <f>IF([7]道具信息!O106="","",[7]道具信息!O106)</f>
        <v/>
      </c>
      <c r="P106" s="114" t="str">
        <f>IF([7]道具信息!P106="","",[7]道具信息!P106)</f>
        <v/>
      </c>
      <c r="Q106" s="114" t="str">
        <f>IF([7]道具信息!Q106="","",[7]道具信息!Q106)</f>
        <v/>
      </c>
      <c r="R106" s="114" t="str">
        <f>IF([7]道具信息!R106="","",[7]道具信息!R106)</f>
        <v/>
      </c>
      <c r="S106" s="114" t="str">
        <f>IF([7]道具信息!S106="","",[7]道具信息!S106)</f>
        <v/>
      </c>
      <c r="T106" s="114" t="str">
        <f>IF([7]道具信息!T106="","",[7]道具信息!T106)</f>
        <v/>
      </c>
      <c r="U106" s="114" t="str">
        <f>IF([7]道具信息!U106="","",[7]道具信息!U106)</f>
        <v/>
      </c>
      <c r="V106" s="114" t="str">
        <f>IF([7]道具信息!V106="","",[7]道具信息!V106)</f>
        <v/>
      </c>
      <c r="W106" s="114" t="str">
        <f>IF([7]道具信息!W106="","",[7]道具信息!W106)</f>
        <v/>
      </c>
      <c r="X106" s="114" t="str">
        <f>IF([7]道具信息!X106="","",[7]道具信息!X106)</f>
        <v/>
      </c>
      <c r="Y106" s="114" t="str">
        <f>IF([7]道具信息!Y106="","",[7]道具信息!Y106)</f>
        <v/>
      </c>
      <c r="Z106" s="114" t="str">
        <f>IF([7]道具信息!Z106="","",[7]道具信息!Z106)</f>
        <v/>
      </c>
    </row>
    <row r="107" spans="1:26" x14ac:dyDescent="0.2">
      <c r="A107" s="114" t="str">
        <f>IF([7]道具信息!A107="","",[7]道具信息!A107)</f>
        <v/>
      </c>
      <c r="B107" s="114" t="str">
        <f>IF([7]道具信息!B107="","",[7]道具信息!B107)</f>
        <v/>
      </c>
      <c r="C107" s="114" t="str">
        <f>IF([7]道具信息!C107="","",[7]道具信息!C107)</f>
        <v/>
      </c>
      <c r="D107" s="114" t="str">
        <f>IF([7]道具信息!D107="","",[7]道具信息!D107)</f>
        <v/>
      </c>
      <c r="E107" s="114" t="str">
        <f>IF([7]道具信息!E107="","",[7]道具信息!E107)</f>
        <v/>
      </c>
      <c r="F107" s="114">
        <f>IF([7]道具信息!F107="","",[7]道具信息!F107)</f>
        <v>1</v>
      </c>
      <c r="G107" s="114">
        <f>IF([7]道具信息!G107="","",[7]道具信息!G107)</f>
        <v>1</v>
      </c>
      <c r="H107" s="114">
        <f>IF([7]道具信息!H107="","",[7]道具信息!H107)</f>
        <v>1</v>
      </c>
      <c r="I107" s="114" t="str">
        <f>IF([7]道具信息!I107="","",[7]道具信息!I107)</f>
        <v/>
      </c>
      <c r="J107" s="114" t="str">
        <f>IF([7]道具信息!J107="","",[7]道具信息!J107)</f>
        <v/>
      </c>
      <c r="K107" s="114" t="str">
        <f>IF([7]道具信息!K107="","",[7]道具信息!K107)</f>
        <v/>
      </c>
      <c r="L107" s="114" t="str">
        <f>IF([7]道具信息!L107="","",[7]道具信息!L107)</f>
        <v/>
      </c>
      <c r="M107" s="114" t="str">
        <f>IF([7]道具信息!M107="","",[7]道具信息!M107)</f>
        <v/>
      </c>
      <c r="N107" s="114" t="str">
        <f>IF([7]道具信息!N107="","",[7]道具信息!N107)</f>
        <v/>
      </c>
      <c r="O107" s="114" t="str">
        <f>IF([7]道具信息!O107="","",[7]道具信息!O107)</f>
        <v/>
      </c>
      <c r="P107" s="114" t="str">
        <f>IF([7]道具信息!P107="","",[7]道具信息!P107)</f>
        <v/>
      </c>
      <c r="Q107" s="114" t="str">
        <f>IF([7]道具信息!Q107="","",[7]道具信息!Q107)</f>
        <v/>
      </c>
      <c r="R107" s="114" t="str">
        <f>IF([7]道具信息!R107="","",[7]道具信息!R107)</f>
        <v/>
      </c>
      <c r="S107" s="114" t="str">
        <f>IF([7]道具信息!S107="","",[7]道具信息!S107)</f>
        <v/>
      </c>
      <c r="T107" s="114" t="str">
        <f>IF([7]道具信息!T107="","",[7]道具信息!T107)</f>
        <v/>
      </c>
      <c r="U107" s="114" t="str">
        <f>IF([7]道具信息!U107="","",[7]道具信息!U107)</f>
        <v/>
      </c>
      <c r="V107" s="114" t="str">
        <f>IF([7]道具信息!V107="","",[7]道具信息!V107)</f>
        <v/>
      </c>
      <c r="W107" s="114" t="str">
        <f>IF([7]道具信息!W107="","",[7]道具信息!W107)</f>
        <v/>
      </c>
      <c r="X107" s="114" t="str">
        <f>IF([7]道具信息!X107="","",[7]道具信息!X107)</f>
        <v/>
      </c>
      <c r="Y107" s="114" t="str">
        <f>IF([7]道具信息!Y107="","",[7]道具信息!Y107)</f>
        <v/>
      </c>
      <c r="Z107" s="114" t="str">
        <f>IF([7]道具信息!Z107="","",[7]道具信息!Z107)</f>
        <v/>
      </c>
    </row>
    <row r="108" spans="1:26" x14ac:dyDescent="0.2">
      <c r="A108" s="114" t="str">
        <f>IF([7]道具信息!A108="","",[7]道具信息!A108)</f>
        <v/>
      </c>
      <c r="B108" s="114" t="str">
        <f>IF([7]道具信息!B108="","",[7]道具信息!B108)</f>
        <v/>
      </c>
      <c r="C108" s="114" t="str">
        <f>IF([7]道具信息!C108="","",[7]道具信息!C108)</f>
        <v/>
      </c>
      <c r="D108" s="114" t="str">
        <f>IF([7]道具信息!D108="","",[7]道具信息!D108)</f>
        <v>指定紫色阵法碎片</v>
      </c>
      <c r="E108" s="114">
        <f>IF([7]道具信息!E108="","",[7]道具信息!E108)</f>
        <v>100</v>
      </c>
      <c r="F108" s="114">
        <f>IF([7]道具信息!F108="","",[7]道具信息!F108)</f>
        <v>1.5</v>
      </c>
      <c r="G108" s="114">
        <f>IF([7]道具信息!G108="","",[7]道具信息!G108)</f>
        <v>1</v>
      </c>
      <c r="H108" s="114">
        <f>IF([7]道具信息!H108="","",[7]道具信息!H108)</f>
        <v>1</v>
      </c>
      <c r="I108" s="114">
        <f>IF([7]道具信息!I108="","",[7]道具信息!I108)</f>
        <v>150</v>
      </c>
      <c r="J108" s="114">
        <f>IF([7]道具信息!J108="","",[7]道具信息!J108)</f>
        <v>100</v>
      </c>
      <c r="K108" s="114">
        <f>IF([7]道具信息!K108="","",[7]道具信息!K108)</f>
        <v>100</v>
      </c>
      <c r="L108" s="114" t="str">
        <f>IF([7]道具信息!L108="","",[7]道具信息!L108)</f>
        <v/>
      </c>
      <c r="M108" s="114" t="str">
        <f>IF([7]道具信息!M108="","",[7]道具信息!M108)</f>
        <v/>
      </c>
      <c r="N108" s="114" t="str">
        <f>IF([7]道具信息!N108="","",[7]道具信息!N108)</f>
        <v/>
      </c>
      <c r="O108" s="114" t="str">
        <f>IF([7]道具信息!O108="","",[7]道具信息!O108)</f>
        <v/>
      </c>
      <c r="P108" s="114" t="str">
        <f>IF([7]道具信息!P108="","",[7]道具信息!P108)</f>
        <v/>
      </c>
      <c r="Q108" s="114" t="str">
        <f>IF([7]道具信息!Q108="","",[7]道具信息!Q108)</f>
        <v/>
      </c>
      <c r="R108" s="114" t="str">
        <f>IF([7]道具信息!R108="","",[7]道具信息!R108)</f>
        <v/>
      </c>
      <c r="S108" s="114" t="str">
        <f>IF([7]道具信息!S108="","",[7]道具信息!S108)</f>
        <v/>
      </c>
      <c r="T108" s="114" t="str">
        <f>IF([7]道具信息!T108="","",[7]道具信息!T108)</f>
        <v/>
      </c>
      <c r="U108" s="114" t="str">
        <f>IF([7]道具信息!U108="","",[7]道具信息!U108)</f>
        <v/>
      </c>
      <c r="V108" s="114" t="str">
        <f>IF([7]道具信息!V108="","",[7]道具信息!V108)</f>
        <v/>
      </c>
      <c r="W108" s="114" t="str">
        <f>IF([7]道具信息!W108="","",[7]道具信息!W108)</f>
        <v/>
      </c>
      <c r="X108" s="114" t="str">
        <f>IF([7]道具信息!X108="","",[7]道具信息!X108)</f>
        <v/>
      </c>
      <c r="Y108" s="114" t="str">
        <f>IF([7]道具信息!Y108="","",[7]道具信息!Y108)</f>
        <v/>
      </c>
      <c r="Z108" s="114" t="str">
        <f>IF([7]道具信息!Z108="","",[7]道具信息!Z108)</f>
        <v/>
      </c>
    </row>
    <row r="109" spans="1:26" x14ac:dyDescent="0.2">
      <c r="A109" s="114" t="str">
        <f>IF([7]道具信息!A109="","",[7]道具信息!A109)</f>
        <v/>
      </c>
      <c r="B109" s="114" t="str">
        <f>IF([7]道具信息!B109="","",[7]道具信息!B109)</f>
        <v/>
      </c>
      <c r="C109" s="114" t="str">
        <f>IF([7]道具信息!C109="","",[7]道具信息!C109)</f>
        <v/>
      </c>
      <c r="D109" s="114" t="str">
        <f>IF([7]道具信息!D109="","",[7]道具信息!D109)</f>
        <v>指定橙色阵法碎片</v>
      </c>
      <c r="E109" s="114">
        <f>IF([7]道具信息!E109="","",[7]道具信息!E109)</f>
        <v>166.66666666666666</v>
      </c>
      <c r="F109" s="114">
        <f>IF([7]道具信息!F109="","",[7]道具信息!F109)</f>
        <v>2</v>
      </c>
      <c r="G109" s="114">
        <f>IF([7]道具信息!G109="","",[7]道具信息!G109)</f>
        <v>1.5</v>
      </c>
      <c r="H109" s="114">
        <f>IF([7]道具信息!H109="","",[7]道具信息!H109)</f>
        <v>1</v>
      </c>
      <c r="I109" s="114">
        <f>IF([7]道具信息!I109="","",[7]道具信息!I109)</f>
        <v>333.33333333333331</v>
      </c>
      <c r="J109" s="114">
        <f>IF([7]道具信息!J109="","",[7]道具信息!J109)</f>
        <v>250</v>
      </c>
      <c r="K109" s="114">
        <f>IF([7]道具信息!K109="","",[7]道具信息!K109)</f>
        <v>166.66666666666666</v>
      </c>
      <c r="L109" s="114" t="str">
        <f>IF([7]道具信息!L109="","",[7]道具信息!L109)</f>
        <v/>
      </c>
      <c r="M109" s="114" t="str">
        <f>IF([7]道具信息!M109="","",[7]道具信息!M109)</f>
        <v/>
      </c>
      <c r="N109" s="114" t="str">
        <f>IF([7]道具信息!N109="","",[7]道具信息!N109)</f>
        <v/>
      </c>
      <c r="O109" s="114" t="str">
        <f>IF([7]道具信息!O109="","",[7]道具信息!O109)</f>
        <v/>
      </c>
      <c r="P109" s="114" t="str">
        <f>IF([7]道具信息!P109="","",[7]道具信息!P109)</f>
        <v/>
      </c>
      <c r="Q109" s="114" t="str">
        <f>IF([7]道具信息!Q109="","",[7]道具信息!Q109)</f>
        <v/>
      </c>
      <c r="R109" s="114" t="str">
        <f>IF([7]道具信息!R109="","",[7]道具信息!R109)</f>
        <v/>
      </c>
      <c r="S109" s="114" t="str">
        <f>IF([7]道具信息!S109="","",[7]道具信息!S109)</f>
        <v/>
      </c>
      <c r="T109" s="114" t="str">
        <f>IF([7]道具信息!T109="","",[7]道具信息!T109)</f>
        <v/>
      </c>
      <c r="U109" s="114" t="str">
        <f>IF([7]道具信息!U109="","",[7]道具信息!U109)</f>
        <v/>
      </c>
      <c r="V109" s="114" t="str">
        <f>IF([7]道具信息!V109="","",[7]道具信息!V109)</f>
        <v/>
      </c>
      <c r="W109" s="114" t="str">
        <f>IF([7]道具信息!W109="","",[7]道具信息!W109)</f>
        <v/>
      </c>
      <c r="X109" s="114" t="str">
        <f>IF([7]道具信息!X109="","",[7]道具信息!X109)</f>
        <v/>
      </c>
      <c r="Y109" s="114" t="str">
        <f>IF([7]道具信息!Y109="","",[7]道具信息!Y109)</f>
        <v/>
      </c>
      <c r="Z109" s="114" t="str">
        <f>IF([7]道具信息!Z109="","",[7]道具信息!Z109)</f>
        <v/>
      </c>
    </row>
    <row r="110" spans="1:26" x14ac:dyDescent="0.2">
      <c r="A110" s="114" t="str">
        <f>IF([7]道具信息!A110="","",[7]道具信息!A110)</f>
        <v/>
      </c>
      <c r="B110" s="114" t="str">
        <f>IF([7]道具信息!B110="","",[7]道具信息!B110)</f>
        <v/>
      </c>
      <c r="C110" s="114" t="str">
        <f>IF([7]道具信息!C110="","",[7]道具信息!C110)</f>
        <v/>
      </c>
      <c r="D110" s="114" t="str">
        <f>IF([7]道具信息!D110="","",[7]道具信息!D110)</f>
        <v>指定红色阵法碎片</v>
      </c>
      <c r="E110" s="114">
        <f>IF([7]道具信息!E110="","",[7]道具信息!E110)</f>
        <v>500</v>
      </c>
      <c r="F110" s="114">
        <f>IF([7]道具信息!F110="","",[7]道具信息!F110)</f>
        <v>2</v>
      </c>
      <c r="G110" s="114">
        <f>IF([7]道具信息!G110="","",[7]道具信息!G110)</f>
        <v>1.5</v>
      </c>
      <c r="H110" s="114">
        <f>IF([7]道具信息!H110="","",[7]道具信息!H110)</f>
        <v>1</v>
      </c>
      <c r="I110" s="114">
        <f>IF([7]道具信息!I110="","",[7]道具信息!I110)</f>
        <v>1000</v>
      </c>
      <c r="J110" s="114">
        <f>IF([7]道具信息!J110="","",[7]道具信息!J110)</f>
        <v>750</v>
      </c>
      <c r="K110" s="114">
        <f>IF([7]道具信息!K110="","",[7]道具信息!K110)</f>
        <v>500</v>
      </c>
      <c r="L110" s="114" t="str">
        <f>IF([7]道具信息!L110="","",[7]道具信息!L110)</f>
        <v/>
      </c>
      <c r="M110" s="114" t="str">
        <f>IF([7]道具信息!M110="","",[7]道具信息!M110)</f>
        <v/>
      </c>
      <c r="N110" s="114" t="str">
        <f>IF([7]道具信息!N110="","",[7]道具信息!N110)</f>
        <v/>
      </c>
      <c r="O110" s="114" t="str">
        <f>IF([7]道具信息!O110="","",[7]道具信息!O110)</f>
        <v/>
      </c>
      <c r="P110" s="114" t="str">
        <f>IF([7]道具信息!P110="","",[7]道具信息!P110)</f>
        <v/>
      </c>
      <c r="Q110" s="114" t="str">
        <f>IF([7]道具信息!Q110="","",[7]道具信息!Q110)</f>
        <v/>
      </c>
      <c r="R110" s="114" t="str">
        <f>IF([7]道具信息!R110="","",[7]道具信息!R110)</f>
        <v/>
      </c>
      <c r="S110" s="114" t="str">
        <f>IF([7]道具信息!S110="","",[7]道具信息!S110)</f>
        <v/>
      </c>
      <c r="T110" s="114" t="str">
        <f>IF([7]道具信息!T110="","",[7]道具信息!T110)</f>
        <v/>
      </c>
      <c r="U110" s="114" t="str">
        <f>IF([7]道具信息!U110="","",[7]道具信息!U110)</f>
        <v/>
      </c>
      <c r="V110" s="114" t="str">
        <f>IF([7]道具信息!V110="","",[7]道具信息!V110)</f>
        <v/>
      </c>
      <c r="W110" s="114" t="str">
        <f>IF([7]道具信息!W110="","",[7]道具信息!W110)</f>
        <v/>
      </c>
      <c r="X110" s="114" t="str">
        <f>IF([7]道具信息!X110="","",[7]道具信息!X110)</f>
        <v/>
      </c>
      <c r="Y110" s="114" t="str">
        <f>IF([7]道具信息!Y110="","",[7]道具信息!Y110)</f>
        <v/>
      </c>
      <c r="Z110" s="114" t="str">
        <f>IF([7]道具信息!Z110="","",[7]道具信息!Z110)</f>
        <v/>
      </c>
    </row>
    <row r="111" spans="1:26" x14ac:dyDescent="0.2">
      <c r="A111" s="114" t="str">
        <f>IF([7]道具信息!A111="","",[7]道具信息!A111)</f>
        <v/>
      </c>
      <c r="B111" s="114" t="str">
        <f>IF([7]道具信息!B111="","",[7]道具信息!B111)</f>
        <v/>
      </c>
      <c r="C111" s="114" t="str">
        <f>IF([7]道具信息!C111="","",[7]道具信息!C111)</f>
        <v/>
      </c>
      <c r="D111" s="114" t="str">
        <f>IF([7]道具信息!D111="","",[7]道具信息!D111)</f>
        <v/>
      </c>
      <c r="E111" s="114" t="str">
        <f>IF([7]道具信息!E111="","",[7]道具信息!E111)</f>
        <v/>
      </c>
      <c r="F111" s="114">
        <f>IF([7]道具信息!F111="","",[7]道具信息!F111)</f>
        <v>1</v>
      </c>
      <c r="G111" s="114">
        <f>IF([7]道具信息!G111="","",[7]道具信息!G111)</f>
        <v>1</v>
      </c>
      <c r="H111" s="114">
        <f>IF([7]道具信息!H111="","",[7]道具信息!H111)</f>
        <v>1</v>
      </c>
      <c r="I111" s="114" t="str">
        <f>IF([7]道具信息!I111="","",[7]道具信息!I111)</f>
        <v/>
      </c>
      <c r="J111" s="114" t="str">
        <f>IF([7]道具信息!J111="","",[7]道具信息!J111)</f>
        <v/>
      </c>
      <c r="K111" s="114" t="str">
        <f>IF([7]道具信息!K111="","",[7]道具信息!K111)</f>
        <v/>
      </c>
      <c r="L111" s="114" t="str">
        <f>IF([7]道具信息!L111="","",[7]道具信息!L111)</f>
        <v/>
      </c>
      <c r="M111" s="114" t="str">
        <f>IF([7]道具信息!M111="","",[7]道具信息!M111)</f>
        <v/>
      </c>
      <c r="N111" s="114" t="str">
        <f>IF([7]道具信息!N111="","",[7]道具信息!N111)</f>
        <v/>
      </c>
      <c r="O111" s="114" t="str">
        <f>IF([7]道具信息!O111="","",[7]道具信息!O111)</f>
        <v/>
      </c>
      <c r="P111" s="114" t="str">
        <f>IF([7]道具信息!P111="","",[7]道具信息!P111)</f>
        <v/>
      </c>
      <c r="Q111" s="114" t="str">
        <f>IF([7]道具信息!Q111="","",[7]道具信息!Q111)</f>
        <v/>
      </c>
      <c r="R111" s="114" t="str">
        <f>IF([7]道具信息!R111="","",[7]道具信息!R111)</f>
        <v/>
      </c>
      <c r="S111" s="114" t="str">
        <f>IF([7]道具信息!S111="","",[7]道具信息!S111)</f>
        <v/>
      </c>
      <c r="T111" s="114" t="str">
        <f>IF([7]道具信息!T111="","",[7]道具信息!T111)</f>
        <v/>
      </c>
      <c r="U111" s="114" t="str">
        <f>IF([7]道具信息!U111="","",[7]道具信息!U111)</f>
        <v/>
      </c>
      <c r="V111" s="114" t="str">
        <f>IF([7]道具信息!V111="","",[7]道具信息!V111)</f>
        <v/>
      </c>
      <c r="W111" s="114" t="str">
        <f>IF([7]道具信息!W111="","",[7]道具信息!W111)</f>
        <v/>
      </c>
      <c r="X111" s="114" t="str">
        <f>IF([7]道具信息!X111="","",[7]道具信息!X111)</f>
        <v/>
      </c>
      <c r="Y111" s="114" t="str">
        <f>IF([7]道具信息!Y111="","",[7]道具信息!Y111)</f>
        <v/>
      </c>
      <c r="Z111" s="114" t="str">
        <f>IF([7]道具信息!Z111="","",[7]道具信息!Z111)</f>
        <v/>
      </c>
    </row>
    <row r="112" spans="1:26" x14ac:dyDescent="0.2">
      <c r="A112" s="114" t="str">
        <f>IF([7]道具信息!A112="","",[7]道具信息!A112)</f>
        <v/>
      </c>
      <c r="B112" s="114" t="str">
        <f>IF([7]道具信息!B112="","",[7]道具信息!B112)</f>
        <v/>
      </c>
      <c r="C112" s="114" t="str">
        <f>IF([7]道具信息!C112="","",[7]道具信息!C112)</f>
        <v/>
      </c>
      <c r="D112" s="114" t="str">
        <f>IF([7]道具信息!D112="","",[7]道具信息!D112)</f>
        <v>阵意</v>
      </c>
      <c r="E112" s="114">
        <f>IF([7]道具信息!E112="","",[7]道具信息!E112)</f>
        <v>100</v>
      </c>
      <c r="F112" s="114">
        <f>IF([7]道具信息!F112="","",[7]道具信息!F112)</f>
        <v>1</v>
      </c>
      <c r="G112" s="114">
        <f>IF([7]道具信息!G112="","",[7]道具信息!G112)</f>
        <v>1</v>
      </c>
      <c r="H112" s="114">
        <f>IF([7]道具信息!H112="","",[7]道具信息!H112)</f>
        <v>1</v>
      </c>
      <c r="I112" s="114">
        <f>IF([7]道具信息!I112="","",[7]道具信息!I112)</f>
        <v>100</v>
      </c>
      <c r="J112" s="114">
        <f>IF([7]道具信息!J112="","",[7]道具信息!J112)</f>
        <v>100</v>
      </c>
      <c r="K112" s="114">
        <f>IF([7]道具信息!K112="","",[7]道具信息!K112)</f>
        <v>100</v>
      </c>
      <c r="L112" s="114" t="str">
        <f>IF([7]道具信息!L112="","",[7]道具信息!L112)</f>
        <v/>
      </c>
      <c r="M112" s="114" t="str">
        <f>IF([7]道具信息!M112="","",[7]道具信息!M112)</f>
        <v/>
      </c>
      <c r="N112" s="114" t="str">
        <f>IF([7]道具信息!N112="","",[7]道具信息!N112)</f>
        <v/>
      </c>
      <c r="O112" s="114" t="str">
        <f>IF([7]道具信息!O112="","",[7]道具信息!O112)</f>
        <v/>
      </c>
      <c r="P112" s="114" t="str">
        <f>IF([7]道具信息!P112="","",[7]道具信息!P112)</f>
        <v/>
      </c>
      <c r="Q112" s="114" t="str">
        <f>IF([7]道具信息!Q112="","",[7]道具信息!Q112)</f>
        <v/>
      </c>
      <c r="R112" s="114" t="str">
        <f>IF([7]道具信息!R112="","",[7]道具信息!R112)</f>
        <v/>
      </c>
      <c r="S112" s="114" t="str">
        <f>IF([7]道具信息!S112="","",[7]道具信息!S112)</f>
        <v/>
      </c>
      <c r="T112" s="114" t="str">
        <f>IF([7]道具信息!T112="","",[7]道具信息!T112)</f>
        <v/>
      </c>
      <c r="U112" s="114" t="str">
        <f>IF([7]道具信息!U112="","",[7]道具信息!U112)</f>
        <v/>
      </c>
      <c r="V112" s="114" t="str">
        <f>IF([7]道具信息!V112="","",[7]道具信息!V112)</f>
        <v/>
      </c>
      <c r="W112" s="114" t="str">
        <f>IF([7]道具信息!W112="","",[7]道具信息!W112)</f>
        <v/>
      </c>
      <c r="X112" s="114" t="str">
        <f>IF([7]道具信息!X112="","",[7]道具信息!X112)</f>
        <v/>
      </c>
      <c r="Y112" s="114" t="str">
        <f>IF([7]道具信息!Y112="","",[7]道具信息!Y112)</f>
        <v/>
      </c>
      <c r="Z112" s="114" t="str">
        <f>IF([7]道具信息!Z112="","",[7]道具信息!Z112)</f>
        <v/>
      </c>
    </row>
    <row r="113" spans="1:26" x14ac:dyDescent="0.2">
      <c r="A113" s="114" t="str">
        <f>IF([7]道具信息!A113="","",[7]道具信息!A113)</f>
        <v/>
      </c>
      <c r="B113" s="114" t="str">
        <f>IF([7]道具信息!B113="","",[7]道具信息!B113)</f>
        <v/>
      </c>
      <c r="C113" s="114" t="str">
        <f>IF([7]道具信息!C113="","",[7]道具信息!C113)</f>
        <v/>
      </c>
      <c r="D113" s="114" t="str">
        <f>IF([7]道具信息!D113="","",[7]道具信息!D113)</f>
        <v>阵法心得</v>
      </c>
      <c r="E113" s="114">
        <f>IF([7]道具信息!E113="","",[7]道具信息!E113)</f>
        <v>100</v>
      </c>
      <c r="F113" s="114">
        <f>IF([7]道具信息!F113="","",[7]道具信息!F113)</f>
        <v>1</v>
      </c>
      <c r="G113" s="114">
        <f>IF([7]道具信息!G113="","",[7]道具信息!G113)</f>
        <v>1</v>
      </c>
      <c r="H113" s="114">
        <f>IF([7]道具信息!H113="","",[7]道具信息!H113)</f>
        <v>1</v>
      </c>
      <c r="I113" s="114">
        <f>IF([7]道具信息!I113="","",[7]道具信息!I113)</f>
        <v>100</v>
      </c>
      <c r="J113" s="114">
        <f>IF([7]道具信息!J113="","",[7]道具信息!J113)</f>
        <v>100</v>
      </c>
      <c r="K113" s="114">
        <f>IF([7]道具信息!K113="","",[7]道具信息!K113)</f>
        <v>100</v>
      </c>
      <c r="L113" s="114" t="str">
        <f>IF([7]道具信息!L113="","",[7]道具信息!L113)</f>
        <v/>
      </c>
      <c r="M113" s="114" t="str">
        <f>IF([7]道具信息!M113="","",[7]道具信息!M113)</f>
        <v/>
      </c>
      <c r="N113" s="114" t="str">
        <f>IF([7]道具信息!N113="","",[7]道具信息!N113)</f>
        <v/>
      </c>
      <c r="O113" s="114" t="str">
        <f>IF([7]道具信息!O113="","",[7]道具信息!O113)</f>
        <v/>
      </c>
      <c r="P113" s="114" t="str">
        <f>IF([7]道具信息!P113="","",[7]道具信息!P113)</f>
        <v/>
      </c>
      <c r="Q113" s="114" t="str">
        <f>IF([7]道具信息!Q113="","",[7]道具信息!Q113)</f>
        <v/>
      </c>
      <c r="R113" s="114" t="str">
        <f>IF([7]道具信息!R113="","",[7]道具信息!R113)</f>
        <v/>
      </c>
      <c r="S113" s="114" t="str">
        <f>IF([7]道具信息!S113="","",[7]道具信息!S113)</f>
        <v/>
      </c>
      <c r="T113" s="114" t="str">
        <f>IF([7]道具信息!T113="","",[7]道具信息!T113)</f>
        <v/>
      </c>
      <c r="U113" s="114" t="str">
        <f>IF([7]道具信息!U113="","",[7]道具信息!U113)</f>
        <v/>
      </c>
      <c r="V113" s="114" t="str">
        <f>IF([7]道具信息!V113="","",[7]道具信息!V113)</f>
        <v/>
      </c>
      <c r="W113" s="114" t="str">
        <f>IF([7]道具信息!W113="","",[7]道具信息!W113)</f>
        <v/>
      </c>
      <c r="X113" s="114" t="str">
        <f>IF([7]道具信息!X113="","",[7]道具信息!X113)</f>
        <v/>
      </c>
      <c r="Y113" s="114" t="str">
        <f>IF([7]道具信息!Y113="","",[7]道具信息!Y113)</f>
        <v/>
      </c>
      <c r="Z113" s="114" t="str">
        <f>IF([7]道具信息!Z113="","",[7]道具信息!Z113)</f>
        <v/>
      </c>
    </row>
    <row r="114" spans="1:26" x14ac:dyDescent="0.2">
      <c r="A114" s="114" t="str">
        <f>IF([7]道具信息!A114="","",[7]道具信息!A114)</f>
        <v/>
      </c>
      <c r="B114" s="114" t="str">
        <f>IF([7]道具信息!B114="","",[7]道具信息!B114)</f>
        <v/>
      </c>
      <c r="C114" s="114" t="str">
        <f>IF([7]道具信息!C114="","",[7]道具信息!C114)</f>
        <v/>
      </c>
      <c r="D114" s="114" t="str">
        <f>IF([7]道具信息!D114="","",[7]道具信息!D114)</f>
        <v>1级阵旗</v>
      </c>
      <c r="E114" s="114">
        <f>IF([7]道具信息!E114="","",[7]道具信息!E114)</f>
        <v>11</v>
      </c>
      <c r="F114" s="114">
        <f>IF([7]道具信息!F114="","",[7]道具信息!F114)</f>
        <v>1</v>
      </c>
      <c r="G114" s="114">
        <f>IF([7]道具信息!G114="","",[7]道具信息!G114)</f>
        <v>1</v>
      </c>
      <c r="H114" s="114">
        <f>IF([7]道具信息!H114="","",[7]道具信息!H114)</f>
        <v>1</v>
      </c>
      <c r="I114" s="114">
        <f>IF([7]道具信息!I114="","",[7]道具信息!I114)</f>
        <v>11</v>
      </c>
      <c r="J114" s="114">
        <f>IF([7]道具信息!J114="","",[7]道具信息!J114)</f>
        <v>11</v>
      </c>
      <c r="K114" s="114">
        <f>IF([7]道具信息!K114="","",[7]道具信息!K114)</f>
        <v>11</v>
      </c>
      <c r="L114" s="114" t="str">
        <f>IF([7]道具信息!L114="","",[7]道具信息!L114)</f>
        <v/>
      </c>
      <c r="M114" s="114" t="str">
        <f>IF([7]道具信息!M114="","",[7]道具信息!M114)</f>
        <v/>
      </c>
      <c r="N114" s="114" t="str">
        <f>IF([7]道具信息!N114="","",[7]道具信息!N114)</f>
        <v/>
      </c>
      <c r="O114" s="114" t="str">
        <f>IF([7]道具信息!O114="","",[7]道具信息!O114)</f>
        <v/>
      </c>
      <c r="P114" s="114" t="str">
        <f>IF([7]道具信息!P114="","",[7]道具信息!P114)</f>
        <v/>
      </c>
      <c r="Q114" s="114" t="str">
        <f>IF([7]道具信息!Q114="","",[7]道具信息!Q114)</f>
        <v/>
      </c>
      <c r="R114" s="114" t="str">
        <f>IF([7]道具信息!R114="","",[7]道具信息!R114)</f>
        <v/>
      </c>
      <c r="S114" s="114" t="str">
        <f>IF([7]道具信息!S114="","",[7]道具信息!S114)</f>
        <v/>
      </c>
      <c r="T114" s="114" t="str">
        <f>IF([7]道具信息!T114="","",[7]道具信息!T114)</f>
        <v/>
      </c>
      <c r="U114" s="114" t="str">
        <f>IF([7]道具信息!U114="","",[7]道具信息!U114)</f>
        <v/>
      </c>
      <c r="V114" s="114" t="str">
        <f>IF([7]道具信息!V114="","",[7]道具信息!V114)</f>
        <v/>
      </c>
      <c r="W114" s="114" t="str">
        <f>IF([7]道具信息!W114="","",[7]道具信息!W114)</f>
        <v/>
      </c>
      <c r="X114" s="114" t="str">
        <f>IF([7]道具信息!X114="","",[7]道具信息!X114)</f>
        <v/>
      </c>
      <c r="Y114" s="114" t="str">
        <f>IF([7]道具信息!Y114="","",[7]道具信息!Y114)</f>
        <v/>
      </c>
      <c r="Z114" s="114" t="str">
        <f>IF([7]道具信息!Z114="","",[7]道具信息!Z114)</f>
        <v/>
      </c>
    </row>
    <row r="115" spans="1:26" x14ac:dyDescent="0.2">
      <c r="A115" s="114" t="str">
        <f>IF([7]道具信息!A115="","",[7]道具信息!A115)</f>
        <v/>
      </c>
      <c r="B115" s="114" t="str">
        <f>IF([7]道具信息!B115="","",[7]道具信息!B115)</f>
        <v/>
      </c>
      <c r="C115" s="114" t="str">
        <f>IF([7]道具信息!C115="","",[7]道具信息!C115)</f>
        <v/>
      </c>
      <c r="D115" s="114" t="str">
        <f>IF([7]道具信息!D115="","",[7]道具信息!D115)</f>
        <v>2级阵旗</v>
      </c>
      <c r="E115" s="114">
        <f>IF([7]道具信息!E115="","",[7]道具信息!E115)</f>
        <v>143</v>
      </c>
      <c r="F115" s="114">
        <f>IF([7]道具信息!F115="","",[7]道具信息!F115)</f>
        <v>1</v>
      </c>
      <c r="G115" s="114">
        <f>IF([7]道具信息!G115="","",[7]道具信息!G115)</f>
        <v>1</v>
      </c>
      <c r="H115" s="114">
        <f>IF([7]道具信息!H115="","",[7]道具信息!H115)</f>
        <v>1</v>
      </c>
      <c r="I115" s="114">
        <f>IF([7]道具信息!I115="","",[7]道具信息!I115)</f>
        <v>143</v>
      </c>
      <c r="J115" s="114">
        <f>IF([7]道具信息!J115="","",[7]道具信息!J115)</f>
        <v>143</v>
      </c>
      <c r="K115" s="114">
        <f>IF([7]道具信息!K115="","",[7]道具信息!K115)</f>
        <v>143</v>
      </c>
      <c r="L115" s="114" t="str">
        <f>IF([7]道具信息!L115="","",[7]道具信息!L115)</f>
        <v/>
      </c>
      <c r="M115" s="114" t="str">
        <f>IF([7]道具信息!M115="","",[7]道具信息!M115)</f>
        <v/>
      </c>
      <c r="N115" s="114" t="str">
        <f>IF([7]道具信息!N115="","",[7]道具信息!N115)</f>
        <v/>
      </c>
      <c r="O115" s="114" t="str">
        <f>IF([7]道具信息!O115="","",[7]道具信息!O115)</f>
        <v/>
      </c>
      <c r="P115" s="114" t="str">
        <f>IF([7]道具信息!P115="","",[7]道具信息!P115)</f>
        <v/>
      </c>
      <c r="Q115" s="114" t="str">
        <f>IF([7]道具信息!Q115="","",[7]道具信息!Q115)</f>
        <v/>
      </c>
      <c r="R115" s="114" t="str">
        <f>IF([7]道具信息!R115="","",[7]道具信息!R115)</f>
        <v/>
      </c>
      <c r="S115" s="114" t="str">
        <f>IF([7]道具信息!S115="","",[7]道具信息!S115)</f>
        <v/>
      </c>
      <c r="T115" s="114" t="str">
        <f>IF([7]道具信息!T115="","",[7]道具信息!T115)</f>
        <v/>
      </c>
      <c r="U115" s="114" t="str">
        <f>IF([7]道具信息!U115="","",[7]道具信息!U115)</f>
        <v/>
      </c>
      <c r="V115" s="114" t="str">
        <f>IF([7]道具信息!V115="","",[7]道具信息!V115)</f>
        <v/>
      </c>
      <c r="W115" s="114" t="str">
        <f>IF([7]道具信息!W115="","",[7]道具信息!W115)</f>
        <v/>
      </c>
      <c r="X115" s="114" t="str">
        <f>IF([7]道具信息!X115="","",[7]道具信息!X115)</f>
        <v/>
      </c>
      <c r="Y115" s="114" t="str">
        <f>IF([7]道具信息!Y115="","",[7]道具信息!Y115)</f>
        <v/>
      </c>
      <c r="Z115" s="114" t="str">
        <f>IF([7]道具信息!Z115="","",[7]道具信息!Z115)</f>
        <v/>
      </c>
    </row>
    <row r="116" spans="1:26" x14ac:dyDescent="0.2">
      <c r="A116" s="114" t="str">
        <f>IF([7]道具信息!A116="","",[7]道具信息!A116)</f>
        <v/>
      </c>
      <c r="B116" s="114" t="str">
        <f>IF([7]道具信息!B116="","",[7]道具信息!B116)</f>
        <v/>
      </c>
      <c r="C116" s="114" t="str">
        <f>IF([7]道具信息!C116="","",[7]道具信息!C116)</f>
        <v/>
      </c>
      <c r="D116" s="114" t="str">
        <f>IF([7]道具信息!D116="","",[7]道具信息!D116)</f>
        <v>3级阵旗</v>
      </c>
      <c r="E116" s="114">
        <f>IF([7]道具信息!E116="","",[7]道具信息!E116)</f>
        <v>935</v>
      </c>
      <c r="F116" s="114">
        <f>IF([7]道具信息!F116="","",[7]道具信息!F116)</f>
        <v>1</v>
      </c>
      <c r="G116" s="114">
        <f>IF([7]道具信息!G116="","",[7]道具信息!G116)</f>
        <v>1</v>
      </c>
      <c r="H116" s="114">
        <f>IF([7]道具信息!H116="","",[7]道具信息!H116)</f>
        <v>1</v>
      </c>
      <c r="I116" s="114">
        <f>IF([7]道具信息!I116="","",[7]道具信息!I116)</f>
        <v>935</v>
      </c>
      <c r="J116" s="114">
        <f>IF([7]道具信息!J116="","",[7]道具信息!J116)</f>
        <v>935</v>
      </c>
      <c r="K116" s="114">
        <f>IF([7]道具信息!K116="","",[7]道具信息!K116)</f>
        <v>935</v>
      </c>
      <c r="L116" s="114" t="str">
        <f>IF([7]道具信息!L116="","",[7]道具信息!L116)</f>
        <v/>
      </c>
      <c r="M116" s="114" t="str">
        <f>IF([7]道具信息!M116="","",[7]道具信息!M116)</f>
        <v/>
      </c>
      <c r="N116" s="114" t="str">
        <f>IF([7]道具信息!N116="","",[7]道具信息!N116)</f>
        <v/>
      </c>
      <c r="O116" s="114" t="str">
        <f>IF([7]道具信息!O116="","",[7]道具信息!O116)</f>
        <v/>
      </c>
      <c r="P116" s="114" t="str">
        <f>IF([7]道具信息!P116="","",[7]道具信息!P116)</f>
        <v/>
      </c>
      <c r="Q116" s="114" t="str">
        <f>IF([7]道具信息!Q116="","",[7]道具信息!Q116)</f>
        <v/>
      </c>
      <c r="R116" s="114" t="str">
        <f>IF([7]道具信息!R116="","",[7]道具信息!R116)</f>
        <v/>
      </c>
      <c r="S116" s="114" t="str">
        <f>IF([7]道具信息!S116="","",[7]道具信息!S116)</f>
        <v/>
      </c>
      <c r="T116" s="114" t="str">
        <f>IF([7]道具信息!T116="","",[7]道具信息!T116)</f>
        <v/>
      </c>
      <c r="U116" s="114" t="str">
        <f>IF([7]道具信息!U116="","",[7]道具信息!U116)</f>
        <v/>
      </c>
      <c r="V116" s="114" t="str">
        <f>IF([7]道具信息!V116="","",[7]道具信息!V116)</f>
        <v/>
      </c>
      <c r="W116" s="114" t="str">
        <f>IF([7]道具信息!W116="","",[7]道具信息!W116)</f>
        <v/>
      </c>
      <c r="X116" s="114" t="str">
        <f>IF([7]道具信息!X116="","",[7]道具信息!X116)</f>
        <v/>
      </c>
      <c r="Y116" s="114" t="str">
        <f>IF([7]道具信息!Y116="","",[7]道具信息!Y116)</f>
        <v/>
      </c>
      <c r="Z116" s="114" t="str">
        <f>IF([7]道具信息!Z116="","",[7]道具信息!Z116)</f>
        <v/>
      </c>
    </row>
    <row r="117" spans="1:26" x14ac:dyDescent="0.2">
      <c r="A117" s="114" t="str">
        <f>IF([7]道具信息!A117="","",[7]道具信息!A117)</f>
        <v/>
      </c>
      <c r="B117" s="114" t="str">
        <f>IF([7]道具信息!B117="","",[7]道具信息!B117)</f>
        <v/>
      </c>
      <c r="C117" s="114" t="str">
        <f>IF([7]道具信息!C117="","",[7]道具信息!C117)</f>
        <v/>
      </c>
      <c r="D117" s="114" t="str">
        <f>IF([7]道具信息!D117="","",[7]道具信息!D117)</f>
        <v>4级阵旗</v>
      </c>
      <c r="E117" s="114">
        <f>IF([7]道具信息!E117="","",[7]道具信息!E117)</f>
        <v>4895</v>
      </c>
      <c r="F117" s="114">
        <f>IF([7]道具信息!F117="","",[7]道具信息!F117)</f>
        <v>1</v>
      </c>
      <c r="G117" s="114">
        <f>IF([7]道具信息!G117="","",[7]道具信息!G117)</f>
        <v>1</v>
      </c>
      <c r="H117" s="114">
        <f>IF([7]道具信息!H117="","",[7]道具信息!H117)</f>
        <v>1</v>
      </c>
      <c r="I117" s="114">
        <f>IF([7]道具信息!I117="","",[7]道具信息!I117)</f>
        <v>4895</v>
      </c>
      <c r="J117" s="114">
        <f>IF([7]道具信息!J117="","",[7]道具信息!J117)</f>
        <v>4895</v>
      </c>
      <c r="K117" s="114">
        <f>IF([7]道具信息!K117="","",[7]道具信息!K117)</f>
        <v>4895</v>
      </c>
      <c r="L117" s="114" t="str">
        <f>IF([7]道具信息!L117="","",[7]道具信息!L117)</f>
        <v/>
      </c>
      <c r="M117" s="114" t="str">
        <f>IF([7]道具信息!M117="","",[7]道具信息!M117)</f>
        <v/>
      </c>
      <c r="N117" s="114" t="str">
        <f>IF([7]道具信息!N117="","",[7]道具信息!N117)</f>
        <v/>
      </c>
      <c r="O117" s="114" t="str">
        <f>IF([7]道具信息!O117="","",[7]道具信息!O117)</f>
        <v/>
      </c>
      <c r="P117" s="114" t="str">
        <f>IF([7]道具信息!P117="","",[7]道具信息!P117)</f>
        <v/>
      </c>
      <c r="Q117" s="114" t="str">
        <f>IF([7]道具信息!Q117="","",[7]道具信息!Q117)</f>
        <v/>
      </c>
      <c r="R117" s="114" t="str">
        <f>IF([7]道具信息!R117="","",[7]道具信息!R117)</f>
        <v/>
      </c>
      <c r="S117" s="114" t="str">
        <f>IF([7]道具信息!S117="","",[7]道具信息!S117)</f>
        <v/>
      </c>
      <c r="T117" s="114" t="str">
        <f>IF([7]道具信息!T117="","",[7]道具信息!T117)</f>
        <v/>
      </c>
      <c r="U117" s="114" t="str">
        <f>IF([7]道具信息!U117="","",[7]道具信息!U117)</f>
        <v/>
      </c>
      <c r="V117" s="114" t="str">
        <f>IF([7]道具信息!V117="","",[7]道具信息!V117)</f>
        <v/>
      </c>
      <c r="W117" s="114" t="str">
        <f>IF([7]道具信息!W117="","",[7]道具信息!W117)</f>
        <v/>
      </c>
      <c r="X117" s="114" t="str">
        <f>IF([7]道具信息!X117="","",[7]道具信息!X117)</f>
        <v/>
      </c>
      <c r="Y117" s="114" t="str">
        <f>IF([7]道具信息!Y117="","",[7]道具信息!Y117)</f>
        <v/>
      </c>
      <c r="Z117" s="114" t="str">
        <f>IF([7]道具信息!Z117="","",[7]道具信息!Z117)</f>
        <v/>
      </c>
    </row>
    <row r="118" spans="1:26" x14ac:dyDescent="0.2">
      <c r="A118" s="114" t="str">
        <f>IF([7]道具信息!A118="","",[7]道具信息!A118)</f>
        <v/>
      </c>
      <c r="B118" s="114" t="str">
        <f>IF([7]道具信息!B118="","",[7]道具信息!B118)</f>
        <v/>
      </c>
      <c r="C118" s="114" t="str">
        <f>IF([7]道具信息!C118="","",[7]道具信息!C118)</f>
        <v/>
      </c>
      <c r="D118" s="114" t="str">
        <f>IF([7]道具信息!D118="","",[7]道具信息!D118)</f>
        <v>5级阵旗</v>
      </c>
      <c r="E118" s="114">
        <f>IF([7]道具信息!E118="","",[7]道具信息!E118)</f>
        <v>22495</v>
      </c>
      <c r="F118" s="114">
        <f>IF([7]道具信息!F118="","",[7]道具信息!F118)</f>
        <v>1</v>
      </c>
      <c r="G118" s="114">
        <f>IF([7]道具信息!G118="","",[7]道具信息!G118)</f>
        <v>1</v>
      </c>
      <c r="H118" s="114">
        <f>IF([7]道具信息!H118="","",[7]道具信息!H118)</f>
        <v>1</v>
      </c>
      <c r="I118" s="114">
        <f>IF([7]道具信息!I118="","",[7]道具信息!I118)</f>
        <v>22495</v>
      </c>
      <c r="J118" s="114">
        <f>IF([7]道具信息!J118="","",[7]道具信息!J118)</f>
        <v>22495</v>
      </c>
      <c r="K118" s="114">
        <f>IF([7]道具信息!K118="","",[7]道具信息!K118)</f>
        <v>22495</v>
      </c>
      <c r="L118" s="114" t="str">
        <f>IF([7]道具信息!L118="","",[7]道具信息!L118)</f>
        <v/>
      </c>
      <c r="M118" s="114" t="str">
        <f>IF([7]道具信息!M118="","",[7]道具信息!M118)</f>
        <v/>
      </c>
      <c r="N118" s="114" t="str">
        <f>IF([7]道具信息!N118="","",[7]道具信息!N118)</f>
        <v/>
      </c>
      <c r="O118" s="114" t="str">
        <f>IF([7]道具信息!O118="","",[7]道具信息!O118)</f>
        <v/>
      </c>
      <c r="P118" s="114" t="str">
        <f>IF([7]道具信息!P118="","",[7]道具信息!P118)</f>
        <v/>
      </c>
      <c r="Q118" s="114" t="str">
        <f>IF([7]道具信息!Q118="","",[7]道具信息!Q118)</f>
        <v/>
      </c>
      <c r="R118" s="114" t="str">
        <f>IF([7]道具信息!R118="","",[7]道具信息!R118)</f>
        <v/>
      </c>
      <c r="S118" s="114" t="str">
        <f>IF([7]道具信息!S118="","",[7]道具信息!S118)</f>
        <v/>
      </c>
      <c r="T118" s="114" t="str">
        <f>IF([7]道具信息!T118="","",[7]道具信息!T118)</f>
        <v/>
      </c>
      <c r="U118" s="114" t="str">
        <f>IF([7]道具信息!U118="","",[7]道具信息!U118)</f>
        <v/>
      </c>
      <c r="V118" s="114" t="str">
        <f>IF([7]道具信息!V118="","",[7]道具信息!V118)</f>
        <v/>
      </c>
      <c r="W118" s="114" t="str">
        <f>IF([7]道具信息!W118="","",[7]道具信息!W118)</f>
        <v/>
      </c>
      <c r="X118" s="114" t="str">
        <f>IF([7]道具信息!X118="","",[7]道具信息!X118)</f>
        <v/>
      </c>
      <c r="Y118" s="114" t="str">
        <f>IF([7]道具信息!Y118="","",[7]道具信息!Y118)</f>
        <v/>
      </c>
      <c r="Z118" s="114" t="str">
        <f>IF([7]道具信息!Z118="","",[7]道具信息!Z118)</f>
        <v/>
      </c>
    </row>
    <row r="119" spans="1:26" x14ac:dyDescent="0.2">
      <c r="A119" s="114" t="str">
        <f>IF([7]道具信息!A119="","",[7]道具信息!A119)</f>
        <v/>
      </c>
      <c r="B119" s="114" t="str">
        <f>IF([7]道具信息!B119="","",[7]道具信息!B119)</f>
        <v/>
      </c>
      <c r="C119" s="114" t="str">
        <f>IF([7]道具信息!C119="","",[7]道具信息!C119)</f>
        <v/>
      </c>
      <c r="D119" s="114" t="str">
        <f>IF([7]道具信息!D119="","",[7]道具信息!D119)</f>
        <v>6级阵旗</v>
      </c>
      <c r="E119" s="114">
        <f>IF([7]道具信息!E119="","",[7]道具信息!E119)</f>
        <v>57695</v>
      </c>
      <c r="F119" s="114">
        <f>IF([7]道具信息!F119="","",[7]道具信息!F119)</f>
        <v>1</v>
      </c>
      <c r="G119" s="114">
        <f>IF([7]道具信息!G119="","",[7]道具信息!G119)</f>
        <v>1</v>
      </c>
      <c r="H119" s="114">
        <f>IF([7]道具信息!H119="","",[7]道具信息!H119)</f>
        <v>1</v>
      </c>
      <c r="I119" s="114">
        <f>IF([7]道具信息!I119="","",[7]道具信息!I119)</f>
        <v>57695</v>
      </c>
      <c r="J119" s="114">
        <f>IF([7]道具信息!J119="","",[7]道具信息!J119)</f>
        <v>57695</v>
      </c>
      <c r="K119" s="114">
        <f>IF([7]道具信息!K119="","",[7]道具信息!K119)</f>
        <v>57695</v>
      </c>
      <c r="L119" s="114" t="str">
        <f>IF([7]道具信息!L119="","",[7]道具信息!L119)</f>
        <v/>
      </c>
      <c r="M119" s="114" t="str">
        <f>IF([7]道具信息!M119="","",[7]道具信息!M119)</f>
        <v/>
      </c>
      <c r="N119" s="114" t="str">
        <f>IF([7]道具信息!N119="","",[7]道具信息!N119)</f>
        <v/>
      </c>
      <c r="O119" s="114" t="str">
        <f>IF([7]道具信息!O119="","",[7]道具信息!O119)</f>
        <v/>
      </c>
      <c r="P119" s="114" t="str">
        <f>IF([7]道具信息!P119="","",[7]道具信息!P119)</f>
        <v/>
      </c>
      <c r="Q119" s="114" t="str">
        <f>IF([7]道具信息!Q119="","",[7]道具信息!Q119)</f>
        <v/>
      </c>
      <c r="R119" s="114" t="str">
        <f>IF([7]道具信息!R119="","",[7]道具信息!R119)</f>
        <v/>
      </c>
      <c r="S119" s="114" t="str">
        <f>IF([7]道具信息!S119="","",[7]道具信息!S119)</f>
        <v/>
      </c>
      <c r="T119" s="114" t="str">
        <f>IF([7]道具信息!T119="","",[7]道具信息!T119)</f>
        <v/>
      </c>
      <c r="U119" s="114" t="str">
        <f>IF([7]道具信息!U119="","",[7]道具信息!U119)</f>
        <v/>
      </c>
      <c r="V119" s="114" t="str">
        <f>IF([7]道具信息!V119="","",[7]道具信息!V119)</f>
        <v/>
      </c>
      <c r="W119" s="114" t="str">
        <f>IF([7]道具信息!W119="","",[7]道具信息!W119)</f>
        <v/>
      </c>
      <c r="X119" s="114" t="str">
        <f>IF([7]道具信息!X119="","",[7]道具信息!X119)</f>
        <v/>
      </c>
      <c r="Y119" s="114" t="str">
        <f>IF([7]道具信息!Y119="","",[7]道具信息!Y119)</f>
        <v/>
      </c>
      <c r="Z119" s="114" t="str">
        <f>IF([7]道具信息!Z119="","",[7]道具信息!Z119)</f>
        <v/>
      </c>
    </row>
    <row r="120" spans="1:26" x14ac:dyDescent="0.2">
      <c r="A120" s="114" t="str">
        <f>IF([7]道具信息!A120="","",[7]道具信息!A120)</f>
        <v/>
      </c>
      <c r="B120" s="114" t="str">
        <f>IF([7]道具信息!B120="","",[7]道具信息!B120)</f>
        <v/>
      </c>
      <c r="C120" s="114" t="str">
        <f>IF([7]道具信息!C120="","",[7]道具信息!C120)</f>
        <v/>
      </c>
      <c r="D120" s="114" t="str">
        <f>IF([7]道具信息!D120="","",[7]道具信息!D120)</f>
        <v>7级阵旗</v>
      </c>
      <c r="E120" s="114">
        <f>IF([7]道具信息!E120="","",[7]道具信息!E120)</f>
        <v>114895</v>
      </c>
      <c r="F120" s="114">
        <f>IF([7]道具信息!F120="","",[7]道具信息!F120)</f>
        <v>1</v>
      </c>
      <c r="G120" s="114">
        <f>IF([7]道具信息!G120="","",[7]道具信息!G120)</f>
        <v>1</v>
      </c>
      <c r="H120" s="114">
        <f>IF([7]道具信息!H120="","",[7]道具信息!H120)</f>
        <v>1</v>
      </c>
      <c r="I120" s="114">
        <f>IF([7]道具信息!I120="","",[7]道具信息!I120)</f>
        <v>114895</v>
      </c>
      <c r="J120" s="114">
        <f>IF([7]道具信息!J120="","",[7]道具信息!J120)</f>
        <v>114895</v>
      </c>
      <c r="K120" s="114">
        <f>IF([7]道具信息!K120="","",[7]道具信息!K120)</f>
        <v>114895</v>
      </c>
      <c r="L120" s="114" t="str">
        <f>IF([7]道具信息!L120="","",[7]道具信息!L120)</f>
        <v/>
      </c>
      <c r="M120" s="114" t="str">
        <f>IF([7]道具信息!M120="","",[7]道具信息!M120)</f>
        <v/>
      </c>
      <c r="N120" s="114" t="str">
        <f>IF([7]道具信息!N120="","",[7]道具信息!N120)</f>
        <v/>
      </c>
      <c r="O120" s="114" t="str">
        <f>IF([7]道具信息!O120="","",[7]道具信息!O120)</f>
        <v/>
      </c>
      <c r="P120" s="114" t="str">
        <f>IF([7]道具信息!P120="","",[7]道具信息!P120)</f>
        <v/>
      </c>
      <c r="Q120" s="114" t="str">
        <f>IF([7]道具信息!Q120="","",[7]道具信息!Q120)</f>
        <v/>
      </c>
      <c r="R120" s="114" t="str">
        <f>IF([7]道具信息!R120="","",[7]道具信息!R120)</f>
        <v/>
      </c>
      <c r="S120" s="114" t="str">
        <f>IF([7]道具信息!S120="","",[7]道具信息!S120)</f>
        <v/>
      </c>
      <c r="T120" s="114" t="str">
        <f>IF([7]道具信息!T120="","",[7]道具信息!T120)</f>
        <v/>
      </c>
      <c r="U120" s="114" t="str">
        <f>IF([7]道具信息!U120="","",[7]道具信息!U120)</f>
        <v/>
      </c>
      <c r="V120" s="114" t="str">
        <f>IF([7]道具信息!V120="","",[7]道具信息!V120)</f>
        <v/>
      </c>
      <c r="W120" s="114" t="str">
        <f>IF([7]道具信息!W120="","",[7]道具信息!W120)</f>
        <v/>
      </c>
      <c r="X120" s="114" t="str">
        <f>IF([7]道具信息!X120="","",[7]道具信息!X120)</f>
        <v/>
      </c>
      <c r="Y120" s="114" t="str">
        <f>IF([7]道具信息!Y120="","",[7]道具信息!Y120)</f>
        <v/>
      </c>
      <c r="Z120" s="114" t="str">
        <f>IF([7]道具信息!Z120="","",[7]道具信息!Z120)</f>
        <v/>
      </c>
    </row>
    <row r="121" spans="1:26" x14ac:dyDescent="0.2">
      <c r="A121" s="114" t="str">
        <f>IF([7]道具信息!A121="","",[7]道具信息!A121)</f>
        <v/>
      </c>
      <c r="B121" s="114" t="str">
        <f>IF([7]道具信息!B121="","",[7]道具信息!B121)</f>
        <v/>
      </c>
      <c r="C121" s="114" t="str">
        <f>IF([7]道具信息!C121="","",[7]道具信息!C121)</f>
        <v/>
      </c>
      <c r="D121" s="114" t="str">
        <f>IF([7]道具信息!D121="","",[7]道具信息!D121)</f>
        <v>8级阵旗</v>
      </c>
      <c r="E121" s="114">
        <f>IF([7]道具信息!E121="","",[7]道具信息!E121)</f>
        <v>200695</v>
      </c>
      <c r="F121" s="114">
        <f>IF([7]道具信息!F121="","",[7]道具信息!F121)</f>
        <v>1</v>
      </c>
      <c r="G121" s="114">
        <f>IF([7]道具信息!G121="","",[7]道具信息!G121)</f>
        <v>1</v>
      </c>
      <c r="H121" s="114">
        <f>IF([7]道具信息!H121="","",[7]道具信息!H121)</f>
        <v>1</v>
      </c>
      <c r="I121" s="114">
        <f>IF([7]道具信息!I121="","",[7]道具信息!I121)</f>
        <v>200695</v>
      </c>
      <c r="J121" s="114">
        <f>IF([7]道具信息!J121="","",[7]道具信息!J121)</f>
        <v>200695</v>
      </c>
      <c r="K121" s="114">
        <f>IF([7]道具信息!K121="","",[7]道具信息!K121)</f>
        <v>200695</v>
      </c>
      <c r="L121" s="114" t="str">
        <f>IF([7]道具信息!L121="","",[7]道具信息!L121)</f>
        <v/>
      </c>
      <c r="M121" s="114" t="str">
        <f>IF([7]道具信息!M121="","",[7]道具信息!M121)</f>
        <v/>
      </c>
      <c r="N121" s="114" t="str">
        <f>IF([7]道具信息!N121="","",[7]道具信息!N121)</f>
        <v/>
      </c>
      <c r="O121" s="114" t="str">
        <f>IF([7]道具信息!O121="","",[7]道具信息!O121)</f>
        <v/>
      </c>
      <c r="P121" s="114" t="str">
        <f>IF([7]道具信息!P121="","",[7]道具信息!P121)</f>
        <v/>
      </c>
      <c r="Q121" s="114" t="str">
        <f>IF([7]道具信息!Q121="","",[7]道具信息!Q121)</f>
        <v/>
      </c>
      <c r="R121" s="114" t="str">
        <f>IF([7]道具信息!R121="","",[7]道具信息!R121)</f>
        <v/>
      </c>
      <c r="S121" s="114" t="str">
        <f>IF([7]道具信息!S121="","",[7]道具信息!S121)</f>
        <v/>
      </c>
      <c r="T121" s="114" t="str">
        <f>IF([7]道具信息!T121="","",[7]道具信息!T121)</f>
        <v/>
      </c>
      <c r="U121" s="114" t="str">
        <f>IF([7]道具信息!U121="","",[7]道具信息!U121)</f>
        <v/>
      </c>
      <c r="V121" s="114" t="str">
        <f>IF([7]道具信息!V121="","",[7]道具信息!V121)</f>
        <v/>
      </c>
      <c r="W121" s="114" t="str">
        <f>IF([7]道具信息!W121="","",[7]道具信息!W121)</f>
        <v/>
      </c>
      <c r="X121" s="114" t="str">
        <f>IF([7]道具信息!X121="","",[7]道具信息!X121)</f>
        <v/>
      </c>
      <c r="Y121" s="114" t="str">
        <f>IF([7]道具信息!Y121="","",[7]道具信息!Y121)</f>
        <v/>
      </c>
      <c r="Z121" s="114" t="str">
        <f>IF([7]道具信息!Z121="","",[7]道具信息!Z121)</f>
        <v/>
      </c>
    </row>
    <row r="122" spans="1:26" x14ac:dyDescent="0.2">
      <c r="A122" s="114" t="str">
        <f>IF([7]道具信息!A122="","",[7]道具信息!A122)</f>
        <v/>
      </c>
      <c r="B122" s="114" t="str">
        <f>IF([7]道具信息!B122="","",[7]道具信息!B122)</f>
        <v/>
      </c>
      <c r="C122" s="114" t="str">
        <f>IF([7]道具信息!C122="","",[7]道具信息!C122)</f>
        <v/>
      </c>
      <c r="D122" s="114" t="str">
        <f>IF([7]道具信息!D122="","",[7]道具信息!D122)</f>
        <v>9级阵旗</v>
      </c>
      <c r="E122" s="114">
        <f>IF([7]道具信息!E122="","",[7]道具信息!E122)</f>
        <v>321695</v>
      </c>
      <c r="F122" s="114">
        <f>IF([7]道具信息!F122="","",[7]道具信息!F122)</f>
        <v>1</v>
      </c>
      <c r="G122" s="114">
        <f>IF([7]道具信息!G122="","",[7]道具信息!G122)</f>
        <v>1</v>
      </c>
      <c r="H122" s="114">
        <f>IF([7]道具信息!H122="","",[7]道具信息!H122)</f>
        <v>1</v>
      </c>
      <c r="I122" s="114">
        <f>IF([7]道具信息!I122="","",[7]道具信息!I122)</f>
        <v>321695</v>
      </c>
      <c r="J122" s="114">
        <f>IF([7]道具信息!J122="","",[7]道具信息!J122)</f>
        <v>321695</v>
      </c>
      <c r="K122" s="114">
        <f>IF([7]道具信息!K122="","",[7]道具信息!K122)</f>
        <v>321695</v>
      </c>
      <c r="L122" s="114" t="str">
        <f>IF([7]道具信息!L122="","",[7]道具信息!L122)</f>
        <v/>
      </c>
      <c r="M122" s="114" t="str">
        <f>IF([7]道具信息!M122="","",[7]道具信息!M122)</f>
        <v/>
      </c>
      <c r="N122" s="114" t="str">
        <f>IF([7]道具信息!N122="","",[7]道具信息!N122)</f>
        <v/>
      </c>
      <c r="O122" s="114" t="str">
        <f>IF([7]道具信息!O122="","",[7]道具信息!O122)</f>
        <v/>
      </c>
      <c r="P122" s="114" t="str">
        <f>IF([7]道具信息!P122="","",[7]道具信息!P122)</f>
        <v/>
      </c>
      <c r="Q122" s="114" t="str">
        <f>IF([7]道具信息!Q122="","",[7]道具信息!Q122)</f>
        <v/>
      </c>
      <c r="R122" s="114" t="str">
        <f>IF([7]道具信息!R122="","",[7]道具信息!R122)</f>
        <v/>
      </c>
      <c r="S122" s="114" t="str">
        <f>IF([7]道具信息!S122="","",[7]道具信息!S122)</f>
        <v/>
      </c>
      <c r="T122" s="114" t="str">
        <f>IF([7]道具信息!T122="","",[7]道具信息!T122)</f>
        <v/>
      </c>
      <c r="U122" s="114" t="str">
        <f>IF([7]道具信息!U122="","",[7]道具信息!U122)</f>
        <v/>
      </c>
      <c r="V122" s="114" t="str">
        <f>IF([7]道具信息!V122="","",[7]道具信息!V122)</f>
        <v/>
      </c>
      <c r="W122" s="114" t="str">
        <f>IF([7]道具信息!W122="","",[7]道具信息!W122)</f>
        <v/>
      </c>
      <c r="X122" s="114" t="str">
        <f>IF([7]道具信息!X122="","",[7]道具信息!X122)</f>
        <v/>
      </c>
      <c r="Y122" s="114" t="str">
        <f>IF([7]道具信息!Y122="","",[7]道具信息!Y122)</f>
        <v/>
      </c>
      <c r="Z122" s="114" t="str">
        <f>IF([7]道具信息!Z122="","",[7]道具信息!Z122)</f>
        <v/>
      </c>
    </row>
    <row r="123" spans="1:26" x14ac:dyDescent="0.2">
      <c r="A123" s="114" t="str">
        <f>IF([7]道具信息!A123="","",[7]道具信息!A123)</f>
        <v/>
      </c>
      <c r="B123" s="114" t="str">
        <f>IF([7]道具信息!B123="","",[7]道具信息!B123)</f>
        <v/>
      </c>
      <c r="C123" s="114" t="str">
        <f>IF([7]道具信息!C123="","",[7]道具信息!C123)</f>
        <v/>
      </c>
      <c r="D123" s="114" t="str">
        <f>IF([7]道具信息!D123="","",[7]道具信息!D123)</f>
        <v/>
      </c>
      <c r="E123" s="114" t="str">
        <f>IF([7]道具信息!E123="","",[7]道具信息!E123)</f>
        <v/>
      </c>
      <c r="F123" s="114" t="str">
        <f>IF([7]道具信息!F123="","",[7]道具信息!F123)</f>
        <v/>
      </c>
      <c r="G123" s="114" t="str">
        <f>IF([7]道具信息!G123="","",[7]道具信息!G123)</f>
        <v/>
      </c>
      <c r="H123" s="114" t="str">
        <f>IF([7]道具信息!H123="","",[7]道具信息!H123)</f>
        <v/>
      </c>
      <c r="I123" s="114" t="str">
        <f>IF([7]道具信息!I123="","",[7]道具信息!I123)</f>
        <v/>
      </c>
      <c r="J123" s="114" t="str">
        <f>IF([7]道具信息!J123="","",[7]道具信息!J123)</f>
        <v/>
      </c>
      <c r="K123" s="114" t="str">
        <f>IF([7]道具信息!K123="","",[7]道具信息!K123)</f>
        <v/>
      </c>
      <c r="L123" s="114" t="str">
        <f>IF([7]道具信息!L123="","",[7]道具信息!L123)</f>
        <v/>
      </c>
      <c r="M123" s="114" t="str">
        <f>IF([7]道具信息!M123="","",[7]道具信息!M123)</f>
        <v/>
      </c>
      <c r="N123" s="114" t="str">
        <f>IF([7]道具信息!N123="","",[7]道具信息!N123)</f>
        <v/>
      </c>
      <c r="O123" s="114" t="str">
        <f>IF([7]道具信息!O123="","",[7]道具信息!O123)</f>
        <v/>
      </c>
      <c r="P123" s="114" t="str">
        <f>IF([7]道具信息!P123="","",[7]道具信息!P123)</f>
        <v/>
      </c>
      <c r="Q123" s="114" t="str">
        <f>IF([7]道具信息!Q123="","",[7]道具信息!Q123)</f>
        <v/>
      </c>
      <c r="R123" s="114" t="str">
        <f>IF([7]道具信息!R123="","",[7]道具信息!R123)</f>
        <v/>
      </c>
      <c r="S123" s="114" t="str">
        <f>IF([7]道具信息!S123="","",[7]道具信息!S123)</f>
        <v/>
      </c>
      <c r="T123" s="114" t="str">
        <f>IF([7]道具信息!T123="","",[7]道具信息!T123)</f>
        <v/>
      </c>
      <c r="U123" s="114" t="str">
        <f>IF([7]道具信息!U123="","",[7]道具信息!U123)</f>
        <v/>
      </c>
      <c r="V123" s="114" t="str">
        <f>IF([7]道具信息!V123="","",[7]道具信息!V123)</f>
        <v/>
      </c>
      <c r="W123" s="114" t="str">
        <f>IF([7]道具信息!W123="","",[7]道具信息!W123)</f>
        <v/>
      </c>
      <c r="X123" s="114" t="str">
        <f>IF([7]道具信息!X123="","",[7]道具信息!X123)</f>
        <v/>
      </c>
      <c r="Y123" s="114" t="str">
        <f>IF([7]道具信息!Y123="","",[7]道具信息!Y123)</f>
        <v/>
      </c>
      <c r="Z123" s="114" t="str">
        <f>IF([7]道具信息!Z123="","",[7]道具信息!Z123)</f>
        <v/>
      </c>
    </row>
    <row r="124" spans="1:26" x14ac:dyDescent="0.2">
      <c r="A124" s="114" t="str">
        <f>IF([7]道具信息!A124="","",[7]道具信息!A124)</f>
        <v/>
      </c>
      <c r="B124" s="114" t="str">
        <f>IF([7]道具信息!B124="","",[7]道具信息!B124)</f>
        <v/>
      </c>
      <c r="C124" s="114" t="str">
        <f>IF([7]道具信息!C124="","",[7]道具信息!C124)</f>
        <v/>
      </c>
      <c r="D124" s="114" t="str">
        <f>IF([7]道具信息!D124="","",[7]道具信息!D124)</f>
        <v/>
      </c>
      <c r="E124" s="114" t="str">
        <f>IF([7]道具信息!E124="","",[7]道具信息!E124)</f>
        <v/>
      </c>
      <c r="F124" s="114" t="str">
        <f>IF([7]道具信息!F124="","",[7]道具信息!F124)</f>
        <v/>
      </c>
      <c r="G124" s="114" t="str">
        <f>IF([7]道具信息!G124="","",[7]道具信息!G124)</f>
        <v/>
      </c>
      <c r="H124" s="114" t="str">
        <f>IF([7]道具信息!H124="","",[7]道具信息!H124)</f>
        <v/>
      </c>
      <c r="I124" s="114" t="str">
        <f>IF([7]道具信息!I124="","",[7]道具信息!I124)</f>
        <v/>
      </c>
      <c r="J124" s="114" t="str">
        <f>IF([7]道具信息!J124="","",[7]道具信息!J124)</f>
        <v/>
      </c>
      <c r="K124" s="114" t="str">
        <f>IF([7]道具信息!K124="","",[7]道具信息!K124)</f>
        <v/>
      </c>
      <c r="L124" s="114" t="str">
        <f>IF([7]道具信息!L124="","",[7]道具信息!L124)</f>
        <v/>
      </c>
      <c r="M124" s="114" t="str">
        <f>IF([7]道具信息!M124="","",[7]道具信息!M124)</f>
        <v/>
      </c>
      <c r="N124" s="114" t="str">
        <f>IF([7]道具信息!N124="","",[7]道具信息!N124)</f>
        <v/>
      </c>
      <c r="O124" s="114" t="str">
        <f>IF([7]道具信息!O124="","",[7]道具信息!O124)</f>
        <v/>
      </c>
      <c r="P124" s="114" t="str">
        <f>IF([7]道具信息!P124="","",[7]道具信息!P124)</f>
        <v/>
      </c>
      <c r="Q124" s="114" t="str">
        <f>IF([7]道具信息!Q124="","",[7]道具信息!Q124)</f>
        <v/>
      </c>
      <c r="R124" s="114" t="str">
        <f>IF([7]道具信息!R124="","",[7]道具信息!R124)</f>
        <v/>
      </c>
      <c r="S124" s="114" t="str">
        <f>IF([7]道具信息!S124="","",[7]道具信息!S124)</f>
        <v/>
      </c>
      <c r="T124" s="114" t="str">
        <f>IF([7]道具信息!T124="","",[7]道具信息!T124)</f>
        <v/>
      </c>
      <c r="U124" s="114" t="str">
        <f>IF([7]道具信息!U124="","",[7]道具信息!U124)</f>
        <v/>
      </c>
      <c r="V124" s="114" t="str">
        <f>IF([7]道具信息!V124="","",[7]道具信息!V124)</f>
        <v/>
      </c>
      <c r="W124" s="114" t="str">
        <f>IF([7]道具信息!W124="","",[7]道具信息!W124)</f>
        <v/>
      </c>
      <c r="X124" s="114" t="str">
        <f>IF([7]道具信息!X124="","",[7]道具信息!X124)</f>
        <v/>
      </c>
      <c r="Y124" s="114" t="str">
        <f>IF([7]道具信息!Y124="","",[7]道具信息!Y124)</f>
        <v/>
      </c>
      <c r="Z124" s="114" t="str">
        <f>IF([7]道具信息!Z124="","",[7]道具信息!Z124)</f>
        <v/>
      </c>
    </row>
    <row r="125" spans="1:26" x14ac:dyDescent="0.2">
      <c r="A125" s="114" t="str">
        <f>IF([7]道具信息!A125="","",[7]道具信息!A125)</f>
        <v/>
      </c>
      <c r="B125" s="114" t="str">
        <f>IF([7]道具信息!B125="","",[7]道具信息!B125)</f>
        <v/>
      </c>
      <c r="C125" s="114" t="str">
        <f>IF([7]道具信息!C125="","",[7]道具信息!C125)</f>
        <v/>
      </c>
      <c r="D125" s="114" t="str">
        <f>IF([7]道具信息!D125="","",[7]道具信息!D125)</f>
        <v>普通随机图纸</v>
      </c>
      <c r="E125" s="114">
        <f>IF([7]道具信息!E125="","",[7]道具信息!E125)</f>
        <v>50</v>
      </c>
      <c r="F125" s="114">
        <f>IF([7]道具信息!F125="","",[7]道具信息!F125)</f>
        <v>1</v>
      </c>
      <c r="G125" s="114">
        <f>IF([7]道具信息!G125="","",[7]道具信息!G125)</f>
        <v>0.2</v>
      </c>
      <c r="H125" s="114">
        <f>IF([7]道具信息!H125="","",[7]道具信息!H125)</f>
        <v>0.2</v>
      </c>
      <c r="I125" s="114" t="str">
        <f>IF([7]道具信息!I125="","",[7]道具信息!I125)</f>
        <v/>
      </c>
      <c r="J125" s="114" t="str">
        <f>IF([7]道具信息!J125="","",[7]道具信息!J125)</f>
        <v/>
      </c>
      <c r="K125" s="114" t="str">
        <f>IF([7]道具信息!K125="","",[7]道具信息!K125)</f>
        <v/>
      </c>
      <c r="L125" s="114" t="str">
        <f>IF([7]道具信息!L125="","",[7]道具信息!L125)</f>
        <v/>
      </c>
      <c r="M125" s="114" t="str">
        <f>IF([7]道具信息!M125="","",[7]道具信息!M125)</f>
        <v/>
      </c>
      <c r="N125" s="114" t="str">
        <f>IF([7]道具信息!N125="","",[7]道具信息!N125)</f>
        <v/>
      </c>
      <c r="O125" s="114" t="str">
        <f>IF([7]道具信息!O125="","",[7]道具信息!O125)</f>
        <v/>
      </c>
      <c r="P125" s="114" t="str">
        <f>IF([7]道具信息!P125="","",[7]道具信息!P125)</f>
        <v/>
      </c>
      <c r="Q125" s="114" t="str">
        <f>IF([7]道具信息!Q125="","",[7]道具信息!Q125)</f>
        <v/>
      </c>
      <c r="R125" s="114" t="str">
        <f>IF([7]道具信息!R125="","",[7]道具信息!R125)</f>
        <v/>
      </c>
      <c r="S125" s="114" t="str">
        <f>IF([7]道具信息!S125="","",[7]道具信息!S125)</f>
        <v/>
      </c>
      <c r="T125" s="114" t="str">
        <f>IF([7]道具信息!T125="","",[7]道具信息!T125)</f>
        <v/>
      </c>
      <c r="U125" s="114" t="str">
        <f>IF([7]道具信息!U125="","",[7]道具信息!U125)</f>
        <v/>
      </c>
      <c r="V125" s="114" t="str">
        <f>IF([7]道具信息!V125="","",[7]道具信息!V125)</f>
        <v/>
      </c>
      <c r="W125" s="114" t="str">
        <f>IF([7]道具信息!W125="","",[7]道具信息!W125)</f>
        <v/>
      </c>
      <c r="X125" s="114" t="str">
        <f>IF([7]道具信息!X125="","",[7]道具信息!X125)</f>
        <v/>
      </c>
      <c r="Y125" s="114" t="str">
        <f>IF([7]道具信息!Y125="","",[7]道具信息!Y125)</f>
        <v/>
      </c>
      <c r="Z125" s="114" t="str">
        <f>IF([7]道具信息!Z125="","",[7]道具信息!Z125)</f>
        <v/>
      </c>
    </row>
    <row r="126" spans="1:26" x14ac:dyDescent="0.2">
      <c r="A126" s="114" t="str">
        <f>IF([7]道具信息!A126="","",[7]道具信息!A126)</f>
        <v/>
      </c>
      <c r="B126" s="114" t="str">
        <f>IF([7]道具信息!B126="","",[7]道具信息!B126)</f>
        <v/>
      </c>
      <c r="C126" s="114">
        <f>IF([7]道具信息!C126="","",[7]道具信息!C126)</f>
        <v>21001</v>
      </c>
      <c r="D126" s="114" t="str">
        <f>IF([7]道具信息!D126="","",[7]道具信息!D126)</f>
        <v>精良随机图纸</v>
      </c>
      <c r="E126" s="114">
        <f>IF([7]道具信息!E126="","",[7]道具信息!E126)</f>
        <v>190</v>
      </c>
      <c r="F126" s="114">
        <f>IF([7]道具信息!F126="","",[7]道具信息!F126)</f>
        <v>1</v>
      </c>
      <c r="G126" s="114">
        <f>IF([7]道具信息!G126="","",[7]道具信息!G126)</f>
        <v>0.2</v>
      </c>
      <c r="H126" s="114">
        <f>IF([7]道具信息!H126="","",[7]道具信息!H126)</f>
        <v>0.2</v>
      </c>
      <c r="I126" s="114">
        <f>IF([7]道具信息!I126="","",[7]道具信息!I126)</f>
        <v>190</v>
      </c>
      <c r="J126" s="114">
        <f>IF([7]道具信息!J126="","",[7]道具信息!J126)</f>
        <v>38</v>
      </c>
      <c r="K126" s="114">
        <f>IF([7]道具信息!K126="","",[7]道具信息!K126)</f>
        <v>38</v>
      </c>
      <c r="L126" s="114" t="str">
        <f>IF([7]道具信息!L126="","",[7]道具信息!L126)</f>
        <v>使用后获得10000安全粮食</v>
      </c>
      <c r="M126" s="114" t="str">
        <f>IF([7]道具信息!M126="","",[7]道具信息!M126)</f>
        <v/>
      </c>
      <c r="N126" s="114" t="str">
        <f>IF([7]道具信息!N126="","",[7]道具信息!N126)</f>
        <v/>
      </c>
      <c r="O126" s="114" t="str">
        <f>IF([7]道具信息!O126="","",[7]道具信息!O126)</f>
        <v/>
      </c>
      <c r="P126" s="114" t="str">
        <f>IF([7]道具信息!P126="","",[7]道具信息!P126)</f>
        <v/>
      </c>
      <c r="Q126" s="114" t="str">
        <f>IF([7]道具信息!Q126="","",[7]道具信息!Q126)</f>
        <v/>
      </c>
      <c r="R126" s="114" t="str">
        <f>IF([7]道具信息!R126="","",[7]道具信息!R126)</f>
        <v/>
      </c>
      <c r="S126" s="114" t="str">
        <f>IF([7]道具信息!S126="","",[7]道具信息!S126)</f>
        <v/>
      </c>
      <c r="T126" s="114" t="str">
        <f>IF([7]道具信息!T126="","",[7]道具信息!T126)</f>
        <v/>
      </c>
      <c r="U126" s="114" t="str">
        <f>IF([7]道具信息!U126="","",[7]道具信息!U126)</f>
        <v/>
      </c>
      <c r="V126" s="114" t="str">
        <f>IF([7]道具信息!V126="","",[7]道具信息!V126)</f>
        <v/>
      </c>
      <c r="W126" s="114" t="str">
        <f>IF([7]道具信息!W126="","",[7]道具信息!W126)</f>
        <v/>
      </c>
      <c r="X126" s="114" t="str">
        <f>IF([7]道具信息!X126="","",[7]道具信息!X126)</f>
        <v/>
      </c>
      <c r="Y126" s="114" t="str">
        <f>IF([7]道具信息!Y126="","",[7]道具信息!Y126)</f>
        <v/>
      </c>
      <c r="Z126" s="114" t="str">
        <f>IF([7]道具信息!Z126="","",[7]道具信息!Z126)</f>
        <v/>
      </c>
    </row>
    <row r="127" spans="1:26" x14ac:dyDescent="0.2">
      <c r="A127" s="114" t="str">
        <f>IF([7]道具信息!A127="","",[7]道具信息!A127)</f>
        <v/>
      </c>
      <c r="B127" s="114" t="str">
        <f>IF([7]道具信息!B127="","",[7]道具信息!B127)</f>
        <v/>
      </c>
      <c r="C127" s="114">
        <f>IF([7]道具信息!C127="","",[7]道具信息!C127)</f>
        <v>21002</v>
      </c>
      <c r="D127" s="114" t="str">
        <f>IF([7]道具信息!D127="","",[7]道具信息!D127)</f>
        <v>优质随机图纸</v>
      </c>
      <c r="E127" s="114">
        <f>IF([7]道具信息!E127="","",[7]道具信息!E127)</f>
        <v>675</v>
      </c>
      <c r="F127" s="114">
        <f>IF([7]道具信息!F127="","",[7]道具信息!F127)</f>
        <v>1</v>
      </c>
      <c r="G127" s="114">
        <f>IF([7]道具信息!G127="","",[7]道具信息!G127)</f>
        <v>1</v>
      </c>
      <c r="H127" s="114">
        <f>IF([7]道具信息!H127="","",[7]道具信息!H127)</f>
        <v>0.18518518518518517</v>
      </c>
      <c r="I127" s="114">
        <f>IF([7]道具信息!I127="","",[7]道具信息!I127)</f>
        <v>675</v>
      </c>
      <c r="J127" s="114">
        <f>IF([7]道具信息!J127="","",[7]道具信息!J127)</f>
        <v>675</v>
      </c>
      <c r="K127" s="114">
        <f>IF([7]道具信息!K127="","",[7]道具信息!K127)</f>
        <v>125</v>
      </c>
      <c r="L127" s="114" t="str">
        <f>IF([7]道具信息!L127="","",[7]道具信息!L127)</f>
        <v>使用后获得50000安全粮食</v>
      </c>
      <c r="M127" s="114" t="str">
        <f>IF([7]道具信息!M127="","",[7]道具信息!M127)</f>
        <v/>
      </c>
      <c r="N127" s="114" t="str">
        <f>IF([7]道具信息!N127="","",[7]道具信息!N127)</f>
        <v/>
      </c>
      <c r="O127" s="114" t="str">
        <f>IF([7]道具信息!O127="","",[7]道具信息!O127)</f>
        <v/>
      </c>
      <c r="P127" s="114" t="str">
        <f>IF([7]道具信息!P127="","",[7]道具信息!P127)</f>
        <v/>
      </c>
      <c r="Q127" s="114" t="str">
        <f>IF([7]道具信息!Q127="","",[7]道具信息!Q127)</f>
        <v/>
      </c>
      <c r="R127" s="114" t="str">
        <f>IF([7]道具信息!R127="","",[7]道具信息!R127)</f>
        <v/>
      </c>
      <c r="S127" s="114" t="str">
        <f>IF([7]道具信息!S127="","",[7]道具信息!S127)</f>
        <v/>
      </c>
      <c r="T127" s="114" t="str">
        <f>IF([7]道具信息!T127="","",[7]道具信息!T127)</f>
        <v/>
      </c>
      <c r="U127" s="114" t="str">
        <f>IF([7]道具信息!U127="","",[7]道具信息!U127)</f>
        <v/>
      </c>
      <c r="V127" s="114" t="str">
        <f>IF([7]道具信息!V127="","",[7]道具信息!V127)</f>
        <v/>
      </c>
      <c r="W127" s="114" t="str">
        <f>IF([7]道具信息!W127="","",[7]道具信息!W127)</f>
        <v/>
      </c>
      <c r="X127" s="114" t="str">
        <f>IF([7]道具信息!X127="","",[7]道具信息!X127)</f>
        <v/>
      </c>
      <c r="Y127" s="114" t="str">
        <f>IF([7]道具信息!Y127="","",[7]道具信息!Y127)</f>
        <v/>
      </c>
      <c r="Z127" s="114" t="str">
        <f>IF([7]道具信息!Z127="","",[7]道具信息!Z127)</f>
        <v/>
      </c>
    </row>
    <row r="128" spans="1:26" x14ac:dyDescent="0.2">
      <c r="A128" s="114" t="str">
        <f>IF([7]道具信息!A128="","",[7]道具信息!A128)</f>
        <v/>
      </c>
      <c r="B128" s="114" t="str">
        <f>IF([7]道具信息!B128="","",[7]道具信息!B128)</f>
        <v/>
      </c>
      <c r="C128" s="114">
        <f>IF([7]道具信息!C128="","",[7]道具信息!C128)</f>
        <v>21003</v>
      </c>
      <c r="D128" s="114" t="str">
        <f>IF([7]道具信息!D128="","",[7]道具信息!D128)</f>
        <v>珍稀随机图纸</v>
      </c>
      <c r="E128" s="114">
        <f>IF([7]道具信息!E128="","",[7]道具信息!E128)</f>
        <v>975</v>
      </c>
      <c r="F128" s="114">
        <f>IF([7]道具信息!F128="","",[7]道具信息!F128)</f>
        <v>1</v>
      </c>
      <c r="G128" s="114">
        <f>IF([7]道具信息!G128="","",[7]道具信息!G128)</f>
        <v>1</v>
      </c>
      <c r="H128" s="114">
        <f>IF([7]道具信息!H128="","",[7]道具信息!H128)</f>
        <v>1</v>
      </c>
      <c r="I128" s="114">
        <f>IF([7]道具信息!I128="","",[7]道具信息!I128)</f>
        <v>975</v>
      </c>
      <c r="J128" s="114">
        <f>IF([7]道具信息!J128="","",[7]道具信息!J128)</f>
        <v>975</v>
      </c>
      <c r="K128" s="114">
        <f>IF([7]道具信息!K128="","",[7]道具信息!K128)</f>
        <v>975</v>
      </c>
      <c r="L128" s="114" t="str">
        <f>IF([7]道具信息!L128="","",[7]道具信息!L128)</f>
        <v>使用后获得150000安全粮食</v>
      </c>
      <c r="M128" s="114" t="str">
        <f>IF([7]道具信息!M128="","",[7]道具信息!M128)</f>
        <v/>
      </c>
      <c r="N128" s="114" t="str">
        <f>IF([7]道具信息!N128="","",[7]道具信息!N128)</f>
        <v/>
      </c>
      <c r="O128" s="114" t="str">
        <f>IF([7]道具信息!O128="","",[7]道具信息!O128)</f>
        <v/>
      </c>
      <c r="P128" s="114" t="str">
        <f>IF([7]道具信息!P128="","",[7]道具信息!P128)</f>
        <v/>
      </c>
      <c r="Q128" s="114" t="str">
        <f>IF([7]道具信息!Q128="","",[7]道具信息!Q128)</f>
        <v/>
      </c>
      <c r="R128" s="114" t="str">
        <f>IF([7]道具信息!R128="","",[7]道具信息!R128)</f>
        <v/>
      </c>
      <c r="S128" s="114" t="str">
        <f>IF([7]道具信息!S128="","",[7]道具信息!S128)</f>
        <v/>
      </c>
      <c r="T128" s="114" t="str">
        <f>IF([7]道具信息!T128="","",[7]道具信息!T128)</f>
        <v/>
      </c>
      <c r="U128" s="114" t="str">
        <f>IF([7]道具信息!U128="","",[7]道具信息!U128)</f>
        <v/>
      </c>
      <c r="V128" s="114" t="str">
        <f>IF([7]道具信息!V128="","",[7]道具信息!V128)</f>
        <v/>
      </c>
      <c r="W128" s="114" t="str">
        <f>IF([7]道具信息!W128="","",[7]道具信息!W128)</f>
        <v/>
      </c>
      <c r="X128" s="114" t="str">
        <f>IF([7]道具信息!X128="","",[7]道具信息!X128)</f>
        <v/>
      </c>
      <c r="Y128" s="114" t="str">
        <f>IF([7]道具信息!Y128="","",[7]道具信息!Y128)</f>
        <v/>
      </c>
      <c r="Z128" s="114" t="str">
        <f>IF([7]道具信息!Z128="","",[7]道具信息!Z128)</f>
        <v/>
      </c>
    </row>
    <row r="129" spans="1:26" x14ac:dyDescent="0.2">
      <c r="A129" s="114" t="str">
        <f>IF([7]道具信息!A129="","",[7]道具信息!A129)</f>
        <v/>
      </c>
      <c r="B129" s="114" t="str">
        <f>IF([7]道具信息!B129="","",[7]道具信息!B129)</f>
        <v/>
      </c>
      <c r="C129" s="114">
        <f>IF([7]道具信息!C129="","",[7]道具信息!C129)</f>
        <v>21004</v>
      </c>
      <c r="D129" s="114" t="str">
        <f>IF([7]道具信息!D129="","",[7]道具信息!D129)</f>
        <v>传世随机图纸</v>
      </c>
      <c r="E129" s="114">
        <f>IF([7]道具信息!E129="","",[7]道具信息!E129)</f>
        <v>2800</v>
      </c>
      <c r="F129" s="114">
        <f>IF([7]道具信息!F129="","",[7]道具信息!F129)</f>
        <v>1</v>
      </c>
      <c r="G129" s="114">
        <f>IF([7]道具信息!G129="","",[7]道具信息!G129)</f>
        <v>1</v>
      </c>
      <c r="H129" s="114">
        <f>IF([7]道具信息!H129="","",[7]道具信息!H129)</f>
        <v>1</v>
      </c>
      <c r="I129" s="114">
        <f>IF([7]道具信息!I129="","",[7]道具信息!I129)</f>
        <v>2800</v>
      </c>
      <c r="J129" s="114">
        <f>IF([7]道具信息!J129="","",[7]道具信息!J129)</f>
        <v>2800</v>
      </c>
      <c r="K129" s="114">
        <f>IF([7]道具信息!K129="","",[7]道具信息!K129)</f>
        <v>2800</v>
      </c>
      <c r="L129" s="114" t="str">
        <f>IF([7]道具信息!L129="","",[7]道具信息!L129)</f>
        <v>使用后获得500000安全粮食</v>
      </c>
      <c r="M129" s="114" t="str">
        <f>IF([7]道具信息!M129="","",[7]道具信息!M129)</f>
        <v/>
      </c>
      <c r="N129" s="114" t="str">
        <f>IF([7]道具信息!N129="","",[7]道具信息!N129)</f>
        <v/>
      </c>
      <c r="O129" s="114" t="str">
        <f>IF([7]道具信息!O129="","",[7]道具信息!O129)</f>
        <v/>
      </c>
      <c r="P129" s="114" t="str">
        <f>IF([7]道具信息!P129="","",[7]道具信息!P129)</f>
        <v/>
      </c>
      <c r="Q129" s="114" t="str">
        <f>IF([7]道具信息!Q129="","",[7]道具信息!Q129)</f>
        <v/>
      </c>
      <c r="R129" s="114" t="str">
        <f>IF([7]道具信息!R129="","",[7]道具信息!R129)</f>
        <v/>
      </c>
      <c r="S129" s="114" t="str">
        <f>IF([7]道具信息!S129="","",[7]道具信息!S129)</f>
        <v/>
      </c>
      <c r="T129" s="114" t="str">
        <f>IF([7]道具信息!T129="","",[7]道具信息!T129)</f>
        <v/>
      </c>
      <c r="U129" s="114" t="str">
        <f>IF([7]道具信息!U129="","",[7]道具信息!U129)</f>
        <v/>
      </c>
      <c r="V129" s="114" t="str">
        <f>IF([7]道具信息!V129="","",[7]道具信息!V129)</f>
        <v/>
      </c>
      <c r="W129" s="114" t="str">
        <f>IF([7]道具信息!W129="","",[7]道具信息!W129)</f>
        <v/>
      </c>
      <c r="X129" s="114" t="str">
        <f>IF([7]道具信息!X129="","",[7]道具信息!X129)</f>
        <v/>
      </c>
      <c r="Y129" s="114" t="str">
        <f>IF([7]道具信息!Y129="","",[7]道具信息!Y129)</f>
        <v/>
      </c>
      <c r="Z129" s="114" t="str">
        <f>IF([7]道具信息!Z129="","",[7]道具信息!Z129)</f>
        <v/>
      </c>
    </row>
    <row r="130" spans="1:26" x14ac:dyDescent="0.2">
      <c r="A130" s="114" t="str">
        <f>IF([7]道具信息!A130="","",[7]道具信息!A130)</f>
        <v/>
      </c>
      <c r="B130" s="114" t="str">
        <f>IF([7]道具信息!B130="","",[7]道具信息!B130)</f>
        <v/>
      </c>
      <c r="C130" s="114">
        <f>IF([7]道具信息!C130="","",[7]道具信息!C130)</f>
        <v>21005</v>
      </c>
      <c r="D130" s="114" t="str">
        <f>IF([7]道具信息!D130="","",[7]道具信息!D130)</f>
        <v>传奇随机图纸</v>
      </c>
      <c r="E130" s="114">
        <f>IF([7]道具信息!E130="","",[7]道具信息!E130)</f>
        <v>4000</v>
      </c>
      <c r="F130" s="114">
        <f>IF([7]道具信息!F130="","",[7]道具信息!F130)</f>
        <v>1</v>
      </c>
      <c r="G130" s="114">
        <f>IF([7]道具信息!G130="","",[7]道具信息!G130)</f>
        <v>1</v>
      </c>
      <c r="H130" s="114">
        <f>IF([7]道具信息!H130="","",[7]道具信息!H130)</f>
        <v>1</v>
      </c>
      <c r="I130" s="114">
        <f>IF([7]道具信息!I130="","",[7]道具信息!I130)</f>
        <v>4000</v>
      </c>
      <c r="J130" s="114">
        <f>IF([7]道具信息!J130="","",[7]道具信息!J130)</f>
        <v>4000</v>
      </c>
      <c r="K130" s="114">
        <f>IF([7]道具信息!K130="","",[7]道具信息!K130)</f>
        <v>4000</v>
      </c>
      <c r="L130" s="114" t="str">
        <f>IF([7]道具信息!L130="","",[7]道具信息!L130)</f>
        <v>使用后获得10000安全木材</v>
      </c>
      <c r="M130" s="114" t="str">
        <f>IF([7]道具信息!M130="","",[7]道具信息!M130)</f>
        <v/>
      </c>
      <c r="N130" s="114" t="str">
        <f>IF([7]道具信息!N130="","",[7]道具信息!N130)</f>
        <v/>
      </c>
      <c r="O130" s="114" t="str">
        <f>IF([7]道具信息!O130="","",[7]道具信息!O130)</f>
        <v/>
      </c>
      <c r="P130" s="114" t="str">
        <f>IF([7]道具信息!P130="","",[7]道具信息!P130)</f>
        <v/>
      </c>
      <c r="Q130" s="114" t="str">
        <f>IF([7]道具信息!Q130="","",[7]道具信息!Q130)</f>
        <v/>
      </c>
      <c r="R130" s="114" t="str">
        <f>IF([7]道具信息!R130="","",[7]道具信息!R130)</f>
        <v/>
      </c>
      <c r="S130" s="114" t="str">
        <f>IF([7]道具信息!S130="","",[7]道具信息!S130)</f>
        <v/>
      </c>
      <c r="T130" s="114" t="str">
        <f>IF([7]道具信息!T130="","",[7]道具信息!T130)</f>
        <v/>
      </c>
      <c r="U130" s="114" t="str">
        <f>IF([7]道具信息!U130="","",[7]道具信息!U130)</f>
        <v/>
      </c>
      <c r="V130" s="114" t="str">
        <f>IF([7]道具信息!V130="","",[7]道具信息!V130)</f>
        <v/>
      </c>
      <c r="W130" s="114" t="str">
        <f>IF([7]道具信息!W130="","",[7]道具信息!W130)</f>
        <v/>
      </c>
      <c r="X130" s="114" t="str">
        <f>IF([7]道具信息!X130="","",[7]道具信息!X130)</f>
        <v/>
      </c>
      <c r="Y130" s="114" t="str">
        <f>IF([7]道具信息!Y130="","",[7]道具信息!Y130)</f>
        <v/>
      </c>
      <c r="Z130" s="114" t="str">
        <f>IF([7]道具信息!Z130="","",[7]道具信息!Z130)</f>
        <v/>
      </c>
    </row>
    <row r="131" spans="1:26" x14ac:dyDescent="0.2">
      <c r="A131" s="114" t="str">
        <f>IF([7]道具信息!A131="","",[7]道具信息!A131)</f>
        <v/>
      </c>
      <c r="B131" s="114" t="str">
        <f>IF([7]道具信息!B131="","",[7]道具信息!B131)</f>
        <v/>
      </c>
      <c r="C131" s="114">
        <f>IF([7]道具信息!C131="","",[7]道具信息!C131)</f>
        <v>21006</v>
      </c>
      <c r="D131" s="114" t="str">
        <f>IF([7]道具信息!D131="","",[7]道具信息!D131)</f>
        <v>普通装备图纸</v>
      </c>
      <c r="E131" s="114">
        <f>IF([7]道具信息!E131="","",[7]道具信息!E131)</f>
        <v>50</v>
      </c>
      <c r="F131" s="114">
        <f>IF([7]道具信息!F131="","",[7]道具信息!F131)</f>
        <v>1</v>
      </c>
      <c r="G131" s="114">
        <f>IF([7]道具信息!G131="","",[7]道具信息!G131)</f>
        <v>0.2</v>
      </c>
      <c r="H131" s="114">
        <f>IF([7]道具信息!H131="","",[7]道具信息!H131)</f>
        <v>0.2</v>
      </c>
      <c r="I131" s="114">
        <f>IF([7]道具信息!I131="","",[7]道具信息!I131)</f>
        <v>50</v>
      </c>
      <c r="J131" s="114">
        <f>IF([7]道具信息!J131="","",[7]道具信息!J131)</f>
        <v>10</v>
      </c>
      <c r="K131" s="114">
        <f>IF([7]道具信息!K131="","",[7]道具信息!K131)</f>
        <v>10</v>
      </c>
      <c r="L131" s="114" t="str">
        <f>IF([7]道具信息!L131="","",[7]道具信息!L131)</f>
        <v>使用后获得50000安全木材</v>
      </c>
      <c r="M131" s="114" t="str">
        <f>IF([7]道具信息!M131="","",[7]道具信息!M131)</f>
        <v/>
      </c>
      <c r="N131" s="114" t="str">
        <f>IF([7]道具信息!N131="","",[7]道具信息!N131)</f>
        <v/>
      </c>
      <c r="O131" s="114" t="str">
        <f>IF([7]道具信息!O131="","",[7]道具信息!O131)</f>
        <v/>
      </c>
      <c r="P131" s="114" t="str">
        <f>IF([7]道具信息!P131="","",[7]道具信息!P131)</f>
        <v/>
      </c>
      <c r="Q131" s="114" t="str">
        <f>IF([7]道具信息!Q131="","",[7]道具信息!Q131)</f>
        <v/>
      </c>
      <c r="R131" s="114" t="str">
        <f>IF([7]道具信息!R131="","",[7]道具信息!R131)</f>
        <v/>
      </c>
      <c r="S131" s="114" t="str">
        <f>IF([7]道具信息!S131="","",[7]道具信息!S131)</f>
        <v/>
      </c>
      <c r="T131" s="114" t="str">
        <f>IF([7]道具信息!T131="","",[7]道具信息!T131)</f>
        <v/>
      </c>
      <c r="U131" s="114" t="str">
        <f>IF([7]道具信息!U131="","",[7]道具信息!U131)</f>
        <v/>
      </c>
      <c r="V131" s="114" t="str">
        <f>IF([7]道具信息!V131="","",[7]道具信息!V131)</f>
        <v/>
      </c>
      <c r="W131" s="114" t="str">
        <f>IF([7]道具信息!W131="","",[7]道具信息!W131)</f>
        <v/>
      </c>
      <c r="X131" s="114" t="str">
        <f>IF([7]道具信息!X131="","",[7]道具信息!X131)</f>
        <v/>
      </c>
      <c r="Y131" s="114" t="str">
        <f>IF([7]道具信息!Y131="","",[7]道具信息!Y131)</f>
        <v/>
      </c>
      <c r="Z131" s="114" t="str">
        <f>IF([7]道具信息!Z131="","",[7]道具信息!Z131)</f>
        <v/>
      </c>
    </row>
    <row r="132" spans="1:26" x14ac:dyDescent="0.2">
      <c r="A132" s="114" t="str">
        <f>IF([7]道具信息!A132="","",[7]道具信息!A132)</f>
        <v/>
      </c>
      <c r="B132" s="114" t="str">
        <f>IF([7]道具信息!B132="","",[7]道具信息!B132)</f>
        <v/>
      </c>
      <c r="C132" s="114">
        <f>IF([7]道具信息!C132="","",[7]道具信息!C132)</f>
        <v>21007</v>
      </c>
      <c r="D132" s="114" t="str">
        <f>IF([7]道具信息!D132="","",[7]道具信息!D132)</f>
        <v>精良装备图纸</v>
      </c>
      <c r="E132" s="114">
        <f>IF([7]道具信息!E132="","",[7]道具信息!E132)</f>
        <v>310</v>
      </c>
      <c r="F132" s="114">
        <f>IF([7]道具信息!F132="","",[7]道具信息!F132)</f>
        <v>1</v>
      </c>
      <c r="G132" s="114">
        <f>IF([7]道具信息!G132="","",[7]道具信息!G132)</f>
        <v>0.2</v>
      </c>
      <c r="H132" s="114">
        <f>IF([7]道具信息!H132="","",[7]道具信息!H132)</f>
        <v>0.2</v>
      </c>
      <c r="I132" s="114">
        <f>IF([7]道具信息!I132="","",[7]道具信息!I132)</f>
        <v>310</v>
      </c>
      <c r="J132" s="114">
        <f>IF([7]道具信息!J132="","",[7]道具信息!J132)</f>
        <v>62</v>
      </c>
      <c r="K132" s="114">
        <f>IF([7]道具信息!K132="","",[7]道具信息!K132)</f>
        <v>62</v>
      </c>
      <c r="L132" s="114" t="str">
        <f>IF([7]道具信息!L132="","",[7]道具信息!L132)</f>
        <v>使用后获得150000安全木材</v>
      </c>
      <c r="M132" s="114" t="str">
        <f>IF([7]道具信息!M132="","",[7]道具信息!M132)</f>
        <v/>
      </c>
      <c r="N132" s="114" t="str">
        <f>IF([7]道具信息!N132="","",[7]道具信息!N132)</f>
        <v/>
      </c>
      <c r="O132" s="114" t="str">
        <f>IF([7]道具信息!O132="","",[7]道具信息!O132)</f>
        <v/>
      </c>
      <c r="P132" s="114" t="str">
        <f>IF([7]道具信息!P132="","",[7]道具信息!P132)</f>
        <v/>
      </c>
      <c r="Q132" s="114" t="str">
        <f>IF([7]道具信息!Q132="","",[7]道具信息!Q132)</f>
        <v/>
      </c>
      <c r="R132" s="114" t="str">
        <f>IF([7]道具信息!R132="","",[7]道具信息!R132)</f>
        <v/>
      </c>
      <c r="S132" s="114" t="str">
        <f>IF([7]道具信息!S132="","",[7]道具信息!S132)</f>
        <v/>
      </c>
      <c r="T132" s="114" t="str">
        <f>IF([7]道具信息!T132="","",[7]道具信息!T132)</f>
        <v/>
      </c>
      <c r="U132" s="114" t="str">
        <f>IF([7]道具信息!U132="","",[7]道具信息!U132)</f>
        <v/>
      </c>
      <c r="V132" s="114" t="str">
        <f>IF([7]道具信息!V132="","",[7]道具信息!V132)</f>
        <v/>
      </c>
      <c r="W132" s="114" t="str">
        <f>IF([7]道具信息!W132="","",[7]道具信息!W132)</f>
        <v/>
      </c>
      <c r="X132" s="114" t="str">
        <f>IF([7]道具信息!X132="","",[7]道具信息!X132)</f>
        <v/>
      </c>
      <c r="Y132" s="114" t="str">
        <f>IF([7]道具信息!Y132="","",[7]道具信息!Y132)</f>
        <v/>
      </c>
      <c r="Z132" s="114" t="str">
        <f>IF([7]道具信息!Z132="","",[7]道具信息!Z132)</f>
        <v/>
      </c>
    </row>
    <row r="133" spans="1:26" x14ac:dyDescent="0.2">
      <c r="A133" s="114" t="str">
        <f>IF([7]道具信息!A133="","",[7]道具信息!A133)</f>
        <v/>
      </c>
      <c r="B133" s="114" t="str">
        <f>IF([7]道具信息!B133="","",[7]道具信息!B133)</f>
        <v/>
      </c>
      <c r="C133" s="114">
        <f>IF([7]道具信息!C133="","",[7]道具信息!C133)</f>
        <v>21008</v>
      </c>
      <c r="D133" s="114" t="str">
        <f>IF([7]道具信息!D133="","",[7]道具信息!D133)</f>
        <v>优质装备图纸</v>
      </c>
      <c r="E133" s="114">
        <f>IF([7]道具信息!E133="","",[7]道具信息!E133)</f>
        <v>1525</v>
      </c>
      <c r="F133" s="114">
        <f>IF([7]道具信息!F133="","",[7]道具信息!F133)</f>
        <v>1</v>
      </c>
      <c r="G133" s="114">
        <f>IF([7]道具信息!G133="","",[7]道具信息!G133)</f>
        <v>1</v>
      </c>
      <c r="H133" s="114">
        <f>IF([7]道具信息!H133="","",[7]道具信息!H133)</f>
        <v>0.18032786885245902</v>
      </c>
      <c r="I133" s="114">
        <f>IF([7]道具信息!I133="","",[7]道具信息!I133)</f>
        <v>1525</v>
      </c>
      <c r="J133" s="114">
        <f>IF([7]道具信息!J133="","",[7]道具信息!J133)</f>
        <v>1525</v>
      </c>
      <c r="K133" s="114">
        <f>IF([7]道具信息!K133="","",[7]道具信息!K133)</f>
        <v>275</v>
      </c>
      <c r="L133" s="114" t="str">
        <f>IF([7]道具信息!L133="","",[7]道具信息!L133)</f>
        <v>使用后获得500000安全木材</v>
      </c>
      <c r="M133" s="114" t="str">
        <f>IF([7]道具信息!M133="","",[7]道具信息!M133)</f>
        <v/>
      </c>
      <c r="N133" s="114" t="str">
        <f>IF([7]道具信息!N133="","",[7]道具信息!N133)</f>
        <v/>
      </c>
      <c r="O133" s="114" t="str">
        <f>IF([7]道具信息!O133="","",[7]道具信息!O133)</f>
        <v/>
      </c>
      <c r="P133" s="114" t="str">
        <f>IF([7]道具信息!P133="","",[7]道具信息!P133)</f>
        <v/>
      </c>
      <c r="Q133" s="114" t="str">
        <f>IF([7]道具信息!Q133="","",[7]道具信息!Q133)</f>
        <v/>
      </c>
      <c r="R133" s="114" t="str">
        <f>IF([7]道具信息!R133="","",[7]道具信息!R133)</f>
        <v/>
      </c>
      <c r="S133" s="114" t="str">
        <f>IF([7]道具信息!S133="","",[7]道具信息!S133)</f>
        <v/>
      </c>
      <c r="T133" s="114" t="str">
        <f>IF([7]道具信息!T133="","",[7]道具信息!T133)</f>
        <v/>
      </c>
      <c r="U133" s="114" t="str">
        <f>IF([7]道具信息!U133="","",[7]道具信息!U133)</f>
        <v/>
      </c>
      <c r="V133" s="114" t="str">
        <f>IF([7]道具信息!V133="","",[7]道具信息!V133)</f>
        <v/>
      </c>
      <c r="W133" s="114" t="str">
        <f>IF([7]道具信息!W133="","",[7]道具信息!W133)</f>
        <v/>
      </c>
      <c r="X133" s="114" t="str">
        <f>IF([7]道具信息!X133="","",[7]道具信息!X133)</f>
        <v/>
      </c>
      <c r="Y133" s="114" t="str">
        <f>IF([7]道具信息!Y133="","",[7]道具信息!Y133)</f>
        <v/>
      </c>
      <c r="Z133" s="114" t="str">
        <f>IF([7]道具信息!Z133="","",[7]道具信息!Z133)</f>
        <v/>
      </c>
    </row>
    <row r="134" spans="1:26" x14ac:dyDescent="0.2">
      <c r="A134" s="114" t="str">
        <f>IF([7]道具信息!A134="","",[7]道具信息!A134)</f>
        <v/>
      </c>
      <c r="B134" s="114" t="str">
        <f>IF([7]道具信息!B134="","",[7]道具信息!B134)</f>
        <v/>
      </c>
      <c r="C134" s="114">
        <f>IF([7]道具信息!C134="","",[7]道具信息!C134)</f>
        <v>21009</v>
      </c>
      <c r="D134" s="114" t="str">
        <f>IF([7]道具信息!D134="","",[7]道具信息!D134)</f>
        <v>珍稀装备图纸</v>
      </c>
      <c r="E134" s="114">
        <f>IF([7]道具信息!E134="","",[7]道具信息!E134)</f>
        <v>2325</v>
      </c>
      <c r="F134" s="114">
        <f>IF([7]道具信息!F134="","",[7]道具信息!F134)</f>
        <v>1</v>
      </c>
      <c r="G134" s="114">
        <f>IF([7]道具信息!G134="","",[7]道具信息!G134)</f>
        <v>1</v>
      </c>
      <c r="H134" s="114">
        <f>IF([7]道具信息!H134="","",[7]道具信息!H134)</f>
        <v>1</v>
      </c>
      <c r="I134" s="114">
        <f>IF([7]道具信息!I134="","",[7]道具信息!I134)</f>
        <v>2325</v>
      </c>
      <c r="J134" s="114">
        <f>IF([7]道具信息!J134="","",[7]道具信息!J134)</f>
        <v>2325</v>
      </c>
      <c r="K134" s="114">
        <f>IF([7]道具信息!K134="","",[7]道具信息!K134)</f>
        <v>2325</v>
      </c>
      <c r="L134" s="114" t="str">
        <f>IF([7]道具信息!L134="","",[7]道具信息!L134)</f>
        <v>使用后获得10000安全石料</v>
      </c>
      <c r="M134" s="114" t="str">
        <f>IF([7]道具信息!M134="","",[7]道具信息!M134)</f>
        <v/>
      </c>
      <c r="N134" s="114" t="str">
        <f>IF([7]道具信息!N134="","",[7]道具信息!N134)</f>
        <v/>
      </c>
      <c r="O134" s="114" t="str">
        <f>IF([7]道具信息!O134="","",[7]道具信息!O134)</f>
        <v/>
      </c>
      <c r="P134" s="114" t="str">
        <f>IF([7]道具信息!P134="","",[7]道具信息!P134)</f>
        <v/>
      </c>
      <c r="Q134" s="114" t="str">
        <f>IF([7]道具信息!Q134="","",[7]道具信息!Q134)</f>
        <v/>
      </c>
      <c r="R134" s="114" t="str">
        <f>IF([7]道具信息!R134="","",[7]道具信息!R134)</f>
        <v/>
      </c>
      <c r="S134" s="114" t="str">
        <f>IF([7]道具信息!S134="","",[7]道具信息!S134)</f>
        <v/>
      </c>
      <c r="T134" s="114" t="str">
        <f>IF([7]道具信息!T134="","",[7]道具信息!T134)</f>
        <v/>
      </c>
      <c r="U134" s="114" t="str">
        <f>IF([7]道具信息!U134="","",[7]道具信息!U134)</f>
        <v/>
      </c>
      <c r="V134" s="114" t="str">
        <f>IF([7]道具信息!V134="","",[7]道具信息!V134)</f>
        <v/>
      </c>
      <c r="W134" s="114" t="str">
        <f>IF([7]道具信息!W134="","",[7]道具信息!W134)</f>
        <v/>
      </c>
      <c r="X134" s="114" t="str">
        <f>IF([7]道具信息!X134="","",[7]道具信息!X134)</f>
        <v/>
      </c>
      <c r="Y134" s="114" t="str">
        <f>IF([7]道具信息!Y134="","",[7]道具信息!Y134)</f>
        <v/>
      </c>
      <c r="Z134" s="114" t="str">
        <f>IF([7]道具信息!Z134="","",[7]道具信息!Z134)</f>
        <v/>
      </c>
    </row>
    <row r="135" spans="1:26" x14ac:dyDescent="0.2">
      <c r="A135" s="114" t="str">
        <f>IF([7]道具信息!A135="","",[7]道具信息!A135)</f>
        <v/>
      </c>
      <c r="B135" s="114" t="str">
        <f>IF([7]道具信息!B135="","",[7]道具信息!B135)</f>
        <v/>
      </c>
      <c r="C135" s="114">
        <f>IF([7]道具信息!C135="","",[7]道具信息!C135)</f>
        <v>21010</v>
      </c>
      <c r="D135" s="114" t="str">
        <f>IF([7]道具信息!D135="","",[7]道具信息!D135)</f>
        <v>传世装备图纸</v>
      </c>
      <c r="E135" s="114">
        <f>IF([7]道具信息!E135="","",[7]道具信息!E135)</f>
        <v>5600</v>
      </c>
      <c r="F135" s="114">
        <f>IF([7]道具信息!F135="","",[7]道具信息!F135)</f>
        <v>1</v>
      </c>
      <c r="G135" s="114">
        <f>IF([7]道具信息!G135="","",[7]道具信息!G135)</f>
        <v>1</v>
      </c>
      <c r="H135" s="114">
        <f>IF([7]道具信息!H135="","",[7]道具信息!H135)</f>
        <v>1</v>
      </c>
      <c r="I135" s="114">
        <f>IF([7]道具信息!I135="","",[7]道具信息!I135)</f>
        <v>5600</v>
      </c>
      <c r="J135" s="114">
        <f>IF([7]道具信息!J135="","",[7]道具信息!J135)</f>
        <v>5600</v>
      </c>
      <c r="K135" s="114">
        <f>IF([7]道具信息!K135="","",[7]道具信息!K135)</f>
        <v>5600</v>
      </c>
      <c r="L135" s="114" t="str">
        <f>IF([7]道具信息!L135="","",[7]道具信息!L135)</f>
        <v>使用后获得50000安全石料</v>
      </c>
      <c r="M135" s="114" t="str">
        <f>IF([7]道具信息!M135="","",[7]道具信息!M135)</f>
        <v/>
      </c>
      <c r="N135" s="114" t="str">
        <f>IF([7]道具信息!N135="","",[7]道具信息!N135)</f>
        <v/>
      </c>
      <c r="O135" s="114" t="str">
        <f>IF([7]道具信息!O135="","",[7]道具信息!O135)</f>
        <v/>
      </c>
      <c r="P135" s="114" t="str">
        <f>IF([7]道具信息!P135="","",[7]道具信息!P135)</f>
        <v/>
      </c>
      <c r="Q135" s="114" t="str">
        <f>IF([7]道具信息!Q135="","",[7]道具信息!Q135)</f>
        <v/>
      </c>
      <c r="R135" s="114" t="str">
        <f>IF([7]道具信息!R135="","",[7]道具信息!R135)</f>
        <v/>
      </c>
      <c r="S135" s="114" t="str">
        <f>IF([7]道具信息!S135="","",[7]道具信息!S135)</f>
        <v/>
      </c>
      <c r="T135" s="114" t="str">
        <f>IF([7]道具信息!T135="","",[7]道具信息!T135)</f>
        <v/>
      </c>
      <c r="U135" s="114" t="str">
        <f>IF([7]道具信息!U135="","",[7]道具信息!U135)</f>
        <v/>
      </c>
      <c r="V135" s="114" t="str">
        <f>IF([7]道具信息!V135="","",[7]道具信息!V135)</f>
        <v/>
      </c>
      <c r="W135" s="114" t="str">
        <f>IF([7]道具信息!W135="","",[7]道具信息!W135)</f>
        <v/>
      </c>
      <c r="X135" s="114" t="str">
        <f>IF([7]道具信息!X135="","",[7]道具信息!X135)</f>
        <v/>
      </c>
      <c r="Y135" s="114" t="str">
        <f>IF([7]道具信息!Y135="","",[7]道具信息!Y135)</f>
        <v/>
      </c>
      <c r="Z135" s="114" t="str">
        <f>IF([7]道具信息!Z135="","",[7]道具信息!Z135)</f>
        <v/>
      </c>
    </row>
    <row r="136" spans="1:26" x14ac:dyDescent="0.2">
      <c r="A136" s="114" t="str">
        <f>IF([7]道具信息!A136="","",[7]道具信息!A136)</f>
        <v/>
      </c>
      <c r="B136" s="114" t="str">
        <f>IF([7]道具信息!B136="","",[7]道具信息!B136)</f>
        <v/>
      </c>
      <c r="C136" s="114">
        <f>IF([7]道具信息!C136="","",[7]道具信息!C136)</f>
        <v>21011</v>
      </c>
      <c r="D136" s="114" t="str">
        <f>IF([7]道具信息!D136="","",[7]道具信息!D136)</f>
        <v>传奇装备图纸</v>
      </c>
      <c r="E136" s="114">
        <f>IF([7]道具信息!E136="","",[7]道具信息!E136)</f>
        <v>10400</v>
      </c>
      <c r="F136" s="114">
        <f>IF([7]道具信息!F136="","",[7]道具信息!F136)</f>
        <v>1</v>
      </c>
      <c r="G136" s="114">
        <f>IF([7]道具信息!G136="","",[7]道具信息!G136)</f>
        <v>1</v>
      </c>
      <c r="H136" s="114">
        <f>IF([7]道具信息!H136="","",[7]道具信息!H136)</f>
        <v>1</v>
      </c>
      <c r="I136" s="114">
        <f>IF([7]道具信息!I136="","",[7]道具信息!I136)</f>
        <v>10400</v>
      </c>
      <c r="J136" s="114">
        <f>IF([7]道具信息!J136="","",[7]道具信息!J136)</f>
        <v>10400</v>
      </c>
      <c r="K136" s="114">
        <f>IF([7]道具信息!K136="","",[7]道具信息!K136)</f>
        <v>10400</v>
      </c>
      <c r="L136" s="114" t="str">
        <f>IF([7]道具信息!L136="","",[7]道具信息!L136)</f>
        <v>使用后获得150000安全石料</v>
      </c>
      <c r="M136" s="114" t="str">
        <f>IF([7]道具信息!M136="","",[7]道具信息!M136)</f>
        <v/>
      </c>
      <c r="N136" s="114" t="str">
        <f>IF([7]道具信息!N136="","",[7]道具信息!N136)</f>
        <v/>
      </c>
      <c r="O136" s="114" t="str">
        <f>IF([7]道具信息!O136="","",[7]道具信息!O136)</f>
        <v/>
      </c>
      <c r="P136" s="114" t="str">
        <f>IF([7]道具信息!P136="","",[7]道具信息!P136)</f>
        <v/>
      </c>
      <c r="Q136" s="114" t="str">
        <f>IF([7]道具信息!Q136="","",[7]道具信息!Q136)</f>
        <v/>
      </c>
      <c r="R136" s="114" t="str">
        <f>IF([7]道具信息!R136="","",[7]道具信息!R136)</f>
        <v/>
      </c>
      <c r="S136" s="114" t="str">
        <f>IF([7]道具信息!S136="","",[7]道具信息!S136)</f>
        <v/>
      </c>
      <c r="T136" s="114" t="str">
        <f>IF([7]道具信息!T136="","",[7]道具信息!T136)</f>
        <v/>
      </c>
      <c r="U136" s="114" t="str">
        <f>IF([7]道具信息!U136="","",[7]道具信息!U136)</f>
        <v/>
      </c>
      <c r="V136" s="114" t="str">
        <f>IF([7]道具信息!V136="","",[7]道具信息!V136)</f>
        <v/>
      </c>
      <c r="W136" s="114" t="str">
        <f>IF([7]道具信息!W136="","",[7]道具信息!W136)</f>
        <v/>
      </c>
      <c r="X136" s="114" t="str">
        <f>IF([7]道具信息!X136="","",[7]道具信息!X136)</f>
        <v/>
      </c>
      <c r="Y136" s="114" t="str">
        <f>IF([7]道具信息!Y136="","",[7]道具信息!Y136)</f>
        <v/>
      </c>
      <c r="Z136" s="114" t="str">
        <f>IF([7]道具信息!Z136="","",[7]道具信息!Z136)</f>
        <v/>
      </c>
    </row>
    <row r="137" spans="1:26" x14ac:dyDescent="0.2">
      <c r="A137" s="114" t="str">
        <f>IF([7]道具信息!A137="","",[7]道具信息!A137)</f>
        <v/>
      </c>
      <c r="B137" s="114" t="str">
        <f>IF([7]道具信息!B137="","",[7]道具信息!B137)</f>
        <v/>
      </c>
      <c r="C137" s="114">
        <f>IF([7]道具信息!C137="","",[7]道具信息!C137)</f>
        <v>21012</v>
      </c>
      <c r="D137" s="114" t="str">
        <f>IF([7]道具信息!D137="","",[7]道具信息!D137)</f>
        <v>一车石料</v>
      </c>
      <c r="E137" s="114">
        <f>IF([7]道具信息!E137="","",[7]道具信息!E137)</f>
        <v>100</v>
      </c>
      <c r="F137" s="114">
        <f>IF([7]道具信息!F137="","",[7]道具信息!F137)</f>
        <v>2</v>
      </c>
      <c r="G137" s="114">
        <f>IF([7]道具信息!G137="","",[7]道具信息!G137)</f>
        <v>1</v>
      </c>
      <c r="H137" s="114">
        <f>IF([7]道具信息!H137="","",[7]道具信息!H137)</f>
        <v>0.3</v>
      </c>
      <c r="I137" s="114" t="str">
        <f>IF([7]道具信息!I137="","",[7]道具信息!I137)</f>
        <v/>
      </c>
      <c r="J137" s="114" t="str">
        <f>IF([7]道具信息!J137="","",[7]道具信息!J137)</f>
        <v/>
      </c>
      <c r="K137" s="114" t="str">
        <f>IF([7]道具信息!K137="","",[7]道具信息!K137)</f>
        <v/>
      </c>
      <c r="L137" s="114" t="str">
        <f>IF([7]道具信息!L137="","",[7]道具信息!L137)</f>
        <v>使用后获得500000安全石料</v>
      </c>
      <c r="M137" s="114" t="str">
        <f>IF([7]道具信息!M137="","",[7]道具信息!M137)</f>
        <v/>
      </c>
      <c r="N137" s="114" t="str">
        <f>IF([7]道具信息!N137="","",[7]道具信息!N137)</f>
        <v/>
      </c>
      <c r="O137" s="114" t="str">
        <f>IF([7]道具信息!O137="","",[7]道具信息!O137)</f>
        <v/>
      </c>
      <c r="P137" s="114" t="str">
        <f>IF([7]道具信息!P137="","",[7]道具信息!P137)</f>
        <v/>
      </c>
      <c r="Q137" s="114" t="str">
        <f>IF([7]道具信息!Q137="","",[7]道具信息!Q137)</f>
        <v/>
      </c>
      <c r="R137" s="114" t="str">
        <f>IF([7]道具信息!R137="","",[7]道具信息!R137)</f>
        <v/>
      </c>
      <c r="S137" s="114" t="str">
        <f>IF([7]道具信息!S137="","",[7]道具信息!S137)</f>
        <v/>
      </c>
      <c r="T137" s="114" t="str">
        <f>IF([7]道具信息!T137="","",[7]道具信息!T137)</f>
        <v/>
      </c>
      <c r="U137" s="114" t="str">
        <f>IF([7]道具信息!U137="","",[7]道具信息!U137)</f>
        <v/>
      </c>
      <c r="V137" s="114" t="str">
        <f>IF([7]道具信息!V137="","",[7]道具信息!V137)</f>
        <v/>
      </c>
      <c r="W137" s="114" t="str">
        <f>IF([7]道具信息!W137="","",[7]道具信息!W137)</f>
        <v/>
      </c>
      <c r="X137" s="114" t="str">
        <f>IF([7]道具信息!X137="","",[7]道具信息!X137)</f>
        <v/>
      </c>
      <c r="Y137" s="114" t="str">
        <f>IF([7]道具信息!Y137="","",[7]道具信息!Y137)</f>
        <v/>
      </c>
      <c r="Z137" s="114" t="str">
        <f>IF([7]道具信息!Z137="","",[7]道具信息!Z137)</f>
        <v/>
      </c>
    </row>
    <row r="138" spans="1:26" x14ac:dyDescent="0.2">
      <c r="A138" s="114" t="str">
        <f>IF([7]道具信息!A138="","",[7]道具信息!A138)</f>
        <v/>
      </c>
      <c r="B138" s="114" t="str">
        <f>IF([7]道具信息!B138="","",[7]道具信息!B138)</f>
        <v/>
      </c>
      <c r="C138" s="114">
        <f>IF([7]道具信息!C138="","",[7]道具信息!C138)</f>
        <v>21013</v>
      </c>
      <c r="D138" s="114" t="str">
        <f>IF([7]道具信息!D138="","",[7]道具信息!D138)</f>
        <v>残破磨石</v>
      </c>
      <c r="E138" s="114">
        <f>IF([7]道具信息!E138="","",[7]道具信息!E138)</f>
        <v>10</v>
      </c>
      <c r="F138" s="114">
        <f>IF([7]道具信息!F138="","",[7]道具信息!F138)</f>
        <v>1</v>
      </c>
      <c r="G138" s="114">
        <f>IF([7]道具信息!G138="","",[7]道具信息!G138)</f>
        <v>1</v>
      </c>
      <c r="H138" s="114">
        <f>IF([7]道具信息!H138="","",[7]道具信息!H138)</f>
        <v>1</v>
      </c>
      <c r="I138" s="114">
        <f>IF([7]道具信息!I138="","",[7]道具信息!I138)</f>
        <v>10</v>
      </c>
      <c r="J138" s="114">
        <f>IF([7]道具信息!J138="","",[7]道具信息!J138)</f>
        <v>10</v>
      </c>
      <c r="K138" s="114">
        <f>IF([7]道具信息!K138="","",[7]道具信息!K138)</f>
        <v>10</v>
      </c>
      <c r="L138" s="114" t="str">
        <f>IF([7]道具信息!L138="","",[7]道具信息!L138)</f>
        <v>使用后获得10000安全铁矿</v>
      </c>
      <c r="M138" s="114" t="str">
        <f>IF([7]道具信息!M138="","",[7]道具信息!M138)</f>
        <v/>
      </c>
      <c r="N138" s="114" t="str">
        <f>IF([7]道具信息!N138="","",[7]道具信息!N138)</f>
        <v/>
      </c>
      <c r="O138" s="114" t="str">
        <f>IF([7]道具信息!O138="","",[7]道具信息!O138)</f>
        <v/>
      </c>
      <c r="P138" s="114" t="str">
        <f>IF([7]道具信息!P138="","",[7]道具信息!P138)</f>
        <v/>
      </c>
      <c r="Q138" s="114" t="str">
        <f>IF([7]道具信息!Q138="","",[7]道具信息!Q138)</f>
        <v/>
      </c>
      <c r="R138" s="114" t="str">
        <f>IF([7]道具信息!R138="","",[7]道具信息!R138)</f>
        <v/>
      </c>
      <c r="S138" s="114" t="str">
        <f>IF([7]道具信息!S138="","",[7]道具信息!S138)</f>
        <v/>
      </c>
      <c r="T138" s="114" t="str">
        <f>IF([7]道具信息!T138="","",[7]道具信息!T138)</f>
        <v/>
      </c>
      <c r="U138" s="114" t="str">
        <f>IF([7]道具信息!U138="","",[7]道具信息!U138)</f>
        <v/>
      </c>
      <c r="V138" s="114" t="str">
        <f>IF([7]道具信息!V138="","",[7]道具信息!V138)</f>
        <v/>
      </c>
      <c r="W138" s="114" t="str">
        <f>IF([7]道具信息!W138="","",[7]道具信息!W138)</f>
        <v/>
      </c>
      <c r="X138" s="114" t="str">
        <f>IF([7]道具信息!X138="","",[7]道具信息!X138)</f>
        <v/>
      </c>
      <c r="Y138" s="114" t="str">
        <f>IF([7]道具信息!Y138="","",[7]道具信息!Y138)</f>
        <v/>
      </c>
      <c r="Z138" s="114" t="str">
        <f>IF([7]道具信息!Z138="","",[7]道具信息!Z138)</f>
        <v/>
      </c>
    </row>
    <row r="139" spans="1:26" x14ac:dyDescent="0.2">
      <c r="A139" s="114" t="str">
        <f>IF([7]道具信息!A139="","",[7]道具信息!A139)</f>
        <v/>
      </c>
      <c r="B139" s="114" t="str">
        <f>IF([7]道具信息!B139="","",[7]道具信息!B139)</f>
        <v/>
      </c>
      <c r="C139" s="114">
        <f>IF([7]道具信息!C139="","",[7]道具信息!C139)</f>
        <v>21014</v>
      </c>
      <c r="D139" s="114" t="str">
        <f>IF([7]道具信息!D139="","",[7]道具信息!D139)</f>
        <v>普通磨石</v>
      </c>
      <c r="E139" s="114">
        <f>IF([7]道具信息!E139="","",[7]道具信息!E139)</f>
        <v>50</v>
      </c>
      <c r="F139" s="114">
        <f>IF([7]道具信息!F139="","",[7]道具信息!F139)</f>
        <v>1</v>
      </c>
      <c r="G139" s="114">
        <f>IF([7]道具信息!G139="","",[7]道具信息!G139)</f>
        <v>1</v>
      </c>
      <c r="H139" s="114">
        <f>IF([7]道具信息!H139="","",[7]道具信息!H139)</f>
        <v>1</v>
      </c>
      <c r="I139" s="114">
        <f>IF([7]道具信息!I139="","",[7]道具信息!I139)</f>
        <v>50</v>
      </c>
      <c r="J139" s="114">
        <f>IF([7]道具信息!J139="","",[7]道具信息!J139)</f>
        <v>50</v>
      </c>
      <c r="K139" s="114">
        <f>IF([7]道具信息!K139="","",[7]道具信息!K139)</f>
        <v>50</v>
      </c>
      <c r="L139" s="114" t="str">
        <f>IF([7]道具信息!L139="","",[7]道具信息!L139)</f>
        <v>使用后获得50000安全铁矿</v>
      </c>
      <c r="M139" s="114" t="str">
        <f>IF([7]道具信息!M139="","",[7]道具信息!M139)</f>
        <v/>
      </c>
      <c r="N139" s="114" t="str">
        <f>IF([7]道具信息!N139="","",[7]道具信息!N139)</f>
        <v/>
      </c>
      <c r="O139" s="114" t="str">
        <f>IF([7]道具信息!O139="","",[7]道具信息!O139)</f>
        <v/>
      </c>
      <c r="P139" s="114" t="str">
        <f>IF([7]道具信息!P139="","",[7]道具信息!P139)</f>
        <v/>
      </c>
      <c r="Q139" s="114" t="str">
        <f>IF([7]道具信息!Q139="","",[7]道具信息!Q139)</f>
        <v/>
      </c>
      <c r="R139" s="114" t="str">
        <f>IF([7]道具信息!R139="","",[7]道具信息!R139)</f>
        <v/>
      </c>
      <c r="S139" s="114" t="str">
        <f>IF([7]道具信息!S139="","",[7]道具信息!S139)</f>
        <v/>
      </c>
      <c r="T139" s="114" t="str">
        <f>IF([7]道具信息!T139="","",[7]道具信息!T139)</f>
        <v/>
      </c>
      <c r="U139" s="114" t="str">
        <f>IF([7]道具信息!U139="","",[7]道具信息!U139)</f>
        <v/>
      </c>
      <c r="V139" s="114" t="str">
        <f>IF([7]道具信息!V139="","",[7]道具信息!V139)</f>
        <v/>
      </c>
      <c r="W139" s="114" t="str">
        <f>IF([7]道具信息!W139="","",[7]道具信息!W139)</f>
        <v/>
      </c>
      <c r="X139" s="114" t="str">
        <f>IF([7]道具信息!X139="","",[7]道具信息!X139)</f>
        <v/>
      </c>
      <c r="Y139" s="114" t="str">
        <f>IF([7]道具信息!Y139="","",[7]道具信息!Y139)</f>
        <v/>
      </c>
      <c r="Z139" s="114" t="str">
        <f>IF([7]道具信息!Z139="","",[7]道具信息!Z139)</f>
        <v/>
      </c>
    </row>
    <row r="140" spans="1:26" x14ac:dyDescent="0.2">
      <c r="A140" s="114" t="str">
        <f>IF([7]道具信息!A140="","",[7]道具信息!A140)</f>
        <v/>
      </c>
      <c r="B140" s="114" t="str">
        <f>IF([7]道具信息!B140="","",[7]道具信息!B140)</f>
        <v/>
      </c>
      <c r="C140" s="114">
        <f>IF([7]道具信息!C140="","",[7]道具信息!C140)</f>
        <v>21015</v>
      </c>
      <c r="D140" s="114" t="str">
        <f>IF([7]道具信息!D140="","",[7]道具信息!D140)</f>
        <v>精良磨石</v>
      </c>
      <c r="E140" s="114">
        <f>IF([7]道具信息!E140="","",[7]道具信息!E140)</f>
        <v>100</v>
      </c>
      <c r="F140" s="114">
        <f>IF([7]道具信息!F140="","",[7]道具信息!F140)</f>
        <v>1</v>
      </c>
      <c r="G140" s="114">
        <f>IF([7]道具信息!G140="","",[7]道具信息!G140)</f>
        <v>1</v>
      </c>
      <c r="H140" s="114">
        <f>IF([7]道具信息!H140="","",[7]道具信息!H140)</f>
        <v>1</v>
      </c>
      <c r="I140" s="114">
        <f>IF([7]道具信息!I140="","",[7]道具信息!I140)</f>
        <v>100</v>
      </c>
      <c r="J140" s="114">
        <f>IF([7]道具信息!J140="","",[7]道具信息!J140)</f>
        <v>100</v>
      </c>
      <c r="K140" s="114">
        <f>IF([7]道具信息!K140="","",[7]道具信息!K140)</f>
        <v>100</v>
      </c>
      <c r="L140" s="114" t="str">
        <f>IF([7]道具信息!L140="","",[7]道具信息!L140)</f>
        <v>使用后获得150000安全铁矿</v>
      </c>
      <c r="M140" s="114" t="str">
        <f>IF([7]道具信息!M140="","",[7]道具信息!M140)</f>
        <v/>
      </c>
      <c r="N140" s="114" t="str">
        <f>IF([7]道具信息!N140="","",[7]道具信息!N140)</f>
        <v/>
      </c>
      <c r="O140" s="114" t="str">
        <f>IF([7]道具信息!O140="","",[7]道具信息!O140)</f>
        <v/>
      </c>
      <c r="P140" s="114" t="str">
        <f>IF([7]道具信息!P140="","",[7]道具信息!P140)</f>
        <v/>
      </c>
      <c r="Q140" s="114" t="str">
        <f>IF([7]道具信息!Q140="","",[7]道具信息!Q140)</f>
        <v/>
      </c>
      <c r="R140" s="114" t="str">
        <f>IF([7]道具信息!R140="","",[7]道具信息!R140)</f>
        <v/>
      </c>
      <c r="S140" s="114" t="str">
        <f>IF([7]道具信息!S140="","",[7]道具信息!S140)</f>
        <v/>
      </c>
      <c r="T140" s="114" t="str">
        <f>IF([7]道具信息!T140="","",[7]道具信息!T140)</f>
        <v/>
      </c>
      <c r="U140" s="114" t="str">
        <f>IF([7]道具信息!U140="","",[7]道具信息!U140)</f>
        <v/>
      </c>
      <c r="V140" s="114" t="str">
        <f>IF([7]道具信息!V140="","",[7]道具信息!V140)</f>
        <v/>
      </c>
      <c r="W140" s="114" t="str">
        <f>IF([7]道具信息!W140="","",[7]道具信息!W140)</f>
        <v/>
      </c>
      <c r="X140" s="114" t="str">
        <f>IF([7]道具信息!X140="","",[7]道具信息!X140)</f>
        <v/>
      </c>
      <c r="Y140" s="114" t="str">
        <f>IF([7]道具信息!Y140="","",[7]道具信息!Y140)</f>
        <v/>
      </c>
      <c r="Z140" s="114" t="str">
        <f>IF([7]道具信息!Z140="","",[7]道具信息!Z140)</f>
        <v/>
      </c>
    </row>
    <row r="141" spans="1:26" x14ac:dyDescent="0.2">
      <c r="A141" s="114" t="str">
        <f>IF([7]道具信息!A141="","",[7]道具信息!A141)</f>
        <v/>
      </c>
      <c r="B141" s="114" t="str">
        <f>IF([7]道具信息!B141="","",[7]道具信息!B141)</f>
        <v/>
      </c>
      <c r="C141" s="114">
        <f>IF([7]道具信息!C141="","",[7]道具信息!C141)</f>
        <v>21016</v>
      </c>
      <c r="D141" s="114" t="str">
        <f>IF([7]道具信息!D141="","",[7]道具信息!D141)</f>
        <v>优质磨石</v>
      </c>
      <c r="E141" s="114">
        <f>IF([7]道具信息!E141="","",[7]道具信息!E141)</f>
        <v>200</v>
      </c>
      <c r="F141" s="114">
        <f>IF([7]道具信息!F141="","",[7]道具信息!F141)</f>
        <v>1</v>
      </c>
      <c r="G141" s="114">
        <f>IF([7]道具信息!G141="","",[7]道具信息!G141)</f>
        <v>1</v>
      </c>
      <c r="H141" s="114">
        <f>IF([7]道具信息!H141="","",[7]道具信息!H141)</f>
        <v>1</v>
      </c>
      <c r="I141" s="114">
        <f>IF([7]道具信息!I141="","",[7]道具信息!I141)</f>
        <v>200</v>
      </c>
      <c r="J141" s="114">
        <f>IF([7]道具信息!J141="","",[7]道具信息!J141)</f>
        <v>200</v>
      </c>
      <c r="K141" s="114">
        <f>IF([7]道具信息!K141="","",[7]道具信息!K141)</f>
        <v>200</v>
      </c>
      <c r="L141" s="114" t="str">
        <f>IF([7]道具信息!L141="","",[7]道具信息!L141)</f>
        <v>使用后获得500000安全铁矿</v>
      </c>
      <c r="M141" s="114" t="str">
        <f>IF([7]道具信息!M141="","",[7]道具信息!M141)</f>
        <v/>
      </c>
      <c r="N141" s="114" t="str">
        <f>IF([7]道具信息!N141="","",[7]道具信息!N141)</f>
        <v/>
      </c>
      <c r="O141" s="114" t="str">
        <f>IF([7]道具信息!O141="","",[7]道具信息!O141)</f>
        <v/>
      </c>
      <c r="P141" s="114" t="str">
        <f>IF([7]道具信息!P141="","",[7]道具信息!P141)</f>
        <v/>
      </c>
      <c r="Q141" s="114" t="str">
        <f>IF([7]道具信息!Q141="","",[7]道具信息!Q141)</f>
        <v/>
      </c>
      <c r="R141" s="114" t="str">
        <f>IF([7]道具信息!R141="","",[7]道具信息!R141)</f>
        <v/>
      </c>
      <c r="S141" s="114" t="str">
        <f>IF([7]道具信息!S141="","",[7]道具信息!S141)</f>
        <v/>
      </c>
      <c r="T141" s="114" t="str">
        <f>IF([7]道具信息!T141="","",[7]道具信息!T141)</f>
        <v/>
      </c>
      <c r="U141" s="114" t="str">
        <f>IF([7]道具信息!U141="","",[7]道具信息!U141)</f>
        <v/>
      </c>
      <c r="V141" s="114" t="str">
        <f>IF([7]道具信息!V141="","",[7]道具信息!V141)</f>
        <v/>
      </c>
      <c r="W141" s="114" t="str">
        <f>IF([7]道具信息!W141="","",[7]道具信息!W141)</f>
        <v/>
      </c>
      <c r="X141" s="114" t="str">
        <f>IF([7]道具信息!X141="","",[7]道具信息!X141)</f>
        <v/>
      </c>
      <c r="Y141" s="114" t="str">
        <f>IF([7]道具信息!Y141="","",[7]道具信息!Y141)</f>
        <v/>
      </c>
      <c r="Z141" s="114" t="str">
        <f>IF([7]道具信息!Z141="","",[7]道具信息!Z141)</f>
        <v/>
      </c>
    </row>
    <row r="142" spans="1:26" x14ac:dyDescent="0.2">
      <c r="A142" s="114" t="str">
        <f>IF([7]道具信息!A142="","",[7]道具信息!A142)</f>
        <v/>
      </c>
      <c r="B142" s="114" t="str">
        <f>IF([7]道具信息!B142="","",[7]道具信息!B142)</f>
        <v/>
      </c>
      <c r="C142" s="114">
        <f>IF([7]道具信息!C142="","",[7]道具信息!C142)</f>
        <v>21017</v>
      </c>
      <c r="D142" s="114" t="str">
        <f>IF([7]道具信息!D142="","",[7]道具信息!D142)</f>
        <v>传世磨石</v>
      </c>
      <c r="E142" s="114">
        <f>IF([7]道具信息!E142="","",[7]道具信息!E142)</f>
        <v>400</v>
      </c>
      <c r="F142" s="114">
        <f>IF([7]道具信息!F142="","",[7]道具信息!F142)</f>
        <v>1</v>
      </c>
      <c r="G142" s="114">
        <f>IF([7]道具信息!G142="","",[7]道具信息!G142)</f>
        <v>1</v>
      </c>
      <c r="H142" s="114">
        <f>IF([7]道具信息!H142="","",[7]道具信息!H142)</f>
        <v>1</v>
      </c>
      <c r="I142" s="114">
        <f>IF([7]道具信息!I142="","",[7]道具信息!I142)</f>
        <v>400</v>
      </c>
      <c r="J142" s="114">
        <f>IF([7]道具信息!J142="","",[7]道具信息!J142)</f>
        <v>400</v>
      </c>
      <c r="K142" s="114">
        <f>IF([7]道具信息!K142="","",[7]道具信息!K142)</f>
        <v>400</v>
      </c>
      <c r="L142" s="114" t="str">
        <f>IF([7]道具信息!L142="","",[7]道具信息!L142)</f>
        <v>使用后获得10000安全铜矿</v>
      </c>
      <c r="M142" s="114" t="str">
        <f>IF([7]道具信息!M142="","",[7]道具信息!M142)</f>
        <v/>
      </c>
      <c r="N142" s="114" t="str">
        <f>IF([7]道具信息!N142="","",[7]道具信息!N142)</f>
        <v/>
      </c>
      <c r="O142" s="114" t="str">
        <f>IF([7]道具信息!O142="","",[7]道具信息!O142)</f>
        <v/>
      </c>
      <c r="P142" s="114" t="str">
        <f>IF([7]道具信息!P142="","",[7]道具信息!P142)</f>
        <v/>
      </c>
      <c r="Q142" s="114" t="str">
        <f>IF([7]道具信息!Q142="","",[7]道具信息!Q142)</f>
        <v/>
      </c>
      <c r="R142" s="114" t="str">
        <f>IF([7]道具信息!R142="","",[7]道具信息!R142)</f>
        <v/>
      </c>
      <c r="S142" s="114" t="str">
        <f>IF([7]道具信息!S142="","",[7]道具信息!S142)</f>
        <v/>
      </c>
      <c r="T142" s="114" t="str">
        <f>IF([7]道具信息!T142="","",[7]道具信息!T142)</f>
        <v/>
      </c>
      <c r="U142" s="114" t="str">
        <f>IF([7]道具信息!U142="","",[7]道具信息!U142)</f>
        <v/>
      </c>
      <c r="V142" s="114" t="str">
        <f>IF([7]道具信息!V142="","",[7]道具信息!V142)</f>
        <v/>
      </c>
      <c r="W142" s="114" t="str">
        <f>IF([7]道具信息!W142="","",[7]道具信息!W142)</f>
        <v/>
      </c>
      <c r="X142" s="114" t="str">
        <f>IF([7]道具信息!X142="","",[7]道具信息!X142)</f>
        <v/>
      </c>
      <c r="Y142" s="114" t="str">
        <f>IF([7]道具信息!Y142="","",[7]道具信息!Y142)</f>
        <v/>
      </c>
      <c r="Z142" s="114" t="str">
        <f>IF([7]道具信息!Z142="","",[7]道具信息!Z142)</f>
        <v/>
      </c>
    </row>
    <row r="143" spans="1:26" x14ac:dyDescent="0.2">
      <c r="A143" s="114" t="str">
        <f>IF([7]道具信息!A143="","",[7]道具信息!A143)</f>
        <v/>
      </c>
      <c r="B143" s="114" t="str">
        <f>IF([7]道具信息!B143="","",[7]道具信息!B143)</f>
        <v/>
      </c>
      <c r="C143" s="114">
        <f>IF([7]道具信息!C143="","",[7]道具信息!C143)</f>
        <v>21018</v>
      </c>
      <c r="D143" s="114" t="str">
        <f>IF([7]道具信息!D143="","",[7]道具信息!D143)</f>
        <v>一堆铜矿</v>
      </c>
      <c r="E143" s="114">
        <f>IF([7]道具信息!E143="","",[7]道具信息!E143)</f>
        <v>20</v>
      </c>
      <c r="F143" s="114">
        <f>IF([7]道具信息!F143="","",[7]道具信息!F143)</f>
        <v>1</v>
      </c>
      <c r="G143" s="114">
        <f>IF([7]道具信息!G143="","",[7]道具信息!G143)</f>
        <v>1</v>
      </c>
      <c r="H143" s="114">
        <f>IF([7]道具信息!H143="","",[7]道具信息!H143)</f>
        <v>0.3</v>
      </c>
      <c r="I143" s="114" t="str">
        <f>IF([7]道具信息!I143="","",[7]道具信息!I143)</f>
        <v/>
      </c>
      <c r="J143" s="114" t="str">
        <f>IF([7]道具信息!J143="","",[7]道具信息!J143)</f>
        <v/>
      </c>
      <c r="K143" s="114" t="str">
        <f>IF([7]道具信息!K143="","",[7]道具信息!K143)</f>
        <v/>
      </c>
      <c r="L143" s="114" t="str">
        <f>IF([7]道具信息!L143="","",[7]道具信息!L143)</f>
        <v>使用后获得50000安全铜矿</v>
      </c>
      <c r="M143" s="114" t="str">
        <f>IF([7]道具信息!M143="","",[7]道具信息!M143)</f>
        <v/>
      </c>
      <c r="N143" s="114" t="str">
        <f>IF([7]道具信息!N143="","",[7]道具信息!N143)</f>
        <v/>
      </c>
      <c r="O143" s="114" t="str">
        <f>IF([7]道具信息!O143="","",[7]道具信息!O143)</f>
        <v/>
      </c>
      <c r="P143" s="114" t="str">
        <f>IF([7]道具信息!P143="","",[7]道具信息!P143)</f>
        <v/>
      </c>
      <c r="Q143" s="114" t="str">
        <f>IF([7]道具信息!Q143="","",[7]道具信息!Q143)</f>
        <v/>
      </c>
      <c r="R143" s="114" t="str">
        <f>IF([7]道具信息!R143="","",[7]道具信息!R143)</f>
        <v/>
      </c>
      <c r="S143" s="114" t="str">
        <f>IF([7]道具信息!S143="","",[7]道具信息!S143)</f>
        <v/>
      </c>
      <c r="T143" s="114" t="str">
        <f>IF([7]道具信息!T143="","",[7]道具信息!T143)</f>
        <v/>
      </c>
      <c r="U143" s="114" t="str">
        <f>IF([7]道具信息!U143="","",[7]道具信息!U143)</f>
        <v/>
      </c>
      <c r="V143" s="114" t="str">
        <f>IF([7]道具信息!V143="","",[7]道具信息!V143)</f>
        <v/>
      </c>
      <c r="W143" s="114" t="str">
        <f>IF([7]道具信息!W143="","",[7]道具信息!W143)</f>
        <v/>
      </c>
      <c r="X143" s="114" t="str">
        <f>IF([7]道具信息!X143="","",[7]道具信息!X143)</f>
        <v/>
      </c>
      <c r="Y143" s="114" t="str">
        <f>IF([7]道具信息!Y143="","",[7]道具信息!Y143)</f>
        <v/>
      </c>
      <c r="Z143" s="114" t="str">
        <f>IF([7]道具信息!Z143="","",[7]道具信息!Z143)</f>
        <v/>
      </c>
    </row>
    <row r="144" spans="1:26" x14ac:dyDescent="0.2">
      <c r="A144" s="114" t="str">
        <f>IF([7]道具信息!A144="","",[7]道具信息!A144)</f>
        <v/>
      </c>
      <c r="B144" s="114" t="str">
        <f>IF([7]道具信息!B144="","",[7]道具信息!B144)</f>
        <v/>
      </c>
      <c r="C144" s="114">
        <f>IF([7]道具信息!C144="","",[7]道具信息!C144)</f>
        <v>21019</v>
      </c>
      <c r="D144" s="114" t="str">
        <f>IF([7]道具信息!D144="","",[7]道具信息!D144)</f>
        <v>普通兵装材料</v>
      </c>
      <c r="E144" s="114">
        <f>IF([7]道具信息!E144="","",[7]道具信息!E144)</f>
        <v>10</v>
      </c>
      <c r="F144" s="114">
        <f>IF([7]道具信息!F144="","",[7]道具信息!F144)</f>
        <v>1</v>
      </c>
      <c r="G144" s="114">
        <f>IF([7]道具信息!G144="","",[7]道具信息!G144)</f>
        <v>0.2</v>
      </c>
      <c r="H144" s="114">
        <f>IF([7]道具信息!H144="","",[7]道具信息!H144)</f>
        <v>0.2</v>
      </c>
      <c r="I144" s="114">
        <f>IF([7]道具信息!I144="","",[7]道具信息!I144)</f>
        <v>10</v>
      </c>
      <c r="J144" s="114">
        <f>IF([7]道具信息!J144="","",[7]道具信息!J144)</f>
        <v>2</v>
      </c>
      <c r="K144" s="114">
        <f>IF([7]道具信息!K144="","",[7]道具信息!K144)</f>
        <v>2</v>
      </c>
      <c r="L144" s="114" t="str">
        <f>IF([7]道具信息!L144="","",[7]道具信息!L144)</f>
        <v>使用后获得150000安全铜矿</v>
      </c>
      <c r="M144" s="114" t="str">
        <f>IF([7]道具信息!M144="","",[7]道具信息!M144)</f>
        <v/>
      </c>
      <c r="N144" s="114" t="str">
        <f>IF([7]道具信息!N144="","",[7]道具信息!N144)</f>
        <v/>
      </c>
      <c r="O144" s="114" t="str">
        <f>IF([7]道具信息!O144="","",[7]道具信息!O144)</f>
        <v/>
      </c>
      <c r="P144" s="114" t="str">
        <f>IF([7]道具信息!P144="","",[7]道具信息!P144)</f>
        <v/>
      </c>
      <c r="Q144" s="114" t="str">
        <f>IF([7]道具信息!Q144="","",[7]道具信息!Q144)</f>
        <v/>
      </c>
      <c r="R144" s="114" t="str">
        <f>IF([7]道具信息!R144="","",[7]道具信息!R144)</f>
        <v/>
      </c>
      <c r="S144" s="114" t="str">
        <f>IF([7]道具信息!S144="","",[7]道具信息!S144)</f>
        <v/>
      </c>
      <c r="T144" s="114" t="str">
        <f>IF([7]道具信息!T144="","",[7]道具信息!T144)</f>
        <v/>
      </c>
      <c r="U144" s="114" t="str">
        <f>IF([7]道具信息!U144="","",[7]道具信息!U144)</f>
        <v/>
      </c>
      <c r="V144" s="114" t="str">
        <f>IF([7]道具信息!V144="","",[7]道具信息!V144)</f>
        <v/>
      </c>
      <c r="W144" s="114" t="str">
        <f>IF([7]道具信息!W144="","",[7]道具信息!W144)</f>
        <v/>
      </c>
      <c r="X144" s="114" t="str">
        <f>IF([7]道具信息!X144="","",[7]道具信息!X144)</f>
        <v/>
      </c>
      <c r="Y144" s="114" t="str">
        <f>IF([7]道具信息!Y144="","",[7]道具信息!Y144)</f>
        <v/>
      </c>
      <c r="Z144" s="114" t="str">
        <f>IF([7]道具信息!Z144="","",[7]道具信息!Z144)</f>
        <v/>
      </c>
    </row>
    <row r="145" spans="1:26" x14ac:dyDescent="0.2">
      <c r="A145" s="114" t="str">
        <f>IF([7]道具信息!A145="","",[7]道具信息!A145)</f>
        <v/>
      </c>
      <c r="B145" s="114" t="str">
        <f>IF([7]道具信息!B145="","",[7]道具信息!B145)</f>
        <v/>
      </c>
      <c r="C145" s="114">
        <f>IF([7]道具信息!C145="","",[7]道具信息!C145)</f>
        <v>21020</v>
      </c>
      <c r="D145" s="114" t="str">
        <f>IF([7]道具信息!D145="","",[7]道具信息!D145)</f>
        <v>精良兵装材料</v>
      </c>
      <c r="E145" s="114">
        <f>IF([7]道具信息!E145="","",[7]道具信息!E145)</f>
        <v>19</v>
      </c>
      <c r="F145" s="114">
        <f>IF([7]道具信息!F145="","",[7]道具信息!F145)</f>
        <v>1</v>
      </c>
      <c r="G145" s="114">
        <f>IF([7]道具信息!G145="","",[7]道具信息!G145)</f>
        <v>0.19999999999999998</v>
      </c>
      <c r="H145" s="114">
        <f>IF([7]道具信息!H145="","",[7]道具信息!H145)</f>
        <v>0.19999999999999998</v>
      </c>
      <c r="I145" s="114">
        <f>IF([7]道具信息!I145="","",[7]道具信息!I145)</f>
        <v>19</v>
      </c>
      <c r="J145" s="114">
        <f>IF([7]道具信息!J145="","",[7]道具信息!J145)</f>
        <v>3.8</v>
      </c>
      <c r="K145" s="114">
        <f>IF([7]道具信息!K145="","",[7]道具信息!K145)</f>
        <v>3.8</v>
      </c>
      <c r="L145" s="114" t="str">
        <f>IF([7]道具信息!L145="","",[7]道具信息!L145)</f>
        <v>使用后获得500000安全铜矿</v>
      </c>
      <c r="M145" s="114" t="str">
        <f>IF([7]道具信息!M145="","",[7]道具信息!M145)</f>
        <v/>
      </c>
      <c r="N145" s="114" t="str">
        <f>IF([7]道具信息!N145="","",[7]道具信息!N145)</f>
        <v/>
      </c>
      <c r="O145" s="114" t="str">
        <f>IF([7]道具信息!O145="","",[7]道具信息!O145)</f>
        <v/>
      </c>
      <c r="P145" s="114" t="str">
        <f>IF([7]道具信息!P145="","",[7]道具信息!P145)</f>
        <v/>
      </c>
      <c r="Q145" s="114" t="str">
        <f>IF([7]道具信息!Q145="","",[7]道具信息!Q145)</f>
        <v/>
      </c>
      <c r="R145" s="114" t="str">
        <f>IF([7]道具信息!R145="","",[7]道具信息!R145)</f>
        <v/>
      </c>
      <c r="S145" s="114" t="str">
        <f>IF([7]道具信息!S145="","",[7]道具信息!S145)</f>
        <v/>
      </c>
      <c r="T145" s="114" t="str">
        <f>IF([7]道具信息!T145="","",[7]道具信息!T145)</f>
        <v/>
      </c>
      <c r="U145" s="114" t="str">
        <f>IF([7]道具信息!U145="","",[7]道具信息!U145)</f>
        <v/>
      </c>
      <c r="V145" s="114" t="str">
        <f>IF([7]道具信息!V145="","",[7]道具信息!V145)</f>
        <v/>
      </c>
      <c r="W145" s="114" t="str">
        <f>IF([7]道具信息!W145="","",[7]道具信息!W145)</f>
        <v/>
      </c>
      <c r="X145" s="114" t="str">
        <f>IF([7]道具信息!X145="","",[7]道具信息!X145)</f>
        <v/>
      </c>
      <c r="Y145" s="114" t="str">
        <f>IF([7]道具信息!Y145="","",[7]道具信息!Y145)</f>
        <v/>
      </c>
      <c r="Z145" s="114" t="str">
        <f>IF([7]道具信息!Z145="","",[7]道具信息!Z145)</f>
        <v/>
      </c>
    </row>
    <row r="146" spans="1:26" x14ac:dyDescent="0.2">
      <c r="A146" s="114" t="str">
        <f>IF([7]道具信息!A146="","",[7]道具信息!A146)</f>
        <v/>
      </c>
      <c r="B146" s="114" t="str">
        <f>IF([7]道具信息!B146="","",[7]道具信息!B146)</f>
        <v/>
      </c>
      <c r="C146" s="114">
        <f>IF([7]道具信息!C146="","",[7]道具信息!C146)</f>
        <v>21021</v>
      </c>
      <c r="D146" s="114" t="str">
        <f>IF([7]道具信息!D146="","",[7]道具信息!D146)</f>
        <v>优质兵装材料</v>
      </c>
      <c r="E146" s="114">
        <f>IF([7]道具信息!E146="","",[7]道具信息!E146)</f>
        <v>22.5</v>
      </c>
      <c r="F146" s="114">
        <f>IF([7]道具信息!F146="","",[7]道具信息!F146)</f>
        <v>1</v>
      </c>
      <c r="G146" s="114">
        <f>IF([7]道具信息!G146="","",[7]道具信息!G146)</f>
        <v>1</v>
      </c>
      <c r="H146" s="114">
        <f>IF([7]道具信息!H146="","",[7]道具信息!H146)</f>
        <v>0.18533333333333332</v>
      </c>
      <c r="I146" s="114">
        <f>IF([7]道具信息!I146="","",[7]道具信息!I146)</f>
        <v>22.5</v>
      </c>
      <c r="J146" s="114">
        <f>IF([7]道具信息!J146="","",[7]道具信息!J146)</f>
        <v>22.5</v>
      </c>
      <c r="K146" s="114">
        <f>IF([7]道具信息!K146="","",[7]道具信息!K146)</f>
        <v>4.17</v>
      </c>
      <c r="L146" s="114" t="str">
        <f>IF([7]道具信息!L146="","",[7]道具信息!L146)</f>
        <v>使用后获得10000刀币</v>
      </c>
      <c r="M146" s="114" t="str">
        <f>IF([7]道具信息!M146="","",[7]道具信息!M146)</f>
        <v/>
      </c>
      <c r="N146" s="114" t="str">
        <f>IF([7]道具信息!N146="","",[7]道具信息!N146)</f>
        <v/>
      </c>
      <c r="O146" s="114" t="str">
        <f>IF([7]道具信息!O146="","",[7]道具信息!O146)</f>
        <v/>
      </c>
      <c r="P146" s="114" t="str">
        <f>IF([7]道具信息!P146="","",[7]道具信息!P146)</f>
        <v/>
      </c>
      <c r="Q146" s="114" t="str">
        <f>IF([7]道具信息!Q146="","",[7]道具信息!Q146)</f>
        <v/>
      </c>
      <c r="R146" s="114" t="str">
        <f>IF([7]道具信息!R146="","",[7]道具信息!R146)</f>
        <v/>
      </c>
      <c r="S146" s="114" t="str">
        <f>IF([7]道具信息!S146="","",[7]道具信息!S146)</f>
        <v/>
      </c>
      <c r="T146" s="114" t="str">
        <f>IF([7]道具信息!T146="","",[7]道具信息!T146)</f>
        <v/>
      </c>
      <c r="U146" s="114" t="str">
        <f>IF([7]道具信息!U146="","",[7]道具信息!U146)</f>
        <v/>
      </c>
      <c r="V146" s="114" t="str">
        <f>IF([7]道具信息!V146="","",[7]道具信息!V146)</f>
        <v/>
      </c>
      <c r="W146" s="114" t="str">
        <f>IF([7]道具信息!W146="","",[7]道具信息!W146)</f>
        <v/>
      </c>
      <c r="X146" s="114" t="str">
        <f>IF([7]道具信息!X146="","",[7]道具信息!X146)</f>
        <v/>
      </c>
      <c r="Y146" s="114" t="str">
        <f>IF([7]道具信息!Y146="","",[7]道具信息!Y146)</f>
        <v/>
      </c>
      <c r="Z146" s="114" t="str">
        <f>IF([7]道具信息!Z146="","",[7]道具信息!Z146)</f>
        <v/>
      </c>
    </row>
    <row r="147" spans="1:26" x14ac:dyDescent="0.2">
      <c r="A147" s="114" t="str">
        <f>IF([7]道具信息!A147="","",[7]道具信息!A147)</f>
        <v/>
      </c>
      <c r="B147" s="114" t="str">
        <f>IF([7]道具信息!B147="","",[7]道具信息!B147)</f>
        <v/>
      </c>
      <c r="C147" s="114">
        <f>IF([7]道具信息!C147="","",[7]道具信息!C147)</f>
        <v>21022</v>
      </c>
      <c r="D147" s="114" t="str">
        <f>IF([7]道具信息!D147="","",[7]道具信息!D147)</f>
        <v>传世兵装材料</v>
      </c>
      <c r="E147" s="114">
        <f>IF([7]道具信息!E147="","",[7]道具信息!E147)</f>
        <v>56</v>
      </c>
      <c r="F147" s="114">
        <f>IF([7]道具信息!F147="","",[7]道具信息!F147)</f>
        <v>1</v>
      </c>
      <c r="G147" s="114">
        <f>IF([7]道具信息!G147="","",[7]道具信息!G147)</f>
        <v>1</v>
      </c>
      <c r="H147" s="114">
        <f>IF([7]道具信息!H147="","",[7]道具信息!H147)</f>
        <v>1</v>
      </c>
      <c r="I147" s="114">
        <f>IF([7]道具信息!I147="","",[7]道具信息!I147)</f>
        <v>56</v>
      </c>
      <c r="J147" s="114">
        <f>IF([7]道具信息!J147="","",[7]道具信息!J147)</f>
        <v>56</v>
      </c>
      <c r="K147" s="114">
        <f>IF([7]道具信息!K147="","",[7]道具信息!K147)</f>
        <v>56</v>
      </c>
      <c r="L147" s="114" t="str">
        <f>IF([7]道具信息!L147="","",[7]道具信息!L147)</f>
        <v>使用后获得50000刀币</v>
      </c>
      <c r="M147" s="114" t="str">
        <f>IF([7]道具信息!M147="","",[7]道具信息!M147)</f>
        <v/>
      </c>
      <c r="N147" s="114" t="str">
        <f>IF([7]道具信息!N147="","",[7]道具信息!N147)</f>
        <v/>
      </c>
      <c r="O147" s="114" t="str">
        <f>IF([7]道具信息!O147="","",[7]道具信息!O147)</f>
        <v/>
      </c>
      <c r="P147" s="114" t="str">
        <f>IF([7]道具信息!P147="","",[7]道具信息!P147)</f>
        <v/>
      </c>
      <c r="Q147" s="114" t="str">
        <f>IF([7]道具信息!Q147="","",[7]道具信息!Q147)</f>
        <v/>
      </c>
      <c r="R147" s="114" t="str">
        <f>IF([7]道具信息!R147="","",[7]道具信息!R147)</f>
        <v/>
      </c>
      <c r="S147" s="114" t="str">
        <f>IF([7]道具信息!S147="","",[7]道具信息!S147)</f>
        <v/>
      </c>
      <c r="T147" s="114" t="str">
        <f>IF([7]道具信息!T147="","",[7]道具信息!T147)</f>
        <v/>
      </c>
      <c r="U147" s="114" t="str">
        <f>IF([7]道具信息!U147="","",[7]道具信息!U147)</f>
        <v/>
      </c>
      <c r="V147" s="114" t="str">
        <f>IF([7]道具信息!V147="","",[7]道具信息!V147)</f>
        <v/>
      </c>
      <c r="W147" s="114" t="str">
        <f>IF([7]道具信息!W147="","",[7]道具信息!W147)</f>
        <v/>
      </c>
      <c r="X147" s="114" t="str">
        <f>IF([7]道具信息!X147="","",[7]道具信息!X147)</f>
        <v/>
      </c>
      <c r="Y147" s="114" t="str">
        <f>IF([7]道具信息!Y147="","",[7]道具信息!Y147)</f>
        <v/>
      </c>
      <c r="Z147" s="114" t="str">
        <f>IF([7]道具信息!Z147="","",[7]道具信息!Z147)</f>
        <v/>
      </c>
    </row>
    <row r="148" spans="1:26" x14ac:dyDescent="0.2">
      <c r="A148" s="114" t="str">
        <f>IF([7]道具信息!A148="","",[7]道具信息!A148)</f>
        <v/>
      </c>
      <c r="B148" s="114" t="str">
        <f>IF([7]道具信息!B148="","",[7]道具信息!B148)</f>
        <v/>
      </c>
      <c r="C148" s="114">
        <f>IF([7]道具信息!C148="","",[7]道具信息!C148)</f>
        <v>21023</v>
      </c>
      <c r="D148" s="114" t="str">
        <f>IF([7]道具信息!D148="","",[7]道具信息!D148)</f>
        <v>一袋刀币</v>
      </c>
      <c r="E148" s="114">
        <f>IF([7]道具信息!E148="","",[7]道具信息!E148)</f>
        <v>300</v>
      </c>
      <c r="F148" s="114">
        <f>IF([7]道具信息!F148="","",[7]道具信息!F148)</f>
        <v>1.5</v>
      </c>
      <c r="G148" s="114">
        <f>IF([7]道具信息!G148="","",[7]道具信息!G148)</f>
        <v>1</v>
      </c>
      <c r="H148" s="114">
        <f>IF([7]道具信息!H148="","",[7]道具信息!H148)</f>
        <v>0.5</v>
      </c>
      <c r="I148" s="114" t="str">
        <f>IF([7]道具信息!I148="","",[7]道具信息!I148)</f>
        <v/>
      </c>
      <c r="J148" s="114" t="str">
        <f>IF([7]道具信息!J148="","",[7]道具信息!J148)</f>
        <v/>
      </c>
      <c r="K148" s="114" t="str">
        <f>IF([7]道具信息!K148="","",[7]道具信息!K148)</f>
        <v/>
      </c>
      <c r="L148" s="114" t="str">
        <f>IF([7]道具信息!L148="","",[7]道具信息!L148)</f>
        <v>使用后获得150000刀币</v>
      </c>
      <c r="M148" s="114" t="str">
        <f>IF([7]道具信息!M148="","",[7]道具信息!M148)</f>
        <v/>
      </c>
      <c r="N148" s="114" t="str">
        <f>IF([7]道具信息!N148="","",[7]道具信息!N148)</f>
        <v/>
      </c>
      <c r="O148" s="114" t="str">
        <f>IF([7]道具信息!O148="","",[7]道具信息!O148)</f>
        <v/>
      </c>
      <c r="P148" s="114" t="str">
        <f>IF([7]道具信息!P148="","",[7]道具信息!P148)</f>
        <v/>
      </c>
      <c r="Q148" s="114" t="str">
        <f>IF([7]道具信息!Q148="","",[7]道具信息!Q148)</f>
        <v/>
      </c>
      <c r="R148" s="114" t="str">
        <f>IF([7]道具信息!R148="","",[7]道具信息!R148)</f>
        <v/>
      </c>
      <c r="S148" s="114" t="str">
        <f>IF([7]道具信息!S148="","",[7]道具信息!S148)</f>
        <v/>
      </c>
      <c r="T148" s="114" t="str">
        <f>IF([7]道具信息!T148="","",[7]道具信息!T148)</f>
        <v/>
      </c>
      <c r="U148" s="114" t="str">
        <f>IF([7]道具信息!U148="","",[7]道具信息!U148)</f>
        <v/>
      </c>
      <c r="V148" s="114" t="str">
        <f>IF([7]道具信息!V148="","",[7]道具信息!V148)</f>
        <v/>
      </c>
      <c r="W148" s="114" t="str">
        <f>IF([7]道具信息!W148="","",[7]道具信息!W148)</f>
        <v/>
      </c>
      <c r="X148" s="114" t="str">
        <f>IF([7]道具信息!X148="","",[7]道具信息!X148)</f>
        <v/>
      </c>
      <c r="Y148" s="114" t="str">
        <f>IF([7]道具信息!Y148="","",[7]道具信息!Y148)</f>
        <v/>
      </c>
      <c r="Z148" s="114" t="str">
        <f>IF([7]道具信息!Z148="","",[7]道具信息!Z148)</f>
        <v/>
      </c>
    </row>
    <row r="149" spans="1:26" x14ac:dyDescent="0.2">
      <c r="A149" s="114" t="str">
        <f>IF([7]道具信息!A149="","",[7]道具信息!A149)</f>
        <v/>
      </c>
      <c r="B149" s="114" t="str">
        <f>IF([7]道具信息!B149="","",[7]道具信息!B149)</f>
        <v/>
      </c>
      <c r="C149" s="114" t="str">
        <f>IF([7]道具信息!C149="","",[7]道具信息!C149)</f>
        <v/>
      </c>
      <c r="D149" s="114" t="str">
        <f>IF([7]道具信息!D149="","",[7]道具信息!D149)</f>
        <v>普通兵装</v>
      </c>
      <c r="E149" s="114">
        <f>IF([7]道具信息!E149="","",[7]道具信息!E149)</f>
        <v>100</v>
      </c>
      <c r="F149" s="114">
        <f>IF([7]道具信息!F149="","",[7]道具信息!F149)</f>
        <v>1</v>
      </c>
      <c r="G149" s="114">
        <f>IF([7]道具信息!G149="","",[7]道具信息!G149)</f>
        <v>0.2</v>
      </c>
      <c r="H149" s="114">
        <f>IF([7]道具信息!H149="","",[7]道具信息!H149)</f>
        <v>0.2</v>
      </c>
      <c r="I149" s="114">
        <f>IF([7]道具信息!I149="","",[7]道具信息!I149)</f>
        <v>100</v>
      </c>
      <c r="J149" s="114">
        <f>IF([7]道具信息!J149="","",[7]道具信息!J149)</f>
        <v>20</v>
      </c>
      <c r="K149" s="114">
        <f>IF([7]道具信息!K149="","",[7]道具信息!K149)</f>
        <v>20</v>
      </c>
      <c r="L149" s="114" t="str">
        <f>IF([7]道具信息!L149="","",[7]道具信息!L149)</f>
        <v>使用后获得500000刀币</v>
      </c>
      <c r="M149" s="114" t="str">
        <f>IF([7]道具信息!M149="","",[7]道具信息!M149)</f>
        <v/>
      </c>
      <c r="N149" s="114" t="str">
        <f>IF([7]道具信息!N149="","",[7]道具信息!N149)</f>
        <v/>
      </c>
      <c r="O149" s="114" t="str">
        <f>IF([7]道具信息!O149="","",[7]道具信息!O149)</f>
        <v/>
      </c>
      <c r="P149" s="114" t="str">
        <f>IF([7]道具信息!P149="","",[7]道具信息!P149)</f>
        <v/>
      </c>
      <c r="Q149" s="114" t="str">
        <f>IF([7]道具信息!Q149="","",[7]道具信息!Q149)</f>
        <v/>
      </c>
      <c r="R149" s="114" t="str">
        <f>IF([7]道具信息!R149="","",[7]道具信息!R149)</f>
        <v/>
      </c>
      <c r="S149" s="114" t="str">
        <f>IF([7]道具信息!S149="","",[7]道具信息!S149)</f>
        <v/>
      </c>
      <c r="T149" s="114" t="str">
        <f>IF([7]道具信息!T149="","",[7]道具信息!T149)</f>
        <v/>
      </c>
      <c r="U149" s="114" t="str">
        <f>IF([7]道具信息!U149="","",[7]道具信息!U149)</f>
        <v/>
      </c>
      <c r="V149" s="114" t="str">
        <f>IF([7]道具信息!V149="","",[7]道具信息!V149)</f>
        <v/>
      </c>
      <c r="W149" s="114" t="str">
        <f>IF([7]道具信息!W149="","",[7]道具信息!W149)</f>
        <v/>
      </c>
      <c r="X149" s="114" t="str">
        <f>IF([7]道具信息!X149="","",[7]道具信息!X149)</f>
        <v/>
      </c>
      <c r="Y149" s="114" t="str">
        <f>IF([7]道具信息!Y149="","",[7]道具信息!Y149)</f>
        <v/>
      </c>
      <c r="Z149" s="114" t="str">
        <f>IF([7]道具信息!Z149="","",[7]道具信息!Z149)</f>
        <v/>
      </c>
    </row>
    <row r="150" spans="1:26" x14ac:dyDescent="0.2">
      <c r="A150" s="114" t="str">
        <f>IF([7]道具信息!A150="","",[7]道具信息!A150)</f>
        <v/>
      </c>
      <c r="B150" s="114" t="str">
        <f>IF([7]道具信息!B150="","",[7]道具信息!B150)</f>
        <v/>
      </c>
      <c r="C150" s="114">
        <f>IF([7]道具信息!C150="","",[7]道具信息!C150)</f>
        <v>21024</v>
      </c>
      <c r="D150" s="114" t="str">
        <f>IF([7]道具信息!D150="","",[7]道具信息!D150)</f>
        <v>精良兵装</v>
      </c>
      <c r="E150" s="114">
        <f>IF([7]道具信息!E150="","",[7]道具信息!E150)</f>
        <v>500</v>
      </c>
      <c r="F150" s="114">
        <f>IF([7]道具信息!F150="","",[7]道具信息!F150)</f>
        <v>1</v>
      </c>
      <c r="G150" s="114">
        <f>IF([7]道具信息!G150="","",[7]道具信息!G150)</f>
        <v>0.2</v>
      </c>
      <c r="H150" s="114">
        <f>IF([7]道具信息!H150="","",[7]道具信息!H150)</f>
        <v>0.2</v>
      </c>
      <c r="I150" s="114">
        <f>IF([7]道具信息!I150="","",[7]道具信息!I150)</f>
        <v>500</v>
      </c>
      <c r="J150" s="114">
        <f>IF([7]道具信息!J150="","",[7]道具信息!J150)</f>
        <v>100</v>
      </c>
      <c r="K150" s="114">
        <f>IF([7]道具信息!K150="","",[7]道具信息!K150)</f>
        <v>100</v>
      </c>
      <c r="L150" s="114" t="str">
        <f>IF([7]道具信息!L150="","",[7]道具信息!L150)</f>
        <v>使用后可选择获得10000资源(可选择资源类型：粮食、木材、石料和铜矿)</v>
      </c>
      <c r="M150" s="114" t="str">
        <f>IF([7]道具信息!M150="","",[7]道具信息!M150)</f>
        <v/>
      </c>
      <c r="N150" s="114" t="str">
        <f>IF([7]道具信息!N150="","",[7]道具信息!N150)</f>
        <v/>
      </c>
      <c r="O150" s="114" t="str">
        <f>IF([7]道具信息!O150="","",[7]道具信息!O150)</f>
        <v/>
      </c>
      <c r="P150" s="114" t="str">
        <f>IF([7]道具信息!P150="","",[7]道具信息!P150)</f>
        <v/>
      </c>
      <c r="Q150" s="114" t="str">
        <f>IF([7]道具信息!Q150="","",[7]道具信息!Q150)</f>
        <v/>
      </c>
      <c r="R150" s="114" t="str">
        <f>IF([7]道具信息!R150="","",[7]道具信息!R150)</f>
        <v/>
      </c>
      <c r="S150" s="114" t="str">
        <f>IF([7]道具信息!S150="","",[7]道具信息!S150)</f>
        <v/>
      </c>
      <c r="T150" s="114" t="str">
        <f>IF([7]道具信息!T150="","",[7]道具信息!T150)</f>
        <v/>
      </c>
      <c r="U150" s="114" t="str">
        <f>IF([7]道具信息!U150="","",[7]道具信息!U150)</f>
        <v/>
      </c>
      <c r="V150" s="114" t="str">
        <f>IF([7]道具信息!V150="","",[7]道具信息!V150)</f>
        <v/>
      </c>
      <c r="W150" s="114" t="str">
        <f>IF([7]道具信息!W150="","",[7]道具信息!W150)</f>
        <v/>
      </c>
      <c r="X150" s="114" t="str">
        <f>IF([7]道具信息!X150="","",[7]道具信息!X150)</f>
        <v/>
      </c>
      <c r="Y150" s="114" t="str">
        <f>IF([7]道具信息!Y150="","",[7]道具信息!Y150)</f>
        <v/>
      </c>
      <c r="Z150" s="114" t="str">
        <f>IF([7]道具信息!Z150="","",[7]道具信息!Z150)</f>
        <v/>
      </c>
    </row>
    <row r="151" spans="1:26" x14ac:dyDescent="0.2">
      <c r="A151" s="114" t="str">
        <f>IF([7]道具信息!A151="","",[7]道具信息!A151)</f>
        <v/>
      </c>
      <c r="B151" s="114" t="str">
        <f>IF([7]道具信息!B151="","",[7]道具信息!B151)</f>
        <v/>
      </c>
      <c r="C151" s="114">
        <f>IF([7]道具信息!C151="","",[7]道具信息!C151)</f>
        <v>21025</v>
      </c>
      <c r="D151" s="114" t="str">
        <f>IF([7]道具信息!D151="","",[7]道具信息!D151)</f>
        <v>优质兵装</v>
      </c>
      <c r="E151" s="114">
        <f>IF([7]道具信息!E151="","",[7]道具信息!E151)</f>
        <v>2000</v>
      </c>
      <c r="F151" s="114">
        <f>IF([7]道具信息!F151="","",[7]道具信息!F151)</f>
        <v>1</v>
      </c>
      <c r="G151" s="114">
        <f>IF([7]道具信息!G151="","",[7]道具信息!G151)</f>
        <v>1</v>
      </c>
      <c r="H151" s="114">
        <f>IF([7]道具信息!H151="","",[7]道具信息!H151)</f>
        <v>0.2</v>
      </c>
      <c r="I151" s="114">
        <f>IF([7]道具信息!I151="","",[7]道具信息!I151)</f>
        <v>2000</v>
      </c>
      <c r="J151" s="114">
        <f>IF([7]道具信息!J151="","",[7]道具信息!J151)</f>
        <v>2000</v>
      </c>
      <c r="K151" s="114">
        <f>IF([7]道具信息!K151="","",[7]道具信息!K151)</f>
        <v>400</v>
      </c>
      <c r="L151" s="114" t="str">
        <f>IF([7]道具信息!L151="","",[7]道具信息!L151)</f>
        <v>使用后可选择获得50000资源(可选择资源类型：粮食、木材、石料和铜矿)</v>
      </c>
      <c r="M151" s="114" t="str">
        <f>IF([7]道具信息!M151="","",[7]道具信息!M151)</f>
        <v/>
      </c>
      <c r="N151" s="114" t="str">
        <f>IF([7]道具信息!N151="","",[7]道具信息!N151)</f>
        <v/>
      </c>
      <c r="O151" s="114" t="str">
        <f>IF([7]道具信息!O151="","",[7]道具信息!O151)</f>
        <v/>
      </c>
      <c r="P151" s="114" t="str">
        <f>IF([7]道具信息!P151="","",[7]道具信息!P151)</f>
        <v/>
      </c>
      <c r="Q151" s="114" t="str">
        <f>IF([7]道具信息!Q151="","",[7]道具信息!Q151)</f>
        <v/>
      </c>
      <c r="R151" s="114" t="str">
        <f>IF([7]道具信息!R151="","",[7]道具信息!R151)</f>
        <v/>
      </c>
      <c r="S151" s="114" t="str">
        <f>IF([7]道具信息!S151="","",[7]道具信息!S151)</f>
        <v/>
      </c>
      <c r="T151" s="114" t="str">
        <f>IF([7]道具信息!T151="","",[7]道具信息!T151)</f>
        <v/>
      </c>
      <c r="U151" s="114" t="str">
        <f>IF([7]道具信息!U151="","",[7]道具信息!U151)</f>
        <v/>
      </c>
      <c r="V151" s="114" t="str">
        <f>IF([7]道具信息!V151="","",[7]道具信息!V151)</f>
        <v/>
      </c>
      <c r="W151" s="114" t="str">
        <f>IF([7]道具信息!W151="","",[7]道具信息!W151)</f>
        <v/>
      </c>
      <c r="X151" s="114" t="str">
        <f>IF([7]道具信息!X151="","",[7]道具信息!X151)</f>
        <v/>
      </c>
      <c r="Y151" s="114" t="str">
        <f>IF([7]道具信息!Y151="","",[7]道具信息!Y151)</f>
        <v/>
      </c>
      <c r="Z151" s="114" t="str">
        <f>IF([7]道具信息!Z151="","",[7]道具信息!Z151)</f>
        <v/>
      </c>
    </row>
    <row r="152" spans="1:26" x14ac:dyDescent="0.2">
      <c r="A152" s="114" t="str">
        <f>IF([7]道具信息!A152="","",[7]道具信息!A152)</f>
        <v/>
      </c>
      <c r="B152" s="114" t="str">
        <f>IF([7]道具信息!B152="","",[7]道具信息!B152)</f>
        <v/>
      </c>
      <c r="C152" s="114">
        <f>IF([7]道具信息!C152="","",[7]道具信息!C152)</f>
        <v>21026</v>
      </c>
      <c r="D152" s="114" t="str">
        <f>IF([7]道具信息!D152="","",[7]道具信息!D152)</f>
        <v>传奇优质兵装</v>
      </c>
      <c r="E152" s="114">
        <f>IF([7]道具信息!E152="","",[7]道具信息!E152)</f>
        <v>4000</v>
      </c>
      <c r="F152" s="114">
        <f>IF([7]道具信息!F152="","",[7]道具信息!F152)</f>
        <v>1</v>
      </c>
      <c r="G152" s="114">
        <f>IF([7]道具信息!G152="","",[7]道具信息!G152)</f>
        <v>1</v>
      </c>
      <c r="H152" s="114">
        <f>IF([7]道具信息!H152="","",[7]道具信息!H152)</f>
        <v>1</v>
      </c>
      <c r="I152" s="114">
        <f>IF([7]道具信息!I152="","",[7]道具信息!I152)</f>
        <v>4000</v>
      </c>
      <c r="J152" s="114">
        <f>IF([7]道具信息!J152="","",[7]道具信息!J152)</f>
        <v>4000</v>
      </c>
      <c r="K152" s="114">
        <f>IF([7]道具信息!K152="","",[7]道具信息!K152)</f>
        <v>4000</v>
      </c>
      <c r="L152" s="114" t="str">
        <f>IF([7]道具信息!L152="","",[7]道具信息!L152)</f>
        <v>使用后可选择获得150000资源(可选择资源类型：粮食、木材、石料和铜矿)</v>
      </c>
      <c r="M152" s="114" t="str">
        <f>IF([7]道具信息!M152="","",[7]道具信息!M152)</f>
        <v/>
      </c>
      <c r="N152" s="114" t="str">
        <f>IF([7]道具信息!N152="","",[7]道具信息!N152)</f>
        <v/>
      </c>
      <c r="O152" s="114" t="str">
        <f>IF([7]道具信息!O152="","",[7]道具信息!O152)</f>
        <v/>
      </c>
      <c r="P152" s="114" t="str">
        <f>IF([7]道具信息!P152="","",[7]道具信息!P152)</f>
        <v/>
      </c>
      <c r="Q152" s="114" t="str">
        <f>IF([7]道具信息!Q152="","",[7]道具信息!Q152)</f>
        <v/>
      </c>
      <c r="R152" s="114" t="str">
        <f>IF([7]道具信息!R152="","",[7]道具信息!R152)</f>
        <v/>
      </c>
      <c r="S152" s="114" t="str">
        <f>IF([7]道具信息!S152="","",[7]道具信息!S152)</f>
        <v/>
      </c>
      <c r="T152" s="114" t="str">
        <f>IF([7]道具信息!T152="","",[7]道具信息!T152)</f>
        <v/>
      </c>
      <c r="U152" s="114" t="str">
        <f>IF([7]道具信息!U152="","",[7]道具信息!U152)</f>
        <v/>
      </c>
      <c r="V152" s="114" t="str">
        <f>IF([7]道具信息!V152="","",[7]道具信息!V152)</f>
        <v/>
      </c>
      <c r="W152" s="114" t="str">
        <f>IF([7]道具信息!W152="","",[7]道具信息!W152)</f>
        <v/>
      </c>
      <c r="X152" s="114" t="str">
        <f>IF([7]道具信息!X152="","",[7]道具信息!X152)</f>
        <v/>
      </c>
      <c r="Y152" s="114" t="str">
        <f>IF([7]道具信息!Y152="","",[7]道具信息!Y152)</f>
        <v/>
      </c>
      <c r="Z152" s="114" t="str">
        <f>IF([7]道具信息!Z152="","",[7]道具信息!Z152)</f>
        <v/>
      </c>
    </row>
    <row r="153" spans="1:26" x14ac:dyDescent="0.2">
      <c r="A153" s="114" t="str">
        <f>IF([7]道具信息!A153="","",[7]道具信息!A153)</f>
        <v/>
      </c>
      <c r="B153" s="114" t="str">
        <f>IF([7]道具信息!B153="","",[7]道具信息!B153)</f>
        <v/>
      </c>
      <c r="C153" s="114">
        <f>IF([7]道具信息!C153="","",[7]道具信息!C153)</f>
        <v>21027</v>
      </c>
      <c r="D153" s="114" t="str">
        <f>IF([7]道具信息!D153="","",[7]道具信息!D153)</f>
        <v>传世兵装</v>
      </c>
      <c r="E153" s="114">
        <f>IF([7]道具信息!E153="","",[7]道具信息!E153)</f>
        <v>6000</v>
      </c>
      <c r="F153" s="114">
        <f>IF([7]道具信息!F153="","",[7]道具信息!F153)</f>
        <v>1</v>
      </c>
      <c r="G153" s="114">
        <f>IF([7]道具信息!G153="","",[7]道具信息!G153)</f>
        <v>1</v>
      </c>
      <c r="H153" s="114">
        <f>IF([7]道具信息!H153="","",[7]道具信息!H153)</f>
        <v>1</v>
      </c>
      <c r="I153" s="114">
        <f>IF([7]道具信息!I153="","",[7]道具信息!I153)</f>
        <v>6000</v>
      </c>
      <c r="J153" s="114">
        <f>IF([7]道具信息!J153="","",[7]道具信息!J153)</f>
        <v>6000</v>
      </c>
      <c r="K153" s="114">
        <f>IF([7]道具信息!K153="","",[7]道具信息!K153)</f>
        <v>6000</v>
      </c>
      <c r="L153" s="114" t="str">
        <f>IF([7]道具信息!L153="","",[7]道具信息!L153)</f>
        <v>使用后可选择获得500000资源(可选择资源类型：粮食、木材、石料和铜矿)</v>
      </c>
      <c r="M153" s="114" t="str">
        <f>IF([7]道具信息!M153="","",[7]道具信息!M153)</f>
        <v/>
      </c>
      <c r="N153" s="114" t="str">
        <f>IF([7]道具信息!N153="","",[7]道具信息!N153)</f>
        <v/>
      </c>
      <c r="O153" s="114" t="str">
        <f>IF([7]道具信息!O153="","",[7]道具信息!O153)</f>
        <v/>
      </c>
      <c r="P153" s="114" t="str">
        <f>IF([7]道具信息!P153="","",[7]道具信息!P153)</f>
        <v/>
      </c>
      <c r="Q153" s="114" t="str">
        <f>IF([7]道具信息!Q153="","",[7]道具信息!Q153)</f>
        <v/>
      </c>
      <c r="R153" s="114" t="str">
        <f>IF([7]道具信息!R153="","",[7]道具信息!R153)</f>
        <v/>
      </c>
      <c r="S153" s="114" t="str">
        <f>IF([7]道具信息!S153="","",[7]道具信息!S153)</f>
        <v/>
      </c>
      <c r="T153" s="114" t="str">
        <f>IF([7]道具信息!T153="","",[7]道具信息!T153)</f>
        <v/>
      </c>
      <c r="U153" s="114" t="str">
        <f>IF([7]道具信息!U153="","",[7]道具信息!U153)</f>
        <v/>
      </c>
      <c r="V153" s="114" t="str">
        <f>IF([7]道具信息!V153="","",[7]道具信息!V153)</f>
        <v/>
      </c>
      <c r="W153" s="114" t="str">
        <f>IF([7]道具信息!W153="","",[7]道具信息!W153)</f>
        <v/>
      </c>
      <c r="X153" s="114" t="str">
        <f>IF([7]道具信息!X153="","",[7]道具信息!X153)</f>
        <v/>
      </c>
      <c r="Y153" s="114" t="str">
        <f>IF([7]道具信息!Y153="","",[7]道具信息!Y153)</f>
        <v/>
      </c>
      <c r="Z153" s="114" t="str">
        <f>IF([7]道具信息!Z153="","",[7]道具信息!Z153)</f>
        <v/>
      </c>
    </row>
    <row r="154" spans="1:26" x14ac:dyDescent="0.2">
      <c r="A154" s="114" t="str">
        <f>IF([7]道具信息!A154="","",[7]道具信息!A154)</f>
        <v/>
      </c>
      <c r="B154" s="114" t="str">
        <f>IF([7]道具信息!B154="","",[7]道具信息!B154)</f>
        <v/>
      </c>
      <c r="C154" s="114">
        <f>IF([7]道具信息!C154="","",[7]道具信息!C154)</f>
        <v>21031</v>
      </c>
      <c r="D154" s="114" t="str">
        <f>IF([7]道具信息!D154="","",[7]道具信息!D154)</f>
        <v>传奇传世兵装</v>
      </c>
      <c r="E154" s="114">
        <f>IF([7]道具信息!E154="","",[7]道具信息!E154)</f>
        <v>30000</v>
      </c>
      <c r="F154" s="114">
        <f>IF([7]道具信息!F154="","",[7]道具信息!F154)</f>
        <v>1</v>
      </c>
      <c r="G154" s="114">
        <f>IF([7]道具信息!G154="","",[7]道具信息!G154)</f>
        <v>1</v>
      </c>
      <c r="H154" s="114">
        <f>IF([7]道具信息!H154="","",[7]道具信息!H154)</f>
        <v>1</v>
      </c>
      <c r="I154" s="114">
        <f>IF([7]道具信息!I154="","",[7]道具信息!I154)</f>
        <v>30000</v>
      </c>
      <c r="J154" s="114">
        <f>IF([7]道具信息!J154="","",[7]道具信息!J154)</f>
        <v>30000</v>
      </c>
      <c r="K154" s="114">
        <f>IF([7]道具信息!K154="","",[7]道具信息!K154)</f>
        <v>30000</v>
      </c>
      <c r="L154" s="114" t="str">
        <f>IF([7]道具信息!L154="","",[7]道具信息!L154)</f>
        <v>使用后直接获得10000粮食、木材、石料和铜矿</v>
      </c>
      <c r="M154" s="114" t="str">
        <f>IF([7]道具信息!M154="","",[7]道具信息!M154)</f>
        <v/>
      </c>
      <c r="N154" s="114" t="str">
        <f>IF([7]道具信息!N154="","",[7]道具信息!N154)</f>
        <v/>
      </c>
      <c r="O154" s="114" t="str">
        <f>IF([7]道具信息!O154="","",[7]道具信息!O154)</f>
        <v/>
      </c>
      <c r="P154" s="114" t="str">
        <f>IF([7]道具信息!P154="","",[7]道具信息!P154)</f>
        <v/>
      </c>
      <c r="Q154" s="114" t="str">
        <f>IF([7]道具信息!Q154="","",[7]道具信息!Q154)</f>
        <v/>
      </c>
      <c r="R154" s="114" t="str">
        <f>IF([7]道具信息!R154="","",[7]道具信息!R154)</f>
        <v/>
      </c>
      <c r="S154" s="114" t="str">
        <f>IF([7]道具信息!S154="","",[7]道具信息!S154)</f>
        <v/>
      </c>
      <c r="T154" s="114" t="str">
        <f>IF([7]道具信息!T154="","",[7]道具信息!T154)</f>
        <v/>
      </c>
      <c r="U154" s="114" t="str">
        <f>IF([7]道具信息!U154="","",[7]道具信息!U154)</f>
        <v/>
      </c>
      <c r="V154" s="114" t="str">
        <f>IF([7]道具信息!V154="","",[7]道具信息!V154)</f>
        <v/>
      </c>
      <c r="W154" s="114" t="str">
        <f>IF([7]道具信息!W154="","",[7]道具信息!W154)</f>
        <v/>
      </c>
      <c r="X154" s="114" t="str">
        <f>IF([7]道具信息!X154="","",[7]道具信息!X154)</f>
        <v/>
      </c>
      <c r="Y154" s="114" t="str">
        <f>IF([7]道具信息!Y154="","",[7]道具信息!Y154)</f>
        <v/>
      </c>
      <c r="Z154" s="114" t="str">
        <f>IF([7]道具信息!Z154="","",[7]道具信息!Z154)</f>
        <v/>
      </c>
    </row>
    <row r="155" spans="1:26" x14ac:dyDescent="0.2">
      <c r="A155" s="114" t="str">
        <f>IF([7]道具信息!A155="","",[7]道具信息!A155)</f>
        <v/>
      </c>
      <c r="B155" s="114" t="str">
        <f>IF([7]道具信息!B155="","",[7]道具信息!B155)</f>
        <v/>
      </c>
      <c r="C155" s="114">
        <f>IF([7]道具信息!C155="","",[7]道具信息!C155)</f>
        <v>21032</v>
      </c>
      <c r="D155" s="114" t="str">
        <f>IF([7]道具信息!D155="","",[7]道具信息!D155)</f>
        <v>初级资源宝箱</v>
      </c>
      <c r="E155" s="114">
        <f>IF([7]道具信息!E155="","",[7]道具信息!E155)</f>
        <v>80</v>
      </c>
      <c r="F155" s="114">
        <f>IF([7]道具信息!F155="","",[7]道具信息!F155)</f>
        <v>1</v>
      </c>
      <c r="G155" s="114">
        <f>IF([7]道具信息!G155="","",[7]道具信息!G155)</f>
        <v>1</v>
      </c>
      <c r="H155" s="114">
        <f>IF([7]道具信息!H155="","",[7]道具信息!H155)</f>
        <v>0.3</v>
      </c>
      <c r="I155" s="114" t="str">
        <f>IF([7]道具信息!I155="","",[7]道具信息!I155)</f>
        <v/>
      </c>
      <c r="J155" s="114" t="str">
        <f>IF([7]道具信息!J155="","",[7]道具信息!J155)</f>
        <v/>
      </c>
      <c r="K155" s="114" t="str">
        <f>IF([7]道具信息!K155="","",[7]道具信息!K155)</f>
        <v/>
      </c>
      <c r="L155" s="114" t="str">
        <f>IF([7]道具信息!L155="","",[7]道具信息!L155)</f>
        <v>使用后直接获得50000粮食、木材、石料和铜矿</v>
      </c>
      <c r="M155" s="114" t="str">
        <f>IF([7]道具信息!M155="","",[7]道具信息!M155)</f>
        <v/>
      </c>
      <c r="N155" s="114" t="str">
        <f>IF([7]道具信息!N155="","",[7]道具信息!N155)</f>
        <v/>
      </c>
      <c r="O155" s="114" t="str">
        <f>IF([7]道具信息!O155="","",[7]道具信息!O155)</f>
        <v/>
      </c>
      <c r="P155" s="114" t="str">
        <f>IF([7]道具信息!P155="","",[7]道具信息!P155)</f>
        <v/>
      </c>
      <c r="Q155" s="114" t="str">
        <f>IF([7]道具信息!Q155="","",[7]道具信息!Q155)</f>
        <v/>
      </c>
      <c r="R155" s="114" t="str">
        <f>IF([7]道具信息!R155="","",[7]道具信息!R155)</f>
        <v/>
      </c>
      <c r="S155" s="114" t="str">
        <f>IF([7]道具信息!S155="","",[7]道具信息!S155)</f>
        <v/>
      </c>
      <c r="T155" s="114" t="str">
        <f>IF([7]道具信息!T155="","",[7]道具信息!T155)</f>
        <v/>
      </c>
      <c r="U155" s="114" t="str">
        <f>IF([7]道具信息!U155="","",[7]道具信息!U155)</f>
        <v/>
      </c>
      <c r="V155" s="114" t="str">
        <f>IF([7]道具信息!V155="","",[7]道具信息!V155)</f>
        <v/>
      </c>
      <c r="W155" s="114" t="str">
        <f>IF([7]道具信息!W155="","",[7]道具信息!W155)</f>
        <v/>
      </c>
      <c r="X155" s="114" t="str">
        <f>IF([7]道具信息!X155="","",[7]道具信息!X155)</f>
        <v/>
      </c>
      <c r="Y155" s="114" t="str">
        <f>IF([7]道具信息!Y155="","",[7]道具信息!Y155)</f>
        <v/>
      </c>
      <c r="Z155" s="114" t="str">
        <f>IF([7]道具信息!Z155="","",[7]道具信息!Z155)</f>
        <v/>
      </c>
    </row>
    <row r="156" spans="1:26" x14ac:dyDescent="0.2">
      <c r="A156" s="114" t="str">
        <f>IF([7]道具信息!A156="","",[7]道具信息!A156)</f>
        <v/>
      </c>
      <c r="B156" s="114" t="str">
        <f>IF([7]道具信息!B156="","",[7]道具信息!B156)</f>
        <v/>
      </c>
      <c r="C156" s="114">
        <f>IF([7]道具信息!C156="","",[7]道具信息!C156)</f>
        <v>21033</v>
      </c>
      <c r="D156" s="114" t="str">
        <f>IF([7]道具信息!D156="","",[7]道具信息!D156)</f>
        <v>中级资源宝箱</v>
      </c>
      <c r="E156" s="114">
        <f>IF([7]道具信息!E156="","",[7]道具信息!E156)</f>
        <v>180</v>
      </c>
      <c r="F156" s="114">
        <f>IF([7]道具信息!F156="","",[7]道具信息!F156)</f>
        <v>1.333</v>
      </c>
      <c r="G156" s="114">
        <f>IF([7]道具信息!G156="","",[7]道具信息!G156)</f>
        <v>1</v>
      </c>
      <c r="H156" s="114">
        <f>IF([7]道具信息!H156="","",[7]道具信息!H156)</f>
        <v>0.3</v>
      </c>
      <c r="I156" s="114" t="str">
        <f>IF([7]道具信息!I156="","",[7]道具信息!I156)</f>
        <v/>
      </c>
      <c r="J156" s="114" t="str">
        <f>IF([7]道具信息!J156="","",[7]道具信息!J156)</f>
        <v/>
      </c>
      <c r="K156" s="114" t="str">
        <f>IF([7]道具信息!K156="","",[7]道具信息!K156)</f>
        <v/>
      </c>
      <c r="L156" s="114" t="str">
        <f>IF([7]道具信息!L156="","",[7]道具信息!L156)</f>
        <v>使用后直接获得150000粮食、木材、石料和铜矿</v>
      </c>
      <c r="M156" s="114" t="str">
        <f>IF([7]道具信息!M156="","",[7]道具信息!M156)</f>
        <v/>
      </c>
      <c r="N156" s="114" t="str">
        <f>IF([7]道具信息!N156="","",[7]道具信息!N156)</f>
        <v/>
      </c>
      <c r="O156" s="114" t="str">
        <f>IF([7]道具信息!O156="","",[7]道具信息!O156)</f>
        <v/>
      </c>
      <c r="P156" s="114" t="str">
        <f>IF([7]道具信息!P156="","",[7]道具信息!P156)</f>
        <v/>
      </c>
      <c r="Q156" s="114" t="str">
        <f>IF([7]道具信息!Q156="","",[7]道具信息!Q156)</f>
        <v/>
      </c>
      <c r="R156" s="114" t="str">
        <f>IF([7]道具信息!R156="","",[7]道具信息!R156)</f>
        <v/>
      </c>
      <c r="S156" s="114" t="str">
        <f>IF([7]道具信息!S156="","",[7]道具信息!S156)</f>
        <v/>
      </c>
      <c r="T156" s="114" t="str">
        <f>IF([7]道具信息!T156="","",[7]道具信息!T156)</f>
        <v/>
      </c>
      <c r="U156" s="114" t="str">
        <f>IF([7]道具信息!U156="","",[7]道具信息!U156)</f>
        <v/>
      </c>
      <c r="V156" s="114" t="str">
        <f>IF([7]道具信息!V156="","",[7]道具信息!V156)</f>
        <v/>
      </c>
      <c r="W156" s="114" t="str">
        <f>IF([7]道具信息!W156="","",[7]道具信息!W156)</f>
        <v/>
      </c>
      <c r="X156" s="114" t="str">
        <f>IF([7]道具信息!X156="","",[7]道具信息!X156)</f>
        <v/>
      </c>
      <c r="Y156" s="114" t="str">
        <f>IF([7]道具信息!Y156="","",[7]道具信息!Y156)</f>
        <v/>
      </c>
      <c r="Z156" s="114" t="str">
        <f>IF([7]道具信息!Z156="","",[7]道具信息!Z156)</f>
        <v/>
      </c>
    </row>
    <row r="157" spans="1:26" x14ac:dyDescent="0.2">
      <c r="A157" s="114" t="str">
        <f>IF([7]道具信息!A157="","",[7]道具信息!A157)</f>
        <v/>
      </c>
      <c r="B157" s="114" t="str">
        <f>IF([7]道具信息!B157="","",[7]道具信息!B157)</f>
        <v/>
      </c>
      <c r="C157" s="114">
        <f>IF([7]道具信息!C157="","",[7]道具信息!C157)</f>
        <v>21034</v>
      </c>
      <c r="D157" s="114" t="str">
        <f>IF([7]道具信息!D157="","",[7]道具信息!D157)</f>
        <v>高级资源宝箱</v>
      </c>
      <c r="E157" s="114">
        <f>IF([7]道具信息!E157="","",[7]道具信息!E157)</f>
        <v>400</v>
      </c>
      <c r="F157" s="114">
        <f>IF([7]道具信息!F157="","",[7]道具信息!F157)</f>
        <v>2</v>
      </c>
      <c r="G157" s="114">
        <f>IF([7]道具信息!G157="","",[7]道具信息!G157)</f>
        <v>1</v>
      </c>
      <c r="H157" s="114">
        <f>IF([7]道具信息!H157="","",[7]道具信息!H157)</f>
        <v>0.3</v>
      </c>
      <c r="I157" s="114" t="str">
        <f>IF([7]道具信息!I157="","",[7]道具信息!I157)</f>
        <v/>
      </c>
      <c r="J157" s="114" t="str">
        <f>IF([7]道具信息!J157="","",[7]道具信息!J157)</f>
        <v/>
      </c>
      <c r="K157" s="114" t="str">
        <f>IF([7]道具信息!K157="","",[7]道具信息!K157)</f>
        <v/>
      </c>
      <c r="L157" s="114" t="str">
        <f>IF([7]道具信息!L157="","",[7]道具信息!L157)</f>
        <v>使用后直接获得500000粮食、木材、石料和铜矿</v>
      </c>
      <c r="M157" s="114" t="str">
        <f>IF([7]道具信息!M157="","",[7]道具信息!M157)</f>
        <v/>
      </c>
      <c r="N157" s="114" t="str">
        <f>IF([7]道具信息!N157="","",[7]道具信息!N157)</f>
        <v/>
      </c>
      <c r="O157" s="114" t="str">
        <f>IF([7]道具信息!O157="","",[7]道具信息!O157)</f>
        <v/>
      </c>
      <c r="P157" s="114" t="str">
        <f>IF([7]道具信息!P157="","",[7]道具信息!P157)</f>
        <v/>
      </c>
      <c r="Q157" s="114" t="str">
        <f>IF([7]道具信息!Q157="","",[7]道具信息!Q157)</f>
        <v/>
      </c>
      <c r="R157" s="114" t="str">
        <f>IF([7]道具信息!R157="","",[7]道具信息!R157)</f>
        <v/>
      </c>
      <c r="S157" s="114" t="str">
        <f>IF([7]道具信息!S157="","",[7]道具信息!S157)</f>
        <v/>
      </c>
      <c r="T157" s="114" t="str">
        <f>IF([7]道具信息!T157="","",[7]道具信息!T157)</f>
        <v/>
      </c>
      <c r="U157" s="114" t="str">
        <f>IF([7]道具信息!U157="","",[7]道具信息!U157)</f>
        <v/>
      </c>
      <c r="V157" s="114" t="str">
        <f>IF([7]道具信息!V157="","",[7]道具信息!V157)</f>
        <v/>
      </c>
      <c r="W157" s="114" t="str">
        <f>IF([7]道具信息!W157="","",[7]道具信息!W157)</f>
        <v/>
      </c>
      <c r="X157" s="114" t="str">
        <f>IF([7]道具信息!X157="","",[7]道具信息!X157)</f>
        <v/>
      </c>
      <c r="Y157" s="114" t="str">
        <f>IF([7]道具信息!Y157="","",[7]道具信息!Y157)</f>
        <v/>
      </c>
      <c r="Z157" s="114" t="str">
        <f>IF([7]道具信息!Z157="","",[7]道具信息!Z157)</f>
        <v/>
      </c>
    </row>
    <row r="158" spans="1:26" x14ac:dyDescent="0.2">
      <c r="A158" s="114" t="str">
        <f>IF([7]道具信息!A158="","",[7]道具信息!A158)</f>
        <v/>
      </c>
      <c r="B158" s="114" t="str">
        <f>IF([7]道具信息!B158="","",[7]道具信息!B158)</f>
        <v/>
      </c>
      <c r="C158" s="114" t="str">
        <f>IF([7]道具信息!C158="","",[7]道具信息!C158)</f>
        <v/>
      </c>
      <c r="D158" s="114" t="str">
        <f>IF([7]道具信息!D158="","",[7]道具信息!D158)</f>
        <v/>
      </c>
      <c r="E158" s="114" t="str">
        <f>IF([7]道具信息!E158="","",[7]道具信息!E158)</f>
        <v/>
      </c>
      <c r="F158" s="114" t="str">
        <f>IF([7]道具信息!F158="","",[7]道具信息!F158)</f>
        <v/>
      </c>
      <c r="G158" s="114" t="str">
        <f>IF([7]道具信息!G158="","",[7]道具信息!G158)</f>
        <v/>
      </c>
      <c r="H158" s="114" t="str">
        <f>IF([7]道具信息!H158="","",[7]道具信息!H158)</f>
        <v/>
      </c>
      <c r="I158" s="114" t="str">
        <f>IF([7]道具信息!I158="","",[7]道具信息!I158)</f>
        <v/>
      </c>
      <c r="J158" s="114" t="str">
        <f>IF([7]道具信息!J158="","",[7]道具信息!J158)</f>
        <v/>
      </c>
      <c r="K158" s="114" t="str">
        <f>IF([7]道具信息!K158="","",[7]道具信息!K158)</f>
        <v/>
      </c>
      <c r="L158" s="114" t="str">
        <f>IF([7]道具信息!L158="","",[7]道具信息!L158)</f>
        <v/>
      </c>
      <c r="M158" s="114" t="str">
        <f>IF([7]道具信息!M158="","",[7]道具信息!M158)</f>
        <v/>
      </c>
      <c r="N158" s="114" t="str">
        <f>IF([7]道具信息!N158="","",[7]道具信息!N158)</f>
        <v/>
      </c>
      <c r="O158" s="114" t="str">
        <f>IF([7]道具信息!O158="","",[7]道具信息!O158)</f>
        <v/>
      </c>
      <c r="P158" s="114" t="str">
        <f>IF([7]道具信息!P158="","",[7]道具信息!P158)</f>
        <v/>
      </c>
      <c r="Q158" s="114" t="str">
        <f>IF([7]道具信息!Q158="","",[7]道具信息!Q158)</f>
        <v/>
      </c>
      <c r="R158" s="114" t="str">
        <f>IF([7]道具信息!R158="","",[7]道具信息!R158)</f>
        <v/>
      </c>
      <c r="S158" s="114" t="str">
        <f>IF([7]道具信息!S158="","",[7]道具信息!S158)</f>
        <v/>
      </c>
      <c r="T158" s="114" t="str">
        <f>IF([7]道具信息!T158="","",[7]道具信息!T158)</f>
        <v/>
      </c>
      <c r="U158" s="114" t="str">
        <f>IF([7]道具信息!U158="","",[7]道具信息!U158)</f>
        <v/>
      </c>
      <c r="V158" s="114" t="str">
        <f>IF([7]道具信息!V158="","",[7]道具信息!V158)</f>
        <v/>
      </c>
      <c r="W158" s="114" t="str">
        <f>IF([7]道具信息!W158="","",[7]道具信息!W158)</f>
        <v/>
      </c>
      <c r="X158" s="114" t="str">
        <f>IF([7]道具信息!X158="","",[7]道具信息!X158)</f>
        <v/>
      </c>
      <c r="Y158" s="114" t="str">
        <f>IF([7]道具信息!Y158="","",[7]道具信息!Y158)</f>
        <v/>
      </c>
      <c r="Z158" s="114" t="str">
        <f>IF([7]道具信息!Z158="","",[7]道具信息!Z158)</f>
        <v/>
      </c>
    </row>
    <row r="159" spans="1:26" x14ac:dyDescent="0.2">
      <c r="A159" s="114" t="str">
        <f>IF([7]道具信息!A159="","",[7]道具信息!A159)</f>
        <v/>
      </c>
      <c r="B159" s="114" t="str">
        <f>IF([7]道具信息!B159="","",[7]道具信息!B159)</f>
        <v/>
      </c>
      <c r="C159" s="114">
        <f>IF([7]道具信息!C159="","",[7]道具信息!C159)</f>
        <v>21061</v>
      </c>
      <c r="D159" s="114" t="str">
        <f>IF([7]道具信息!D159="","",[7]道具信息!D159)</f>
        <v>初级经验书</v>
      </c>
      <c r="E159" s="114">
        <f>IF([7]道具信息!E159="","",[7]道具信息!E159)</f>
        <v>2</v>
      </c>
      <c r="F159" s="114">
        <f>IF([7]道具信息!F159="","",[7]道具信息!F159)</f>
        <v>1</v>
      </c>
      <c r="G159" s="114">
        <f>IF([7]道具信息!G159="","",[7]道具信息!G159)</f>
        <v>1</v>
      </c>
      <c r="H159" s="114">
        <f>IF([7]道具信息!H159="","",[7]道具信息!H159)</f>
        <v>1</v>
      </c>
      <c r="I159" s="114">
        <f>IF([7]道具信息!I159="","",[7]道具信息!I159)</f>
        <v>2</v>
      </c>
      <c r="J159" s="114">
        <f>IF([7]道具信息!J159="","",[7]道具信息!J159)</f>
        <v>2</v>
      </c>
      <c r="K159" s="114">
        <f>IF([7]道具信息!K159="","",[7]道具信息!K159)</f>
        <v>2</v>
      </c>
      <c r="L159" s="114" t="str">
        <f>IF([7]道具信息!L159="","",[7]道具信息!L159)</f>
        <v>武将使用后获得200经验</v>
      </c>
      <c r="M159" s="114" t="str">
        <f>IF([7]道具信息!M159="","",[7]道具信息!M159)</f>
        <v/>
      </c>
      <c r="N159" s="114" t="str">
        <f>IF([7]道具信息!N159="","",[7]道具信息!N159)</f>
        <v/>
      </c>
      <c r="O159" s="114" t="str">
        <f>IF([7]道具信息!O159="","",[7]道具信息!O159)</f>
        <v/>
      </c>
      <c r="P159" s="114" t="str">
        <f>IF([7]道具信息!P159="","",[7]道具信息!P159)</f>
        <v/>
      </c>
      <c r="Q159" s="114" t="str">
        <f>IF([7]道具信息!Q159="","",[7]道具信息!Q159)</f>
        <v/>
      </c>
      <c r="R159" s="114" t="str">
        <f>IF([7]道具信息!R159="","",[7]道具信息!R159)</f>
        <v/>
      </c>
      <c r="S159" s="114" t="str">
        <f>IF([7]道具信息!S159="","",[7]道具信息!S159)</f>
        <v/>
      </c>
      <c r="T159" s="114" t="str">
        <f>IF([7]道具信息!T159="","",[7]道具信息!T159)</f>
        <v/>
      </c>
      <c r="U159" s="114" t="str">
        <f>IF([7]道具信息!U159="","",[7]道具信息!U159)</f>
        <v/>
      </c>
      <c r="V159" s="114" t="str">
        <f>IF([7]道具信息!V159="","",[7]道具信息!V159)</f>
        <v/>
      </c>
      <c r="W159" s="114" t="str">
        <f>IF([7]道具信息!W159="","",[7]道具信息!W159)</f>
        <v/>
      </c>
      <c r="X159" s="114" t="str">
        <f>IF([7]道具信息!X159="","",[7]道具信息!X159)</f>
        <v/>
      </c>
      <c r="Y159" s="114" t="str">
        <f>IF([7]道具信息!Y159="","",[7]道具信息!Y159)</f>
        <v/>
      </c>
      <c r="Z159" s="114" t="str">
        <f>IF([7]道具信息!Z159="","",[7]道具信息!Z159)</f>
        <v/>
      </c>
    </row>
    <row r="160" spans="1:26" x14ac:dyDescent="0.2">
      <c r="A160" s="114" t="str">
        <f>IF([7]道具信息!A160="","",[7]道具信息!A160)</f>
        <v/>
      </c>
      <c r="B160" s="114" t="str">
        <f>IF([7]道具信息!B160="","",[7]道具信息!B160)</f>
        <v/>
      </c>
      <c r="C160" s="114">
        <f>IF([7]道具信息!C160="","",[7]道具信息!C160)</f>
        <v>21062</v>
      </c>
      <c r="D160" s="114" t="str">
        <f>IF([7]道具信息!D160="","",[7]道具信息!D160)</f>
        <v>中级经验书</v>
      </c>
      <c r="E160" s="114">
        <f>IF([7]道具信息!E160="","",[7]道具信息!E160)</f>
        <v>5</v>
      </c>
      <c r="F160" s="114">
        <f>IF([7]道具信息!F160="","",[7]道具信息!F160)</f>
        <v>1</v>
      </c>
      <c r="G160" s="114">
        <f>IF([7]道具信息!G160="","",[7]道具信息!G160)</f>
        <v>1</v>
      </c>
      <c r="H160" s="114">
        <f>IF([7]道具信息!H160="","",[7]道具信息!H160)</f>
        <v>1</v>
      </c>
      <c r="I160" s="114">
        <f>IF([7]道具信息!I160="","",[7]道具信息!I160)</f>
        <v>5</v>
      </c>
      <c r="J160" s="114">
        <f>IF([7]道具信息!J160="","",[7]道具信息!J160)</f>
        <v>5</v>
      </c>
      <c r="K160" s="114">
        <f>IF([7]道具信息!K160="","",[7]道具信息!K160)</f>
        <v>5</v>
      </c>
      <c r="L160" s="114" t="str">
        <f>IF([7]道具信息!L160="","",[7]道具信息!L160)</f>
        <v>武将使用后获得1000经验</v>
      </c>
      <c r="M160" s="114" t="str">
        <f>IF([7]道具信息!M160="","",[7]道具信息!M160)</f>
        <v/>
      </c>
      <c r="N160" s="114" t="str">
        <f>IF([7]道具信息!N160="","",[7]道具信息!N160)</f>
        <v/>
      </c>
      <c r="O160" s="114" t="str">
        <f>IF([7]道具信息!O160="","",[7]道具信息!O160)</f>
        <v/>
      </c>
      <c r="P160" s="114" t="str">
        <f>IF([7]道具信息!P160="","",[7]道具信息!P160)</f>
        <v/>
      </c>
      <c r="Q160" s="114" t="str">
        <f>IF([7]道具信息!Q160="","",[7]道具信息!Q160)</f>
        <v/>
      </c>
      <c r="R160" s="114" t="str">
        <f>IF([7]道具信息!R160="","",[7]道具信息!R160)</f>
        <v/>
      </c>
      <c r="S160" s="114" t="str">
        <f>IF([7]道具信息!S160="","",[7]道具信息!S160)</f>
        <v/>
      </c>
      <c r="T160" s="114" t="str">
        <f>IF([7]道具信息!T160="","",[7]道具信息!T160)</f>
        <v/>
      </c>
      <c r="U160" s="114" t="str">
        <f>IF([7]道具信息!U160="","",[7]道具信息!U160)</f>
        <v/>
      </c>
      <c r="V160" s="114" t="str">
        <f>IF([7]道具信息!V160="","",[7]道具信息!V160)</f>
        <v/>
      </c>
      <c r="W160" s="114" t="str">
        <f>IF([7]道具信息!W160="","",[7]道具信息!W160)</f>
        <v/>
      </c>
      <c r="X160" s="114" t="str">
        <f>IF([7]道具信息!X160="","",[7]道具信息!X160)</f>
        <v/>
      </c>
      <c r="Y160" s="114" t="str">
        <f>IF([7]道具信息!Y160="","",[7]道具信息!Y160)</f>
        <v/>
      </c>
      <c r="Z160" s="114" t="str">
        <f>IF([7]道具信息!Z160="","",[7]道具信息!Z160)</f>
        <v/>
      </c>
    </row>
    <row r="161" spans="1:26" x14ac:dyDescent="0.2">
      <c r="A161" s="114" t="str">
        <f>IF([7]道具信息!A161="","",[7]道具信息!A161)</f>
        <v/>
      </c>
      <c r="B161" s="114" t="str">
        <f>IF([7]道具信息!B161="","",[7]道具信息!B161)</f>
        <v/>
      </c>
      <c r="C161" s="114">
        <f>IF([7]道具信息!C161="","",[7]道具信息!C161)</f>
        <v>21063</v>
      </c>
      <c r="D161" s="114" t="str">
        <f>IF([7]道具信息!D161="","",[7]道具信息!D161)</f>
        <v>高级经验书</v>
      </c>
      <c r="E161" s="114">
        <f>IF([7]道具信息!E161="","",[7]道具信息!E161)</f>
        <v>10</v>
      </c>
      <c r="F161" s="114">
        <f>IF([7]道具信息!F161="","",[7]道具信息!F161)</f>
        <v>1</v>
      </c>
      <c r="G161" s="114">
        <f>IF([7]道具信息!G161="","",[7]道具信息!G161)</f>
        <v>1</v>
      </c>
      <c r="H161" s="114">
        <f>IF([7]道具信息!H161="","",[7]道具信息!H161)</f>
        <v>1</v>
      </c>
      <c r="I161" s="114">
        <f>IF([7]道具信息!I161="","",[7]道具信息!I161)</f>
        <v>10</v>
      </c>
      <c r="J161" s="114">
        <f>IF([7]道具信息!J161="","",[7]道具信息!J161)</f>
        <v>10</v>
      </c>
      <c r="K161" s="114">
        <f>IF([7]道具信息!K161="","",[7]道具信息!K161)</f>
        <v>10</v>
      </c>
      <c r="L161" s="114" t="str">
        <f>IF([7]道具信息!L161="","",[7]道具信息!L161)</f>
        <v>武将使用后获得5000经验</v>
      </c>
      <c r="M161" s="114" t="str">
        <f>IF([7]道具信息!M161="","",[7]道具信息!M161)</f>
        <v/>
      </c>
      <c r="N161" s="114" t="str">
        <f>IF([7]道具信息!N161="","",[7]道具信息!N161)</f>
        <v/>
      </c>
      <c r="O161" s="114" t="str">
        <f>IF([7]道具信息!O161="","",[7]道具信息!O161)</f>
        <v/>
      </c>
      <c r="P161" s="114" t="str">
        <f>IF([7]道具信息!P161="","",[7]道具信息!P161)</f>
        <v/>
      </c>
      <c r="Q161" s="114" t="str">
        <f>IF([7]道具信息!Q161="","",[7]道具信息!Q161)</f>
        <v/>
      </c>
      <c r="R161" s="114" t="str">
        <f>IF([7]道具信息!R161="","",[7]道具信息!R161)</f>
        <v/>
      </c>
      <c r="S161" s="114" t="str">
        <f>IF([7]道具信息!S161="","",[7]道具信息!S161)</f>
        <v/>
      </c>
      <c r="T161" s="114" t="str">
        <f>IF([7]道具信息!T161="","",[7]道具信息!T161)</f>
        <v/>
      </c>
      <c r="U161" s="114" t="str">
        <f>IF([7]道具信息!U161="","",[7]道具信息!U161)</f>
        <v/>
      </c>
      <c r="V161" s="114" t="str">
        <f>IF([7]道具信息!V161="","",[7]道具信息!V161)</f>
        <v/>
      </c>
      <c r="W161" s="114" t="str">
        <f>IF([7]道具信息!W161="","",[7]道具信息!W161)</f>
        <v/>
      </c>
      <c r="X161" s="114" t="str">
        <f>IF([7]道具信息!X161="","",[7]道具信息!X161)</f>
        <v/>
      </c>
      <c r="Y161" s="114" t="str">
        <f>IF([7]道具信息!Y161="","",[7]道具信息!Y161)</f>
        <v/>
      </c>
      <c r="Z161" s="114" t="str">
        <f>IF([7]道具信息!Z161="","",[7]道具信息!Z161)</f>
        <v/>
      </c>
    </row>
    <row r="162" spans="1:26" x14ac:dyDescent="0.2">
      <c r="A162" s="114" t="str">
        <f>IF([7]道具信息!A162="","",[7]道具信息!A162)</f>
        <v/>
      </c>
      <c r="B162" s="114" t="str">
        <f>IF([7]道具信息!B162="","",[7]道具信息!B162)</f>
        <v/>
      </c>
      <c r="C162" s="114">
        <f>IF([7]道具信息!C162="","",[7]道具信息!C162)</f>
        <v>21064</v>
      </c>
      <c r="D162" s="114" t="str">
        <f>IF([7]道具信息!D162="","",[7]道具信息!D162)</f>
        <v>特级经验书</v>
      </c>
      <c r="E162" s="114">
        <f>IF([7]道具信息!E162="","",[7]道具信息!E162)</f>
        <v>20</v>
      </c>
      <c r="F162" s="114">
        <f>IF([7]道具信息!F162="","",[7]道具信息!F162)</f>
        <v>2</v>
      </c>
      <c r="G162" s="114">
        <f>IF([7]道具信息!G162="","",[7]道具信息!G162)</f>
        <v>1</v>
      </c>
      <c r="H162" s="114">
        <f>IF([7]道具信息!H162="","",[7]道具信息!H162)</f>
        <v>1</v>
      </c>
      <c r="I162" s="114">
        <f>IF([7]道具信息!I162="","",[7]道具信息!I162)</f>
        <v>40</v>
      </c>
      <c r="J162" s="114">
        <f>IF([7]道具信息!J162="","",[7]道具信息!J162)</f>
        <v>20</v>
      </c>
      <c r="K162" s="114">
        <f>IF([7]道具信息!K162="","",[7]道具信息!K162)</f>
        <v>20</v>
      </c>
      <c r="L162" s="114" t="str">
        <f>IF([7]道具信息!L162="","",[7]道具信息!L162)</f>
        <v>武将使用后获得20000经验</v>
      </c>
      <c r="M162" s="114" t="str">
        <f>IF([7]道具信息!M162="","",[7]道具信息!M162)</f>
        <v/>
      </c>
      <c r="N162" s="114" t="str">
        <f>IF([7]道具信息!N162="","",[7]道具信息!N162)</f>
        <v/>
      </c>
      <c r="O162" s="114" t="str">
        <f>IF([7]道具信息!O162="","",[7]道具信息!O162)</f>
        <v/>
      </c>
      <c r="P162" s="114" t="str">
        <f>IF([7]道具信息!P162="","",[7]道具信息!P162)</f>
        <v/>
      </c>
      <c r="Q162" s="114" t="str">
        <f>IF([7]道具信息!Q162="","",[7]道具信息!Q162)</f>
        <v/>
      </c>
      <c r="R162" s="114" t="str">
        <f>IF([7]道具信息!R162="","",[7]道具信息!R162)</f>
        <v/>
      </c>
      <c r="S162" s="114" t="str">
        <f>IF([7]道具信息!S162="","",[7]道具信息!S162)</f>
        <v/>
      </c>
      <c r="T162" s="114" t="str">
        <f>IF([7]道具信息!T162="","",[7]道具信息!T162)</f>
        <v/>
      </c>
      <c r="U162" s="114" t="str">
        <f>IF([7]道具信息!U162="","",[7]道具信息!U162)</f>
        <v/>
      </c>
      <c r="V162" s="114" t="str">
        <f>IF([7]道具信息!V162="","",[7]道具信息!V162)</f>
        <v/>
      </c>
      <c r="W162" s="114" t="str">
        <f>IF([7]道具信息!W162="","",[7]道具信息!W162)</f>
        <v/>
      </c>
      <c r="X162" s="114" t="str">
        <f>IF([7]道具信息!X162="","",[7]道具信息!X162)</f>
        <v/>
      </c>
      <c r="Y162" s="114" t="str">
        <f>IF([7]道具信息!Y162="","",[7]道具信息!Y162)</f>
        <v/>
      </c>
      <c r="Z162" s="114" t="str">
        <f>IF([7]道具信息!Z162="","",[7]道具信息!Z162)</f>
        <v/>
      </c>
    </row>
    <row r="163" spans="1:26" x14ac:dyDescent="0.2">
      <c r="A163" s="114" t="str">
        <f>IF([7]道具信息!A163="","",[7]道具信息!A163)</f>
        <v/>
      </c>
      <c r="B163" s="114" t="str">
        <f>IF([7]道具信息!B163="","",[7]道具信息!B163)</f>
        <v/>
      </c>
      <c r="C163" s="114">
        <f>IF([7]道具信息!C163="","",[7]道具信息!C163)</f>
        <v>21065</v>
      </c>
      <c r="D163" s="114" t="str">
        <f>IF([7]道具信息!D163="","",[7]道具信息!D163)</f>
        <v>超级经验书</v>
      </c>
      <c r="E163" s="114">
        <f>IF([7]道具信息!E163="","",[7]道具信息!E163)</f>
        <v>40</v>
      </c>
      <c r="F163" s="114">
        <f>IF([7]道具信息!F163="","",[7]道具信息!F163)</f>
        <v>5</v>
      </c>
      <c r="G163" s="114">
        <f>IF([7]道具信息!G163="","",[7]道具信息!G163)</f>
        <v>1</v>
      </c>
      <c r="H163" s="114">
        <f>IF([7]道具信息!H163="","",[7]道具信息!H163)</f>
        <v>1</v>
      </c>
      <c r="I163" s="114">
        <f>IF([7]道具信息!I163="","",[7]道具信息!I163)</f>
        <v>200</v>
      </c>
      <c r="J163" s="114">
        <f>IF([7]道具信息!J163="","",[7]道具信息!J163)</f>
        <v>40</v>
      </c>
      <c r="K163" s="114">
        <f>IF([7]道具信息!K163="","",[7]道具信息!K163)</f>
        <v>40</v>
      </c>
      <c r="L163" s="114" t="str">
        <f>IF([7]道具信息!L163="","",[7]道具信息!L163)</f>
        <v>武将使用后获得100000经验</v>
      </c>
      <c r="M163" s="114" t="str">
        <f>IF([7]道具信息!M163="","",[7]道具信息!M163)</f>
        <v/>
      </c>
      <c r="N163" s="114" t="str">
        <f>IF([7]道具信息!N163="","",[7]道具信息!N163)</f>
        <v/>
      </c>
      <c r="O163" s="114" t="str">
        <f>IF([7]道具信息!O163="","",[7]道具信息!O163)</f>
        <v/>
      </c>
      <c r="P163" s="114" t="str">
        <f>IF([7]道具信息!P163="","",[7]道具信息!P163)</f>
        <v/>
      </c>
      <c r="Q163" s="114" t="str">
        <f>IF([7]道具信息!Q163="","",[7]道具信息!Q163)</f>
        <v/>
      </c>
      <c r="R163" s="114" t="str">
        <f>IF([7]道具信息!R163="","",[7]道具信息!R163)</f>
        <v/>
      </c>
      <c r="S163" s="114" t="str">
        <f>IF([7]道具信息!S163="","",[7]道具信息!S163)</f>
        <v/>
      </c>
      <c r="T163" s="114" t="str">
        <f>IF([7]道具信息!T163="","",[7]道具信息!T163)</f>
        <v/>
      </c>
      <c r="U163" s="114" t="str">
        <f>IF([7]道具信息!U163="","",[7]道具信息!U163)</f>
        <v/>
      </c>
      <c r="V163" s="114" t="str">
        <f>IF([7]道具信息!V163="","",[7]道具信息!V163)</f>
        <v/>
      </c>
      <c r="W163" s="114" t="str">
        <f>IF([7]道具信息!W163="","",[7]道具信息!W163)</f>
        <v/>
      </c>
      <c r="X163" s="114" t="str">
        <f>IF([7]道具信息!X163="","",[7]道具信息!X163)</f>
        <v/>
      </c>
      <c r="Y163" s="114" t="str">
        <f>IF([7]道具信息!Y163="","",[7]道具信息!Y163)</f>
        <v/>
      </c>
      <c r="Z163" s="114" t="str">
        <f>IF([7]道具信息!Z163="","",[7]道具信息!Z163)</f>
        <v/>
      </c>
    </row>
    <row r="164" spans="1:26" x14ac:dyDescent="0.2">
      <c r="A164" s="114" t="str">
        <f>IF([7]道具信息!A164="","",[7]道具信息!A164)</f>
        <v/>
      </c>
      <c r="B164" s="114" t="str">
        <f>IF([7]道具信息!B164="","",[7]道具信息!B164)</f>
        <v/>
      </c>
      <c r="C164" s="114" t="str">
        <f>IF([7]道具信息!C164="","",[7]道具信息!C164)</f>
        <v/>
      </c>
      <c r="D164" s="114" t="str">
        <f>IF([7]道具信息!D164="","",[7]道具信息!D164)</f>
        <v/>
      </c>
      <c r="E164" s="114" t="str">
        <f>IF([7]道具信息!E164="","",[7]道具信息!E164)</f>
        <v/>
      </c>
      <c r="F164" s="114">
        <f>IF([7]道具信息!F164="","",[7]道具信息!F164)</f>
        <v>1</v>
      </c>
      <c r="G164" s="114">
        <f>IF([7]道具信息!G164="","",[7]道具信息!G164)</f>
        <v>1</v>
      </c>
      <c r="H164" s="114">
        <f>IF([7]道具信息!H164="","",[7]道具信息!H164)</f>
        <v>0.3</v>
      </c>
      <c r="I164" s="114" t="str">
        <f>IF([7]道具信息!I164="","",[7]道具信息!I164)</f>
        <v/>
      </c>
      <c r="J164" s="114" t="str">
        <f>IF([7]道具信息!J164="","",[7]道具信息!J164)</f>
        <v/>
      </c>
      <c r="K164" s="114" t="str">
        <f>IF([7]道具信息!K164="","",[7]道具信息!K164)</f>
        <v/>
      </c>
      <c r="L164" s="114" t="str">
        <f>IF([7]道具信息!L164="","",[7]道具信息!L164)</f>
        <v/>
      </c>
      <c r="M164" s="114" t="str">
        <f>IF([7]道具信息!M164="","",[7]道具信息!M164)</f>
        <v/>
      </c>
      <c r="N164" s="114" t="str">
        <f>IF([7]道具信息!N164="","",[7]道具信息!N164)</f>
        <v/>
      </c>
      <c r="O164" s="114" t="str">
        <f>IF([7]道具信息!O164="","",[7]道具信息!O164)</f>
        <v/>
      </c>
      <c r="P164" s="114" t="str">
        <f>IF([7]道具信息!P164="","",[7]道具信息!P164)</f>
        <v/>
      </c>
      <c r="Q164" s="114" t="str">
        <f>IF([7]道具信息!Q164="","",[7]道具信息!Q164)</f>
        <v/>
      </c>
      <c r="R164" s="114" t="str">
        <f>IF([7]道具信息!R164="","",[7]道具信息!R164)</f>
        <v/>
      </c>
      <c r="S164" s="114" t="str">
        <f>IF([7]道具信息!S164="","",[7]道具信息!S164)</f>
        <v/>
      </c>
      <c r="T164" s="114" t="str">
        <f>IF([7]道具信息!T164="","",[7]道具信息!T164)</f>
        <v/>
      </c>
      <c r="U164" s="114" t="str">
        <f>IF([7]道具信息!U164="","",[7]道具信息!U164)</f>
        <v/>
      </c>
      <c r="V164" s="114" t="str">
        <f>IF([7]道具信息!V164="","",[7]道具信息!V164)</f>
        <v/>
      </c>
      <c r="W164" s="114" t="str">
        <f>IF([7]道具信息!W164="","",[7]道具信息!W164)</f>
        <v/>
      </c>
      <c r="X164" s="114" t="str">
        <f>IF([7]道具信息!X164="","",[7]道具信息!X164)</f>
        <v/>
      </c>
      <c r="Y164" s="114" t="str">
        <f>IF([7]道具信息!Y164="","",[7]道具信息!Y164)</f>
        <v/>
      </c>
      <c r="Z164" s="114" t="str">
        <f>IF([7]道具信息!Z164="","",[7]道具信息!Z164)</f>
        <v/>
      </c>
    </row>
    <row r="165" spans="1:26" x14ac:dyDescent="0.2">
      <c r="A165" s="114" t="str">
        <f>IF([7]道具信息!A165="","",[7]道具信息!A165)</f>
        <v/>
      </c>
      <c r="B165" s="114" t="str">
        <f>IF([7]道具信息!B165="","",[7]道具信息!B165)</f>
        <v/>
      </c>
      <c r="C165" s="114">
        <f>IF([7]道具信息!C165="","",[7]道具信息!C165)</f>
        <v>21073</v>
      </c>
      <c r="D165" s="114" t="str">
        <f>IF([7]道具信息!D165="","",[7]道具信息!D165)</f>
        <v>1个行军令</v>
      </c>
      <c r="E165" s="114">
        <f>IF([7]道具信息!E165="","",[7]道具信息!E165)</f>
        <v>75</v>
      </c>
      <c r="F165" s="114">
        <f>IF([7]道具信息!F165="","",[7]道具信息!F165)</f>
        <v>1</v>
      </c>
      <c r="G165" s="114">
        <f>IF([7]道具信息!G165="","",[7]道具信息!G165)</f>
        <v>1</v>
      </c>
      <c r="H165" s="114">
        <f>IF([7]道具信息!H165="","",[7]道具信息!H165)</f>
        <v>1</v>
      </c>
      <c r="I165" s="114">
        <f>IF([7]道具信息!I165="","",[7]道具信息!I165)</f>
        <v>75</v>
      </c>
      <c r="J165" s="114">
        <f>IF([7]道具信息!J165="","",[7]道具信息!J165)</f>
        <v>75</v>
      </c>
      <c r="K165" s="114">
        <f>IF([7]道具信息!K165="","",[7]道具信息!K165)</f>
        <v>75</v>
      </c>
      <c r="L165" s="114" t="str">
        <f>IF([7]道具信息!L165="","",[7]道具信息!L165)</f>
        <v>使用后获得1个行军令</v>
      </c>
      <c r="M165" s="114" t="str">
        <f>IF([7]道具信息!M165="","",[7]道具信息!M165)</f>
        <v/>
      </c>
      <c r="N165" s="114" t="str">
        <f>IF([7]道具信息!N165="","",[7]道具信息!N165)</f>
        <v/>
      </c>
      <c r="O165" s="114" t="str">
        <f>IF([7]道具信息!O165="","",[7]道具信息!O165)</f>
        <v/>
      </c>
      <c r="P165" s="114" t="str">
        <f>IF([7]道具信息!P165="","",[7]道具信息!P165)</f>
        <v/>
      </c>
      <c r="Q165" s="114" t="str">
        <f>IF([7]道具信息!Q165="","",[7]道具信息!Q165)</f>
        <v/>
      </c>
      <c r="R165" s="114" t="str">
        <f>IF([7]道具信息!R165="","",[7]道具信息!R165)</f>
        <v/>
      </c>
      <c r="S165" s="114" t="str">
        <f>IF([7]道具信息!S165="","",[7]道具信息!S165)</f>
        <v/>
      </c>
      <c r="T165" s="114" t="str">
        <f>IF([7]道具信息!T165="","",[7]道具信息!T165)</f>
        <v/>
      </c>
      <c r="U165" s="114" t="str">
        <f>IF([7]道具信息!U165="","",[7]道具信息!U165)</f>
        <v/>
      </c>
      <c r="V165" s="114" t="str">
        <f>IF([7]道具信息!V165="","",[7]道具信息!V165)</f>
        <v/>
      </c>
      <c r="W165" s="114" t="str">
        <f>IF([7]道具信息!W165="","",[7]道具信息!W165)</f>
        <v/>
      </c>
      <c r="X165" s="114" t="str">
        <f>IF([7]道具信息!X165="","",[7]道具信息!X165)</f>
        <v/>
      </c>
      <c r="Y165" s="114" t="str">
        <f>IF([7]道具信息!Y165="","",[7]道具信息!Y165)</f>
        <v/>
      </c>
      <c r="Z165" s="114" t="str">
        <f>IF([7]道具信息!Z165="","",[7]道具信息!Z165)</f>
        <v/>
      </c>
    </row>
    <row r="166" spans="1:26" x14ac:dyDescent="0.2">
      <c r="A166" s="114" t="str">
        <f>IF([7]道具信息!A166="","",[7]道具信息!A166)</f>
        <v/>
      </c>
      <c r="B166" s="114" t="str">
        <f>IF([7]道具信息!B166="","",[7]道具信息!B166)</f>
        <v/>
      </c>
      <c r="C166" s="114">
        <f>IF([7]道具信息!C166="","",[7]道具信息!C166)</f>
        <v>21074</v>
      </c>
      <c r="D166" s="114" t="str">
        <f>IF([7]道具信息!D166="","",[7]道具信息!D166)</f>
        <v>大捆行军令</v>
      </c>
      <c r="E166" s="114">
        <f>IF([7]道具信息!E166="","",[7]道具信息!E166)</f>
        <v>225</v>
      </c>
      <c r="F166" s="114">
        <f>IF([7]道具信息!F166="","",[7]道具信息!F166)</f>
        <v>1</v>
      </c>
      <c r="G166" s="114">
        <f>IF([7]道具信息!G166="","",[7]道具信息!G166)</f>
        <v>1</v>
      </c>
      <c r="H166" s="114">
        <f>IF([7]道具信息!H166="","",[7]道具信息!H166)</f>
        <v>1</v>
      </c>
      <c r="I166" s="114">
        <f>IF([7]道具信息!I166="","",[7]道具信息!I166)</f>
        <v>225</v>
      </c>
      <c r="J166" s="114">
        <f>IF([7]道具信息!J166="","",[7]道具信息!J166)</f>
        <v>225</v>
      </c>
      <c r="K166" s="114">
        <f>IF([7]道具信息!K166="","",[7]道具信息!K166)</f>
        <v>225</v>
      </c>
      <c r="L166" s="114" t="str">
        <f>IF([7]道具信息!L166="","",[7]道具信息!L166)</f>
        <v>使用后获得3个行军令</v>
      </c>
      <c r="M166" s="114" t="str">
        <f>IF([7]道具信息!M166="","",[7]道具信息!M166)</f>
        <v/>
      </c>
      <c r="N166" s="114" t="str">
        <f>IF([7]道具信息!N166="","",[7]道具信息!N166)</f>
        <v/>
      </c>
      <c r="O166" s="114" t="str">
        <f>IF([7]道具信息!O166="","",[7]道具信息!O166)</f>
        <v/>
      </c>
      <c r="P166" s="114" t="str">
        <f>IF([7]道具信息!P166="","",[7]道具信息!P166)</f>
        <v/>
      </c>
      <c r="Q166" s="114" t="str">
        <f>IF([7]道具信息!Q166="","",[7]道具信息!Q166)</f>
        <v/>
      </c>
      <c r="R166" s="114" t="str">
        <f>IF([7]道具信息!R166="","",[7]道具信息!R166)</f>
        <v/>
      </c>
      <c r="S166" s="114" t="str">
        <f>IF([7]道具信息!S166="","",[7]道具信息!S166)</f>
        <v/>
      </c>
      <c r="T166" s="114" t="str">
        <f>IF([7]道具信息!T166="","",[7]道具信息!T166)</f>
        <v/>
      </c>
      <c r="U166" s="114" t="str">
        <f>IF([7]道具信息!U166="","",[7]道具信息!U166)</f>
        <v/>
      </c>
      <c r="V166" s="114" t="str">
        <f>IF([7]道具信息!V166="","",[7]道具信息!V166)</f>
        <v/>
      </c>
      <c r="W166" s="114" t="str">
        <f>IF([7]道具信息!W166="","",[7]道具信息!W166)</f>
        <v/>
      </c>
      <c r="X166" s="114" t="str">
        <f>IF([7]道具信息!X166="","",[7]道具信息!X166)</f>
        <v/>
      </c>
      <c r="Y166" s="114" t="str">
        <f>IF([7]道具信息!Y166="","",[7]道具信息!Y166)</f>
        <v/>
      </c>
      <c r="Z166" s="114" t="str">
        <f>IF([7]道具信息!Z166="","",[7]道具信息!Z166)</f>
        <v/>
      </c>
    </row>
    <row r="167" spans="1:26" x14ac:dyDescent="0.2">
      <c r="A167" s="114" t="str">
        <f>IF([7]道具信息!A167="","",[7]道具信息!A167)</f>
        <v/>
      </c>
      <c r="B167" s="114" t="str">
        <f>IF([7]道具信息!B167="","",[7]道具信息!B167)</f>
        <v/>
      </c>
      <c r="C167" s="114" t="str">
        <f>IF([7]道具信息!C167="","",[7]道具信息!C167)</f>
        <v/>
      </c>
      <c r="D167" s="114" t="str">
        <f>IF([7]道具信息!D167="","",[7]道具信息!D167)</f>
        <v/>
      </c>
      <c r="E167" s="114" t="str">
        <f>IF([7]道具信息!E167="","",[7]道具信息!E167)</f>
        <v/>
      </c>
      <c r="F167" s="114">
        <f>IF([7]道具信息!F167="","",[7]道具信息!F167)</f>
        <v>1</v>
      </c>
      <c r="G167" s="114">
        <f>IF([7]道具信息!G167="","",[7]道具信息!G167)</f>
        <v>1</v>
      </c>
      <c r="H167" s="114">
        <f>IF([7]道具信息!H167="","",[7]道具信息!H167)</f>
        <v>0.3</v>
      </c>
      <c r="I167" s="114" t="str">
        <f>IF([7]道具信息!I167="","",[7]道具信息!I167)</f>
        <v/>
      </c>
      <c r="J167" s="114" t="str">
        <f>IF([7]道具信息!J167="","",[7]道具信息!J167)</f>
        <v/>
      </c>
      <c r="K167" s="114" t="str">
        <f>IF([7]道具信息!K167="","",[7]道具信息!K167)</f>
        <v/>
      </c>
      <c r="L167" s="114" t="str">
        <f>IF([7]道具信息!L167="","",[7]道具信息!L167)</f>
        <v/>
      </c>
      <c r="M167" s="114" t="str">
        <f>IF([7]道具信息!M167="","",[7]道具信息!M167)</f>
        <v/>
      </c>
      <c r="N167" s="114" t="str">
        <f>IF([7]道具信息!N167="","",[7]道具信息!N167)</f>
        <v/>
      </c>
      <c r="O167" s="114" t="str">
        <f>IF([7]道具信息!O167="","",[7]道具信息!O167)</f>
        <v/>
      </c>
      <c r="P167" s="114" t="str">
        <f>IF([7]道具信息!P167="","",[7]道具信息!P167)</f>
        <v/>
      </c>
      <c r="Q167" s="114" t="str">
        <f>IF([7]道具信息!Q167="","",[7]道具信息!Q167)</f>
        <v/>
      </c>
      <c r="R167" s="114" t="str">
        <f>IF([7]道具信息!R167="","",[7]道具信息!R167)</f>
        <v/>
      </c>
      <c r="S167" s="114" t="str">
        <f>IF([7]道具信息!S167="","",[7]道具信息!S167)</f>
        <v/>
      </c>
      <c r="T167" s="114" t="str">
        <f>IF([7]道具信息!T167="","",[7]道具信息!T167)</f>
        <v/>
      </c>
      <c r="U167" s="114" t="str">
        <f>IF([7]道具信息!U167="","",[7]道具信息!U167)</f>
        <v/>
      </c>
      <c r="V167" s="114" t="str">
        <f>IF([7]道具信息!V167="","",[7]道具信息!V167)</f>
        <v/>
      </c>
      <c r="W167" s="114" t="str">
        <f>IF([7]道具信息!W167="","",[7]道具信息!W167)</f>
        <v/>
      </c>
      <c r="X167" s="114" t="str">
        <f>IF([7]道具信息!X167="","",[7]道具信息!X167)</f>
        <v/>
      </c>
      <c r="Y167" s="114" t="str">
        <f>IF([7]道具信息!Y167="","",[7]道具信息!Y167)</f>
        <v/>
      </c>
      <c r="Z167" s="114" t="str">
        <f>IF([7]道具信息!Z167="","",[7]道具信息!Z167)</f>
        <v/>
      </c>
    </row>
    <row r="168" spans="1:26" x14ac:dyDescent="0.2">
      <c r="A168" s="114" t="str">
        <f>IF([7]道具信息!A168="","",[7]道具信息!A168)</f>
        <v/>
      </c>
      <c r="B168" s="114" t="str">
        <f>IF([7]道具信息!B168="","",[7]道具信息!B168)</f>
        <v/>
      </c>
      <c r="C168" s="114">
        <f>IF([7]道具信息!C168="","",[7]道具信息!C168)</f>
        <v>21081</v>
      </c>
      <c r="D168" s="114" t="str">
        <f>IF([7]道具信息!D168="","",[7]道具信息!D168)</f>
        <v>木材增产令</v>
      </c>
      <c r="E168" s="114">
        <f>IF([7]道具信息!E168="","",[7]道具信息!E168)</f>
        <v>35</v>
      </c>
      <c r="F168" s="114">
        <f>IF([7]道具信息!F168="","",[7]道具信息!F168)</f>
        <v>1</v>
      </c>
      <c r="G168" s="114">
        <f>IF([7]道具信息!G168="","",[7]道具信息!G168)</f>
        <v>1</v>
      </c>
      <c r="H168" s="114">
        <f>IF([7]道具信息!H168="","",[7]道具信息!H168)</f>
        <v>1</v>
      </c>
      <c r="I168" s="114">
        <f>IF([7]道具信息!I168="","",[7]道具信息!I168)</f>
        <v>35</v>
      </c>
      <c r="J168" s="114">
        <f>IF([7]道具信息!J168="","",[7]道具信息!J168)</f>
        <v>35</v>
      </c>
      <c r="K168" s="114">
        <f>IF([7]道具信息!K168="","",[7]道具信息!K168)</f>
        <v>35</v>
      </c>
      <c r="L168" s="114" t="str">
        <f>IF([7]道具信息!L168="","",[7]道具信息!L168)</f>
        <v>使用后伐木场产量提高50%，持续12小时</v>
      </c>
      <c r="M168" s="114" t="str">
        <f>IF([7]道具信息!M168="","",[7]道具信息!M168)</f>
        <v/>
      </c>
      <c r="N168" s="114" t="str">
        <f>IF([7]道具信息!N168="","",[7]道具信息!N168)</f>
        <v/>
      </c>
      <c r="O168" s="114" t="str">
        <f>IF([7]道具信息!O168="","",[7]道具信息!O168)</f>
        <v/>
      </c>
      <c r="P168" s="114" t="str">
        <f>IF([7]道具信息!P168="","",[7]道具信息!P168)</f>
        <v/>
      </c>
      <c r="Q168" s="114" t="str">
        <f>IF([7]道具信息!Q168="","",[7]道具信息!Q168)</f>
        <v/>
      </c>
      <c r="R168" s="114" t="str">
        <f>IF([7]道具信息!R168="","",[7]道具信息!R168)</f>
        <v/>
      </c>
      <c r="S168" s="114" t="str">
        <f>IF([7]道具信息!S168="","",[7]道具信息!S168)</f>
        <v/>
      </c>
      <c r="T168" s="114" t="str">
        <f>IF([7]道具信息!T168="","",[7]道具信息!T168)</f>
        <v/>
      </c>
      <c r="U168" s="114" t="str">
        <f>IF([7]道具信息!U168="","",[7]道具信息!U168)</f>
        <v/>
      </c>
      <c r="V168" s="114" t="str">
        <f>IF([7]道具信息!V168="","",[7]道具信息!V168)</f>
        <v/>
      </c>
      <c r="W168" s="114" t="str">
        <f>IF([7]道具信息!W168="","",[7]道具信息!W168)</f>
        <v/>
      </c>
      <c r="X168" s="114" t="str">
        <f>IF([7]道具信息!X168="","",[7]道具信息!X168)</f>
        <v/>
      </c>
      <c r="Y168" s="114" t="str">
        <f>IF([7]道具信息!Y168="","",[7]道具信息!Y168)</f>
        <v/>
      </c>
      <c r="Z168" s="114" t="str">
        <f>IF([7]道具信息!Z168="","",[7]道具信息!Z168)</f>
        <v/>
      </c>
    </row>
    <row r="169" spans="1:26" x14ac:dyDescent="0.2">
      <c r="A169" s="114" t="str">
        <f>IF([7]道具信息!A169="","",[7]道具信息!A169)</f>
        <v/>
      </c>
      <c r="B169" s="114" t="str">
        <f>IF([7]道具信息!B169="","",[7]道具信息!B169)</f>
        <v/>
      </c>
      <c r="C169" s="114">
        <f>IF([7]道具信息!C169="","",[7]道具信息!C169)</f>
        <v>21082</v>
      </c>
      <c r="D169" s="114" t="str">
        <f>IF([7]道具信息!D169="","",[7]道具信息!D169)</f>
        <v>铁矿增产令</v>
      </c>
      <c r="E169" s="114">
        <f>IF([7]道具信息!E169="","",[7]道具信息!E169)</f>
        <v>50</v>
      </c>
      <c r="F169" s="114">
        <f>IF([7]道具信息!F169="","",[7]道具信息!F169)</f>
        <v>1</v>
      </c>
      <c r="G169" s="114">
        <f>IF([7]道具信息!G169="","",[7]道具信息!G169)</f>
        <v>1</v>
      </c>
      <c r="H169" s="114">
        <f>IF([7]道具信息!H169="","",[7]道具信息!H169)</f>
        <v>1</v>
      </c>
      <c r="I169" s="114">
        <f>IF([7]道具信息!I169="","",[7]道具信息!I169)</f>
        <v>50</v>
      </c>
      <c r="J169" s="114">
        <f>IF([7]道具信息!J169="","",[7]道具信息!J169)</f>
        <v>50</v>
      </c>
      <c r="K169" s="114">
        <f>IF([7]道具信息!K169="","",[7]道具信息!K169)</f>
        <v>50</v>
      </c>
      <c r="L169" s="114" t="str">
        <f>IF([7]道具信息!L169="","",[7]道具信息!L169)</f>
        <v>使用后冶炼厂产量提高50%，持续12小时</v>
      </c>
      <c r="M169" s="114" t="str">
        <f>IF([7]道具信息!M169="","",[7]道具信息!M169)</f>
        <v/>
      </c>
      <c r="N169" s="114" t="str">
        <f>IF([7]道具信息!N169="","",[7]道具信息!N169)</f>
        <v/>
      </c>
      <c r="O169" s="114" t="str">
        <f>IF([7]道具信息!O169="","",[7]道具信息!O169)</f>
        <v/>
      </c>
      <c r="P169" s="114" t="str">
        <f>IF([7]道具信息!P169="","",[7]道具信息!P169)</f>
        <v/>
      </c>
      <c r="Q169" s="114" t="str">
        <f>IF([7]道具信息!Q169="","",[7]道具信息!Q169)</f>
        <v/>
      </c>
      <c r="R169" s="114" t="str">
        <f>IF([7]道具信息!R169="","",[7]道具信息!R169)</f>
        <v/>
      </c>
      <c r="S169" s="114" t="str">
        <f>IF([7]道具信息!S169="","",[7]道具信息!S169)</f>
        <v/>
      </c>
      <c r="T169" s="114" t="str">
        <f>IF([7]道具信息!T169="","",[7]道具信息!T169)</f>
        <v/>
      </c>
      <c r="U169" s="114" t="str">
        <f>IF([7]道具信息!U169="","",[7]道具信息!U169)</f>
        <v/>
      </c>
      <c r="V169" s="114" t="str">
        <f>IF([7]道具信息!V169="","",[7]道具信息!V169)</f>
        <v/>
      </c>
      <c r="W169" s="114" t="str">
        <f>IF([7]道具信息!W169="","",[7]道具信息!W169)</f>
        <v/>
      </c>
      <c r="X169" s="114" t="str">
        <f>IF([7]道具信息!X169="","",[7]道具信息!X169)</f>
        <v/>
      </c>
      <c r="Y169" s="114" t="str">
        <f>IF([7]道具信息!Y169="","",[7]道具信息!Y169)</f>
        <v/>
      </c>
      <c r="Z169" s="114" t="str">
        <f>IF([7]道具信息!Z169="","",[7]道具信息!Z169)</f>
        <v/>
      </c>
    </row>
    <row r="170" spans="1:26" x14ac:dyDescent="0.2">
      <c r="A170" s="114" t="str">
        <f>IF([7]道具信息!A170="","",[7]道具信息!A170)</f>
        <v/>
      </c>
      <c r="B170" s="114" t="str">
        <f>IF([7]道具信息!B170="","",[7]道具信息!B170)</f>
        <v/>
      </c>
      <c r="C170" s="114">
        <f>IF([7]道具信息!C170="","",[7]道具信息!C170)</f>
        <v>21083</v>
      </c>
      <c r="D170" s="114" t="str">
        <f>IF([7]道具信息!D170="","",[7]道具信息!D170)</f>
        <v>石料增产令</v>
      </c>
      <c r="E170" s="114">
        <f>IF([7]道具信息!E170="","",[7]道具信息!E170)</f>
        <v>35</v>
      </c>
      <c r="F170" s="114">
        <f>IF([7]道具信息!F170="","",[7]道具信息!F170)</f>
        <v>1</v>
      </c>
      <c r="G170" s="114">
        <f>IF([7]道具信息!G170="","",[7]道具信息!G170)</f>
        <v>1</v>
      </c>
      <c r="H170" s="114">
        <f>IF([7]道具信息!H170="","",[7]道具信息!H170)</f>
        <v>1</v>
      </c>
      <c r="I170" s="114">
        <f>IF([7]道具信息!I170="","",[7]道具信息!I170)</f>
        <v>35</v>
      </c>
      <c r="J170" s="114">
        <f>IF([7]道具信息!J170="","",[7]道具信息!J170)</f>
        <v>35</v>
      </c>
      <c r="K170" s="114">
        <f>IF([7]道具信息!K170="","",[7]道具信息!K170)</f>
        <v>35</v>
      </c>
      <c r="L170" s="114" t="str">
        <f>IF([7]道具信息!L170="","",[7]道具信息!L170)</f>
        <v>使用后采石场产量提高50%，持续12小时</v>
      </c>
      <c r="M170" s="114" t="str">
        <f>IF([7]道具信息!M170="","",[7]道具信息!M170)</f>
        <v/>
      </c>
      <c r="N170" s="114" t="str">
        <f>IF([7]道具信息!N170="","",[7]道具信息!N170)</f>
        <v/>
      </c>
      <c r="O170" s="114" t="str">
        <f>IF([7]道具信息!O170="","",[7]道具信息!O170)</f>
        <v/>
      </c>
      <c r="P170" s="114" t="str">
        <f>IF([7]道具信息!P170="","",[7]道具信息!P170)</f>
        <v/>
      </c>
      <c r="Q170" s="114" t="str">
        <f>IF([7]道具信息!Q170="","",[7]道具信息!Q170)</f>
        <v/>
      </c>
      <c r="R170" s="114" t="str">
        <f>IF([7]道具信息!R170="","",[7]道具信息!R170)</f>
        <v/>
      </c>
      <c r="S170" s="114" t="str">
        <f>IF([7]道具信息!S170="","",[7]道具信息!S170)</f>
        <v/>
      </c>
      <c r="T170" s="114" t="str">
        <f>IF([7]道具信息!T170="","",[7]道具信息!T170)</f>
        <v/>
      </c>
      <c r="U170" s="114" t="str">
        <f>IF([7]道具信息!U170="","",[7]道具信息!U170)</f>
        <v/>
      </c>
      <c r="V170" s="114" t="str">
        <f>IF([7]道具信息!V170="","",[7]道具信息!V170)</f>
        <v/>
      </c>
      <c r="W170" s="114" t="str">
        <f>IF([7]道具信息!W170="","",[7]道具信息!W170)</f>
        <v/>
      </c>
      <c r="X170" s="114" t="str">
        <f>IF([7]道具信息!X170="","",[7]道具信息!X170)</f>
        <v/>
      </c>
      <c r="Y170" s="114" t="str">
        <f>IF([7]道具信息!Y170="","",[7]道具信息!Y170)</f>
        <v/>
      </c>
      <c r="Z170" s="114" t="str">
        <f>IF([7]道具信息!Z170="","",[7]道具信息!Z170)</f>
        <v/>
      </c>
    </row>
    <row r="171" spans="1:26" x14ac:dyDescent="0.2">
      <c r="A171" s="114" t="str">
        <f>IF([7]道具信息!A171="","",[7]道具信息!A171)</f>
        <v/>
      </c>
      <c r="B171" s="114" t="str">
        <f>IF([7]道具信息!B171="","",[7]道具信息!B171)</f>
        <v/>
      </c>
      <c r="C171" s="114">
        <f>IF([7]道具信息!C171="","",[7]道具信息!C171)</f>
        <v>21084</v>
      </c>
      <c r="D171" s="114" t="str">
        <f>IF([7]道具信息!D171="","",[7]道具信息!D171)</f>
        <v>粮食增产令</v>
      </c>
      <c r="E171" s="114">
        <f>IF([7]道具信息!E171="","",[7]道具信息!E171)</f>
        <v>35</v>
      </c>
      <c r="F171" s="114">
        <f>IF([7]道具信息!F171="","",[7]道具信息!F171)</f>
        <v>1</v>
      </c>
      <c r="G171" s="114">
        <f>IF([7]道具信息!G171="","",[7]道具信息!G171)</f>
        <v>1</v>
      </c>
      <c r="H171" s="114">
        <f>IF([7]道具信息!H171="","",[7]道具信息!H171)</f>
        <v>1</v>
      </c>
      <c r="I171" s="114">
        <f>IF([7]道具信息!I171="","",[7]道具信息!I171)</f>
        <v>35</v>
      </c>
      <c r="J171" s="114">
        <f>IF([7]道具信息!J171="","",[7]道具信息!J171)</f>
        <v>35</v>
      </c>
      <c r="K171" s="114">
        <f>IF([7]道具信息!K171="","",[7]道具信息!K171)</f>
        <v>35</v>
      </c>
      <c r="L171" s="114" t="str">
        <f>IF([7]道具信息!L171="","",[7]道具信息!L171)</f>
        <v>使用后农田产量提高50%，持续12小时</v>
      </c>
      <c r="M171" s="114" t="str">
        <f>IF([7]道具信息!M171="","",[7]道具信息!M171)</f>
        <v/>
      </c>
      <c r="N171" s="114" t="str">
        <f>IF([7]道具信息!N171="","",[7]道具信息!N171)</f>
        <v/>
      </c>
      <c r="O171" s="114" t="str">
        <f>IF([7]道具信息!O171="","",[7]道具信息!O171)</f>
        <v/>
      </c>
      <c r="P171" s="114" t="str">
        <f>IF([7]道具信息!P171="","",[7]道具信息!P171)</f>
        <v/>
      </c>
      <c r="Q171" s="114" t="str">
        <f>IF([7]道具信息!Q171="","",[7]道具信息!Q171)</f>
        <v/>
      </c>
      <c r="R171" s="114" t="str">
        <f>IF([7]道具信息!R171="","",[7]道具信息!R171)</f>
        <v/>
      </c>
      <c r="S171" s="114" t="str">
        <f>IF([7]道具信息!S171="","",[7]道具信息!S171)</f>
        <v/>
      </c>
      <c r="T171" s="114" t="str">
        <f>IF([7]道具信息!T171="","",[7]道具信息!T171)</f>
        <v/>
      </c>
      <c r="U171" s="114" t="str">
        <f>IF([7]道具信息!U171="","",[7]道具信息!U171)</f>
        <v/>
      </c>
      <c r="V171" s="114" t="str">
        <f>IF([7]道具信息!V171="","",[7]道具信息!V171)</f>
        <v/>
      </c>
      <c r="W171" s="114" t="str">
        <f>IF([7]道具信息!W171="","",[7]道具信息!W171)</f>
        <v/>
      </c>
      <c r="X171" s="114" t="str">
        <f>IF([7]道具信息!X171="","",[7]道具信息!X171)</f>
        <v/>
      </c>
      <c r="Y171" s="114" t="str">
        <f>IF([7]道具信息!Y171="","",[7]道具信息!Y171)</f>
        <v/>
      </c>
      <c r="Z171" s="114" t="str">
        <f>IF([7]道具信息!Z171="","",[7]道具信息!Z171)</f>
        <v/>
      </c>
    </row>
    <row r="172" spans="1:26" x14ac:dyDescent="0.2">
      <c r="A172" s="114" t="str">
        <f>IF([7]道具信息!A172="","",[7]道具信息!A172)</f>
        <v/>
      </c>
      <c r="B172" s="114" t="str">
        <f>IF([7]道具信息!B172="","",[7]道具信息!B172)</f>
        <v/>
      </c>
      <c r="C172" s="114">
        <f>IF([7]道具信息!C172="","",[7]道具信息!C172)</f>
        <v>21085</v>
      </c>
      <c r="D172" s="114" t="str">
        <f>IF([7]道具信息!D172="","",[7]道具信息!D172)</f>
        <v>赋税增收令</v>
      </c>
      <c r="E172" s="114">
        <f>IF([7]道具信息!E172="","",[7]道具信息!E172)</f>
        <v>85</v>
      </c>
      <c r="F172" s="114">
        <f>IF([7]道具信息!F172="","",[7]道具信息!F172)</f>
        <v>1</v>
      </c>
      <c r="G172" s="114">
        <f>IF([7]道具信息!G172="","",[7]道具信息!G172)</f>
        <v>1</v>
      </c>
      <c r="H172" s="114">
        <f>IF([7]道具信息!H172="","",[7]道具信息!H172)</f>
        <v>1</v>
      </c>
      <c r="I172" s="114">
        <f>IF([7]道具信息!I172="","",[7]道具信息!I172)</f>
        <v>85</v>
      </c>
      <c r="J172" s="114">
        <f>IF([7]道具信息!J172="","",[7]道具信息!J172)</f>
        <v>85</v>
      </c>
      <c r="K172" s="114">
        <f>IF([7]道具信息!K172="","",[7]道具信息!K172)</f>
        <v>85</v>
      </c>
      <c r="L172" s="114" t="str">
        <f>IF([7]道具信息!L172="","",[7]道具信息!L172)</f>
        <v>使用后民居税收提高25%，持续12小时</v>
      </c>
      <c r="M172" s="114" t="str">
        <f>IF([7]道具信息!M172="","",[7]道具信息!M172)</f>
        <v/>
      </c>
      <c r="N172" s="114" t="str">
        <f>IF([7]道具信息!N172="","",[7]道具信息!N172)</f>
        <v/>
      </c>
      <c r="O172" s="114" t="str">
        <f>IF([7]道具信息!O172="","",[7]道具信息!O172)</f>
        <v/>
      </c>
      <c r="P172" s="114" t="str">
        <f>IF([7]道具信息!P172="","",[7]道具信息!P172)</f>
        <v/>
      </c>
      <c r="Q172" s="114" t="str">
        <f>IF([7]道具信息!Q172="","",[7]道具信息!Q172)</f>
        <v/>
      </c>
      <c r="R172" s="114" t="str">
        <f>IF([7]道具信息!R172="","",[7]道具信息!R172)</f>
        <v/>
      </c>
      <c r="S172" s="114" t="str">
        <f>IF([7]道具信息!S172="","",[7]道具信息!S172)</f>
        <v/>
      </c>
      <c r="T172" s="114" t="str">
        <f>IF([7]道具信息!T172="","",[7]道具信息!T172)</f>
        <v/>
      </c>
      <c r="U172" s="114" t="str">
        <f>IF([7]道具信息!U172="","",[7]道具信息!U172)</f>
        <v/>
      </c>
      <c r="V172" s="114" t="str">
        <f>IF([7]道具信息!V172="","",[7]道具信息!V172)</f>
        <v/>
      </c>
      <c r="W172" s="114" t="str">
        <f>IF([7]道具信息!W172="","",[7]道具信息!W172)</f>
        <v/>
      </c>
      <c r="X172" s="114" t="str">
        <f>IF([7]道具信息!X172="","",[7]道具信息!X172)</f>
        <v/>
      </c>
      <c r="Y172" s="114" t="str">
        <f>IF([7]道具信息!Y172="","",[7]道具信息!Y172)</f>
        <v/>
      </c>
      <c r="Z172" s="114" t="str">
        <f>IF([7]道具信息!Z172="","",[7]道具信息!Z172)</f>
        <v/>
      </c>
    </row>
    <row r="173" spans="1:26" x14ac:dyDescent="0.2">
      <c r="A173" s="114" t="str">
        <f>IF([7]道具信息!A173="","",[7]道具信息!A173)</f>
        <v/>
      </c>
      <c r="B173" s="114" t="str">
        <f>IF([7]道具信息!B173="","",[7]道具信息!B173)</f>
        <v/>
      </c>
      <c r="C173" s="114">
        <f>IF([7]道具信息!C173="","",[7]道具信息!C173)</f>
        <v>21086</v>
      </c>
      <c r="D173" s="114" t="str">
        <f>IF([7]道具信息!D173="","",[7]道具信息!D173)</f>
        <v>铜矿增产令</v>
      </c>
      <c r="E173" s="114">
        <f>IF([7]道具信息!E173="","",[7]道具信息!E173)</f>
        <v>35</v>
      </c>
      <c r="F173" s="114">
        <f>IF([7]道具信息!F173="","",[7]道具信息!F173)</f>
        <v>1</v>
      </c>
      <c r="G173" s="114">
        <f>IF([7]道具信息!G173="","",[7]道具信息!G173)</f>
        <v>1</v>
      </c>
      <c r="H173" s="114">
        <f>IF([7]道具信息!H173="","",[7]道具信息!H173)</f>
        <v>1</v>
      </c>
      <c r="I173" s="114">
        <f>IF([7]道具信息!I173="","",[7]道具信息!I173)</f>
        <v>35</v>
      </c>
      <c r="J173" s="114">
        <f>IF([7]道具信息!J173="","",[7]道具信息!J173)</f>
        <v>35</v>
      </c>
      <c r="K173" s="114">
        <f>IF([7]道具信息!K173="","",[7]道具信息!K173)</f>
        <v>35</v>
      </c>
      <c r="L173" s="114" t="str">
        <f>IF([7]道具信息!L173="","",[7]道具信息!L173)</f>
        <v>使用后铜矿产量提高50%，持续12小时</v>
      </c>
      <c r="M173" s="114" t="str">
        <f>IF([7]道具信息!M173="","",[7]道具信息!M173)</f>
        <v/>
      </c>
      <c r="N173" s="114" t="str">
        <f>IF([7]道具信息!N173="","",[7]道具信息!N173)</f>
        <v/>
      </c>
      <c r="O173" s="114" t="str">
        <f>IF([7]道具信息!O173="","",[7]道具信息!O173)</f>
        <v/>
      </c>
      <c r="P173" s="114" t="str">
        <f>IF([7]道具信息!P173="","",[7]道具信息!P173)</f>
        <v/>
      </c>
      <c r="Q173" s="114" t="str">
        <f>IF([7]道具信息!Q173="","",[7]道具信息!Q173)</f>
        <v/>
      </c>
      <c r="R173" s="114" t="str">
        <f>IF([7]道具信息!R173="","",[7]道具信息!R173)</f>
        <v/>
      </c>
      <c r="S173" s="114" t="str">
        <f>IF([7]道具信息!S173="","",[7]道具信息!S173)</f>
        <v/>
      </c>
      <c r="T173" s="114" t="str">
        <f>IF([7]道具信息!T173="","",[7]道具信息!T173)</f>
        <v/>
      </c>
      <c r="U173" s="114" t="str">
        <f>IF([7]道具信息!U173="","",[7]道具信息!U173)</f>
        <v/>
      </c>
      <c r="V173" s="114" t="str">
        <f>IF([7]道具信息!V173="","",[7]道具信息!V173)</f>
        <v/>
      </c>
      <c r="W173" s="114" t="str">
        <f>IF([7]道具信息!W173="","",[7]道具信息!W173)</f>
        <v/>
      </c>
      <c r="X173" s="114" t="str">
        <f>IF([7]道具信息!X173="","",[7]道具信息!X173)</f>
        <v/>
      </c>
      <c r="Y173" s="114" t="str">
        <f>IF([7]道具信息!Y173="","",[7]道具信息!Y173)</f>
        <v/>
      </c>
      <c r="Z173" s="114" t="str">
        <f>IF([7]道具信息!Z173="","",[7]道具信息!Z173)</f>
        <v/>
      </c>
    </row>
    <row r="174" spans="1:26" x14ac:dyDescent="0.2">
      <c r="A174" s="114" t="str">
        <f>IF([7]道具信息!A174="","",[7]道具信息!A174)</f>
        <v/>
      </c>
      <c r="B174" s="114" t="str">
        <f>IF([7]道具信息!B174="","",[7]道具信息!B174)</f>
        <v/>
      </c>
      <c r="C174" s="114" t="str">
        <f>IF([7]道具信息!C174="","",[7]道具信息!C174)</f>
        <v/>
      </c>
      <c r="D174" s="114" t="str">
        <f>IF([7]道具信息!D174="","",[7]道具信息!D174)</f>
        <v/>
      </c>
      <c r="E174" s="114" t="str">
        <f>IF([7]道具信息!E174="","",[7]道具信息!E174)</f>
        <v/>
      </c>
      <c r="F174" s="114">
        <f>IF([7]道具信息!F174="","",[7]道具信息!F174)</f>
        <v>2</v>
      </c>
      <c r="G174" s="114">
        <f>IF([7]道具信息!G174="","",[7]道具信息!G174)</f>
        <v>1</v>
      </c>
      <c r="H174" s="114">
        <f>IF([7]道具信息!H174="","",[7]道具信息!H174)</f>
        <v>0.3</v>
      </c>
      <c r="I174" s="114" t="str">
        <f>IF([7]道具信息!I174="","",[7]道具信息!I174)</f>
        <v/>
      </c>
      <c r="J174" s="114" t="str">
        <f>IF([7]道具信息!J174="","",[7]道具信息!J174)</f>
        <v/>
      </c>
      <c r="K174" s="114" t="str">
        <f>IF([7]道具信息!K174="","",[7]道具信息!K174)</f>
        <v/>
      </c>
      <c r="L174" s="114" t="str">
        <f>IF([7]道具信息!L174="","",[7]道具信息!L174)</f>
        <v/>
      </c>
      <c r="M174" s="114" t="str">
        <f>IF([7]道具信息!M174="","",[7]道具信息!M174)</f>
        <v/>
      </c>
      <c r="N174" s="114" t="str">
        <f>IF([7]道具信息!N174="","",[7]道具信息!N174)</f>
        <v/>
      </c>
      <c r="O174" s="114" t="str">
        <f>IF([7]道具信息!O174="","",[7]道具信息!O174)</f>
        <v/>
      </c>
      <c r="P174" s="114" t="str">
        <f>IF([7]道具信息!P174="","",[7]道具信息!P174)</f>
        <v/>
      </c>
      <c r="Q174" s="114" t="str">
        <f>IF([7]道具信息!Q174="","",[7]道具信息!Q174)</f>
        <v/>
      </c>
      <c r="R174" s="114" t="str">
        <f>IF([7]道具信息!R174="","",[7]道具信息!R174)</f>
        <v/>
      </c>
      <c r="S174" s="114" t="str">
        <f>IF([7]道具信息!S174="","",[7]道具信息!S174)</f>
        <v/>
      </c>
      <c r="T174" s="114" t="str">
        <f>IF([7]道具信息!T174="","",[7]道具信息!T174)</f>
        <v/>
      </c>
      <c r="U174" s="114" t="str">
        <f>IF([7]道具信息!U174="","",[7]道具信息!U174)</f>
        <v/>
      </c>
      <c r="V174" s="114" t="str">
        <f>IF([7]道具信息!V174="","",[7]道具信息!V174)</f>
        <v/>
      </c>
      <c r="W174" s="114" t="str">
        <f>IF([7]道具信息!W174="","",[7]道具信息!W174)</f>
        <v/>
      </c>
      <c r="X174" s="114" t="str">
        <f>IF([7]道具信息!X174="","",[7]道具信息!X174)</f>
        <v/>
      </c>
      <c r="Y174" s="114" t="str">
        <f>IF([7]道具信息!Y174="","",[7]道具信息!Y174)</f>
        <v/>
      </c>
      <c r="Z174" s="114" t="str">
        <f>IF([7]道具信息!Z174="","",[7]道具信息!Z174)</f>
        <v/>
      </c>
    </row>
    <row r="175" spans="1:26" x14ac:dyDescent="0.2">
      <c r="A175" s="114" t="str">
        <f>IF([7]道具信息!A175="","",[7]道具信息!A175)</f>
        <v/>
      </c>
      <c r="B175" s="114" t="str">
        <f>IF([7]道具信息!B175="","",[7]道具信息!B175)</f>
        <v/>
      </c>
      <c r="C175" s="114">
        <f>IF([7]道具信息!C175="","",[7]道具信息!C175)</f>
        <v>21100</v>
      </c>
      <c r="D175" s="114" t="str">
        <f>IF([7]道具信息!D175="","",[7]道具信息!D175)</f>
        <v>免战牌</v>
      </c>
      <c r="E175" s="114">
        <f>IF([7]道具信息!E175="","",[7]道具信息!E175)</f>
        <v>100</v>
      </c>
      <c r="F175" s="114">
        <f>IF([7]道具信息!F175="","",[7]道具信息!F175)</f>
        <v>1</v>
      </c>
      <c r="G175" s="114">
        <f>IF([7]道具信息!G175="","",[7]道具信息!G175)</f>
        <v>1</v>
      </c>
      <c r="H175" s="114">
        <f>IF([7]道具信息!H175="","",[7]道具信息!H175)</f>
        <v>1</v>
      </c>
      <c r="I175" s="114">
        <f>IF([7]道具信息!I175="","",[7]道具信息!I175)</f>
        <v>100</v>
      </c>
      <c r="J175" s="114">
        <f>IF([7]道具信息!J175="","",[7]道具信息!J175)</f>
        <v>100</v>
      </c>
      <c r="K175" s="114">
        <f>IF([7]道具信息!K175="","",[7]道具信息!K175)</f>
        <v>100</v>
      </c>
      <c r="L175" s="114" t="str">
        <f>IF([7]道具信息!L175="","",[7]道具信息!L175)</f>
        <v>使用后城池不会遭受来自玩家的攻击，主动进攻玩家后失效，持续8小时</v>
      </c>
      <c r="M175" s="114" t="str">
        <f>IF([7]道具信息!M175="","",[7]道具信息!M175)</f>
        <v/>
      </c>
      <c r="N175" s="114" t="str">
        <f>IF([7]道具信息!N175="","",[7]道具信息!N175)</f>
        <v/>
      </c>
      <c r="O175" s="114" t="str">
        <f>IF([7]道具信息!O175="","",[7]道具信息!O175)</f>
        <v/>
      </c>
      <c r="P175" s="114" t="str">
        <f>IF([7]道具信息!P175="","",[7]道具信息!P175)</f>
        <v/>
      </c>
      <c r="Q175" s="114" t="str">
        <f>IF([7]道具信息!Q175="","",[7]道具信息!Q175)</f>
        <v/>
      </c>
      <c r="R175" s="114" t="str">
        <f>IF([7]道具信息!R175="","",[7]道具信息!R175)</f>
        <v/>
      </c>
      <c r="S175" s="114" t="str">
        <f>IF([7]道具信息!S175="","",[7]道具信息!S175)</f>
        <v/>
      </c>
      <c r="T175" s="114" t="str">
        <f>IF([7]道具信息!T175="","",[7]道具信息!T175)</f>
        <v/>
      </c>
      <c r="U175" s="114" t="str">
        <f>IF([7]道具信息!U175="","",[7]道具信息!U175)</f>
        <v/>
      </c>
      <c r="V175" s="114" t="str">
        <f>IF([7]道具信息!V175="","",[7]道具信息!V175)</f>
        <v/>
      </c>
      <c r="W175" s="114" t="str">
        <f>IF([7]道具信息!W175="","",[7]道具信息!W175)</f>
        <v/>
      </c>
      <c r="X175" s="114" t="str">
        <f>IF([7]道具信息!X175="","",[7]道具信息!X175)</f>
        <v/>
      </c>
      <c r="Y175" s="114" t="str">
        <f>IF([7]道具信息!Y175="","",[7]道具信息!Y175)</f>
        <v/>
      </c>
      <c r="Z175" s="114" t="str">
        <f>IF([7]道具信息!Z175="","",[7]道具信息!Z175)</f>
        <v/>
      </c>
    </row>
    <row r="176" spans="1:26" x14ac:dyDescent="0.2">
      <c r="A176" s="114" t="str">
        <f>IF([7]道具信息!A176="","",[7]道具信息!A176)</f>
        <v/>
      </c>
      <c r="B176" s="114" t="str">
        <f>IF([7]道具信息!B176="","",[7]道具信息!B176)</f>
        <v/>
      </c>
      <c r="C176" s="114">
        <f>IF([7]道具信息!C176="","",[7]道具信息!C176)</f>
        <v>21101</v>
      </c>
      <c r="D176" s="114" t="str">
        <f>IF([7]道具信息!D176="","",[7]道具信息!D176)</f>
        <v>普通点将牌</v>
      </c>
      <c r="E176" s="114">
        <f>IF([7]道具信息!E176="","",[7]道具信息!E176)</f>
        <v>65</v>
      </c>
      <c r="F176" s="114">
        <f>IF([7]道具信息!F176="","",[7]道具信息!F176)</f>
        <v>1</v>
      </c>
      <c r="G176" s="114">
        <f>IF([7]道具信息!G176="","",[7]道具信息!G176)</f>
        <v>1</v>
      </c>
      <c r="H176" s="114">
        <f>IF([7]道具信息!H176="","",[7]道具信息!H176)</f>
        <v>1</v>
      </c>
      <c r="I176" s="114">
        <f>IF([7]道具信息!I176="","",[7]道具信息!I176)</f>
        <v>65</v>
      </c>
      <c r="J176" s="114">
        <f>IF([7]道具信息!J176="","",[7]道具信息!J176)</f>
        <v>65</v>
      </c>
      <c r="K176" s="114">
        <f>IF([7]道具信息!K176="","",[7]道具信息!K176)</f>
        <v>65</v>
      </c>
      <c r="L176" s="114" t="str">
        <f>IF([7]道具信息!L176="","",[7]道具信息!L176)</f>
        <v>点将台普通招募时消耗的令牌</v>
      </c>
      <c r="M176" s="114" t="str">
        <f>IF([7]道具信息!M176="","",[7]道具信息!M176)</f>
        <v/>
      </c>
      <c r="N176" s="114" t="str">
        <f>IF([7]道具信息!N176="","",[7]道具信息!N176)</f>
        <v/>
      </c>
      <c r="O176" s="114" t="str">
        <f>IF([7]道具信息!O176="","",[7]道具信息!O176)</f>
        <v/>
      </c>
      <c r="P176" s="114" t="str">
        <f>IF([7]道具信息!P176="","",[7]道具信息!P176)</f>
        <v/>
      </c>
      <c r="Q176" s="114" t="str">
        <f>IF([7]道具信息!Q176="","",[7]道具信息!Q176)</f>
        <v/>
      </c>
      <c r="R176" s="114" t="str">
        <f>IF([7]道具信息!R176="","",[7]道具信息!R176)</f>
        <v/>
      </c>
      <c r="S176" s="114" t="str">
        <f>IF([7]道具信息!S176="","",[7]道具信息!S176)</f>
        <v/>
      </c>
      <c r="T176" s="114" t="str">
        <f>IF([7]道具信息!T176="","",[7]道具信息!T176)</f>
        <v/>
      </c>
      <c r="U176" s="114" t="str">
        <f>IF([7]道具信息!U176="","",[7]道具信息!U176)</f>
        <v/>
      </c>
      <c r="V176" s="114" t="str">
        <f>IF([7]道具信息!V176="","",[7]道具信息!V176)</f>
        <v/>
      </c>
      <c r="W176" s="114" t="str">
        <f>IF([7]道具信息!W176="","",[7]道具信息!W176)</f>
        <v/>
      </c>
      <c r="X176" s="114" t="str">
        <f>IF([7]道具信息!X176="","",[7]道具信息!X176)</f>
        <v/>
      </c>
      <c r="Y176" s="114" t="str">
        <f>IF([7]道具信息!Y176="","",[7]道具信息!Y176)</f>
        <v/>
      </c>
      <c r="Z176" s="114" t="str">
        <f>IF([7]道具信息!Z176="","",[7]道具信息!Z176)</f>
        <v/>
      </c>
    </row>
    <row r="177" spans="1:26" x14ac:dyDescent="0.2">
      <c r="A177" s="114" t="str">
        <f>IF([7]道具信息!A177="","",[7]道具信息!A177)</f>
        <v/>
      </c>
      <c r="B177" s="114" t="str">
        <f>IF([7]道具信息!B177="","",[7]道具信息!B177)</f>
        <v/>
      </c>
      <c r="C177" s="114">
        <f>IF([7]道具信息!C177="","",[7]道具信息!C177)</f>
        <v>21102</v>
      </c>
      <c r="D177" s="114" t="str">
        <f>IF([7]道具信息!D177="","",[7]道具信息!D177)</f>
        <v>高级点将牌</v>
      </c>
      <c r="E177" s="114">
        <f>IF([7]道具信息!E177="","",[7]道具信息!E177)</f>
        <v>240</v>
      </c>
      <c r="F177" s="114">
        <f>IF([7]道具信息!F177="","",[7]道具信息!F177)</f>
        <v>1</v>
      </c>
      <c r="G177" s="114">
        <f>IF([7]道具信息!G177="","",[7]道具信息!G177)</f>
        <v>1</v>
      </c>
      <c r="H177" s="114">
        <f>IF([7]道具信息!H177="","",[7]道具信息!H177)</f>
        <v>1</v>
      </c>
      <c r="I177" s="114">
        <f>IF([7]道具信息!I177="","",[7]道具信息!I177)</f>
        <v>240</v>
      </c>
      <c r="J177" s="114">
        <f>IF([7]道具信息!J177="","",[7]道具信息!J177)</f>
        <v>240</v>
      </c>
      <c r="K177" s="114">
        <f>IF([7]道具信息!K177="","",[7]道具信息!K177)</f>
        <v>240</v>
      </c>
      <c r="L177" s="114" t="str">
        <f>IF([7]道具信息!L177="","",[7]道具信息!L177)</f>
        <v>点将台高级招募时消耗的令牌</v>
      </c>
      <c r="M177" s="114" t="str">
        <f>IF([7]道具信息!M177="","",[7]道具信息!M177)</f>
        <v/>
      </c>
      <c r="N177" s="114" t="str">
        <f>IF([7]道具信息!N177="","",[7]道具信息!N177)</f>
        <v/>
      </c>
      <c r="O177" s="114" t="str">
        <f>IF([7]道具信息!O177="","",[7]道具信息!O177)</f>
        <v/>
      </c>
      <c r="P177" s="114" t="str">
        <f>IF([7]道具信息!P177="","",[7]道具信息!P177)</f>
        <v/>
      </c>
      <c r="Q177" s="114" t="str">
        <f>IF([7]道具信息!Q177="","",[7]道具信息!Q177)</f>
        <v/>
      </c>
      <c r="R177" s="114" t="str">
        <f>IF([7]道具信息!R177="","",[7]道具信息!R177)</f>
        <v/>
      </c>
      <c r="S177" s="114" t="str">
        <f>IF([7]道具信息!S177="","",[7]道具信息!S177)</f>
        <v/>
      </c>
      <c r="T177" s="114" t="str">
        <f>IF([7]道具信息!T177="","",[7]道具信息!T177)</f>
        <v/>
      </c>
      <c r="U177" s="114" t="str">
        <f>IF([7]道具信息!U177="","",[7]道具信息!U177)</f>
        <v/>
      </c>
      <c r="V177" s="114" t="str">
        <f>IF([7]道具信息!V177="","",[7]道具信息!V177)</f>
        <v/>
      </c>
      <c r="W177" s="114" t="str">
        <f>IF([7]道具信息!W177="","",[7]道具信息!W177)</f>
        <v/>
      </c>
      <c r="X177" s="114" t="str">
        <f>IF([7]道具信息!X177="","",[7]道具信息!X177)</f>
        <v/>
      </c>
      <c r="Y177" s="114" t="str">
        <f>IF([7]道具信息!Y177="","",[7]道具信息!Y177)</f>
        <v/>
      </c>
      <c r="Z177" s="114" t="str">
        <f>IF([7]道具信息!Z177="","",[7]道具信息!Z177)</f>
        <v/>
      </c>
    </row>
    <row r="178" spans="1:26" x14ac:dyDescent="0.2">
      <c r="A178" s="114" t="str">
        <f>IF([7]道具信息!A178="","",[7]道具信息!A178)</f>
        <v/>
      </c>
      <c r="B178" s="114" t="str">
        <f>IF([7]道具信息!B178="","",[7]道具信息!B178)</f>
        <v/>
      </c>
      <c r="C178" s="114" t="str">
        <f>IF([7]道具信息!C178="","",[7]道具信息!C178)</f>
        <v/>
      </c>
      <c r="D178" s="114" t="str">
        <f>IF([7]道具信息!D178="","",[7]道具信息!D178)</f>
        <v>行军丸（旧版)</v>
      </c>
      <c r="E178" s="114" t="str">
        <f>IF([7]道具信息!E178="","",[7]道具信息!E178)</f>
        <v/>
      </c>
      <c r="F178" s="114">
        <f>IF([7]道具信息!F178="","",[7]道具信息!F178)</f>
        <v>2</v>
      </c>
      <c r="G178" s="114">
        <f>IF([7]道具信息!G178="","",[7]道具信息!G178)</f>
        <v>1</v>
      </c>
      <c r="H178" s="114">
        <f>IF([7]道具信息!H178="","",[7]道具信息!H178)</f>
        <v>0.3</v>
      </c>
      <c r="I178" s="114" t="str">
        <f>IF([7]道具信息!I178="","",[7]道具信息!I178)</f>
        <v/>
      </c>
      <c r="J178" s="114" t="str">
        <f>IF([7]道具信息!J178="","",[7]道具信息!J178)</f>
        <v/>
      </c>
      <c r="K178" s="114" t="str">
        <f>IF([7]道具信息!K178="","",[7]道具信息!K178)</f>
        <v/>
      </c>
      <c r="L178" s="114" t="str">
        <f>IF([7]道具信息!L178="","",[7]道具信息!L178)</f>
        <v>使用后每次可增加部队100%的行军速度</v>
      </c>
      <c r="M178" s="114" t="str">
        <f>IF([7]道具信息!M178="","",[7]道具信息!M178)</f>
        <v/>
      </c>
      <c r="N178" s="114" t="str">
        <f>IF([7]道具信息!N178="","",[7]道具信息!N178)</f>
        <v/>
      </c>
      <c r="O178" s="114" t="str">
        <f>IF([7]道具信息!O178="","",[7]道具信息!O178)</f>
        <v/>
      </c>
      <c r="P178" s="114" t="str">
        <f>IF([7]道具信息!P178="","",[7]道具信息!P178)</f>
        <v/>
      </c>
      <c r="Q178" s="114" t="str">
        <f>IF([7]道具信息!Q178="","",[7]道具信息!Q178)</f>
        <v/>
      </c>
      <c r="R178" s="114" t="str">
        <f>IF([7]道具信息!R178="","",[7]道具信息!R178)</f>
        <v/>
      </c>
      <c r="S178" s="114" t="str">
        <f>IF([7]道具信息!S178="","",[7]道具信息!S178)</f>
        <v/>
      </c>
      <c r="T178" s="114" t="str">
        <f>IF([7]道具信息!T178="","",[7]道具信息!T178)</f>
        <v/>
      </c>
      <c r="U178" s="114" t="str">
        <f>IF([7]道具信息!U178="","",[7]道具信息!U178)</f>
        <v/>
      </c>
      <c r="V178" s="114" t="str">
        <f>IF([7]道具信息!V178="","",[7]道具信息!V178)</f>
        <v/>
      </c>
      <c r="W178" s="114" t="str">
        <f>IF([7]道具信息!W178="","",[7]道具信息!W178)</f>
        <v/>
      </c>
      <c r="X178" s="114" t="str">
        <f>IF([7]道具信息!X178="","",[7]道具信息!X178)</f>
        <v/>
      </c>
      <c r="Y178" s="114" t="str">
        <f>IF([7]道具信息!Y178="","",[7]道具信息!Y178)</f>
        <v/>
      </c>
      <c r="Z178" s="114" t="str">
        <f>IF([7]道具信息!Z178="","",[7]道具信息!Z178)</f>
        <v/>
      </c>
    </row>
    <row r="179" spans="1:26" x14ac:dyDescent="0.2">
      <c r="A179" s="114" t="str">
        <f>IF([7]道具信息!A179="","",[7]道具信息!A179)</f>
        <v/>
      </c>
      <c r="B179" s="114" t="str">
        <f>IF([7]道具信息!B179="","",[7]道具信息!B179)</f>
        <v/>
      </c>
      <c r="C179" s="114">
        <f>IF([7]道具信息!C179="","",[7]道具信息!C179)</f>
        <v>21104</v>
      </c>
      <c r="D179" s="114" t="str">
        <f>IF([7]道具信息!D179="","",[7]道具信息!D179)</f>
        <v>撤军令</v>
      </c>
      <c r="E179" s="114">
        <f>IF([7]道具信息!E179="","",[7]道具信息!E179)</f>
        <v>60</v>
      </c>
      <c r="F179" s="114">
        <f>IF([7]道具信息!F179="","",[7]道具信息!F179)</f>
        <v>1</v>
      </c>
      <c r="G179" s="114">
        <f>IF([7]道具信息!G179="","",[7]道具信息!G179)</f>
        <v>1</v>
      </c>
      <c r="H179" s="114">
        <f>IF([7]道具信息!H179="","",[7]道具信息!H179)</f>
        <v>1</v>
      </c>
      <c r="I179" s="114">
        <f>IF([7]道具信息!I179="","",[7]道具信息!I179)</f>
        <v>60</v>
      </c>
      <c r="J179" s="114">
        <f>IF([7]道具信息!J179="","",[7]道具信息!J179)</f>
        <v>60</v>
      </c>
      <c r="K179" s="114">
        <f>IF([7]道具信息!K179="","",[7]道具信息!K179)</f>
        <v>60</v>
      </c>
      <c r="L179" s="114" t="str">
        <f>IF([7]道具信息!L179="","",[7]道具信息!L179)</f>
        <v>使用后使一支出征队伍立即撤军回城</v>
      </c>
      <c r="M179" s="114" t="str">
        <f>IF([7]道具信息!M179="","",[7]道具信息!M179)</f>
        <v/>
      </c>
      <c r="N179" s="114" t="str">
        <f>IF([7]道具信息!N179="","",[7]道具信息!N179)</f>
        <v/>
      </c>
      <c r="O179" s="114" t="str">
        <f>IF([7]道具信息!O179="","",[7]道具信息!O179)</f>
        <v/>
      </c>
      <c r="P179" s="114" t="str">
        <f>IF([7]道具信息!P179="","",[7]道具信息!P179)</f>
        <v/>
      </c>
      <c r="Q179" s="114" t="str">
        <f>IF([7]道具信息!Q179="","",[7]道具信息!Q179)</f>
        <v/>
      </c>
      <c r="R179" s="114" t="str">
        <f>IF([7]道具信息!R179="","",[7]道具信息!R179)</f>
        <v/>
      </c>
      <c r="S179" s="114" t="str">
        <f>IF([7]道具信息!S179="","",[7]道具信息!S179)</f>
        <v/>
      </c>
      <c r="T179" s="114" t="str">
        <f>IF([7]道具信息!T179="","",[7]道具信息!T179)</f>
        <v/>
      </c>
      <c r="U179" s="114" t="str">
        <f>IF([7]道具信息!U179="","",[7]道具信息!U179)</f>
        <v/>
      </c>
      <c r="V179" s="114" t="str">
        <f>IF([7]道具信息!V179="","",[7]道具信息!V179)</f>
        <v/>
      </c>
      <c r="W179" s="114" t="str">
        <f>IF([7]道具信息!W179="","",[7]道具信息!W179)</f>
        <v/>
      </c>
      <c r="X179" s="114" t="str">
        <f>IF([7]道具信息!X179="","",[7]道具信息!X179)</f>
        <v/>
      </c>
      <c r="Y179" s="114" t="str">
        <f>IF([7]道具信息!Y179="","",[7]道具信息!Y179)</f>
        <v/>
      </c>
      <c r="Z179" s="114" t="str">
        <f>IF([7]道具信息!Z179="","",[7]道具信息!Z179)</f>
        <v/>
      </c>
    </row>
    <row r="180" spans="1:26" x14ac:dyDescent="0.2">
      <c r="A180" s="114" t="str">
        <f>IF([7]道具信息!A180="","",[7]道具信息!A180)</f>
        <v/>
      </c>
      <c r="B180" s="114" t="str">
        <f>IF([7]道具信息!B180="","",[7]道具信息!B180)</f>
        <v/>
      </c>
      <c r="C180" s="114" t="str">
        <f>IF([7]道具信息!C180="","",[7]道具信息!C180)</f>
        <v/>
      </c>
      <c r="D180" s="114" t="str">
        <f>IF([7]道具信息!D180="","",[7]道具信息!D180)</f>
        <v/>
      </c>
      <c r="E180" s="114" t="str">
        <f>IF([7]道具信息!E180="","",[7]道具信息!E180)</f>
        <v/>
      </c>
      <c r="F180" s="114">
        <f>IF([7]道具信息!F180="","",[7]道具信息!F180)</f>
        <v>1</v>
      </c>
      <c r="G180" s="114">
        <f>IF([7]道具信息!G180="","",[7]道具信息!G180)</f>
        <v>1</v>
      </c>
      <c r="H180" s="114">
        <f>IF([7]道具信息!H180="","",[7]道具信息!H180)</f>
        <v>0.5</v>
      </c>
      <c r="I180" s="114" t="str">
        <f>IF([7]道具信息!I180="","",[7]道具信息!I180)</f>
        <v/>
      </c>
      <c r="J180" s="114" t="str">
        <f>IF([7]道具信息!J180="","",[7]道具信息!J180)</f>
        <v/>
      </c>
      <c r="K180" s="114" t="str">
        <f>IF([7]道具信息!K180="","",[7]道具信息!K180)</f>
        <v/>
      </c>
      <c r="L180" s="114" t="str">
        <f>IF([7]道具信息!L180="","",[7]道具信息!L180)</f>
        <v/>
      </c>
      <c r="M180" s="114" t="str">
        <f>IF([7]道具信息!M180="","",[7]道具信息!M180)</f>
        <v/>
      </c>
      <c r="N180" s="114" t="str">
        <f>IF([7]道具信息!N180="","",[7]道具信息!N180)</f>
        <v/>
      </c>
      <c r="O180" s="114" t="str">
        <f>IF([7]道具信息!O180="","",[7]道具信息!O180)</f>
        <v/>
      </c>
      <c r="P180" s="114" t="str">
        <f>IF([7]道具信息!P180="","",[7]道具信息!P180)</f>
        <v/>
      </c>
      <c r="Q180" s="114" t="str">
        <f>IF([7]道具信息!Q180="","",[7]道具信息!Q180)</f>
        <v/>
      </c>
      <c r="R180" s="114" t="str">
        <f>IF([7]道具信息!R180="","",[7]道具信息!R180)</f>
        <v/>
      </c>
      <c r="S180" s="114" t="str">
        <f>IF([7]道具信息!S180="","",[7]道具信息!S180)</f>
        <v/>
      </c>
      <c r="T180" s="114" t="str">
        <f>IF([7]道具信息!T180="","",[7]道具信息!T180)</f>
        <v/>
      </c>
      <c r="U180" s="114" t="str">
        <f>IF([7]道具信息!U180="","",[7]道具信息!U180)</f>
        <v/>
      </c>
      <c r="V180" s="114" t="str">
        <f>IF([7]道具信息!V180="","",[7]道具信息!V180)</f>
        <v/>
      </c>
      <c r="W180" s="114" t="str">
        <f>IF([7]道具信息!W180="","",[7]道具信息!W180)</f>
        <v/>
      </c>
      <c r="X180" s="114" t="str">
        <f>IF([7]道具信息!X180="","",[7]道具信息!X180)</f>
        <v/>
      </c>
      <c r="Y180" s="114" t="str">
        <f>IF([7]道具信息!Y180="","",[7]道具信息!Y180)</f>
        <v/>
      </c>
      <c r="Z180" s="114" t="str">
        <f>IF([7]道具信息!Z180="","",[7]道具信息!Z180)</f>
        <v/>
      </c>
    </row>
    <row r="181" spans="1:26" x14ac:dyDescent="0.2">
      <c r="A181" s="114" t="str">
        <f>IF([7]道具信息!A181="","",[7]道具信息!A181)</f>
        <v/>
      </c>
      <c r="B181" s="114" t="str">
        <f>IF([7]道具信息!B181="","",[7]道具信息!B181)</f>
        <v/>
      </c>
      <c r="C181" s="114">
        <f>IF([7]道具信息!C181="","",[7]道具信息!C181)</f>
        <v>21110</v>
      </c>
      <c r="D181" s="114" t="str">
        <f>IF([7]道具信息!D181="","",[7]道具信息!D181)</f>
        <v>城建1分钟加速令</v>
      </c>
      <c r="E181" s="114">
        <f>IF([7]道具信息!E181="","",[7]道具信息!E181)</f>
        <v>2</v>
      </c>
      <c r="F181" s="114">
        <f>IF([7]道具信息!F181="","",[7]道具信息!F181)</f>
        <v>1</v>
      </c>
      <c r="G181" s="114">
        <f>IF([7]道具信息!G181="","",[7]道具信息!G181)</f>
        <v>1</v>
      </c>
      <c r="H181" s="114">
        <f>IF([7]道具信息!H181="","",[7]道具信息!H181)</f>
        <v>0.3</v>
      </c>
      <c r="I181" s="114">
        <f>IF([7]道具信息!I181="","",[7]道具信息!I181)</f>
        <v>2</v>
      </c>
      <c r="J181" s="114">
        <f>IF([7]道具信息!J181="","",[7]道具信息!J181)</f>
        <v>2</v>
      </c>
      <c r="K181" s="114">
        <f>IF([7]道具信息!K181="","",[7]道具信息!K181)</f>
        <v>0.6</v>
      </c>
      <c r="L181" s="114" t="str">
        <f>IF([7]道具信息!L181="","",[7]道具信息!L181)</f>
        <v>使用后城池建设加速1分钟</v>
      </c>
      <c r="M181" s="114" t="str">
        <f>IF([7]道具信息!M181="","",[7]道具信息!M181)</f>
        <v/>
      </c>
      <c r="N181" s="114" t="str">
        <f>IF([7]道具信息!N181="","",[7]道具信息!N181)</f>
        <v/>
      </c>
      <c r="O181" s="114" t="str">
        <f>IF([7]道具信息!O181="","",[7]道具信息!O181)</f>
        <v/>
      </c>
      <c r="P181" s="114" t="str">
        <f>IF([7]道具信息!P181="","",[7]道具信息!P181)</f>
        <v/>
      </c>
      <c r="Q181" s="114" t="str">
        <f>IF([7]道具信息!Q181="","",[7]道具信息!Q181)</f>
        <v/>
      </c>
      <c r="R181" s="114" t="str">
        <f>IF([7]道具信息!R181="","",[7]道具信息!R181)</f>
        <v/>
      </c>
      <c r="S181" s="114" t="str">
        <f>IF([7]道具信息!S181="","",[7]道具信息!S181)</f>
        <v/>
      </c>
      <c r="T181" s="114" t="str">
        <f>IF([7]道具信息!T181="","",[7]道具信息!T181)</f>
        <v/>
      </c>
      <c r="U181" s="114" t="str">
        <f>IF([7]道具信息!U181="","",[7]道具信息!U181)</f>
        <v/>
      </c>
      <c r="V181" s="114" t="str">
        <f>IF([7]道具信息!V181="","",[7]道具信息!V181)</f>
        <v/>
      </c>
      <c r="W181" s="114" t="str">
        <f>IF([7]道具信息!W181="","",[7]道具信息!W181)</f>
        <v/>
      </c>
      <c r="X181" s="114" t="str">
        <f>IF([7]道具信息!X181="","",[7]道具信息!X181)</f>
        <v/>
      </c>
      <c r="Y181" s="114" t="str">
        <f>IF([7]道具信息!Y181="","",[7]道具信息!Y181)</f>
        <v/>
      </c>
      <c r="Z181" s="114" t="str">
        <f>IF([7]道具信息!Z181="","",[7]道具信息!Z181)</f>
        <v/>
      </c>
    </row>
    <row r="182" spans="1:26" x14ac:dyDescent="0.2">
      <c r="A182" s="114" t="str">
        <f>IF([7]道具信息!A182="","",[7]道具信息!A182)</f>
        <v/>
      </c>
      <c r="B182" s="114" t="str">
        <f>IF([7]道具信息!B182="","",[7]道具信息!B182)</f>
        <v/>
      </c>
      <c r="C182" s="114">
        <f>IF([7]道具信息!C182="","",[7]道具信息!C182)</f>
        <v>21111</v>
      </c>
      <c r="D182" s="114" t="str">
        <f>IF([7]道具信息!D182="","",[7]道具信息!D182)</f>
        <v>城建5分钟加速令</v>
      </c>
      <c r="E182" s="114">
        <f>IF([7]道具信息!E182="","",[7]道具信息!E182)</f>
        <v>8</v>
      </c>
      <c r="F182" s="114">
        <f>IF([7]道具信息!F182="","",[7]道具信息!F182)</f>
        <v>1</v>
      </c>
      <c r="G182" s="114">
        <f>IF([7]道具信息!G182="","",[7]道具信息!G182)</f>
        <v>1</v>
      </c>
      <c r="H182" s="114">
        <f>IF([7]道具信息!H182="","",[7]道具信息!H182)</f>
        <v>0.4</v>
      </c>
      <c r="I182" s="114">
        <f>IF([7]道具信息!I182="","",[7]道具信息!I182)</f>
        <v>8</v>
      </c>
      <c r="J182" s="114">
        <f>IF([7]道具信息!J182="","",[7]道具信息!J182)</f>
        <v>8</v>
      </c>
      <c r="K182" s="114">
        <f>IF([7]道具信息!K182="","",[7]道具信息!K182)</f>
        <v>3.2</v>
      </c>
      <c r="L182" s="114" t="str">
        <f>IF([7]道具信息!L182="","",[7]道具信息!L182)</f>
        <v>使用后城池建设加速5分钟</v>
      </c>
      <c r="M182" s="114" t="str">
        <f>IF([7]道具信息!M182="","",[7]道具信息!M182)</f>
        <v/>
      </c>
      <c r="N182" s="114" t="str">
        <f>IF([7]道具信息!N182="","",[7]道具信息!N182)</f>
        <v/>
      </c>
      <c r="O182" s="114" t="str">
        <f>IF([7]道具信息!O182="","",[7]道具信息!O182)</f>
        <v/>
      </c>
      <c r="P182" s="114" t="str">
        <f>IF([7]道具信息!P182="","",[7]道具信息!P182)</f>
        <v/>
      </c>
      <c r="Q182" s="114" t="str">
        <f>IF([7]道具信息!Q182="","",[7]道具信息!Q182)</f>
        <v/>
      </c>
      <c r="R182" s="114" t="str">
        <f>IF([7]道具信息!R182="","",[7]道具信息!R182)</f>
        <v/>
      </c>
      <c r="S182" s="114" t="str">
        <f>IF([7]道具信息!S182="","",[7]道具信息!S182)</f>
        <v/>
      </c>
      <c r="T182" s="114" t="str">
        <f>IF([7]道具信息!T182="","",[7]道具信息!T182)</f>
        <v/>
      </c>
      <c r="U182" s="114" t="str">
        <f>IF([7]道具信息!U182="","",[7]道具信息!U182)</f>
        <v/>
      </c>
      <c r="V182" s="114" t="str">
        <f>IF([7]道具信息!V182="","",[7]道具信息!V182)</f>
        <v/>
      </c>
      <c r="W182" s="114" t="str">
        <f>IF([7]道具信息!W182="","",[7]道具信息!W182)</f>
        <v/>
      </c>
      <c r="X182" s="114" t="str">
        <f>IF([7]道具信息!X182="","",[7]道具信息!X182)</f>
        <v/>
      </c>
      <c r="Y182" s="114" t="str">
        <f>IF([7]道具信息!Y182="","",[7]道具信息!Y182)</f>
        <v/>
      </c>
      <c r="Z182" s="114" t="str">
        <f>IF([7]道具信息!Z182="","",[7]道具信息!Z182)</f>
        <v/>
      </c>
    </row>
    <row r="183" spans="1:26" x14ac:dyDescent="0.2">
      <c r="A183" s="114" t="str">
        <f>IF([7]道具信息!A183="","",[7]道具信息!A183)</f>
        <v/>
      </c>
      <c r="B183" s="114" t="str">
        <f>IF([7]道具信息!B183="","",[7]道具信息!B183)</f>
        <v/>
      </c>
      <c r="C183" s="114">
        <f>IF([7]道具信息!C183="","",[7]道具信息!C183)</f>
        <v>21112</v>
      </c>
      <c r="D183" s="114" t="str">
        <f>IF([7]道具信息!D183="","",[7]道具信息!D183)</f>
        <v>城建20分钟加速令</v>
      </c>
      <c r="E183" s="114">
        <f>IF([7]道具信息!E183="","",[7]道具信息!E183)</f>
        <v>20</v>
      </c>
      <c r="F183" s="114">
        <f>IF([7]道具信息!F183="","",[7]道具信息!F183)</f>
        <v>1</v>
      </c>
      <c r="G183" s="114">
        <f>IF([7]道具信息!G183="","",[7]道具信息!G183)</f>
        <v>1</v>
      </c>
      <c r="H183" s="114">
        <f>IF([7]道具信息!H183="","",[7]道具信息!H183)</f>
        <v>0.5</v>
      </c>
      <c r="I183" s="114">
        <f>IF([7]道具信息!I183="","",[7]道具信息!I183)</f>
        <v>20</v>
      </c>
      <c r="J183" s="114">
        <f>IF([7]道具信息!J183="","",[7]道具信息!J183)</f>
        <v>20</v>
      </c>
      <c r="K183" s="114">
        <f>IF([7]道具信息!K183="","",[7]道具信息!K183)</f>
        <v>10</v>
      </c>
      <c r="L183" s="114" t="str">
        <f>IF([7]道具信息!L183="","",[7]道具信息!L183)</f>
        <v>使用后城池建设加速20分钟</v>
      </c>
      <c r="M183" s="114" t="str">
        <f>IF([7]道具信息!M183="","",[7]道具信息!M183)</f>
        <v/>
      </c>
      <c r="N183" s="114" t="str">
        <f>IF([7]道具信息!N183="","",[7]道具信息!N183)</f>
        <v/>
      </c>
      <c r="O183" s="114" t="str">
        <f>IF([7]道具信息!O183="","",[7]道具信息!O183)</f>
        <v/>
      </c>
      <c r="P183" s="114" t="str">
        <f>IF([7]道具信息!P183="","",[7]道具信息!P183)</f>
        <v/>
      </c>
      <c r="Q183" s="114" t="str">
        <f>IF([7]道具信息!Q183="","",[7]道具信息!Q183)</f>
        <v/>
      </c>
      <c r="R183" s="114" t="str">
        <f>IF([7]道具信息!R183="","",[7]道具信息!R183)</f>
        <v/>
      </c>
      <c r="S183" s="114" t="str">
        <f>IF([7]道具信息!S183="","",[7]道具信息!S183)</f>
        <v/>
      </c>
      <c r="T183" s="114" t="str">
        <f>IF([7]道具信息!T183="","",[7]道具信息!T183)</f>
        <v/>
      </c>
      <c r="U183" s="114" t="str">
        <f>IF([7]道具信息!U183="","",[7]道具信息!U183)</f>
        <v/>
      </c>
      <c r="V183" s="114" t="str">
        <f>IF([7]道具信息!V183="","",[7]道具信息!V183)</f>
        <v/>
      </c>
      <c r="W183" s="114" t="str">
        <f>IF([7]道具信息!W183="","",[7]道具信息!W183)</f>
        <v/>
      </c>
      <c r="X183" s="114" t="str">
        <f>IF([7]道具信息!X183="","",[7]道具信息!X183)</f>
        <v/>
      </c>
      <c r="Y183" s="114" t="str">
        <f>IF([7]道具信息!Y183="","",[7]道具信息!Y183)</f>
        <v/>
      </c>
      <c r="Z183" s="114" t="str">
        <f>IF([7]道具信息!Z183="","",[7]道具信息!Z183)</f>
        <v/>
      </c>
    </row>
    <row r="184" spans="1:26" x14ac:dyDescent="0.2">
      <c r="A184" s="114" t="str">
        <f>IF([7]道具信息!A184="","",[7]道具信息!A184)</f>
        <v/>
      </c>
      <c r="B184" s="114" t="str">
        <f>IF([7]道具信息!B184="","",[7]道具信息!B184)</f>
        <v/>
      </c>
      <c r="C184" s="114">
        <f>IF([7]道具信息!C184="","",[7]道具信息!C184)</f>
        <v>21113</v>
      </c>
      <c r="D184" s="114" t="str">
        <f>IF([7]道具信息!D184="","",[7]道具信息!D184)</f>
        <v>城建1小时加速令</v>
      </c>
      <c r="E184" s="114">
        <f>IF([7]道具信息!E184="","",[7]道具信息!E184)</f>
        <v>50</v>
      </c>
      <c r="F184" s="114">
        <f>IF([7]道具信息!F184="","",[7]道具信息!F184)</f>
        <v>1.2</v>
      </c>
      <c r="G184" s="114">
        <f>IF([7]道具信息!G184="","",[7]道具信息!G184)</f>
        <v>1</v>
      </c>
      <c r="H184" s="114">
        <f>IF([7]道具信息!H184="","",[7]道具信息!H184)</f>
        <v>0.6</v>
      </c>
      <c r="I184" s="114">
        <f>IF([7]道具信息!I184="","",[7]道具信息!I184)</f>
        <v>60</v>
      </c>
      <c r="J184" s="114">
        <f>IF([7]道具信息!J184="","",[7]道具信息!J184)</f>
        <v>50</v>
      </c>
      <c r="K184" s="114">
        <f>IF([7]道具信息!K184="","",[7]道具信息!K184)</f>
        <v>30</v>
      </c>
      <c r="L184" s="114" t="str">
        <f>IF([7]道具信息!L184="","",[7]道具信息!L184)</f>
        <v>使用后城池建设加速1小时</v>
      </c>
      <c r="M184" s="114" t="str">
        <f>IF([7]道具信息!M184="","",[7]道具信息!M184)</f>
        <v/>
      </c>
      <c r="N184" s="114" t="str">
        <f>IF([7]道具信息!N184="","",[7]道具信息!N184)</f>
        <v/>
      </c>
      <c r="O184" s="114" t="str">
        <f>IF([7]道具信息!O184="","",[7]道具信息!O184)</f>
        <v/>
      </c>
      <c r="P184" s="114" t="str">
        <f>IF([7]道具信息!P184="","",[7]道具信息!P184)</f>
        <v/>
      </c>
      <c r="Q184" s="114" t="str">
        <f>IF([7]道具信息!Q184="","",[7]道具信息!Q184)</f>
        <v/>
      </c>
      <c r="R184" s="114" t="str">
        <f>IF([7]道具信息!R184="","",[7]道具信息!R184)</f>
        <v/>
      </c>
      <c r="S184" s="114" t="str">
        <f>IF([7]道具信息!S184="","",[7]道具信息!S184)</f>
        <v/>
      </c>
      <c r="T184" s="114" t="str">
        <f>IF([7]道具信息!T184="","",[7]道具信息!T184)</f>
        <v/>
      </c>
      <c r="U184" s="114" t="str">
        <f>IF([7]道具信息!U184="","",[7]道具信息!U184)</f>
        <v/>
      </c>
      <c r="V184" s="114" t="str">
        <f>IF([7]道具信息!V184="","",[7]道具信息!V184)</f>
        <v/>
      </c>
      <c r="W184" s="114" t="str">
        <f>IF([7]道具信息!W184="","",[7]道具信息!W184)</f>
        <v/>
      </c>
      <c r="X184" s="114" t="str">
        <f>IF([7]道具信息!X184="","",[7]道具信息!X184)</f>
        <v/>
      </c>
      <c r="Y184" s="114" t="str">
        <f>IF([7]道具信息!Y184="","",[7]道具信息!Y184)</f>
        <v/>
      </c>
      <c r="Z184" s="114" t="str">
        <f>IF([7]道具信息!Z184="","",[7]道具信息!Z184)</f>
        <v/>
      </c>
    </row>
    <row r="185" spans="1:26" x14ac:dyDescent="0.2">
      <c r="A185" s="114" t="str">
        <f>IF([7]道具信息!A185="","",[7]道具信息!A185)</f>
        <v/>
      </c>
      <c r="B185" s="114" t="str">
        <f>IF([7]道具信息!B185="","",[7]道具信息!B185)</f>
        <v/>
      </c>
      <c r="C185" s="114">
        <f>IF([7]道具信息!C185="","",[7]道具信息!C185)</f>
        <v>21114</v>
      </c>
      <c r="D185" s="114" t="str">
        <f>IF([7]道具信息!D185="","",[7]道具信息!D185)</f>
        <v>城建3小时加速令</v>
      </c>
      <c r="E185" s="114">
        <f>IF([7]道具信息!E185="","",[7]道具信息!E185)</f>
        <v>100</v>
      </c>
      <c r="F185" s="114">
        <f>IF([7]道具信息!F185="","",[7]道具信息!F185)</f>
        <v>1.8</v>
      </c>
      <c r="G185" s="114">
        <f>IF([7]道具信息!G185="","",[7]道具信息!G185)</f>
        <v>1</v>
      </c>
      <c r="H185" s="114">
        <f>IF([7]道具信息!H185="","",[7]道具信息!H185)</f>
        <v>0.8</v>
      </c>
      <c r="I185" s="114">
        <f>IF([7]道具信息!I185="","",[7]道具信息!I185)</f>
        <v>180</v>
      </c>
      <c r="J185" s="114">
        <f>IF([7]道具信息!J185="","",[7]道具信息!J185)</f>
        <v>100</v>
      </c>
      <c r="K185" s="114">
        <f>IF([7]道具信息!K185="","",[7]道具信息!K185)</f>
        <v>80</v>
      </c>
      <c r="L185" s="114" t="str">
        <f>IF([7]道具信息!L185="","",[7]道具信息!L185)</f>
        <v>使用后城池建设加速3小时</v>
      </c>
      <c r="M185" s="114" t="str">
        <f>IF([7]道具信息!M185="","",[7]道具信息!M185)</f>
        <v/>
      </c>
      <c r="N185" s="114" t="str">
        <f>IF([7]道具信息!N185="","",[7]道具信息!N185)</f>
        <v/>
      </c>
      <c r="O185" s="114" t="str">
        <f>IF([7]道具信息!O185="","",[7]道具信息!O185)</f>
        <v/>
      </c>
      <c r="P185" s="114" t="str">
        <f>IF([7]道具信息!P185="","",[7]道具信息!P185)</f>
        <v/>
      </c>
      <c r="Q185" s="114" t="str">
        <f>IF([7]道具信息!Q185="","",[7]道具信息!Q185)</f>
        <v/>
      </c>
      <c r="R185" s="114" t="str">
        <f>IF([7]道具信息!R185="","",[7]道具信息!R185)</f>
        <v/>
      </c>
      <c r="S185" s="114" t="str">
        <f>IF([7]道具信息!S185="","",[7]道具信息!S185)</f>
        <v/>
      </c>
      <c r="T185" s="114" t="str">
        <f>IF([7]道具信息!T185="","",[7]道具信息!T185)</f>
        <v/>
      </c>
      <c r="U185" s="114" t="str">
        <f>IF([7]道具信息!U185="","",[7]道具信息!U185)</f>
        <v/>
      </c>
      <c r="V185" s="114" t="str">
        <f>IF([7]道具信息!V185="","",[7]道具信息!V185)</f>
        <v/>
      </c>
      <c r="W185" s="114" t="str">
        <f>IF([7]道具信息!W185="","",[7]道具信息!W185)</f>
        <v/>
      </c>
      <c r="X185" s="114" t="str">
        <f>IF([7]道具信息!X185="","",[7]道具信息!X185)</f>
        <v/>
      </c>
      <c r="Y185" s="114" t="str">
        <f>IF([7]道具信息!Y185="","",[7]道具信息!Y185)</f>
        <v/>
      </c>
      <c r="Z185" s="114" t="str">
        <f>IF([7]道具信息!Z185="","",[7]道具信息!Z185)</f>
        <v/>
      </c>
    </row>
    <row r="186" spans="1:26" x14ac:dyDescent="0.2">
      <c r="A186" s="114" t="str">
        <f>IF([7]道具信息!A186="","",[7]道具信息!A186)</f>
        <v/>
      </c>
      <c r="B186" s="114" t="str">
        <f>IF([7]道具信息!B186="","",[7]道具信息!B186)</f>
        <v/>
      </c>
      <c r="C186" s="114">
        <f>IF([7]道具信息!C186="","",[7]道具信息!C186)</f>
        <v>21135</v>
      </c>
      <c r="D186" s="114" t="str">
        <f>IF([7]道具信息!D186="","",[7]道具信息!D186)</f>
        <v>城建8小时加速令</v>
      </c>
      <c r="E186" s="114">
        <f>IF([7]道具信息!E186="","",[7]道具信息!E186)</f>
        <v>160</v>
      </c>
      <c r="F186" s="114">
        <f>IF([7]道具信息!F186="","",[7]道具信息!F186)</f>
        <v>3</v>
      </c>
      <c r="G186" s="114">
        <f>IF([7]道具信息!G186="","",[7]道具信息!G186)</f>
        <v>1</v>
      </c>
      <c r="H186" s="114">
        <f>IF([7]道具信息!H186="","",[7]道具信息!H186)</f>
        <v>1</v>
      </c>
      <c r="I186" s="114">
        <f>IF([7]道具信息!I186="","",[7]道具信息!I186)</f>
        <v>480</v>
      </c>
      <c r="J186" s="114">
        <f>IF([7]道具信息!J186="","",[7]道具信息!J186)</f>
        <v>160</v>
      </c>
      <c r="K186" s="114">
        <f>IF([7]道具信息!K186="","",[7]道具信息!K186)</f>
        <v>160</v>
      </c>
      <c r="L186" s="114" t="str">
        <f>IF([7]道具信息!L186="","",[7]道具信息!L186)</f>
        <v>使用后城池建设加速8小时</v>
      </c>
      <c r="M186" s="114" t="str">
        <f>IF([7]道具信息!M186="","",[7]道具信息!M186)</f>
        <v/>
      </c>
      <c r="N186" s="114" t="str">
        <f>IF([7]道具信息!N186="","",[7]道具信息!N186)</f>
        <v/>
      </c>
      <c r="O186" s="114" t="str">
        <f>IF([7]道具信息!O186="","",[7]道具信息!O186)</f>
        <v/>
      </c>
      <c r="P186" s="114" t="str">
        <f>IF([7]道具信息!P186="","",[7]道具信息!P186)</f>
        <v/>
      </c>
      <c r="Q186" s="114" t="str">
        <f>IF([7]道具信息!Q186="","",[7]道具信息!Q186)</f>
        <v/>
      </c>
      <c r="R186" s="114" t="str">
        <f>IF([7]道具信息!R186="","",[7]道具信息!R186)</f>
        <v/>
      </c>
      <c r="S186" s="114" t="str">
        <f>IF([7]道具信息!S186="","",[7]道具信息!S186)</f>
        <v/>
      </c>
      <c r="T186" s="114" t="str">
        <f>IF([7]道具信息!T186="","",[7]道具信息!T186)</f>
        <v/>
      </c>
      <c r="U186" s="114" t="str">
        <f>IF([7]道具信息!U186="","",[7]道具信息!U186)</f>
        <v/>
      </c>
      <c r="V186" s="114" t="str">
        <f>IF([7]道具信息!V186="","",[7]道具信息!V186)</f>
        <v/>
      </c>
      <c r="W186" s="114" t="str">
        <f>IF([7]道具信息!W186="","",[7]道具信息!W186)</f>
        <v/>
      </c>
      <c r="X186" s="114" t="str">
        <f>IF([7]道具信息!X186="","",[7]道具信息!X186)</f>
        <v/>
      </c>
      <c r="Y186" s="114" t="str">
        <f>IF([7]道具信息!Y186="","",[7]道具信息!Y186)</f>
        <v/>
      </c>
      <c r="Z186" s="114" t="str">
        <f>IF([7]道具信息!Z186="","",[7]道具信息!Z186)</f>
        <v/>
      </c>
    </row>
    <row r="187" spans="1:26" x14ac:dyDescent="0.2">
      <c r="A187" s="114" t="str">
        <f>IF([7]道具信息!A187="","",[7]道具信息!A187)</f>
        <v/>
      </c>
      <c r="B187" s="114" t="str">
        <f>IF([7]道具信息!B187="","",[7]道具信息!B187)</f>
        <v/>
      </c>
      <c r="C187" s="114" t="str">
        <f>IF([7]道具信息!C187="","",[7]道具信息!C187)</f>
        <v/>
      </c>
      <c r="D187" s="114" t="str">
        <f>IF([7]道具信息!D187="","",[7]道具信息!D187)</f>
        <v/>
      </c>
      <c r="E187" s="114" t="str">
        <f>IF([7]道具信息!E187="","",[7]道具信息!E187)</f>
        <v/>
      </c>
      <c r="F187" s="114">
        <f>IF([7]道具信息!F187="","",[7]道具信息!F187)</f>
        <v>1</v>
      </c>
      <c r="G187" s="114">
        <f>IF([7]道具信息!G187="","",[7]道具信息!G187)</f>
        <v>1</v>
      </c>
      <c r="H187" s="114">
        <f>IF([7]道具信息!H187="","",[7]道具信息!H187)</f>
        <v>0.3</v>
      </c>
      <c r="I187" s="114" t="str">
        <f>IF([7]道具信息!I187="","",[7]道具信息!I187)</f>
        <v/>
      </c>
      <c r="J187" s="114" t="str">
        <f>IF([7]道具信息!J187="","",[7]道具信息!J187)</f>
        <v/>
      </c>
      <c r="K187" s="114" t="str">
        <f>IF([7]道具信息!K187="","",[7]道具信息!K187)</f>
        <v/>
      </c>
      <c r="L187" s="114" t="str">
        <f>IF([7]道具信息!L187="","",[7]道具信息!L187)</f>
        <v/>
      </c>
      <c r="M187" s="114" t="str">
        <f>IF([7]道具信息!M187="","",[7]道具信息!M187)</f>
        <v/>
      </c>
      <c r="N187" s="114" t="str">
        <f>IF([7]道具信息!N187="","",[7]道具信息!N187)</f>
        <v/>
      </c>
      <c r="O187" s="114" t="str">
        <f>IF([7]道具信息!O187="","",[7]道具信息!O187)</f>
        <v/>
      </c>
      <c r="P187" s="114" t="str">
        <f>IF([7]道具信息!P187="","",[7]道具信息!P187)</f>
        <v/>
      </c>
      <c r="Q187" s="114" t="str">
        <f>IF([7]道具信息!Q187="","",[7]道具信息!Q187)</f>
        <v/>
      </c>
      <c r="R187" s="114" t="str">
        <f>IF([7]道具信息!R187="","",[7]道具信息!R187)</f>
        <v/>
      </c>
      <c r="S187" s="114" t="str">
        <f>IF([7]道具信息!S187="","",[7]道具信息!S187)</f>
        <v/>
      </c>
      <c r="T187" s="114" t="str">
        <f>IF([7]道具信息!T187="","",[7]道具信息!T187)</f>
        <v/>
      </c>
      <c r="U187" s="114" t="str">
        <f>IF([7]道具信息!U187="","",[7]道具信息!U187)</f>
        <v/>
      </c>
      <c r="V187" s="114" t="str">
        <f>IF([7]道具信息!V187="","",[7]道具信息!V187)</f>
        <v/>
      </c>
      <c r="W187" s="114" t="str">
        <f>IF([7]道具信息!W187="","",[7]道具信息!W187)</f>
        <v/>
      </c>
      <c r="X187" s="114" t="str">
        <f>IF([7]道具信息!X187="","",[7]道具信息!X187)</f>
        <v/>
      </c>
      <c r="Y187" s="114" t="str">
        <f>IF([7]道具信息!Y187="","",[7]道具信息!Y187)</f>
        <v/>
      </c>
      <c r="Z187" s="114" t="str">
        <f>IF([7]道具信息!Z187="","",[7]道具信息!Z187)</f>
        <v/>
      </c>
    </row>
    <row r="188" spans="1:26" x14ac:dyDescent="0.2">
      <c r="A188" s="114" t="str">
        <f>IF([7]道具信息!A188="","",[7]道具信息!A188)</f>
        <v/>
      </c>
      <c r="B188" s="114" t="str">
        <f>IF([7]道具信息!B188="","",[7]道具信息!B188)</f>
        <v/>
      </c>
      <c r="C188" s="114">
        <f>IF([7]道具信息!C188="","",[7]道具信息!C188)</f>
        <v>21115</v>
      </c>
      <c r="D188" s="114" t="str">
        <f>IF([7]道具信息!D188="","",[7]道具信息!D188)</f>
        <v>招募1分钟加速令</v>
      </c>
      <c r="E188" s="114">
        <f>IF([7]道具信息!E188="","",[7]道具信息!E188)</f>
        <v>2</v>
      </c>
      <c r="F188" s="114">
        <f>IF([7]道具信息!F188="","",[7]道具信息!F188)</f>
        <v>1</v>
      </c>
      <c r="G188" s="114">
        <f>IF([7]道具信息!G188="","",[7]道具信息!G188)</f>
        <v>1</v>
      </c>
      <c r="H188" s="114">
        <f>IF([7]道具信息!H188="","",[7]道具信息!H188)</f>
        <v>0.3</v>
      </c>
      <c r="I188" s="114">
        <f>IF([7]道具信息!I188="","",[7]道具信息!I188)</f>
        <v>2</v>
      </c>
      <c r="J188" s="114">
        <f>IF([7]道具信息!J188="","",[7]道具信息!J188)</f>
        <v>2</v>
      </c>
      <c r="K188" s="114">
        <f>IF([7]道具信息!K188="","",[7]道具信息!K188)</f>
        <v>0.6</v>
      </c>
      <c r="L188" s="114" t="str">
        <f>IF([7]道具信息!L188="","",[7]道具信息!L188)</f>
        <v>使用后士兵招募加速1分钟</v>
      </c>
      <c r="M188" s="114" t="str">
        <f>IF([7]道具信息!M188="","",[7]道具信息!M188)</f>
        <v/>
      </c>
      <c r="N188" s="114" t="str">
        <f>IF([7]道具信息!N188="","",[7]道具信息!N188)</f>
        <v/>
      </c>
      <c r="O188" s="114" t="str">
        <f>IF([7]道具信息!O188="","",[7]道具信息!O188)</f>
        <v/>
      </c>
      <c r="P188" s="114" t="str">
        <f>IF([7]道具信息!P188="","",[7]道具信息!P188)</f>
        <v/>
      </c>
      <c r="Q188" s="114" t="str">
        <f>IF([7]道具信息!Q188="","",[7]道具信息!Q188)</f>
        <v/>
      </c>
      <c r="R188" s="114" t="str">
        <f>IF([7]道具信息!R188="","",[7]道具信息!R188)</f>
        <v/>
      </c>
      <c r="S188" s="114" t="str">
        <f>IF([7]道具信息!S188="","",[7]道具信息!S188)</f>
        <v/>
      </c>
      <c r="T188" s="114" t="str">
        <f>IF([7]道具信息!T188="","",[7]道具信息!T188)</f>
        <v/>
      </c>
      <c r="U188" s="114" t="str">
        <f>IF([7]道具信息!U188="","",[7]道具信息!U188)</f>
        <v/>
      </c>
      <c r="V188" s="114" t="str">
        <f>IF([7]道具信息!V188="","",[7]道具信息!V188)</f>
        <v/>
      </c>
      <c r="W188" s="114" t="str">
        <f>IF([7]道具信息!W188="","",[7]道具信息!W188)</f>
        <v/>
      </c>
      <c r="X188" s="114" t="str">
        <f>IF([7]道具信息!X188="","",[7]道具信息!X188)</f>
        <v/>
      </c>
      <c r="Y188" s="114" t="str">
        <f>IF([7]道具信息!Y188="","",[7]道具信息!Y188)</f>
        <v/>
      </c>
      <c r="Z188" s="114" t="str">
        <f>IF([7]道具信息!Z188="","",[7]道具信息!Z188)</f>
        <v/>
      </c>
    </row>
    <row r="189" spans="1:26" x14ac:dyDescent="0.2">
      <c r="A189" s="114" t="str">
        <f>IF([7]道具信息!A189="","",[7]道具信息!A189)</f>
        <v/>
      </c>
      <c r="B189" s="114" t="str">
        <f>IF([7]道具信息!B189="","",[7]道具信息!B189)</f>
        <v/>
      </c>
      <c r="C189" s="114">
        <f>IF([7]道具信息!C189="","",[7]道具信息!C189)</f>
        <v>21116</v>
      </c>
      <c r="D189" s="114" t="str">
        <f>IF([7]道具信息!D189="","",[7]道具信息!D189)</f>
        <v>招募5分钟加速令</v>
      </c>
      <c r="E189" s="114">
        <f>IF([7]道具信息!E189="","",[7]道具信息!E189)</f>
        <v>8</v>
      </c>
      <c r="F189" s="114">
        <f>IF([7]道具信息!F189="","",[7]道具信息!F189)</f>
        <v>1</v>
      </c>
      <c r="G189" s="114">
        <f>IF([7]道具信息!G189="","",[7]道具信息!G189)</f>
        <v>1</v>
      </c>
      <c r="H189" s="114">
        <f>IF([7]道具信息!H189="","",[7]道具信息!H189)</f>
        <v>0.4</v>
      </c>
      <c r="I189" s="114">
        <f>IF([7]道具信息!I189="","",[7]道具信息!I189)</f>
        <v>8</v>
      </c>
      <c r="J189" s="114">
        <f>IF([7]道具信息!J189="","",[7]道具信息!J189)</f>
        <v>8</v>
      </c>
      <c r="K189" s="114">
        <f>IF([7]道具信息!K189="","",[7]道具信息!K189)</f>
        <v>3.2</v>
      </c>
      <c r="L189" s="114" t="str">
        <f>IF([7]道具信息!L189="","",[7]道具信息!L189)</f>
        <v>使用后士兵招募加速5分钟</v>
      </c>
      <c r="M189" s="114" t="str">
        <f>IF([7]道具信息!M189="","",[7]道具信息!M189)</f>
        <v/>
      </c>
      <c r="N189" s="114" t="str">
        <f>IF([7]道具信息!N189="","",[7]道具信息!N189)</f>
        <v/>
      </c>
      <c r="O189" s="114" t="str">
        <f>IF([7]道具信息!O189="","",[7]道具信息!O189)</f>
        <v/>
      </c>
      <c r="P189" s="114" t="str">
        <f>IF([7]道具信息!P189="","",[7]道具信息!P189)</f>
        <v/>
      </c>
      <c r="Q189" s="114" t="str">
        <f>IF([7]道具信息!Q189="","",[7]道具信息!Q189)</f>
        <v/>
      </c>
      <c r="R189" s="114" t="str">
        <f>IF([7]道具信息!R189="","",[7]道具信息!R189)</f>
        <v/>
      </c>
      <c r="S189" s="114" t="str">
        <f>IF([7]道具信息!S189="","",[7]道具信息!S189)</f>
        <v/>
      </c>
      <c r="T189" s="114" t="str">
        <f>IF([7]道具信息!T189="","",[7]道具信息!T189)</f>
        <v/>
      </c>
      <c r="U189" s="114" t="str">
        <f>IF([7]道具信息!U189="","",[7]道具信息!U189)</f>
        <v/>
      </c>
      <c r="V189" s="114" t="str">
        <f>IF([7]道具信息!V189="","",[7]道具信息!V189)</f>
        <v/>
      </c>
      <c r="W189" s="114" t="str">
        <f>IF([7]道具信息!W189="","",[7]道具信息!W189)</f>
        <v/>
      </c>
      <c r="X189" s="114" t="str">
        <f>IF([7]道具信息!X189="","",[7]道具信息!X189)</f>
        <v/>
      </c>
      <c r="Y189" s="114" t="str">
        <f>IF([7]道具信息!Y189="","",[7]道具信息!Y189)</f>
        <v/>
      </c>
      <c r="Z189" s="114" t="str">
        <f>IF([7]道具信息!Z189="","",[7]道具信息!Z189)</f>
        <v/>
      </c>
    </row>
    <row r="190" spans="1:26" x14ac:dyDescent="0.2">
      <c r="A190" s="114" t="str">
        <f>IF([7]道具信息!A190="","",[7]道具信息!A190)</f>
        <v/>
      </c>
      <c r="B190" s="114" t="str">
        <f>IF([7]道具信息!B190="","",[7]道具信息!B190)</f>
        <v/>
      </c>
      <c r="C190" s="114">
        <f>IF([7]道具信息!C190="","",[7]道具信息!C190)</f>
        <v>21117</v>
      </c>
      <c r="D190" s="114" t="str">
        <f>IF([7]道具信息!D190="","",[7]道具信息!D190)</f>
        <v>招募20分钟加速令</v>
      </c>
      <c r="E190" s="114">
        <f>IF([7]道具信息!E190="","",[7]道具信息!E190)</f>
        <v>20</v>
      </c>
      <c r="F190" s="114">
        <f>IF([7]道具信息!F190="","",[7]道具信息!F190)</f>
        <v>1</v>
      </c>
      <c r="G190" s="114">
        <f>IF([7]道具信息!G190="","",[7]道具信息!G190)</f>
        <v>1</v>
      </c>
      <c r="H190" s="114">
        <f>IF([7]道具信息!H190="","",[7]道具信息!H190)</f>
        <v>0.5</v>
      </c>
      <c r="I190" s="114">
        <f>IF([7]道具信息!I190="","",[7]道具信息!I190)</f>
        <v>20</v>
      </c>
      <c r="J190" s="114">
        <f>IF([7]道具信息!J190="","",[7]道具信息!J190)</f>
        <v>20</v>
      </c>
      <c r="K190" s="114">
        <f>IF([7]道具信息!K190="","",[7]道具信息!K190)</f>
        <v>10</v>
      </c>
      <c r="L190" s="114" t="str">
        <f>IF([7]道具信息!L190="","",[7]道具信息!L190)</f>
        <v>使用后士兵招募加速20分钟</v>
      </c>
      <c r="M190" s="114" t="str">
        <f>IF([7]道具信息!M190="","",[7]道具信息!M190)</f>
        <v/>
      </c>
      <c r="N190" s="114" t="str">
        <f>IF([7]道具信息!N190="","",[7]道具信息!N190)</f>
        <v/>
      </c>
      <c r="O190" s="114" t="str">
        <f>IF([7]道具信息!O190="","",[7]道具信息!O190)</f>
        <v/>
      </c>
      <c r="P190" s="114" t="str">
        <f>IF([7]道具信息!P190="","",[7]道具信息!P190)</f>
        <v/>
      </c>
      <c r="Q190" s="114" t="str">
        <f>IF([7]道具信息!Q190="","",[7]道具信息!Q190)</f>
        <v/>
      </c>
      <c r="R190" s="114" t="str">
        <f>IF([7]道具信息!R190="","",[7]道具信息!R190)</f>
        <v/>
      </c>
      <c r="S190" s="114" t="str">
        <f>IF([7]道具信息!S190="","",[7]道具信息!S190)</f>
        <v/>
      </c>
      <c r="T190" s="114" t="str">
        <f>IF([7]道具信息!T190="","",[7]道具信息!T190)</f>
        <v/>
      </c>
      <c r="U190" s="114" t="str">
        <f>IF([7]道具信息!U190="","",[7]道具信息!U190)</f>
        <v/>
      </c>
      <c r="V190" s="114" t="str">
        <f>IF([7]道具信息!V190="","",[7]道具信息!V190)</f>
        <v/>
      </c>
      <c r="W190" s="114" t="str">
        <f>IF([7]道具信息!W190="","",[7]道具信息!W190)</f>
        <v/>
      </c>
      <c r="X190" s="114" t="str">
        <f>IF([7]道具信息!X190="","",[7]道具信息!X190)</f>
        <v/>
      </c>
      <c r="Y190" s="114" t="str">
        <f>IF([7]道具信息!Y190="","",[7]道具信息!Y190)</f>
        <v/>
      </c>
      <c r="Z190" s="114" t="str">
        <f>IF([7]道具信息!Z190="","",[7]道具信息!Z190)</f>
        <v/>
      </c>
    </row>
    <row r="191" spans="1:26" x14ac:dyDescent="0.2">
      <c r="A191" s="114" t="str">
        <f>IF([7]道具信息!A191="","",[7]道具信息!A191)</f>
        <v/>
      </c>
      <c r="B191" s="114" t="str">
        <f>IF([7]道具信息!B191="","",[7]道具信息!B191)</f>
        <v/>
      </c>
      <c r="C191" s="114">
        <f>IF([7]道具信息!C191="","",[7]道具信息!C191)</f>
        <v>21118</v>
      </c>
      <c r="D191" s="114" t="str">
        <f>IF([7]道具信息!D191="","",[7]道具信息!D191)</f>
        <v>招募1小时加速令</v>
      </c>
      <c r="E191" s="114">
        <f>IF([7]道具信息!E191="","",[7]道具信息!E191)</f>
        <v>50</v>
      </c>
      <c r="F191" s="114">
        <f>IF([7]道具信息!F191="","",[7]道具信息!F191)</f>
        <v>1.2</v>
      </c>
      <c r="G191" s="114">
        <f>IF([7]道具信息!G191="","",[7]道具信息!G191)</f>
        <v>1</v>
      </c>
      <c r="H191" s="114">
        <f>IF([7]道具信息!H191="","",[7]道具信息!H191)</f>
        <v>0.6</v>
      </c>
      <c r="I191" s="114" t="str">
        <f>IF([7]道具信息!I191="","",[7]道具信息!I191)</f>
        <v/>
      </c>
      <c r="J191" s="114" t="str">
        <f>IF([7]道具信息!J191="","",[7]道具信息!J191)</f>
        <v/>
      </c>
      <c r="K191" s="114" t="str">
        <f>IF([7]道具信息!K191="","",[7]道具信息!K191)</f>
        <v/>
      </c>
      <c r="L191" s="114" t="str">
        <f>IF([7]道具信息!L191="","",[7]道具信息!L191)</f>
        <v/>
      </c>
      <c r="M191" s="114" t="str">
        <f>IF([7]道具信息!M191="","",[7]道具信息!M191)</f>
        <v/>
      </c>
      <c r="N191" s="114" t="str">
        <f>IF([7]道具信息!N191="","",[7]道具信息!N191)</f>
        <v/>
      </c>
      <c r="O191" s="114" t="str">
        <f>IF([7]道具信息!O191="","",[7]道具信息!O191)</f>
        <v/>
      </c>
      <c r="P191" s="114" t="str">
        <f>IF([7]道具信息!P191="","",[7]道具信息!P191)</f>
        <v/>
      </c>
      <c r="Q191" s="114" t="str">
        <f>IF([7]道具信息!Q191="","",[7]道具信息!Q191)</f>
        <v/>
      </c>
      <c r="R191" s="114" t="str">
        <f>IF([7]道具信息!R191="","",[7]道具信息!R191)</f>
        <v/>
      </c>
      <c r="S191" s="114" t="str">
        <f>IF([7]道具信息!S191="","",[7]道具信息!S191)</f>
        <v/>
      </c>
      <c r="T191" s="114" t="str">
        <f>IF([7]道具信息!T191="","",[7]道具信息!T191)</f>
        <v/>
      </c>
      <c r="U191" s="114" t="str">
        <f>IF([7]道具信息!U191="","",[7]道具信息!U191)</f>
        <v/>
      </c>
      <c r="V191" s="114" t="str">
        <f>IF([7]道具信息!V191="","",[7]道具信息!V191)</f>
        <v/>
      </c>
      <c r="W191" s="114" t="str">
        <f>IF([7]道具信息!W191="","",[7]道具信息!W191)</f>
        <v/>
      </c>
      <c r="X191" s="114" t="str">
        <f>IF([7]道具信息!X191="","",[7]道具信息!X191)</f>
        <v/>
      </c>
      <c r="Y191" s="114" t="str">
        <f>IF([7]道具信息!Y191="","",[7]道具信息!Y191)</f>
        <v/>
      </c>
      <c r="Z191" s="114" t="str">
        <f>IF([7]道具信息!Z191="","",[7]道具信息!Z191)</f>
        <v/>
      </c>
    </row>
    <row r="192" spans="1:26" x14ac:dyDescent="0.2">
      <c r="A192" s="114" t="str">
        <f>IF([7]道具信息!A192="","",[7]道具信息!A192)</f>
        <v/>
      </c>
      <c r="B192" s="114" t="str">
        <f>IF([7]道具信息!B192="","",[7]道具信息!B192)</f>
        <v/>
      </c>
      <c r="C192" s="114">
        <f>IF([7]道具信息!C192="","",[7]道具信息!C192)</f>
        <v>21119</v>
      </c>
      <c r="D192" s="114" t="str">
        <f>IF([7]道具信息!D192="","",[7]道具信息!D192)</f>
        <v>招募3小时加速令</v>
      </c>
      <c r="E192" s="114">
        <f>IF([7]道具信息!E192="","",[7]道具信息!E192)</f>
        <v>100</v>
      </c>
      <c r="F192" s="114">
        <f>IF([7]道具信息!F192="","",[7]道具信息!F192)</f>
        <v>1.8</v>
      </c>
      <c r="G192" s="114">
        <f>IF([7]道具信息!G192="","",[7]道具信息!G192)</f>
        <v>1</v>
      </c>
      <c r="H192" s="114">
        <f>IF([7]道具信息!H192="","",[7]道具信息!H192)</f>
        <v>0.8</v>
      </c>
      <c r="I192" s="114">
        <f>IF([7]道具信息!I192="","",[7]道具信息!I192)</f>
        <v>180</v>
      </c>
      <c r="J192" s="114">
        <f>IF([7]道具信息!J192="","",[7]道具信息!J192)</f>
        <v>100</v>
      </c>
      <c r="K192" s="114">
        <f>IF([7]道具信息!K192="","",[7]道具信息!K192)</f>
        <v>80</v>
      </c>
      <c r="L192" s="114" t="str">
        <f>IF([7]道具信息!L192="","",[7]道具信息!L192)</f>
        <v>使用后士兵招募加速3小时</v>
      </c>
      <c r="M192" s="114" t="str">
        <f>IF([7]道具信息!M192="","",[7]道具信息!M192)</f>
        <v/>
      </c>
      <c r="N192" s="114" t="str">
        <f>IF([7]道具信息!N192="","",[7]道具信息!N192)</f>
        <v/>
      </c>
      <c r="O192" s="114" t="str">
        <f>IF([7]道具信息!O192="","",[7]道具信息!O192)</f>
        <v/>
      </c>
      <c r="P192" s="114" t="str">
        <f>IF([7]道具信息!P192="","",[7]道具信息!P192)</f>
        <v/>
      </c>
      <c r="Q192" s="114" t="str">
        <f>IF([7]道具信息!Q192="","",[7]道具信息!Q192)</f>
        <v/>
      </c>
      <c r="R192" s="114" t="str">
        <f>IF([7]道具信息!R192="","",[7]道具信息!R192)</f>
        <v/>
      </c>
      <c r="S192" s="114" t="str">
        <f>IF([7]道具信息!S192="","",[7]道具信息!S192)</f>
        <v/>
      </c>
      <c r="T192" s="114" t="str">
        <f>IF([7]道具信息!T192="","",[7]道具信息!T192)</f>
        <v/>
      </c>
      <c r="U192" s="114" t="str">
        <f>IF([7]道具信息!U192="","",[7]道具信息!U192)</f>
        <v/>
      </c>
      <c r="V192" s="114" t="str">
        <f>IF([7]道具信息!V192="","",[7]道具信息!V192)</f>
        <v/>
      </c>
      <c r="W192" s="114" t="str">
        <f>IF([7]道具信息!W192="","",[7]道具信息!W192)</f>
        <v/>
      </c>
      <c r="X192" s="114" t="str">
        <f>IF([7]道具信息!X192="","",[7]道具信息!X192)</f>
        <v/>
      </c>
      <c r="Y192" s="114" t="str">
        <f>IF([7]道具信息!Y192="","",[7]道具信息!Y192)</f>
        <v/>
      </c>
      <c r="Z192" s="114" t="str">
        <f>IF([7]道具信息!Z192="","",[7]道具信息!Z192)</f>
        <v/>
      </c>
    </row>
    <row r="193" spans="1:26" x14ac:dyDescent="0.2">
      <c r="A193" s="114" t="str">
        <f>IF([7]道具信息!A193="","",[7]道具信息!A193)</f>
        <v/>
      </c>
      <c r="B193" s="114" t="str">
        <f>IF([7]道具信息!B193="","",[7]道具信息!B193)</f>
        <v/>
      </c>
      <c r="C193" s="114">
        <f>IF([7]道具信息!C193="","",[7]道具信息!C193)</f>
        <v>21136</v>
      </c>
      <c r="D193" s="114" t="str">
        <f>IF([7]道具信息!D193="","",[7]道具信息!D193)</f>
        <v>招募8小时加速令</v>
      </c>
      <c r="E193" s="114">
        <f>IF([7]道具信息!E193="","",[7]道具信息!E193)</f>
        <v>160</v>
      </c>
      <c r="F193" s="114">
        <f>IF([7]道具信息!F193="","",[7]道具信息!F193)</f>
        <v>3</v>
      </c>
      <c r="G193" s="114">
        <f>IF([7]道具信息!G193="","",[7]道具信息!G193)</f>
        <v>1</v>
      </c>
      <c r="H193" s="114">
        <f>IF([7]道具信息!H193="","",[7]道具信息!H193)</f>
        <v>1</v>
      </c>
      <c r="I193" s="114">
        <f>IF([7]道具信息!I193="","",[7]道具信息!I193)</f>
        <v>480</v>
      </c>
      <c r="J193" s="114">
        <f>IF([7]道具信息!J193="","",[7]道具信息!J193)</f>
        <v>160</v>
      </c>
      <c r="K193" s="114">
        <f>IF([7]道具信息!K193="","",[7]道具信息!K193)</f>
        <v>160</v>
      </c>
      <c r="L193" s="114" t="str">
        <f>IF([7]道具信息!L193="","",[7]道具信息!L193)</f>
        <v>使用后士兵招募加速8小时</v>
      </c>
      <c r="M193" s="114" t="str">
        <f>IF([7]道具信息!M193="","",[7]道具信息!M193)</f>
        <v/>
      </c>
      <c r="N193" s="114" t="str">
        <f>IF([7]道具信息!N193="","",[7]道具信息!N193)</f>
        <v/>
      </c>
      <c r="O193" s="114" t="str">
        <f>IF([7]道具信息!O193="","",[7]道具信息!O193)</f>
        <v/>
      </c>
      <c r="P193" s="114" t="str">
        <f>IF([7]道具信息!P193="","",[7]道具信息!P193)</f>
        <v/>
      </c>
      <c r="Q193" s="114" t="str">
        <f>IF([7]道具信息!Q193="","",[7]道具信息!Q193)</f>
        <v/>
      </c>
      <c r="R193" s="114" t="str">
        <f>IF([7]道具信息!R193="","",[7]道具信息!R193)</f>
        <v/>
      </c>
      <c r="S193" s="114" t="str">
        <f>IF([7]道具信息!S193="","",[7]道具信息!S193)</f>
        <v/>
      </c>
      <c r="T193" s="114" t="str">
        <f>IF([7]道具信息!T193="","",[7]道具信息!T193)</f>
        <v/>
      </c>
      <c r="U193" s="114" t="str">
        <f>IF([7]道具信息!U193="","",[7]道具信息!U193)</f>
        <v/>
      </c>
      <c r="V193" s="114" t="str">
        <f>IF([7]道具信息!V193="","",[7]道具信息!V193)</f>
        <v/>
      </c>
      <c r="W193" s="114" t="str">
        <f>IF([7]道具信息!W193="","",[7]道具信息!W193)</f>
        <v/>
      </c>
      <c r="X193" s="114" t="str">
        <f>IF([7]道具信息!X193="","",[7]道具信息!X193)</f>
        <v/>
      </c>
      <c r="Y193" s="114" t="str">
        <f>IF([7]道具信息!Y193="","",[7]道具信息!Y193)</f>
        <v/>
      </c>
      <c r="Z193" s="114" t="str">
        <f>IF([7]道具信息!Z193="","",[7]道具信息!Z193)</f>
        <v/>
      </c>
    </row>
    <row r="194" spans="1:26" x14ac:dyDescent="0.2">
      <c r="A194" s="114" t="str">
        <f>IF([7]道具信息!A194="","",[7]道具信息!A194)</f>
        <v/>
      </c>
      <c r="B194" s="114" t="str">
        <f>IF([7]道具信息!B194="","",[7]道具信息!B194)</f>
        <v/>
      </c>
      <c r="C194" s="114" t="str">
        <f>IF([7]道具信息!C194="","",[7]道具信息!C194)</f>
        <v/>
      </c>
      <c r="D194" s="114" t="str">
        <f>IF([7]道具信息!D194="","",[7]道具信息!D194)</f>
        <v/>
      </c>
      <c r="E194" s="114" t="str">
        <f>IF([7]道具信息!E194="","",[7]道具信息!E194)</f>
        <v/>
      </c>
      <c r="F194" s="114">
        <f>IF([7]道具信息!F194="","",[7]道具信息!F194)</f>
        <v>1</v>
      </c>
      <c r="G194" s="114">
        <f>IF([7]道具信息!G194="","",[7]道具信息!G194)</f>
        <v>1</v>
      </c>
      <c r="H194" s="114">
        <f>IF([7]道具信息!H194="","",[7]道具信息!H194)</f>
        <v>1</v>
      </c>
      <c r="I194" s="114" t="str">
        <f>IF([7]道具信息!I194="","",[7]道具信息!I194)</f>
        <v/>
      </c>
      <c r="J194" s="114" t="str">
        <f>IF([7]道具信息!J194="","",[7]道具信息!J194)</f>
        <v/>
      </c>
      <c r="K194" s="114" t="str">
        <f>IF([7]道具信息!K194="","",[7]道具信息!K194)</f>
        <v/>
      </c>
      <c r="L194" s="114" t="str">
        <f>IF([7]道具信息!L194="","",[7]道具信息!L194)</f>
        <v/>
      </c>
      <c r="M194" s="114" t="str">
        <f>IF([7]道具信息!M194="","",[7]道具信息!M194)</f>
        <v/>
      </c>
      <c r="N194" s="114" t="str">
        <f>IF([7]道具信息!N194="","",[7]道具信息!N194)</f>
        <v/>
      </c>
      <c r="O194" s="114" t="str">
        <f>IF([7]道具信息!O194="","",[7]道具信息!O194)</f>
        <v/>
      </c>
      <c r="P194" s="114" t="str">
        <f>IF([7]道具信息!P194="","",[7]道具信息!P194)</f>
        <v/>
      </c>
      <c r="Q194" s="114" t="str">
        <f>IF([7]道具信息!Q194="","",[7]道具信息!Q194)</f>
        <v/>
      </c>
      <c r="R194" s="114" t="str">
        <f>IF([7]道具信息!R194="","",[7]道具信息!R194)</f>
        <v/>
      </c>
      <c r="S194" s="114" t="str">
        <f>IF([7]道具信息!S194="","",[7]道具信息!S194)</f>
        <v/>
      </c>
      <c r="T194" s="114" t="str">
        <f>IF([7]道具信息!T194="","",[7]道具信息!T194)</f>
        <v/>
      </c>
      <c r="U194" s="114" t="str">
        <f>IF([7]道具信息!U194="","",[7]道具信息!U194)</f>
        <v/>
      </c>
      <c r="V194" s="114" t="str">
        <f>IF([7]道具信息!V194="","",[7]道具信息!V194)</f>
        <v/>
      </c>
      <c r="W194" s="114" t="str">
        <f>IF([7]道具信息!W194="","",[7]道具信息!W194)</f>
        <v/>
      </c>
      <c r="X194" s="114" t="str">
        <f>IF([7]道具信息!X194="","",[7]道具信息!X194)</f>
        <v/>
      </c>
      <c r="Y194" s="114" t="str">
        <f>IF([7]道具信息!Y194="","",[7]道具信息!Y194)</f>
        <v/>
      </c>
      <c r="Z194" s="114" t="str">
        <f>IF([7]道具信息!Z194="","",[7]道具信息!Z194)</f>
        <v/>
      </c>
    </row>
    <row r="195" spans="1:26" x14ac:dyDescent="0.2">
      <c r="A195" s="114" t="str">
        <f>IF([7]道具信息!A195="","",[7]道具信息!A195)</f>
        <v/>
      </c>
      <c r="B195" s="114" t="str">
        <f>IF([7]道具信息!B195="","",[7]道具信息!B195)</f>
        <v/>
      </c>
      <c r="C195" s="114">
        <f>IF([7]道具信息!C195="","",[7]道具信息!C195)</f>
        <v>21120</v>
      </c>
      <c r="D195" s="114" t="str">
        <f>IF([7]道具信息!D195="","",[7]道具信息!D195)</f>
        <v>治疗1分钟加速令</v>
      </c>
      <c r="E195" s="114">
        <f>IF([7]道具信息!E195="","",[7]道具信息!E195)</f>
        <v>2</v>
      </c>
      <c r="F195" s="114">
        <f>IF([7]道具信息!F195="","",[7]道具信息!F195)</f>
        <v>1</v>
      </c>
      <c r="G195" s="114">
        <f>IF([7]道具信息!G195="","",[7]道具信息!G195)</f>
        <v>1</v>
      </c>
      <c r="H195" s="114">
        <f>IF([7]道具信息!H195="","",[7]道具信息!H195)</f>
        <v>0.3</v>
      </c>
      <c r="I195" s="114">
        <f>IF([7]道具信息!I195="","",[7]道具信息!I195)</f>
        <v>2</v>
      </c>
      <c r="J195" s="114">
        <f>IF([7]道具信息!J195="","",[7]道具信息!J195)</f>
        <v>2</v>
      </c>
      <c r="K195" s="114">
        <f>IF([7]道具信息!K195="","",[7]道具信息!K195)</f>
        <v>0.6</v>
      </c>
      <c r="L195" s="114" t="str">
        <f>IF([7]道具信息!L195="","",[7]道具信息!L195)</f>
        <v>使用后士兵治疗加速1分钟</v>
      </c>
      <c r="M195" s="114" t="str">
        <f>IF([7]道具信息!M195="","",[7]道具信息!M195)</f>
        <v/>
      </c>
      <c r="N195" s="114" t="str">
        <f>IF([7]道具信息!N195="","",[7]道具信息!N195)</f>
        <v/>
      </c>
      <c r="O195" s="114" t="str">
        <f>IF([7]道具信息!O195="","",[7]道具信息!O195)</f>
        <v/>
      </c>
      <c r="P195" s="114" t="str">
        <f>IF([7]道具信息!P195="","",[7]道具信息!P195)</f>
        <v/>
      </c>
      <c r="Q195" s="114" t="str">
        <f>IF([7]道具信息!Q195="","",[7]道具信息!Q195)</f>
        <v/>
      </c>
      <c r="R195" s="114" t="str">
        <f>IF([7]道具信息!R195="","",[7]道具信息!R195)</f>
        <v/>
      </c>
      <c r="S195" s="114" t="str">
        <f>IF([7]道具信息!S195="","",[7]道具信息!S195)</f>
        <v/>
      </c>
      <c r="T195" s="114" t="str">
        <f>IF([7]道具信息!T195="","",[7]道具信息!T195)</f>
        <v/>
      </c>
      <c r="U195" s="114" t="str">
        <f>IF([7]道具信息!U195="","",[7]道具信息!U195)</f>
        <v/>
      </c>
      <c r="V195" s="114" t="str">
        <f>IF([7]道具信息!V195="","",[7]道具信息!V195)</f>
        <v/>
      </c>
      <c r="W195" s="114" t="str">
        <f>IF([7]道具信息!W195="","",[7]道具信息!W195)</f>
        <v/>
      </c>
      <c r="X195" s="114" t="str">
        <f>IF([7]道具信息!X195="","",[7]道具信息!X195)</f>
        <v/>
      </c>
      <c r="Y195" s="114" t="str">
        <f>IF([7]道具信息!Y195="","",[7]道具信息!Y195)</f>
        <v/>
      </c>
      <c r="Z195" s="114" t="str">
        <f>IF([7]道具信息!Z195="","",[7]道具信息!Z195)</f>
        <v/>
      </c>
    </row>
    <row r="196" spans="1:26" x14ac:dyDescent="0.2">
      <c r="A196" s="114" t="str">
        <f>IF([7]道具信息!A196="","",[7]道具信息!A196)</f>
        <v/>
      </c>
      <c r="B196" s="114" t="str">
        <f>IF([7]道具信息!B196="","",[7]道具信息!B196)</f>
        <v/>
      </c>
      <c r="C196" s="114">
        <f>IF([7]道具信息!C196="","",[7]道具信息!C196)</f>
        <v>21121</v>
      </c>
      <c r="D196" s="114" t="str">
        <f>IF([7]道具信息!D196="","",[7]道具信息!D196)</f>
        <v>治疗5分钟加速令</v>
      </c>
      <c r="E196" s="114">
        <f>IF([7]道具信息!E196="","",[7]道具信息!E196)</f>
        <v>8</v>
      </c>
      <c r="F196" s="114">
        <f>IF([7]道具信息!F196="","",[7]道具信息!F196)</f>
        <v>1</v>
      </c>
      <c r="G196" s="114">
        <f>IF([7]道具信息!G196="","",[7]道具信息!G196)</f>
        <v>1</v>
      </c>
      <c r="H196" s="114">
        <f>IF([7]道具信息!H196="","",[7]道具信息!H196)</f>
        <v>0.4</v>
      </c>
      <c r="I196" s="114">
        <f>IF([7]道具信息!I196="","",[7]道具信息!I196)</f>
        <v>8</v>
      </c>
      <c r="J196" s="114">
        <f>IF([7]道具信息!J196="","",[7]道具信息!J196)</f>
        <v>8</v>
      </c>
      <c r="K196" s="114">
        <f>IF([7]道具信息!K196="","",[7]道具信息!K196)</f>
        <v>3.2</v>
      </c>
      <c r="L196" s="114" t="str">
        <f>IF([7]道具信息!L196="","",[7]道具信息!L196)</f>
        <v>使用后士兵治疗加速5分钟</v>
      </c>
      <c r="M196" s="114" t="str">
        <f>IF([7]道具信息!M196="","",[7]道具信息!M196)</f>
        <v/>
      </c>
      <c r="N196" s="114" t="str">
        <f>IF([7]道具信息!N196="","",[7]道具信息!N196)</f>
        <v/>
      </c>
      <c r="O196" s="114" t="str">
        <f>IF([7]道具信息!O196="","",[7]道具信息!O196)</f>
        <v/>
      </c>
      <c r="P196" s="114" t="str">
        <f>IF([7]道具信息!P196="","",[7]道具信息!P196)</f>
        <v/>
      </c>
      <c r="Q196" s="114" t="str">
        <f>IF([7]道具信息!Q196="","",[7]道具信息!Q196)</f>
        <v/>
      </c>
      <c r="R196" s="114" t="str">
        <f>IF([7]道具信息!R196="","",[7]道具信息!R196)</f>
        <v/>
      </c>
      <c r="S196" s="114" t="str">
        <f>IF([7]道具信息!S196="","",[7]道具信息!S196)</f>
        <v/>
      </c>
      <c r="T196" s="114" t="str">
        <f>IF([7]道具信息!T196="","",[7]道具信息!T196)</f>
        <v/>
      </c>
      <c r="U196" s="114" t="str">
        <f>IF([7]道具信息!U196="","",[7]道具信息!U196)</f>
        <v/>
      </c>
      <c r="V196" s="114" t="str">
        <f>IF([7]道具信息!V196="","",[7]道具信息!V196)</f>
        <v/>
      </c>
      <c r="W196" s="114" t="str">
        <f>IF([7]道具信息!W196="","",[7]道具信息!W196)</f>
        <v/>
      </c>
      <c r="X196" s="114" t="str">
        <f>IF([7]道具信息!X196="","",[7]道具信息!X196)</f>
        <v/>
      </c>
      <c r="Y196" s="114" t="str">
        <f>IF([7]道具信息!Y196="","",[7]道具信息!Y196)</f>
        <v/>
      </c>
      <c r="Z196" s="114" t="str">
        <f>IF([7]道具信息!Z196="","",[7]道具信息!Z196)</f>
        <v/>
      </c>
    </row>
    <row r="197" spans="1:26" x14ac:dyDescent="0.2">
      <c r="A197" s="114" t="str">
        <f>IF([7]道具信息!A197="","",[7]道具信息!A197)</f>
        <v/>
      </c>
      <c r="B197" s="114" t="str">
        <f>IF([7]道具信息!B197="","",[7]道具信息!B197)</f>
        <v/>
      </c>
      <c r="C197" s="114">
        <f>IF([7]道具信息!C197="","",[7]道具信息!C197)</f>
        <v>21122</v>
      </c>
      <c r="D197" s="114" t="str">
        <f>IF([7]道具信息!D197="","",[7]道具信息!D197)</f>
        <v>治疗20分钟加速令</v>
      </c>
      <c r="E197" s="114">
        <f>IF([7]道具信息!E197="","",[7]道具信息!E197)</f>
        <v>20</v>
      </c>
      <c r="F197" s="114">
        <f>IF([7]道具信息!F197="","",[7]道具信息!F197)</f>
        <v>1</v>
      </c>
      <c r="G197" s="114">
        <f>IF([7]道具信息!G197="","",[7]道具信息!G197)</f>
        <v>1</v>
      </c>
      <c r="H197" s="114">
        <f>IF([7]道具信息!H197="","",[7]道具信息!H197)</f>
        <v>0.5</v>
      </c>
      <c r="I197" s="114" t="str">
        <f>IF([7]道具信息!I197="","",[7]道具信息!I197)</f>
        <v/>
      </c>
      <c r="J197" s="114" t="str">
        <f>IF([7]道具信息!J197="","",[7]道具信息!J197)</f>
        <v/>
      </c>
      <c r="K197" s="114" t="str">
        <f>IF([7]道具信息!K197="","",[7]道具信息!K197)</f>
        <v/>
      </c>
      <c r="L197" s="114" t="str">
        <f>IF([7]道具信息!L197="","",[7]道具信息!L197)</f>
        <v/>
      </c>
      <c r="M197" s="114" t="str">
        <f>IF([7]道具信息!M197="","",[7]道具信息!M197)</f>
        <v/>
      </c>
      <c r="N197" s="114" t="str">
        <f>IF([7]道具信息!N197="","",[7]道具信息!N197)</f>
        <v/>
      </c>
      <c r="O197" s="114" t="str">
        <f>IF([7]道具信息!O197="","",[7]道具信息!O197)</f>
        <v/>
      </c>
      <c r="P197" s="114" t="str">
        <f>IF([7]道具信息!P197="","",[7]道具信息!P197)</f>
        <v/>
      </c>
      <c r="Q197" s="114" t="str">
        <f>IF([7]道具信息!Q197="","",[7]道具信息!Q197)</f>
        <v/>
      </c>
      <c r="R197" s="114" t="str">
        <f>IF([7]道具信息!R197="","",[7]道具信息!R197)</f>
        <v/>
      </c>
      <c r="S197" s="114" t="str">
        <f>IF([7]道具信息!S197="","",[7]道具信息!S197)</f>
        <v/>
      </c>
      <c r="T197" s="114" t="str">
        <f>IF([7]道具信息!T197="","",[7]道具信息!T197)</f>
        <v/>
      </c>
      <c r="U197" s="114" t="str">
        <f>IF([7]道具信息!U197="","",[7]道具信息!U197)</f>
        <v/>
      </c>
      <c r="V197" s="114" t="str">
        <f>IF([7]道具信息!V197="","",[7]道具信息!V197)</f>
        <v/>
      </c>
      <c r="W197" s="114" t="str">
        <f>IF([7]道具信息!W197="","",[7]道具信息!W197)</f>
        <v/>
      </c>
      <c r="X197" s="114" t="str">
        <f>IF([7]道具信息!X197="","",[7]道具信息!X197)</f>
        <v/>
      </c>
      <c r="Y197" s="114" t="str">
        <f>IF([7]道具信息!Y197="","",[7]道具信息!Y197)</f>
        <v/>
      </c>
      <c r="Z197" s="114" t="str">
        <f>IF([7]道具信息!Z197="","",[7]道具信息!Z197)</f>
        <v/>
      </c>
    </row>
    <row r="198" spans="1:26" x14ac:dyDescent="0.2">
      <c r="A198" s="114" t="str">
        <f>IF([7]道具信息!A198="","",[7]道具信息!A198)</f>
        <v/>
      </c>
      <c r="B198" s="114" t="str">
        <f>IF([7]道具信息!B198="","",[7]道具信息!B198)</f>
        <v/>
      </c>
      <c r="C198" s="114">
        <f>IF([7]道具信息!C198="","",[7]道具信息!C198)</f>
        <v>21123</v>
      </c>
      <c r="D198" s="114" t="str">
        <f>IF([7]道具信息!D198="","",[7]道具信息!D198)</f>
        <v>治疗1小时加速令</v>
      </c>
      <c r="E198" s="114">
        <f>IF([7]道具信息!E198="","",[7]道具信息!E198)</f>
        <v>50</v>
      </c>
      <c r="F198" s="114">
        <f>IF([7]道具信息!F198="","",[7]道具信息!F198)</f>
        <v>1.2</v>
      </c>
      <c r="G198" s="114">
        <f>IF([7]道具信息!G198="","",[7]道具信息!G198)</f>
        <v>1</v>
      </c>
      <c r="H198" s="114">
        <f>IF([7]道具信息!H198="","",[7]道具信息!H198)</f>
        <v>0.6</v>
      </c>
      <c r="I198" s="114">
        <f>IF([7]道具信息!I198="","",[7]道具信息!I198)</f>
        <v>60</v>
      </c>
      <c r="J198" s="114">
        <f>IF([7]道具信息!J198="","",[7]道具信息!J198)</f>
        <v>50</v>
      </c>
      <c r="K198" s="114">
        <f>IF([7]道具信息!K198="","",[7]道具信息!K198)</f>
        <v>30</v>
      </c>
      <c r="L198" s="114" t="str">
        <f>IF([7]道具信息!L198="","",[7]道具信息!L198)</f>
        <v>使用后士兵治疗加速1小时</v>
      </c>
      <c r="M198" s="114" t="str">
        <f>IF([7]道具信息!M198="","",[7]道具信息!M198)</f>
        <v/>
      </c>
      <c r="N198" s="114" t="str">
        <f>IF([7]道具信息!N198="","",[7]道具信息!N198)</f>
        <v/>
      </c>
      <c r="O198" s="114" t="str">
        <f>IF([7]道具信息!O198="","",[7]道具信息!O198)</f>
        <v/>
      </c>
      <c r="P198" s="114" t="str">
        <f>IF([7]道具信息!P198="","",[7]道具信息!P198)</f>
        <v/>
      </c>
      <c r="Q198" s="114" t="str">
        <f>IF([7]道具信息!Q198="","",[7]道具信息!Q198)</f>
        <v/>
      </c>
      <c r="R198" s="114" t="str">
        <f>IF([7]道具信息!R198="","",[7]道具信息!R198)</f>
        <v/>
      </c>
      <c r="S198" s="114" t="str">
        <f>IF([7]道具信息!S198="","",[7]道具信息!S198)</f>
        <v/>
      </c>
      <c r="T198" s="114" t="str">
        <f>IF([7]道具信息!T198="","",[7]道具信息!T198)</f>
        <v/>
      </c>
      <c r="U198" s="114" t="str">
        <f>IF([7]道具信息!U198="","",[7]道具信息!U198)</f>
        <v/>
      </c>
      <c r="V198" s="114" t="str">
        <f>IF([7]道具信息!V198="","",[7]道具信息!V198)</f>
        <v/>
      </c>
      <c r="W198" s="114" t="str">
        <f>IF([7]道具信息!W198="","",[7]道具信息!W198)</f>
        <v/>
      </c>
      <c r="X198" s="114" t="str">
        <f>IF([7]道具信息!X198="","",[7]道具信息!X198)</f>
        <v/>
      </c>
      <c r="Y198" s="114" t="str">
        <f>IF([7]道具信息!Y198="","",[7]道具信息!Y198)</f>
        <v/>
      </c>
      <c r="Z198" s="114" t="str">
        <f>IF([7]道具信息!Z198="","",[7]道具信息!Z198)</f>
        <v/>
      </c>
    </row>
    <row r="199" spans="1:26" x14ac:dyDescent="0.2">
      <c r="A199" s="114" t="str">
        <f>IF([7]道具信息!A199="","",[7]道具信息!A199)</f>
        <v/>
      </c>
      <c r="B199" s="114" t="str">
        <f>IF([7]道具信息!B199="","",[7]道具信息!B199)</f>
        <v/>
      </c>
      <c r="C199" s="114">
        <f>IF([7]道具信息!C199="","",[7]道具信息!C199)</f>
        <v>21124</v>
      </c>
      <c r="D199" s="114" t="str">
        <f>IF([7]道具信息!D199="","",[7]道具信息!D199)</f>
        <v>治疗3小时加速令</v>
      </c>
      <c r="E199" s="114">
        <f>IF([7]道具信息!E199="","",[7]道具信息!E199)</f>
        <v>100</v>
      </c>
      <c r="F199" s="114">
        <f>IF([7]道具信息!F199="","",[7]道具信息!F199)</f>
        <v>1.8</v>
      </c>
      <c r="G199" s="114">
        <f>IF([7]道具信息!G199="","",[7]道具信息!G199)</f>
        <v>1</v>
      </c>
      <c r="H199" s="114">
        <f>IF([7]道具信息!H199="","",[7]道具信息!H199)</f>
        <v>0.8</v>
      </c>
      <c r="I199" s="114">
        <f>IF([7]道具信息!I199="","",[7]道具信息!I199)</f>
        <v>180</v>
      </c>
      <c r="J199" s="114">
        <f>IF([7]道具信息!J199="","",[7]道具信息!J199)</f>
        <v>100</v>
      </c>
      <c r="K199" s="114">
        <f>IF([7]道具信息!K199="","",[7]道具信息!K199)</f>
        <v>80</v>
      </c>
      <c r="L199" s="114" t="str">
        <f>IF([7]道具信息!L199="","",[7]道具信息!L199)</f>
        <v>使用后士兵治疗加速3小时</v>
      </c>
      <c r="M199" s="114" t="str">
        <f>IF([7]道具信息!M199="","",[7]道具信息!M199)</f>
        <v/>
      </c>
      <c r="N199" s="114" t="str">
        <f>IF([7]道具信息!N199="","",[7]道具信息!N199)</f>
        <v/>
      </c>
      <c r="O199" s="114" t="str">
        <f>IF([7]道具信息!O199="","",[7]道具信息!O199)</f>
        <v/>
      </c>
      <c r="P199" s="114" t="str">
        <f>IF([7]道具信息!P199="","",[7]道具信息!P199)</f>
        <v/>
      </c>
      <c r="Q199" s="114" t="str">
        <f>IF([7]道具信息!Q199="","",[7]道具信息!Q199)</f>
        <v/>
      </c>
      <c r="R199" s="114" t="str">
        <f>IF([7]道具信息!R199="","",[7]道具信息!R199)</f>
        <v/>
      </c>
      <c r="S199" s="114" t="str">
        <f>IF([7]道具信息!S199="","",[7]道具信息!S199)</f>
        <v/>
      </c>
      <c r="T199" s="114" t="str">
        <f>IF([7]道具信息!T199="","",[7]道具信息!T199)</f>
        <v/>
      </c>
      <c r="U199" s="114" t="str">
        <f>IF([7]道具信息!U199="","",[7]道具信息!U199)</f>
        <v/>
      </c>
      <c r="V199" s="114" t="str">
        <f>IF([7]道具信息!V199="","",[7]道具信息!V199)</f>
        <v/>
      </c>
      <c r="W199" s="114" t="str">
        <f>IF([7]道具信息!W199="","",[7]道具信息!W199)</f>
        <v/>
      </c>
      <c r="X199" s="114" t="str">
        <f>IF([7]道具信息!X199="","",[7]道具信息!X199)</f>
        <v/>
      </c>
      <c r="Y199" s="114" t="str">
        <f>IF([7]道具信息!Y199="","",[7]道具信息!Y199)</f>
        <v/>
      </c>
      <c r="Z199" s="114" t="str">
        <f>IF([7]道具信息!Z199="","",[7]道具信息!Z199)</f>
        <v/>
      </c>
    </row>
    <row r="200" spans="1:26" x14ac:dyDescent="0.2">
      <c r="A200" s="114" t="str">
        <f>IF([7]道具信息!A200="","",[7]道具信息!A200)</f>
        <v/>
      </c>
      <c r="B200" s="114" t="str">
        <f>IF([7]道具信息!B200="","",[7]道具信息!B200)</f>
        <v/>
      </c>
      <c r="C200" s="114">
        <f>IF([7]道具信息!C200="","",[7]道具信息!C200)</f>
        <v>21137</v>
      </c>
      <c r="D200" s="114" t="str">
        <f>IF([7]道具信息!D200="","",[7]道具信息!D200)</f>
        <v>治疗8小时加速令</v>
      </c>
      <c r="E200" s="114">
        <f>IF([7]道具信息!E200="","",[7]道具信息!E200)</f>
        <v>160</v>
      </c>
      <c r="F200" s="114">
        <f>IF([7]道具信息!F200="","",[7]道具信息!F200)</f>
        <v>3</v>
      </c>
      <c r="G200" s="114">
        <f>IF([7]道具信息!G200="","",[7]道具信息!G200)</f>
        <v>1</v>
      </c>
      <c r="H200" s="114">
        <f>IF([7]道具信息!H200="","",[7]道具信息!H200)</f>
        <v>1</v>
      </c>
      <c r="I200" s="114" t="str">
        <f>IF([7]道具信息!I200="","",[7]道具信息!I200)</f>
        <v/>
      </c>
      <c r="J200" s="114" t="str">
        <f>IF([7]道具信息!J200="","",[7]道具信息!J200)</f>
        <v/>
      </c>
      <c r="K200" s="114" t="str">
        <f>IF([7]道具信息!K200="","",[7]道具信息!K200)</f>
        <v/>
      </c>
      <c r="L200" s="114" t="str">
        <f>IF([7]道具信息!L200="","",[7]道具信息!L200)</f>
        <v/>
      </c>
      <c r="M200" s="114" t="str">
        <f>IF([7]道具信息!M200="","",[7]道具信息!M200)</f>
        <v/>
      </c>
      <c r="N200" s="114" t="str">
        <f>IF([7]道具信息!N200="","",[7]道具信息!N200)</f>
        <v/>
      </c>
      <c r="O200" s="114" t="str">
        <f>IF([7]道具信息!O200="","",[7]道具信息!O200)</f>
        <v/>
      </c>
      <c r="P200" s="114" t="str">
        <f>IF([7]道具信息!P200="","",[7]道具信息!P200)</f>
        <v/>
      </c>
      <c r="Q200" s="114" t="str">
        <f>IF([7]道具信息!Q200="","",[7]道具信息!Q200)</f>
        <v/>
      </c>
      <c r="R200" s="114" t="str">
        <f>IF([7]道具信息!R200="","",[7]道具信息!R200)</f>
        <v/>
      </c>
      <c r="S200" s="114" t="str">
        <f>IF([7]道具信息!S200="","",[7]道具信息!S200)</f>
        <v/>
      </c>
      <c r="T200" s="114" t="str">
        <f>IF([7]道具信息!T200="","",[7]道具信息!T200)</f>
        <v/>
      </c>
      <c r="U200" s="114" t="str">
        <f>IF([7]道具信息!U200="","",[7]道具信息!U200)</f>
        <v/>
      </c>
      <c r="V200" s="114" t="str">
        <f>IF([7]道具信息!V200="","",[7]道具信息!V200)</f>
        <v/>
      </c>
      <c r="W200" s="114" t="str">
        <f>IF([7]道具信息!W200="","",[7]道具信息!W200)</f>
        <v/>
      </c>
      <c r="X200" s="114" t="str">
        <f>IF([7]道具信息!X200="","",[7]道具信息!X200)</f>
        <v/>
      </c>
      <c r="Y200" s="114" t="str">
        <f>IF([7]道具信息!Y200="","",[7]道具信息!Y200)</f>
        <v/>
      </c>
      <c r="Z200" s="114" t="str">
        <f>IF([7]道具信息!Z200="","",[7]道具信息!Z200)</f>
        <v/>
      </c>
    </row>
    <row r="201" spans="1:26" x14ac:dyDescent="0.2">
      <c r="A201" s="114" t="str">
        <f>IF([7]道具信息!A201="","",[7]道具信息!A201)</f>
        <v/>
      </c>
      <c r="B201" s="114" t="str">
        <f>IF([7]道具信息!B201="","",[7]道具信息!B201)</f>
        <v/>
      </c>
      <c r="C201" s="114" t="str">
        <f>IF([7]道具信息!C201="","",[7]道具信息!C201)</f>
        <v/>
      </c>
      <c r="D201" s="114" t="str">
        <f>IF([7]道具信息!D201="","",[7]道具信息!D201)</f>
        <v/>
      </c>
      <c r="E201" s="114" t="str">
        <f>IF([7]道具信息!E201="","",[7]道具信息!E201)</f>
        <v/>
      </c>
      <c r="F201" s="114">
        <f>IF([7]道具信息!F201="","",[7]道具信息!F201)</f>
        <v>1</v>
      </c>
      <c r="G201" s="114">
        <f>IF([7]道具信息!G201="","",[7]道具信息!G201)</f>
        <v>1</v>
      </c>
      <c r="H201" s="114">
        <f>IF([7]道具信息!H201="","",[7]道具信息!H201)</f>
        <v>1</v>
      </c>
      <c r="I201" s="114" t="str">
        <f>IF([7]道具信息!I201="","",[7]道具信息!I201)</f>
        <v/>
      </c>
      <c r="J201" s="114" t="str">
        <f>IF([7]道具信息!J201="","",[7]道具信息!J201)</f>
        <v/>
      </c>
      <c r="K201" s="114" t="str">
        <f>IF([7]道具信息!K201="","",[7]道具信息!K201)</f>
        <v/>
      </c>
      <c r="L201" s="114" t="str">
        <f>IF([7]道具信息!L201="","",[7]道具信息!L201)</f>
        <v/>
      </c>
      <c r="M201" s="114" t="str">
        <f>IF([7]道具信息!M201="","",[7]道具信息!M201)</f>
        <v/>
      </c>
      <c r="N201" s="114" t="str">
        <f>IF([7]道具信息!N201="","",[7]道具信息!N201)</f>
        <v/>
      </c>
      <c r="O201" s="114" t="str">
        <f>IF([7]道具信息!O201="","",[7]道具信息!O201)</f>
        <v/>
      </c>
      <c r="P201" s="114" t="str">
        <f>IF([7]道具信息!P201="","",[7]道具信息!P201)</f>
        <v/>
      </c>
      <c r="Q201" s="114" t="str">
        <f>IF([7]道具信息!Q201="","",[7]道具信息!Q201)</f>
        <v/>
      </c>
      <c r="R201" s="114" t="str">
        <f>IF([7]道具信息!R201="","",[7]道具信息!R201)</f>
        <v/>
      </c>
      <c r="S201" s="114" t="str">
        <f>IF([7]道具信息!S201="","",[7]道具信息!S201)</f>
        <v/>
      </c>
      <c r="T201" s="114" t="str">
        <f>IF([7]道具信息!T201="","",[7]道具信息!T201)</f>
        <v/>
      </c>
      <c r="U201" s="114" t="str">
        <f>IF([7]道具信息!U201="","",[7]道具信息!U201)</f>
        <v/>
      </c>
      <c r="V201" s="114" t="str">
        <f>IF([7]道具信息!V201="","",[7]道具信息!V201)</f>
        <v/>
      </c>
      <c r="W201" s="114" t="str">
        <f>IF([7]道具信息!W201="","",[7]道具信息!W201)</f>
        <v/>
      </c>
      <c r="X201" s="114" t="str">
        <f>IF([7]道具信息!X201="","",[7]道具信息!X201)</f>
        <v/>
      </c>
      <c r="Y201" s="114" t="str">
        <f>IF([7]道具信息!Y201="","",[7]道具信息!Y201)</f>
        <v/>
      </c>
      <c r="Z201" s="114" t="str">
        <f>IF([7]道具信息!Z201="","",[7]道具信息!Z201)</f>
        <v/>
      </c>
    </row>
    <row r="202" spans="1:26" x14ac:dyDescent="0.2">
      <c r="A202" s="114" t="str">
        <f>IF([7]道具信息!A202="","",[7]道具信息!A202)</f>
        <v/>
      </c>
      <c r="B202" s="114" t="str">
        <f>IF([7]道具信息!B202="","",[7]道具信息!B202)</f>
        <v/>
      </c>
      <c r="C202" s="114">
        <f>IF([7]道具信息!C202="","",[7]道具信息!C202)</f>
        <v>21130</v>
      </c>
      <c r="D202" s="114" t="str">
        <f>IF([7]道具信息!D202="","",[7]道具信息!D202)</f>
        <v>训练1分钟加速令</v>
      </c>
      <c r="E202" s="114">
        <f>IF([7]道具信息!E202="","",[7]道具信息!E202)</f>
        <v>2</v>
      </c>
      <c r="F202" s="114">
        <f>IF([7]道具信息!F202="","",[7]道具信息!F202)</f>
        <v>1</v>
      </c>
      <c r="G202" s="114">
        <f>IF([7]道具信息!G202="","",[7]道具信息!G202)</f>
        <v>1</v>
      </c>
      <c r="H202" s="114">
        <f>IF([7]道具信息!H202="","",[7]道具信息!H202)</f>
        <v>0.3</v>
      </c>
      <c r="I202" s="114">
        <f>IF([7]道具信息!I202="","",[7]道具信息!I202)</f>
        <v>2</v>
      </c>
      <c r="J202" s="114">
        <f>IF([7]道具信息!J202="","",[7]道具信息!J202)</f>
        <v>2</v>
      </c>
      <c r="K202" s="114">
        <f>IF([7]道具信息!K202="","",[7]道具信息!K202)</f>
        <v>0.6</v>
      </c>
      <c r="L202" s="114" t="str">
        <f>IF([7]道具信息!L202="","",[7]道具信息!L202)</f>
        <v>使用后士兵训练加速1分钟</v>
      </c>
      <c r="M202" s="114" t="str">
        <f>IF([7]道具信息!M202="","",[7]道具信息!M202)</f>
        <v/>
      </c>
      <c r="N202" s="114" t="str">
        <f>IF([7]道具信息!N202="","",[7]道具信息!N202)</f>
        <v/>
      </c>
      <c r="O202" s="114" t="str">
        <f>IF([7]道具信息!O202="","",[7]道具信息!O202)</f>
        <v/>
      </c>
      <c r="P202" s="114" t="str">
        <f>IF([7]道具信息!P202="","",[7]道具信息!P202)</f>
        <v/>
      </c>
      <c r="Q202" s="114" t="str">
        <f>IF([7]道具信息!Q202="","",[7]道具信息!Q202)</f>
        <v/>
      </c>
      <c r="R202" s="114" t="str">
        <f>IF([7]道具信息!R202="","",[7]道具信息!R202)</f>
        <v/>
      </c>
      <c r="S202" s="114" t="str">
        <f>IF([7]道具信息!S202="","",[7]道具信息!S202)</f>
        <v/>
      </c>
      <c r="T202" s="114" t="str">
        <f>IF([7]道具信息!T202="","",[7]道具信息!T202)</f>
        <v/>
      </c>
      <c r="U202" s="114" t="str">
        <f>IF([7]道具信息!U202="","",[7]道具信息!U202)</f>
        <v/>
      </c>
      <c r="V202" s="114" t="str">
        <f>IF([7]道具信息!V202="","",[7]道具信息!V202)</f>
        <v/>
      </c>
      <c r="W202" s="114" t="str">
        <f>IF([7]道具信息!W202="","",[7]道具信息!W202)</f>
        <v/>
      </c>
      <c r="X202" s="114" t="str">
        <f>IF([7]道具信息!X202="","",[7]道具信息!X202)</f>
        <v/>
      </c>
      <c r="Y202" s="114" t="str">
        <f>IF([7]道具信息!Y202="","",[7]道具信息!Y202)</f>
        <v/>
      </c>
      <c r="Z202" s="114" t="str">
        <f>IF([7]道具信息!Z202="","",[7]道具信息!Z202)</f>
        <v/>
      </c>
    </row>
    <row r="203" spans="1:26" x14ac:dyDescent="0.2">
      <c r="A203" s="114" t="str">
        <f>IF([7]道具信息!A203="","",[7]道具信息!A203)</f>
        <v/>
      </c>
      <c r="B203" s="114" t="str">
        <f>IF([7]道具信息!B203="","",[7]道具信息!B203)</f>
        <v/>
      </c>
      <c r="C203" s="114">
        <f>IF([7]道具信息!C203="","",[7]道具信息!C203)</f>
        <v>21131</v>
      </c>
      <c r="D203" s="114" t="str">
        <f>IF([7]道具信息!D203="","",[7]道具信息!D203)</f>
        <v>训练5分钟加速令</v>
      </c>
      <c r="E203" s="114">
        <f>IF([7]道具信息!E203="","",[7]道具信息!E203)</f>
        <v>8</v>
      </c>
      <c r="F203" s="114">
        <f>IF([7]道具信息!F203="","",[7]道具信息!F203)</f>
        <v>1</v>
      </c>
      <c r="G203" s="114">
        <f>IF([7]道具信息!G203="","",[7]道具信息!G203)</f>
        <v>1</v>
      </c>
      <c r="H203" s="114">
        <f>IF([7]道具信息!H203="","",[7]道具信息!H203)</f>
        <v>0.4</v>
      </c>
      <c r="I203" s="114">
        <f>IF([7]道具信息!I203="","",[7]道具信息!I203)</f>
        <v>8</v>
      </c>
      <c r="J203" s="114">
        <f>IF([7]道具信息!J203="","",[7]道具信息!J203)</f>
        <v>8</v>
      </c>
      <c r="K203" s="114">
        <f>IF([7]道具信息!K203="","",[7]道具信息!K203)</f>
        <v>3.2</v>
      </c>
      <c r="L203" s="114" t="str">
        <f>IF([7]道具信息!L203="","",[7]道具信息!L203)</f>
        <v>使用后士兵训练加速5分钟</v>
      </c>
      <c r="M203" s="114" t="str">
        <f>IF([7]道具信息!M203="","",[7]道具信息!M203)</f>
        <v/>
      </c>
      <c r="N203" s="114" t="str">
        <f>IF([7]道具信息!N203="","",[7]道具信息!N203)</f>
        <v/>
      </c>
      <c r="O203" s="114" t="str">
        <f>IF([7]道具信息!O203="","",[7]道具信息!O203)</f>
        <v/>
      </c>
      <c r="P203" s="114" t="str">
        <f>IF([7]道具信息!P203="","",[7]道具信息!P203)</f>
        <v/>
      </c>
      <c r="Q203" s="114" t="str">
        <f>IF([7]道具信息!Q203="","",[7]道具信息!Q203)</f>
        <v/>
      </c>
      <c r="R203" s="114" t="str">
        <f>IF([7]道具信息!R203="","",[7]道具信息!R203)</f>
        <v/>
      </c>
      <c r="S203" s="114" t="str">
        <f>IF([7]道具信息!S203="","",[7]道具信息!S203)</f>
        <v/>
      </c>
      <c r="T203" s="114" t="str">
        <f>IF([7]道具信息!T203="","",[7]道具信息!T203)</f>
        <v/>
      </c>
      <c r="U203" s="114" t="str">
        <f>IF([7]道具信息!U203="","",[7]道具信息!U203)</f>
        <v/>
      </c>
      <c r="V203" s="114" t="str">
        <f>IF([7]道具信息!V203="","",[7]道具信息!V203)</f>
        <v/>
      </c>
      <c r="W203" s="114" t="str">
        <f>IF([7]道具信息!W203="","",[7]道具信息!W203)</f>
        <v/>
      </c>
      <c r="X203" s="114" t="str">
        <f>IF([7]道具信息!X203="","",[7]道具信息!X203)</f>
        <v/>
      </c>
      <c r="Y203" s="114" t="str">
        <f>IF([7]道具信息!Y203="","",[7]道具信息!Y203)</f>
        <v/>
      </c>
      <c r="Z203" s="114" t="str">
        <f>IF([7]道具信息!Z203="","",[7]道具信息!Z203)</f>
        <v/>
      </c>
    </row>
    <row r="204" spans="1:26" x14ac:dyDescent="0.2">
      <c r="A204" s="114" t="str">
        <f>IF([7]道具信息!A204="","",[7]道具信息!A204)</f>
        <v/>
      </c>
      <c r="B204" s="114" t="str">
        <f>IF([7]道具信息!B204="","",[7]道具信息!B204)</f>
        <v/>
      </c>
      <c r="C204" s="114">
        <f>IF([7]道具信息!C204="","",[7]道具信息!C204)</f>
        <v>21132</v>
      </c>
      <c r="D204" s="114" t="str">
        <f>IF([7]道具信息!D204="","",[7]道具信息!D204)</f>
        <v>训练20分钟加速令</v>
      </c>
      <c r="E204" s="114">
        <f>IF([7]道具信息!E204="","",[7]道具信息!E204)</f>
        <v>20</v>
      </c>
      <c r="F204" s="114">
        <f>IF([7]道具信息!F204="","",[7]道具信息!F204)</f>
        <v>1</v>
      </c>
      <c r="G204" s="114">
        <f>IF([7]道具信息!G204="","",[7]道具信息!G204)</f>
        <v>1</v>
      </c>
      <c r="H204" s="114">
        <f>IF([7]道具信息!H204="","",[7]道具信息!H204)</f>
        <v>0.5</v>
      </c>
      <c r="I204" s="114">
        <f>IF([7]道具信息!I204="","",[7]道具信息!I204)</f>
        <v>20</v>
      </c>
      <c r="J204" s="114">
        <f>IF([7]道具信息!J204="","",[7]道具信息!J204)</f>
        <v>20</v>
      </c>
      <c r="K204" s="114">
        <f>IF([7]道具信息!K204="","",[7]道具信息!K204)</f>
        <v>10</v>
      </c>
      <c r="L204" s="114" t="str">
        <f>IF([7]道具信息!L204="","",[7]道具信息!L204)</f>
        <v>使用后士兵训练加速20分钟</v>
      </c>
      <c r="M204" s="114" t="str">
        <f>IF([7]道具信息!M204="","",[7]道具信息!M204)</f>
        <v/>
      </c>
      <c r="N204" s="114" t="str">
        <f>IF([7]道具信息!N204="","",[7]道具信息!N204)</f>
        <v/>
      </c>
      <c r="O204" s="114" t="str">
        <f>IF([7]道具信息!O204="","",[7]道具信息!O204)</f>
        <v/>
      </c>
      <c r="P204" s="114" t="str">
        <f>IF([7]道具信息!P204="","",[7]道具信息!P204)</f>
        <v/>
      </c>
      <c r="Q204" s="114" t="str">
        <f>IF([7]道具信息!Q204="","",[7]道具信息!Q204)</f>
        <v/>
      </c>
      <c r="R204" s="114" t="str">
        <f>IF([7]道具信息!R204="","",[7]道具信息!R204)</f>
        <v/>
      </c>
      <c r="S204" s="114" t="str">
        <f>IF([7]道具信息!S204="","",[7]道具信息!S204)</f>
        <v/>
      </c>
      <c r="T204" s="114" t="str">
        <f>IF([7]道具信息!T204="","",[7]道具信息!T204)</f>
        <v/>
      </c>
      <c r="U204" s="114" t="str">
        <f>IF([7]道具信息!U204="","",[7]道具信息!U204)</f>
        <v/>
      </c>
      <c r="V204" s="114" t="str">
        <f>IF([7]道具信息!V204="","",[7]道具信息!V204)</f>
        <v/>
      </c>
      <c r="W204" s="114" t="str">
        <f>IF([7]道具信息!W204="","",[7]道具信息!W204)</f>
        <v/>
      </c>
      <c r="X204" s="114" t="str">
        <f>IF([7]道具信息!X204="","",[7]道具信息!X204)</f>
        <v/>
      </c>
      <c r="Y204" s="114" t="str">
        <f>IF([7]道具信息!Y204="","",[7]道具信息!Y204)</f>
        <v/>
      </c>
      <c r="Z204" s="114" t="str">
        <f>IF([7]道具信息!Z204="","",[7]道具信息!Z204)</f>
        <v/>
      </c>
    </row>
    <row r="205" spans="1:26" x14ac:dyDescent="0.2">
      <c r="A205" s="114" t="str">
        <f>IF([7]道具信息!A205="","",[7]道具信息!A205)</f>
        <v/>
      </c>
      <c r="B205" s="114" t="str">
        <f>IF([7]道具信息!B205="","",[7]道具信息!B205)</f>
        <v/>
      </c>
      <c r="C205" s="114">
        <f>IF([7]道具信息!C205="","",[7]道具信息!C205)</f>
        <v>21133</v>
      </c>
      <c r="D205" s="114" t="str">
        <f>IF([7]道具信息!D205="","",[7]道具信息!D205)</f>
        <v>训练1小时加速令</v>
      </c>
      <c r="E205" s="114">
        <f>IF([7]道具信息!E205="","",[7]道具信息!E205)</f>
        <v>50</v>
      </c>
      <c r="F205" s="114">
        <f>IF([7]道具信息!F205="","",[7]道具信息!F205)</f>
        <v>1.2</v>
      </c>
      <c r="G205" s="114">
        <f>IF([7]道具信息!G205="","",[7]道具信息!G205)</f>
        <v>1</v>
      </c>
      <c r="H205" s="114">
        <f>IF([7]道具信息!H205="","",[7]道具信息!H205)</f>
        <v>0.6</v>
      </c>
      <c r="I205" s="114">
        <f>IF([7]道具信息!I205="","",[7]道具信息!I205)</f>
        <v>60</v>
      </c>
      <c r="J205" s="114">
        <f>IF([7]道具信息!J205="","",[7]道具信息!J205)</f>
        <v>50</v>
      </c>
      <c r="K205" s="114">
        <f>IF([7]道具信息!K205="","",[7]道具信息!K205)</f>
        <v>30</v>
      </c>
      <c r="L205" s="114" t="str">
        <f>IF([7]道具信息!L205="","",[7]道具信息!L205)</f>
        <v>使用后士兵训练加速1小时</v>
      </c>
      <c r="M205" s="114" t="str">
        <f>IF([7]道具信息!M205="","",[7]道具信息!M205)</f>
        <v/>
      </c>
      <c r="N205" s="114" t="str">
        <f>IF([7]道具信息!N205="","",[7]道具信息!N205)</f>
        <v/>
      </c>
      <c r="O205" s="114" t="str">
        <f>IF([7]道具信息!O205="","",[7]道具信息!O205)</f>
        <v/>
      </c>
      <c r="P205" s="114" t="str">
        <f>IF([7]道具信息!P205="","",[7]道具信息!P205)</f>
        <v/>
      </c>
      <c r="Q205" s="114" t="str">
        <f>IF([7]道具信息!Q205="","",[7]道具信息!Q205)</f>
        <v/>
      </c>
      <c r="R205" s="114" t="str">
        <f>IF([7]道具信息!R205="","",[7]道具信息!R205)</f>
        <v/>
      </c>
      <c r="S205" s="114" t="str">
        <f>IF([7]道具信息!S205="","",[7]道具信息!S205)</f>
        <v/>
      </c>
      <c r="T205" s="114" t="str">
        <f>IF([7]道具信息!T205="","",[7]道具信息!T205)</f>
        <v/>
      </c>
      <c r="U205" s="114" t="str">
        <f>IF([7]道具信息!U205="","",[7]道具信息!U205)</f>
        <v/>
      </c>
      <c r="V205" s="114" t="str">
        <f>IF([7]道具信息!V205="","",[7]道具信息!V205)</f>
        <v/>
      </c>
      <c r="W205" s="114" t="str">
        <f>IF([7]道具信息!W205="","",[7]道具信息!W205)</f>
        <v/>
      </c>
      <c r="X205" s="114" t="str">
        <f>IF([7]道具信息!X205="","",[7]道具信息!X205)</f>
        <v/>
      </c>
      <c r="Y205" s="114" t="str">
        <f>IF([7]道具信息!Y205="","",[7]道具信息!Y205)</f>
        <v/>
      </c>
      <c r="Z205" s="114" t="str">
        <f>IF([7]道具信息!Z205="","",[7]道具信息!Z205)</f>
        <v/>
      </c>
    </row>
    <row r="206" spans="1:26" x14ac:dyDescent="0.2">
      <c r="A206" s="114" t="str">
        <f>IF([7]道具信息!A206="","",[7]道具信息!A206)</f>
        <v/>
      </c>
      <c r="B206" s="114" t="str">
        <f>IF([7]道具信息!B206="","",[7]道具信息!B206)</f>
        <v/>
      </c>
      <c r="C206" s="114">
        <f>IF([7]道具信息!C206="","",[7]道具信息!C206)</f>
        <v>21134</v>
      </c>
      <c r="D206" s="114" t="str">
        <f>IF([7]道具信息!D206="","",[7]道具信息!D206)</f>
        <v>训练3小时加速令</v>
      </c>
      <c r="E206" s="114">
        <f>IF([7]道具信息!E206="","",[7]道具信息!E206)</f>
        <v>100</v>
      </c>
      <c r="F206" s="114">
        <f>IF([7]道具信息!F206="","",[7]道具信息!F206)</f>
        <v>1.8</v>
      </c>
      <c r="G206" s="114">
        <f>IF([7]道具信息!G206="","",[7]道具信息!G206)</f>
        <v>1</v>
      </c>
      <c r="H206" s="114">
        <f>IF([7]道具信息!H206="","",[7]道具信息!H206)</f>
        <v>0.8</v>
      </c>
      <c r="I206" s="114">
        <f>IF([7]道具信息!I206="","",[7]道具信息!I206)</f>
        <v>180</v>
      </c>
      <c r="J206" s="114">
        <f>IF([7]道具信息!J206="","",[7]道具信息!J206)</f>
        <v>100</v>
      </c>
      <c r="K206" s="114">
        <f>IF([7]道具信息!K206="","",[7]道具信息!K206)</f>
        <v>80</v>
      </c>
      <c r="L206" s="114" t="str">
        <f>IF([7]道具信息!L206="","",[7]道具信息!L206)</f>
        <v>使用后士兵训练加速3小时</v>
      </c>
      <c r="M206" s="114" t="str">
        <f>IF([7]道具信息!M206="","",[7]道具信息!M206)</f>
        <v/>
      </c>
      <c r="N206" s="114" t="str">
        <f>IF([7]道具信息!N206="","",[7]道具信息!N206)</f>
        <v/>
      </c>
      <c r="O206" s="114" t="str">
        <f>IF([7]道具信息!O206="","",[7]道具信息!O206)</f>
        <v/>
      </c>
      <c r="P206" s="114" t="str">
        <f>IF([7]道具信息!P206="","",[7]道具信息!P206)</f>
        <v/>
      </c>
      <c r="Q206" s="114" t="str">
        <f>IF([7]道具信息!Q206="","",[7]道具信息!Q206)</f>
        <v/>
      </c>
      <c r="R206" s="114" t="str">
        <f>IF([7]道具信息!R206="","",[7]道具信息!R206)</f>
        <v/>
      </c>
      <c r="S206" s="114" t="str">
        <f>IF([7]道具信息!S206="","",[7]道具信息!S206)</f>
        <v/>
      </c>
      <c r="T206" s="114" t="str">
        <f>IF([7]道具信息!T206="","",[7]道具信息!T206)</f>
        <v/>
      </c>
      <c r="U206" s="114" t="str">
        <f>IF([7]道具信息!U206="","",[7]道具信息!U206)</f>
        <v/>
      </c>
      <c r="V206" s="114" t="str">
        <f>IF([7]道具信息!V206="","",[7]道具信息!V206)</f>
        <v/>
      </c>
      <c r="W206" s="114" t="str">
        <f>IF([7]道具信息!W206="","",[7]道具信息!W206)</f>
        <v/>
      </c>
      <c r="X206" s="114" t="str">
        <f>IF([7]道具信息!X206="","",[7]道具信息!X206)</f>
        <v/>
      </c>
      <c r="Y206" s="114" t="str">
        <f>IF([7]道具信息!Y206="","",[7]道具信息!Y206)</f>
        <v/>
      </c>
      <c r="Z206" s="114" t="str">
        <f>IF([7]道具信息!Z206="","",[7]道具信息!Z206)</f>
        <v/>
      </c>
    </row>
    <row r="207" spans="1:26" x14ac:dyDescent="0.2">
      <c r="A207" s="114" t="str">
        <f>IF([7]道具信息!A207="","",[7]道具信息!A207)</f>
        <v/>
      </c>
      <c r="B207" s="114" t="str">
        <f>IF([7]道具信息!B207="","",[7]道具信息!B207)</f>
        <v/>
      </c>
      <c r="C207" s="114">
        <f>IF([7]道具信息!C207="","",[7]道具信息!C207)</f>
        <v>21139</v>
      </c>
      <c r="D207" s="114" t="str">
        <f>IF([7]道具信息!D207="","",[7]道具信息!D207)</f>
        <v>训练8小时加速令</v>
      </c>
      <c r="E207" s="114">
        <f>IF([7]道具信息!E207="","",[7]道具信息!E207)</f>
        <v>160</v>
      </c>
      <c r="F207" s="114">
        <f>IF([7]道具信息!F207="","",[7]道具信息!F207)</f>
        <v>3</v>
      </c>
      <c r="G207" s="114">
        <f>IF([7]道具信息!G207="","",[7]道具信息!G207)</f>
        <v>1</v>
      </c>
      <c r="H207" s="114">
        <f>IF([7]道具信息!H207="","",[7]道具信息!H207)</f>
        <v>1</v>
      </c>
      <c r="I207" s="114" t="str">
        <f>IF([7]道具信息!I207="","",[7]道具信息!I207)</f>
        <v/>
      </c>
      <c r="J207" s="114" t="str">
        <f>IF([7]道具信息!J207="","",[7]道具信息!J207)</f>
        <v/>
      </c>
      <c r="K207" s="114" t="str">
        <f>IF([7]道具信息!K207="","",[7]道具信息!K207)</f>
        <v/>
      </c>
      <c r="L207" s="114" t="str">
        <f>IF([7]道具信息!L207="","",[7]道具信息!L207)</f>
        <v/>
      </c>
      <c r="M207" s="114" t="str">
        <f>IF([7]道具信息!M207="","",[7]道具信息!M207)</f>
        <v/>
      </c>
      <c r="N207" s="114" t="str">
        <f>IF([7]道具信息!N207="","",[7]道具信息!N207)</f>
        <v/>
      </c>
      <c r="O207" s="114" t="str">
        <f>IF([7]道具信息!O207="","",[7]道具信息!O207)</f>
        <v/>
      </c>
      <c r="P207" s="114" t="str">
        <f>IF([7]道具信息!P207="","",[7]道具信息!P207)</f>
        <v/>
      </c>
      <c r="Q207" s="114" t="str">
        <f>IF([7]道具信息!Q207="","",[7]道具信息!Q207)</f>
        <v/>
      </c>
      <c r="R207" s="114" t="str">
        <f>IF([7]道具信息!R207="","",[7]道具信息!R207)</f>
        <v/>
      </c>
      <c r="S207" s="114" t="str">
        <f>IF([7]道具信息!S207="","",[7]道具信息!S207)</f>
        <v/>
      </c>
      <c r="T207" s="114" t="str">
        <f>IF([7]道具信息!T207="","",[7]道具信息!T207)</f>
        <v/>
      </c>
      <c r="U207" s="114" t="str">
        <f>IF([7]道具信息!U207="","",[7]道具信息!U207)</f>
        <v/>
      </c>
      <c r="V207" s="114" t="str">
        <f>IF([7]道具信息!V207="","",[7]道具信息!V207)</f>
        <v/>
      </c>
      <c r="W207" s="114" t="str">
        <f>IF([7]道具信息!W207="","",[7]道具信息!W207)</f>
        <v/>
      </c>
      <c r="X207" s="114" t="str">
        <f>IF([7]道具信息!X207="","",[7]道具信息!X207)</f>
        <v/>
      </c>
      <c r="Y207" s="114" t="str">
        <f>IF([7]道具信息!Y207="","",[7]道具信息!Y207)</f>
        <v/>
      </c>
      <c r="Z207" s="114" t="str">
        <f>IF([7]道具信息!Z207="","",[7]道具信息!Z207)</f>
        <v/>
      </c>
    </row>
    <row r="208" spans="1:26" x14ac:dyDescent="0.2">
      <c r="A208" s="114" t="str">
        <f>IF([7]道具信息!A208="","",[7]道具信息!A208)</f>
        <v/>
      </c>
      <c r="B208" s="114" t="str">
        <f>IF([7]道具信息!B208="","",[7]道具信息!B208)</f>
        <v/>
      </c>
      <c r="C208" s="114" t="str">
        <f>IF([7]道具信息!C208="","",[7]道具信息!C208)</f>
        <v/>
      </c>
      <c r="D208" s="114" t="str">
        <f>IF([7]道具信息!D208="","",[7]道具信息!D208)</f>
        <v/>
      </c>
      <c r="E208" s="114" t="str">
        <f>IF([7]道具信息!E208="","",[7]道具信息!E208)</f>
        <v/>
      </c>
      <c r="F208" s="114">
        <f>IF([7]道具信息!F208="","",[7]道具信息!F208)</f>
        <v>1</v>
      </c>
      <c r="G208" s="114">
        <f>IF([7]道具信息!G208="","",[7]道具信息!G208)</f>
        <v>1</v>
      </c>
      <c r="H208" s="114">
        <f>IF([7]道具信息!H208="","",[7]道具信息!H208)</f>
        <v>1</v>
      </c>
      <c r="I208" s="114" t="str">
        <f>IF([7]道具信息!I208="","",[7]道具信息!I208)</f>
        <v/>
      </c>
      <c r="J208" s="114" t="str">
        <f>IF([7]道具信息!J208="","",[7]道具信息!J208)</f>
        <v/>
      </c>
      <c r="K208" s="114" t="str">
        <f>IF([7]道具信息!K208="","",[7]道具信息!K208)</f>
        <v/>
      </c>
      <c r="L208" s="114" t="str">
        <f>IF([7]道具信息!L208="","",[7]道具信息!L208)</f>
        <v/>
      </c>
      <c r="M208" s="114" t="str">
        <f>IF([7]道具信息!M208="","",[7]道具信息!M208)</f>
        <v/>
      </c>
      <c r="N208" s="114" t="str">
        <f>IF([7]道具信息!N208="","",[7]道具信息!N208)</f>
        <v/>
      </c>
      <c r="O208" s="114" t="str">
        <f>IF([7]道具信息!O208="","",[7]道具信息!O208)</f>
        <v/>
      </c>
      <c r="P208" s="114" t="str">
        <f>IF([7]道具信息!P208="","",[7]道具信息!P208)</f>
        <v/>
      </c>
      <c r="Q208" s="114" t="str">
        <f>IF([7]道具信息!Q208="","",[7]道具信息!Q208)</f>
        <v/>
      </c>
      <c r="R208" s="114" t="str">
        <f>IF([7]道具信息!R208="","",[7]道具信息!R208)</f>
        <v/>
      </c>
      <c r="S208" s="114" t="str">
        <f>IF([7]道具信息!S208="","",[7]道具信息!S208)</f>
        <v/>
      </c>
      <c r="T208" s="114" t="str">
        <f>IF([7]道具信息!T208="","",[7]道具信息!T208)</f>
        <v/>
      </c>
      <c r="U208" s="114" t="str">
        <f>IF([7]道具信息!U208="","",[7]道具信息!U208)</f>
        <v/>
      </c>
      <c r="V208" s="114" t="str">
        <f>IF([7]道具信息!V208="","",[7]道具信息!V208)</f>
        <v/>
      </c>
      <c r="W208" s="114" t="str">
        <f>IF([7]道具信息!W208="","",[7]道具信息!W208)</f>
        <v/>
      </c>
      <c r="X208" s="114" t="str">
        <f>IF([7]道具信息!X208="","",[7]道具信息!X208)</f>
        <v/>
      </c>
      <c r="Y208" s="114" t="str">
        <f>IF([7]道具信息!Y208="","",[7]道具信息!Y208)</f>
        <v/>
      </c>
      <c r="Z208" s="114" t="str">
        <f>IF([7]道具信息!Z208="","",[7]道具信息!Z208)</f>
        <v/>
      </c>
    </row>
    <row r="209" spans="1:26" x14ac:dyDescent="0.2">
      <c r="A209" s="114" t="str">
        <f>IF([7]道具信息!A209="","",[7]道具信息!A209)</f>
        <v/>
      </c>
      <c r="B209" s="114" t="str">
        <f>IF([7]道具信息!B209="","",[7]道具信息!B209)</f>
        <v/>
      </c>
      <c r="C209" s="114">
        <f>IF([7]道具信息!C209="","",[7]道具信息!C209)</f>
        <v>21140</v>
      </c>
      <c r="D209" s="114" t="str">
        <f>IF([7]道具信息!D209="","",[7]道具信息!D209)</f>
        <v>圣人1分钟加速令</v>
      </c>
      <c r="E209" s="114">
        <f>IF([7]道具信息!E209="","",[7]道具信息!E209)</f>
        <v>2</v>
      </c>
      <c r="F209" s="114">
        <f>IF([7]道具信息!F209="","",[7]道具信息!F209)</f>
        <v>1</v>
      </c>
      <c r="G209" s="114">
        <f>IF([7]道具信息!G209="","",[7]道具信息!G209)</f>
        <v>1</v>
      </c>
      <c r="H209" s="114">
        <f>IF([7]道具信息!H209="","",[7]道具信息!H209)</f>
        <v>0.3</v>
      </c>
      <c r="I209" s="114">
        <f>IF([7]道具信息!I209="","",[7]道具信息!I209)</f>
        <v>2</v>
      </c>
      <c r="J209" s="114">
        <f>IF([7]道具信息!J209="","",[7]道具信息!J209)</f>
        <v>2</v>
      </c>
      <c r="K209" s="114">
        <f>IF([7]道具信息!K209="","",[7]道具信息!K209)</f>
        <v>0.6</v>
      </c>
      <c r="L209" s="114" t="str">
        <f>IF([7]道具信息!L209="","",[7]道具信息!L209)</f>
        <v>使用后士兵训练加速1分钟</v>
      </c>
      <c r="M209" s="114" t="str">
        <f>IF([7]道具信息!M209="","",[7]道具信息!M209)</f>
        <v/>
      </c>
      <c r="N209" s="114" t="str">
        <f>IF([7]道具信息!N209="","",[7]道具信息!N209)</f>
        <v/>
      </c>
      <c r="O209" s="114" t="str">
        <f>IF([7]道具信息!O209="","",[7]道具信息!O209)</f>
        <v/>
      </c>
      <c r="P209" s="114" t="str">
        <f>IF([7]道具信息!P209="","",[7]道具信息!P209)</f>
        <v/>
      </c>
      <c r="Q209" s="114" t="str">
        <f>IF([7]道具信息!Q209="","",[7]道具信息!Q209)</f>
        <v/>
      </c>
      <c r="R209" s="114" t="str">
        <f>IF([7]道具信息!R209="","",[7]道具信息!R209)</f>
        <v/>
      </c>
      <c r="S209" s="114" t="str">
        <f>IF([7]道具信息!S209="","",[7]道具信息!S209)</f>
        <v/>
      </c>
      <c r="T209" s="114" t="str">
        <f>IF([7]道具信息!T209="","",[7]道具信息!T209)</f>
        <v/>
      </c>
      <c r="U209" s="114" t="str">
        <f>IF([7]道具信息!U209="","",[7]道具信息!U209)</f>
        <v/>
      </c>
      <c r="V209" s="114" t="str">
        <f>IF([7]道具信息!V209="","",[7]道具信息!V209)</f>
        <v/>
      </c>
      <c r="W209" s="114" t="str">
        <f>IF([7]道具信息!W209="","",[7]道具信息!W209)</f>
        <v/>
      </c>
      <c r="X209" s="114" t="str">
        <f>IF([7]道具信息!X209="","",[7]道具信息!X209)</f>
        <v/>
      </c>
      <c r="Y209" s="114" t="str">
        <f>IF([7]道具信息!Y209="","",[7]道具信息!Y209)</f>
        <v/>
      </c>
      <c r="Z209" s="114" t="str">
        <f>IF([7]道具信息!Z209="","",[7]道具信息!Z209)</f>
        <v/>
      </c>
    </row>
    <row r="210" spans="1:26" x14ac:dyDescent="0.2">
      <c r="A210" s="114" t="str">
        <f>IF([7]道具信息!A210="","",[7]道具信息!A210)</f>
        <v/>
      </c>
      <c r="B210" s="114" t="str">
        <f>IF([7]道具信息!B210="","",[7]道具信息!B210)</f>
        <v/>
      </c>
      <c r="C210" s="114">
        <f>IF([7]道具信息!C210="","",[7]道具信息!C210)</f>
        <v>21141</v>
      </c>
      <c r="D210" s="114" t="str">
        <f>IF([7]道具信息!D210="","",[7]道具信息!D210)</f>
        <v>圣人5分钟加速令</v>
      </c>
      <c r="E210" s="114">
        <f>IF([7]道具信息!E210="","",[7]道具信息!E210)</f>
        <v>8</v>
      </c>
      <c r="F210" s="114">
        <f>IF([7]道具信息!F210="","",[7]道具信息!F210)</f>
        <v>1</v>
      </c>
      <c r="G210" s="114">
        <f>IF([7]道具信息!G210="","",[7]道具信息!G210)</f>
        <v>1</v>
      </c>
      <c r="H210" s="114">
        <f>IF([7]道具信息!H210="","",[7]道具信息!H210)</f>
        <v>0.4</v>
      </c>
      <c r="I210" s="114">
        <f>IF([7]道具信息!I210="","",[7]道具信息!I210)</f>
        <v>8</v>
      </c>
      <c r="J210" s="114">
        <f>IF([7]道具信息!J210="","",[7]道具信息!J210)</f>
        <v>8</v>
      </c>
      <c r="K210" s="114">
        <f>IF([7]道具信息!K210="","",[7]道具信息!K210)</f>
        <v>3.2</v>
      </c>
      <c r="L210" s="114" t="str">
        <f>IF([7]道具信息!L210="","",[7]道具信息!L210)</f>
        <v>使用后士兵训练加速5分钟</v>
      </c>
      <c r="M210" s="114" t="str">
        <f>IF([7]道具信息!M210="","",[7]道具信息!M210)</f>
        <v/>
      </c>
      <c r="N210" s="114" t="str">
        <f>IF([7]道具信息!N210="","",[7]道具信息!N210)</f>
        <v/>
      </c>
      <c r="O210" s="114" t="str">
        <f>IF([7]道具信息!O210="","",[7]道具信息!O210)</f>
        <v/>
      </c>
      <c r="P210" s="114" t="str">
        <f>IF([7]道具信息!P210="","",[7]道具信息!P210)</f>
        <v/>
      </c>
      <c r="Q210" s="114" t="str">
        <f>IF([7]道具信息!Q210="","",[7]道具信息!Q210)</f>
        <v/>
      </c>
      <c r="R210" s="114" t="str">
        <f>IF([7]道具信息!R210="","",[7]道具信息!R210)</f>
        <v/>
      </c>
      <c r="S210" s="114" t="str">
        <f>IF([7]道具信息!S210="","",[7]道具信息!S210)</f>
        <v/>
      </c>
      <c r="T210" s="114" t="str">
        <f>IF([7]道具信息!T210="","",[7]道具信息!T210)</f>
        <v/>
      </c>
      <c r="U210" s="114" t="str">
        <f>IF([7]道具信息!U210="","",[7]道具信息!U210)</f>
        <v/>
      </c>
      <c r="V210" s="114" t="str">
        <f>IF([7]道具信息!V210="","",[7]道具信息!V210)</f>
        <v/>
      </c>
      <c r="W210" s="114" t="str">
        <f>IF([7]道具信息!W210="","",[7]道具信息!W210)</f>
        <v/>
      </c>
      <c r="X210" s="114" t="str">
        <f>IF([7]道具信息!X210="","",[7]道具信息!X210)</f>
        <v/>
      </c>
      <c r="Y210" s="114" t="str">
        <f>IF([7]道具信息!Y210="","",[7]道具信息!Y210)</f>
        <v/>
      </c>
      <c r="Z210" s="114" t="str">
        <f>IF([7]道具信息!Z210="","",[7]道具信息!Z210)</f>
        <v/>
      </c>
    </row>
    <row r="211" spans="1:26" x14ac:dyDescent="0.2">
      <c r="A211" s="114" t="str">
        <f>IF([7]道具信息!A211="","",[7]道具信息!A211)</f>
        <v/>
      </c>
      <c r="B211" s="114" t="str">
        <f>IF([7]道具信息!B211="","",[7]道具信息!B211)</f>
        <v/>
      </c>
      <c r="C211" s="114">
        <f>IF([7]道具信息!C211="","",[7]道具信息!C211)</f>
        <v>21142</v>
      </c>
      <c r="D211" s="114" t="str">
        <f>IF([7]道具信息!D211="","",[7]道具信息!D211)</f>
        <v>圣人20分钟加速令</v>
      </c>
      <c r="E211" s="114">
        <f>IF([7]道具信息!E211="","",[7]道具信息!E211)</f>
        <v>20</v>
      </c>
      <c r="F211" s="114">
        <f>IF([7]道具信息!F211="","",[7]道具信息!F211)</f>
        <v>1</v>
      </c>
      <c r="G211" s="114">
        <f>IF([7]道具信息!G211="","",[7]道具信息!G211)</f>
        <v>1</v>
      </c>
      <c r="H211" s="114">
        <f>IF([7]道具信息!H211="","",[7]道具信息!H211)</f>
        <v>0.5</v>
      </c>
      <c r="I211" s="114" t="str">
        <f>IF([7]道具信息!I211="","",[7]道具信息!I211)</f>
        <v/>
      </c>
      <c r="J211" s="114" t="str">
        <f>IF([7]道具信息!J211="","",[7]道具信息!J211)</f>
        <v/>
      </c>
      <c r="K211" s="114" t="str">
        <f>IF([7]道具信息!K211="","",[7]道具信息!K211)</f>
        <v/>
      </c>
      <c r="L211" s="114" t="str">
        <f>IF([7]道具信息!L211="","",[7]道具信息!L211)</f>
        <v>使用后每次可增加部队100%的行军速度</v>
      </c>
      <c r="M211" s="114" t="str">
        <f>IF([7]道具信息!M211="","",[7]道具信息!M211)</f>
        <v/>
      </c>
      <c r="N211" s="114" t="str">
        <f>IF([7]道具信息!N211="","",[7]道具信息!N211)</f>
        <v/>
      </c>
      <c r="O211" s="114" t="str">
        <f>IF([7]道具信息!O211="","",[7]道具信息!O211)</f>
        <v/>
      </c>
      <c r="P211" s="114" t="str">
        <f>IF([7]道具信息!P211="","",[7]道具信息!P211)</f>
        <v/>
      </c>
      <c r="Q211" s="114" t="str">
        <f>IF([7]道具信息!Q211="","",[7]道具信息!Q211)</f>
        <v/>
      </c>
      <c r="R211" s="114" t="str">
        <f>IF([7]道具信息!R211="","",[7]道具信息!R211)</f>
        <v/>
      </c>
      <c r="S211" s="114" t="str">
        <f>IF([7]道具信息!S211="","",[7]道具信息!S211)</f>
        <v/>
      </c>
      <c r="T211" s="114" t="str">
        <f>IF([7]道具信息!T211="","",[7]道具信息!T211)</f>
        <v/>
      </c>
      <c r="U211" s="114" t="str">
        <f>IF([7]道具信息!U211="","",[7]道具信息!U211)</f>
        <v/>
      </c>
      <c r="V211" s="114" t="str">
        <f>IF([7]道具信息!V211="","",[7]道具信息!V211)</f>
        <v/>
      </c>
      <c r="W211" s="114" t="str">
        <f>IF([7]道具信息!W211="","",[7]道具信息!W211)</f>
        <v/>
      </c>
      <c r="X211" s="114" t="str">
        <f>IF([7]道具信息!X211="","",[7]道具信息!X211)</f>
        <v/>
      </c>
      <c r="Y211" s="114" t="str">
        <f>IF([7]道具信息!Y211="","",[7]道具信息!Y211)</f>
        <v/>
      </c>
      <c r="Z211" s="114" t="str">
        <f>IF([7]道具信息!Z211="","",[7]道具信息!Z211)</f>
        <v/>
      </c>
    </row>
    <row r="212" spans="1:26" x14ac:dyDescent="0.2">
      <c r="A212" s="114" t="str">
        <f>IF([7]道具信息!A212="","",[7]道具信息!A212)</f>
        <v/>
      </c>
      <c r="B212" s="114" t="str">
        <f>IF([7]道具信息!B212="","",[7]道具信息!B212)</f>
        <v/>
      </c>
      <c r="C212" s="114">
        <f>IF([7]道具信息!C212="","",[7]道具信息!C212)</f>
        <v>21143</v>
      </c>
      <c r="D212" s="114" t="str">
        <f>IF([7]道具信息!D212="","",[7]道具信息!D212)</f>
        <v>圣人1小时加速令</v>
      </c>
      <c r="E212" s="114">
        <f>IF([7]道具信息!E212="","",[7]道具信息!E212)</f>
        <v>50</v>
      </c>
      <c r="F212" s="114">
        <f>IF([7]道具信息!F212="","",[7]道具信息!F212)</f>
        <v>1.2</v>
      </c>
      <c r="G212" s="114">
        <f>IF([7]道具信息!G212="","",[7]道具信息!G212)</f>
        <v>1</v>
      </c>
      <c r="H212" s="114">
        <f>IF([7]道具信息!H212="","",[7]道具信息!H212)</f>
        <v>0.6</v>
      </c>
      <c r="I212" s="114">
        <f>IF([7]道具信息!I212="","",[7]道具信息!I212)</f>
        <v>60</v>
      </c>
      <c r="J212" s="114">
        <f>IF([7]道具信息!J212="","",[7]道具信息!J212)</f>
        <v>50</v>
      </c>
      <c r="K212" s="114">
        <f>IF([7]道具信息!K212="","",[7]道具信息!K212)</f>
        <v>30</v>
      </c>
      <c r="L212" s="114" t="str">
        <f>IF([7]道具信息!L212="","",[7]道具信息!L212)</f>
        <v>使用后士兵训练加速1小时</v>
      </c>
      <c r="M212" s="114" t="str">
        <f>IF([7]道具信息!M212="","",[7]道具信息!M212)</f>
        <v/>
      </c>
      <c r="N212" s="114" t="str">
        <f>IF([7]道具信息!N212="","",[7]道具信息!N212)</f>
        <v/>
      </c>
      <c r="O212" s="114" t="str">
        <f>IF([7]道具信息!O212="","",[7]道具信息!O212)</f>
        <v/>
      </c>
      <c r="P212" s="114" t="str">
        <f>IF([7]道具信息!P212="","",[7]道具信息!P212)</f>
        <v/>
      </c>
      <c r="Q212" s="114" t="str">
        <f>IF([7]道具信息!Q212="","",[7]道具信息!Q212)</f>
        <v/>
      </c>
      <c r="R212" s="114" t="str">
        <f>IF([7]道具信息!R212="","",[7]道具信息!R212)</f>
        <v/>
      </c>
      <c r="S212" s="114" t="str">
        <f>IF([7]道具信息!S212="","",[7]道具信息!S212)</f>
        <v/>
      </c>
      <c r="T212" s="114" t="str">
        <f>IF([7]道具信息!T212="","",[7]道具信息!T212)</f>
        <v/>
      </c>
      <c r="U212" s="114" t="str">
        <f>IF([7]道具信息!U212="","",[7]道具信息!U212)</f>
        <v/>
      </c>
      <c r="V212" s="114" t="str">
        <f>IF([7]道具信息!V212="","",[7]道具信息!V212)</f>
        <v/>
      </c>
      <c r="W212" s="114" t="str">
        <f>IF([7]道具信息!W212="","",[7]道具信息!W212)</f>
        <v/>
      </c>
      <c r="X212" s="114" t="str">
        <f>IF([7]道具信息!X212="","",[7]道具信息!X212)</f>
        <v/>
      </c>
      <c r="Y212" s="114" t="str">
        <f>IF([7]道具信息!Y212="","",[7]道具信息!Y212)</f>
        <v/>
      </c>
      <c r="Z212" s="114" t="str">
        <f>IF([7]道具信息!Z212="","",[7]道具信息!Z212)</f>
        <v/>
      </c>
    </row>
    <row r="213" spans="1:26" x14ac:dyDescent="0.2">
      <c r="A213" s="114" t="str">
        <f>IF([7]道具信息!A213="","",[7]道具信息!A213)</f>
        <v/>
      </c>
      <c r="B213" s="114" t="str">
        <f>IF([7]道具信息!B213="","",[7]道具信息!B213)</f>
        <v/>
      </c>
      <c r="C213" s="114">
        <f>IF([7]道具信息!C213="","",[7]道具信息!C213)</f>
        <v>21144</v>
      </c>
      <c r="D213" s="114" t="str">
        <f>IF([7]道具信息!D213="","",[7]道具信息!D213)</f>
        <v>圣人3小时加速令</v>
      </c>
      <c r="E213" s="114">
        <f>IF([7]道具信息!E213="","",[7]道具信息!E213)</f>
        <v>100</v>
      </c>
      <c r="F213" s="114">
        <f>IF([7]道具信息!F213="","",[7]道具信息!F213)</f>
        <v>1.8</v>
      </c>
      <c r="G213" s="114">
        <f>IF([7]道具信息!G213="","",[7]道具信息!G213)</f>
        <v>1</v>
      </c>
      <c r="H213" s="114">
        <f>IF([7]道具信息!H213="","",[7]道具信息!H213)</f>
        <v>0.8</v>
      </c>
      <c r="I213" s="114" t="str">
        <f>IF([7]道具信息!I213="","",[7]道具信息!I213)</f>
        <v/>
      </c>
      <c r="J213" s="114" t="str">
        <f>IF([7]道具信息!J213="","",[7]道具信息!J213)</f>
        <v/>
      </c>
      <c r="K213" s="114" t="str">
        <f>IF([7]道具信息!K213="","",[7]道具信息!K213)</f>
        <v/>
      </c>
      <c r="L213" s="114" t="str">
        <f>IF([7]道具信息!L213="","",[7]道具信息!L213)</f>
        <v/>
      </c>
      <c r="M213" s="114" t="str">
        <f>IF([7]道具信息!M213="","",[7]道具信息!M213)</f>
        <v/>
      </c>
      <c r="N213" s="114" t="str">
        <f>IF([7]道具信息!N213="","",[7]道具信息!N213)</f>
        <v/>
      </c>
      <c r="O213" s="114" t="str">
        <f>IF([7]道具信息!O213="","",[7]道具信息!O213)</f>
        <v/>
      </c>
      <c r="P213" s="114" t="str">
        <f>IF([7]道具信息!P213="","",[7]道具信息!P213)</f>
        <v/>
      </c>
      <c r="Q213" s="114" t="str">
        <f>IF([7]道具信息!Q213="","",[7]道具信息!Q213)</f>
        <v/>
      </c>
      <c r="R213" s="114" t="str">
        <f>IF([7]道具信息!R213="","",[7]道具信息!R213)</f>
        <v/>
      </c>
      <c r="S213" s="114" t="str">
        <f>IF([7]道具信息!S213="","",[7]道具信息!S213)</f>
        <v/>
      </c>
      <c r="T213" s="114" t="str">
        <f>IF([7]道具信息!T213="","",[7]道具信息!T213)</f>
        <v/>
      </c>
      <c r="U213" s="114" t="str">
        <f>IF([7]道具信息!U213="","",[7]道具信息!U213)</f>
        <v/>
      </c>
      <c r="V213" s="114" t="str">
        <f>IF([7]道具信息!V213="","",[7]道具信息!V213)</f>
        <v/>
      </c>
      <c r="W213" s="114" t="str">
        <f>IF([7]道具信息!W213="","",[7]道具信息!W213)</f>
        <v/>
      </c>
      <c r="X213" s="114" t="str">
        <f>IF([7]道具信息!X213="","",[7]道具信息!X213)</f>
        <v/>
      </c>
      <c r="Y213" s="114" t="str">
        <f>IF([7]道具信息!Y213="","",[7]道具信息!Y213)</f>
        <v/>
      </c>
      <c r="Z213" s="114" t="str">
        <f>IF([7]道具信息!Z213="","",[7]道具信息!Z213)</f>
        <v/>
      </c>
    </row>
    <row r="214" spans="1:26" x14ac:dyDescent="0.2">
      <c r="A214" s="114" t="str">
        <f>IF([7]道具信息!A214="","",[7]道具信息!A214)</f>
        <v/>
      </c>
      <c r="B214" s="114" t="str">
        <f>IF([7]道具信息!B214="","",[7]道具信息!B214)</f>
        <v/>
      </c>
      <c r="C214" s="114">
        <f>IF([7]道具信息!C214="","",[7]道具信息!C214)</f>
        <v>21145</v>
      </c>
      <c r="D214" s="114" t="str">
        <f>IF([7]道具信息!D214="","",[7]道具信息!D214)</f>
        <v>圣人8小时加速令</v>
      </c>
      <c r="E214" s="114">
        <f>IF([7]道具信息!E214="","",[7]道具信息!E214)</f>
        <v>160</v>
      </c>
      <c r="F214" s="114">
        <f>IF([7]道具信息!F214="","",[7]道具信息!F214)</f>
        <v>3</v>
      </c>
      <c r="G214" s="114">
        <f>IF([7]道具信息!G214="","",[7]道具信息!G214)</f>
        <v>1</v>
      </c>
      <c r="H214" s="114">
        <f>IF([7]道具信息!H214="","",[7]道具信息!H214)</f>
        <v>1</v>
      </c>
      <c r="I214" s="114">
        <f>IF([7]道具信息!I214="","",[7]道具信息!I214)</f>
        <v>480</v>
      </c>
      <c r="J214" s="114">
        <f>IF([7]道具信息!J214="","",[7]道具信息!J214)</f>
        <v>160</v>
      </c>
      <c r="K214" s="114">
        <f>IF([7]道具信息!K214="","",[7]道具信息!K214)</f>
        <v>160</v>
      </c>
      <c r="L214" s="114" t="str">
        <f>IF([7]道具信息!L214="","",[7]道具信息!L214)</f>
        <v>使用后士兵训练加速8小时</v>
      </c>
      <c r="M214" s="114" t="str">
        <f>IF([7]道具信息!M214="","",[7]道具信息!M214)</f>
        <v/>
      </c>
      <c r="N214" s="114" t="str">
        <f>IF([7]道具信息!N214="","",[7]道具信息!N214)</f>
        <v/>
      </c>
      <c r="O214" s="114" t="str">
        <f>IF([7]道具信息!O214="","",[7]道具信息!O214)</f>
        <v/>
      </c>
      <c r="P214" s="114" t="str">
        <f>IF([7]道具信息!P214="","",[7]道具信息!P214)</f>
        <v/>
      </c>
      <c r="Q214" s="114" t="str">
        <f>IF([7]道具信息!Q214="","",[7]道具信息!Q214)</f>
        <v/>
      </c>
      <c r="R214" s="114" t="str">
        <f>IF([7]道具信息!R214="","",[7]道具信息!R214)</f>
        <v/>
      </c>
      <c r="S214" s="114" t="str">
        <f>IF([7]道具信息!S214="","",[7]道具信息!S214)</f>
        <v/>
      </c>
      <c r="T214" s="114" t="str">
        <f>IF([7]道具信息!T214="","",[7]道具信息!T214)</f>
        <v/>
      </c>
      <c r="U214" s="114" t="str">
        <f>IF([7]道具信息!U214="","",[7]道具信息!U214)</f>
        <v/>
      </c>
      <c r="V214" s="114" t="str">
        <f>IF([7]道具信息!V214="","",[7]道具信息!V214)</f>
        <v/>
      </c>
      <c r="W214" s="114" t="str">
        <f>IF([7]道具信息!W214="","",[7]道具信息!W214)</f>
        <v/>
      </c>
      <c r="X214" s="114" t="str">
        <f>IF([7]道具信息!X214="","",[7]道具信息!X214)</f>
        <v/>
      </c>
      <c r="Y214" s="114" t="str">
        <f>IF([7]道具信息!Y214="","",[7]道具信息!Y214)</f>
        <v/>
      </c>
      <c r="Z214" s="114" t="str">
        <f>IF([7]道具信息!Z214="","",[7]道具信息!Z214)</f>
        <v/>
      </c>
    </row>
    <row r="215" spans="1:26" x14ac:dyDescent="0.2">
      <c r="A215" s="114" t="str">
        <f>IF([7]道具信息!A215="","",[7]道具信息!A215)</f>
        <v/>
      </c>
      <c r="B215" s="114" t="str">
        <f>IF([7]道具信息!B215="","",[7]道具信息!B215)</f>
        <v/>
      </c>
      <c r="C215" s="114" t="str">
        <f>IF([7]道具信息!C215="","",[7]道具信息!C215)</f>
        <v/>
      </c>
      <c r="D215" s="114" t="str">
        <f>IF([7]道具信息!D215="","",[7]道具信息!D215)</f>
        <v/>
      </c>
      <c r="E215" s="114" t="str">
        <f>IF([7]道具信息!E215="","",[7]道具信息!E215)</f>
        <v/>
      </c>
      <c r="F215" s="114">
        <f>IF([7]道具信息!F215="","",[7]道具信息!F215)</f>
        <v>1</v>
      </c>
      <c r="G215" s="114">
        <f>IF([7]道具信息!G215="","",[7]道具信息!G215)</f>
        <v>1</v>
      </c>
      <c r="H215" s="114">
        <f>IF([7]道具信息!H215="","",[7]道具信息!H215)</f>
        <v>0.4</v>
      </c>
      <c r="I215" s="114" t="str">
        <f>IF([7]道具信息!I215="","",[7]道具信息!I215)</f>
        <v/>
      </c>
      <c r="J215" s="114" t="str">
        <f>IF([7]道具信息!J215="","",[7]道具信息!J215)</f>
        <v/>
      </c>
      <c r="K215" s="114" t="str">
        <f>IF([7]道具信息!K215="","",[7]道具信息!K215)</f>
        <v/>
      </c>
      <c r="L215" s="114" t="str">
        <f>IF([7]道具信息!L215="","",[7]道具信息!L215)</f>
        <v/>
      </c>
      <c r="M215" s="114" t="str">
        <f>IF([7]道具信息!M215="","",[7]道具信息!M215)</f>
        <v/>
      </c>
      <c r="N215" s="114" t="str">
        <f>IF([7]道具信息!N215="","",[7]道具信息!N215)</f>
        <v/>
      </c>
      <c r="O215" s="114" t="str">
        <f>IF([7]道具信息!O215="","",[7]道具信息!O215)</f>
        <v/>
      </c>
      <c r="P215" s="114" t="str">
        <f>IF([7]道具信息!P215="","",[7]道具信息!P215)</f>
        <v/>
      </c>
      <c r="Q215" s="114" t="str">
        <f>IF([7]道具信息!Q215="","",[7]道具信息!Q215)</f>
        <v/>
      </c>
      <c r="R215" s="114" t="str">
        <f>IF([7]道具信息!R215="","",[7]道具信息!R215)</f>
        <v/>
      </c>
      <c r="S215" s="114" t="str">
        <f>IF([7]道具信息!S215="","",[7]道具信息!S215)</f>
        <v/>
      </c>
      <c r="T215" s="114" t="str">
        <f>IF([7]道具信息!T215="","",[7]道具信息!T215)</f>
        <v/>
      </c>
      <c r="U215" s="114" t="str">
        <f>IF([7]道具信息!U215="","",[7]道具信息!U215)</f>
        <v/>
      </c>
      <c r="V215" s="114" t="str">
        <f>IF([7]道具信息!V215="","",[7]道具信息!V215)</f>
        <v/>
      </c>
      <c r="W215" s="114" t="str">
        <f>IF([7]道具信息!W215="","",[7]道具信息!W215)</f>
        <v/>
      </c>
      <c r="X215" s="114" t="str">
        <f>IF([7]道具信息!X215="","",[7]道具信息!X215)</f>
        <v/>
      </c>
      <c r="Y215" s="114" t="str">
        <f>IF([7]道具信息!Y215="","",[7]道具信息!Y215)</f>
        <v/>
      </c>
      <c r="Z215" s="114" t="str">
        <f>IF([7]道具信息!Z215="","",[7]道具信息!Z215)</f>
        <v/>
      </c>
    </row>
    <row r="216" spans="1:26" x14ac:dyDescent="0.2">
      <c r="A216" s="114" t="str">
        <f>IF([7]道具信息!A216="","",[7]道具信息!A216)</f>
        <v/>
      </c>
      <c r="B216" s="114" t="str">
        <f>IF([7]道具信息!B216="","",[7]道具信息!B216)</f>
        <v/>
      </c>
      <c r="C216" s="114">
        <f>IF([7]道具信息!C216="","",[7]道具信息!C216)</f>
        <v>21125</v>
      </c>
      <c r="D216" s="114" t="str">
        <f>IF([7]道具信息!D216="","",[7]道具信息!D216)</f>
        <v>通用1分钟加速令</v>
      </c>
      <c r="E216" s="114">
        <f>IF([7]道具信息!E216="","",[7]道具信息!E216)</f>
        <v>2</v>
      </c>
      <c r="F216" s="114">
        <f>IF([7]道具信息!F216="","",[7]道具信息!F216)</f>
        <v>1</v>
      </c>
      <c r="G216" s="114">
        <f>IF([7]道具信息!G216="","",[7]道具信息!G216)</f>
        <v>1</v>
      </c>
      <c r="H216" s="114">
        <f>IF([7]道具信息!H216="","",[7]道具信息!H216)</f>
        <v>0.3</v>
      </c>
      <c r="I216" s="114">
        <f>IF([7]道具信息!I216="","",[7]道具信息!I216)</f>
        <v>2</v>
      </c>
      <c r="J216" s="114">
        <f>IF([7]道具信息!J216="","",[7]道具信息!J216)</f>
        <v>2</v>
      </c>
      <c r="K216" s="114">
        <f>IF([7]道具信息!K216="","",[7]道具信息!K216)</f>
        <v>0.6</v>
      </c>
      <c r="L216" s="114" t="str">
        <f>IF([7]道具信息!L216="","",[7]道具信息!L216)</f>
        <v>使用后任意队列加速1分钟</v>
      </c>
      <c r="M216" s="114" t="str">
        <f>IF([7]道具信息!M216="","",[7]道具信息!M216)</f>
        <v/>
      </c>
      <c r="N216" s="114" t="str">
        <f>IF([7]道具信息!N216="","",[7]道具信息!N216)</f>
        <v/>
      </c>
      <c r="O216" s="114" t="str">
        <f>IF([7]道具信息!O216="","",[7]道具信息!O216)</f>
        <v/>
      </c>
      <c r="P216" s="114" t="str">
        <f>IF([7]道具信息!P216="","",[7]道具信息!P216)</f>
        <v/>
      </c>
      <c r="Q216" s="114" t="str">
        <f>IF([7]道具信息!Q216="","",[7]道具信息!Q216)</f>
        <v/>
      </c>
      <c r="R216" s="114" t="str">
        <f>IF([7]道具信息!R216="","",[7]道具信息!R216)</f>
        <v/>
      </c>
      <c r="S216" s="114" t="str">
        <f>IF([7]道具信息!S216="","",[7]道具信息!S216)</f>
        <v/>
      </c>
      <c r="T216" s="114" t="str">
        <f>IF([7]道具信息!T216="","",[7]道具信息!T216)</f>
        <v/>
      </c>
      <c r="U216" s="114" t="str">
        <f>IF([7]道具信息!U216="","",[7]道具信息!U216)</f>
        <v/>
      </c>
      <c r="V216" s="114" t="str">
        <f>IF([7]道具信息!V216="","",[7]道具信息!V216)</f>
        <v/>
      </c>
      <c r="W216" s="114" t="str">
        <f>IF([7]道具信息!W216="","",[7]道具信息!W216)</f>
        <v/>
      </c>
      <c r="X216" s="114" t="str">
        <f>IF([7]道具信息!X216="","",[7]道具信息!X216)</f>
        <v/>
      </c>
      <c r="Y216" s="114" t="str">
        <f>IF([7]道具信息!Y216="","",[7]道具信息!Y216)</f>
        <v/>
      </c>
      <c r="Z216" s="114" t="str">
        <f>IF([7]道具信息!Z216="","",[7]道具信息!Z216)</f>
        <v/>
      </c>
    </row>
    <row r="217" spans="1:26" x14ac:dyDescent="0.2">
      <c r="A217" s="114" t="str">
        <f>IF([7]道具信息!A217="","",[7]道具信息!A217)</f>
        <v/>
      </c>
      <c r="B217" s="114" t="str">
        <f>IF([7]道具信息!B217="","",[7]道具信息!B217)</f>
        <v/>
      </c>
      <c r="C217" s="114">
        <f>IF([7]道具信息!C217="","",[7]道具信息!C217)</f>
        <v>21126</v>
      </c>
      <c r="D217" s="114" t="str">
        <f>IF([7]道具信息!D217="","",[7]道具信息!D217)</f>
        <v>通用5分钟加速令</v>
      </c>
      <c r="E217" s="114">
        <f>IF([7]道具信息!E217="","",[7]道具信息!E217)</f>
        <v>8</v>
      </c>
      <c r="F217" s="114">
        <f>IF([7]道具信息!F217="","",[7]道具信息!F217)</f>
        <v>1</v>
      </c>
      <c r="G217" s="114">
        <f>IF([7]道具信息!G217="","",[7]道具信息!G217)</f>
        <v>1</v>
      </c>
      <c r="H217" s="114">
        <f>IF([7]道具信息!H217="","",[7]道具信息!H217)</f>
        <v>0.4</v>
      </c>
      <c r="I217" s="114">
        <f>IF([7]道具信息!I217="","",[7]道具信息!I217)</f>
        <v>8</v>
      </c>
      <c r="J217" s="114">
        <f>IF([7]道具信息!J217="","",[7]道具信息!J217)</f>
        <v>8</v>
      </c>
      <c r="K217" s="114">
        <f>IF([7]道具信息!K217="","",[7]道具信息!K217)</f>
        <v>3.2</v>
      </c>
      <c r="L217" s="114" t="str">
        <f>IF([7]道具信息!L217="","",[7]道具信息!L217)</f>
        <v>使用后任意队列加速5分钟</v>
      </c>
      <c r="M217" s="114" t="str">
        <f>IF([7]道具信息!M217="","",[7]道具信息!M217)</f>
        <v/>
      </c>
      <c r="N217" s="114" t="str">
        <f>IF([7]道具信息!N217="","",[7]道具信息!N217)</f>
        <v/>
      </c>
      <c r="O217" s="114" t="str">
        <f>IF([7]道具信息!O217="","",[7]道具信息!O217)</f>
        <v/>
      </c>
      <c r="P217" s="114" t="str">
        <f>IF([7]道具信息!P217="","",[7]道具信息!P217)</f>
        <v/>
      </c>
      <c r="Q217" s="114" t="str">
        <f>IF([7]道具信息!Q217="","",[7]道具信息!Q217)</f>
        <v/>
      </c>
      <c r="R217" s="114" t="str">
        <f>IF([7]道具信息!R217="","",[7]道具信息!R217)</f>
        <v/>
      </c>
      <c r="S217" s="114" t="str">
        <f>IF([7]道具信息!S217="","",[7]道具信息!S217)</f>
        <v/>
      </c>
      <c r="T217" s="114" t="str">
        <f>IF([7]道具信息!T217="","",[7]道具信息!T217)</f>
        <v/>
      </c>
      <c r="U217" s="114" t="str">
        <f>IF([7]道具信息!U217="","",[7]道具信息!U217)</f>
        <v/>
      </c>
      <c r="V217" s="114" t="str">
        <f>IF([7]道具信息!V217="","",[7]道具信息!V217)</f>
        <v/>
      </c>
      <c r="W217" s="114" t="str">
        <f>IF([7]道具信息!W217="","",[7]道具信息!W217)</f>
        <v/>
      </c>
      <c r="X217" s="114" t="str">
        <f>IF([7]道具信息!X217="","",[7]道具信息!X217)</f>
        <v/>
      </c>
      <c r="Y217" s="114" t="str">
        <f>IF([7]道具信息!Y217="","",[7]道具信息!Y217)</f>
        <v/>
      </c>
      <c r="Z217" s="114" t="str">
        <f>IF([7]道具信息!Z217="","",[7]道具信息!Z217)</f>
        <v/>
      </c>
    </row>
    <row r="218" spans="1:26" x14ac:dyDescent="0.2">
      <c r="A218" s="114" t="str">
        <f>IF([7]道具信息!A218="","",[7]道具信息!A218)</f>
        <v/>
      </c>
      <c r="B218" s="114" t="str">
        <f>IF([7]道具信息!B218="","",[7]道具信息!B218)</f>
        <v/>
      </c>
      <c r="C218" s="114">
        <f>IF([7]道具信息!C218="","",[7]道具信息!C218)</f>
        <v>21127</v>
      </c>
      <c r="D218" s="114" t="str">
        <f>IF([7]道具信息!D218="","",[7]道具信息!D218)</f>
        <v>通用20分钟加速令</v>
      </c>
      <c r="E218" s="114">
        <f>IF([7]道具信息!E218="","",[7]道具信息!E218)</f>
        <v>20</v>
      </c>
      <c r="F218" s="114">
        <f>IF([7]道具信息!F218="","",[7]道具信息!F218)</f>
        <v>1</v>
      </c>
      <c r="G218" s="114">
        <f>IF([7]道具信息!G218="","",[7]道具信息!G218)</f>
        <v>1</v>
      </c>
      <c r="H218" s="114">
        <f>IF([7]道具信息!H218="","",[7]道具信息!H218)</f>
        <v>0.5</v>
      </c>
      <c r="I218" s="114">
        <f>IF([7]道具信息!I218="","",[7]道具信息!I218)</f>
        <v>20</v>
      </c>
      <c r="J218" s="114">
        <f>IF([7]道具信息!J218="","",[7]道具信息!J218)</f>
        <v>20</v>
      </c>
      <c r="K218" s="114">
        <f>IF([7]道具信息!K218="","",[7]道具信息!K218)</f>
        <v>10</v>
      </c>
      <c r="L218" s="114" t="str">
        <f>IF([7]道具信息!L218="","",[7]道具信息!L218)</f>
        <v>使用后任意队列加速20分钟</v>
      </c>
      <c r="M218" s="114" t="str">
        <f>IF([7]道具信息!M218="","",[7]道具信息!M218)</f>
        <v/>
      </c>
      <c r="N218" s="114" t="str">
        <f>IF([7]道具信息!N218="","",[7]道具信息!N218)</f>
        <v/>
      </c>
      <c r="O218" s="114" t="str">
        <f>IF([7]道具信息!O218="","",[7]道具信息!O218)</f>
        <v/>
      </c>
      <c r="P218" s="114" t="str">
        <f>IF([7]道具信息!P218="","",[7]道具信息!P218)</f>
        <v/>
      </c>
      <c r="Q218" s="114" t="str">
        <f>IF([7]道具信息!Q218="","",[7]道具信息!Q218)</f>
        <v/>
      </c>
      <c r="R218" s="114" t="str">
        <f>IF([7]道具信息!R218="","",[7]道具信息!R218)</f>
        <v/>
      </c>
      <c r="S218" s="114" t="str">
        <f>IF([7]道具信息!S218="","",[7]道具信息!S218)</f>
        <v/>
      </c>
      <c r="T218" s="114" t="str">
        <f>IF([7]道具信息!T218="","",[7]道具信息!T218)</f>
        <v/>
      </c>
      <c r="U218" s="114" t="str">
        <f>IF([7]道具信息!U218="","",[7]道具信息!U218)</f>
        <v/>
      </c>
      <c r="V218" s="114" t="str">
        <f>IF([7]道具信息!V218="","",[7]道具信息!V218)</f>
        <v/>
      </c>
      <c r="W218" s="114" t="str">
        <f>IF([7]道具信息!W218="","",[7]道具信息!W218)</f>
        <v/>
      </c>
      <c r="X218" s="114" t="str">
        <f>IF([7]道具信息!X218="","",[7]道具信息!X218)</f>
        <v/>
      </c>
      <c r="Y218" s="114" t="str">
        <f>IF([7]道具信息!Y218="","",[7]道具信息!Y218)</f>
        <v/>
      </c>
      <c r="Z218" s="114" t="str">
        <f>IF([7]道具信息!Z218="","",[7]道具信息!Z218)</f>
        <v/>
      </c>
    </row>
    <row r="219" spans="1:26" x14ac:dyDescent="0.2">
      <c r="A219" s="114" t="str">
        <f>IF([7]道具信息!A219="","",[7]道具信息!A219)</f>
        <v/>
      </c>
      <c r="B219" s="114" t="str">
        <f>IF([7]道具信息!B219="","",[7]道具信息!B219)</f>
        <v/>
      </c>
      <c r="C219" s="114">
        <f>IF([7]道具信息!C219="","",[7]道具信息!C219)</f>
        <v>21128</v>
      </c>
      <c r="D219" s="114" t="str">
        <f>IF([7]道具信息!D219="","",[7]道具信息!D219)</f>
        <v>通用1小时加速令</v>
      </c>
      <c r="E219" s="114">
        <f>IF([7]道具信息!E219="","",[7]道具信息!E219)</f>
        <v>50</v>
      </c>
      <c r="F219" s="114">
        <f>IF([7]道具信息!F219="","",[7]道具信息!F219)</f>
        <v>1.2</v>
      </c>
      <c r="G219" s="114">
        <f>IF([7]道具信息!G219="","",[7]道具信息!G219)</f>
        <v>1</v>
      </c>
      <c r="H219" s="114">
        <f>IF([7]道具信息!H219="","",[7]道具信息!H219)</f>
        <v>0.6</v>
      </c>
      <c r="I219" s="114">
        <f>IF([7]道具信息!I219="","",[7]道具信息!I219)</f>
        <v>60</v>
      </c>
      <c r="J219" s="114">
        <f>IF([7]道具信息!J219="","",[7]道具信息!J219)</f>
        <v>50</v>
      </c>
      <c r="K219" s="114">
        <f>IF([7]道具信息!K219="","",[7]道具信息!K219)</f>
        <v>30</v>
      </c>
      <c r="L219" s="114" t="str">
        <f>IF([7]道具信息!L219="","",[7]道具信息!L219)</f>
        <v>使用后任意队列加速1小时</v>
      </c>
      <c r="M219" s="114" t="str">
        <f>IF([7]道具信息!M219="","",[7]道具信息!M219)</f>
        <v/>
      </c>
      <c r="N219" s="114" t="str">
        <f>IF([7]道具信息!N219="","",[7]道具信息!N219)</f>
        <v/>
      </c>
      <c r="O219" s="114" t="str">
        <f>IF([7]道具信息!O219="","",[7]道具信息!O219)</f>
        <v/>
      </c>
      <c r="P219" s="114" t="str">
        <f>IF([7]道具信息!P219="","",[7]道具信息!P219)</f>
        <v/>
      </c>
      <c r="Q219" s="114" t="str">
        <f>IF([7]道具信息!Q219="","",[7]道具信息!Q219)</f>
        <v/>
      </c>
      <c r="R219" s="114" t="str">
        <f>IF([7]道具信息!R219="","",[7]道具信息!R219)</f>
        <v/>
      </c>
      <c r="S219" s="114" t="str">
        <f>IF([7]道具信息!S219="","",[7]道具信息!S219)</f>
        <v/>
      </c>
      <c r="T219" s="114" t="str">
        <f>IF([7]道具信息!T219="","",[7]道具信息!T219)</f>
        <v/>
      </c>
      <c r="U219" s="114" t="str">
        <f>IF([7]道具信息!U219="","",[7]道具信息!U219)</f>
        <v/>
      </c>
      <c r="V219" s="114" t="str">
        <f>IF([7]道具信息!V219="","",[7]道具信息!V219)</f>
        <v/>
      </c>
      <c r="W219" s="114" t="str">
        <f>IF([7]道具信息!W219="","",[7]道具信息!W219)</f>
        <v/>
      </c>
      <c r="X219" s="114" t="str">
        <f>IF([7]道具信息!X219="","",[7]道具信息!X219)</f>
        <v/>
      </c>
      <c r="Y219" s="114" t="str">
        <f>IF([7]道具信息!Y219="","",[7]道具信息!Y219)</f>
        <v/>
      </c>
      <c r="Z219" s="114" t="str">
        <f>IF([7]道具信息!Z219="","",[7]道具信息!Z219)</f>
        <v/>
      </c>
    </row>
    <row r="220" spans="1:26" x14ac:dyDescent="0.2">
      <c r="A220" s="114" t="str">
        <f>IF([7]道具信息!A220="","",[7]道具信息!A220)</f>
        <v/>
      </c>
      <c r="B220" s="114" t="str">
        <f>IF([7]道具信息!B220="","",[7]道具信息!B220)</f>
        <v/>
      </c>
      <c r="C220" s="114">
        <f>IF([7]道具信息!C220="","",[7]道具信息!C220)</f>
        <v>21129</v>
      </c>
      <c r="D220" s="114" t="str">
        <f>IF([7]道具信息!D220="","",[7]道具信息!D220)</f>
        <v>通用3小时加速令</v>
      </c>
      <c r="E220" s="114">
        <f>IF([7]道具信息!E220="","",[7]道具信息!E220)</f>
        <v>100</v>
      </c>
      <c r="F220" s="114">
        <f>IF([7]道具信息!F220="","",[7]道具信息!F220)</f>
        <v>1.8</v>
      </c>
      <c r="G220" s="114">
        <f>IF([7]道具信息!G220="","",[7]道具信息!G220)</f>
        <v>1</v>
      </c>
      <c r="H220" s="114">
        <f>IF([7]道具信息!H220="","",[7]道具信息!H220)</f>
        <v>0.8</v>
      </c>
      <c r="I220" s="114" t="str">
        <f>IF([7]道具信息!I220="","",[7]道具信息!I220)</f>
        <v/>
      </c>
      <c r="J220" s="114" t="str">
        <f>IF([7]道具信息!J220="","",[7]道具信息!J220)</f>
        <v/>
      </c>
      <c r="K220" s="114" t="str">
        <f>IF([7]道具信息!K220="","",[7]道具信息!K220)</f>
        <v/>
      </c>
      <c r="L220" s="114" t="str">
        <f>IF([7]道具信息!L220="","",[7]道具信息!L220)</f>
        <v/>
      </c>
      <c r="M220" s="114" t="str">
        <f>IF([7]道具信息!M220="","",[7]道具信息!M220)</f>
        <v/>
      </c>
      <c r="N220" s="114" t="str">
        <f>IF([7]道具信息!N220="","",[7]道具信息!N220)</f>
        <v/>
      </c>
      <c r="O220" s="114" t="str">
        <f>IF([7]道具信息!O220="","",[7]道具信息!O220)</f>
        <v/>
      </c>
      <c r="P220" s="114" t="str">
        <f>IF([7]道具信息!P220="","",[7]道具信息!P220)</f>
        <v/>
      </c>
      <c r="Q220" s="114" t="str">
        <f>IF([7]道具信息!Q220="","",[7]道具信息!Q220)</f>
        <v/>
      </c>
      <c r="R220" s="114" t="str">
        <f>IF([7]道具信息!R220="","",[7]道具信息!R220)</f>
        <v/>
      </c>
      <c r="S220" s="114" t="str">
        <f>IF([7]道具信息!S220="","",[7]道具信息!S220)</f>
        <v/>
      </c>
      <c r="T220" s="114" t="str">
        <f>IF([7]道具信息!T220="","",[7]道具信息!T220)</f>
        <v/>
      </c>
      <c r="U220" s="114" t="str">
        <f>IF([7]道具信息!U220="","",[7]道具信息!U220)</f>
        <v/>
      </c>
      <c r="V220" s="114" t="str">
        <f>IF([7]道具信息!V220="","",[7]道具信息!V220)</f>
        <v/>
      </c>
      <c r="W220" s="114" t="str">
        <f>IF([7]道具信息!W220="","",[7]道具信息!W220)</f>
        <v/>
      </c>
      <c r="X220" s="114" t="str">
        <f>IF([7]道具信息!X220="","",[7]道具信息!X220)</f>
        <v/>
      </c>
      <c r="Y220" s="114" t="str">
        <f>IF([7]道具信息!Y220="","",[7]道具信息!Y220)</f>
        <v/>
      </c>
      <c r="Z220" s="114" t="str">
        <f>IF([7]道具信息!Z220="","",[7]道具信息!Z220)</f>
        <v/>
      </c>
    </row>
    <row r="221" spans="1:26" x14ac:dyDescent="0.2">
      <c r="A221" s="114" t="str">
        <f>IF([7]道具信息!A221="","",[7]道具信息!A221)</f>
        <v/>
      </c>
      <c r="B221" s="114" t="str">
        <f>IF([7]道具信息!B221="","",[7]道具信息!B221)</f>
        <v/>
      </c>
      <c r="C221" s="114">
        <f>IF([7]道具信息!C221="","",[7]道具信息!C221)</f>
        <v>21138</v>
      </c>
      <c r="D221" s="114" t="str">
        <f>IF([7]道具信息!D221="","",[7]道具信息!D221)</f>
        <v>通用8小时加速令</v>
      </c>
      <c r="E221" s="114">
        <f>IF([7]道具信息!E221="","",[7]道具信息!E221)</f>
        <v>160</v>
      </c>
      <c r="F221" s="114">
        <f>IF([7]道具信息!F221="","",[7]道具信息!F221)</f>
        <v>3</v>
      </c>
      <c r="G221" s="114">
        <f>IF([7]道具信息!G221="","",[7]道具信息!G221)</f>
        <v>1</v>
      </c>
      <c r="H221" s="114">
        <f>IF([7]道具信息!H221="","",[7]道具信息!H221)</f>
        <v>1</v>
      </c>
      <c r="I221" s="114">
        <f>IF([7]道具信息!I221="","",[7]道具信息!I221)</f>
        <v>480</v>
      </c>
      <c r="J221" s="114">
        <f>IF([7]道具信息!J221="","",[7]道具信息!J221)</f>
        <v>160</v>
      </c>
      <c r="K221" s="114">
        <f>IF([7]道具信息!K221="","",[7]道具信息!K221)</f>
        <v>160</v>
      </c>
      <c r="L221" s="114" t="str">
        <f>IF([7]道具信息!L221="","",[7]道具信息!L221)</f>
        <v>使用后任意队列加速8小时</v>
      </c>
      <c r="M221" s="114" t="str">
        <f>IF([7]道具信息!M221="","",[7]道具信息!M221)</f>
        <v/>
      </c>
      <c r="N221" s="114" t="str">
        <f>IF([7]道具信息!N221="","",[7]道具信息!N221)</f>
        <v/>
      </c>
      <c r="O221" s="114" t="str">
        <f>IF([7]道具信息!O221="","",[7]道具信息!O221)</f>
        <v/>
      </c>
      <c r="P221" s="114" t="str">
        <f>IF([7]道具信息!P221="","",[7]道具信息!P221)</f>
        <v/>
      </c>
      <c r="Q221" s="114" t="str">
        <f>IF([7]道具信息!Q221="","",[7]道具信息!Q221)</f>
        <v/>
      </c>
      <c r="R221" s="114" t="str">
        <f>IF([7]道具信息!R221="","",[7]道具信息!R221)</f>
        <v/>
      </c>
      <c r="S221" s="114" t="str">
        <f>IF([7]道具信息!S221="","",[7]道具信息!S221)</f>
        <v/>
      </c>
      <c r="T221" s="114" t="str">
        <f>IF([7]道具信息!T221="","",[7]道具信息!T221)</f>
        <v/>
      </c>
      <c r="U221" s="114" t="str">
        <f>IF([7]道具信息!U221="","",[7]道具信息!U221)</f>
        <v/>
      </c>
      <c r="V221" s="114" t="str">
        <f>IF([7]道具信息!V221="","",[7]道具信息!V221)</f>
        <v/>
      </c>
      <c r="W221" s="114" t="str">
        <f>IF([7]道具信息!W221="","",[7]道具信息!W221)</f>
        <v/>
      </c>
      <c r="X221" s="114" t="str">
        <f>IF([7]道具信息!X221="","",[7]道具信息!X221)</f>
        <v/>
      </c>
      <c r="Y221" s="114" t="str">
        <f>IF([7]道具信息!Y221="","",[7]道具信息!Y221)</f>
        <v/>
      </c>
      <c r="Z221" s="114" t="str">
        <f>IF([7]道具信息!Z221="","",[7]道具信息!Z221)</f>
        <v/>
      </c>
    </row>
    <row r="222" spans="1:26" x14ac:dyDescent="0.2">
      <c r="A222" s="114" t="str">
        <f>IF([7]道具信息!A222="","",[7]道具信息!A222)</f>
        <v/>
      </c>
      <c r="B222" s="114" t="str">
        <f>IF([7]道具信息!B222="","",[7]道具信息!B222)</f>
        <v/>
      </c>
      <c r="C222" s="114" t="str">
        <f>IF([7]道具信息!C222="","",[7]道具信息!C222)</f>
        <v/>
      </c>
      <c r="D222" s="114" t="str">
        <f>IF([7]道具信息!D222="","",[7]道具信息!D222)</f>
        <v/>
      </c>
      <c r="E222" s="114" t="str">
        <f>IF([7]道具信息!E222="","",[7]道具信息!E222)</f>
        <v/>
      </c>
      <c r="F222" s="114">
        <f>IF([7]道具信息!F222="","",[7]道具信息!F222)</f>
        <v>1</v>
      </c>
      <c r="G222" s="114">
        <f>IF([7]道具信息!G222="","",[7]道具信息!G222)</f>
        <v>1</v>
      </c>
      <c r="H222" s="114">
        <f>IF([7]道具信息!H222="","",[7]道具信息!H222)</f>
        <v>0.4</v>
      </c>
      <c r="I222" s="114" t="str">
        <f>IF([7]道具信息!I222="","",[7]道具信息!I222)</f>
        <v/>
      </c>
      <c r="J222" s="114" t="str">
        <f>IF([7]道具信息!J222="","",[7]道具信息!J222)</f>
        <v/>
      </c>
      <c r="K222" s="114" t="str">
        <f>IF([7]道具信息!K222="","",[7]道具信息!K222)</f>
        <v/>
      </c>
      <c r="L222" s="114" t="str">
        <f>IF([7]道具信息!L222="","",[7]道具信息!L222)</f>
        <v/>
      </c>
      <c r="M222" s="114" t="str">
        <f>IF([7]道具信息!M222="","",[7]道具信息!M222)</f>
        <v/>
      </c>
      <c r="N222" s="114" t="str">
        <f>IF([7]道具信息!N222="","",[7]道具信息!N222)</f>
        <v/>
      </c>
      <c r="O222" s="114" t="str">
        <f>IF([7]道具信息!O222="","",[7]道具信息!O222)</f>
        <v/>
      </c>
      <c r="P222" s="114" t="str">
        <f>IF([7]道具信息!P222="","",[7]道具信息!P222)</f>
        <v/>
      </c>
      <c r="Q222" s="114" t="str">
        <f>IF([7]道具信息!Q222="","",[7]道具信息!Q222)</f>
        <v/>
      </c>
      <c r="R222" s="114" t="str">
        <f>IF([7]道具信息!R222="","",[7]道具信息!R222)</f>
        <v/>
      </c>
      <c r="S222" s="114" t="str">
        <f>IF([7]道具信息!S222="","",[7]道具信息!S222)</f>
        <v/>
      </c>
      <c r="T222" s="114" t="str">
        <f>IF([7]道具信息!T222="","",[7]道具信息!T222)</f>
        <v/>
      </c>
      <c r="U222" s="114" t="str">
        <f>IF([7]道具信息!U222="","",[7]道具信息!U222)</f>
        <v/>
      </c>
      <c r="V222" s="114" t="str">
        <f>IF([7]道具信息!V222="","",[7]道具信息!V222)</f>
        <v/>
      </c>
      <c r="W222" s="114" t="str">
        <f>IF([7]道具信息!W222="","",[7]道具信息!W222)</f>
        <v/>
      </c>
      <c r="X222" s="114" t="str">
        <f>IF([7]道具信息!X222="","",[7]道具信息!X222)</f>
        <v/>
      </c>
      <c r="Y222" s="114" t="str">
        <f>IF([7]道具信息!Y222="","",[7]道具信息!Y222)</f>
        <v/>
      </c>
      <c r="Z222" s="114" t="str">
        <f>IF([7]道具信息!Z222="","",[7]道具信息!Z222)</f>
        <v/>
      </c>
    </row>
    <row r="223" spans="1:26" x14ac:dyDescent="0.2">
      <c r="A223" s="114" t="str">
        <f>IF([7]道具信息!A223="","",[7]道具信息!A223)</f>
        <v/>
      </c>
      <c r="B223" s="114" t="str">
        <f>IF([7]道具信息!B223="","",[7]道具信息!B223)</f>
        <v/>
      </c>
      <c r="C223" s="114" t="str">
        <f>IF([7]道具信息!C223="","",[7]道具信息!C223)</f>
        <v/>
      </c>
      <c r="D223" s="114" t="str">
        <f>IF([7]道具信息!D223="","",[7]道具信息!D223)</f>
        <v/>
      </c>
      <c r="E223" s="114" t="str">
        <f>IF([7]道具信息!E223="","",[7]道具信息!E223)</f>
        <v/>
      </c>
      <c r="F223" s="114">
        <f>IF([7]道具信息!F223="","",[7]道具信息!F223)</f>
        <v>1</v>
      </c>
      <c r="G223" s="114">
        <f>IF([7]道具信息!G223="","",[7]道具信息!G223)</f>
        <v>1</v>
      </c>
      <c r="H223" s="114">
        <f>IF([7]道具信息!H223="","",[7]道具信息!H223)</f>
        <v>0.5</v>
      </c>
      <c r="I223" s="114" t="str">
        <f>IF([7]道具信息!I223="","",[7]道具信息!I223)</f>
        <v/>
      </c>
      <c r="J223" s="114" t="str">
        <f>IF([7]道具信息!J223="","",[7]道具信息!J223)</f>
        <v/>
      </c>
      <c r="K223" s="114" t="str">
        <f>IF([7]道具信息!K223="","",[7]道具信息!K223)</f>
        <v/>
      </c>
      <c r="L223" s="114" t="str">
        <f>IF([7]道具信息!L223="","",[7]道具信息!L223)</f>
        <v/>
      </c>
      <c r="M223" s="114" t="str">
        <f>IF([7]道具信息!M223="","",[7]道具信息!M223)</f>
        <v/>
      </c>
      <c r="N223" s="114" t="str">
        <f>IF([7]道具信息!N223="","",[7]道具信息!N223)</f>
        <v/>
      </c>
      <c r="O223" s="114" t="str">
        <f>IF([7]道具信息!O223="","",[7]道具信息!O223)</f>
        <v/>
      </c>
      <c r="P223" s="114" t="str">
        <f>IF([7]道具信息!P223="","",[7]道具信息!P223)</f>
        <v/>
      </c>
      <c r="Q223" s="114" t="str">
        <f>IF([7]道具信息!Q223="","",[7]道具信息!Q223)</f>
        <v/>
      </c>
      <c r="R223" s="114" t="str">
        <f>IF([7]道具信息!R223="","",[7]道具信息!R223)</f>
        <v/>
      </c>
      <c r="S223" s="114" t="str">
        <f>IF([7]道具信息!S223="","",[7]道具信息!S223)</f>
        <v/>
      </c>
      <c r="T223" s="114" t="str">
        <f>IF([7]道具信息!T223="","",[7]道具信息!T223)</f>
        <v/>
      </c>
      <c r="U223" s="114" t="str">
        <f>IF([7]道具信息!U223="","",[7]道具信息!U223)</f>
        <v/>
      </c>
      <c r="V223" s="114" t="str">
        <f>IF([7]道具信息!V223="","",[7]道具信息!V223)</f>
        <v/>
      </c>
      <c r="W223" s="114" t="str">
        <f>IF([7]道具信息!W223="","",[7]道具信息!W223)</f>
        <v/>
      </c>
      <c r="X223" s="114" t="str">
        <f>IF([7]道具信息!X223="","",[7]道具信息!X223)</f>
        <v/>
      </c>
      <c r="Y223" s="114" t="str">
        <f>IF([7]道具信息!Y223="","",[7]道具信息!Y223)</f>
        <v/>
      </c>
      <c r="Z223" s="114" t="str">
        <f>IF([7]道具信息!Z223="","",[7]道具信息!Z223)</f>
        <v/>
      </c>
    </row>
    <row r="224" spans="1:26" x14ac:dyDescent="0.2">
      <c r="A224" s="114" t="str">
        <f>IF([7]道具信息!A224="","",[7]道具信息!A224)</f>
        <v/>
      </c>
      <c r="B224" s="114" t="str">
        <f>IF([7]道具信息!B224="","",[7]道具信息!B224)</f>
        <v/>
      </c>
      <c r="C224" s="114">
        <f>IF([7]道具信息!C224="","",[7]道具信息!C224)</f>
        <v>21150</v>
      </c>
      <c r="D224" s="114" t="str">
        <f>IF([7]道具信息!D224="","",[7]道具信息!D224)</f>
        <v>初级装备淬炼</v>
      </c>
      <c r="E224" s="114">
        <f>IF([7]道具信息!E224="","",[7]道具信息!E224)</f>
        <v>10</v>
      </c>
      <c r="F224" s="114">
        <f>IF([7]道具信息!F224="","",[7]道具信息!F224)</f>
        <v>1</v>
      </c>
      <c r="G224" s="114">
        <f>IF([7]道具信息!G224="","",[7]道具信息!G224)</f>
        <v>1</v>
      </c>
      <c r="H224" s="114">
        <f>IF([7]道具信息!H224="","",[7]道具信息!H224)</f>
        <v>0.3</v>
      </c>
      <c r="I224" s="114">
        <f>IF([7]道具信息!I224="","",[7]道具信息!I224)</f>
        <v>10</v>
      </c>
      <c r="J224" s="114">
        <f>IF([7]道具信息!J224="","",[7]道具信息!J224)</f>
        <v>10</v>
      </c>
      <c r="K224" s="114">
        <f>IF([7]道具信息!K224="","",[7]道具信息!K224)</f>
        <v>3</v>
      </c>
      <c r="L224" s="114" t="str">
        <f>IF([7]道具信息!L224="","",[7]道具信息!L224)</f>
        <v>装备使用后获得10经验</v>
      </c>
      <c r="M224" s="114" t="str">
        <f>IF([7]道具信息!M224="","",[7]道具信息!M224)</f>
        <v/>
      </c>
      <c r="N224" s="114" t="str">
        <f>IF([7]道具信息!N224="","",[7]道具信息!N224)</f>
        <v/>
      </c>
      <c r="O224" s="114" t="str">
        <f>IF([7]道具信息!O224="","",[7]道具信息!O224)</f>
        <v/>
      </c>
      <c r="P224" s="114" t="str">
        <f>IF([7]道具信息!P224="","",[7]道具信息!P224)</f>
        <v/>
      </c>
      <c r="Q224" s="114" t="str">
        <f>IF([7]道具信息!Q224="","",[7]道具信息!Q224)</f>
        <v/>
      </c>
      <c r="R224" s="114" t="str">
        <f>IF([7]道具信息!R224="","",[7]道具信息!R224)</f>
        <v/>
      </c>
      <c r="S224" s="114" t="str">
        <f>IF([7]道具信息!S224="","",[7]道具信息!S224)</f>
        <v/>
      </c>
      <c r="T224" s="114" t="str">
        <f>IF([7]道具信息!T224="","",[7]道具信息!T224)</f>
        <v/>
      </c>
      <c r="U224" s="114" t="str">
        <f>IF([7]道具信息!U224="","",[7]道具信息!U224)</f>
        <v/>
      </c>
      <c r="V224" s="114" t="str">
        <f>IF([7]道具信息!V224="","",[7]道具信息!V224)</f>
        <v/>
      </c>
      <c r="W224" s="114" t="str">
        <f>IF([7]道具信息!W224="","",[7]道具信息!W224)</f>
        <v/>
      </c>
      <c r="X224" s="114" t="str">
        <f>IF([7]道具信息!X224="","",[7]道具信息!X224)</f>
        <v/>
      </c>
      <c r="Y224" s="114" t="str">
        <f>IF([7]道具信息!Y224="","",[7]道具信息!Y224)</f>
        <v/>
      </c>
      <c r="Z224" s="114" t="str">
        <f>IF([7]道具信息!Z224="","",[7]道具信息!Z224)</f>
        <v/>
      </c>
    </row>
    <row r="225" spans="1:26" x14ac:dyDescent="0.2">
      <c r="A225" s="114" t="str">
        <f>IF([7]道具信息!A225="","",[7]道具信息!A225)</f>
        <v/>
      </c>
      <c r="B225" s="114" t="str">
        <f>IF([7]道具信息!B225="","",[7]道具信息!B225)</f>
        <v/>
      </c>
      <c r="C225" s="114">
        <f>IF([7]道具信息!C225="","",[7]道具信息!C225)</f>
        <v>21151</v>
      </c>
      <c r="D225" s="114" t="str">
        <f>IF([7]道具信息!D225="","",[7]道具信息!D225)</f>
        <v>中级装备淬炼</v>
      </c>
      <c r="E225" s="114">
        <f>IF([7]道具信息!E225="","",[7]道具信息!E225)</f>
        <v>20</v>
      </c>
      <c r="F225" s="114">
        <f>IF([7]道具信息!F225="","",[7]道具信息!F225)</f>
        <v>1</v>
      </c>
      <c r="G225" s="114">
        <f>IF([7]道具信息!G225="","",[7]道具信息!G225)</f>
        <v>1</v>
      </c>
      <c r="H225" s="114">
        <f>IF([7]道具信息!H225="","",[7]道具信息!H225)</f>
        <v>0.3</v>
      </c>
      <c r="I225" s="114">
        <f>IF([7]道具信息!I225="","",[7]道具信息!I225)</f>
        <v>20</v>
      </c>
      <c r="J225" s="114">
        <f>IF([7]道具信息!J225="","",[7]道具信息!J225)</f>
        <v>20</v>
      </c>
      <c r="K225" s="114">
        <f>IF([7]道具信息!K225="","",[7]道具信息!K225)</f>
        <v>6</v>
      </c>
      <c r="L225" s="114" t="str">
        <f>IF([7]道具信息!L225="","",[7]道具信息!L225)</f>
        <v>装备使用后获得20经验</v>
      </c>
      <c r="M225" s="114" t="str">
        <f>IF([7]道具信息!M225="","",[7]道具信息!M225)</f>
        <v/>
      </c>
      <c r="N225" s="114" t="str">
        <f>IF([7]道具信息!N225="","",[7]道具信息!N225)</f>
        <v/>
      </c>
      <c r="O225" s="114" t="str">
        <f>IF([7]道具信息!O225="","",[7]道具信息!O225)</f>
        <v/>
      </c>
      <c r="P225" s="114" t="str">
        <f>IF([7]道具信息!P225="","",[7]道具信息!P225)</f>
        <v/>
      </c>
      <c r="Q225" s="114" t="str">
        <f>IF([7]道具信息!Q225="","",[7]道具信息!Q225)</f>
        <v/>
      </c>
      <c r="R225" s="114" t="str">
        <f>IF([7]道具信息!R225="","",[7]道具信息!R225)</f>
        <v/>
      </c>
      <c r="S225" s="114" t="str">
        <f>IF([7]道具信息!S225="","",[7]道具信息!S225)</f>
        <v/>
      </c>
      <c r="T225" s="114" t="str">
        <f>IF([7]道具信息!T225="","",[7]道具信息!T225)</f>
        <v/>
      </c>
      <c r="U225" s="114" t="str">
        <f>IF([7]道具信息!U225="","",[7]道具信息!U225)</f>
        <v/>
      </c>
      <c r="V225" s="114" t="str">
        <f>IF([7]道具信息!V225="","",[7]道具信息!V225)</f>
        <v/>
      </c>
      <c r="W225" s="114" t="str">
        <f>IF([7]道具信息!W225="","",[7]道具信息!W225)</f>
        <v/>
      </c>
      <c r="X225" s="114" t="str">
        <f>IF([7]道具信息!X225="","",[7]道具信息!X225)</f>
        <v/>
      </c>
      <c r="Y225" s="114" t="str">
        <f>IF([7]道具信息!Y225="","",[7]道具信息!Y225)</f>
        <v/>
      </c>
      <c r="Z225" s="114" t="str">
        <f>IF([7]道具信息!Z225="","",[7]道具信息!Z225)</f>
        <v/>
      </c>
    </row>
    <row r="226" spans="1:26" x14ac:dyDescent="0.2">
      <c r="A226" s="114" t="str">
        <f>IF([7]道具信息!A226="","",[7]道具信息!A226)</f>
        <v/>
      </c>
      <c r="B226" s="114" t="str">
        <f>IF([7]道具信息!B226="","",[7]道具信息!B226)</f>
        <v/>
      </c>
      <c r="C226" s="114">
        <f>IF([7]道具信息!C226="","",[7]道具信息!C226)</f>
        <v>21152</v>
      </c>
      <c r="D226" s="114" t="str">
        <f>IF([7]道具信息!D226="","",[7]道具信息!D226)</f>
        <v>高级装备淬炼</v>
      </c>
      <c r="E226" s="114">
        <f>IF([7]道具信息!E226="","",[7]道具信息!E226)</f>
        <v>40</v>
      </c>
      <c r="F226" s="114">
        <f>IF([7]道具信息!F226="","",[7]道具信息!F226)</f>
        <v>1</v>
      </c>
      <c r="G226" s="114">
        <f>IF([7]道具信息!G226="","",[7]道具信息!G226)</f>
        <v>1</v>
      </c>
      <c r="H226" s="114">
        <f>IF([7]道具信息!H226="","",[7]道具信息!H226)</f>
        <v>0.3</v>
      </c>
      <c r="I226" s="114">
        <f>IF([7]道具信息!I226="","",[7]道具信息!I226)</f>
        <v>40</v>
      </c>
      <c r="J226" s="114">
        <f>IF([7]道具信息!J226="","",[7]道具信息!J226)</f>
        <v>40</v>
      </c>
      <c r="K226" s="114">
        <f>IF([7]道具信息!K226="","",[7]道具信息!K226)</f>
        <v>12</v>
      </c>
      <c r="L226" s="114" t="str">
        <f>IF([7]道具信息!L226="","",[7]道具信息!L226)</f>
        <v>装备使用后获得40经验</v>
      </c>
      <c r="M226" s="114" t="str">
        <f>IF([7]道具信息!M226="","",[7]道具信息!M226)</f>
        <v/>
      </c>
      <c r="N226" s="114" t="str">
        <f>IF([7]道具信息!N226="","",[7]道具信息!N226)</f>
        <v/>
      </c>
      <c r="O226" s="114" t="str">
        <f>IF([7]道具信息!O226="","",[7]道具信息!O226)</f>
        <v/>
      </c>
      <c r="P226" s="114" t="str">
        <f>IF([7]道具信息!P226="","",[7]道具信息!P226)</f>
        <v/>
      </c>
      <c r="Q226" s="114" t="str">
        <f>IF([7]道具信息!Q226="","",[7]道具信息!Q226)</f>
        <v/>
      </c>
      <c r="R226" s="114" t="str">
        <f>IF([7]道具信息!R226="","",[7]道具信息!R226)</f>
        <v/>
      </c>
      <c r="S226" s="114" t="str">
        <f>IF([7]道具信息!S226="","",[7]道具信息!S226)</f>
        <v/>
      </c>
      <c r="T226" s="114" t="str">
        <f>IF([7]道具信息!T226="","",[7]道具信息!T226)</f>
        <v/>
      </c>
      <c r="U226" s="114" t="str">
        <f>IF([7]道具信息!U226="","",[7]道具信息!U226)</f>
        <v/>
      </c>
      <c r="V226" s="114" t="str">
        <f>IF([7]道具信息!V226="","",[7]道具信息!V226)</f>
        <v/>
      </c>
      <c r="W226" s="114" t="str">
        <f>IF([7]道具信息!W226="","",[7]道具信息!W226)</f>
        <v/>
      </c>
      <c r="X226" s="114" t="str">
        <f>IF([7]道具信息!X226="","",[7]道具信息!X226)</f>
        <v/>
      </c>
      <c r="Y226" s="114" t="str">
        <f>IF([7]道具信息!Y226="","",[7]道具信息!Y226)</f>
        <v/>
      </c>
      <c r="Z226" s="114" t="str">
        <f>IF([7]道具信息!Z226="","",[7]道具信息!Z226)</f>
        <v/>
      </c>
    </row>
    <row r="227" spans="1:26" x14ac:dyDescent="0.2">
      <c r="A227" s="114" t="str">
        <f>IF([7]道具信息!A227="","",[7]道具信息!A227)</f>
        <v/>
      </c>
      <c r="B227" s="114" t="str">
        <f>IF([7]道具信息!B227="","",[7]道具信息!B227)</f>
        <v/>
      </c>
      <c r="C227" s="114">
        <f>IF([7]道具信息!C227="","",[7]道具信息!C227)</f>
        <v>21153</v>
      </c>
      <c r="D227" s="114" t="str">
        <f>IF([7]道具信息!D227="","",[7]道具信息!D227)</f>
        <v>特级装备淬炼</v>
      </c>
      <c r="E227" s="114">
        <f>IF([7]道具信息!E227="","",[7]道具信息!E227)</f>
        <v>75</v>
      </c>
      <c r="F227" s="114">
        <f>IF([7]道具信息!F227="","",[7]道具信息!F227)</f>
        <v>1.25</v>
      </c>
      <c r="G227" s="114">
        <f>IF([7]道具信息!G227="","",[7]道具信息!G227)</f>
        <v>1</v>
      </c>
      <c r="H227" s="114">
        <f>IF([7]道具信息!H227="","",[7]道具信息!H227)</f>
        <v>0.3</v>
      </c>
      <c r="I227" s="114" t="str">
        <f>IF([7]道具信息!I227="","",[7]道具信息!I227)</f>
        <v/>
      </c>
      <c r="J227" s="114" t="str">
        <f>IF([7]道具信息!J227="","",[7]道具信息!J227)</f>
        <v/>
      </c>
      <c r="K227" s="114" t="str">
        <f>IF([7]道具信息!K227="","",[7]道具信息!K227)</f>
        <v/>
      </c>
      <c r="L227" s="114" t="str">
        <f>IF([7]道具信息!L227="","",[7]道具信息!L227)</f>
        <v/>
      </c>
      <c r="M227" s="114" t="str">
        <f>IF([7]道具信息!M227="","",[7]道具信息!M227)</f>
        <v/>
      </c>
      <c r="N227" s="114" t="str">
        <f>IF([7]道具信息!N227="","",[7]道具信息!N227)</f>
        <v/>
      </c>
      <c r="O227" s="114" t="str">
        <f>IF([7]道具信息!O227="","",[7]道具信息!O227)</f>
        <v/>
      </c>
      <c r="P227" s="114" t="str">
        <f>IF([7]道具信息!P227="","",[7]道具信息!P227)</f>
        <v/>
      </c>
      <c r="Q227" s="114" t="str">
        <f>IF([7]道具信息!Q227="","",[7]道具信息!Q227)</f>
        <v/>
      </c>
      <c r="R227" s="114" t="str">
        <f>IF([7]道具信息!R227="","",[7]道具信息!R227)</f>
        <v/>
      </c>
      <c r="S227" s="114" t="str">
        <f>IF([7]道具信息!S227="","",[7]道具信息!S227)</f>
        <v/>
      </c>
      <c r="T227" s="114" t="str">
        <f>IF([7]道具信息!T227="","",[7]道具信息!T227)</f>
        <v/>
      </c>
      <c r="U227" s="114" t="str">
        <f>IF([7]道具信息!U227="","",[7]道具信息!U227)</f>
        <v/>
      </c>
      <c r="V227" s="114" t="str">
        <f>IF([7]道具信息!V227="","",[7]道具信息!V227)</f>
        <v/>
      </c>
      <c r="W227" s="114" t="str">
        <f>IF([7]道具信息!W227="","",[7]道具信息!W227)</f>
        <v/>
      </c>
      <c r="X227" s="114" t="str">
        <f>IF([7]道具信息!X227="","",[7]道具信息!X227)</f>
        <v/>
      </c>
      <c r="Y227" s="114" t="str">
        <f>IF([7]道具信息!Y227="","",[7]道具信息!Y227)</f>
        <v/>
      </c>
      <c r="Z227" s="114" t="str">
        <f>IF([7]道具信息!Z227="","",[7]道具信息!Z227)</f>
        <v/>
      </c>
    </row>
    <row r="228" spans="1:26" x14ac:dyDescent="0.2">
      <c r="A228" s="114" t="str">
        <f>IF([7]道具信息!A228="","",[7]道具信息!A228)</f>
        <v/>
      </c>
      <c r="B228" s="114" t="str">
        <f>IF([7]道具信息!B228="","",[7]道具信息!B228)</f>
        <v/>
      </c>
      <c r="C228" s="114">
        <f>IF([7]道具信息!C228="","",[7]道具信息!C228)</f>
        <v>21154</v>
      </c>
      <c r="D228" s="114" t="str">
        <f>IF([7]道具信息!D228="","",[7]道具信息!D228)</f>
        <v>超级装备淬炼</v>
      </c>
      <c r="E228" s="114">
        <f>IF([7]道具信息!E228="","",[7]道具信息!E228)</f>
        <v>150</v>
      </c>
      <c r="F228" s="114">
        <f>IF([7]道具信息!F228="","",[7]道具信息!F228)</f>
        <v>1.5</v>
      </c>
      <c r="G228" s="114">
        <f>IF([7]道具信息!G228="","",[7]道具信息!G228)</f>
        <v>1</v>
      </c>
      <c r="H228" s="114">
        <f>IF([7]道具信息!H228="","",[7]道具信息!H228)</f>
        <v>0.3</v>
      </c>
      <c r="I228" s="114">
        <f>IF([7]道具信息!I228="","",[7]道具信息!I228)</f>
        <v>225</v>
      </c>
      <c r="J228" s="114">
        <f>IF([7]道具信息!J228="","",[7]道具信息!J228)</f>
        <v>150</v>
      </c>
      <c r="K228" s="114">
        <f>IF([7]道具信息!K228="","",[7]道具信息!K228)</f>
        <v>45</v>
      </c>
      <c r="L228" s="114" t="str">
        <f>IF([7]道具信息!L228="","",[7]道具信息!L228)</f>
        <v>装备使用后获得150经验</v>
      </c>
      <c r="M228" s="114" t="str">
        <f>IF([7]道具信息!M228="","",[7]道具信息!M228)</f>
        <v/>
      </c>
      <c r="N228" s="114" t="str">
        <f>IF([7]道具信息!N228="","",[7]道具信息!N228)</f>
        <v/>
      </c>
      <c r="O228" s="114" t="str">
        <f>IF([7]道具信息!O228="","",[7]道具信息!O228)</f>
        <v/>
      </c>
      <c r="P228" s="114" t="str">
        <f>IF([7]道具信息!P228="","",[7]道具信息!P228)</f>
        <v/>
      </c>
      <c r="Q228" s="114" t="str">
        <f>IF([7]道具信息!Q228="","",[7]道具信息!Q228)</f>
        <v/>
      </c>
      <c r="R228" s="114" t="str">
        <f>IF([7]道具信息!R228="","",[7]道具信息!R228)</f>
        <v/>
      </c>
      <c r="S228" s="114" t="str">
        <f>IF([7]道具信息!S228="","",[7]道具信息!S228)</f>
        <v/>
      </c>
      <c r="T228" s="114" t="str">
        <f>IF([7]道具信息!T228="","",[7]道具信息!T228)</f>
        <v/>
      </c>
      <c r="U228" s="114" t="str">
        <f>IF([7]道具信息!U228="","",[7]道具信息!U228)</f>
        <v/>
      </c>
      <c r="V228" s="114" t="str">
        <f>IF([7]道具信息!V228="","",[7]道具信息!V228)</f>
        <v/>
      </c>
      <c r="W228" s="114" t="str">
        <f>IF([7]道具信息!W228="","",[7]道具信息!W228)</f>
        <v/>
      </c>
      <c r="X228" s="114" t="str">
        <f>IF([7]道具信息!X228="","",[7]道具信息!X228)</f>
        <v/>
      </c>
      <c r="Y228" s="114" t="str">
        <f>IF([7]道具信息!Y228="","",[7]道具信息!Y228)</f>
        <v/>
      </c>
      <c r="Z228" s="114" t="str">
        <f>IF([7]道具信息!Z228="","",[7]道具信息!Z228)</f>
        <v/>
      </c>
    </row>
    <row r="229" spans="1:26" x14ac:dyDescent="0.2">
      <c r="A229" s="114" t="str">
        <f>IF([7]道具信息!A229="","",[7]道具信息!A229)</f>
        <v/>
      </c>
      <c r="B229" s="114" t="str">
        <f>IF([7]道具信息!B229="","",[7]道具信息!B229)</f>
        <v/>
      </c>
      <c r="C229" s="114" t="str">
        <f>IF([7]道具信息!C229="","",[7]道具信息!C229)</f>
        <v/>
      </c>
      <c r="D229" s="114" t="str">
        <f>IF([7]道具信息!D229="","",[7]道具信息!D229)</f>
        <v/>
      </c>
      <c r="E229" s="114" t="str">
        <f>IF([7]道具信息!E229="","",[7]道具信息!E229)</f>
        <v/>
      </c>
      <c r="F229" s="114">
        <f>IF([7]道具信息!F229="","",[7]道具信息!F229)</f>
        <v>1</v>
      </c>
      <c r="G229" s="114">
        <f>IF([7]道具信息!G229="","",[7]道具信息!G229)</f>
        <v>1</v>
      </c>
      <c r="H229" s="114">
        <f>IF([7]道具信息!H229="","",[7]道具信息!H229)</f>
        <v>0.4</v>
      </c>
      <c r="I229" s="114" t="str">
        <f>IF([7]道具信息!I229="","",[7]道具信息!I229)</f>
        <v/>
      </c>
      <c r="J229" s="114" t="str">
        <f>IF([7]道具信息!J229="","",[7]道具信息!J229)</f>
        <v/>
      </c>
      <c r="K229" s="114" t="str">
        <f>IF([7]道具信息!K229="","",[7]道具信息!K229)</f>
        <v/>
      </c>
      <c r="L229" s="114" t="str">
        <f>IF([7]道具信息!L229="","",[7]道具信息!L229)</f>
        <v/>
      </c>
      <c r="M229" s="114" t="str">
        <f>IF([7]道具信息!M229="","",[7]道具信息!M229)</f>
        <v/>
      </c>
      <c r="N229" s="114" t="str">
        <f>IF([7]道具信息!N229="","",[7]道具信息!N229)</f>
        <v/>
      </c>
      <c r="O229" s="114" t="str">
        <f>IF([7]道具信息!O229="","",[7]道具信息!O229)</f>
        <v/>
      </c>
      <c r="P229" s="114" t="str">
        <f>IF([7]道具信息!P229="","",[7]道具信息!P229)</f>
        <v/>
      </c>
      <c r="Q229" s="114" t="str">
        <f>IF([7]道具信息!Q229="","",[7]道具信息!Q229)</f>
        <v/>
      </c>
      <c r="R229" s="114" t="str">
        <f>IF([7]道具信息!R229="","",[7]道具信息!R229)</f>
        <v/>
      </c>
      <c r="S229" s="114" t="str">
        <f>IF([7]道具信息!S229="","",[7]道具信息!S229)</f>
        <v/>
      </c>
      <c r="T229" s="114" t="str">
        <f>IF([7]道具信息!T229="","",[7]道具信息!T229)</f>
        <v/>
      </c>
      <c r="U229" s="114" t="str">
        <f>IF([7]道具信息!U229="","",[7]道具信息!U229)</f>
        <v/>
      </c>
      <c r="V229" s="114" t="str">
        <f>IF([7]道具信息!V229="","",[7]道具信息!V229)</f>
        <v/>
      </c>
      <c r="W229" s="114" t="str">
        <f>IF([7]道具信息!W229="","",[7]道具信息!W229)</f>
        <v/>
      </c>
      <c r="X229" s="114" t="str">
        <f>IF([7]道具信息!X229="","",[7]道具信息!X229)</f>
        <v/>
      </c>
      <c r="Y229" s="114" t="str">
        <f>IF([7]道具信息!Y229="","",[7]道具信息!Y229)</f>
        <v/>
      </c>
      <c r="Z229" s="114" t="str">
        <f>IF([7]道具信息!Z229="","",[7]道具信息!Z229)</f>
        <v/>
      </c>
    </row>
    <row r="230" spans="1:26" x14ac:dyDescent="0.2">
      <c r="A230" s="114" t="str">
        <f>IF([7]道具信息!A230="","",[7]道具信息!A230)</f>
        <v/>
      </c>
      <c r="B230" s="114" t="str">
        <f>IF([7]道具信息!B230="","",[7]道具信息!B230)</f>
        <v/>
      </c>
      <c r="C230" s="114">
        <f>IF([7]道具信息!C230="","",[7]道具信息!C230)</f>
        <v>21500</v>
      </c>
      <c r="D230" s="114" t="str">
        <f>IF([7]道具信息!D230="","",[7]道具信息!D230)</f>
        <v>随机迁城令</v>
      </c>
      <c r="E230" s="114">
        <f>IF([7]道具信息!E230="","",[7]道具信息!E230)</f>
        <v>100</v>
      </c>
      <c r="F230" s="114">
        <f>IF([7]道具信息!F230="","",[7]道具信息!F230)</f>
        <v>1</v>
      </c>
      <c r="G230" s="114">
        <f>IF([7]道具信息!G230="","",[7]道具信息!G230)</f>
        <v>1</v>
      </c>
      <c r="H230" s="114">
        <f>IF([7]道具信息!H230="","",[7]道具信息!H230)</f>
        <v>1</v>
      </c>
      <c r="I230" s="114">
        <f>IF([7]道具信息!I230="","",[7]道具信息!I230)</f>
        <v>100</v>
      </c>
      <c r="J230" s="114">
        <f>IF([7]道具信息!J230="","",[7]道具信息!J230)</f>
        <v>100</v>
      </c>
      <c r="K230" s="114">
        <f>IF([7]道具信息!K230="","",[7]道具信息!K230)</f>
        <v>100</v>
      </c>
      <c r="L230" s="114" t="str">
        <f>IF([7]道具信息!L230="","",[7]道具信息!L230)</f>
        <v>使用后城池迁移到随机位置</v>
      </c>
      <c r="M230" s="114" t="str">
        <f>IF([7]道具信息!M230="","",[7]道具信息!M230)</f>
        <v/>
      </c>
      <c r="N230" s="114" t="str">
        <f>IF([7]道具信息!N230="","",[7]道具信息!N230)</f>
        <v/>
      </c>
      <c r="O230" s="114" t="str">
        <f>IF([7]道具信息!O230="","",[7]道具信息!O230)</f>
        <v/>
      </c>
      <c r="P230" s="114" t="str">
        <f>IF([7]道具信息!P230="","",[7]道具信息!P230)</f>
        <v/>
      </c>
      <c r="Q230" s="114" t="str">
        <f>IF([7]道具信息!Q230="","",[7]道具信息!Q230)</f>
        <v/>
      </c>
      <c r="R230" s="114" t="str">
        <f>IF([7]道具信息!R230="","",[7]道具信息!R230)</f>
        <v/>
      </c>
      <c r="S230" s="114" t="str">
        <f>IF([7]道具信息!S230="","",[7]道具信息!S230)</f>
        <v/>
      </c>
      <c r="T230" s="114" t="str">
        <f>IF([7]道具信息!T230="","",[7]道具信息!T230)</f>
        <v/>
      </c>
      <c r="U230" s="114" t="str">
        <f>IF([7]道具信息!U230="","",[7]道具信息!U230)</f>
        <v/>
      </c>
      <c r="V230" s="114" t="str">
        <f>IF([7]道具信息!V230="","",[7]道具信息!V230)</f>
        <v/>
      </c>
      <c r="W230" s="114" t="str">
        <f>IF([7]道具信息!W230="","",[7]道具信息!W230)</f>
        <v/>
      </c>
      <c r="X230" s="114" t="str">
        <f>IF([7]道具信息!X230="","",[7]道具信息!X230)</f>
        <v/>
      </c>
      <c r="Y230" s="114" t="str">
        <f>IF([7]道具信息!Y230="","",[7]道具信息!Y230)</f>
        <v/>
      </c>
      <c r="Z230" s="114" t="str">
        <f>IF([7]道具信息!Z230="","",[7]道具信息!Z230)</f>
        <v/>
      </c>
    </row>
    <row r="231" spans="1:26" x14ac:dyDescent="0.2">
      <c r="A231" s="114" t="str">
        <f>IF([7]道具信息!A231="","",[7]道具信息!A231)</f>
        <v/>
      </c>
      <c r="B231" s="114" t="str">
        <f>IF([7]道具信息!B231="","",[7]道具信息!B231)</f>
        <v/>
      </c>
      <c r="C231" s="114">
        <f>IF([7]道具信息!C231="","",[7]道具信息!C231)</f>
        <v>21501</v>
      </c>
      <c r="D231" s="114" t="str">
        <f>IF([7]道具信息!D231="","",[7]道具信息!D231)</f>
        <v>九州迁城令</v>
      </c>
      <c r="E231" s="114">
        <f>IF([7]道具信息!E231="","",[7]道具信息!E231)</f>
        <v>300</v>
      </c>
      <c r="F231" s="114">
        <f>IF([7]道具信息!F231="","",[7]道具信息!F231)</f>
        <v>1</v>
      </c>
      <c r="G231" s="114">
        <f>IF([7]道具信息!G231="","",[7]道具信息!G231)</f>
        <v>1</v>
      </c>
      <c r="H231" s="114">
        <f>IF([7]道具信息!H231="","",[7]道具信息!H231)</f>
        <v>1</v>
      </c>
      <c r="I231" s="114">
        <f>IF([7]道具信息!I231="","",[7]道具信息!I231)</f>
        <v>300</v>
      </c>
      <c r="J231" s="114">
        <f>IF([7]道具信息!J231="","",[7]道具信息!J231)</f>
        <v>300</v>
      </c>
      <c r="K231" s="114">
        <f>IF([7]道具信息!K231="","",[7]道具信息!K231)</f>
        <v>300</v>
      </c>
      <c r="L231" s="114" t="str">
        <f>IF([7]道具信息!L231="","",[7]道具信息!L231)</f>
        <v>使用后城池迁移到指定位置</v>
      </c>
      <c r="M231" s="114" t="str">
        <f>IF([7]道具信息!M231="","",[7]道具信息!M231)</f>
        <v/>
      </c>
      <c r="N231" s="114" t="str">
        <f>IF([7]道具信息!N231="","",[7]道具信息!N231)</f>
        <v/>
      </c>
      <c r="O231" s="114" t="str">
        <f>IF([7]道具信息!O231="","",[7]道具信息!O231)</f>
        <v/>
      </c>
      <c r="P231" s="114" t="str">
        <f>IF([7]道具信息!P231="","",[7]道具信息!P231)</f>
        <v/>
      </c>
      <c r="Q231" s="114" t="str">
        <f>IF([7]道具信息!Q231="","",[7]道具信息!Q231)</f>
        <v/>
      </c>
      <c r="R231" s="114" t="str">
        <f>IF([7]道具信息!R231="","",[7]道具信息!R231)</f>
        <v/>
      </c>
      <c r="S231" s="114" t="str">
        <f>IF([7]道具信息!S231="","",[7]道具信息!S231)</f>
        <v/>
      </c>
      <c r="T231" s="114" t="str">
        <f>IF([7]道具信息!T231="","",[7]道具信息!T231)</f>
        <v/>
      </c>
      <c r="U231" s="114" t="str">
        <f>IF([7]道具信息!U231="","",[7]道具信息!U231)</f>
        <v/>
      </c>
      <c r="V231" s="114" t="str">
        <f>IF([7]道具信息!V231="","",[7]道具信息!V231)</f>
        <v/>
      </c>
      <c r="W231" s="114" t="str">
        <f>IF([7]道具信息!W231="","",[7]道具信息!W231)</f>
        <v/>
      </c>
      <c r="X231" s="114" t="str">
        <f>IF([7]道具信息!X231="","",[7]道具信息!X231)</f>
        <v/>
      </c>
      <c r="Y231" s="114" t="str">
        <f>IF([7]道具信息!Y231="","",[7]道具信息!Y231)</f>
        <v/>
      </c>
      <c r="Z231" s="114" t="str">
        <f>IF([7]道具信息!Z231="","",[7]道具信息!Z231)</f>
        <v/>
      </c>
    </row>
    <row r="232" spans="1:26" x14ac:dyDescent="0.2">
      <c r="A232" s="114" t="str">
        <f>IF([7]道具信息!A232="","",[7]道具信息!A232)</f>
        <v/>
      </c>
      <c r="B232" s="114" t="str">
        <f>IF([7]道具信息!B232="","",[7]道具信息!B232)</f>
        <v/>
      </c>
      <c r="C232" s="114">
        <f>IF([7]道具信息!C232="","",[7]道具信息!C232)</f>
        <v>21504</v>
      </c>
      <c r="D232" s="114" t="str">
        <f>IF([7]道具信息!D232="","",[7]道具信息!D232)</f>
        <v>国内迁城令</v>
      </c>
      <c r="E232" s="114">
        <f>IF([7]道具信息!E232="","",[7]道具信息!E232)</f>
        <v>100</v>
      </c>
      <c r="F232" s="114">
        <f>IF([7]道具信息!F232="","",[7]道具信息!F232)</f>
        <v>1</v>
      </c>
      <c r="G232" s="114">
        <f>IF([7]道具信息!G232="","",[7]道具信息!G232)</f>
        <v>1</v>
      </c>
      <c r="H232" s="114">
        <f>IF([7]道具信息!H232="","",[7]道具信息!H232)</f>
        <v>1</v>
      </c>
      <c r="I232" s="114">
        <f>IF([7]道具信息!I232="","",[7]道具信息!I232)</f>
        <v>100</v>
      </c>
      <c r="J232" s="114">
        <f>IF([7]道具信息!J232="","",[7]道具信息!J232)</f>
        <v>100</v>
      </c>
      <c r="K232" s="114">
        <f>IF([7]道具信息!K232="","",[7]道具信息!K232)</f>
        <v>100</v>
      </c>
      <c r="L232" s="114" t="str">
        <f>IF([7]道具信息!L232="","",[7]道具信息!L232)</f>
        <v>使用后城池迁移到国内指定位置</v>
      </c>
      <c r="M232" s="114" t="str">
        <f>IF([7]道具信息!M232="","",[7]道具信息!M232)</f>
        <v/>
      </c>
      <c r="N232" s="114" t="str">
        <f>IF([7]道具信息!N232="","",[7]道具信息!N232)</f>
        <v/>
      </c>
      <c r="O232" s="114" t="str">
        <f>IF([7]道具信息!O232="","",[7]道具信息!O232)</f>
        <v/>
      </c>
      <c r="P232" s="114" t="str">
        <f>IF([7]道具信息!P232="","",[7]道具信息!P232)</f>
        <v/>
      </c>
      <c r="Q232" s="114" t="str">
        <f>IF([7]道具信息!Q232="","",[7]道具信息!Q232)</f>
        <v/>
      </c>
      <c r="R232" s="114" t="str">
        <f>IF([7]道具信息!R232="","",[7]道具信息!R232)</f>
        <v/>
      </c>
      <c r="S232" s="114" t="str">
        <f>IF([7]道具信息!S232="","",[7]道具信息!S232)</f>
        <v/>
      </c>
      <c r="T232" s="114" t="str">
        <f>IF([7]道具信息!T232="","",[7]道具信息!T232)</f>
        <v/>
      </c>
      <c r="U232" s="114" t="str">
        <f>IF([7]道具信息!U232="","",[7]道具信息!U232)</f>
        <v/>
      </c>
      <c r="V232" s="114" t="str">
        <f>IF([7]道具信息!V232="","",[7]道具信息!V232)</f>
        <v/>
      </c>
      <c r="W232" s="114" t="str">
        <f>IF([7]道具信息!W232="","",[7]道具信息!W232)</f>
        <v/>
      </c>
      <c r="X232" s="114" t="str">
        <f>IF([7]道具信息!X232="","",[7]道具信息!X232)</f>
        <v/>
      </c>
      <c r="Y232" s="114" t="str">
        <f>IF([7]道具信息!Y232="","",[7]道具信息!Y232)</f>
        <v/>
      </c>
      <c r="Z232" s="114" t="str">
        <f>IF([7]道具信息!Z232="","",[7]道具信息!Z232)</f>
        <v/>
      </c>
    </row>
    <row r="233" spans="1:26" x14ac:dyDescent="0.2">
      <c r="A233" s="114" t="str">
        <f>IF([7]道具信息!A233="","",[7]道具信息!A233)</f>
        <v/>
      </c>
      <c r="B233" s="114" t="str">
        <f>IF([7]道具信息!B233="","",[7]道具信息!B233)</f>
        <v/>
      </c>
      <c r="C233" s="114">
        <f>IF([7]道具信息!C233="","",[7]道具信息!C233)</f>
        <v>21502</v>
      </c>
      <c r="D233" s="114" t="str">
        <f>IF([7]道具信息!D233="","",[7]道具信息!D233)</f>
        <v>校武牌</v>
      </c>
      <c r="E233" s="114">
        <f>IF([7]道具信息!E233="","",[7]道具信息!E233)</f>
        <v>20</v>
      </c>
      <c r="F233" s="114">
        <f>IF([7]道具信息!F233="","",[7]道具信息!F233)</f>
        <v>1</v>
      </c>
      <c r="G233" s="114">
        <f>IF([7]道具信息!G233="","",[7]道具信息!G233)</f>
        <v>1</v>
      </c>
      <c r="H233" s="114">
        <f>IF([7]道具信息!H233="","",[7]道具信息!H233)</f>
        <v>1</v>
      </c>
      <c r="I233" s="114">
        <f>IF([7]道具信息!I233="","",[7]道具信息!I233)</f>
        <v>20</v>
      </c>
      <c r="J233" s="114">
        <f>IF([7]道具信息!J233="","",[7]道具信息!J233)</f>
        <v>20</v>
      </c>
      <c r="K233" s="114">
        <f>IF([7]道具信息!K233="","",[7]道具信息!K233)</f>
        <v>20</v>
      </c>
      <c r="L233" s="114" t="str">
        <f>IF([7]道具信息!L233="","",[7]道具信息!L233)</f>
        <v>使用后增加1次校场挑战机会</v>
      </c>
      <c r="M233" s="114" t="str">
        <f>IF([7]道具信息!M233="","",[7]道具信息!M233)</f>
        <v/>
      </c>
      <c r="N233" s="114" t="str">
        <f>IF([7]道具信息!N233="","",[7]道具信息!N233)</f>
        <v/>
      </c>
      <c r="O233" s="114" t="str">
        <f>IF([7]道具信息!O233="","",[7]道具信息!O233)</f>
        <v/>
      </c>
      <c r="P233" s="114" t="str">
        <f>IF([7]道具信息!P233="","",[7]道具信息!P233)</f>
        <v/>
      </c>
      <c r="Q233" s="114" t="str">
        <f>IF([7]道具信息!Q233="","",[7]道具信息!Q233)</f>
        <v/>
      </c>
      <c r="R233" s="114" t="str">
        <f>IF([7]道具信息!R233="","",[7]道具信息!R233)</f>
        <v/>
      </c>
      <c r="S233" s="114" t="str">
        <f>IF([7]道具信息!S233="","",[7]道具信息!S233)</f>
        <v/>
      </c>
      <c r="T233" s="114" t="str">
        <f>IF([7]道具信息!T233="","",[7]道具信息!T233)</f>
        <v/>
      </c>
      <c r="U233" s="114" t="str">
        <f>IF([7]道具信息!U233="","",[7]道具信息!U233)</f>
        <v/>
      </c>
      <c r="V233" s="114" t="str">
        <f>IF([7]道具信息!V233="","",[7]道具信息!V233)</f>
        <v/>
      </c>
      <c r="W233" s="114" t="str">
        <f>IF([7]道具信息!W233="","",[7]道具信息!W233)</f>
        <v/>
      </c>
      <c r="X233" s="114" t="str">
        <f>IF([7]道具信息!X233="","",[7]道具信息!X233)</f>
        <v/>
      </c>
      <c r="Y233" s="114" t="str">
        <f>IF([7]道具信息!Y233="","",[7]道具信息!Y233)</f>
        <v/>
      </c>
      <c r="Z233" s="114" t="str">
        <f>IF([7]道具信息!Z233="","",[7]道具信息!Z233)</f>
        <v/>
      </c>
    </row>
    <row r="234" spans="1:26" x14ac:dyDescent="0.2">
      <c r="A234" s="114" t="str">
        <f>IF([7]道具信息!A234="","",[7]道具信息!A234)</f>
        <v/>
      </c>
      <c r="B234" s="114" t="str">
        <f>IF([7]道具信息!B234="","",[7]道具信息!B234)</f>
        <v/>
      </c>
      <c r="C234" s="114">
        <f>IF([7]道具信息!C234="","",[7]道具信息!C234)</f>
        <v>21503</v>
      </c>
      <c r="D234" s="114" t="str">
        <f>IF([7]道具信息!D234="","",[7]道具信息!D234)</f>
        <v>复仇令</v>
      </c>
      <c r="E234" s="114">
        <f>IF([7]道具信息!E234="","",[7]道具信息!E234)</f>
        <v>50</v>
      </c>
      <c r="F234" s="114">
        <f>IF([7]道具信息!F234="","",[7]道具信息!F234)</f>
        <v>1</v>
      </c>
      <c r="G234" s="114">
        <f>IF([7]道具信息!G234="","",[7]道具信息!G234)</f>
        <v>1</v>
      </c>
      <c r="H234" s="114">
        <f>IF([7]道具信息!H234="","",[7]道具信息!H234)</f>
        <v>1</v>
      </c>
      <c r="I234" s="114" t="str">
        <f>IF([7]道具信息!I234="","",[7]道具信息!I234)</f>
        <v/>
      </c>
      <c r="J234" s="114" t="str">
        <f>IF([7]道具信息!J234="","",[7]道具信息!J234)</f>
        <v/>
      </c>
      <c r="K234" s="114" t="str">
        <f>IF([7]道具信息!K234="","",[7]道具信息!K234)</f>
        <v/>
      </c>
      <c r="L234" s="114" t="str">
        <f>IF([7]道具信息!L234="","",[7]道具信息!L234)</f>
        <v/>
      </c>
      <c r="M234" s="114" t="str">
        <f>IF([7]道具信息!M234="","",[7]道具信息!M234)</f>
        <v/>
      </c>
      <c r="N234" s="114" t="str">
        <f>IF([7]道具信息!N234="","",[7]道具信息!N234)</f>
        <v/>
      </c>
      <c r="O234" s="114" t="str">
        <f>IF([7]道具信息!O234="","",[7]道具信息!O234)</f>
        <v/>
      </c>
      <c r="P234" s="114" t="str">
        <f>IF([7]道具信息!P234="","",[7]道具信息!P234)</f>
        <v/>
      </c>
      <c r="Q234" s="114" t="str">
        <f>IF([7]道具信息!Q234="","",[7]道具信息!Q234)</f>
        <v/>
      </c>
      <c r="R234" s="114" t="str">
        <f>IF([7]道具信息!R234="","",[7]道具信息!R234)</f>
        <v/>
      </c>
      <c r="S234" s="114" t="str">
        <f>IF([7]道具信息!S234="","",[7]道具信息!S234)</f>
        <v/>
      </c>
      <c r="T234" s="114" t="str">
        <f>IF([7]道具信息!T234="","",[7]道具信息!T234)</f>
        <v/>
      </c>
      <c r="U234" s="114" t="str">
        <f>IF([7]道具信息!U234="","",[7]道具信息!U234)</f>
        <v/>
      </c>
      <c r="V234" s="114" t="str">
        <f>IF([7]道具信息!V234="","",[7]道具信息!V234)</f>
        <v/>
      </c>
      <c r="W234" s="114" t="str">
        <f>IF([7]道具信息!W234="","",[7]道具信息!W234)</f>
        <v/>
      </c>
      <c r="X234" s="114" t="str">
        <f>IF([7]道具信息!X234="","",[7]道具信息!X234)</f>
        <v/>
      </c>
      <c r="Y234" s="114" t="str">
        <f>IF([7]道具信息!Y234="","",[7]道具信息!Y234)</f>
        <v/>
      </c>
      <c r="Z234" s="114" t="str">
        <f>IF([7]道具信息!Z234="","",[7]道具信息!Z234)</f>
        <v/>
      </c>
    </row>
    <row r="235" spans="1:26" x14ac:dyDescent="0.2">
      <c r="A235" s="114" t="str">
        <f>IF([7]道具信息!A235="","",[7]道具信息!A235)</f>
        <v/>
      </c>
      <c r="B235" s="114" t="str">
        <f>IF([7]道具信息!B235="","",[7]道具信息!B235)</f>
        <v/>
      </c>
      <c r="C235" s="114" t="str">
        <f>IF([7]道具信息!C235="","",[7]道具信息!C235)</f>
        <v/>
      </c>
      <c r="D235" s="114" t="str">
        <f>IF([7]道具信息!D235="","",[7]道具信息!D235)</f>
        <v/>
      </c>
      <c r="E235" s="114" t="str">
        <f>IF([7]道具信息!E235="","",[7]道具信息!E235)</f>
        <v/>
      </c>
      <c r="F235" s="114">
        <f>IF([7]道具信息!F235="","",[7]道具信息!F235)</f>
        <v>1</v>
      </c>
      <c r="G235" s="114">
        <f>IF([7]道具信息!G235="","",[7]道具信息!G235)</f>
        <v>1</v>
      </c>
      <c r="H235" s="114">
        <f>IF([7]道具信息!H235="","",[7]道具信息!H235)</f>
        <v>0.3</v>
      </c>
      <c r="I235" s="114" t="str">
        <f>IF([7]道具信息!I235="","",[7]道具信息!I235)</f>
        <v/>
      </c>
      <c r="J235" s="114" t="str">
        <f>IF([7]道具信息!J235="","",[7]道具信息!J235)</f>
        <v/>
      </c>
      <c r="K235" s="114" t="str">
        <f>IF([7]道具信息!K235="","",[7]道具信息!K235)</f>
        <v/>
      </c>
      <c r="L235" s="114" t="str">
        <f>IF([7]道具信息!L235="","",[7]道具信息!L235)</f>
        <v/>
      </c>
      <c r="M235" s="114" t="str">
        <f>IF([7]道具信息!M235="","",[7]道具信息!M235)</f>
        <v/>
      </c>
      <c r="N235" s="114" t="str">
        <f>IF([7]道具信息!N235="","",[7]道具信息!N235)</f>
        <v/>
      </c>
      <c r="O235" s="114" t="str">
        <f>IF([7]道具信息!O235="","",[7]道具信息!O235)</f>
        <v/>
      </c>
      <c r="P235" s="114" t="str">
        <f>IF([7]道具信息!P235="","",[7]道具信息!P235)</f>
        <v/>
      </c>
      <c r="Q235" s="114" t="str">
        <f>IF([7]道具信息!Q235="","",[7]道具信息!Q235)</f>
        <v/>
      </c>
      <c r="R235" s="114" t="str">
        <f>IF([7]道具信息!R235="","",[7]道具信息!R235)</f>
        <v/>
      </c>
      <c r="S235" s="114" t="str">
        <f>IF([7]道具信息!S235="","",[7]道具信息!S235)</f>
        <v/>
      </c>
      <c r="T235" s="114" t="str">
        <f>IF([7]道具信息!T235="","",[7]道具信息!T235)</f>
        <v/>
      </c>
      <c r="U235" s="114" t="str">
        <f>IF([7]道具信息!U235="","",[7]道具信息!U235)</f>
        <v/>
      </c>
      <c r="V235" s="114" t="str">
        <f>IF([7]道具信息!V235="","",[7]道具信息!V235)</f>
        <v/>
      </c>
      <c r="W235" s="114" t="str">
        <f>IF([7]道具信息!W235="","",[7]道具信息!W235)</f>
        <v/>
      </c>
      <c r="X235" s="114" t="str">
        <f>IF([7]道具信息!X235="","",[7]道具信息!X235)</f>
        <v/>
      </c>
      <c r="Y235" s="114" t="str">
        <f>IF([7]道具信息!Y235="","",[7]道具信息!Y235)</f>
        <v/>
      </c>
      <c r="Z235" s="114" t="str">
        <f>IF([7]道具信息!Z235="","",[7]道具信息!Z235)</f>
        <v/>
      </c>
    </row>
    <row r="236" spans="1:26" x14ac:dyDescent="0.2">
      <c r="A236" s="114" t="str">
        <f>IF([7]道具信息!A236="","",[7]道具信息!A236)</f>
        <v/>
      </c>
      <c r="B236" s="114" t="str">
        <f>IF([7]道具信息!B236="","",[7]道具信息!B236)</f>
        <v/>
      </c>
      <c r="C236" s="114">
        <f>IF([7]道具信息!C236="","",[7]道具信息!C236)</f>
        <v>26400</v>
      </c>
      <c r="D236" s="114" t="str">
        <f>IF([7]道具信息!D236="","",[7]道具信息!D236)</f>
        <v>步兵虎符</v>
      </c>
      <c r="E236" s="114">
        <f>IF([7]道具信息!E236="","",[7]道具信息!E236)</f>
        <v>200</v>
      </c>
      <c r="F236" s="114">
        <f>IF([7]道具信息!F236="","",[7]道具信息!F236)</f>
        <v>1</v>
      </c>
      <c r="G236" s="114">
        <f>IF([7]道具信息!G236="","",[7]道具信息!G236)</f>
        <v>1</v>
      </c>
      <c r="H236" s="114">
        <f>IF([7]道具信息!H236="","",[7]道具信息!H236)</f>
        <v>1</v>
      </c>
      <c r="I236" s="114">
        <f>IF([7]道具信息!I236="","",[7]道具信息!I236)</f>
        <v>200</v>
      </c>
      <c r="J236" s="114">
        <f>IF([7]道具信息!J236="","",[7]道具信息!J236)</f>
        <v>200</v>
      </c>
      <c r="K236" s="114">
        <f>IF([7]道具信息!K236="","",[7]道具信息!K236)</f>
        <v>200</v>
      </c>
      <c r="L236" s="114" t="str">
        <f>IF([7]道具信息!L236="","",[7]道具信息!L236)</f>
        <v>使用后立即获得10000步兵新兵</v>
      </c>
      <c r="M236" s="114" t="str">
        <f>IF([7]道具信息!M236="","",[7]道具信息!M236)</f>
        <v/>
      </c>
      <c r="N236" s="114" t="str">
        <f>IF([7]道具信息!N236="","",[7]道具信息!N236)</f>
        <v/>
      </c>
      <c r="O236" s="114" t="str">
        <f>IF([7]道具信息!O236="","",[7]道具信息!O236)</f>
        <v/>
      </c>
      <c r="P236" s="114" t="str">
        <f>IF([7]道具信息!P236="","",[7]道具信息!P236)</f>
        <v/>
      </c>
      <c r="Q236" s="114" t="str">
        <f>IF([7]道具信息!Q236="","",[7]道具信息!Q236)</f>
        <v/>
      </c>
      <c r="R236" s="114" t="str">
        <f>IF([7]道具信息!R236="","",[7]道具信息!R236)</f>
        <v/>
      </c>
      <c r="S236" s="114" t="str">
        <f>IF([7]道具信息!S236="","",[7]道具信息!S236)</f>
        <v/>
      </c>
      <c r="T236" s="114" t="str">
        <f>IF([7]道具信息!T236="","",[7]道具信息!T236)</f>
        <v/>
      </c>
      <c r="U236" s="114" t="str">
        <f>IF([7]道具信息!U236="","",[7]道具信息!U236)</f>
        <v/>
      </c>
      <c r="V236" s="114" t="str">
        <f>IF([7]道具信息!V236="","",[7]道具信息!V236)</f>
        <v/>
      </c>
      <c r="W236" s="114" t="str">
        <f>IF([7]道具信息!W236="","",[7]道具信息!W236)</f>
        <v/>
      </c>
      <c r="X236" s="114" t="str">
        <f>IF([7]道具信息!X236="","",[7]道具信息!X236)</f>
        <v/>
      </c>
      <c r="Y236" s="114" t="str">
        <f>IF([7]道具信息!Y236="","",[7]道具信息!Y236)</f>
        <v/>
      </c>
      <c r="Z236" s="114" t="str">
        <f>IF([7]道具信息!Z236="","",[7]道具信息!Z236)</f>
        <v/>
      </c>
    </row>
    <row r="237" spans="1:26" x14ac:dyDescent="0.2">
      <c r="A237" s="114" t="str">
        <f>IF([7]道具信息!A237="","",[7]道具信息!A237)</f>
        <v/>
      </c>
      <c r="B237" s="114" t="str">
        <f>IF([7]道具信息!B237="","",[7]道具信息!B237)</f>
        <v/>
      </c>
      <c r="C237" s="114">
        <f>IF([7]道具信息!C237="","",[7]道具信息!C237)</f>
        <v>26401</v>
      </c>
      <c r="D237" s="114" t="str">
        <f>IF([7]道具信息!D237="","",[7]道具信息!D237)</f>
        <v>骑兵虎符</v>
      </c>
      <c r="E237" s="114">
        <f>IF([7]道具信息!E237="","",[7]道具信息!E237)</f>
        <v>200</v>
      </c>
      <c r="F237" s="114">
        <f>IF([7]道具信息!F237="","",[7]道具信息!F237)</f>
        <v>1</v>
      </c>
      <c r="G237" s="114">
        <f>IF([7]道具信息!G237="","",[7]道具信息!G237)</f>
        <v>1</v>
      </c>
      <c r="H237" s="114">
        <f>IF([7]道具信息!H237="","",[7]道具信息!H237)</f>
        <v>1</v>
      </c>
      <c r="I237" s="114">
        <f>IF([7]道具信息!I237="","",[7]道具信息!I237)</f>
        <v>200</v>
      </c>
      <c r="J237" s="114">
        <f>IF([7]道具信息!J237="","",[7]道具信息!J237)</f>
        <v>200</v>
      </c>
      <c r="K237" s="114">
        <f>IF([7]道具信息!K237="","",[7]道具信息!K237)</f>
        <v>200</v>
      </c>
      <c r="L237" s="114" t="str">
        <f>IF([7]道具信息!L237="","",[7]道具信息!L237)</f>
        <v>使用后立即获得10000骑兵新兵</v>
      </c>
      <c r="M237" s="114" t="str">
        <f>IF([7]道具信息!M237="","",[7]道具信息!M237)</f>
        <v/>
      </c>
      <c r="N237" s="114" t="str">
        <f>IF([7]道具信息!N237="","",[7]道具信息!N237)</f>
        <v/>
      </c>
      <c r="O237" s="114" t="str">
        <f>IF([7]道具信息!O237="","",[7]道具信息!O237)</f>
        <v/>
      </c>
      <c r="P237" s="114" t="str">
        <f>IF([7]道具信息!P237="","",[7]道具信息!P237)</f>
        <v/>
      </c>
      <c r="Q237" s="114" t="str">
        <f>IF([7]道具信息!Q237="","",[7]道具信息!Q237)</f>
        <v/>
      </c>
      <c r="R237" s="114" t="str">
        <f>IF([7]道具信息!R237="","",[7]道具信息!R237)</f>
        <v/>
      </c>
      <c r="S237" s="114" t="str">
        <f>IF([7]道具信息!S237="","",[7]道具信息!S237)</f>
        <v/>
      </c>
      <c r="T237" s="114" t="str">
        <f>IF([7]道具信息!T237="","",[7]道具信息!T237)</f>
        <v/>
      </c>
      <c r="U237" s="114" t="str">
        <f>IF([7]道具信息!U237="","",[7]道具信息!U237)</f>
        <v/>
      </c>
      <c r="V237" s="114" t="str">
        <f>IF([7]道具信息!V237="","",[7]道具信息!V237)</f>
        <v/>
      </c>
      <c r="W237" s="114" t="str">
        <f>IF([7]道具信息!W237="","",[7]道具信息!W237)</f>
        <v/>
      </c>
      <c r="X237" s="114" t="str">
        <f>IF([7]道具信息!X237="","",[7]道具信息!X237)</f>
        <v/>
      </c>
      <c r="Y237" s="114" t="str">
        <f>IF([7]道具信息!Y237="","",[7]道具信息!Y237)</f>
        <v/>
      </c>
      <c r="Z237" s="114" t="str">
        <f>IF([7]道具信息!Z237="","",[7]道具信息!Z237)</f>
        <v/>
      </c>
    </row>
    <row r="238" spans="1:26" x14ac:dyDescent="0.2">
      <c r="A238" s="114" t="str">
        <f>IF([7]道具信息!A238="","",[7]道具信息!A238)</f>
        <v/>
      </c>
      <c r="B238" s="114" t="str">
        <f>IF([7]道具信息!B238="","",[7]道具信息!B238)</f>
        <v/>
      </c>
      <c r="C238" s="114">
        <f>IF([7]道具信息!C238="","",[7]道具信息!C238)</f>
        <v>26402</v>
      </c>
      <c r="D238" s="114" t="str">
        <f>IF([7]道具信息!D238="","",[7]道具信息!D238)</f>
        <v>弓箭虎符</v>
      </c>
      <c r="E238" s="114">
        <f>IF([7]道具信息!E238="","",[7]道具信息!E238)</f>
        <v>200</v>
      </c>
      <c r="F238" s="114">
        <f>IF([7]道具信息!F238="","",[7]道具信息!F238)</f>
        <v>1</v>
      </c>
      <c r="G238" s="114">
        <f>IF([7]道具信息!G238="","",[7]道具信息!G238)</f>
        <v>1</v>
      </c>
      <c r="H238" s="114">
        <f>IF([7]道具信息!H238="","",[7]道具信息!H238)</f>
        <v>1</v>
      </c>
      <c r="I238" s="114">
        <f>IF([7]道具信息!I238="","",[7]道具信息!I238)</f>
        <v>200</v>
      </c>
      <c r="J238" s="114">
        <f>IF([7]道具信息!J238="","",[7]道具信息!J238)</f>
        <v>200</v>
      </c>
      <c r="K238" s="114">
        <f>IF([7]道具信息!K238="","",[7]道具信息!K238)</f>
        <v>200</v>
      </c>
      <c r="L238" s="114" t="str">
        <f>IF([7]道具信息!L238="","",[7]道具信息!L238)</f>
        <v>使用后立即获得10000弓箭新兵</v>
      </c>
      <c r="M238" s="114" t="str">
        <f>IF([7]道具信息!M238="","",[7]道具信息!M238)</f>
        <v/>
      </c>
      <c r="N238" s="114" t="str">
        <f>IF([7]道具信息!N238="","",[7]道具信息!N238)</f>
        <v/>
      </c>
      <c r="O238" s="114" t="str">
        <f>IF([7]道具信息!O238="","",[7]道具信息!O238)</f>
        <v/>
      </c>
      <c r="P238" s="114" t="str">
        <f>IF([7]道具信息!P238="","",[7]道具信息!P238)</f>
        <v/>
      </c>
      <c r="Q238" s="114" t="str">
        <f>IF([7]道具信息!Q238="","",[7]道具信息!Q238)</f>
        <v/>
      </c>
      <c r="R238" s="114" t="str">
        <f>IF([7]道具信息!R238="","",[7]道具信息!R238)</f>
        <v/>
      </c>
      <c r="S238" s="114" t="str">
        <f>IF([7]道具信息!S238="","",[7]道具信息!S238)</f>
        <v/>
      </c>
      <c r="T238" s="114" t="str">
        <f>IF([7]道具信息!T238="","",[7]道具信息!T238)</f>
        <v/>
      </c>
      <c r="U238" s="114" t="str">
        <f>IF([7]道具信息!U238="","",[7]道具信息!U238)</f>
        <v/>
      </c>
      <c r="V238" s="114" t="str">
        <f>IF([7]道具信息!V238="","",[7]道具信息!V238)</f>
        <v/>
      </c>
      <c r="W238" s="114" t="str">
        <f>IF([7]道具信息!W238="","",[7]道具信息!W238)</f>
        <v/>
      </c>
      <c r="X238" s="114" t="str">
        <f>IF([7]道具信息!X238="","",[7]道具信息!X238)</f>
        <v/>
      </c>
      <c r="Y238" s="114" t="str">
        <f>IF([7]道具信息!Y238="","",[7]道具信息!Y238)</f>
        <v/>
      </c>
      <c r="Z238" s="114" t="str">
        <f>IF([7]道具信息!Z238="","",[7]道具信息!Z238)</f>
        <v/>
      </c>
    </row>
    <row r="239" spans="1:26" x14ac:dyDescent="0.2">
      <c r="A239" s="114" t="str">
        <f>IF([7]道具信息!A239="","",[7]道具信息!A239)</f>
        <v/>
      </c>
      <c r="B239" s="114" t="str">
        <f>IF([7]道具信息!B239="","",[7]道具信息!B239)</f>
        <v/>
      </c>
      <c r="C239" s="114">
        <f>IF([7]道具信息!C239="","",[7]道具信息!C239)</f>
        <v>26403</v>
      </c>
      <c r="D239" s="114" t="str">
        <f>IF([7]道具信息!D239="","",[7]道具信息!D239)</f>
        <v>器械虎符</v>
      </c>
      <c r="E239" s="114">
        <f>IF([7]道具信息!E239="","",[7]道具信息!E239)</f>
        <v>200</v>
      </c>
      <c r="F239" s="114">
        <f>IF([7]道具信息!F239="","",[7]道具信息!F239)</f>
        <v>1</v>
      </c>
      <c r="G239" s="114">
        <f>IF([7]道具信息!G239="","",[7]道具信息!G239)</f>
        <v>1</v>
      </c>
      <c r="H239" s="114">
        <f>IF([7]道具信息!H239="","",[7]道具信息!H239)</f>
        <v>1</v>
      </c>
      <c r="I239" s="114">
        <f>IF([7]道具信息!I239="","",[7]道具信息!I239)</f>
        <v>200</v>
      </c>
      <c r="J239" s="114">
        <f>IF([7]道具信息!J239="","",[7]道具信息!J239)</f>
        <v>200</v>
      </c>
      <c r="K239" s="114">
        <f>IF([7]道具信息!K239="","",[7]道具信息!K239)</f>
        <v>200</v>
      </c>
      <c r="L239" s="114" t="str">
        <f>IF([7]道具信息!L239="","",[7]道具信息!L239)</f>
        <v>使用后立即获得10000器械兵新兵</v>
      </c>
      <c r="M239" s="114" t="str">
        <f>IF([7]道具信息!M239="","",[7]道具信息!M239)</f>
        <v/>
      </c>
      <c r="N239" s="114" t="str">
        <f>IF([7]道具信息!N239="","",[7]道具信息!N239)</f>
        <v/>
      </c>
      <c r="O239" s="114" t="str">
        <f>IF([7]道具信息!O239="","",[7]道具信息!O239)</f>
        <v/>
      </c>
      <c r="P239" s="114" t="str">
        <f>IF([7]道具信息!P239="","",[7]道具信息!P239)</f>
        <v/>
      </c>
      <c r="Q239" s="114" t="str">
        <f>IF([7]道具信息!Q239="","",[7]道具信息!Q239)</f>
        <v/>
      </c>
      <c r="R239" s="114" t="str">
        <f>IF([7]道具信息!R239="","",[7]道具信息!R239)</f>
        <v/>
      </c>
      <c r="S239" s="114" t="str">
        <f>IF([7]道具信息!S239="","",[7]道具信息!S239)</f>
        <v/>
      </c>
      <c r="T239" s="114" t="str">
        <f>IF([7]道具信息!T239="","",[7]道具信息!T239)</f>
        <v/>
      </c>
      <c r="U239" s="114" t="str">
        <f>IF([7]道具信息!U239="","",[7]道具信息!U239)</f>
        <v/>
      </c>
      <c r="V239" s="114" t="str">
        <f>IF([7]道具信息!V239="","",[7]道具信息!V239)</f>
        <v/>
      </c>
      <c r="W239" s="114" t="str">
        <f>IF([7]道具信息!W239="","",[7]道具信息!W239)</f>
        <v/>
      </c>
      <c r="X239" s="114" t="str">
        <f>IF([7]道具信息!X239="","",[7]道具信息!X239)</f>
        <v/>
      </c>
      <c r="Y239" s="114" t="str">
        <f>IF([7]道具信息!Y239="","",[7]道具信息!Y239)</f>
        <v/>
      </c>
      <c r="Z239" s="114" t="str">
        <f>IF([7]道具信息!Z239="","",[7]道具信息!Z239)</f>
        <v/>
      </c>
    </row>
    <row r="240" spans="1:26" x14ac:dyDescent="0.2">
      <c r="A240" s="114" t="str">
        <f>IF([7]道具信息!A240="","",[7]道具信息!A240)</f>
        <v/>
      </c>
      <c r="B240" s="114" t="str">
        <f>IF([7]道具信息!B240="","",[7]道具信息!B240)</f>
        <v/>
      </c>
      <c r="C240" s="114" t="str">
        <f>IF([7]道具信息!C240="","",[7]道具信息!C240)</f>
        <v/>
      </c>
      <c r="D240" s="114" t="str">
        <f>IF([7]道具信息!D240="","",[7]道具信息!D240)</f>
        <v/>
      </c>
      <c r="E240" s="114" t="str">
        <f>IF([7]道具信息!E240="","",[7]道具信息!E240)</f>
        <v/>
      </c>
      <c r="F240" s="114">
        <f>IF([7]道具信息!F240="","",[7]道具信息!F240)</f>
        <v>3</v>
      </c>
      <c r="G240" s="114">
        <f>IF([7]道具信息!G240="","",[7]道具信息!G240)</f>
        <v>1</v>
      </c>
      <c r="H240" s="114">
        <f>IF([7]道具信息!H240="","",[7]道具信息!H240)</f>
        <v>1</v>
      </c>
      <c r="I240" s="114" t="str">
        <f>IF([7]道具信息!I240="","",[7]道具信息!I240)</f>
        <v/>
      </c>
      <c r="J240" s="114" t="str">
        <f>IF([7]道具信息!J240="","",[7]道具信息!J240)</f>
        <v/>
      </c>
      <c r="K240" s="114" t="str">
        <f>IF([7]道具信息!K240="","",[7]道具信息!K240)</f>
        <v/>
      </c>
      <c r="L240" s="114" t="str">
        <f>IF([7]道具信息!L240="","",[7]道具信息!L240)</f>
        <v/>
      </c>
      <c r="M240" s="114" t="str">
        <f>IF([7]道具信息!M240="","",[7]道具信息!M240)</f>
        <v/>
      </c>
      <c r="N240" s="114" t="str">
        <f>IF([7]道具信息!N240="","",[7]道具信息!N240)</f>
        <v/>
      </c>
      <c r="O240" s="114" t="str">
        <f>IF([7]道具信息!O240="","",[7]道具信息!O240)</f>
        <v/>
      </c>
      <c r="P240" s="114" t="str">
        <f>IF([7]道具信息!P240="","",[7]道具信息!P240)</f>
        <v/>
      </c>
      <c r="Q240" s="114" t="str">
        <f>IF([7]道具信息!Q240="","",[7]道具信息!Q240)</f>
        <v/>
      </c>
      <c r="R240" s="114" t="str">
        <f>IF([7]道具信息!R240="","",[7]道具信息!R240)</f>
        <v/>
      </c>
      <c r="S240" s="114" t="str">
        <f>IF([7]道具信息!S240="","",[7]道具信息!S240)</f>
        <v/>
      </c>
      <c r="T240" s="114" t="str">
        <f>IF([7]道具信息!T240="","",[7]道具信息!T240)</f>
        <v/>
      </c>
      <c r="U240" s="114" t="str">
        <f>IF([7]道具信息!U240="","",[7]道具信息!U240)</f>
        <v/>
      </c>
      <c r="V240" s="114" t="str">
        <f>IF([7]道具信息!V240="","",[7]道具信息!V240)</f>
        <v/>
      </c>
      <c r="W240" s="114" t="str">
        <f>IF([7]道具信息!W240="","",[7]道具信息!W240)</f>
        <v/>
      </c>
      <c r="X240" s="114" t="str">
        <f>IF([7]道具信息!X240="","",[7]道具信息!X240)</f>
        <v/>
      </c>
      <c r="Y240" s="114" t="str">
        <f>IF([7]道具信息!Y240="","",[7]道具信息!Y240)</f>
        <v/>
      </c>
      <c r="Z240" s="114" t="str">
        <f>IF([7]道具信息!Z240="","",[7]道具信息!Z240)</f>
        <v/>
      </c>
    </row>
    <row r="241" spans="1:26" x14ac:dyDescent="0.2">
      <c r="A241" s="114" t="str">
        <f>IF([7]道具信息!A241="","",[7]道具信息!A241)</f>
        <v/>
      </c>
      <c r="B241" s="114" t="str">
        <f>IF([7]道具信息!B241="","",[7]道具信息!B241)</f>
        <v/>
      </c>
      <c r="C241" s="114">
        <f>IF([7]道具信息!C241="","",[7]道具信息!C241)</f>
        <v>26500</v>
      </c>
      <c r="D241" s="114" t="str">
        <f>IF([7]道具信息!D241="","",[7]道具信息!D241)</f>
        <v>兵法宝箱</v>
      </c>
      <c r="E241" s="114">
        <f>IF([7]道具信息!E241="","",[7]道具信息!E241)</f>
        <v>250</v>
      </c>
      <c r="F241" s="114">
        <f>IF([7]道具信息!F241="","",[7]道具信息!F241)</f>
        <v>1</v>
      </c>
      <c r="G241" s="114">
        <f>IF([7]道具信息!G241="","",[7]道具信息!G241)</f>
        <v>1</v>
      </c>
      <c r="H241" s="114">
        <f>IF([7]道具信息!H241="","",[7]道具信息!H241)</f>
        <v>1</v>
      </c>
      <c r="I241" s="114" t="str">
        <f>IF([7]道具信息!I241="","",[7]道具信息!I241)</f>
        <v/>
      </c>
      <c r="J241" s="114" t="str">
        <f>IF([7]道具信息!J241="","",[7]道具信息!J241)</f>
        <v/>
      </c>
      <c r="K241" s="114" t="str">
        <f>IF([7]道具信息!K241="","",[7]道具信息!K241)</f>
        <v/>
      </c>
      <c r="L241" s="114" t="str">
        <f>IF([7]道具信息!L241="","",[7]道具信息!L241)</f>
        <v/>
      </c>
      <c r="M241" s="114" t="str">
        <f>IF([7]道具信息!M241="","",[7]道具信息!M241)</f>
        <v/>
      </c>
      <c r="N241" s="114" t="str">
        <f>IF([7]道具信息!N241="","",[7]道具信息!N241)</f>
        <v/>
      </c>
      <c r="O241" s="114" t="str">
        <f>IF([7]道具信息!O241="","",[7]道具信息!O241)</f>
        <v/>
      </c>
      <c r="P241" s="114" t="str">
        <f>IF([7]道具信息!P241="","",[7]道具信息!P241)</f>
        <v/>
      </c>
      <c r="Q241" s="114" t="str">
        <f>IF([7]道具信息!Q241="","",[7]道具信息!Q241)</f>
        <v/>
      </c>
      <c r="R241" s="114" t="str">
        <f>IF([7]道具信息!R241="","",[7]道具信息!R241)</f>
        <v/>
      </c>
      <c r="S241" s="114" t="str">
        <f>IF([7]道具信息!S241="","",[7]道具信息!S241)</f>
        <v/>
      </c>
      <c r="T241" s="114" t="str">
        <f>IF([7]道具信息!T241="","",[7]道具信息!T241)</f>
        <v/>
      </c>
      <c r="U241" s="114" t="str">
        <f>IF([7]道具信息!U241="","",[7]道具信息!U241)</f>
        <v/>
      </c>
      <c r="V241" s="114" t="str">
        <f>IF([7]道具信息!V241="","",[7]道具信息!V241)</f>
        <v/>
      </c>
      <c r="W241" s="114" t="str">
        <f>IF([7]道具信息!W241="","",[7]道具信息!W241)</f>
        <v/>
      </c>
      <c r="X241" s="114" t="str">
        <f>IF([7]道具信息!X241="","",[7]道具信息!X241)</f>
        <v/>
      </c>
      <c r="Y241" s="114" t="str">
        <f>IF([7]道具信息!Y241="","",[7]道具信息!Y241)</f>
        <v/>
      </c>
      <c r="Z241" s="114" t="str">
        <f>IF([7]道具信息!Z241="","",[7]道具信息!Z241)</f>
        <v/>
      </c>
    </row>
    <row r="242" spans="1:26" x14ac:dyDescent="0.2">
      <c r="A242" s="114" t="str">
        <f>IF([7]道具信息!A242="","",[7]道具信息!A242)</f>
        <v/>
      </c>
      <c r="B242" s="114" t="str">
        <f>IF([7]道具信息!B242="","",[7]道具信息!B242)</f>
        <v/>
      </c>
      <c r="C242" s="114">
        <f>IF([7]道具信息!C242="","",[7]道具信息!C242)</f>
        <v>26501</v>
      </c>
      <c r="D242" s="114" t="str">
        <f>IF([7]道具信息!D242="","",[7]道具信息!D242)</f>
        <v>蓝色兵法宝箱</v>
      </c>
      <c r="E242" s="114">
        <f>IF([7]道具信息!E242="","",[7]道具信息!E242)</f>
        <v>50</v>
      </c>
      <c r="F242" s="114">
        <f>IF([7]道具信息!F242="","",[7]道具信息!F242)</f>
        <v>1</v>
      </c>
      <c r="G242" s="114">
        <f>IF([7]道具信息!G242="","",[7]道具信息!G242)</f>
        <v>1</v>
      </c>
      <c r="H242" s="114">
        <f>IF([7]道具信息!H242="","",[7]道具信息!H242)</f>
        <v>1</v>
      </c>
      <c r="I242" s="114">
        <f>IF([7]道具信息!I242="","",[7]道具信息!I242)</f>
        <v>50</v>
      </c>
      <c r="J242" s="114">
        <f>IF([7]道具信息!J242="","",[7]道具信息!J242)</f>
        <v>50</v>
      </c>
      <c r="K242" s="114">
        <f>IF([7]道具信息!K242="","",[7]道具信息!K242)</f>
        <v>50</v>
      </c>
      <c r="L242" s="114" t="str">
        <f>IF([7]道具信息!L242="","",[7]道具信息!L242)</f>
        <v>使用后随机获得1个蓝色品质兵法</v>
      </c>
      <c r="M242" s="114" t="str">
        <f>IF([7]道具信息!M242="","",[7]道具信息!M242)</f>
        <v/>
      </c>
      <c r="N242" s="114" t="str">
        <f>IF([7]道具信息!N242="","",[7]道具信息!N242)</f>
        <v/>
      </c>
      <c r="O242" s="114" t="str">
        <f>IF([7]道具信息!O242="","",[7]道具信息!O242)</f>
        <v/>
      </c>
      <c r="P242" s="114" t="str">
        <f>IF([7]道具信息!P242="","",[7]道具信息!P242)</f>
        <v/>
      </c>
      <c r="Q242" s="114" t="str">
        <f>IF([7]道具信息!Q242="","",[7]道具信息!Q242)</f>
        <v/>
      </c>
      <c r="R242" s="114" t="str">
        <f>IF([7]道具信息!R242="","",[7]道具信息!R242)</f>
        <v/>
      </c>
      <c r="S242" s="114" t="str">
        <f>IF([7]道具信息!S242="","",[7]道具信息!S242)</f>
        <v/>
      </c>
      <c r="T242" s="114" t="str">
        <f>IF([7]道具信息!T242="","",[7]道具信息!T242)</f>
        <v/>
      </c>
      <c r="U242" s="114" t="str">
        <f>IF([7]道具信息!U242="","",[7]道具信息!U242)</f>
        <v/>
      </c>
      <c r="V242" s="114" t="str">
        <f>IF([7]道具信息!V242="","",[7]道具信息!V242)</f>
        <v/>
      </c>
      <c r="W242" s="114" t="str">
        <f>IF([7]道具信息!W242="","",[7]道具信息!W242)</f>
        <v/>
      </c>
      <c r="X242" s="114" t="str">
        <f>IF([7]道具信息!X242="","",[7]道具信息!X242)</f>
        <v/>
      </c>
      <c r="Y242" s="114" t="str">
        <f>IF([7]道具信息!Y242="","",[7]道具信息!Y242)</f>
        <v/>
      </c>
      <c r="Z242" s="114" t="str">
        <f>IF([7]道具信息!Z242="","",[7]道具信息!Z242)</f>
        <v/>
      </c>
    </row>
    <row r="243" spans="1:26" x14ac:dyDescent="0.2">
      <c r="A243" s="114" t="str">
        <f>IF([7]道具信息!A243="","",[7]道具信息!A243)</f>
        <v/>
      </c>
      <c r="B243" s="114" t="str">
        <f>IF([7]道具信息!B243="","",[7]道具信息!B243)</f>
        <v/>
      </c>
      <c r="C243" s="114">
        <f>IF([7]道具信息!C243="","",[7]道具信息!C243)</f>
        <v>26502</v>
      </c>
      <c r="D243" s="114" t="str">
        <f>IF([7]道具信息!D243="","",[7]道具信息!D243)</f>
        <v>紫色兵法宝箱</v>
      </c>
      <c r="E243" s="114">
        <f>IF([7]道具信息!E243="","",[7]道具信息!E243)</f>
        <v>500</v>
      </c>
      <c r="F243" s="114">
        <f>IF([7]道具信息!F243="","",[7]道具信息!F243)</f>
        <v>1</v>
      </c>
      <c r="G243" s="114">
        <f>IF([7]道具信息!G243="","",[7]道具信息!G243)</f>
        <v>1</v>
      </c>
      <c r="H243" s="114">
        <f>IF([7]道具信息!H243="","",[7]道具信息!H243)</f>
        <v>1</v>
      </c>
      <c r="I243" s="114">
        <f>IF([7]道具信息!I243="","",[7]道具信息!I243)</f>
        <v>500</v>
      </c>
      <c r="J243" s="114">
        <f>IF([7]道具信息!J243="","",[7]道具信息!J243)</f>
        <v>500</v>
      </c>
      <c r="K243" s="114">
        <f>IF([7]道具信息!K243="","",[7]道具信息!K243)</f>
        <v>500</v>
      </c>
      <c r="L243" s="114" t="str">
        <f>IF([7]道具信息!L243="","",[7]道具信息!L243)</f>
        <v>使用后随机获得1个紫色品质兵法</v>
      </c>
      <c r="M243" s="114" t="str">
        <f>IF([7]道具信息!M243="","",[7]道具信息!M243)</f>
        <v/>
      </c>
      <c r="N243" s="114" t="str">
        <f>IF([7]道具信息!N243="","",[7]道具信息!N243)</f>
        <v/>
      </c>
      <c r="O243" s="114" t="str">
        <f>IF([7]道具信息!O243="","",[7]道具信息!O243)</f>
        <v/>
      </c>
      <c r="P243" s="114" t="str">
        <f>IF([7]道具信息!P243="","",[7]道具信息!P243)</f>
        <v/>
      </c>
      <c r="Q243" s="114" t="str">
        <f>IF([7]道具信息!Q243="","",[7]道具信息!Q243)</f>
        <v/>
      </c>
      <c r="R243" s="114" t="str">
        <f>IF([7]道具信息!R243="","",[7]道具信息!R243)</f>
        <v/>
      </c>
      <c r="S243" s="114" t="str">
        <f>IF([7]道具信息!S243="","",[7]道具信息!S243)</f>
        <v/>
      </c>
      <c r="T243" s="114" t="str">
        <f>IF([7]道具信息!T243="","",[7]道具信息!T243)</f>
        <v/>
      </c>
      <c r="U243" s="114" t="str">
        <f>IF([7]道具信息!U243="","",[7]道具信息!U243)</f>
        <v/>
      </c>
      <c r="V243" s="114" t="str">
        <f>IF([7]道具信息!V243="","",[7]道具信息!V243)</f>
        <v/>
      </c>
      <c r="W243" s="114" t="str">
        <f>IF([7]道具信息!W243="","",[7]道具信息!W243)</f>
        <v/>
      </c>
      <c r="X243" s="114" t="str">
        <f>IF([7]道具信息!X243="","",[7]道具信息!X243)</f>
        <v/>
      </c>
      <c r="Y243" s="114" t="str">
        <f>IF([7]道具信息!Y243="","",[7]道具信息!Y243)</f>
        <v/>
      </c>
      <c r="Z243" s="114" t="str">
        <f>IF([7]道具信息!Z243="","",[7]道具信息!Z243)</f>
        <v/>
      </c>
    </row>
    <row r="244" spans="1:26" x14ac:dyDescent="0.2">
      <c r="A244" s="114" t="str">
        <f>IF([7]道具信息!A244="","",[7]道具信息!A244)</f>
        <v/>
      </c>
      <c r="B244" s="114" t="str">
        <f>IF([7]道具信息!B244="","",[7]道具信息!B244)</f>
        <v/>
      </c>
      <c r="C244" s="114">
        <f>IF([7]道具信息!C244="","",[7]道具信息!C244)</f>
        <v>26503</v>
      </c>
      <c r="D244" s="114" t="str">
        <f>IF([7]道具信息!D244="","",[7]道具信息!D244)</f>
        <v>橙色兵法宝箱</v>
      </c>
      <c r="E244" s="114">
        <f>IF([7]道具信息!E244="","",[7]道具信息!E244)</f>
        <v>1680</v>
      </c>
      <c r="F244" s="114">
        <f>IF([7]道具信息!F244="","",[7]道具信息!F244)</f>
        <v>1</v>
      </c>
      <c r="G244" s="114">
        <f>IF([7]道具信息!G244="","",[7]道具信息!G244)</f>
        <v>1</v>
      </c>
      <c r="H244" s="114">
        <f>IF([7]道具信息!H244="","",[7]道具信息!H244)</f>
        <v>1</v>
      </c>
      <c r="I244" s="114">
        <f>IF([7]道具信息!I244="","",[7]道具信息!I244)</f>
        <v>1680</v>
      </c>
      <c r="J244" s="114">
        <f>IF([7]道具信息!J244="","",[7]道具信息!J244)</f>
        <v>1680</v>
      </c>
      <c r="K244" s="114">
        <f>IF([7]道具信息!K244="","",[7]道具信息!K244)</f>
        <v>1680</v>
      </c>
      <c r="L244" s="114" t="str">
        <f>IF([7]道具信息!L244="","",[7]道具信息!L244)</f>
        <v>使用后随机获得1个橙色品质兵法</v>
      </c>
      <c r="M244" s="114" t="str">
        <f>IF([7]道具信息!M244="","",[7]道具信息!M244)</f>
        <v/>
      </c>
      <c r="N244" s="114" t="str">
        <f>IF([7]道具信息!N244="","",[7]道具信息!N244)</f>
        <v/>
      </c>
      <c r="O244" s="114" t="str">
        <f>IF([7]道具信息!O244="","",[7]道具信息!O244)</f>
        <v/>
      </c>
      <c r="P244" s="114" t="str">
        <f>IF([7]道具信息!P244="","",[7]道具信息!P244)</f>
        <v/>
      </c>
      <c r="Q244" s="114" t="str">
        <f>IF([7]道具信息!Q244="","",[7]道具信息!Q244)</f>
        <v/>
      </c>
      <c r="R244" s="114" t="str">
        <f>IF([7]道具信息!R244="","",[7]道具信息!R244)</f>
        <v/>
      </c>
      <c r="S244" s="114" t="str">
        <f>IF([7]道具信息!S244="","",[7]道具信息!S244)</f>
        <v/>
      </c>
      <c r="T244" s="114" t="str">
        <f>IF([7]道具信息!T244="","",[7]道具信息!T244)</f>
        <v/>
      </c>
      <c r="U244" s="114" t="str">
        <f>IF([7]道具信息!U244="","",[7]道具信息!U244)</f>
        <v/>
      </c>
      <c r="V244" s="114" t="str">
        <f>IF([7]道具信息!V244="","",[7]道具信息!V244)</f>
        <v/>
      </c>
      <c r="W244" s="114" t="str">
        <f>IF([7]道具信息!W244="","",[7]道具信息!W244)</f>
        <v/>
      </c>
      <c r="X244" s="114" t="str">
        <f>IF([7]道具信息!X244="","",[7]道具信息!X244)</f>
        <v/>
      </c>
      <c r="Y244" s="114" t="str">
        <f>IF([7]道具信息!Y244="","",[7]道具信息!Y244)</f>
        <v/>
      </c>
      <c r="Z244" s="114" t="str">
        <f>IF([7]道具信息!Z244="","",[7]道具信息!Z244)</f>
        <v/>
      </c>
    </row>
    <row r="245" spans="1:26" x14ac:dyDescent="0.2">
      <c r="A245" s="114" t="str">
        <f>IF([7]道具信息!A245="","",[7]道具信息!A245)</f>
        <v/>
      </c>
      <c r="B245" s="114" t="str">
        <f>IF([7]道具信息!B245="","",[7]道具信息!B245)</f>
        <v/>
      </c>
      <c r="C245" s="114">
        <f>IF([7]道具信息!C245="","",[7]道具信息!C245)</f>
        <v>26504</v>
      </c>
      <c r="D245" s="114" t="str">
        <f>IF([7]道具信息!D245="","",[7]道具信息!D245)</f>
        <v>红色兵法宝箱</v>
      </c>
      <c r="E245" s="114">
        <f>IF([7]道具信息!E245="","",[7]道具信息!E245)</f>
        <v>14100</v>
      </c>
      <c r="F245" s="114">
        <f>IF([7]道具信息!F245="","",[7]道具信息!F245)</f>
        <v>1</v>
      </c>
      <c r="G245" s="114">
        <f>IF([7]道具信息!G245="","",[7]道具信息!G245)</f>
        <v>1</v>
      </c>
      <c r="H245" s="114">
        <f>IF([7]道具信息!H245="","",[7]道具信息!H245)</f>
        <v>1</v>
      </c>
      <c r="I245" s="114">
        <f>IF([7]道具信息!I245="","",[7]道具信息!I245)</f>
        <v>14100</v>
      </c>
      <c r="J245" s="114">
        <f>IF([7]道具信息!J245="","",[7]道具信息!J245)</f>
        <v>14100</v>
      </c>
      <c r="K245" s="114">
        <f>IF([7]道具信息!K245="","",[7]道具信息!K245)</f>
        <v>14100</v>
      </c>
      <c r="L245" s="114" t="str">
        <f>IF([7]道具信息!L245="","",[7]道具信息!L245)</f>
        <v>使用后随机获得1个红色品质兵法</v>
      </c>
      <c r="M245" s="114" t="str">
        <f>IF([7]道具信息!M245="","",[7]道具信息!M245)</f>
        <v/>
      </c>
      <c r="N245" s="114" t="str">
        <f>IF([7]道具信息!N245="","",[7]道具信息!N245)</f>
        <v/>
      </c>
      <c r="O245" s="114" t="str">
        <f>IF([7]道具信息!O245="","",[7]道具信息!O245)</f>
        <v/>
      </c>
      <c r="P245" s="114" t="str">
        <f>IF([7]道具信息!P245="","",[7]道具信息!P245)</f>
        <v/>
      </c>
      <c r="Q245" s="114" t="str">
        <f>IF([7]道具信息!Q245="","",[7]道具信息!Q245)</f>
        <v/>
      </c>
      <c r="R245" s="114" t="str">
        <f>IF([7]道具信息!R245="","",[7]道具信息!R245)</f>
        <v/>
      </c>
      <c r="S245" s="114" t="str">
        <f>IF([7]道具信息!S245="","",[7]道具信息!S245)</f>
        <v/>
      </c>
      <c r="T245" s="114" t="str">
        <f>IF([7]道具信息!T245="","",[7]道具信息!T245)</f>
        <v/>
      </c>
      <c r="U245" s="114" t="str">
        <f>IF([7]道具信息!U245="","",[7]道具信息!U245)</f>
        <v/>
      </c>
      <c r="V245" s="114" t="str">
        <f>IF([7]道具信息!V245="","",[7]道具信息!V245)</f>
        <v/>
      </c>
      <c r="W245" s="114" t="str">
        <f>IF([7]道具信息!W245="","",[7]道具信息!W245)</f>
        <v/>
      </c>
      <c r="X245" s="114" t="str">
        <f>IF([7]道具信息!X245="","",[7]道具信息!X245)</f>
        <v/>
      </c>
      <c r="Y245" s="114" t="str">
        <f>IF([7]道具信息!Y245="","",[7]道具信息!Y245)</f>
        <v/>
      </c>
      <c r="Z245" s="114" t="str">
        <f>IF([7]道具信息!Z245="","",[7]道具信息!Z245)</f>
        <v/>
      </c>
    </row>
    <row r="246" spans="1:26" x14ac:dyDescent="0.2">
      <c r="A246" s="114" t="str">
        <f>IF([7]道具信息!A246="","",[7]道具信息!A246)</f>
        <v/>
      </c>
      <c r="B246" s="114" t="str">
        <f>IF([7]道具信息!B246="","",[7]道具信息!B246)</f>
        <v/>
      </c>
      <c r="C246" s="114" t="str">
        <f>IF([7]道具信息!C246="","",[7]道具信息!C246)</f>
        <v/>
      </c>
      <c r="D246" s="114" t="str">
        <f>IF([7]道具信息!D246="","",[7]道具信息!D246)</f>
        <v>指定or任选蓝色兵法</v>
      </c>
      <c r="E246" s="114">
        <f>IF([7]道具信息!E246="","",[7]道具信息!E246)</f>
        <v>35</v>
      </c>
      <c r="F246" s="114">
        <f>IF([7]道具信息!F246="","",[7]道具信息!F246)</f>
        <v>1</v>
      </c>
      <c r="G246" s="114">
        <f>IF([7]道具信息!G246="","",[7]道具信息!G246)</f>
        <v>1</v>
      </c>
      <c r="H246" s="114">
        <f>IF([7]道具信息!H246="","",[7]道具信息!H246)</f>
        <v>1</v>
      </c>
      <c r="I246" s="114">
        <f>IF([7]道具信息!I246="","",[7]道具信息!I246)</f>
        <v>35</v>
      </c>
      <c r="J246" s="114">
        <f>IF([7]道具信息!J246="","",[7]道具信息!J246)</f>
        <v>35</v>
      </c>
      <c r="K246" s="114">
        <f>IF([7]道具信息!K246="","",[7]道具信息!K246)</f>
        <v>35</v>
      </c>
      <c r="L246" s="114" t="str">
        <f>IF([7]道具信息!L246="","",[7]道具信息!L246)</f>
        <v/>
      </c>
      <c r="M246" s="114" t="str">
        <f>IF([7]道具信息!M246="","",[7]道具信息!M246)</f>
        <v/>
      </c>
      <c r="N246" s="114" t="str">
        <f>IF([7]道具信息!N246="","",[7]道具信息!N246)</f>
        <v/>
      </c>
      <c r="O246" s="114" t="str">
        <f>IF([7]道具信息!O246="","",[7]道具信息!O246)</f>
        <v/>
      </c>
      <c r="P246" s="114" t="str">
        <f>IF([7]道具信息!P246="","",[7]道具信息!P246)</f>
        <v/>
      </c>
      <c r="Q246" s="114" t="str">
        <f>IF([7]道具信息!Q246="","",[7]道具信息!Q246)</f>
        <v/>
      </c>
      <c r="R246" s="114" t="str">
        <f>IF([7]道具信息!R246="","",[7]道具信息!R246)</f>
        <v/>
      </c>
      <c r="S246" s="114" t="str">
        <f>IF([7]道具信息!S246="","",[7]道具信息!S246)</f>
        <v/>
      </c>
      <c r="T246" s="114" t="str">
        <f>IF([7]道具信息!T246="","",[7]道具信息!T246)</f>
        <v/>
      </c>
      <c r="U246" s="114" t="str">
        <f>IF([7]道具信息!U246="","",[7]道具信息!U246)</f>
        <v/>
      </c>
      <c r="V246" s="114" t="str">
        <f>IF([7]道具信息!V246="","",[7]道具信息!V246)</f>
        <v/>
      </c>
      <c r="W246" s="114" t="str">
        <f>IF([7]道具信息!W246="","",[7]道具信息!W246)</f>
        <v/>
      </c>
      <c r="X246" s="114" t="str">
        <f>IF([7]道具信息!X246="","",[7]道具信息!X246)</f>
        <v/>
      </c>
      <c r="Y246" s="114" t="str">
        <f>IF([7]道具信息!Y246="","",[7]道具信息!Y246)</f>
        <v/>
      </c>
      <c r="Z246" s="114" t="str">
        <f>IF([7]道具信息!Z246="","",[7]道具信息!Z246)</f>
        <v/>
      </c>
    </row>
    <row r="247" spans="1:26" x14ac:dyDescent="0.2">
      <c r="A247" s="114" t="str">
        <f>IF([7]道具信息!A247="","",[7]道具信息!A247)</f>
        <v/>
      </c>
      <c r="B247" s="114" t="str">
        <f>IF([7]道具信息!B247="","",[7]道具信息!B247)</f>
        <v/>
      </c>
      <c r="C247" s="114" t="str">
        <f>IF([7]道具信息!C247="","",[7]道具信息!C247)</f>
        <v/>
      </c>
      <c r="D247" s="114" t="str">
        <f>IF([7]道具信息!D247="","",[7]道具信息!D247)</f>
        <v>指定or任选紫色兵法</v>
      </c>
      <c r="E247" s="114">
        <f>IF([7]道具信息!E247="","",[7]道具信息!E247)</f>
        <v>750</v>
      </c>
      <c r="F247" s="114">
        <f>IF([7]道具信息!F247="","",[7]道具信息!F247)</f>
        <v>1</v>
      </c>
      <c r="G247" s="114">
        <f>IF([7]道具信息!G247="","",[7]道具信息!G247)</f>
        <v>1</v>
      </c>
      <c r="H247" s="114">
        <f>IF([7]道具信息!H247="","",[7]道具信息!H247)</f>
        <v>1</v>
      </c>
      <c r="I247" s="114">
        <f>IF([7]道具信息!I247="","",[7]道具信息!I247)</f>
        <v>750</v>
      </c>
      <c r="J247" s="114">
        <f>IF([7]道具信息!J247="","",[7]道具信息!J247)</f>
        <v>750</v>
      </c>
      <c r="K247" s="114">
        <f>IF([7]道具信息!K247="","",[7]道具信息!K247)</f>
        <v>750</v>
      </c>
      <c r="L247" s="114" t="str">
        <f>IF([7]道具信息!L247="","",[7]道具信息!L247)</f>
        <v/>
      </c>
      <c r="M247" s="114" t="str">
        <f>IF([7]道具信息!M247="","",[7]道具信息!M247)</f>
        <v/>
      </c>
      <c r="N247" s="114" t="str">
        <f>IF([7]道具信息!N247="","",[7]道具信息!N247)</f>
        <v/>
      </c>
      <c r="O247" s="114" t="str">
        <f>IF([7]道具信息!O247="","",[7]道具信息!O247)</f>
        <v/>
      </c>
      <c r="P247" s="114" t="str">
        <f>IF([7]道具信息!P247="","",[7]道具信息!P247)</f>
        <v/>
      </c>
      <c r="Q247" s="114" t="str">
        <f>IF([7]道具信息!Q247="","",[7]道具信息!Q247)</f>
        <v/>
      </c>
      <c r="R247" s="114" t="str">
        <f>IF([7]道具信息!R247="","",[7]道具信息!R247)</f>
        <v/>
      </c>
      <c r="S247" s="114" t="str">
        <f>IF([7]道具信息!S247="","",[7]道具信息!S247)</f>
        <v/>
      </c>
      <c r="T247" s="114" t="str">
        <f>IF([7]道具信息!T247="","",[7]道具信息!T247)</f>
        <v/>
      </c>
      <c r="U247" s="114" t="str">
        <f>IF([7]道具信息!U247="","",[7]道具信息!U247)</f>
        <v/>
      </c>
      <c r="V247" s="114" t="str">
        <f>IF([7]道具信息!V247="","",[7]道具信息!V247)</f>
        <v/>
      </c>
      <c r="W247" s="114" t="str">
        <f>IF([7]道具信息!W247="","",[7]道具信息!W247)</f>
        <v/>
      </c>
      <c r="X247" s="114" t="str">
        <f>IF([7]道具信息!X247="","",[7]道具信息!X247)</f>
        <v/>
      </c>
      <c r="Y247" s="114" t="str">
        <f>IF([7]道具信息!Y247="","",[7]道具信息!Y247)</f>
        <v/>
      </c>
      <c r="Z247" s="114" t="str">
        <f>IF([7]道具信息!Z247="","",[7]道具信息!Z247)</f>
        <v/>
      </c>
    </row>
    <row r="248" spans="1:26" x14ac:dyDescent="0.2">
      <c r="A248" s="114" t="str">
        <f>IF([7]道具信息!A248="","",[7]道具信息!A248)</f>
        <v/>
      </c>
      <c r="B248" s="114" t="str">
        <f>IF([7]道具信息!B248="","",[7]道具信息!B248)</f>
        <v/>
      </c>
      <c r="C248" s="114" t="str">
        <f>IF([7]道具信息!C248="","",[7]道具信息!C248)</f>
        <v/>
      </c>
      <c r="D248" s="114" t="str">
        <f>IF([7]道具信息!D248="","",[7]道具信息!D248)</f>
        <v>指定or任选橙色兵法</v>
      </c>
      <c r="E248" s="114">
        <f>IF([7]道具信息!E248="","",[7]道具信息!E248)</f>
        <v>3350</v>
      </c>
      <c r="F248" s="114">
        <f>IF([7]道具信息!F248="","",[7]道具信息!F248)</f>
        <v>1</v>
      </c>
      <c r="G248" s="114">
        <f>IF([7]道具信息!G248="","",[7]道具信息!G248)</f>
        <v>1</v>
      </c>
      <c r="H248" s="114">
        <f>IF([7]道具信息!H248="","",[7]道具信息!H248)</f>
        <v>1</v>
      </c>
      <c r="I248" s="114" t="str">
        <f>IF([7]道具信息!I248="","",[7]道具信息!I248)</f>
        <v/>
      </c>
      <c r="J248" s="114" t="str">
        <f>IF([7]道具信息!J248="","",[7]道具信息!J248)</f>
        <v/>
      </c>
      <c r="K248" s="114" t="str">
        <f>IF([7]道具信息!K248="","",[7]道具信息!K248)</f>
        <v/>
      </c>
      <c r="L248" s="114" t="str">
        <f>IF([7]道具信息!L248="","",[7]道具信息!L248)</f>
        <v/>
      </c>
      <c r="M248" s="114" t="str">
        <f>IF([7]道具信息!M248="","",[7]道具信息!M248)</f>
        <v/>
      </c>
      <c r="N248" s="114" t="str">
        <f>IF([7]道具信息!N248="","",[7]道具信息!N248)</f>
        <v/>
      </c>
      <c r="O248" s="114" t="str">
        <f>IF([7]道具信息!O248="","",[7]道具信息!O248)</f>
        <v/>
      </c>
      <c r="P248" s="114" t="str">
        <f>IF([7]道具信息!P248="","",[7]道具信息!P248)</f>
        <v/>
      </c>
      <c r="Q248" s="114" t="str">
        <f>IF([7]道具信息!Q248="","",[7]道具信息!Q248)</f>
        <v/>
      </c>
      <c r="R248" s="114" t="str">
        <f>IF([7]道具信息!R248="","",[7]道具信息!R248)</f>
        <v/>
      </c>
      <c r="S248" s="114" t="str">
        <f>IF([7]道具信息!S248="","",[7]道具信息!S248)</f>
        <v/>
      </c>
      <c r="T248" s="114" t="str">
        <f>IF([7]道具信息!T248="","",[7]道具信息!T248)</f>
        <v/>
      </c>
      <c r="U248" s="114" t="str">
        <f>IF([7]道具信息!U248="","",[7]道具信息!U248)</f>
        <v/>
      </c>
      <c r="V248" s="114" t="str">
        <f>IF([7]道具信息!V248="","",[7]道具信息!V248)</f>
        <v/>
      </c>
      <c r="W248" s="114" t="str">
        <f>IF([7]道具信息!W248="","",[7]道具信息!W248)</f>
        <v/>
      </c>
      <c r="X248" s="114" t="str">
        <f>IF([7]道具信息!X248="","",[7]道具信息!X248)</f>
        <v/>
      </c>
      <c r="Y248" s="114" t="str">
        <f>IF([7]道具信息!Y248="","",[7]道具信息!Y248)</f>
        <v/>
      </c>
      <c r="Z248" s="114" t="str">
        <f>IF([7]道具信息!Z248="","",[7]道具信息!Z248)</f>
        <v/>
      </c>
    </row>
    <row r="249" spans="1:26" x14ac:dyDescent="0.2">
      <c r="A249" s="114" t="str">
        <f>IF([7]道具信息!A249="","",[7]道具信息!A249)</f>
        <v/>
      </c>
      <c r="B249" s="114" t="str">
        <f>IF([7]道具信息!B249="","",[7]道具信息!B249)</f>
        <v/>
      </c>
      <c r="C249" s="114" t="str">
        <f>IF([7]道具信息!C249="","",[7]道具信息!C249)</f>
        <v/>
      </c>
      <c r="D249" s="114" t="str">
        <f>IF([7]道具信息!D249="","",[7]道具信息!D249)</f>
        <v>指定or任选红色兵法</v>
      </c>
      <c r="E249" s="114">
        <f>IF([7]道具信息!E249="","",[7]道具信息!E249)</f>
        <v>9165</v>
      </c>
      <c r="F249" s="114">
        <f>IF([7]道具信息!F249="","",[7]道具信息!F249)</f>
        <v>1</v>
      </c>
      <c r="G249" s="114">
        <f>IF([7]道具信息!G249="","",[7]道具信息!G249)</f>
        <v>1</v>
      </c>
      <c r="H249" s="114">
        <f>IF([7]道具信息!H249="","",[7]道具信息!H249)</f>
        <v>1</v>
      </c>
      <c r="I249" s="114">
        <f>IF([7]道具信息!I249="","",[7]道具信息!I249)</f>
        <v>9165</v>
      </c>
      <c r="J249" s="114">
        <f>IF([7]道具信息!J249="","",[7]道具信息!J249)</f>
        <v>9165</v>
      </c>
      <c r="K249" s="114">
        <f>IF([7]道具信息!K249="","",[7]道具信息!K249)</f>
        <v>9165</v>
      </c>
      <c r="L249" s="114" t="str">
        <f>IF([7]道具信息!L249="","",[7]道具信息!L249)</f>
        <v/>
      </c>
      <c r="M249" s="114" t="str">
        <f>IF([7]道具信息!M249="","",[7]道具信息!M249)</f>
        <v/>
      </c>
      <c r="N249" s="114" t="str">
        <f>IF([7]道具信息!N249="","",[7]道具信息!N249)</f>
        <v/>
      </c>
      <c r="O249" s="114" t="str">
        <f>IF([7]道具信息!O249="","",[7]道具信息!O249)</f>
        <v/>
      </c>
      <c r="P249" s="114" t="str">
        <f>IF([7]道具信息!P249="","",[7]道具信息!P249)</f>
        <v/>
      </c>
      <c r="Q249" s="114" t="str">
        <f>IF([7]道具信息!Q249="","",[7]道具信息!Q249)</f>
        <v/>
      </c>
      <c r="R249" s="114" t="str">
        <f>IF([7]道具信息!R249="","",[7]道具信息!R249)</f>
        <v/>
      </c>
      <c r="S249" s="114" t="str">
        <f>IF([7]道具信息!S249="","",[7]道具信息!S249)</f>
        <v/>
      </c>
      <c r="T249" s="114" t="str">
        <f>IF([7]道具信息!T249="","",[7]道具信息!T249)</f>
        <v/>
      </c>
      <c r="U249" s="114" t="str">
        <f>IF([7]道具信息!U249="","",[7]道具信息!U249)</f>
        <v/>
      </c>
      <c r="V249" s="114" t="str">
        <f>IF([7]道具信息!V249="","",[7]道具信息!V249)</f>
        <v/>
      </c>
      <c r="W249" s="114" t="str">
        <f>IF([7]道具信息!W249="","",[7]道具信息!W249)</f>
        <v/>
      </c>
      <c r="X249" s="114" t="str">
        <f>IF([7]道具信息!X249="","",[7]道具信息!X249)</f>
        <v/>
      </c>
      <c r="Y249" s="114" t="str">
        <f>IF([7]道具信息!Y249="","",[7]道具信息!Y249)</f>
        <v/>
      </c>
      <c r="Z249" s="114" t="str">
        <f>IF([7]道具信息!Z249="","",[7]道具信息!Z249)</f>
        <v/>
      </c>
    </row>
    <row r="250" spans="1:26" x14ac:dyDescent="0.2">
      <c r="A250" s="114" t="str">
        <f>IF([7]道具信息!A250="","",[7]道具信息!A250)</f>
        <v/>
      </c>
      <c r="B250" s="114" t="str">
        <f>IF([7]道具信息!B250="","",[7]道具信息!B250)</f>
        <v/>
      </c>
      <c r="C250" s="114">
        <f>IF([7]道具信息!C250="","",[7]道具信息!C250)</f>
        <v>26505</v>
      </c>
      <c r="D250" s="114" t="str">
        <f>IF([7]道具信息!D250="","",[7]道具信息!D250)</f>
        <v>兵家信物</v>
      </c>
      <c r="E250" s="114">
        <f>IF([7]道具信息!E250="","",[7]道具信息!E250)</f>
        <v>300</v>
      </c>
      <c r="F250" s="114">
        <f>IF([7]道具信息!F250="","",[7]道具信息!F250)</f>
        <v>1</v>
      </c>
      <c r="G250" s="114">
        <f>IF([7]道具信息!G250="","",[7]道具信息!G250)</f>
        <v>1</v>
      </c>
      <c r="H250" s="114">
        <f>IF([7]道具信息!H250="","",[7]道具信息!H250)</f>
        <v>1</v>
      </c>
      <c r="I250" s="114">
        <f>IF([7]道具信息!I250="","",[7]道具信息!I250)</f>
        <v>300</v>
      </c>
      <c r="J250" s="114">
        <f>IF([7]道具信息!J250="","",[7]道具信息!J250)</f>
        <v>300</v>
      </c>
      <c r="K250" s="114">
        <f>IF([7]道具信息!K250="","",[7]道具信息!K250)</f>
        <v>300</v>
      </c>
      <c r="L250" s="114" t="str">
        <f>IF([7]道具信息!L250="","",[7]道具信息!L250)</f>
        <v>抽取兵法时消耗的道具（赠送10个5分钟通用加速）</v>
      </c>
      <c r="M250" s="114" t="str">
        <f>IF([7]道具信息!M250="","",[7]道具信息!M250)</f>
        <v/>
      </c>
      <c r="N250" s="114" t="str">
        <f>IF([7]道具信息!N250="","",[7]道具信息!N250)</f>
        <v/>
      </c>
      <c r="O250" s="114" t="str">
        <f>IF([7]道具信息!O250="","",[7]道具信息!O250)</f>
        <v/>
      </c>
      <c r="P250" s="114" t="str">
        <f>IF([7]道具信息!P250="","",[7]道具信息!P250)</f>
        <v/>
      </c>
      <c r="Q250" s="114" t="str">
        <f>IF([7]道具信息!Q250="","",[7]道具信息!Q250)</f>
        <v/>
      </c>
      <c r="R250" s="114" t="str">
        <f>IF([7]道具信息!R250="","",[7]道具信息!R250)</f>
        <v/>
      </c>
      <c r="S250" s="114" t="str">
        <f>IF([7]道具信息!S250="","",[7]道具信息!S250)</f>
        <v/>
      </c>
      <c r="T250" s="114" t="str">
        <f>IF([7]道具信息!T250="","",[7]道具信息!T250)</f>
        <v/>
      </c>
      <c r="U250" s="114" t="str">
        <f>IF([7]道具信息!U250="","",[7]道具信息!U250)</f>
        <v/>
      </c>
      <c r="V250" s="114" t="str">
        <f>IF([7]道具信息!V250="","",[7]道具信息!V250)</f>
        <v/>
      </c>
      <c r="W250" s="114" t="str">
        <f>IF([7]道具信息!W250="","",[7]道具信息!W250)</f>
        <v/>
      </c>
      <c r="X250" s="114" t="str">
        <f>IF([7]道具信息!X250="","",[7]道具信息!X250)</f>
        <v/>
      </c>
      <c r="Y250" s="114" t="str">
        <f>IF([7]道具信息!Y250="","",[7]道具信息!Y250)</f>
        <v/>
      </c>
      <c r="Z250" s="114" t="str">
        <f>IF([7]道具信息!Z250="","",[7]道具信息!Z250)</f>
        <v/>
      </c>
    </row>
    <row r="251" spans="1:26" x14ac:dyDescent="0.2">
      <c r="A251" s="114" t="str">
        <f>IF([7]道具信息!A251="","",[7]道具信息!A251)</f>
        <v/>
      </c>
      <c r="B251" s="114" t="str">
        <f>IF([7]道具信息!B251="","",[7]道具信息!B251)</f>
        <v/>
      </c>
      <c r="C251" s="114" t="str">
        <f>IF([7]道具信息!C251="","",[7]道具信息!C251)</f>
        <v/>
      </c>
      <c r="D251" s="114" t="str">
        <f>IF([7]道具信息!D251="","",[7]道具信息!D251)</f>
        <v/>
      </c>
      <c r="E251" s="114" t="str">
        <f>IF([7]道具信息!E251="","",[7]道具信息!E251)</f>
        <v/>
      </c>
      <c r="F251" s="114">
        <f>IF([7]道具信息!F251="","",[7]道具信息!F251)</f>
        <v>1</v>
      </c>
      <c r="G251" s="114">
        <f>IF([7]道具信息!G251="","",[7]道具信息!G251)</f>
        <v>1</v>
      </c>
      <c r="H251" s="114">
        <f>IF([7]道具信息!H251="","",[7]道具信息!H251)</f>
        <v>0.5</v>
      </c>
      <c r="I251" s="114" t="str">
        <f>IF([7]道具信息!I251="","",[7]道具信息!I251)</f>
        <v/>
      </c>
      <c r="J251" s="114" t="str">
        <f>IF([7]道具信息!J251="","",[7]道具信息!J251)</f>
        <v/>
      </c>
      <c r="K251" s="114" t="str">
        <f>IF([7]道具信息!K251="","",[7]道具信息!K251)</f>
        <v/>
      </c>
      <c r="L251" s="114" t="str">
        <f>IF([7]道具信息!L251="","",[7]道具信息!L251)</f>
        <v/>
      </c>
      <c r="M251" s="114" t="str">
        <f>IF([7]道具信息!M251="","",[7]道具信息!M251)</f>
        <v/>
      </c>
      <c r="N251" s="114" t="str">
        <f>IF([7]道具信息!N251="","",[7]道具信息!N251)</f>
        <v/>
      </c>
      <c r="O251" s="114" t="str">
        <f>IF([7]道具信息!O251="","",[7]道具信息!O251)</f>
        <v/>
      </c>
      <c r="P251" s="114" t="str">
        <f>IF([7]道具信息!P251="","",[7]道具信息!P251)</f>
        <v/>
      </c>
      <c r="Q251" s="114" t="str">
        <f>IF([7]道具信息!Q251="","",[7]道具信息!Q251)</f>
        <v/>
      </c>
      <c r="R251" s="114" t="str">
        <f>IF([7]道具信息!R251="","",[7]道具信息!R251)</f>
        <v/>
      </c>
      <c r="S251" s="114" t="str">
        <f>IF([7]道具信息!S251="","",[7]道具信息!S251)</f>
        <v/>
      </c>
      <c r="T251" s="114" t="str">
        <f>IF([7]道具信息!T251="","",[7]道具信息!T251)</f>
        <v/>
      </c>
      <c r="U251" s="114" t="str">
        <f>IF([7]道具信息!U251="","",[7]道具信息!U251)</f>
        <v/>
      </c>
      <c r="V251" s="114" t="str">
        <f>IF([7]道具信息!V251="","",[7]道具信息!V251)</f>
        <v/>
      </c>
      <c r="W251" s="114" t="str">
        <f>IF([7]道具信息!W251="","",[7]道具信息!W251)</f>
        <v/>
      </c>
      <c r="X251" s="114" t="str">
        <f>IF([7]道具信息!X251="","",[7]道具信息!X251)</f>
        <v/>
      </c>
      <c r="Y251" s="114" t="str">
        <f>IF([7]道具信息!Y251="","",[7]道具信息!Y251)</f>
        <v/>
      </c>
      <c r="Z251" s="114" t="str">
        <f>IF([7]道具信息!Z251="","",[7]道具信息!Z251)</f>
        <v/>
      </c>
    </row>
    <row r="252" spans="1:26" x14ac:dyDescent="0.2">
      <c r="A252" s="114" t="str">
        <f>IF([7]道具信息!A252="","",[7]道具信息!A252)</f>
        <v/>
      </c>
      <c r="B252" s="114" t="str">
        <f>IF([7]道具信息!B252="","",[7]道具信息!B252)</f>
        <v/>
      </c>
      <c r="C252" s="114" t="str">
        <f>IF([7]道具信息!C252="","",[7]道具信息!C252)</f>
        <v/>
      </c>
      <c r="D252" s="114" t="str">
        <f>IF([7]道具信息!D252="","",[7]道具信息!D252)</f>
        <v/>
      </c>
      <c r="E252" s="114" t="str">
        <f>IF([7]道具信息!E252="","",[7]道具信息!E252)</f>
        <v/>
      </c>
      <c r="F252" s="114">
        <f>IF([7]道具信息!F252="","",[7]道具信息!F252)</f>
        <v>1.2</v>
      </c>
      <c r="G252" s="114">
        <f>IF([7]道具信息!G252="","",[7]道具信息!G252)</f>
        <v>1</v>
      </c>
      <c r="H252" s="114">
        <f>IF([7]道具信息!H252="","",[7]道具信息!H252)</f>
        <v>0.6</v>
      </c>
      <c r="I252" s="114" t="str">
        <f>IF([7]道具信息!I252="","",[7]道具信息!I252)</f>
        <v/>
      </c>
      <c r="J252" s="114" t="str">
        <f>IF([7]道具信息!J252="","",[7]道具信息!J252)</f>
        <v/>
      </c>
      <c r="K252" s="114" t="str">
        <f>IF([7]道具信息!K252="","",[7]道具信息!K252)</f>
        <v/>
      </c>
      <c r="L252" s="114" t="str">
        <f>IF([7]道具信息!L252="","",[7]道具信息!L252)</f>
        <v/>
      </c>
      <c r="M252" s="114" t="str">
        <f>IF([7]道具信息!M252="","",[7]道具信息!M252)</f>
        <v/>
      </c>
      <c r="N252" s="114" t="str">
        <f>IF([7]道具信息!N252="","",[7]道具信息!N252)</f>
        <v/>
      </c>
      <c r="O252" s="114" t="str">
        <f>IF([7]道具信息!O252="","",[7]道具信息!O252)</f>
        <v/>
      </c>
      <c r="P252" s="114" t="str">
        <f>IF([7]道具信息!P252="","",[7]道具信息!P252)</f>
        <v/>
      </c>
      <c r="Q252" s="114" t="str">
        <f>IF([7]道具信息!Q252="","",[7]道具信息!Q252)</f>
        <v/>
      </c>
      <c r="R252" s="114" t="str">
        <f>IF([7]道具信息!R252="","",[7]道具信息!R252)</f>
        <v/>
      </c>
      <c r="S252" s="114" t="str">
        <f>IF([7]道具信息!S252="","",[7]道具信息!S252)</f>
        <v/>
      </c>
      <c r="T252" s="114" t="str">
        <f>IF([7]道具信息!T252="","",[7]道具信息!T252)</f>
        <v/>
      </c>
      <c r="U252" s="114" t="str">
        <f>IF([7]道具信息!U252="","",[7]道具信息!U252)</f>
        <v/>
      </c>
      <c r="V252" s="114" t="str">
        <f>IF([7]道具信息!V252="","",[7]道具信息!V252)</f>
        <v/>
      </c>
      <c r="W252" s="114" t="str">
        <f>IF([7]道具信息!W252="","",[7]道具信息!W252)</f>
        <v/>
      </c>
      <c r="X252" s="114" t="str">
        <f>IF([7]道具信息!X252="","",[7]道具信息!X252)</f>
        <v/>
      </c>
      <c r="Y252" s="114" t="str">
        <f>IF([7]道具信息!Y252="","",[7]道具信息!Y252)</f>
        <v/>
      </c>
      <c r="Z252" s="114" t="str">
        <f>IF([7]道具信息!Z252="","",[7]道具信息!Z252)</f>
        <v/>
      </c>
    </row>
    <row r="253" spans="1:26" x14ac:dyDescent="0.2">
      <c r="A253" s="114" t="str">
        <f>IF([7]道具信息!A253="","",[7]道具信息!A253)</f>
        <v/>
      </c>
      <c r="B253" s="114" t="str">
        <f>IF([7]道具信息!B253="","",[7]道具信息!B253)</f>
        <v/>
      </c>
      <c r="C253" s="114">
        <f>IF([7]道具信息!C253="","",[7]道具信息!C253)</f>
        <v>26520</v>
      </c>
      <c r="D253" s="114" t="str">
        <f>IF([7]道具信息!D253="","",[7]道具信息!D253)</f>
        <v>紫色兵法自选宝箱</v>
      </c>
      <c r="E253" s="114">
        <f>IF([7]道具信息!E253="","",[7]道具信息!E253)</f>
        <v>750</v>
      </c>
      <c r="F253" s="114">
        <f>IF([7]道具信息!F253="","",[7]道具信息!F253)</f>
        <v>1</v>
      </c>
      <c r="G253" s="114">
        <f>IF([7]道具信息!G253="","",[7]道具信息!G253)</f>
        <v>1</v>
      </c>
      <c r="H253" s="114">
        <f>IF([7]道具信息!H253="","",[7]道具信息!H253)</f>
        <v>1</v>
      </c>
      <c r="I253" s="114">
        <f>IF([7]道具信息!I253="","",[7]道具信息!I253)</f>
        <v>750</v>
      </c>
      <c r="J253" s="114">
        <f>IF([7]道具信息!J253="","",[7]道具信息!J253)</f>
        <v>750</v>
      </c>
      <c r="K253" s="114">
        <f>IF([7]道具信息!K253="","",[7]道具信息!K253)</f>
        <v>750</v>
      </c>
      <c r="L253" s="114" t="str">
        <f>IF([7]道具信息!L253="","",[7]道具信息!L253)</f>
        <v>使用后可选择一个紫色兵法。紫色兵法：攻其不备、出奇制胜、破军夺志</v>
      </c>
      <c r="M253" s="114" t="str">
        <f>IF([7]道具信息!M253="","",[7]道具信息!M253)</f>
        <v/>
      </c>
      <c r="N253" s="114" t="str">
        <f>IF([7]道具信息!N253="","",[7]道具信息!N253)</f>
        <v/>
      </c>
      <c r="O253" s="114" t="str">
        <f>IF([7]道具信息!O253="","",[7]道具信息!O253)</f>
        <v/>
      </c>
      <c r="P253" s="114" t="str">
        <f>IF([7]道具信息!P253="","",[7]道具信息!P253)</f>
        <v/>
      </c>
      <c r="Q253" s="114" t="str">
        <f>IF([7]道具信息!Q253="","",[7]道具信息!Q253)</f>
        <v/>
      </c>
      <c r="R253" s="114" t="str">
        <f>IF([7]道具信息!R253="","",[7]道具信息!R253)</f>
        <v/>
      </c>
      <c r="S253" s="114" t="str">
        <f>IF([7]道具信息!S253="","",[7]道具信息!S253)</f>
        <v/>
      </c>
      <c r="T253" s="114" t="str">
        <f>IF([7]道具信息!T253="","",[7]道具信息!T253)</f>
        <v/>
      </c>
      <c r="U253" s="114" t="str">
        <f>IF([7]道具信息!U253="","",[7]道具信息!U253)</f>
        <v/>
      </c>
      <c r="V253" s="114" t="str">
        <f>IF([7]道具信息!V253="","",[7]道具信息!V253)</f>
        <v/>
      </c>
      <c r="W253" s="114" t="str">
        <f>IF([7]道具信息!W253="","",[7]道具信息!W253)</f>
        <v/>
      </c>
      <c r="X253" s="114" t="str">
        <f>IF([7]道具信息!X253="","",[7]道具信息!X253)</f>
        <v/>
      </c>
      <c r="Y253" s="114" t="str">
        <f>IF([7]道具信息!Y253="","",[7]道具信息!Y253)</f>
        <v/>
      </c>
      <c r="Z253" s="114" t="str">
        <f>IF([7]道具信息!Z253="","",[7]道具信息!Z253)</f>
        <v/>
      </c>
    </row>
    <row r="254" spans="1:26" x14ac:dyDescent="0.2">
      <c r="A254" s="114" t="str">
        <f>IF([7]道具信息!A254="","",[7]道具信息!A254)</f>
        <v/>
      </c>
      <c r="B254" s="114" t="str">
        <f>IF([7]道具信息!B254="","",[7]道具信息!B254)</f>
        <v/>
      </c>
      <c r="C254" s="114">
        <f>IF([7]道具信息!C254="","",[7]道具信息!C254)</f>
        <v>26521</v>
      </c>
      <c r="D254" s="114" t="str">
        <f>IF([7]道具信息!D254="","",[7]道具信息!D254)</f>
        <v>橙色兵法自选宝箱</v>
      </c>
      <c r="E254" s="114">
        <f>IF([7]道具信息!E254="","",[7]道具信息!E254)</f>
        <v>3350</v>
      </c>
      <c r="F254" s="114">
        <f>IF([7]道具信息!F254="","",[7]道具信息!F254)</f>
        <v>1</v>
      </c>
      <c r="G254" s="114">
        <f>IF([7]道具信息!G254="","",[7]道具信息!G254)</f>
        <v>1</v>
      </c>
      <c r="H254" s="114">
        <f>IF([7]道具信息!H254="","",[7]道具信息!H254)</f>
        <v>1</v>
      </c>
      <c r="I254" s="114">
        <f>IF([7]道具信息!I254="","",[7]道具信息!I254)</f>
        <v>3350</v>
      </c>
      <c r="J254" s="114">
        <f>IF([7]道具信息!J254="","",[7]道具信息!J254)</f>
        <v>3350</v>
      </c>
      <c r="K254" s="114">
        <f>IF([7]道具信息!K254="","",[7]道具信息!K254)</f>
        <v>3350</v>
      </c>
      <c r="L254" s="114" t="str">
        <f>IF([7]道具信息!L254="","",[7]道具信息!L254)</f>
        <v>使用后可选择一个橙色兵法。橙色兵法：援军秘策、养精蓄锐、退敌千里、奇佐鬼谋</v>
      </c>
      <c r="M254" s="114" t="str">
        <f>IF([7]道具信息!M254="","",[7]道具信息!M254)</f>
        <v/>
      </c>
      <c r="N254" s="114" t="str">
        <f>IF([7]道具信息!N254="","",[7]道具信息!N254)</f>
        <v/>
      </c>
      <c r="O254" s="114" t="str">
        <f>IF([7]道具信息!O254="","",[7]道具信息!O254)</f>
        <v/>
      </c>
      <c r="P254" s="114" t="str">
        <f>IF([7]道具信息!P254="","",[7]道具信息!P254)</f>
        <v/>
      </c>
      <c r="Q254" s="114" t="str">
        <f>IF([7]道具信息!Q254="","",[7]道具信息!Q254)</f>
        <v/>
      </c>
      <c r="R254" s="114" t="str">
        <f>IF([7]道具信息!R254="","",[7]道具信息!R254)</f>
        <v/>
      </c>
      <c r="S254" s="114" t="str">
        <f>IF([7]道具信息!S254="","",[7]道具信息!S254)</f>
        <v/>
      </c>
      <c r="T254" s="114" t="str">
        <f>IF([7]道具信息!T254="","",[7]道具信息!T254)</f>
        <v/>
      </c>
      <c r="U254" s="114" t="str">
        <f>IF([7]道具信息!U254="","",[7]道具信息!U254)</f>
        <v/>
      </c>
      <c r="V254" s="114" t="str">
        <f>IF([7]道具信息!V254="","",[7]道具信息!V254)</f>
        <v/>
      </c>
      <c r="W254" s="114" t="str">
        <f>IF([7]道具信息!W254="","",[7]道具信息!W254)</f>
        <v/>
      </c>
      <c r="X254" s="114" t="str">
        <f>IF([7]道具信息!X254="","",[7]道具信息!X254)</f>
        <v/>
      </c>
      <c r="Y254" s="114" t="str">
        <f>IF([7]道具信息!Y254="","",[7]道具信息!Y254)</f>
        <v/>
      </c>
      <c r="Z254" s="114" t="str">
        <f>IF([7]道具信息!Z254="","",[7]道具信息!Z254)</f>
        <v/>
      </c>
    </row>
    <row r="255" spans="1:26" x14ac:dyDescent="0.2">
      <c r="A255" s="114" t="str">
        <f>IF([7]道具信息!A255="","",[7]道具信息!A255)</f>
        <v/>
      </c>
      <c r="B255" s="114" t="str">
        <f>IF([7]道具信息!B255="","",[7]道具信息!B255)</f>
        <v/>
      </c>
      <c r="C255" s="114" t="str">
        <f>IF([7]道具信息!C255="","",[7]道具信息!C255)</f>
        <v/>
      </c>
      <c r="D255" s="114" t="str">
        <f>IF([7]道具信息!D255="","",[7]道具信息!D255)</f>
        <v/>
      </c>
      <c r="E255" s="114" t="str">
        <f>IF([7]道具信息!E255="","",[7]道具信息!E255)</f>
        <v/>
      </c>
      <c r="F255" s="114" t="str">
        <f>IF([7]道具信息!F255="","",[7]道具信息!F255)</f>
        <v/>
      </c>
      <c r="G255" s="114" t="str">
        <f>IF([7]道具信息!G255="","",[7]道具信息!G255)</f>
        <v/>
      </c>
      <c r="H255" s="114" t="str">
        <f>IF([7]道具信息!H255="","",[7]道具信息!H255)</f>
        <v/>
      </c>
      <c r="I255" s="114" t="str">
        <f>IF([7]道具信息!I255="","",[7]道具信息!I255)</f>
        <v/>
      </c>
      <c r="J255" s="114" t="str">
        <f>IF([7]道具信息!J255="","",[7]道具信息!J255)</f>
        <v/>
      </c>
      <c r="K255" s="114" t="str">
        <f>IF([7]道具信息!K255="","",[7]道具信息!K255)</f>
        <v/>
      </c>
      <c r="L255" s="114" t="str">
        <f>IF([7]道具信息!L255="","",[7]道具信息!L255)</f>
        <v/>
      </c>
      <c r="M255" s="114" t="str">
        <f>IF([7]道具信息!M255="","",[7]道具信息!M255)</f>
        <v/>
      </c>
      <c r="N255" s="114" t="str">
        <f>IF([7]道具信息!N255="","",[7]道具信息!N255)</f>
        <v/>
      </c>
      <c r="O255" s="114" t="str">
        <f>IF([7]道具信息!O255="","",[7]道具信息!O255)</f>
        <v/>
      </c>
      <c r="P255" s="114" t="str">
        <f>IF([7]道具信息!P255="","",[7]道具信息!P255)</f>
        <v/>
      </c>
      <c r="Q255" s="114" t="str">
        <f>IF([7]道具信息!Q255="","",[7]道具信息!Q255)</f>
        <v/>
      </c>
      <c r="R255" s="114" t="str">
        <f>IF([7]道具信息!R255="","",[7]道具信息!R255)</f>
        <v/>
      </c>
      <c r="S255" s="114" t="str">
        <f>IF([7]道具信息!S255="","",[7]道具信息!S255)</f>
        <v/>
      </c>
      <c r="T255" s="114" t="str">
        <f>IF([7]道具信息!T255="","",[7]道具信息!T255)</f>
        <v/>
      </c>
      <c r="U255" s="114" t="str">
        <f>IF([7]道具信息!U255="","",[7]道具信息!U255)</f>
        <v/>
      </c>
      <c r="V255" s="114" t="str">
        <f>IF([7]道具信息!V255="","",[7]道具信息!V255)</f>
        <v/>
      </c>
      <c r="W255" s="114" t="str">
        <f>IF([7]道具信息!W255="","",[7]道具信息!W255)</f>
        <v/>
      </c>
      <c r="X255" s="114" t="str">
        <f>IF([7]道具信息!X255="","",[7]道具信息!X255)</f>
        <v/>
      </c>
      <c r="Y255" s="114" t="str">
        <f>IF([7]道具信息!Y255="","",[7]道具信息!Y255)</f>
        <v/>
      </c>
      <c r="Z255" s="114" t="str">
        <f>IF([7]道具信息!Z255="","",[7]道具信息!Z255)</f>
        <v/>
      </c>
    </row>
    <row r="256" spans="1:26" x14ac:dyDescent="0.2">
      <c r="A256" s="114" t="str">
        <f>IF([7]道具信息!A256="","",[7]道具信息!A256)</f>
        <v/>
      </c>
      <c r="B256" s="114" t="str">
        <f>IF([7]道具信息!B256="","",[7]道具信息!B256)</f>
        <v/>
      </c>
      <c r="C256" s="114">
        <f>IF([7]道具信息!C256="","",[7]道具信息!C256)</f>
        <v>26551</v>
      </c>
      <c r="D256" s="114" t="str">
        <f>IF([7]道具信息!D256="","",[7]道具信息!D256)</f>
        <v>虎符宝箱</v>
      </c>
      <c r="E256" s="114">
        <f>IF([7]道具信息!E256="","",[7]道具信息!E256)</f>
        <v>160</v>
      </c>
      <c r="F256" s="114">
        <f>IF([7]道具信息!F256="","",[7]道具信息!F256)</f>
        <v>1</v>
      </c>
      <c r="G256" s="114">
        <f>IF([7]道具信息!G256="","",[7]道具信息!G256)</f>
        <v>1</v>
      </c>
      <c r="H256" s="114">
        <f>IF([7]道具信息!H256="","",[7]道具信息!H256)</f>
        <v>1</v>
      </c>
      <c r="I256" s="114" t="str">
        <f>IF([7]道具信息!I256="","",[7]道具信息!I256)</f>
        <v/>
      </c>
      <c r="J256" s="114" t="str">
        <f>IF([7]道具信息!J256="","",[7]道具信息!J256)</f>
        <v/>
      </c>
      <c r="K256" s="114" t="str">
        <f>IF([7]道具信息!K256="","",[7]道具信息!K256)</f>
        <v/>
      </c>
      <c r="L256" s="114" t="str">
        <f>IF([7]道具信息!L256="","",[7]道具信息!L256)</f>
        <v/>
      </c>
      <c r="M256" s="114" t="str">
        <f>IF([7]道具信息!M256="","",[7]道具信息!M256)</f>
        <v/>
      </c>
      <c r="N256" s="114" t="str">
        <f>IF([7]道具信息!N256="","",[7]道具信息!N256)</f>
        <v/>
      </c>
      <c r="O256" s="114" t="str">
        <f>IF([7]道具信息!O256="","",[7]道具信息!O256)</f>
        <v/>
      </c>
      <c r="P256" s="114" t="str">
        <f>IF([7]道具信息!P256="","",[7]道具信息!P256)</f>
        <v/>
      </c>
      <c r="Q256" s="114" t="str">
        <f>IF([7]道具信息!Q256="","",[7]道具信息!Q256)</f>
        <v/>
      </c>
      <c r="R256" s="114" t="str">
        <f>IF([7]道具信息!R256="","",[7]道具信息!R256)</f>
        <v/>
      </c>
      <c r="S256" s="114" t="str">
        <f>IF([7]道具信息!S256="","",[7]道具信息!S256)</f>
        <v/>
      </c>
      <c r="T256" s="114" t="str">
        <f>IF([7]道具信息!T256="","",[7]道具信息!T256)</f>
        <v/>
      </c>
      <c r="U256" s="114" t="str">
        <f>IF([7]道具信息!U256="","",[7]道具信息!U256)</f>
        <v/>
      </c>
      <c r="V256" s="114" t="str">
        <f>IF([7]道具信息!V256="","",[7]道具信息!V256)</f>
        <v/>
      </c>
      <c r="W256" s="114" t="str">
        <f>IF([7]道具信息!W256="","",[7]道具信息!W256)</f>
        <v/>
      </c>
      <c r="X256" s="114" t="str">
        <f>IF([7]道具信息!X256="","",[7]道具信息!X256)</f>
        <v/>
      </c>
      <c r="Y256" s="114" t="str">
        <f>IF([7]道具信息!Y256="","",[7]道具信息!Y256)</f>
        <v/>
      </c>
      <c r="Z256" s="114" t="str">
        <f>IF([7]道具信息!Z256="","",[7]道具信息!Z256)</f>
        <v/>
      </c>
    </row>
    <row r="257" spans="1:26" x14ac:dyDescent="0.2">
      <c r="A257" s="114" t="str">
        <f>IF([7]道具信息!A257="","",[7]道具信息!A257)</f>
        <v/>
      </c>
      <c r="B257" s="114" t="str">
        <f>IF([7]道具信息!B257="","",[7]道具信息!B257)</f>
        <v/>
      </c>
      <c r="C257" s="114">
        <f>IF([7]道具信息!C257="","",[7]道具信息!C257)</f>
        <v>26552</v>
      </c>
      <c r="D257" s="114" t="str">
        <f>IF([7]道具信息!D257="","",[7]道具信息!D257)</f>
        <v>1级贡品宝箱</v>
      </c>
      <c r="E257" s="114">
        <f>IF([7]道具信息!E257="","",[7]道具信息!E257)</f>
        <v>40</v>
      </c>
      <c r="F257" s="114">
        <f>IF([7]道具信息!F257="","",[7]道具信息!F257)</f>
        <v>1</v>
      </c>
      <c r="G257" s="114">
        <f>IF([7]道具信息!G257="","",[7]道具信息!G257)</f>
        <v>1</v>
      </c>
      <c r="H257" s="114">
        <f>IF([7]道具信息!H257="","",[7]道具信息!H257)</f>
        <v>1</v>
      </c>
      <c r="I257" s="114">
        <f>IF([7]道具信息!I257="","",[7]道具信息!I257)</f>
        <v>40</v>
      </c>
      <c r="J257" s="114">
        <f>IF([7]道具信息!J257="","",[7]道具信息!J257)</f>
        <v>40</v>
      </c>
      <c r="K257" s="114">
        <f>IF([7]道具信息!K257="","",[7]道具信息!K257)</f>
        <v>40</v>
      </c>
      <c r="L257" s="114" t="str">
        <f>IF([7]道具信息!L257="","",[7]道具信息!L257)</f>
        <v>使用后随机获得铜镜、陶罐中的1个贡品</v>
      </c>
      <c r="M257" s="114" t="str">
        <f>IF([7]道具信息!M257="","",[7]道具信息!M257)</f>
        <v/>
      </c>
      <c r="N257" s="114" t="str">
        <f>IF([7]道具信息!N257="","",[7]道具信息!N257)</f>
        <v/>
      </c>
      <c r="O257" s="114" t="str">
        <f>IF([7]道具信息!O257="","",[7]道具信息!O257)</f>
        <v/>
      </c>
      <c r="P257" s="114" t="str">
        <f>IF([7]道具信息!P257="","",[7]道具信息!P257)</f>
        <v/>
      </c>
      <c r="Q257" s="114" t="str">
        <f>IF([7]道具信息!Q257="","",[7]道具信息!Q257)</f>
        <v/>
      </c>
      <c r="R257" s="114" t="str">
        <f>IF([7]道具信息!R257="","",[7]道具信息!R257)</f>
        <v/>
      </c>
      <c r="S257" s="114" t="str">
        <f>IF([7]道具信息!S257="","",[7]道具信息!S257)</f>
        <v/>
      </c>
      <c r="T257" s="114" t="str">
        <f>IF([7]道具信息!T257="","",[7]道具信息!T257)</f>
        <v/>
      </c>
      <c r="U257" s="114" t="str">
        <f>IF([7]道具信息!U257="","",[7]道具信息!U257)</f>
        <v/>
      </c>
      <c r="V257" s="114" t="str">
        <f>IF([7]道具信息!V257="","",[7]道具信息!V257)</f>
        <v/>
      </c>
      <c r="W257" s="114" t="str">
        <f>IF([7]道具信息!W257="","",[7]道具信息!W257)</f>
        <v/>
      </c>
      <c r="X257" s="114" t="str">
        <f>IF([7]道具信息!X257="","",[7]道具信息!X257)</f>
        <v/>
      </c>
      <c r="Y257" s="114" t="str">
        <f>IF([7]道具信息!Y257="","",[7]道具信息!Y257)</f>
        <v/>
      </c>
      <c r="Z257" s="114" t="str">
        <f>IF([7]道具信息!Z257="","",[7]道具信息!Z257)</f>
        <v/>
      </c>
    </row>
    <row r="258" spans="1:26" x14ac:dyDescent="0.2">
      <c r="A258" s="114" t="str">
        <f>IF([7]道具信息!A258="","",[7]道具信息!A258)</f>
        <v/>
      </c>
      <c r="B258" s="114" t="str">
        <f>IF([7]道具信息!B258="","",[7]道具信息!B258)</f>
        <v/>
      </c>
      <c r="C258" s="114">
        <f>IF([7]道具信息!C258="","",[7]道具信息!C258)</f>
        <v>26553</v>
      </c>
      <c r="D258" s="114" t="str">
        <f>IF([7]道具信息!D258="","",[7]道具信息!D258)</f>
        <v>2级贡品宝箱</v>
      </c>
      <c r="E258" s="114">
        <f>IF([7]道具信息!E258="","",[7]道具信息!E258)</f>
        <v>60</v>
      </c>
      <c r="F258" s="114">
        <f>IF([7]道具信息!F258="","",[7]道具信息!F258)</f>
        <v>1</v>
      </c>
      <c r="G258" s="114">
        <f>IF([7]道具信息!G258="","",[7]道具信息!G258)</f>
        <v>1</v>
      </c>
      <c r="H258" s="114">
        <f>IF([7]道具信息!H258="","",[7]道具信息!H258)</f>
        <v>1</v>
      </c>
      <c r="I258" s="114">
        <f>IF([7]道具信息!I258="","",[7]道具信息!I258)</f>
        <v>60</v>
      </c>
      <c r="J258" s="114">
        <f>IF([7]道具信息!J258="","",[7]道具信息!J258)</f>
        <v>60</v>
      </c>
      <c r="K258" s="114">
        <f>IF([7]道具信息!K258="","",[7]道具信息!K258)</f>
        <v>60</v>
      </c>
      <c r="L258" s="114" t="str">
        <f>IF([7]道具信息!L258="","",[7]道具信息!L258)</f>
        <v>使用后随机获得水晶杯、香鼎、铜壶中的1个贡品</v>
      </c>
      <c r="M258" s="114" t="str">
        <f>IF([7]道具信息!M258="","",[7]道具信息!M258)</f>
        <v/>
      </c>
      <c r="N258" s="114" t="str">
        <f>IF([7]道具信息!N258="","",[7]道具信息!N258)</f>
        <v/>
      </c>
      <c r="O258" s="114" t="str">
        <f>IF([7]道具信息!O258="","",[7]道具信息!O258)</f>
        <v/>
      </c>
      <c r="P258" s="114" t="str">
        <f>IF([7]道具信息!P258="","",[7]道具信息!P258)</f>
        <v/>
      </c>
      <c r="Q258" s="114" t="str">
        <f>IF([7]道具信息!Q258="","",[7]道具信息!Q258)</f>
        <v/>
      </c>
      <c r="R258" s="114" t="str">
        <f>IF([7]道具信息!R258="","",[7]道具信息!R258)</f>
        <v/>
      </c>
      <c r="S258" s="114" t="str">
        <f>IF([7]道具信息!S258="","",[7]道具信息!S258)</f>
        <v/>
      </c>
      <c r="T258" s="114" t="str">
        <f>IF([7]道具信息!T258="","",[7]道具信息!T258)</f>
        <v/>
      </c>
      <c r="U258" s="114" t="str">
        <f>IF([7]道具信息!U258="","",[7]道具信息!U258)</f>
        <v/>
      </c>
      <c r="V258" s="114" t="str">
        <f>IF([7]道具信息!V258="","",[7]道具信息!V258)</f>
        <v/>
      </c>
      <c r="W258" s="114" t="str">
        <f>IF([7]道具信息!W258="","",[7]道具信息!W258)</f>
        <v/>
      </c>
      <c r="X258" s="114" t="str">
        <f>IF([7]道具信息!X258="","",[7]道具信息!X258)</f>
        <v/>
      </c>
      <c r="Y258" s="114" t="str">
        <f>IF([7]道具信息!Y258="","",[7]道具信息!Y258)</f>
        <v/>
      </c>
      <c r="Z258" s="114" t="str">
        <f>IF([7]道具信息!Z258="","",[7]道具信息!Z258)</f>
        <v/>
      </c>
    </row>
    <row r="259" spans="1:26" x14ac:dyDescent="0.2">
      <c r="A259" s="114" t="str">
        <f>IF([7]道具信息!A259="","",[7]道具信息!A259)</f>
        <v/>
      </c>
      <c r="B259" s="114" t="str">
        <f>IF([7]道具信息!B259="","",[7]道具信息!B259)</f>
        <v/>
      </c>
      <c r="C259" s="114">
        <f>IF([7]道具信息!C259="","",[7]道具信息!C259)</f>
        <v>26554</v>
      </c>
      <c r="D259" s="114" t="str">
        <f>IF([7]道具信息!D259="","",[7]道具信息!D259)</f>
        <v>3级贡品宝箱</v>
      </c>
      <c r="E259" s="114">
        <f>IF([7]道具信息!E259="","",[7]道具信息!E259)</f>
        <v>80</v>
      </c>
      <c r="F259" s="114">
        <f>IF([7]道具信息!F259="","",[7]道具信息!F259)</f>
        <v>1</v>
      </c>
      <c r="G259" s="114">
        <f>IF([7]道具信息!G259="","",[7]道具信息!G259)</f>
        <v>1</v>
      </c>
      <c r="H259" s="114">
        <f>IF([7]道具信息!H259="","",[7]道具信息!H259)</f>
        <v>1</v>
      </c>
      <c r="I259" s="114">
        <f>IF([7]道具信息!I259="","",[7]道具信息!I259)</f>
        <v>80</v>
      </c>
      <c r="J259" s="114">
        <f>IF([7]道具信息!J259="","",[7]道具信息!J259)</f>
        <v>80</v>
      </c>
      <c r="K259" s="114">
        <f>IF([7]道具信息!K259="","",[7]道具信息!K259)</f>
        <v>80</v>
      </c>
      <c r="L259" s="114" t="str">
        <f>IF([7]道具信息!L259="","",[7]道具信息!L259)</f>
        <v>使用后随机获得长颈壶、方陶皿、兽头觥、象形尊中的1个贡品</v>
      </c>
      <c r="M259" s="114" t="str">
        <f>IF([7]道具信息!M259="","",[7]道具信息!M259)</f>
        <v/>
      </c>
      <c r="N259" s="114" t="str">
        <f>IF([7]道具信息!N259="","",[7]道具信息!N259)</f>
        <v/>
      </c>
      <c r="O259" s="114" t="str">
        <f>IF([7]道具信息!O259="","",[7]道具信息!O259)</f>
        <v/>
      </c>
      <c r="P259" s="114" t="str">
        <f>IF([7]道具信息!P259="","",[7]道具信息!P259)</f>
        <v/>
      </c>
      <c r="Q259" s="114" t="str">
        <f>IF([7]道具信息!Q259="","",[7]道具信息!Q259)</f>
        <v/>
      </c>
      <c r="R259" s="114" t="str">
        <f>IF([7]道具信息!R259="","",[7]道具信息!R259)</f>
        <v/>
      </c>
      <c r="S259" s="114" t="str">
        <f>IF([7]道具信息!S259="","",[7]道具信息!S259)</f>
        <v/>
      </c>
      <c r="T259" s="114" t="str">
        <f>IF([7]道具信息!T259="","",[7]道具信息!T259)</f>
        <v/>
      </c>
      <c r="U259" s="114" t="str">
        <f>IF([7]道具信息!U259="","",[7]道具信息!U259)</f>
        <v/>
      </c>
      <c r="V259" s="114" t="str">
        <f>IF([7]道具信息!V259="","",[7]道具信息!V259)</f>
        <v/>
      </c>
      <c r="W259" s="114" t="str">
        <f>IF([7]道具信息!W259="","",[7]道具信息!W259)</f>
        <v/>
      </c>
      <c r="X259" s="114" t="str">
        <f>IF([7]道具信息!X259="","",[7]道具信息!X259)</f>
        <v/>
      </c>
      <c r="Y259" s="114" t="str">
        <f>IF([7]道具信息!Y259="","",[7]道具信息!Y259)</f>
        <v/>
      </c>
      <c r="Z259" s="114" t="str">
        <f>IF([7]道具信息!Z259="","",[7]道具信息!Z259)</f>
        <v/>
      </c>
    </row>
    <row r="260" spans="1:26" x14ac:dyDescent="0.2">
      <c r="A260" s="114" t="str">
        <f>IF([7]道具信息!A260="","",[7]道具信息!A260)</f>
        <v/>
      </c>
      <c r="B260" s="114" t="str">
        <f>IF([7]道具信息!B260="","",[7]道具信息!B260)</f>
        <v/>
      </c>
      <c r="C260" s="114">
        <f>IF([7]道具信息!C260="","",[7]道具信息!C260)</f>
        <v>26555</v>
      </c>
      <c r="D260" s="114" t="str">
        <f>IF([7]道具信息!D260="","",[7]道具信息!D260)</f>
        <v>4级贡品宝箱</v>
      </c>
      <c r="E260" s="114">
        <f>IF([7]道具信息!E260="","",[7]道具信息!E260)</f>
        <v>100</v>
      </c>
      <c r="F260" s="114">
        <f>IF([7]道具信息!F260="","",[7]道具信息!F260)</f>
        <v>1</v>
      </c>
      <c r="G260" s="114">
        <f>IF([7]道具信息!G260="","",[7]道具信息!G260)</f>
        <v>1</v>
      </c>
      <c r="H260" s="114">
        <f>IF([7]道具信息!H260="","",[7]道具信息!H260)</f>
        <v>1</v>
      </c>
      <c r="I260" s="114">
        <f>IF([7]道具信息!I260="","",[7]道具信息!I260)</f>
        <v>100</v>
      </c>
      <c r="J260" s="114">
        <f>IF([7]道具信息!J260="","",[7]道具信息!J260)</f>
        <v>100</v>
      </c>
      <c r="K260" s="114">
        <f>IF([7]道具信息!K260="","",[7]道具信息!K260)</f>
        <v>100</v>
      </c>
      <c r="L260" s="114" t="str">
        <f>IF([7]道具信息!L260="","",[7]道具信息!L260)</f>
        <v>使用后随机获得冰鉴、螭首盉、三足爵、鎏金缶中的1个贡品</v>
      </c>
      <c r="M260" s="114" t="str">
        <f>IF([7]道具信息!M260="","",[7]道具信息!M260)</f>
        <v/>
      </c>
      <c r="N260" s="114" t="str">
        <f>IF([7]道具信息!N260="","",[7]道具信息!N260)</f>
        <v/>
      </c>
      <c r="O260" s="114" t="str">
        <f>IF([7]道具信息!O260="","",[7]道具信息!O260)</f>
        <v/>
      </c>
      <c r="P260" s="114" t="str">
        <f>IF([7]道具信息!P260="","",[7]道具信息!P260)</f>
        <v/>
      </c>
      <c r="Q260" s="114" t="str">
        <f>IF([7]道具信息!Q260="","",[7]道具信息!Q260)</f>
        <v/>
      </c>
      <c r="R260" s="114" t="str">
        <f>IF([7]道具信息!R260="","",[7]道具信息!R260)</f>
        <v/>
      </c>
      <c r="S260" s="114" t="str">
        <f>IF([7]道具信息!S260="","",[7]道具信息!S260)</f>
        <v/>
      </c>
      <c r="T260" s="114" t="str">
        <f>IF([7]道具信息!T260="","",[7]道具信息!T260)</f>
        <v/>
      </c>
      <c r="U260" s="114" t="str">
        <f>IF([7]道具信息!U260="","",[7]道具信息!U260)</f>
        <v/>
      </c>
      <c r="V260" s="114" t="str">
        <f>IF([7]道具信息!V260="","",[7]道具信息!V260)</f>
        <v/>
      </c>
      <c r="W260" s="114" t="str">
        <f>IF([7]道具信息!W260="","",[7]道具信息!W260)</f>
        <v/>
      </c>
      <c r="X260" s="114" t="str">
        <f>IF([7]道具信息!X260="","",[7]道具信息!X260)</f>
        <v/>
      </c>
      <c r="Y260" s="114" t="str">
        <f>IF([7]道具信息!Y260="","",[7]道具信息!Y260)</f>
        <v/>
      </c>
      <c r="Z260" s="114" t="str">
        <f>IF([7]道具信息!Z260="","",[7]道具信息!Z260)</f>
        <v/>
      </c>
    </row>
    <row r="261" spans="1:26" x14ac:dyDescent="0.2">
      <c r="A261" s="114" t="str">
        <f>IF([7]道具信息!A261="","",[7]道具信息!A261)</f>
        <v/>
      </c>
      <c r="B261" s="114" t="str">
        <f>IF([7]道具信息!B261="","",[7]道具信息!B261)</f>
        <v/>
      </c>
      <c r="C261" s="114">
        <f>IF([7]道具信息!C261="","",[7]道具信息!C261)</f>
        <v>26556</v>
      </c>
      <c r="D261" s="114" t="str">
        <f>IF([7]道具信息!D261="","",[7]道具信息!D261)</f>
        <v>5级贡品宝箱</v>
      </c>
      <c r="E261" s="114">
        <f>IF([7]道具信息!E261="","",[7]道具信息!E261)</f>
        <v>120</v>
      </c>
      <c r="F261" s="114">
        <f>IF([7]道具信息!F261="","",[7]道具信息!F261)</f>
        <v>1</v>
      </c>
      <c r="G261" s="114">
        <f>IF([7]道具信息!G261="","",[7]道具信息!G261)</f>
        <v>1</v>
      </c>
      <c r="H261" s="114">
        <f>IF([7]道具信息!H261="","",[7]道具信息!H261)</f>
        <v>1</v>
      </c>
      <c r="I261" s="114">
        <f>IF([7]道具信息!I261="","",[7]道具信息!I261)</f>
        <v>120</v>
      </c>
      <c r="J261" s="114">
        <f>IF([7]道具信息!J261="","",[7]道具信息!J261)</f>
        <v>120</v>
      </c>
      <c r="K261" s="114">
        <f>IF([7]道具信息!K261="","",[7]道具信息!K261)</f>
        <v>120</v>
      </c>
      <c r="L261" s="114" t="str">
        <f>IF([7]道具信息!L261="","",[7]道具信息!L261)</f>
        <v>使用后随机获得锦瑟、编钟、石磬、瑶琴中的1个贡品</v>
      </c>
      <c r="M261" s="114" t="str">
        <f>IF([7]道具信息!M261="","",[7]道具信息!M261)</f>
        <v/>
      </c>
      <c r="N261" s="114" t="str">
        <f>IF([7]道具信息!N261="","",[7]道具信息!N261)</f>
        <v/>
      </c>
      <c r="O261" s="114" t="str">
        <f>IF([7]道具信息!O261="","",[7]道具信息!O261)</f>
        <v/>
      </c>
      <c r="P261" s="114" t="str">
        <f>IF([7]道具信息!P261="","",[7]道具信息!P261)</f>
        <v/>
      </c>
      <c r="Q261" s="114" t="str">
        <f>IF([7]道具信息!Q261="","",[7]道具信息!Q261)</f>
        <v/>
      </c>
      <c r="R261" s="114" t="str">
        <f>IF([7]道具信息!R261="","",[7]道具信息!R261)</f>
        <v/>
      </c>
      <c r="S261" s="114" t="str">
        <f>IF([7]道具信息!S261="","",[7]道具信息!S261)</f>
        <v/>
      </c>
      <c r="T261" s="114" t="str">
        <f>IF([7]道具信息!T261="","",[7]道具信息!T261)</f>
        <v/>
      </c>
      <c r="U261" s="114" t="str">
        <f>IF([7]道具信息!U261="","",[7]道具信息!U261)</f>
        <v/>
      </c>
      <c r="V261" s="114" t="str">
        <f>IF([7]道具信息!V261="","",[7]道具信息!V261)</f>
        <v/>
      </c>
      <c r="W261" s="114" t="str">
        <f>IF([7]道具信息!W261="","",[7]道具信息!W261)</f>
        <v/>
      </c>
      <c r="X261" s="114" t="str">
        <f>IF([7]道具信息!X261="","",[7]道具信息!X261)</f>
        <v/>
      </c>
      <c r="Y261" s="114" t="str">
        <f>IF([7]道具信息!Y261="","",[7]道具信息!Y261)</f>
        <v/>
      </c>
      <c r="Z261" s="114" t="str">
        <f>IF([7]道具信息!Z261="","",[7]道具信息!Z261)</f>
        <v/>
      </c>
    </row>
    <row r="262" spans="1:26" x14ac:dyDescent="0.2">
      <c r="A262" s="114" t="str">
        <f>IF([7]道具信息!A262="","",[7]道具信息!A262)</f>
        <v/>
      </c>
      <c r="B262" s="114" t="str">
        <f>IF([7]道具信息!B262="","",[7]道具信息!B262)</f>
        <v/>
      </c>
      <c r="C262" s="114">
        <f>IF([7]道具信息!C262="","",[7]道具信息!C262)</f>
        <v>26557</v>
      </c>
      <c r="D262" s="114" t="str">
        <f>IF([7]道具信息!D262="","",[7]道具信息!D262)</f>
        <v>6级贡品宝箱</v>
      </c>
      <c r="E262" s="114">
        <f>IF([7]道具信息!E262="","",[7]道具信息!E262)</f>
        <v>140</v>
      </c>
      <c r="F262" s="114">
        <f>IF([7]道具信息!F262="","",[7]道具信息!F262)</f>
        <v>1</v>
      </c>
      <c r="G262" s="114">
        <f>IF([7]道具信息!G262="","",[7]道具信息!G262)</f>
        <v>1</v>
      </c>
      <c r="H262" s="114">
        <f>IF([7]道具信息!H262="","",[7]道具信息!H262)</f>
        <v>1</v>
      </c>
      <c r="I262" s="114" t="str">
        <f>IF([7]道具信息!I262="","",[7]道具信息!I262)</f>
        <v/>
      </c>
      <c r="J262" s="114" t="str">
        <f>IF([7]道具信息!J262="","",[7]道具信息!J262)</f>
        <v/>
      </c>
      <c r="K262" s="114" t="str">
        <f>IF([7]道具信息!K262="","",[7]道具信息!K262)</f>
        <v/>
      </c>
      <c r="L262" s="114" t="str">
        <f>IF([7]道具信息!L262="","",[7]道具信息!L262)</f>
        <v/>
      </c>
      <c r="M262" s="114" t="str">
        <f>IF([7]道具信息!M262="","",[7]道具信息!M262)</f>
        <v/>
      </c>
      <c r="N262" s="114" t="str">
        <f>IF([7]道具信息!N262="","",[7]道具信息!N262)</f>
        <v/>
      </c>
      <c r="O262" s="114" t="str">
        <f>IF([7]道具信息!O262="","",[7]道具信息!O262)</f>
        <v/>
      </c>
      <c r="P262" s="114" t="str">
        <f>IF([7]道具信息!P262="","",[7]道具信息!P262)</f>
        <v/>
      </c>
      <c r="Q262" s="114" t="str">
        <f>IF([7]道具信息!Q262="","",[7]道具信息!Q262)</f>
        <v/>
      </c>
      <c r="R262" s="114" t="str">
        <f>IF([7]道具信息!R262="","",[7]道具信息!R262)</f>
        <v/>
      </c>
      <c r="S262" s="114" t="str">
        <f>IF([7]道具信息!S262="","",[7]道具信息!S262)</f>
        <v/>
      </c>
      <c r="T262" s="114" t="str">
        <f>IF([7]道具信息!T262="","",[7]道具信息!T262)</f>
        <v/>
      </c>
      <c r="U262" s="114" t="str">
        <f>IF([7]道具信息!U262="","",[7]道具信息!U262)</f>
        <v/>
      </c>
      <c r="V262" s="114" t="str">
        <f>IF([7]道具信息!V262="","",[7]道具信息!V262)</f>
        <v/>
      </c>
      <c r="W262" s="114" t="str">
        <f>IF([7]道具信息!W262="","",[7]道具信息!W262)</f>
        <v/>
      </c>
      <c r="X262" s="114" t="str">
        <f>IF([7]道具信息!X262="","",[7]道具信息!X262)</f>
        <v/>
      </c>
      <c r="Y262" s="114" t="str">
        <f>IF([7]道具信息!Y262="","",[7]道具信息!Y262)</f>
        <v/>
      </c>
      <c r="Z262" s="114" t="str">
        <f>IF([7]道具信息!Z262="","",[7]道具信息!Z262)</f>
        <v/>
      </c>
    </row>
    <row r="263" spans="1:26" x14ac:dyDescent="0.2">
      <c r="A263" s="114" t="str">
        <f>IF([7]道具信息!A263="","",[7]道具信息!A263)</f>
        <v/>
      </c>
      <c r="B263" s="114" t="str">
        <f>IF([7]道具信息!B263="","",[7]道具信息!B263)</f>
        <v/>
      </c>
      <c r="C263" s="114" t="str">
        <f>IF([7]道具信息!C263="","",[7]道具信息!C263)</f>
        <v/>
      </c>
      <c r="D263" s="114" t="str">
        <f>IF([7]道具信息!D263="","",[7]道具信息!D263)</f>
        <v/>
      </c>
      <c r="E263" s="114" t="str">
        <f>IF([7]道具信息!E263="","",[7]道具信息!E263)</f>
        <v/>
      </c>
      <c r="F263" s="114">
        <f>IF([7]道具信息!F263="","",[7]道具信息!F263)</f>
        <v>1</v>
      </c>
      <c r="G263" s="114">
        <f>IF([7]道具信息!G263="","",[7]道具信息!G263)</f>
        <v>1</v>
      </c>
      <c r="H263" s="114">
        <f>IF([7]道具信息!H263="","",[7]道具信息!H263)</f>
        <v>1</v>
      </c>
      <c r="I263" s="114" t="str">
        <f>IF([7]道具信息!I263="","",[7]道具信息!I263)</f>
        <v/>
      </c>
      <c r="J263" s="114" t="str">
        <f>IF([7]道具信息!J263="","",[7]道具信息!J263)</f>
        <v/>
      </c>
      <c r="K263" s="114" t="str">
        <f>IF([7]道具信息!K263="","",[7]道具信息!K263)</f>
        <v/>
      </c>
      <c r="L263" s="114" t="str">
        <f>IF([7]道具信息!L263="","",[7]道具信息!L263)</f>
        <v/>
      </c>
      <c r="M263" s="114" t="str">
        <f>IF([7]道具信息!M263="","",[7]道具信息!M263)</f>
        <v/>
      </c>
      <c r="N263" s="114" t="str">
        <f>IF([7]道具信息!N263="","",[7]道具信息!N263)</f>
        <v/>
      </c>
      <c r="O263" s="114" t="str">
        <f>IF([7]道具信息!O263="","",[7]道具信息!O263)</f>
        <v/>
      </c>
      <c r="P263" s="114" t="str">
        <f>IF([7]道具信息!P263="","",[7]道具信息!P263)</f>
        <v/>
      </c>
      <c r="Q263" s="114" t="str">
        <f>IF([7]道具信息!Q263="","",[7]道具信息!Q263)</f>
        <v/>
      </c>
      <c r="R263" s="114" t="str">
        <f>IF([7]道具信息!R263="","",[7]道具信息!R263)</f>
        <v/>
      </c>
      <c r="S263" s="114" t="str">
        <f>IF([7]道具信息!S263="","",[7]道具信息!S263)</f>
        <v/>
      </c>
      <c r="T263" s="114" t="str">
        <f>IF([7]道具信息!T263="","",[7]道具信息!T263)</f>
        <v/>
      </c>
      <c r="U263" s="114" t="str">
        <f>IF([7]道具信息!U263="","",[7]道具信息!U263)</f>
        <v/>
      </c>
      <c r="V263" s="114" t="str">
        <f>IF([7]道具信息!V263="","",[7]道具信息!V263)</f>
        <v/>
      </c>
      <c r="W263" s="114" t="str">
        <f>IF([7]道具信息!W263="","",[7]道具信息!W263)</f>
        <v/>
      </c>
      <c r="X263" s="114" t="str">
        <f>IF([7]道具信息!X263="","",[7]道具信息!X263)</f>
        <v/>
      </c>
      <c r="Y263" s="114" t="str">
        <f>IF([7]道具信息!Y263="","",[7]道具信息!Y263)</f>
        <v/>
      </c>
      <c r="Z263" s="114" t="str">
        <f>IF([7]道具信息!Z263="","",[7]道具信息!Z263)</f>
        <v/>
      </c>
    </row>
    <row r="264" spans="1:26" x14ac:dyDescent="0.2">
      <c r="A264" s="114" t="str">
        <f>IF([7]道具信息!A264="","",[7]道具信息!A264)</f>
        <v/>
      </c>
      <c r="B264" s="114" t="str">
        <f>IF([7]道具信息!B264="","",[7]道具信息!B264)</f>
        <v/>
      </c>
      <c r="C264" s="114">
        <f>IF([7]道具信息!C264="","",[7]道具信息!C264)</f>
        <v>21251</v>
      </c>
      <c r="D264" s="114" t="str">
        <f>IF([7]道具信息!D264="","",[7]道具信息!D264)</f>
        <v>绿色装备宝箱</v>
      </c>
      <c r="E264" s="114">
        <f>IF([7]道具信息!E264="","",[7]道具信息!E264)</f>
        <v>35</v>
      </c>
      <c r="F264" s="114">
        <f>IF([7]道具信息!F264="","",[7]道具信息!F264)</f>
        <v>1</v>
      </c>
      <c r="G264" s="114">
        <f>IF([7]道具信息!G264="","",[7]道具信息!G264)</f>
        <v>1</v>
      </c>
      <c r="H264" s="114">
        <f>IF([7]道具信息!H264="","",[7]道具信息!H264)</f>
        <v>1</v>
      </c>
      <c r="I264" s="114">
        <f>IF([7]道具信息!I264="","",[7]道具信息!I264)</f>
        <v>35</v>
      </c>
      <c r="J264" s="114">
        <f>IF([7]道具信息!J264="","",[7]道具信息!J264)</f>
        <v>35</v>
      </c>
      <c r="K264" s="114">
        <f>IF([7]道具信息!K264="","",[7]道具信息!K264)</f>
        <v>35</v>
      </c>
      <c r="L264" s="114" t="str">
        <f>IF([7]道具信息!L264="","",[7]道具信息!L264)</f>
        <v>使用后随机获得1件品质为绿色的装备</v>
      </c>
      <c r="M264" s="114" t="str">
        <f>IF([7]道具信息!M264="","",[7]道具信息!M264)</f>
        <v/>
      </c>
      <c r="N264" s="114" t="str">
        <f>IF([7]道具信息!N264="","",[7]道具信息!N264)</f>
        <v/>
      </c>
      <c r="O264" s="114" t="str">
        <f>IF([7]道具信息!O264="","",[7]道具信息!O264)</f>
        <v/>
      </c>
      <c r="P264" s="114" t="str">
        <f>IF([7]道具信息!P264="","",[7]道具信息!P264)</f>
        <v/>
      </c>
      <c r="Q264" s="114" t="str">
        <f>IF([7]道具信息!Q264="","",[7]道具信息!Q264)</f>
        <v/>
      </c>
      <c r="R264" s="114" t="str">
        <f>IF([7]道具信息!R264="","",[7]道具信息!R264)</f>
        <v/>
      </c>
      <c r="S264" s="114" t="str">
        <f>IF([7]道具信息!S264="","",[7]道具信息!S264)</f>
        <v/>
      </c>
      <c r="T264" s="114" t="str">
        <f>IF([7]道具信息!T264="","",[7]道具信息!T264)</f>
        <v/>
      </c>
      <c r="U264" s="114" t="str">
        <f>IF([7]道具信息!U264="","",[7]道具信息!U264)</f>
        <v/>
      </c>
      <c r="V264" s="114" t="str">
        <f>IF([7]道具信息!V264="","",[7]道具信息!V264)</f>
        <v/>
      </c>
      <c r="W264" s="114" t="str">
        <f>IF([7]道具信息!W264="","",[7]道具信息!W264)</f>
        <v/>
      </c>
      <c r="X264" s="114" t="str">
        <f>IF([7]道具信息!X264="","",[7]道具信息!X264)</f>
        <v/>
      </c>
      <c r="Y264" s="114" t="str">
        <f>IF([7]道具信息!Y264="","",[7]道具信息!Y264)</f>
        <v/>
      </c>
      <c r="Z264" s="114" t="str">
        <f>IF([7]道具信息!Z264="","",[7]道具信息!Z264)</f>
        <v/>
      </c>
    </row>
    <row r="265" spans="1:26" x14ac:dyDescent="0.2">
      <c r="A265" s="114" t="str">
        <f>IF([7]道具信息!A265="","",[7]道具信息!A265)</f>
        <v/>
      </c>
      <c r="B265" s="114" t="str">
        <f>IF([7]道具信息!B265="","",[7]道具信息!B265)</f>
        <v/>
      </c>
      <c r="C265" s="114">
        <f>IF([7]道具信息!C265="","",[7]道具信息!C265)</f>
        <v>21252</v>
      </c>
      <c r="D265" s="114" t="str">
        <f>IF([7]道具信息!D265="","",[7]道具信息!D265)</f>
        <v>蓝色装备宝箱</v>
      </c>
      <c r="E265" s="114">
        <f>IF([7]道具信息!E265="","",[7]道具信息!E265)</f>
        <v>75</v>
      </c>
      <c r="F265" s="114">
        <f>IF([7]道具信息!F265="","",[7]道具信息!F265)</f>
        <v>1</v>
      </c>
      <c r="G265" s="114">
        <f>IF([7]道具信息!G265="","",[7]道具信息!G265)</f>
        <v>1</v>
      </c>
      <c r="H265" s="114">
        <f>IF([7]道具信息!H265="","",[7]道具信息!H265)</f>
        <v>1</v>
      </c>
      <c r="I265" s="114">
        <f>IF([7]道具信息!I265="","",[7]道具信息!I265)</f>
        <v>75</v>
      </c>
      <c r="J265" s="114">
        <f>IF([7]道具信息!J265="","",[7]道具信息!J265)</f>
        <v>75</v>
      </c>
      <c r="K265" s="114">
        <f>IF([7]道具信息!K265="","",[7]道具信息!K265)</f>
        <v>75</v>
      </c>
      <c r="L265" s="114" t="str">
        <f>IF([7]道具信息!L265="","",[7]道具信息!L265)</f>
        <v>使用后随机获得1件品质为蓝色的装备</v>
      </c>
      <c r="M265" s="114" t="str">
        <f>IF([7]道具信息!M265="","",[7]道具信息!M265)</f>
        <v/>
      </c>
      <c r="N265" s="114" t="str">
        <f>IF([7]道具信息!N265="","",[7]道具信息!N265)</f>
        <v/>
      </c>
      <c r="O265" s="114" t="str">
        <f>IF([7]道具信息!O265="","",[7]道具信息!O265)</f>
        <v/>
      </c>
      <c r="P265" s="114" t="str">
        <f>IF([7]道具信息!P265="","",[7]道具信息!P265)</f>
        <v/>
      </c>
      <c r="Q265" s="114" t="str">
        <f>IF([7]道具信息!Q265="","",[7]道具信息!Q265)</f>
        <v/>
      </c>
      <c r="R265" s="114" t="str">
        <f>IF([7]道具信息!R265="","",[7]道具信息!R265)</f>
        <v/>
      </c>
      <c r="S265" s="114" t="str">
        <f>IF([7]道具信息!S265="","",[7]道具信息!S265)</f>
        <v/>
      </c>
      <c r="T265" s="114" t="str">
        <f>IF([7]道具信息!T265="","",[7]道具信息!T265)</f>
        <v/>
      </c>
      <c r="U265" s="114" t="str">
        <f>IF([7]道具信息!U265="","",[7]道具信息!U265)</f>
        <v/>
      </c>
      <c r="V265" s="114" t="str">
        <f>IF([7]道具信息!V265="","",[7]道具信息!V265)</f>
        <v/>
      </c>
      <c r="W265" s="114" t="str">
        <f>IF([7]道具信息!W265="","",[7]道具信息!W265)</f>
        <v/>
      </c>
      <c r="X265" s="114" t="str">
        <f>IF([7]道具信息!X265="","",[7]道具信息!X265)</f>
        <v/>
      </c>
      <c r="Y265" s="114" t="str">
        <f>IF([7]道具信息!Y265="","",[7]道具信息!Y265)</f>
        <v/>
      </c>
      <c r="Z265" s="114" t="str">
        <f>IF([7]道具信息!Z265="","",[7]道具信息!Z265)</f>
        <v/>
      </c>
    </row>
    <row r="266" spans="1:26" x14ac:dyDescent="0.2">
      <c r="A266" s="114" t="str">
        <f>IF([7]道具信息!A266="","",[7]道具信息!A266)</f>
        <v/>
      </c>
      <c r="B266" s="114" t="str">
        <f>IF([7]道具信息!B266="","",[7]道具信息!B266)</f>
        <v/>
      </c>
      <c r="C266" s="114">
        <f>IF([7]道具信息!C266="","",[7]道具信息!C266)</f>
        <v>21253</v>
      </c>
      <c r="D266" s="114" t="str">
        <f>IF([7]道具信息!D266="","",[7]道具信息!D266)</f>
        <v>紫色装备宝箱</v>
      </c>
      <c r="E266" s="114">
        <f>IF([7]道具信息!E266="","",[7]道具信息!E266)</f>
        <v>150</v>
      </c>
      <c r="F266" s="114">
        <f>IF([7]道具信息!F266="","",[7]道具信息!F266)</f>
        <v>1</v>
      </c>
      <c r="G266" s="114">
        <f>IF([7]道具信息!G266="","",[7]道具信息!G266)</f>
        <v>1</v>
      </c>
      <c r="H266" s="114">
        <f>IF([7]道具信息!H266="","",[7]道具信息!H266)</f>
        <v>1</v>
      </c>
      <c r="I266" s="114">
        <f>IF([7]道具信息!I266="","",[7]道具信息!I266)</f>
        <v>150</v>
      </c>
      <c r="J266" s="114">
        <f>IF([7]道具信息!J266="","",[7]道具信息!J266)</f>
        <v>150</v>
      </c>
      <c r="K266" s="114">
        <f>IF([7]道具信息!K266="","",[7]道具信息!K266)</f>
        <v>150</v>
      </c>
      <c r="L266" s="114" t="str">
        <f>IF([7]道具信息!L266="","",[7]道具信息!L266)</f>
        <v>使用后随机获得1件品质为紫色的装备</v>
      </c>
      <c r="M266" s="114" t="str">
        <f>IF([7]道具信息!M266="","",[7]道具信息!M266)</f>
        <v/>
      </c>
      <c r="N266" s="114" t="str">
        <f>IF([7]道具信息!N266="","",[7]道具信息!N266)</f>
        <v/>
      </c>
      <c r="O266" s="114" t="str">
        <f>IF([7]道具信息!O266="","",[7]道具信息!O266)</f>
        <v/>
      </c>
      <c r="P266" s="114" t="str">
        <f>IF([7]道具信息!P266="","",[7]道具信息!P266)</f>
        <v/>
      </c>
      <c r="Q266" s="114" t="str">
        <f>IF([7]道具信息!Q266="","",[7]道具信息!Q266)</f>
        <v/>
      </c>
      <c r="R266" s="114" t="str">
        <f>IF([7]道具信息!R266="","",[7]道具信息!R266)</f>
        <v/>
      </c>
      <c r="S266" s="114" t="str">
        <f>IF([7]道具信息!S266="","",[7]道具信息!S266)</f>
        <v/>
      </c>
      <c r="T266" s="114" t="str">
        <f>IF([7]道具信息!T266="","",[7]道具信息!T266)</f>
        <v/>
      </c>
      <c r="U266" s="114" t="str">
        <f>IF([7]道具信息!U266="","",[7]道具信息!U266)</f>
        <v/>
      </c>
      <c r="V266" s="114" t="str">
        <f>IF([7]道具信息!V266="","",[7]道具信息!V266)</f>
        <v/>
      </c>
      <c r="W266" s="114" t="str">
        <f>IF([7]道具信息!W266="","",[7]道具信息!W266)</f>
        <v/>
      </c>
      <c r="X266" s="114" t="str">
        <f>IF([7]道具信息!X266="","",[7]道具信息!X266)</f>
        <v/>
      </c>
      <c r="Y266" s="114" t="str">
        <f>IF([7]道具信息!Y266="","",[7]道具信息!Y266)</f>
        <v/>
      </c>
      <c r="Z266" s="114" t="str">
        <f>IF([7]道具信息!Z266="","",[7]道具信息!Z266)</f>
        <v/>
      </c>
    </row>
    <row r="267" spans="1:26" x14ac:dyDescent="0.2">
      <c r="A267" s="114" t="str">
        <f>IF([7]道具信息!A267="","",[7]道具信息!A267)</f>
        <v/>
      </c>
      <c r="B267" s="114" t="str">
        <f>IF([7]道具信息!B267="","",[7]道具信息!B267)</f>
        <v/>
      </c>
      <c r="C267" s="114">
        <f>IF([7]道具信息!C267="","",[7]道具信息!C267)</f>
        <v>21254</v>
      </c>
      <c r="D267" s="114" t="str">
        <f>IF([7]道具信息!D267="","",[7]道具信息!D267)</f>
        <v>橙色装备宝箱</v>
      </c>
      <c r="E267" s="114">
        <f>IF([7]道具信息!E267="","",[7]道具信息!E267)</f>
        <v>320</v>
      </c>
      <c r="F267" s="114">
        <f>IF([7]道具信息!F267="","",[7]道具信息!F267)</f>
        <v>1</v>
      </c>
      <c r="G267" s="114">
        <f>IF([7]道具信息!G267="","",[7]道具信息!G267)</f>
        <v>1</v>
      </c>
      <c r="H267" s="114">
        <f>IF([7]道具信息!H267="","",[7]道具信息!H267)</f>
        <v>1</v>
      </c>
      <c r="I267" s="114">
        <f>IF([7]道具信息!I267="","",[7]道具信息!I267)</f>
        <v>320</v>
      </c>
      <c r="J267" s="114">
        <f>IF([7]道具信息!J267="","",[7]道具信息!J267)</f>
        <v>320</v>
      </c>
      <c r="K267" s="114">
        <f>IF([7]道具信息!K267="","",[7]道具信息!K267)</f>
        <v>320</v>
      </c>
      <c r="L267" s="114" t="str">
        <f>IF([7]道具信息!L267="","",[7]道具信息!L267)</f>
        <v>使用后随机获得1件品质为橙色的装备</v>
      </c>
      <c r="M267" s="114" t="str">
        <f>IF([7]道具信息!M267="","",[7]道具信息!M267)</f>
        <v/>
      </c>
      <c r="N267" s="114" t="str">
        <f>IF([7]道具信息!N267="","",[7]道具信息!N267)</f>
        <v/>
      </c>
      <c r="O267" s="114" t="str">
        <f>IF([7]道具信息!O267="","",[7]道具信息!O267)</f>
        <v/>
      </c>
      <c r="P267" s="114" t="str">
        <f>IF([7]道具信息!P267="","",[7]道具信息!P267)</f>
        <v/>
      </c>
      <c r="Q267" s="114" t="str">
        <f>IF([7]道具信息!Q267="","",[7]道具信息!Q267)</f>
        <v/>
      </c>
      <c r="R267" s="114" t="str">
        <f>IF([7]道具信息!R267="","",[7]道具信息!R267)</f>
        <v/>
      </c>
      <c r="S267" s="114" t="str">
        <f>IF([7]道具信息!S267="","",[7]道具信息!S267)</f>
        <v/>
      </c>
      <c r="T267" s="114" t="str">
        <f>IF([7]道具信息!T267="","",[7]道具信息!T267)</f>
        <v/>
      </c>
      <c r="U267" s="114" t="str">
        <f>IF([7]道具信息!U267="","",[7]道具信息!U267)</f>
        <v/>
      </c>
      <c r="V267" s="114" t="str">
        <f>IF([7]道具信息!V267="","",[7]道具信息!V267)</f>
        <v/>
      </c>
      <c r="W267" s="114" t="str">
        <f>IF([7]道具信息!W267="","",[7]道具信息!W267)</f>
        <v/>
      </c>
      <c r="X267" s="114" t="str">
        <f>IF([7]道具信息!X267="","",[7]道具信息!X267)</f>
        <v/>
      </c>
      <c r="Y267" s="114" t="str">
        <f>IF([7]道具信息!Y267="","",[7]道具信息!Y267)</f>
        <v/>
      </c>
      <c r="Z267" s="114" t="str">
        <f>IF([7]道具信息!Z267="","",[7]道具信息!Z267)</f>
        <v/>
      </c>
    </row>
    <row r="268" spans="1:26" x14ac:dyDescent="0.2">
      <c r="A268" s="114" t="str">
        <f>IF([7]道具信息!A268="","",[7]道具信息!A268)</f>
        <v/>
      </c>
      <c r="B268" s="114" t="str">
        <f>IF([7]道具信息!B268="","",[7]道具信息!B268)</f>
        <v/>
      </c>
      <c r="C268" s="114">
        <f>IF([7]道具信息!C268="","",[7]道具信息!C268)</f>
        <v>21255</v>
      </c>
      <c r="D268" s="114" t="str">
        <f>IF([7]道具信息!D268="","",[7]道具信息!D268)</f>
        <v>红色装备宝箱</v>
      </c>
      <c r="E268" s="114">
        <f>IF([7]道具信息!E268="","",[7]道具信息!E268)</f>
        <v>2400</v>
      </c>
      <c r="F268" s="114">
        <f>IF([7]道具信息!F268="","",[7]道具信息!F268)</f>
        <v>1</v>
      </c>
      <c r="G268" s="114">
        <f>IF([7]道具信息!G268="","",[7]道具信息!G268)</f>
        <v>1</v>
      </c>
      <c r="H268" s="114">
        <f>IF([7]道具信息!H268="","",[7]道具信息!H268)</f>
        <v>1</v>
      </c>
      <c r="I268" s="114" t="str">
        <f>IF([7]道具信息!I268="","",[7]道具信息!I268)</f>
        <v/>
      </c>
      <c r="J268" s="114" t="str">
        <f>IF([7]道具信息!J268="","",[7]道具信息!J268)</f>
        <v/>
      </c>
      <c r="K268" s="114" t="str">
        <f>IF([7]道具信息!K268="","",[7]道具信息!K268)</f>
        <v/>
      </c>
      <c r="L268" s="114" t="str">
        <f>IF([7]道具信息!L268="","",[7]道具信息!L268)</f>
        <v/>
      </c>
      <c r="M268" s="114" t="str">
        <f>IF([7]道具信息!M268="","",[7]道具信息!M268)</f>
        <v/>
      </c>
      <c r="N268" s="114" t="str">
        <f>IF([7]道具信息!N268="","",[7]道具信息!N268)</f>
        <v/>
      </c>
      <c r="O268" s="114" t="str">
        <f>IF([7]道具信息!O268="","",[7]道具信息!O268)</f>
        <v/>
      </c>
      <c r="P268" s="114" t="str">
        <f>IF([7]道具信息!P268="","",[7]道具信息!P268)</f>
        <v/>
      </c>
      <c r="Q268" s="114" t="str">
        <f>IF([7]道具信息!Q268="","",[7]道具信息!Q268)</f>
        <v/>
      </c>
      <c r="R268" s="114" t="str">
        <f>IF([7]道具信息!R268="","",[7]道具信息!R268)</f>
        <v/>
      </c>
      <c r="S268" s="114" t="str">
        <f>IF([7]道具信息!S268="","",[7]道具信息!S268)</f>
        <v/>
      </c>
      <c r="T268" s="114" t="str">
        <f>IF([7]道具信息!T268="","",[7]道具信息!T268)</f>
        <v/>
      </c>
      <c r="U268" s="114" t="str">
        <f>IF([7]道具信息!U268="","",[7]道具信息!U268)</f>
        <v/>
      </c>
      <c r="V268" s="114" t="str">
        <f>IF([7]道具信息!V268="","",[7]道具信息!V268)</f>
        <v/>
      </c>
      <c r="W268" s="114" t="str">
        <f>IF([7]道具信息!W268="","",[7]道具信息!W268)</f>
        <v/>
      </c>
      <c r="X268" s="114" t="str">
        <f>IF([7]道具信息!X268="","",[7]道具信息!X268)</f>
        <v/>
      </c>
      <c r="Y268" s="114" t="str">
        <f>IF([7]道具信息!Y268="","",[7]道具信息!Y268)</f>
        <v/>
      </c>
      <c r="Z268" s="114" t="str">
        <f>IF([7]道具信息!Z268="","",[7]道具信息!Z268)</f>
        <v/>
      </c>
    </row>
    <row r="269" spans="1:26" x14ac:dyDescent="0.2">
      <c r="A269" s="114" t="str">
        <f>IF([7]道具信息!A269="","",[7]道具信息!A269)</f>
        <v/>
      </c>
      <c r="B269" s="114" t="str">
        <f>IF([7]道具信息!B269="","",[7]道具信息!B269)</f>
        <v/>
      </c>
      <c r="C269" s="114" t="str">
        <f>IF([7]道具信息!C269="","",[7]道具信息!C269)</f>
        <v/>
      </c>
      <c r="D269" s="114" t="str">
        <f>IF([7]道具信息!D269="","",[7]道具信息!D269)</f>
        <v/>
      </c>
      <c r="E269" s="114" t="str">
        <f>IF([7]道具信息!E269="","",[7]道具信息!E269)</f>
        <v/>
      </c>
      <c r="F269" s="114">
        <f>IF([7]道具信息!F269="","",[7]道具信息!F269)</f>
        <v>1</v>
      </c>
      <c r="G269" s="114">
        <f>IF([7]道具信息!G269="","",[7]道具信息!G269)</f>
        <v>1</v>
      </c>
      <c r="H269" s="114">
        <f>IF([7]道具信息!H269="","",[7]道具信息!H269)</f>
        <v>1</v>
      </c>
      <c r="I269" s="114" t="str">
        <f>IF([7]道具信息!I269="","",[7]道具信息!I269)</f>
        <v/>
      </c>
      <c r="J269" s="114" t="str">
        <f>IF([7]道具信息!J269="","",[7]道具信息!J269)</f>
        <v/>
      </c>
      <c r="K269" s="114" t="str">
        <f>IF([7]道具信息!K269="","",[7]道具信息!K269)</f>
        <v/>
      </c>
      <c r="L269" s="114" t="str">
        <f>IF([7]道具信息!L269="","",[7]道具信息!L269)</f>
        <v/>
      </c>
      <c r="M269" s="114" t="str">
        <f>IF([7]道具信息!M269="","",[7]道具信息!M269)</f>
        <v/>
      </c>
      <c r="N269" s="114" t="str">
        <f>IF([7]道具信息!N269="","",[7]道具信息!N269)</f>
        <v/>
      </c>
      <c r="O269" s="114" t="str">
        <f>IF([7]道具信息!O269="","",[7]道具信息!O269)</f>
        <v/>
      </c>
      <c r="P269" s="114" t="str">
        <f>IF([7]道具信息!P269="","",[7]道具信息!P269)</f>
        <v/>
      </c>
      <c r="Q269" s="114" t="str">
        <f>IF([7]道具信息!Q269="","",[7]道具信息!Q269)</f>
        <v/>
      </c>
      <c r="R269" s="114" t="str">
        <f>IF([7]道具信息!R269="","",[7]道具信息!R269)</f>
        <v/>
      </c>
      <c r="S269" s="114" t="str">
        <f>IF([7]道具信息!S269="","",[7]道具信息!S269)</f>
        <v/>
      </c>
      <c r="T269" s="114" t="str">
        <f>IF([7]道具信息!T269="","",[7]道具信息!T269)</f>
        <v/>
      </c>
      <c r="U269" s="114" t="str">
        <f>IF([7]道具信息!U269="","",[7]道具信息!U269)</f>
        <v/>
      </c>
      <c r="V269" s="114" t="str">
        <f>IF([7]道具信息!V269="","",[7]道具信息!V269)</f>
        <v/>
      </c>
      <c r="W269" s="114" t="str">
        <f>IF([7]道具信息!W269="","",[7]道具信息!W269)</f>
        <v/>
      </c>
      <c r="X269" s="114" t="str">
        <f>IF([7]道具信息!X269="","",[7]道具信息!X269)</f>
        <v/>
      </c>
      <c r="Y269" s="114" t="str">
        <f>IF([7]道具信息!Y269="","",[7]道具信息!Y269)</f>
        <v/>
      </c>
      <c r="Z269" s="114" t="str">
        <f>IF([7]道具信息!Z269="","",[7]道具信息!Z269)</f>
        <v/>
      </c>
    </row>
    <row r="270" spans="1:26" x14ac:dyDescent="0.2">
      <c r="A270" s="114" t="str">
        <f>IF([7]道具信息!A270="","",[7]道具信息!A270)</f>
        <v/>
      </c>
      <c r="B270" s="114" t="str">
        <f>IF([7]道具信息!B270="","",[7]道具信息!B270)</f>
        <v/>
      </c>
      <c r="C270" s="114">
        <f>IF([7]道具信息!C270="","",[7]道具信息!C270)</f>
        <v>20052</v>
      </c>
      <c r="D270" s="114" t="str">
        <f>IF([7]道具信息!D270="","",[7]道具信息!D270)</f>
        <v>练军心得·觉</v>
      </c>
      <c r="E270" s="114">
        <f>IF([7]道具信息!E270="","",[7]道具信息!E270)</f>
        <v>40</v>
      </c>
      <c r="F270" s="114">
        <f>IF([7]道具信息!F270="","",[7]道具信息!F270)</f>
        <v>1</v>
      </c>
      <c r="G270" s="114">
        <f>IF([7]道具信息!G270="","",[7]道具信息!G270)</f>
        <v>1</v>
      </c>
      <c r="H270" s="114">
        <f>IF([7]道具信息!H270="","",[7]道具信息!H270)</f>
        <v>1</v>
      </c>
      <c r="I270" s="114">
        <f>IF([7]道具信息!I270="","",[7]道具信息!I270)</f>
        <v>40</v>
      </c>
      <c r="J270" s="114">
        <f>IF([7]道具信息!J270="","",[7]道具信息!J270)</f>
        <v>40</v>
      </c>
      <c r="K270" s="114">
        <f>IF([7]道具信息!K270="","",[7]道具信息!K270)</f>
        <v>40</v>
      </c>
      <c r="L270" s="114" t="str">
        <f>IF([7]道具信息!L270="","",[7]道具信息!L270)</f>
        <v>掌军之策，厉兵秣马，可用于武将觉醒</v>
      </c>
      <c r="M270" s="114" t="str">
        <f>IF([7]道具信息!M270="","",[7]道具信息!M270)</f>
        <v/>
      </c>
      <c r="N270" s="114" t="str">
        <f>IF([7]道具信息!N270="","",[7]道具信息!N270)</f>
        <v/>
      </c>
      <c r="O270" s="114" t="str">
        <f>IF([7]道具信息!O270="","",[7]道具信息!O270)</f>
        <v/>
      </c>
      <c r="P270" s="114" t="str">
        <f>IF([7]道具信息!P270="","",[7]道具信息!P270)</f>
        <v/>
      </c>
      <c r="Q270" s="114" t="str">
        <f>IF([7]道具信息!Q270="","",[7]道具信息!Q270)</f>
        <v/>
      </c>
      <c r="R270" s="114" t="str">
        <f>IF([7]道具信息!R270="","",[7]道具信息!R270)</f>
        <v/>
      </c>
      <c r="S270" s="114" t="str">
        <f>IF([7]道具信息!S270="","",[7]道具信息!S270)</f>
        <v/>
      </c>
      <c r="T270" s="114" t="str">
        <f>IF([7]道具信息!T270="","",[7]道具信息!T270)</f>
        <v/>
      </c>
      <c r="U270" s="114" t="str">
        <f>IF([7]道具信息!U270="","",[7]道具信息!U270)</f>
        <v/>
      </c>
      <c r="V270" s="114" t="str">
        <f>IF([7]道具信息!V270="","",[7]道具信息!V270)</f>
        <v/>
      </c>
      <c r="W270" s="114" t="str">
        <f>IF([7]道具信息!W270="","",[7]道具信息!W270)</f>
        <v/>
      </c>
      <c r="X270" s="114" t="str">
        <f>IF([7]道具信息!X270="","",[7]道具信息!X270)</f>
        <v/>
      </c>
      <c r="Y270" s="114" t="str">
        <f>IF([7]道具信息!Y270="","",[7]道具信息!Y270)</f>
        <v/>
      </c>
      <c r="Z270" s="114" t="str">
        <f>IF([7]道具信息!Z270="","",[7]道具信息!Z270)</f>
        <v/>
      </c>
    </row>
    <row r="271" spans="1:26" x14ac:dyDescent="0.2">
      <c r="A271" s="114" t="str">
        <f>IF([7]道具信息!A271="","",[7]道具信息!A271)</f>
        <v/>
      </c>
      <c r="B271" s="114" t="str">
        <f>IF([7]道具信息!B271="","",[7]道具信息!B271)</f>
        <v/>
      </c>
      <c r="C271" s="114">
        <f>IF([7]道具信息!C271="","",[7]道具信息!C271)</f>
        <v>20053</v>
      </c>
      <c r="D271" s="114" t="str">
        <f>IF([7]道具信息!D271="","",[7]道具信息!D271)</f>
        <v>策论心得·觉</v>
      </c>
      <c r="E271" s="114">
        <f>IF([7]道具信息!E271="","",[7]道具信息!E271)</f>
        <v>40</v>
      </c>
      <c r="F271" s="114">
        <f>IF([7]道具信息!F271="","",[7]道具信息!F271)</f>
        <v>1</v>
      </c>
      <c r="G271" s="114">
        <f>IF([7]道具信息!G271="","",[7]道具信息!G271)</f>
        <v>1</v>
      </c>
      <c r="H271" s="114">
        <f>IF([7]道具信息!H271="","",[7]道具信息!H271)</f>
        <v>1</v>
      </c>
      <c r="I271" s="114">
        <f>IF([7]道具信息!I271="","",[7]道具信息!I271)</f>
        <v>40</v>
      </c>
      <c r="J271" s="114">
        <f>IF([7]道具信息!J271="","",[7]道具信息!J271)</f>
        <v>40</v>
      </c>
      <c r="K271" s="114">
        <f>IF([7]道具信息!K271="","",[7]道具信息!K271)</f>
        <v>40</v>
      </c>
      <c r="L271" s="114" t="str">
        <f>IF([7]道具信息!L271="","",[7]道具信息!L271)</f>
        <v>书山万卷，算无遗策，可用于武将觉醒</v>
      </c>
      <c r="M271" s="114" t="str">
        <f>IF([7]道具信息!M271="","",[7]道具信息!M271)</f>
        <v/>
      </c>
      <c r="N271" s="114" t="str">
        <f>IF([7]道具信息!N271="","",[7]道具信息!N271)</f>
        <v/>
      </c>
      <c r="O271" s="114" t="str">
        <f>IF([7]道具信息!O271="","",[7]道具信息!O271)</f>
        <v/>
      </c>
      <c r="P271" s="114" t="str">
        <f>IF([7]道具信息!P271="","",[7]道具信息!P271)</f>
        <v/>
      </c>
      <c r="Q271" s="114" t="str">
        <f>IF([7]道具信息!Q271="","",[7]道具信息!Q271)</f>
        <v/>
      </c>
      <c r="R271" s="114" t="str">
        <f>IF([7]道具信息!R271="","",[7]道具信息!R271)</f>
        <v/>
      </c>
      <c r="S271" s="114" t="str">
        <f>IF([7]道具信息!S271="","",[7]道具信息!S271)</f>
        <v/>
      </c>
      <c r="T271" s="114" t="str">
        <f>IF([7]道具信息!T271="","",[7]道具信息!T271)</f>
        <v/>
      </c>
      <c r="U271" s="114" t="str">
        <f>IF([7]道具信息!U271="","",[7]道具信息!U271)</f>
        <v/>
      </c>
      <c r="V271" s="114" t="str">
        <f>IF([7]道具信息!V271="","",[7]道具信息!V271)</f>
        <v/>
      </c>
      <c r="W271" s="114" t="str">
        <f>IF([7]道具信息!W271="","",[7]道具信息!W271)</f>
        <v/>
      </c>
      <c r="X271" s="114" t="str">
        <f>IF([7]道具信息!X271="","",[7]道具信息!X271)</f>
        <v/>
      </c>
      <c r="Y271" s="114" t="str">
        <f>IF([7]道具信息!Y271="","",[7]道具信息!Y271)</f>
        <v/>
      </c>
      <c r="Z271" s="114" t="str">
        <f>IF([7]道具信息!Z271="","",[7]道具信息!Z271)</f>
        <v/>
      </c>
    </row>
    <row r="272" spans="1:26" x14ac:dyDescent="0.2">
      <c r="A272" s="114" t="str">
        <f>IF([7]道具信息!A272="","",[7]道具信息!A272)</f>
        <v/>
      </c>
      <c r="B272" s="114" t="str">
        <f>IF([7]道具信息!B272="","",[7]道具信息!B272)</f>
        <v/>
      </c>
      <c r="C272" s="114">
        <f>IF([7]道具信息!C272="","",[7]道具信息!C272)</f>
        <v>20054</v>
      </c>
      <c r="D272" s="114" t="str">
        <f>IF([7]道具信息!D272="","",[7]道具信息!D272)</f>
        <v>兵书心得·觉</v>
      </c>
      <c r="E272" s="114">
        <f>IF([7]道具信息!E272="","",[7]道具信息!E272)</f>
        <v>40</v>
      </c>
      <c r="F272" s="114">
        <f>IF([7]道具信息!F272="","",[7]道具信息!F272)</f>
        <v>1</v>
      </c>
      <c r="G272" s="114">
        <f>IF([7]道具信息!G272="","",[7]道具信息!G272)</f>
        <v>1</v>
      </c>
      <c r="H272" s="114">
        <f>IF([7]道具信息!H272="","",[7]道具信息!H272)</f>
        <v>1</v>
      </c>
      <c r="I272" s="114">
        <f>IF([7]道具信息!I272="","",[7]道具信息!I272)</f>
        <v>40</v>
      </c>
      <c r="J272" s="114">
        <f>IF([7]道具信息!J272="","",[7]道具信息!J272)</f>
        <v>40</v>
      </c>
      <c r="K272" s="114">
        <f>IF([7]道具信息!K272="","",[7]道具信息!K272)</f>
        <v>40</v>
      </c>
      <c r="L272" s="114" t="str">
        <f>IF([7]道具信息!L272="","",[7]道具信息!L272)</f>
        <v>千军万马，文韬武略，可用于武将觉醒</v>
      </c>
      <c r="M272" s="114" t="str">
        <f>IF([7]道具信息!M272="","",[7]道具信息!M272)</f>
        <v/>
      </c>
      <c r="N272" s="114" t="str">
        <f>IF([7]道具信息!N272="","",[7]道具信息!N272)</f>
        <v/>
      </c>
      <c r="O272" s="114" t="str">
        <f>IF([7]道具信息!O272="","",[7]道具信息!O272)</f>
        <v/>
      </c>
      <c r="P272" s="114" t="str">
        <f>IF([7]道具信息!P272="","",[7]道具信息!P272)</f>
        <v/>
      </c>
      <c r="Q272" s="114" t="str">
        <f>IF([7]道具信息!Q272="","",[7]道具信息!Q272)</f>
        <v/>
      </c>
      <c r="R272" s="114" t="str">
        <f>IF([7]道具信息!R272="","",[7]道具信息!R272)</f>
        <v/>
      </c>
      <c r="S272" s="114" t="str">
        <f>IF([7]道具信息!S272="","",[7]道具信息!S272)</f>
        <v/>
      </c>
      <c r="T272" s="114" t="str">
        <f>IF([7]道具信息!T272="","",[7]道具信息!T272)</f>
        <v/>
      </c>
      <c r="U272" s="114" t="str">
        <f>IF([7]道具信息!U272="","",[7]道具信息!U272)</f>
        <v/>
      </c>
      <c r="V272" s="114" t="str">
        <f>IF([7]道具信息!V272="","",[7]道具信息!V272)</f>
        <v/>
      </c>
      <c r="W272" s="114" t="str">
        <f>IF([7]道具信息!W272="","",[7]道具信息!W272)</f>
        <v/>
      </c>
      <c r="X272" s="114" t="str">
        <f>IF([7]道具信息!X272="","",[7]道具信息!X272)</f>
        <v/>
      </c>
      <c r="Y272" s="114" t="str">
        <f>IF([7]道具信息!Y272="","",[7]道具信息!Y272)</f>
        <v/>
      </c>
      <c r="Z272" s="114" t="str">
        <f>IF([7]道具信息!Z272="","",[7]道具信息!Z272)</f>
        <v/>
      </c>
    </row>
    <row r="273" spans="1:26" x14ac:dyDescent="0.2">
      <c r="A273" s="114" t="str">
        <f>IF([7]道具信息!A273="","",[7]道具信息!A273)</f>
        <v/>
      </c>
      <c r="B273" s="114" t="str">
        <f>IF([7]道具信息!B273="","",[7]道具信息!B273)</f>
        <v/>
      </c>
      <c r="C273" s="114" t="str">
        <f>IF([7]道具信息!C273="","",[7]道具信息!C273)</f>
        <v/>
      </c>
      <c r="D273" s="114" t="str">
        <f>IF([7]道具信息!D273="","",[7]道具信息!D273)</f>
        <v/>
      </c>
      <c r="E273" s="114" t="str">
        <f>IF([7]道具信息!E273="","",[7]道具信息!E273)</f>
        <v/>
      </c>
      <c r="F273" s="114" t="str">
        <f>IF([7]道具信息!F273="","",[7]道具信息!F273)</f>
        <v/>
      </c>
      <c r="G273" s="114" t="str">
        <f>IF([7]道具信息!G273="","",[7]道具信息!G273)</f>
        <v/>
      </c>
      <c r="H273" s="114" t="str">
        <f>IF([7]道具信息!H273="","",[7]道具信息!H273)</f>
        <v/>
      </c>
      <c r="I273" s="114" t="str">
        <f>IF([7]道具信息!I273="","",[7]道具信息!I273)</f>
        <v/>
      </c>
      <c r="J273" s="114" t="str">
        <f>IF([7]道具信息!J273="","",[7]道具信息!J273)</f>
        <v/>
      </c>
      <c r="K273" s="114" t="str">
        <f>IF([7]道具信息!K273="","",[7]道具信息!K273)</f>
        <v/>
      </c>
      <c r="L273" s="114" t="str">
        <f>IF([7]道具信息!L273="","",[7]道具信息!L273)</f>
        <v/>
      </c>
      <c r="M273" s="114" t="str">
        <f>IF([7]道具信息!M273="","",[7]道具信息!M273)</f>
        <v/>
      </c>
      <c r="N273" s="114" t="str">
        <f>IF([7]道具信息!N273="","",[7]道具信息!N273)</f>
        <v/>
      </c>
      <c r="O273" s="114" t="str">
        <f>IF([7]道具信息!O273="","",[7]道具信息!O273)</f>
        <v/>
      </c>
      <c r="P273" s="114" t="str">
        <f>IF([7]道具信息!P273="","",[7]道具信息!P273)</f>
        <v/>
      </c>
      <c r="Q273" s="114" t="str">
        <f>IF([7]道具信息!Q273="","",[7]道具信息!Q273)</f>
        <v/>
      </c>
      <c r="R273" s="114" t="str">
        <f>IF([7]道具信息!R273="","",[7]道具信息!R273)</f>
        <v/>
      </c>
      <c r="S273" s="114" t="str">
        <f>IF([7]道具信息!S273="","",[7]道具信息!S273)</f>
        <v/>
      </c>
      <c r="T273" s="114" t="str">
        <f>IF([7]道具信息!T273="","",[7]道具信息!T273)</f>
        <v/>
      </c>
      <c r="U273" s="114" t="str">
        <f>IF([7]道具信息!U273="","",[7]道具信息!U273)</f>
        <v/>
      </c>
      <c r="V273" s="114" t="str">
        <f>IF([7]道具信息!V273="","",[7]道具信息!V273)</f>
        <v/>
      </c>
      <c r="W273" s="114" t="str">
        <f>IF([7]道具信息!W273="","",[7]道具信息!W273)</f>
        <v/>
      </c>
      <c r="X273" s="114" t="str">
        <f>IF([7]道具信息!X273="","",[7]道具信息!X273)</f>
        <v/>
      </c>
      <c r="Y273" s="114" t="str">
        <f>IF([7]道具信息!Y273="","",[7]道具信息!Y273)</f>
        <v/>
      </c>
      <c r="Z273" s="114" t="str">
        <f>IF([7]道具信息!Z273="","",[7]道具信息!Z273)</f>
        <v/>
      </c>
    </row>
    <row r="274" spans="1:26" x14ac:dyDescent="0.2">
      <c r="A274" s="114" t="str">
        <f>IF([7]道具信息!A274="","",[7]道具信息!A274)</f>
        <v/>
      </c>
      <c r="B274" s="114" t="str">
        <f>IF([7]道具信息!B274="","",[7]道具信息!B274)</f>
        <v/>
      </c>
      <c r="C274" s="114">
        <f>IF([7]道具信息!C274="","",[7]道具信息!C274)</f>
        <v>20055</v>
      </c>
      <c r="D274" s="114" t="str">
        <f>IF([7]道具信息!D274="","",[7]道具信息!D274)</f>
        <v>虎咬佩剑·觉</v>
      </c>
      <c r="E274" s="114">
        <f>IF([7]道具信息!E274="","",[7]道具信息!E274)</f>
        <v>60</v>
      </c>
      <c r="F274" s="114">
        <f>IF([7]道具信息!F274="","",[7]道具信息!F274)</f>
        <v>1</v>
      </c>
      <c r="G274" s="114">
        <f>IF([7]道具信息!G274="","",[7]道具信息!G274)</f>
        <v>1</v>
      </c>
      <c r="H274" s="114">
        <f>IF([7]道具信息!H274="","",[7]道具信息!H274)</f>
        <v>1</v>
      </c>
      <c r="I274" s="114">
        <f>IF([7]道具信息!I274="","",[7]道具信息!I274)</f>
        <v>60</v>
      </c>
      <c r="J274" s="114">
        <f>IF([7]道具信息!J274="","",[7]道具信息!J274)</f>
        <v>60</v>
      </c>
      <c r="K274" s="114">
        <f>IF([7]道具信息!K274="","",[7]道具信息!K274)</f>
        <v>60</v>
      </c>
      <c r="L274" s="114" t="str">
        <f>IF([7]道具信息!L274="","",[7]道具信息!L274)</f>
        <v>卧虎藏龙，剑及履及，可用于武将觉醒</v>
      </c>
      <c r="M274" s="114" t="str">
        <f>IF([7]道具信息!M274="","",[7]道具信息!M274)</f>
        <v/>
      </c>
      <c r="N274" s="114" t="str">
        <f>IF([7]道具信息!N274="","",[7]道具信息!N274)</f>
        <v/>
      </c>
      <c r="O274" s="114" t="str">
        <f>IF([7]道具信息!O274="","",[7]道具信息!O274)</f>
        <v/>
      </c>
      <c r="P274" s="114" t="str">
        <f>IF([7]道具信息!P274="","",[7]道具信息!P274)</f>
        <v/>
      </c>
      <c r="Q274" s="114" t="str">
        <f>IF([7]道具信息!Q274="","",[7]道具信息!Q274)</f>
        <v/>
      </c>
      <c r="R274" s="114" t="str">
        <f>IF([7]道具信息!R274="","",[7]道具信息!R274)</f>
        <v/>
      </c>
      <c r="S274" s="114" t="str">
        <f>IF([7]道具信息!S274="","",[7]道具信息!S274)</f>
        <v/>
      </c>
      <c r="T274" s="114" t="str">
        <f>IF([7]道具信息!T274="","",[7]道具信息!T274)</f>
        <v/>
      </c>
      <c r="U274" s="114" t="str">
        <f>IF([7]道具信息!U274="","",[7]道具信息!U274)</f>
        <v/>
      </c>
      <c r="V274" s="114" t="str">
        <f>IF([7]道具信息!V274="","",[7]道具信息!V274)</f>
        <v/>
      </c>
      <c r="W274" s="114" t="str">
        <f>IF([7]道具信息!W274="","",[7]道具信息!W274)</f>
        <v/>
      </c>
      <c r="X274" s="114" t="str">
        <f>IF([7]道具信息!X274="","",[7]道具信息!X274)</f>
        <v/>
      </c>
      <c r="Y274" s="114" t="str">
        <f>IF([7]道具信息!Y274="","",[7]道具信息!Y274)</f>
        <v/>
      </c>
      <c r="Z274" s="114" t="str">
        <f>IF([7]道具信息!Z274="","",[7]道具信息!Z274)</f>
        <v/>
      </c>
    </row>
    <row r="275" spans="1:26" x14ac:dyDescent="0.2">
      <c r="A275" s="114" t="str">
        <f>IF([7]道具信息!A275="","",[7]道具信息!A275)</f>
        <v/>
      </c>
      <c r="B275" s="114" t="str">
        <f>IF([7]道具信息!B275="","",[7]道具信息!B275)</f>
        <v/>
      </c>
      <c r="C275" s="114">
        <f>IF([7]道具信息!C275="","",[7]道具信息!C275)</f>
        <v>20056</v>
      </c>
      <c r="D275" s="114" t="str">
        <f>IF([7]道具信息!D275="","",[7]道具信息!D275)</f>
        <v>灵蛇佩剑·觉</v>
      </c>
      <c r="E275" s="114">
        <f>IF([7]道具信息!E275="","",[7]道具信息!E275)</f>
        <v>60</v>
      </c>
      <c r="F275" s="114">
        <f>IF([7]道具信息!F275="","",[7]道具信息!F275)</f>
        <v>1</v>
      </c>
      <c r="G275" s="114">
        <f>IF([7]道具信息!G275="","",[7]道具信息!G275)</f>
        <v>1</v>
      </c>
      <c r="H275" s="114">
        <f>IF([7]道具信息!H275="","",[7]道具信息!H275)</f>
        <v>1</v>
      </c>
      <c r="I275" s="114">
        <f>IF([7]道具信息!I275="","",[7]道具信息!I275)</f>
        <v>60</v>
      </c>
      <c r="J275" s="114">
        <f>IF([7]道具信息!J275="","",[7]道具信息!J275)</f>
        <v>60</v>
      </c>
      <c r="K275" s="114">
        <f>IF([7]道具信息!K275="","",[7]道具信息!K275)</f>
        <v>60</v>
      </c>
      <c r="L275" s="114" t="str">
        <f>IF([7]道具信息!L275="","",[7]道具信息!L275)</f>
        <v>灵蛇之珠，剑态箫心，可用于武将觉醒</v>
      </c>
      <c r="M275" s="114" t="str">
        <f>IF([7]道具信息!M275="","",[7]道具信息!M275)</f>
        <v/>
      </c>
      <c r="N275" s="114" t="str">
        <f>IF([7]道具信息!N275="","",[7]道具信息!N275)</f>
        <v/>
      </c>
      <c r="O275" s="114" t="str">
        <f>IF([7]道具信息!O275="","",[7]道具信息!O275)</f>
        <v/>
      </c>
      <c r="P275" s="114" t="str">
        <f>IF([7]道具信息!P275="","",[7]道具信息!P275)</f>
        <v/>
      </c>
      <c r="Q275" s="114" t="str">
        <f>IF([7]道具信息!Q275="","",[7]道具信息!Q275)</f>
        <v/>
      </c>
      <c r="R275" s="114" t="str">
        <f>IF([7]道具信息!R275="","",[7]道具信息!R275)</f>
        <v/>
      </c>
      <c r="S275" s="114" t="str">
        <f>IF([7]道具信息!S275="","",[7]道具信息!S275)</f>
        <v/>
      </c>
      <c r="T275" s="114" t="str">
        <f>IF([7]道具信息!T275="","",[7]道具信息!T275)</f>
        <v/>
      </c>
      <c r="U275" s="114" t="str">
        <f>IF([7]道具信息!U275="","",[7]道具信息!U275)</f>
        <v/>
      </c>
      <c r="V275" s="114" t="str">
        <f>IF([7]道具信息!V275="","",[7]道具信息!V275)</f>
        <v/>
      </c>
      <c r="W275" s="114" t="str">
        <f>IF([7]道具信息!W275="","",[7]道具信息!W275)</f>
        <v/>
      </c>
      <c r="X275" s="114" t="str">
        <f>IF([7]道具信息!X275="","",[7]道具信息!X275)</f>
        <v/>
      </c>
      <c r="Y275" s="114" t="str">
        <f>IF([7]道具信息!Y275="","",[7]道具信息!Y275)</f>
        <v/>
      </c>
      <c r="Z275" s="114" t="str">
        <f>IF([7]道具信息!Z275="","",[7]道具信息!Z275)</f>
        <v/>
      </c>
    </row>
    <row r="276" spans="1:26" x14ac:dyDescent="0.2">
      <c r="A276" s="114" t="str">
        <f>IF([7]道具信息!A276="","",[7]道具信息!A276)</f>
        <v/>
      </c>
      <c r="B276" s="114" t="str">
        <f>IF([7]道具信息!B276="","",[7]道具信息!B276)</f>
        <v/>
      </c>
      <c r="C276" s="114">
        <f>IF([7]道具信息!C276="","",[7]道具信息!C276)</f>
        <v>20057</v>
      </c>
      <c r="D276" s="114" t="str">
        <f>IF([7]道具信息!D276="","",[7]道具信息!D276)</f>
        <v>狼头佩剑·觉</v>
      </c>
      <c r="E276" s="114">
        <f>IF([7]道具信息!E276="","",[7]道具信息!E276)</f>
        <v>60</v>
      </c>
      <c r="F276" s="114">
        <f>IF([7]道具信息!F276="","",[7]道具信息!F276)</f>
        <v>1</v>
      </c>
      <c r="G276" s="114">
        <f>IF([7]道具信息!G276="","",[7]道具信息!G276)</f>
        <v>1</v>
      </c>
      <c r="H276" s="114">
        <f>IF([7]道具信息!H276="","",[7]道具信息!H276)</f>
        <v>1</v>
      </c>
      <c r="I276" s="114">
        <f>IF([7]道具信息!I276="","",[7]道具信息!I276)</f>
        <v>60</v>
      </c>
      <c r="J276" s="114">
        <f>IF([7]道具信息!J276="","",[7]道具信息!J276)</f>
        <v>60</v>
      </c>
      <c r="K276" s="114">
        <f>IF([7]道具信息!K276="","",[7]道具信息!K276)</f>
        <v>60</v>
      </c>
      <c r="L276" s="114" t="str">
        <f>IF([7]道具信息!L276="","",[7]道具信息!L276)</f>
        <v>封狼居胥，剑气纵横，可用于武将觉醒</v>
      </c>
      <c r="M276" s="114" t="str">
        <f>IF([7]道具信息!M276="","",[7]道具信息!M276)</f>
        <v/>
      </c>
      <c r="N276" s="114" t="str">
        <f>IF([7]道具信息!N276="","",[7]道具信息!N276)</f>
        <v/>
      </c>
      <c r="O276" s="114" t="str">
        <f>IF([7]道具信息!O276="","",[7]道具信息!O276)</f>
        <v/>
      </c>
      <c r="P276" s="114" t="str">
        <f>IF([7]道具信息!P276="","",[7]道具信息!P276)</f>
        <v/>
      </c>
      <c r="Q276" s="114" t="str">
        <f>IF([7]道具信息!Q276="","",[7]道具信息!Q276)</f>
        <v/>
      </c>
      <c r="R276" s="114" t="str">
        <f>IF([7]道具信息!R276="","",[7]道具信息!R276)</f>
        <v/>
      </c>
      <c r="S276" s="114" t="str">
        <f>IF([7]道具信息!S276="","",[7]道具信息!S276)</f>
        <v/>
      </c>
      <c r="T276" s="114" t="str">
        <f>IF([7]道具信息!T276="","",[7]道具信息!T276)</f>
        <v/>
      </c>
      <c r="U276" s="114" t="str">
        <f>IF([7]道具信息!U276="","",[7]道具信息!U276)</f>
        <v/>
      </c>
      <c r="V276" s="114" t="str">
        <f>IF([7]道具信息!V276="","",[7]道具信息!V276)</f>
        <v/>
      </c>
      <c r="W276" s="114" t="str">
        <f>IF([7]道具信息!W276="","",[7]道具信息!W276)</f>
        <v/>
      </c>
      <c r="X276" s="114" t="str">
        <f>IF([7]道具信息!X276="","",[7]道具信息!X276)</f>
        <v/>
      </c>
      <c r="Y276" s="114" t="str">
        <f>IF([7]道具信息!Y276="","",[7]道具信息!Y276)</f>
        <v/>
      </c>
      <c r="Z276" s="114" t="str">
        <f>IF([7]道具信息!Z276="","",[7]道具信息!Z276)</f>
        <v/>
      </c>
    </row>
    <row r="277" spans="1:26" x14ac:dyDescent="0.2">
      <c r="A277" s="114" t="str">
        <f>IF([7]道具信息!A277="","",[7]道具信息!A277)</f>
        <v/>
      </c>
      <c r="B277" s="114" t="str">
        <f>IF([7]道具信息!B277="","",[7]道具信息!B277)</f>
        <v/>
      </c>
      <c r="C277" s="114" t="str">
        <f>IF([7]道具信息!C277="","",[7]道具信息!C277)</f>
        <v/>
      </c>
      <c r="D277" s="114" t="str">
        <f>IF([7]道具信息!D277="","",[7]道具信息!D277)</f>
        <v/>
      </c>
      <c r="E277" s="114" t="str">
        <f>IF([7]道具信息!E277="","",[7]道具信息!E277)</f>
        <v/>
      </c>
      <c r="F277" s="114">
        <f>IF([7]道具信息!F277="","",[7]道具信息!F277)</f>
        <v>1</v>
      </c>
      <c r="G277" s="114">
        <f>IF([7]道具信息!G277="","",[7]道具信息!G277)</f>
        <v>1</v>
      </c>
      <c r="H277" s="114">
        <f>IF([7]道具信息!H277="","",[7]道具信息!H277)</f>
        <v>1</v>
      </c>
      <c r="I277" s="114" t="str">
        <f>IF([7]道具信息!I277="","",[7]道具信息!I277)</f>
        <v/>
      </c>
      <c r="J277" s="114" t="str">
        <f>IF([7]道具信息!J277="","",[7]道具信息!J277)</f>
        <v/>
      </c>
      <c r="K277" s="114" t="str">
        <f>IF([7]道具信息!K277="","",[7]道具信息!K277)</f>
        <v/>
      </c>
      <c r="L277" s="114" t="str">
        <f>IF([7]道具信息!L277="","",[7]道具信息!L277)</f>
        <v/>
      </c>
      <c r="M277" s="114" t="str">
        <f>IF([7]道具信息!M277="","",[7]道具信息!M277)</f>
        <v/>
      </c>
      <c r="N277" s="114" t="str">
        <f>IF([7]道具信息!N277="","",[7]道具信息!N277)</f>
        <v/>
      </c>
      <c r="O277" s="114" t="str">
        <f>IF([7]道具信息!O277="","",[7]道具信息!O277)</f>
        <v/>
      </c>
      <c r="P277" s="114" t="str">
        <f>IF([7]道具信息!P277="","",[7]道具信息!P277)</f>
        <v/>
      </c>
      <c r="Q277" s="114" t="str">
        <f>IF([7]道具信息!Q277="","",[7]道具信息!Q277)</f>
        <v/>
      </c>
      <c r="R277" s="114" t="str">
        <f>IF([7]道具信息!R277="","",[7]道具信息!R277)</f>
        <v/>
      </c>
      <c r="S277" s="114" t="str">
        <f>IF([7]道具信息!S277="","",[7]道具信息!S277)</f>
        <v/>
      </c>
      <c r="T277" s="114" t="str">
        <f>IF([7]道具信息!T277="","",[7]道具信息!T277)</f>
        <v/>
      </c>
      <c r="U277" s="114" t="str">
        <f>IF([7]道具信息!U277="","",[7]道具信息!U277)</f>
        <v/>
      </c>
      <c r="V277" s="114" t="str">
        <f>IF([7]道具信息!V277="","",[7]道具信息!V277)</f>
        <v/>
      </c>
      <c r="W277" s="114" t="str">
        <f>IF([7]道具信息!W277="","",[7]道具信息!W277)</f>
        <v/>
      </c>
      <c r="X277" s="114" t="str">
        <f>IF([7]道具信息!X277="","",[7]道具信息!X277)</f>
        <v/>
      </c>
      <c r="Y277" s="114" t="str">
        <f>IF([7]道具信息!Y277="","",[7]道具信息!Y277)</f>
        <v/>
      </c>
      <c r="Z277" s="114" t="str">
        <f>IF([7]道具信息!Z277="","",[7]道具信息!Z277)</f>
        <v/>
      </c>
    </row>
    <row r="278" spans="1:26" x14ac:dyDescent="0.2">
      <c r="A278" s="114" t="str">
        <f>IF([7]道具信息!A278="","",[7]道具信息!A278)</f>
        <v/>
      </c>
      <c r="B278" s="114" t="str">
        <f>IF([7]道具信息!B278="","",[7]道具信息!B278)</f>
        <v/>
      </c>
      <c r="C278" s="114">
        <f>IF([7]道具信息!C278="","",[7]道具信息!C278)</f>
        <v>20059</v>
      </c>
      <c r="D278" s="114" t="str">
        <f>IF([7]道具信息!D278="","",[7]道具信息!D278)</f>
        <v>勇之授印·觉</v>
      </c>
      <c r="E278" s="114">
        <f>IF([7]道具信息!E278="","",[7]道具信息!E278)</f>
        <v>80</v>
      </c>
      <c r="F278" s="114">
        <f>IF([7]道具信息!F278="","",[7]道具信息!F278)</f>
        <v>1</v>
      </c>
      <c r="G278" s="114">
        <f>IF([7]道具信息!G278="","",[7]道具信息!G278)</f>
        <v>1</v>
      </c>
      <c r="H278" s="114">
        <f>IF([7]道具信息!H278="","",[7]道具信息!H278)</f>
        <v>1</v>
      </c>
      <c r="I278" s="114">
        <f>IF([7]道具信息!I278="","",[7]道具信息!I278)</f>
        <v>80</v>
      </c>
      <c r="J278" s="114">
        <f>IF([7]道具信息!J278="","",[7]道具信息!J278)</f>
        <v>80</v>
      </c>
      <c r="K278" s="114">
        <f>IF([7]道具信息!K278="","",[7]道具信息!K278)</f>
        <v>80</v>
      </c>
      <c r="L278" s="114" t="str">
        <f>IF([7]道具信息!L278="","",[7]道具信息!L278)</f>
        <v>拔山盖世，气吞山河，可用于武将觉醒</v>
      </c>
      <c r="M278" s="114" t="str">
        <f>IF([7]道具信息!M278="","",[7]道具信息!M278)</f>
        <v/>
      </c>
      <c r="N278" s="114" t="str">
        <f>IF([7]道具信息!N278="","",[7]道具信息!N278)</f>
        <v/>
      </c>
      <c r="O278" s="114" t="str">
        <f>IF([7]道具信息!O278="","",[7]道具信息!O278)</f>
        <v/>
      </c>
      <c r="P278" s="114" t="str">
        <f>IF([7]道具信息!P278="","",[7]道具信息!P278)</f>
        <v/>
      </c>
      <c r="Q278" s="114" t="str">
        <f>IF([7]道具信息!Q278="","",[7]道具信息!Q278)</f>
        <v/>
      </c>
      <c r="R278" s="114" t="str">
        <f>IF([7]道具信息!R278="","",[7]道具信息!R278)</f>
        <v/>
      </c>
      <c r="S278" s="114" t="str">
        <f>IF([7]道具信息!S278="","",[7]道具信息!S278)</f>
        <v/>
      </c>
      <c r="T278" s="114" t="str">
        <f>IF([7]道具信息!T278="","",[7]道具信息!T278)</f>
        <v/>
      </c>
      <c r="U278" s="114" t="str">
        <f>IF([7]道具信息!U278="","",[7]道具信息!U278)</f>
        <v/>
      </c>
      <c r="V278" s="114" t="str">
        <f>IF([7]道具信息!V278="","",[7]道具信息!V278)</f>
        <v/>
      </c>
      <c r="W278" s="114" t="str">
        <f>IF([7]道具信息!W278="","",[7]道具信息!W278)</f>
        <v/>
      </c>
      <c r="X278" s="114" t="str">
        <f>IF([7]道具信息!X278="","",[7]道具信息!X278)</f>
        <v/>
      </c>
      <c r="Y278" s="114" t="str">
        <f>IF([7]道具信息!Y278="","",[7]道具信息!Y278)</f>
        <v/>
      </c>
      <c r="Z278" s="114" t="str">
        <f>IF([7]道具信息!Z278="","",[7]道具信息!Z278)</f>
        <v/>
      </c>
    </row>
    <row r="279" spans="1:26" x14ac:dyDescent="0.2">
      <c r="A279" s="114" t="str">
        <f>IF([7]道具信息!A279="","",[7]道具信息!A279)</f>
        <v/>
      </c>
      <c r="B279" s="114" t="str">
        <f>IF([7]道具信息!B279="","",[7]道具信息!B279)</f>
        <v/>
      </c>
      <c r="C279" s="114">
        <f>IF([7]道具信息!C279="","",[7]道具信息!C279)</f>
        <v>20060</v>
      </c>
      <c r="D279" s="114" t="str">
        <f>IF([7]道具信息!D279="","",[7]道具信息!D279)</f>
        <v>谋之授印·觉</v>
      </c>
      <c r="E279" s="114">
        <f>IF([7]道具信息!E279="","",[7]道具信息!E279)</f>
        <v>80</v>
      </c>
      <c r="F279" s="114">
        <f>IF([7]道具信息!F279="","",[7]道具信息!F279)</f>
        <v>1</v>
      </c>
      <c r="G279" s="114">
        <f>IF([7]道具信息!G279="","",[7]道具信息!G279)</f>
        <v>1</v>
      </c>
      <c r="H279" s="114">
        <f>IF([7]道具信息!H279="","",[7]道具信息!H279)</f>
        <v>1</v>
      </c>
      <c r="I279" s="114">
        <f>IF([7]道具信息!I279="","",[7]道具信息!I279)</f>
        <v>80</v>
      </c>
      <c r="J279" s="114">
        <f>IF([7]道具信息!J279="","",[7]道具信息!J279)</f>
        <v>80</v>
      </c>
      <c r="K279" s="114">
        <f>IF([7]道具信息!K279="","",[7]道具信息!K279)</f>
        <v>80</v>
      </c>
      <c r="L279" s="114" t="str">
        <f>IF([7]道具信息!L279="","",[7]道具信息!L279)</f>
        <v>渊谋远略，运筹帷幄，可用于武将觉醒</v>
      </c>
      <c r="M279" s="114" t="str">
        <f>IF([7]道具信息!M279="","",[7]道具信息!M279)</f>
        <v/>
      </c>
      <c r="N279" s="114" t="str">
        <f>IF([7]道具信息!N279="","",[7]道具信息!N279)</f>
        <v/>
      </c>
      <c r="O279" s="114" t="str">
        <f>IF([7]道具信息!O279="","",[7]道具信息!O279)</f>
        <v/>
      </c>
      <c r="P279" s="114" t="str">
        <f>IF([7]道具信息!P279="","",[7]道具信息!P279)</f>
        <v/>
      </c>
      <c r="Q279" s="114" t="str">
        <f>IF([7]道具信息!Q279="","",[7]道具信息!Q279)</f>
        <v/>
      </c>
      <c r="R279" s="114" t="str">
        <f>IF([7]道具信息!R279="","",[7]道具信息!R279)</f>
        <v/>
      </c>
      <c r="S279" s="114" t="str">
        <f>IF([7]道具信息!S279="","",[7]道具信息!S279)</f>
        <v/>
      </c>
      <c r="T279" s="114" t="str">
        <f>IF([7]道具信息!T279="","",[7]道具信息!T279)</f>
        <v/>
      </c>
      <c r="U279" s="114" t="str">
        <f>IF([7]道具信息!U279="","",[7]道具信息!U279)</f>
        <v/>
      </c>
      <c r="V279" s="114" t="str">
        <f>IF([7]道具信息!V279="","",[7]道具信息!V279)</f>
        <v/>
      </c>
      <c r="W279" s="114" t="str">
        <f>IF([7]道具信息!W279="","",[7]道具信息!W279)</f>
        <v/>
      </c>
      <c r="X279" s="114" t="str">
        <f>IF([7]道具信息!X279="","",[7]道具信息!X279)</f>
        <v/>
      </c>
      <c r="Y279" s="114" t="str">
        <f>IF([7]道具信息!Y279="","",[7]道具信息!Y279)</f>
        <v/>
      </c>
      <c r="Z279" s="114" t="str">
        <f>IF([7]道具信息!Z279="","",[7]道具信息!Z279)</f>
        <v/>
      </c>
    </row>
    <row r="280" spans="1:26" x14ac:dyDescent="0.2">
      <c r="A280" s="114" t="str">
        <f>IF([7]道具信息!A280="","",[7]道具信息!A280)</f>
        <v/>
      </c>
      <c r="B280" s="114" t="str">
        <f>IF([7]道具信息!B280="","",[7]道具信息!B280)</f>
        <v/>
      </c>
      <c r="C280" s="114">
        <f>IF([7]道具信息!C280="","",[7]道具信息!C280)</f>
        <v>20061</v>
      </c>
      <c r="D280" s="114" t="str">
        <f>IF([7]道具信息!D280="","",[7]道具信息!D280)</f>
        <v>御之授印·觉</v>
      </c>
      <c r="E280" s="114">
        <f>IF([7]道具信息!E280="","",[7]道具信息!E280)</f>
        <v>80</v>
      </c>
      <c r="F280" s="114">
        <f>IF([7]道具信息!F280="","",[7]道具信息!F280)</f>
        <v>1</v>
      </c>
      <c r="G280" s="114">
        <f>IF([7]道具信息!G280="","",[7]道具信息!G280)</f>
        <v>1</v>
      </c>
      <c r="H280" s="114">
        <f>IF([7]道具信息!H280="","",[7]道具信息!H280)</f>
        <v>1</v>
      </c>
      <c r="I280" s="114">
        <f>IF([7]道具信息!I280="","",[7]道具信息!I280)</f>
        <v>80</v>
      </c>
      <c r="J280" s="114">
        <f>IF([7]道具信息!J280="","",[7]道具信息!J280)</f>
        <v>80</v>
      </c>
      <c r="K280" s="114">
        <f>IF([7]道具信息!K280="","",[7]道具信息!K280)</f>
        <v>80</v>
      </c>
      <c r="L280" s="114" t="str">
        <f>IF([7]道具信息!L280="","",[7]道具信息!L280)</f>
        <v>御下有方，论功行赏，可用于武将觉醒</v>
      </c>
      <c r="M280" s="114" t="str">
        <f>IF([7]道具信息!M280="","",[7]道具信息!M280)</f>
        <v/>
      </c>
      <c r="N280" s="114" t="str">
        <f>IF([7]道具信息!N280="","",[7]道具信息!N280)</f>
        <v/>
      </c>
      <c r="O280" s="114" t="str">
        <f>IF([7]道具信息!O280="","",[7]道具信息!O280)</f>
        <v/>
      </c>
      <c r="P280" s="114" t="str">
        <f>IF([7]道具信息!P280="","",[7]道具信息!P280)</f>
        <v/>
      </c>
      <c r="Q280" s="114" t="str">
        <f>IF([7]道具信息!Q280="","",[7]道具信息!Q280)</f>
        <v/>
      </c>
      <c r="R280" s="114" t="str">
        <f>IF([7]道具信息!R280="","",[7]道具信息!R280)</f>
        <v/>
      </c>
      <c r="S280" s="114" t="str">
        <f>IF([7]道具信息!S280="","",[7]道具信息!S280)</f>
        <v/>
      </c>
      <c r="T280" s="114" t="str">
        <f>IF([7]道具信息!T280="","",[7]道具信息!T280)</f>
        <v/>
      </c>
      <c r="U280" s="114" t="str">
        <f>IF([7]道具信息!U280="","",[7]道具信息!U280)</f>
        <v/>
      </c>
      <c r="V280" s="114" t="str">
        <f>IF([7]道具信息!V280="","",[7]道具信息!V280)</f>
        <v/>
      </c>
      <c r="W280" s="114" t="str">
        <f>IF([7]道具信息!W280="","",[7]道具信息!W280)</f>
        <v/>
      </c>
      <c r="X280" s="114" t="str">
        <f>IF([7]道具信息!X280="","",[7]道具信息!X280)</f>
        <v/>
      </c>
      <c r="Y280" s="114" t="str">
        <f>IF([7]道具信息!Y280="","",[7]道具信息!Y280)</f>
        <v/>
      </c>
      <c r="Z280" s="114" t="str">
        <f>IF([7]道具信息!Z280="","",[7]道具信息!Z280)</f>
        <v/>
      </c>
    </row>
    <row r="281" spans="1:26" x14ac:dyDescent="0.2">
      <c r="A281" s="114" t="str">
        <f>IF([7]道具信息!A281="","",[7]道具信息!A281)</f>
        <v/>
      </c>
      <c r="B281" s="114" t="str">
        <f>IF([7]道具信息!B281="","",[7]道具信息!B281)</f>
        <v/>
      </c>
      <c r="C281" s="114" t="str">
        <f>IF([7]道具信息!C281="","",[7]道具信息!C281)</f>
        <v/>
      </c>
      <c r="D281" s="114" t="str">
        <f>IF([7]道具信息!D281="","",[7]道具信息!D281)</f>
        <v/>
      </c>
      <c r="E281" s="114" t="str">
        <f>IF([7]道具信息!E281="","",[7]道具信息!E281)</f>
        <v/>
      </c>
      <c r="F281" s="114">
        <f>IF([7]道具信息!F281="","",[7]道具信息!F281)</f>
        <v>1</v>
      </c>
      <c r="G281" s="114">
        <f>IF([7]道具信息!G281="","",[7]道具信息!G281)</f>
        <v>1</v>
      </c>
      <c r="H281" s="114">
        <f>IF([7]道具信息!H281="","",[7]道具信息!H281)</f>
        <v>1</v>
      </c>
      <c r="I281" s="114" t="str">
        <f>IF([7]道具信息!I281="","",[7]道具信息!I281)</f>
        <v/>
      </c>
      <c r="J281" s="114" t="str">
        <f>IF([7]道具信息!J281="","",[7]道具信息!J281)</f>
        <v/>
      </c>
      <c r="K281" s="114" t="str">
        <f>IF([7]道具信息!K281="","",[7]道具信息!K281)</f>
        <v/>
      </c>
      <c r="L281" s="114" t="str">
        <f>IF([7]道具信息!L281="","",[7]道具信息!L281)</f>
        <v/>
      </c>
      <c r="M281" s="114" t="str">
        <f>IF([7]道具信息!M281="","",[7]道具信息!M281)</f>
        <v/>
      </c>
      <c r="N281" s="114" t="str">
        <f>IF([7]道具信息!N281="","",[7]道具信息!N281)</f>
        <v/>
      </c>
      <c r="O281" s="114" t="str">
        <f>IF([7]道具信息!O281="","",[7]道具信息!O281)</f>
        <v/>
      </c>
      <c r="P281" s="114" t="str">
        <f>IF([7]道具信息!P281="","",[7]道具信息!P281)</f>
        <v/>
      </c>
      <c r="Q281" s="114" t="str">
        <f>IF([7]道具信息!Q281="","",[7]道具信息!Q281)</f>
        <v/>
      </c>
      <c r="R281" s="114" t="str">
        <f>IF([7]道具信息!R281="","",[7]道具信息!R281)</f>
        <v/>
      </c>
      <c r="S281" s="114" t="str">
        <f>IF([7]道具信息!S281="","",[7]道具信息!S281)</f>
        <v/>
      </c>
      <c r="T281" s="114" t="str">
        <f>IF([7]道具信息!T281="","",[7]道具信息!T281)</f>
        <v/>
      </c>
      <c r="U281" s="114" t="str">
        <f>IF([7]道具信息!U281="","",[7]道具信息!U281)</f>
        <v/>
      </c>
      <c r="V281" s="114" t="str">
        <f>IF([7]道具信息!V281="","",[7]道具信息!V281)</f>
        <v/>
      </c>
      <c r="W281" s="114" t="str">
        <f>IF([7]道具信息!W281="","",[7]道具信息!W281)</f>
        <v/>
      </c>
      <c r="X281" s="114" t="str">
        <f>IF([7]道具信息!X281="","",[7]道具信息!X281)</f>
        <v/>
      </c>
      <c r="Y281" s="114" t="str">
        <f>IF([7]道具信息!Y281="","",[7]道具信息!Y281)</f>
        <v/>
      </c>
      <c r="Z281" s="114" t="str">
        <f>IF([7]道具信息!Z281="","",[7]道具信息!Z281)</f>
        <v/>
      </c>
    </row>
    <row r="282" spans="1:26" x14ac:dyDescent="0.2">
      <c r="A282" s="114" t="str">
        <f>IF([7]道具信息!A282="","",[7]道具信息!A282)</f>
        <v/>
      </c>
      <c r="B282" s="114" t="str">
        <f>IF([7]道具信息!B282="","",[7]道具信息!B282)</f>
        <v/>
      </c>
      <c r="C282" s="114">
        <f>IF([7]道具信息!C282="","",[7]道具信息!C282)</f>
        <v>20064</v>
      </c>
      <c r="D282" s="114" t="str">
        <f>IF([7]道具信息!D282="","",[7]道具信息!D282)</f>
        <v>战阵精研·极</v>
      </c>
      <c r="E282" s="114">
        <f>IF([7]道具信息!E282="","",[7]道具信息!E282)</f>
        <v>100</v>
      </c>
      <c r="F282" s="114">
        <f>IF([7]道具信息!F282="","",[7]道具信息!F282)</f>
        <v>1</v>
      </c>
      <c r="G282" s="114">
        <f>IF([7]道具信息!G282="","",[7]道具信息!G282)</f>
        <v>1</v>
      </c>
      <c r="H282" s="114">
        <f>IF([7]道具信息!H282="","",[7]道具信息!H282)</f>
        <v>1</v>
      </c>
      <c r="I282" s="114">
        <f>IF([7]道具信息!I282="","",[7]道具信息!I282)</f>
        <v>100</v>
      </c>
      <c r="J282" s="114">
        <f>IF([7]道具信息!J282="","",[7]道具信息!J282)</f>
        <v>100</v>
      </c>
      <c r="K282" s="114">
        <f>IF([7]道具信息!K282="","",[7]道具信息!K282)</f>
        <v>100</v>
      </c>
      <c r="L282" s="114" t="str">
        <f>IF([7]道具信息!L282="","",[7]道具信息!L282)</f>
        <v>行兵布阵，勇往直前，可用于武将觉醒</v>
      </c>
      <c r="M282" s="114" t="str">
        <f>IF([7]道具信息!M282="","",[7]道具信息!M282)</f>
        <v/>
      </c>
      <c r="N282" s="114" t="str">
        <f>IF([7]道具信息!N282="","",[7]道具信息!N282)</f>
        <v/>
      </c>
      <c r="O282" s="114" t="str">
        <f>IF([7]道具信息!O282="","",[7]道具信息!O282)</f>
        <v/>
      </c>
      <c r="P282" s="114" t="str">
        <f>IF([7]道具信息!P282="","",[7]道具信息!P282)</f>
        <v/>
      </c>
      <c r="Q282" s="114" t="str">
        <f>IF([7]道具信息!Q282="","",[7]道具信息!Q282)</f>
        <v/>
      </c>
      <c r="R282" s="114" t="str">
        <f>IF([7]道具信息!R282="","",[7]道具信息!R282)</f>
        <v/>
      </c>
      <c r="S282" s="114" t="str">
        <f>IF([7]道具信息!S282="","",[7]道具信息!S282)</f>
        <v/>
      </c>
      <c r="T282" s="114" t="str">
        <f>IF([7]道具信息!T282="","",[7]道具信息!T282)</f>
        <v/>
      </c>
      <c r="U282" s="114" t="str">
        <f>IF([7]道具信息!U282="","",[7]道具信息!U282)</f>
        <v/>
      </c>
      <c r="V282" s="114" t="str">
        <f>IF([7]道具信息!V282="","",[7]道具信息!V282)</f>
        <v/>
      </c>
      <c r="W282" s="114" t="str">
        <f>IF([7]道具信息!W282="","",[7]道具信息!W282)</f>
        <v/>
      </c>
      <c r="X282" s="114" t="str">
        <f>IF([7]道具信息!X282="","",[7]道具信息!X282)</f>
        <v/>
      </c>
      <c r="Y282" s="114" t="str">
        <f>IF([7]道具信息!Y282="","",[7]道具信息!Y282)</f>
        <v/>
      </c>
      <c r="Z282" s="114" t="str">
        <f>IF([7]道具信息!Z282="","",[7]道具信息!Z282)</f>
        <v/>
      </c>
    </row>
    <row r="283" spans="1:26" x14ac:dyDescent="0.2">
      <c r="A283" s="114" t="str">
        <f>IF([7]道具信息!A283="","",[7]道具信息!A283)</f>
        <v/>
      </c>
      <c r="B283" s="114" t="str">
        <f>IF([7]道具信息!B283="","",[7]道具信息!B283)</f>
        <v/>
      </c>
      <c r="C283" s="114">
        <f>IF([7]道具信息!C283="","",[7]道具信息!C283)</f>
        <v>20065</v>
      </c>
      <c r="D283" s="114" t="str">
        <f>IF([7]道具信息!D283="","",[7]道具信息!D283)</f>
        <v>谋略精研·极</v>
      </c>
      <c r="E283" s="114">
        <f>IF([7]道具信息!E283="","",[7]道具信息!E283)</f>
        <v>100</v>
      </c>
      <c r="F283" s="114">
        <f>IF([7]道具信息!F283="","",[7]道具信息!F283)</f>
        <v>1</v>
      </c>
      <c r="G283" s="114">
        <f>IF([7]道具信息!G283="","",[7]道具信息!G283)</f>
        <v>1</v>
      </c>
      <c r="H283" s="114">
        <f>IF([7]道具信息!H283="","",[7]道具信息!H283)</f>
        <v>1</v>
      </c>
      <c r="I283" s="114">
        <f>IF([7]道具信息!I283="","",[7]道具信息!I283)</f>
        <v>100</v>
      </c>
      <c r="J283" s="114">
        <f>IF([7]道具信息!J283="","",[7]道具信息!J283)</f>
        <v>100</v>
      </c>
      <c r="K283" s="114">
        <f>IF([7]道具信息!K283="","",[7]道具信息!K283)</f>
        <v>100</v>
      </c>
      <c r="L283" s="114" t="str">
        <f>IF([7]道具信息!L283="","",[7]道具信息!L283)</f>
        <v>目达耳通，上兵伐谋，可用于武将觉醒</v>
      </c>
      <c r="M283" s="114" t="str">
        <f>IF([7]道具信息!M283="","",[7]道具信息!M283)</f>
        <v/>
      </c>
      <c r="N283" s="114" t="str">
        <f>IF([7]道具信息!N283="","",[7]道具信息!N283)</f>
        <v/>
      </c>
      <c r="O283" s="114" t="str">
        <f>IF([7]道具信息!O283="","",[7]道具信息!O283)</f>
        <v/>
      </c>
      <c r="P283" s="114" t="str">
        <f>IF([7]道具信息!P283="","",[7]道具信息!P283)</f>
        <v/>
      </c>
      <c r="Q283" s="114" t="str">
        <f>IF([7]道具信息!Q283="","",[7]道具信息!Q283)</f>
        <v/>
      </c>
      <c r="R283" s="114" t="str">
        <f>IF([7]道具信息!R283="","",[7]道具信息!R283)</f>
        <v/>
      </c>
      <c r="S283" s="114" t="str">
        <f>IF([7]道具信息!S283="","",[7]道具信息!S283)</f>
        <v/>
      </c>
      <c r="T283" s="114" t="str">
        <f>IF([7]道具信息!T283="","",[7]道具信息!T283)</f>
        <v/>
      </c>
      <c r="U283" s="114" t="str">
        <f>IF([7]道具信息!U283="","",[7]道具信息!U283)</f>
        <v/>
      </c>
      <c r="V283" s="114" t="str">
        <f>IF([7]道具信息!V283="","",[7]道具信息!V283)</f>
        <v/>
      </c>
      <c r="W283" s="114" t="str">
        <f>IF([7]道具信息!W283="","",[7]道具信息!W283)</f>
        <v/>
      </c>
      <c r="X283" s="114" t="str">
        <f>IF([7]道具信息!X283="","",[7]道具信息!X283)</f>
        <v/>
      </c>
      <c r="Y283" s="114" t="str">
        <f>IF([7]道具信息!Y283="","",[7]道具信息!Y283)</f>
        <v/>
      </c>
      <c r="Z283" s="114" t="str">
        <f>IF([7]道具信息!Z283="","",[7]道具信息!Z283)</f>
        <v/>
      </c>
    </row>
    <row r="284" spans="1:26" x14ac:dyDescent="0.2">
      <c r="A284" s="114" t="str">
        <f>IF([7]道具信息!A284="","",[7]道具信息!A284)</f>
        <v/>
      </c>
      <c r="B284" s="114" t="str">
        <f>IF([7]道具信息!B284="","",[7]道具信息!B284)</f>
        <v/>
      </c>
      <c r="C284" s="114">
        <f>IF([7]道具信息!C284="","",[7]道具信息!C284)</f>
        <v>20066</v>
      </c>
      <c r="D284" s="114" t="str">
        <f>IF([7]道具信息!D284="","",[7]道具信息!D284)</f>
        <v>御军精研·极</v>
      </c>
      <c r="E284" s="114">
        <f>IF([7]道具信息!E284="","",[7]道具信息!E284)</f>
        <v>100</v>
      </c>
      <c r="F284" s="114">
        <f>IF([7]道具信息!F284="","",[7]道具信息!F284)</f>
        <v>1</v>
      </c>
      <c r="G284" s="114">
        <f>IF([7]道具信息!G284="","",[7]道具信息!G284)</f>
        <v>1</v>
      </c>
      <c r="H284" s="114">
        <f>IF([7]道具信息!H284="","",[7]道具信息!H284)</f>
        <v>1</v>
      </c>
      <c r="I284" s="114" t="str">
        <f>IF([7]道具信息!I284="","",[7]道具信息!I284)</f>
        <v/>
      </c>
      <c r="J284" s="114" t="str">
        <f>IF([7]道具信息!J284="","",[7]道具信息!J284)</f>
        <v/>
      </c>
      <c r="K284" s="114" t="str">
        <f>IF([7]道具信息!K284="","",[7]道具信息!K284)</f>
        <v/>
      </c>
      <c r="L284" s="114" t="str">
        <f>IF([7]道具信息!L284="","",[7]道具信息!L284)</f>
        <v/>
      </c>
      <c r="M284" s="114" t="str">
        <f>IF([7]道具信息!M284="","",[7]道具信息!M284)</f>
        <v/>
      </c>
      <c r="N284" s="114" t="str">
        <f>IF([7]道具信息!N284="","",[7]道具信息!N284)</f>
        <v/>
      </c>
      <c r="O284" s="114" t="str">
        <f>IF([7]道具信息!O284="","",[7]道具信息!O284)</f>
        <v/>
      </c>
      <c r="P284" s="114" t="str">
        <f>IF([7]道具信息!P284="","",[7]道具信息!P284)</f>
        <v/>
      </c>
      <c r="Q284" s="114" t="str">
        <f>IF([7]道具信息!Q284="","",[7]道具信息!Q284)</f>
        <v/>
      </c>
      <c r="R284" s="114" t="str">
        <f>IF([7]道具信息!R284="","",[7]道具信息!R284)</f>
        <v/>
      </c>
      <c r="S284" s="114" t="str">
        <f>IF([7]道具信息!S284="","",[7]道具信息!S284)</f>
        <v/>
      </c>
      <c r="T284" s="114" t="str">
        <f>IF([7]道具信息!T284="","",[7]道具信息!T284)</f>
        <v/>
      </c>
      <c r="U284" s="114" t="str">
        <f>IF([7]道具信息!U284="","",[7]道具信息!U284)</f>
        <v/>
      </c>
      <c r="V284" s="114" t="str">
        <f>IF([7]道具信息!V284="","",[7]道具信息!V284)</f>
        <v/>
      </c>
      <c r="W284" s="114" t="str">
        <f>IF([7]道具信息!W284="","",[7]道具信息!W284)</f>
        <v/>
      </c>
      <c r="X284" s="114" t="str">
        <f>IF([7]道具信息!X284="","",[7]道具信息!X284)</f>
        <v/>
      </c>
      <c r="Y284" s="114" t="str">
        <f>IF([7]道具信息!Y284="","",[7]道具信息!Y284)</f>
        <v/>
      </c>
      <c r="Z284" s="114" t="str">
        <f>IF([7]道具信息!Z284="","",[7]道具信息!Z284)</f>
        <v/>
      </c>
    </row>
    <row r="285" spans="1:26" x14ac:dyDescent="0.2">
      <c r="A285" s="114" t="str">
        <f>IF([7]道具信息!A285="","",[7]道具信息!A285)</f>
        <v/>
      </c>
      <c r="B285" s="114" t="str">
        <f>IF([7]道具信息!B285="","",[7]道具信息!B285)</f>
        <v/>
      </c>
      <c r="C285" s="114" t="str">
        <f>IF([7]道具信息!C285="","",[7]道具信息!C285)</f>
        <v/>
      </c>
      <c r="D285" s="114" t="str">
        <f>IF([7]道具信息!D285="","",[7]道具信息!D285)</f>
        <v/>
      </c>
      <c r="E285" s="114" t="str">
        <f>IF([7]道具信息!E285="","",[7]道具信息!E285)</f>
        <v/>
      </c>
      <c r="F285" s="114" t="str">
        <f>IF([7]道具信息!F285="","",[7]道具信息!F285)</f>
        <v/>
      </c>
      <c r="G285" s="114" t="str">
        <f>IF([7]道具信息!G285="","",[7]道具信息!G285)</f>
        <v/>
      </c>
      <c r="H285" s="114" t="str">
        <f>IF([7]道具信息!H285="","",[7]道具信息!H285)</f>
        <v/>
      </c>
      <c r="I285" s="114" t="str">
        <f>IF([7]道具信息!I285="","",[7]道具信息!I285)</f>
        <v/>
      </c>
      <c r="J285" s="114" t="str">
        <f>IF([7]道具信息!J285="","",[7]道具信息!J285)</f>
        <v/>
      </c>
      <c r="K285" s="114" t="str">
        <f>IF([7]道具信息!K285="","",[7]道具信息!K285)</f>
        <v/>
      </c>
      <c r="L285" s="114" t="str">
        <f>IF([7]道具信息!L285="","",[7]道具信息!L285)</f>
        <v/>
      </c>
      <c r="M285" s="114" t="str">
        <f>IF([7]道具信息!M285="","",[7]道具信息!M285)</f>
        <v/>
      </c>
      <c r="N285" s="114" t="str">
        <f>IF([7]道具信息!N285="","",[7]道具信息!N285)</f>
        <v/>
      </c>
      <c r="O285" s="114" t="str">
        <f>IF([7]道具信息!O285="","",[7]道具信息!O285)</f>
        <v/>
      </c>
      <c r="P285" s="114" t="str">
        <f>IF([7]道具信息!P285="","",[7]道具信息!P285)</f>
        <v/>
      </c>
      <c r="Q285" s="114" t="str">
        <f>IF([7]道具信息!Q285="","",[7]道具信息!Q285)</f>
        <v/>
      </c>
      <c r="R285" s="114" t="str">
        <f>IF([7]道具信息!R285="","",[7]道具信息!R285)</f>
        <v/>
      </c>
      <c r="S285" s="114" t="str">
        <f>IF([7]道具信息!S285="","",[7]道具信息!S285)</f>
        <v/>
      </c>
      <c r="T285" s="114" t="str">
        <f>IF([7]道具信息!T285="","",[7]道具信息!T285)</f>
        <v/>
      </c>
      <c r="U285" s="114" t="str">
        <f>IF([7]道具信息!U285="","",[7]道具信息!U285)</f>
        <v/>
      </c>
      <c r="V285" s="114" t="str">
        <f>IF([7]道具信息!V285="","",[7]道具信息!V285)</f>
        <v/>
      </c>
      <c r="W285" s="114" t="str">
        <f>IF([7]道具信息!W285="","",[7]道具信息!W285)</f>
        <v/>
      </c>
      <c r="X285" s="114" t="str">
        <f>IF([7]道具信息!X285="","",[7]道具信息!X285)</f>
        <v/>
      </c>
      <c r="Y285" s="114" t="str">
        <f>IF([7]道具信息!Y285="","",[7]道具信息!Y285)</f>
        <v/>
      </c>
      <c r="Z285" s="114" t="str">
        <f>IF([7]道具信息!Z285="","",[7]道具信息!Z285)</f>
        <v/>
      </c>
    </row>
    <row r="286" spans="1:26" x14ac:dyDescent="0.2">
      <c r="A286" s="114" t="str">
        <f>IF([7]道具信息!A286="","",[7]道具信息!A286)</f>
        <v/>
      </c>
      <c r="B286" s="114" t="str">
        <f>IF([7]道具信息!B286="","",[7]道具信息!B286)</f>
        <v/>
      </c>
      <c r="C286" s="114">
        <f>IF([7]道具信息!C286="","",[7]道具信息!C286)</f>
        <v>20070</v>
      </c>
      <c r="D286" s="114" t="str">
        <f>IF([7]道具信息!D286="","",[7]道具信息!D286)</f>
        <v>白虎白琥·极</v>
      </c>
      <c r="E286" s="114">
        <f>IF([7]道具信息!E286="","",[7]道具信息!E286)</f>
        <v>120</v>
      </c>
      <c r="F286" s="114">
        <f>IF([7]道具信息!F286="","",[7]道具信息!F286)</f>
        <v>1</v>
      </c>
      <c r="G286" s="114">
        <f>IF([7]道具信息!G286="","",[7]道具信息!G286)</f>
        <v>1</v>
      </c>
      <c r="H286" s="114">
        <f>IF([7]道具信息!H286="","",[7]道具信息!H286)</f>
        <v>1</v>
      </c>
      <c r="I286" s="114">
        <f>IF([7]道具信息!I286="","",[7]道具信息!I286)</f>
        <v>120</v>
      </c>
      <c r="J286" s="114">
        <f>IF([7]道具信息!J286="","",[7]道具信息!J286)</f>
        <v>120</v>
      </c>
      <c r="K286" s="114">
        <f>IF([7]道具信息!K286="","",[7]道具信息!K286)</f>
        <v>120</v>
      </c>
      <c r="L286" s="114" t="str">
        <f>IF([7]道具信息!L286="","",[7]道具信息!L286)</f>
        <v>形神兼备，虎啸龙吟，可用于武将觉醒</v>
      </c>
      <c r="M286" s="114" t="str">
        <f>IF([7]道具信息!M286="","",[7]道具信息!M286)</f>
        <v/>
      </c>
      <c r="N286" s="114" t="str">
        <f>IF([7]道具信息!N286="","",[7]道具信息!N286)</f>
        <v/>
      </c>
      <c r="O286" s="114" t="str">
        <f>IF([7]道具信息!O286="","",[7]道具信息!O286)</f>
        <v/>
      </c>
      <c r="P286" s="114" t="str">
        <f>IF([7]道具信息!P286="","",[7]道具信息!P286)</f>
        <v/>
      </c>
      <c r="Q286" s="114" t="str">
        <f>IF([7]道具信息!Q286="","",[7]道具信息!Q286)</f>
        <v/>
      </c>
      <c r="R286" s="114" t="str">
        <f>IF([7]道具信息!R286="","",[7]道具信息!R286)</f>
        <v/>
      </c>
      <c r="S286" s="114" t="str">
        <f>IF([7]道具信息!S286="","",[7]道具信息!S286)</f>
        <v/>
      </c>
      <c r="T286" s="114" t="str">
        <f>IF([7]道具信息!T286="","",[7]道具信息!T286)</f>
        <v/>
      </c>
      <c r="U286" s="114" t="str">
        <f>IF([7]道具信息!U286="","",[7]道具信息!U286)</f>
        <v/>
      </c>
      <c r="V286" s="114" t="str">
        <f>IF([7]道具信息!V286="","",[7]道具信息!V286)</f>
        <v/>
      </c>
      <c r="W286" s="114" t="str">
        <f>IF([7]道具信息!W286="","",[7]道具信息!W286)</f>
        <v/>
      </c>
      <c r="X286" s="114" t="str">
        <f>IF([7]道具信息!X286="","",[7]道具信息!X286)</f>
        <v/>
      </c>
      <c r="Y286" s="114" t="str">
        <f>IF([7]道具信息!Y286="","",[7]道具信息!Y286)</f>
        <v/>
      </c>
      <c r="Z286" s="114" t="str">
        <f>IF([7]道具信息!Z286="","",[7]道具信息!Z286)</f>
        <v/>
      </c>
    </row>
    <row r="287" spans="1:26" x14ac:dyDescent="0.2">
      <c r="A287" s="114" t="str">
        <f>IF([7]道具信息!A287="","",[7]道具信息!A287)</f>
        <v/>
      </c>
      <c r="B287" s="114" t="str">
        <f>IF([7]道具信息!B287="","",[7]道具信息!B287)</f>
        <v/>
      </c>
      <c r="C287" s="114">
        <f>IF([7]道具信息!C287="","",[7]道具信息!C287)</f>
        <v>20071</v>
      </c>
      <c r="D287" s="114" t="str">
        <f>IF([7]道具信息!D287="","",[7]道具信息!D287)</f>
        <v>朱雀赤璋·极</v>
      </c>
      <c r="E287" s="114">
        <f>IF([7]道具信息!E287="","",[7]道具信息!E287)</f>
        <v>120</v>
      </c>
      <c r="F287" s="114">
        <f>IF([7]道具信息!F287="","",[7]道具信息!F287)</f>
        <v>1</v>
      </c>
      <c r="G287" s="114">
        <f>IF([7]道具信息!G287="","",[7]道具信息!G287)</f>
        <v>1</v>
      </c>
      <c r="H287" s="114">
        <f>IF([7]道具信息!H287="","",[7]道具信息!H287)</f>
        <v>1</v>
      </c>
      <c r="I287" s="114">
        <f>IF([7]道具信息!I287="","",[7]道具信息!I287)</f>
        <v>120</v>
      </c>
      <c r="J287" s="114">
        <f>IF([7]道具信息!J287="","",[7]道具信息!J287)</f>
        <v>120</v>
      </c>
      <c r="K287" s="114">
        <f>IF([7]道具信息!K287="","",[7]道具信息!K287)</f>
        <v>120</v>
      </c>
      <c r="L287" s="114" t="str">
        <f>IF([7]道具信息!L287="","",[7]道具信息!L287)</f>
        <v>烈火真金，朱雀玄武，可用于武将觉醒</v>
      </c>
      <c r="M287" s="114" t="str">
        <f>IF([7]道具信息!M287="","",[7]道具信息!M287)</f>
        <v/>
      </c>
      <c r="N287" s="114" t="str">
        <f>IF([7]道具信息!N287="","",[7]道具信息!N287)</f>
        <v/>
      </c>
      <c r="O287" s="114" t="str">
        <f>IF([7]道具信息!O287="","",[7]道具信息!O287)</f>
        <v/>
      </c>
      <c r="P287" s="114" t="str">
        <f>IF([7]道具信息!P287="","",[7]道具信息!P287)</f>
        <v/>
      </c>
      <c r="Q287" s="114" t="str">
        <f>IF([7]道具信息!Q287="","",[7]道具信息!Q287)</f>
        <v/>
      </c>
      <c r="R287" s="114" t="str">
        <f>IF([7]道具信息!R287="","",[7]道具信息!R287)</f>
        <v/>
      </c>
      <c r="S287" s="114" t="str">
        <f>IF([7]道具信息!S287="","",[7]道具信息!S287)</f>
        <v/>
      </c>
      <c r="T287" s="114" t="str">
        <f>IF([7]道具信息!T287="","",[7]道具信息!T287)</f>
        <v/>
      </c>
      <c r="U287" s="114" t="str">
        <f>IF([7]道具信息!U287="","",[7]道具信息!U287)</f>
        <v/>
      </c>
      <c r="V287" s="114" t="str">
        <f>IF([7]道具信息!V287="","",[7]道具信息!V287)</f>
        <v/>
      </c>
      <c r="W287" s="114" t="str">
        <f>IF([7]道具信息!W287="","",[7]道具信息!W287)</f>
        <v/>
      </c>
      <c r="X287" s="114" t="str">
        <f>IF([7]道具信息!X287="","",[7]道具信息!X287)</f>
        <v/>
      </c>
      <c r="Y287" s="114" t="str">
        <f>IF([7]道具信息!Y287="","",[7]道具信息!Y287)</f>
        <v/>
      </c>
      <c r="Z287" s="114" t="str">
        <f>IF([7]道具信息!Z287="","",[7]道具信息!Z287)</f>
        <v/>
      </c>
    </row>
    <row r="288" spans="1:26" x14ac:dyDescent="0.2">
      <c r="A288" s="114" t="str">
        <f>IF([7]道具信息!A288="","",[7]道具信息!A288)</f>
        <v/>
      </c>
      <c r="B288" s="114" t="str">
        <f>IF([7]道具信息!B288="","",[7]道具信息!B288)</f>
        <v/>
      </c>
      <c r="C288" s="114">
        <f>IF([7]道具信息!C288="","",[7]道具信息!C288)</f>
        <v>20072</v>
      </c>
      <c r="D288" s="114" t="str">
        <f>IF([7]道具信息!D288="","",[7]道具信息!D288)</f>
        <v>青龙青圭·极</v>
      </c>
      <c r="E288" s="114">
        <f>IF([7]道具信息!E288="","",[7]道具信息!E288)</f>
        <v>120</v>
      </c>
      <c r="F288" s="114">
        <f>IF([7]道具信息!F288="","",[7]道具信息!F288)</f>
        <v>1</v>
      </c>
      <c r="G288" s="114">
        <f>IF([7]道具信息!G288="","",[7]道具信息!G288)</f>
        <v>1</v>
      </c>
      <c r="H288" s="114">
        <f>IF([7]道具信息!H288="","",[7]道具信息!H288)</f>
        <v>1</v>
      </c>
      <c r="I288" s="114" t="str">
        <f>IF([7]道具信息!I288="","",[7]道具信息!I288)</f>
        <v/>
      </c>
      <c r="J288" s="114" t="str">
        <f>IF([7]道具信息!J288="","",[7]道具信息!J288)</f>
        <v/>
      </c>
      <c r="K288" s="114" t="str">
        <f>IF([7]道具信息!K288="","",[7]道具信息!K288)</f>
        <v/>
      </c>
      <c r="L288" s="114" t="str">
        <f>IF([7]道具信息!L288="","",[7]道具信息!L288)</f>
        <v/>
      </c>
      <c r="M288" s="114" t="str">
        <f>IF([7]道具信息!M288="","",[7]道具信息!M288)</f>
        <v/>
      </c>
      <c r="N288" s="114" t="str">
        <f>IF([7]道具信息!N288="","",[7]道具信息!N288)</f>
        <v/>
      </c>
      <c r="O288" s="114" t="str">
        <f>IF([7]道具信息!O288="","",[7]道具信息!O288)</f>
        <v/>
      </c>
      <c r="P288" s="114" t="str">
        <f>IF([7]道具信息!P288="","",[7]道具信息!P288)</f>
        <v/>
      </c>
      <c r="Q288" s="114" t="str">
        <f>IF([7]道具信息!Q288="","",[7]道具信息!Q288)</f>
        <v/>
      </c>
      <c r="R288" s="114" t="str">
        <f>IF([7]道具信息!R288="","",[7]道具信息!R288)</f>
        <v/>
      </c>
      <c r="S288" s="114" t="str">
        <f>IF([7]道具信息!S288="","",[7]道具信息!S288)</f>
        <v/>
      </c>
      <c r="T288" s="114" t="str">
        <f>IF([7]道具信息!T288="","",[7]道具信息!T288)</f>
        <v/>
      </c>
      <c r="U288" s="114" t="str">
        <f>IF([7]道具信息!U288="","",[7]道具信息!U288)</f>
        <v/>
      </c>
      <c r="V288" s="114" t="str">
        <f>IF([7]道具信息!V288="","",[7]道具信息!V288)</f>
        <v/>
      </c>
      <c r="W288" s="114" t="str">
        <f>IF([7]道具信息!W288="","",[7]道具信息!W288)</f>
        <v/>
      </c>
      <c r="X288" s="114" t="str">
        <f>IF([7]道具信息!X288="","",[7]道具信息!X288)</f>
        <v/>
      </c>
      <c r="Y288" s="114" t="str">
        <f>IF([7]道具信息!Y288="","",[7]道具信息!Y288)</f>
        <v/>
      </c>
      <c r="Z288" s="114" t="str">
        <f>IF([7]道具信息!Z288="","",[7]道具信息!Z288)</f>
        <v/>
      </c>
    </row>
    <row r="289" spans="1:26" x14ac:dyDescent="0.2">
      <c r="A289" s="114" t="str">
        <f>IF([7]道具信息!A289="","",[7]道具信息!A289)</f>
        <v/>
      </c>
      <c r="B289" s="114" t="str">
        <f>IF([7]道具信息!B289="","",[7]道具信息!B289)</f>
        <v/>
      </c>
      <c r="C289" s="114" t="str">
        <f>IF([7]道具信息!C289="","",[7]道具信息!C289)</f>
        <v/>
      </c>
      <c r="D289" s="114" t="str">
        <f>IF([7]道具信息!D289="","",[7]道具信息!D289)</f>
        <v/>
      </c>
      <c r="E289" s="114" t="str">
        <f>IF([7]道具信息!E289="","",[7]道具信息!E289)</f>
        <v/>
      </c>
      <c r="F289" s="114">
        <f>IF([7]道具信息!F289="","",[7]道具信息!F289)</f>
        <v>1</v>
      </c>
      <c r="G289" s="114">
        <f>IF([7]道具信息!G289="","",[7]道具信息!G289)</f>
        <v>1</v>
      </c>
      <c r="H289" s="114">
        <f>IF([7]道具信息!H289="","",[7]道具信息!H289)</f>
        <v>1</v>
      </c>
      <c r="I289" s="114" t="str">
        <f>IF([7]道具信息!I289="","",[7]道具信息!I289)</f>
        <v/>
      </c>
      <c r="J289" s="114" t="str">
        <f>IF([7]道具信息!J289="","",[7]道具信息!J289)</f>
        <v/>
      </c>
      <c r="K289" s="114" t="str">
        <f>IF([7]道具信息!K289="","",[7]道具信息!K289)</f>
        <v/>
      </c>
      <c r="L289" s="114" t="str">
        <f>IF([7]道具信息!L289="","",[7]道具信息!L289)</f>
        <v/>
      </c>
      <c r="M289" s="114" t="str">
        <f>IF([7]道具信息!M289="","",[7]道具信息!M289)</f>
        <v/>
      </c>
      <c r="N289" s="114" t="str">
        <f>IF([7]道具信息!N289="","",[7]道具信息!N289)</f>
        <v/>
      </c>
      <c r="O289" s="114" t="str">
        <f>IF([7]道具信息!O289="","",[7]道具信息!O289)</f>
        <v/>
      </c>
      <c r="P289" s="114" t="str">
        <f>IF([7]道具信息!P289="","",[7]道具信息!P289)</f>
        <v/>
      </c>
      <c r="Q289" s="114" t="str">
        <f>IF([7]道具信息!Q289="","",[7]道具信息!Q289)</f>
        <v/>
      </c>
      <c r="R289" s="114" t="str">
        <f>IF([7]道具信息!R289="","",[7]道具信息!R289)</f>
        <v/>
      </c>
      <c r="S289" s="114" t="str">
        <f>IF([7]道具信息!S289="","",[7]道具信息!S289)</f>
        <v/>
      </c>
      <c r="T289" s="114" t="str">
        <f>IF([7]道具信息!T289="","",[7]道具信息!T289)</f>
        <v/>
      </c>
      <c r="U289" s="114" t="str">
        <f>IF([7]道具信息!U289="","",[7]道具信息!U289)</f>
        <v/>
      </c>
      <c r="V289" s="114" t="str">
        <f>IF([7]道具信息!V289="","",[7]道具信息!V289)</f>
        <v/>
      </c>
      <c r="W289" s="114" t="str">
        <f>IF([7]道具信息!W289="","",[7]道具信息!W289)</f>
        <v/>
      </c>
      <c r="X289" s="114" t="str">
        <f>IF([7]道具信息!X289="","",[7]道具信息!X289)</f>
        <v/>
      </c>
      <c r="Y289" s="114" t="str">
        <f>IF([7]道具信息!Y289="","",[7]道具信息!Y289)</f>
        <v/>
      </c>
      <c r="Z289" s="114" t="str">
        <f>IF([7]道具信息!Z289="","",[7]道具信息!Z289)</f>
        <v/>
      </c>
    </row>
    <row r="290" spans="1:26" x14ac:dyDescent="0.2">
      <c r="A290" s="114" t="str">
        <f>IF([7]道具信息!A290="","",[7]道具信息!A290)</f>
        <v/>
      </c>
      <c r="B290" s="114" t="str">
        <f>IF([7]道具信息!B290="","",[7]道具信息!B290)</f>
        <v/>
      </c>
      <c r="C290" s="114">
        <f>IF([7]道具信息!C290="","",[7]道具信息!C290)</f>
        <v>20077</v>
      </c>
      <c r="D290" s="114" t="str">
        <f>IF([7]道具信息!D290="","",[7]道具信息!D290)</f>
        <v>战将护符·极</v>
      </c>
      <c r="E290" s="114">
        <f>IF([7]道具信息!E290="","",[7]道具信息!E290)</f>
        <v>140</v>
      </c>
      <c r="F290" s="114">
        <f>IF([7]道具信息!F290="","",[7]道具信息!F290)</f>
        <v>1</v>
      </c>
      <c r="G290" s="114">
        <f>IF([7]道具信息!G290="","",[7]道具信息!G290)</f>
        <v>1</v>
      </c>
      <c r="H290" s="114">
        <f>IF([7]道具信息!H290="","",[7]道具信息!H290)</f>
        <v>1</v>
      </c>
      <c r="I290" s="114">
        <f>IF([7]道具信息!I290="","",[7]道具信息!I290)</f>
        <v>140</v>
      </c>
      <c r="J290" s="114">
        <f>IF([7]道具信息!J290="","",[7]道具信息!J290)</f>
        <v>140</v>
      </c>
      <c r="K290" s="114">
        <f>IF([7]道具信息!K290="","",[7]道具信息!K290)</f>
        <v>140</v>
      </c>
      <c r="L290" s="114" t="str">
        <f>IF([7]道具信息!L290="","",[7]道具信息!L290)</f>
        <v>王侯将相，功成名就，可用于武将觉醒</v>
      </c>
      <c r="M290" s="114" t="str">
        <f>IF([7]道具信息!M290="","",[7]道具信息!M290)</f>
        <v/>
      </c>
      <c r="N290" s="114" t="str">
        <f>IF([7]道具信息!N290="","",[7]道具信息!N290)</f>
        <v/>
      </c>
      <c r="O290" s="114" t="str">
        <f>IF([7]道具信息!O290="","",[7]道具信息!O290)</f>
        <v/>
      </c>
      <c r="P290" s="114" t="str">
        <f>IF([7]道具信息!P290="","",[7]道具信息!P290)</f>
        <v/>
      </c>
      <c r="Q290" s="114" t="str">
        <f>IF([7]道具信息!Q290="","",[7]道具信息!Q290)</f>
        <v/>
      </c>
      <c r="R290" s="114" t="str">
        <f>IF([7]道具信息!R290="","",[7]道具信息!R290)</f>
        <v/>
      </c>
      <c r="S290" s="114" t="str">
        <f>IF([7]道具信息!S290="","",[7]道具信息!S290)</f>
        <v/>
      </c>
      <c r="T290" s="114" t="str">
        <f>IF([7]道具信息!T290="","",[7]道具信息!T290)</f>
        <v/>
      </c>
      <c r="U290" s="114" t="str">
        <f>IF([7]道具信息!U290="","",[7]道具信息!U290)</f>
        <v/>
      </c>
      <c r="V290" s="114" t="str">
        <f>IF([7]道具信息!V290="","",[7]道具信息!V290)</f>
        <v/>
      </c>
      <c r="W290" s="114" t="str">
        <f>IF([7]道具信息!W290="","",[7]道具信息!W290)</f>
        <v/>
      </c>
      <c r="X290" s="114" t="str">
        <f>IF([7]道具信息!X290="","",[7]道具信息!X290)</f>
        <v/>
      </c>
      <c r="Y290" s="114" t="str">
        <f>IF([7]道具信息!Y290="","",[7]道具信息!Y290)</f>
        <v/>
      </c>
      <c r="Z290" s="114" t="str">
        <f>IF([7]道具信息!Z290="","",[7]道具信息!Z290)</f>
        <v/>
      </c>
    </row>
    <row r="291" spans="1:26" x14ac:dyDescent="0.2">
      <c r="A291" s="114" t="str">
        <f>IF([7]道具信息!A291="","",[7]道具信息!A291)</f>
        <v/>
      </c>
      <c r="B291" s="114" t="str">
        <f>IF([7]道具信息!B291="","",[7]道具信息!B291)</f>
        <v/>
      </c>
      <c r="C291" s="114">
        <f>IF([7]道具信息!C291="","",[7]道具信息!C291)</f>
        <v>20078</v>
      </c>
      <c r="D291" s="114" t="str">
        <f>IF([7]道具信息!D291="","",[7]道具信息!D291)</f>
        <v>军师护符·极</v>
      </c>
      <c r="E291" s="114">
        <f>IF([7]道具信息!E291="","",[7]道具信息!E291)</f>
        <v>140</v>
      </c>
      <c r="F291" s="114">
        <f>IF([7]道具信息!F291="","",[7]道具信息!F291)</f>
        <v>1</v>
      </c>
      <c r="G291" s="114">
        <f>IF([7]道具信息!G291="","",[7]道具信息!G291)</f>
        <v>1</v>
      </c>
      <c r="H291" s="114">
        <f>IF([7]道具信息!H291="","",[7]道具信息!H291)</f>
        <v>1</v>
      </c>
      <c r="I291" s="114">
        <f>IF([7]道具信息!I291="","",[7]道具信息!I291)</f>
        <v>140</v>
      </c>
      <c r="J291" s="114">
        <f>IF([7]道具信息!J291="","",[7]道具信息!J291)</f>
        <v>140</v>
      </c>
      <c r="K291" s="114">
        <f>IF([7]道具信息!K291="","",[7]道具信息!K291)</f>
        <v>140</v>
      </c>
      <c r="L291" s="114" t="str">
        <f>IF([7]道具信息!L291="","",[7]道具信息!L291)</f>
        <v>神机妙算，才华横溢，可用于武将觉醒</v>
      </c>
      <c r="M291" s="114" t="str">
        <f>IF([7]道具信息!M291="","",[7]道具信息!M291)</f>
        <v/>
      </c>
      <c r="N291" s="114" t="str">
        <f>IF([7]道具信息!N291="","",[7]道具信息!N291)</f>
        <v/>
      </c>
      <c r="O291" s="114" t="str">
        <f>IF([7]道具信息!O291="","",[7]道具信息!O291)</f>
        <v/>
      </c>
      <c r="P291" s="114" t="str">
        <f>IF([7]道具信息!P291="","",[7]道具信息!P291)</f>
        <v/>
      </c>
      <c r="Q291" s="114" t="str">
        <f>IF([7]道具信息!Q291="","",[7]道具信息!Q291)</f>
        <v/>
      </c>
      <c r="R291" s="114" t="str">
        <f>IF([7]道具信息!R291="","",[7]道具信息!R291)</f>
        <v/>
      </c>
      <c r="S291" s="114" t="str">
        <f>IF([7]道具信息!S291="","",[7]道具信息!S291)</f>
        <v/>
      </c>
      <c r="T291" s="114" t="str">
        <f>IF([7]道具信息!T291="","",[7]道具信息!T291)</f>
        <v/>
      </c>
      <c r="U291" s="114" t="str">
        <f>IF([7]道具信息!U291="","",[7]道具信息!U291)</f>
        <v/>
      </c>
      <c r="V291" s="114" t="str">
        <f>IF([7]道具信息!V291="","",[7]道具信息!V291)</f>
        <v/>
      </c>
      <c r="W291" s="114" t="str">
        <f>IF([7]道具信息!W291="","",[7]道具信息!W291)</f>
        <v/>
      </c>
      <c r="X291" s="114" t="str">
        <f>IF([7]道具信息!X291="","",[7]道具信息!X291)</f>
        <v/>
      </c>
      <c r="Y291" s="114" t="str">
        <f>IF([7]道具信息!Y291="","",[7]道具信息!Y291)</f>
        <v/>
      </c>
      <c r="Z291" s="114" t="str">
        <f>IF([7]道具信息!Z291="","",[7]道具信息!Z291)</f>
        <v/>
      </c>
    </row>
    <row r="292" spans="1:26" x14ac:dyDescent="0.2">
      <c r="A292" s="114" t="str">
        <f>IF([7]道具信息!A292="","",[7]道具信息!A292)</f>
        <v/>
      </c>
      <c r="B292" s="114" t="str">
        <f>IF([7]道具信息!B292="","",[7]道具信息!B292)</f>
        <v/>
      </c>
      <c r="C292" s="114">
        <f>IF([7]道具信息!C292="","",[7]道具信息!C292)</f>
        <v>20079</v>
      </c>
      <c r="D292" s="114" t="str">
        <f>IF([7]道具信息!D292="","",[7]道具信息!D292)</f>
        <v>统帅护符·极</v>
      </c>
      <c r="E292" s="114">
        <f>IF([7]道具信息!E292="","",[7]道具信息!E292)</f>
        <v>140</v>
      </c>
      <c r="F292" s="114">
        <f>IF([7]道具信息!F292="","",[7]道具信息!F292)</f>
        <v>1</v>
      </c>
      <c r="G292" s="114">
        <f>IF([7]道具信息!G292="","",[7]道具信息!G292)</f>
        <v>1</v>
      </c>
      <c r="H292" s="114">
        <f>IF([7]道具信息!H292="","",[7]道具信息!H292)</f>
        <v>1</v>
      </c>
      <c r="I292" s="114">
        <f>IF([7]道具信息!I292="","",[7]道具信息!I292)</f>
        <v>140</v>
      </c>
      <c r="J292" s="114">
        <f>IF([7]道具信息!J292="","",[7]道具信息!J292)</f>
        <v>140</v>
      </c>
      <c r="K292" s="114">
        <f>IF([7]道具信息!K292="","",[7]道具信息!K292)</f>
        <v>140</v>
      </c>
      <c r="L292" s="114" t="str">
        <f>IF([7]道具信息!L292="","",[7]道具信息!L292)</f>
        <v>号令如山，统帅三军，可用于武将觉醒</v>
      </c>
      <c r="M292" s="114" t="str">
        <f>IF([7]道具信息!M292="","",[7]道具信息!M292)</f>
        <v/>
      </c>
      <c r="N292" s="114" t="str">
        <f>IF([7]道具信息!N292="","",[7]道具信息!N292)</f>
        <v/>
      </c>
      <c r="O292" s="114" t="str">
        <f>IF([7]道具信息!O292="","",[7]道具信息!O292)</f>
        <v/>
      </c>
      <c r="P292" s="114" t="str">
        <f>IF([7]道具信息!P292="","",[7]道具信息!P292)</f>
        <v/>
      </c>
      <c r="Q292" s="114" t="str">
        <f>IF([7]道具信息!Q292="","",[7]道具信息!Q292)</f>
        <v/>
      </c>
      <c r="R292" s="114" t="str">
        <f>IF([7]道具信息!R292="","",[7]道具信息!R292)</f>
        <v/>
      </c>
      <c r="S292" s="114" t="str">
        <f>IF([7]道具信息!S292="","",[7]道具信息!S292)</f>
        <v/>
      </c>
      <c r="T292" s="114" t="str">
        <f>IF([7]道具信息!T292="","",[7]道具信息!T292)</f>
        <v/>
      </c>
      <c r="U292" s="114" t="str">
        <f>IF([7]道具信息!U292="","",[7]道具信息!U292)</f>
        <v/>
      </c>
      <c r="V292" s="114" t="str">
        <f>IF([7]道具信息!V292="","",[7]道具信息!V292)</f>
        <v/>
      </c>
      <c r="W292" s="114" t="str">
        <f>IF([7]道具信息!W292="","",[7]道具信息!W292)</f>
        <v/>
      </c>
      <c r="X292" s="114" t="str">
        <f>IF([7]道具信息!X292="","",[7]道具信息!X292)</f>
        <v/>
      </c>
      <c r="Y292" s="114" t="str">
        <f>IF([7]道具信息!Y292="","",[7]道具信息!Y292)</f>
        <v/>
      </c>
      <c r="Z292" s="114" t="str">
        <f>IF([7]道具信息!Z292="","",[7]道具信息!Z292)</f>
        <v/>
      </c>
    </row>
    <row r="293" spans="1:26" x14ac:dyDescent="0.2">
      <c r="A293" s="114" t="str">
        <f>IF([7]道具信息!A293="","",[7]道具信息!A293)</f>
        <v/>
      </c>
      <c r="B293" s="114" t="str">
        <f>IF([7]道具信息!B293="","",[7]道具信息!B293)</f>
        <v/>
      </c>
      <c r="C293" s="114" t="str">
        <f>IF([7]道具信息!C293="","",[7]道具信息!C293)</f>
        <v/>
      </c>
      <c r="D293" s="114" t="str">
        <f>IF([7]道具信息!D293="","",[7]道具信息!D293)</f>
        <v/>
      </c>
      <c r="E293" s="114" t="str">
        <f>IF([7]道具信息!E293="","",[7]道具信息!E293)</f>
        <v/>
      </c>
      <c r="F293" s="114">
        <f>IF([7]道具信息!F293="","",[7]道具信息!F293)</f>
        <v>1</v>
      </c>
      <c r="G293" s="114">
        <f>IF([7]道具信息!G293="","",[7]道具信息!G293)</f>
        <v>1</v>
      </c>
      <c r="H293" s="114">
        <f>IF([7]道具信息!H293="","",[7]道具信息!H293)</f>
        <v>1</v>
      </c>
      <c r="I293" s="114" t="str">
        <f>IF([7]道具信息!I293="","",[7]道具信息!I293)</f>
        <v/>
      </c>
      <c r="J293" s="114" t="str">
        <f>IF([7]道具信息!J293="","",[7]道具信息!J293)</f>
        <v/>
      </c>
      <c r="K293" s="114" t="str">
        <f>IF([7]道具信息!K293="","",[7]道具信息!K293)</f>
        <v/>
      </c>
      <c r="L293" s="114" t="str">
        <f>IF([7]道具信息!L293="","",[7]道具信息!L293)</f>
        <v/>
      </c>
      <c r="M293" s="114" t="str">
        <f>IF([7]道具信息!M293="","",[7]道具信息!M293)</f>
        <v/>
      </c>
      <c r="N293" s="114" t="str">
        <f>IF([7]道具信息!N293="","",[7]道具信息!N293)</f>
        <v/>
      </c>
      <c r="O293" s="114" t="str">
        <f>IF([7]道具信息!O293="","",[7]道具信息!O293)</f>
        <v/>
      </c>
      <c r="P293" s="114" t="str">
        <f>IF([7]道具信息!P293="","",[7]道具信息!P293)</f>
        <v/>
      </c>
      <c r="Q293" s="114" t="str">
        <f>IF([7]道具信息!Q293="","",[7]道具信息!Q293)</f>
        <v/>
      </c>
      <c r="R293" s="114" t="str">
        <f>IF([7]道具信息!R293="","",[7]道具信息!R293)</f>
        <v/>
      </c>
      <c r="S293" s="114" t="str">
        <f>IF([7]道具信息!S293="","",[7]道具信息!S293)</f>
        <v/>
      </c>
      <c r="T293" s="114" t="str">
        <f>IF([7]道具信息!T293="","",[7]道具信息!T293)</f>
        <v/>
      </c>
      <c r="U293" s="114" t="str">
        <f>IF([7]道具信息!U293="","",[7]道具信息!U293)</f>
        <v/>
      </c>
      <c r="V293" s="114" t="str">
        <f>IF([7]道具信息!V293="","",[7]道具信息!V293)</f>
        <v/>
      </c>
      <c r="W293" s="114" t="str">
        <f>IF([7]道具信息!W293="","",[7]道具信息!W293)</f>
        <v/>
      </c>
      <c r="X293" s="114" t="str">
        <f>IF([7]道具信息!X293="","",[7]道具信息!X293)</f>
        <v/>
      </c>
      <c r="Y293" s="114" t="str">
        <f>IF([7]道具信息!Y293="","",[7]道具信息!Y293)</f>
        <v/>
      </c>
      <c r="Z293" s="114" t="str">
        <f>IF([7]道具信息!Z293="","",[7]道具信息!Z293)</f>
        <v/>
      </c>
    </row>
    <row r="294" spans="1:26" x14ac:dyDescent="0.2">
      <c r="A294" s="114" t="str">
        <f>IF([7]道具信息!A294="","",[7]道具信息!A294)</f>
        <v/>
      </c>
      <c r="B294" s="114" t="str">
        <f>IF([7]道具信息!B294="","",[7]道具信息!B294)</f>
        <v/>
      </c>
      <c r="C294" s="114" t="str">
        <f>IF([7]道具信息!C294="","",[7]道具信息!C294)</f>
        <v/>
      </c>
      <c r="D294" s="114" t="str">
        <f>IF([7]道具信息!D294="","",[7]道具信息!D294)</f>
        <v/>
      </c>
      <c r="E294" s="114" t="str">
        <f>IF([7]道具信息!E294="","",[7]道具信息!E294)</f>
        <v/>
      </c>
      <c r="F294" s="114">
        <f>IF([7]道具信息!F294="","",[7]道具信息!F294)</f>
        <v>1</v>
      </c>
      <c r="G294" s="114">
        <f>IF([7]道具信息!G294="","",[7]道具信息!G294)</f>
        <v>1</v>
      </c>
      <c r="H294" s="114">
        <f>IF([7]道具信息!H294="","",[7]道具信息!H294)</f>
        <v>1</v>
      </c>
      <c r="I294" s="114" t="str">
        <f>IF([7]道具信息!I294="","",[7]道具信息!I294)</f>
        <v/>
      </c>
      <c r="J294" s="114" t="str">
        <f>IF([7]道具信息!J294="","",[7]道具信息!J294)</f>
        <v/>
      </c>
      <c r="K294" s="114" t="str">
        <f>IF([7]道具信息!K294="","",[7]道具信息!K294)</f>
        <v/>
      </c>
      <c r="L294" s="114" t="str">
        <f>IF([7]道具信息!L294="","",[7]道具信息!L294)</f>
        <v/>
      </c>
      <c r="M294" s="114" t="str">
        <f>IF([7]道具信息!M294="","",[7]道具信息!M294)</f>
        <v/>
      </c>
      <c r="N294" s="114" t="str">
        <f>IF([7]道具信息!N294="","",[7]道具信息!N294)</f>
        <v/>
      </c>
      <c r="O294" s="114" t="str">
        <f>IF([7]道具信息!O294="","",[7]道具信息!O294)</f>
        <v/>
      </c>
      <c r="P294" s="114" t="str">
        <f>IF([7]道具信息!P294="","",[7]道具信息!P294)</f>
        <v/>
      </c>
      <c r="Q294" s="114" t="str">
        <f>IF([7]道具信息!Q294="","",[7]道具信息!Q294)</f>
        <v/>
      </c>
      <c r="R294" s="114" t="str">
        <f>IF([7]道具信息!R294="","",[7]道具信息!R294)</f>
        <v/>
      </c>
      <c r="S294" s="114" t="str">
        <f>IF([7]道具信息!S294="","",[7]道具信息!S294)</f>
        <v/>
      </c>
      <c r="T294" s="114" t="str">
        <f>IF([7]道具信息!T294="","",[7]道具信息!T294)</f>
        <v/>
      </c>
      <c r="U294" s="114" t="str">
        <f>IF([7]道具信息!U294="","",[7]道具信息!U294)</f>
        <v/>
      </c>
      <c r="V294" s="114" t="str">
        <f>IF([7]道具信息!V294="","",[7]道具信息!V294)</f>
        <v/>
      </c>
      <c r="W294" s="114" t="str">
        <f>IF([7]道具信息!W294="","",[7]道具信息!W294)</f>
        <v/>
      </c>
      <c r="X294" s="114" t="str">
        <f>IF([7]道具信息!X294="","",[7]道具信息!X294)</f>
        <v/>
      </c>
      <c r="Y294" s="114" t="str">
        <f>IF([7]道具信息!Y294="","",[7]道具信息!Y294)</f>
        <v/>
      </c>
      <c r="Z294" s="114" t="str">
        <f>IF([7]道具信息!Z294="","",[7]道具信息!Z294)</f>
        <v/>
      </c>
    </row>
    <row r="295" spans="1:26" x14ac:dyDescent="0.2">
      <c r="A295" s="114" t="str">
        <f>IF([7]道具信息!A295="","",[7]道具信息!A295)</f>
        <v/>
      </c>
      <c r="B295" s="114" t="str">
        <f>IF([7]道具信息!B295="","",[7]道具信息!B295)</f>
        <v/>
      </c>
      <c r="C295" s="114">
        <f>IF([7]道具信息!C295="","",[7]道具信息!C295)</f>
        <v>23001</v>
      </c>
      <c r="D295" s="114" t="str">
        <f>IF([7]道具信息!D295="","",[7]道具信息!D295)</f>
        <v>紫色步将自选宝箱</v>
      </c>
      <c r="E295" s="114">
        <f>IF([7]道具信息!E295="","",[7]道具信息!E295)</f>
        <v>600</v>
      </c>
      <c r="F295" s="114">
        <f>IF([7]道具信息!F295="","",[7]道具信息!F295)</f>
        <v>1</v>
      </c>
      <c r="G295" s="114">
        <f>IF([7]道具信息!G295="","",[7]道具信息!G295)</f>
        <v>1</v>
      </c>
      <c r="H295" s="114">
        <f>IF([7]道具信息!H295="","",[7]道具信息!H295)</f>
        <v>1</v>
      </c>
      <c r="I295" s="114">
        <f>IF([7]道具信息!I295="","",[7]道具信息!I295)</f>
        <v>600</v>
      </c>
      <c r="J295" s="114">
        <f>IF([7]道具信息!J295="","",[7]道具信息!J295)</f>
        <v>600</v>
      </c>
      <c r="K295" s="114">
        <f>IF([7]道具信息!K295="","",[7]道具信息!K295)</f>
        <v>600</v>
      </c>
      <c r="L295" s="114" t="str">
        <f>IF([7]道具信息!L295="","",[7]道具信息!L295)</f>
        <v>使用后选择获得一个紫色步将</v>
      </c>
      <c r="M295" s="114" t="str">
        <f>IF([7]道具信息!M295="","",[7]道具信息!M295)</f>
        <v/>
      </c>
      <c r="N295" s="114" t="str">
        <f>IF([7]道具信息!N295="","",[7]道具信息!N295)</f>
        <v/>
      </c>
      <c r="O295" s="114" t="str">
        <f>IF([7]道具信息!O295="","",[7]道具信息!O295)</f>
        <v/>
      </c>
      <c r="P295" s="114" t="str">
        <f>IF([7]道具信息!P295="","",[7]道具信息!P295)</f>
        <v/>
      </c>
      <c r="Q295" s="114" t="str">
        <f>IF([7]道具信息!Q295="","",[7]道具信息!Q295)</f>
        <v/>
      </c>
      <c r="R295" s="114" t="str">
        <f>IF([7]道具信息!R295="","",[7]道具信息!R295)</f>
        <v/>
      </c>
      <c r="S295" s="114" t="str">
        <f>IF([7]道具信息!S295="","",[7]道具信息!S295)</f>
        <v/>
      </c>
      <c r="T295" s="114" t="str">
        <f>IF([7]道具信息!T295="","",[7]道具信息!T295)</f>
        <v/>
      </c>
      <c r="U295" s="114" t="str">
        <f>IF([7]道具信息!U295="","",[7]道具信息!U295)</f>
        <v/>
      </c>
      <c r="V295" s="114" t="str">
        <f>IF([7]道具信息!V295="","",[7]道具信息!V295)</f>
        <v/>
      </c>
      <c r="W295" s="114" t="str">
        <f>IF([7]道具信息!W295="","",[7]道具信息!W295)</f>
        <v/>
      </c>
      <c r="X295" s="114" t="str">
        <f>IF([7]道具信息!X295="","",[7]道具信息!X295)</f>
        <v/>
      </c>
      <c r="Y295" s="114" t="str">
        <f>IF([7]道具信息!Y295="","",[7]道具信息!Y295)</f>
        <v/>
      </c>
      <c r="Z295" s="114" t="str">
        <f>IF([7]道具信息!Z295="","",[7]道具信息!Z295)</f>
        <v/>
      </c>
    </row>
    <row r="296" spans="1:26" x14ac:dyDescent="0.2">
      <c r="A296" s="114" t="str">
        <f>IF([7]道具信息!A296="","",[7]道具信息!A296)</f>
        <v/>
      </c>
      <c r="B296" s="114" t="str">
        <f>IF([7]道具信息!B296="","",[7]道具信息!B296)</f>
        <v/>
      </c>
      <c r="C296" s="114">
        <f>IF([7]道具信息!C296="","",[7]道具信息!C296)</f>
        <v>23002</v>
      </c>
      <c r="D296" s="114" t="str">
        <f>IF([7]道具信息!D296="","",[7]道具信息!D296)</f>
        <v>橙色步将自选宝箱</v>
      </c>
      <c r="E296" s="114">
        <f>IF([7]道具信息!E296="","",[7]道具信息!E296)</f>
        <v>4800</v>
      </c>
      <c r="F296" s="114">
        <f>IF([7]道具信息!F296="","",[7]道具信息!F296)</f>
        <v>1</v>
      </c>
      <c r="G296" s="114">
        <f>IF([7]道具信息!G296="","",[7]道具信息!G296)</f>
        <v>1</v>
      </c>
      <c r="H296" s="114">
        <f>IF([7]道具信息!H296="","",[7]道具信息!H296)</f>
        <v>1</v>
      </c>
      <c r="I296" s="114" t="str">
        <f>IF([7]道具信息!I296="","",[7]道具信息!I296)</f>
        <v/>
      </c>
      <c r="J296" s="114" t="str">
        <f>IF([7]道具信息!J296="","",[7]道具信息!J296)</f>
        <v/>
      </c>
      <c r="K296" s="114" t="str">
        <f>IF([7]道具信息!K296="","",[7]道具信息!K296)</f>
        <v/>
      </c>
      <c r="L296" s="114" t="str">
        <f>IF([7]道具信息!L296="","",[7]道具信息!L296)</f>
        <v/>
      </c>
      <c r="M296" s="114" t="str">
        <f>IF([7]道具信息!M296="","",[7]道具信息!M296)</f>
        <v/>
      </c>
      <c r="N296" s="114" t="str">
        <f>IF([7]道具信息!N296="","",[7]道具信息!N296)</f>
        <v/>
      </c>
      <c r="O296" s="114" t="str">
        <f>IF([7]道具信息!O296="","",[7]道具信息!O296)</f>
        <v/>
      </c>
      <c r="P296" s="114" t="str">
        <f>IF([7]道具信息!P296="","",[7]道具信息!P296)</f>
        <v/>
      </c>
      <c r="Q296" s="114" t="str">
        <f>IF([7]道具信息!Q296="","",[7]道具信息!Q296)</f>
        <v/>
      </c>
      <c r="R296" s="114" t="str">
        <f>IF([7]道具信息!R296="","",[7]道具信息!R296)</f>
        <v/>
      </c>
      <c r="S296" s="114" t="str">
        <f>IF([7]道具信息!S296="","",[7]道具信息!S296)</f>
        <v/>
      </c>
      <c r="T296" s="114" t="str">
        <f>IF([7]道具信息!T296="","",[7]道具信息!T296)</f>
        <v/>
      </c>
      <c r="U296" s="114" t="str">
        <f>IF([7]道具信息!U296="","",[7]道具信息!U296)</f>
        <v/>
      </c>
      <c r="V296" s="114" t="str">
        <f>IF([7]道具信息!V296="","",[7]道具信息!V296)</f>
        <v/>
      </c>
      <c r="W296" s="114" t="str">
        <f>IF([7]道具信息!W296="","",[7]道具信息!W296)</f>
        <v/>
      </c>
      <c r="X296" s="114" t="str">
        <f>IF([7]道具信息!X296="","",[7]道具信息!X296)</f>
        <v/>
      </c>
      <c r="Y296" s="114" t="str">
        <f>IF([7]道具信息!Y296="","",[7]道具信息!Y296)</f>
        <v/>
      </c>
      <c r="Z296" s="114" t="str">
        <f>IF([7]道具信息!Z296="","",[7]道具信息!Z296)</f>
        <v/>
      </c>
    </row>
    <row r="297" spans="1:26" x14ac:dyDescent="0.2">
      <c r="A297" s="114" t="str">
        <f>IF([7]道具信息!A297="","",[7]道具信息!A297)</f>
        <v/>
      </c>
      <c r="B297" s="114" t="str">
        <f>IF([7]道具信息!B297="","",[7]道具信息!B297)</f>
        <v/>
      </c>
      <c r="C297" s="114">
        <f>IF([7]道具信息!C297="","",[7]道具信息!C297)</f>
        <v>23003</v>
      </c>
      <c r="D297" s="114" t="str">
        <f>IF([7]道具信息!D297="","",[7]道具信息!D297)</f>
        <v>红色步将自选宝箱</v>
      </c>
      <c r="E297" s="114">
        <f>IF([7]道具信息!E297="","",[7]道具信息!E297)</f>
        <v>14400</v>
      </c>
      <c r="F297" s="114">
        <f>IF([7]道具信息!F297="","",[7]道具信息!F297)</f>
        <v>1</v>
      </c>
      <c r="G297" s="114">
        <f>IF([7]道具信息!G297="","",[7]道具信息!G297)</f>
        <v>1</v>
      </c>
      <c r="H297" s="114">
        <f>IF([7]道具信息!H297="","",[7]道具信息!H297)</f>
        <v>1</v>
      </c>
      <c r="I297" s="114">
        <f>IF([7]道具信息!I297="","",[7]道具信息!I297)</f>
        <v>14400</v>
      </c>
      <c r="J297" s="114">
        <f>IF([7]道具信息!J297="","",[7]道具信息!J297)</f>
        <v>14400</v>
      </c>
      <c r="K297" s="114">
        <f>IF([7]道具信息!K297="","",[7]道具信息!K297)</f>
        <v>14400</v>
      </c>
      <c r="L297" s="114" t="str">
        <f>IF([7]道具信息!L297="","",[7]道具信息!L297)</f>
        <v>使用后选择获得一个红色步将</v>
      </c>
      <c r="M297" s="114" t="str">
        <f>IF([7]道具信息!M297="","",[7]道具信息!M297)</f>
        <v/>
      </c>
      <c r="N297" s="114" t="str">
        <f>IF([7]道具信息!N297="","",[7]道具信息!N297)</f>
        <v/>
      </c>
      <c r="O297" s="114" t="str">
        <f>IF([7]道具信息!O297="","",[7]道具信息!O297)</f>
        <v/>
      </c>
      <c r="P297" s="114" t="str">
        <f>IF([7]道具信息!P297="","",[7]道具信息!P297)</f>
        <v/>
      </c>
      <c r="Q297" s="114" t="str">
        <f>IF([7]道具信息!Q297="","",[7]道具信息!Q297)</f>
        <v/>
      </c>
      <c r="R297" s="114" t="str">
        <f>IF([7]道具信息!R297="","",[7]道具信息!R297)</f>
        <v/>
      </c>
      <c r="S297" s="114" t="str">
        <f>IF([7]道具信息!S297="","",[7]道具信息!S297)</f>
        <v/>
      </c>
      <c r="T297" s="114" t="str">
        <f>IF([7]道具信息!T297="","",[7]道具信息!T297)</f>
        <v/>
      </c>
      <c r="U297" s="114" t="str">
        <f>IF([7]道具信息!U297="","",[7]道具信息!U297)</f>
        <v/>
      </c>
      <c r="V297" s="114" t="str">
        <f>IF([7]道具信息!V297="","",[7]道具信息!V297)</f>
        <v/>
      </c>
      <c r="W297" s="114" t="str">
        <f>IF([7]道具信息!W297="","",[7]道具信息!W297)</f>
        <v/>
      </c>
      <c r="X297" s="114" t="str">
        <f>IF([7]道具信息!X297="","",[7]道具信息!X297)</f>
        <v/>
      </c>
      <c r="Y297" s="114" t="str">
        <f>IF([7]道具信息!Y297="","",[7]道具信息!Y297)</f>
        <v/>
      </c>
      <c r="Z297" s="114" t="str">
        <f>IF([7]道具信息!Z297="","",[7]道具信息!Z297)</f>
        <v/>
      </c>
    </row>
    <row r="298" spans="1:26" x14ac:dyDescent="0.2">
      <c r="A298" s="114" t="str">
        <f>IF([7]道具信息!A298="","",[7]道具信息!A298)</f>
        <v/>
      </c>
      <c r="B298" s="114" t="str">
        <f>IF([7]道具信息!B298="","",[7]道具信息!B298)</f>
        <v/>
      </c>
      <c r="C298" s="114">
        <f>IF([7]道具信息!C298="","",[7]道具信息!C298)</f>
        <v>23004</v>
      </c>
      <c r="D298" s="114" t="str">
        <f>IF([7]道具信息!D298="","",[7]道具信息!D298)</f>
        <v>紫色骑将自选宝箱</v>
      </c>
      <c r="E298" s="114">
        <f>IF([7]道具信息!E298="","",[7]道具信息!E298)</f>
        <v>600</v>
      </c>
      <c r="F298" s="114">
        <f>IF([7]道具信息!F298="","",[7]道具信息!F298)</f>
        <v>1</v>
      </c>
      <c r="G298" s="114">
        <f>IF([7]道具信息!G298="","",[7]道具信息!G298)</f>
        <v>1</v>
      </c>
      <c r="H298" s="114">
        <f>IF([7]道具信息!H298="","",[7]道具信息!H298)</f>
        <v>1</v>
      </c>
      <c r="I298" s="114">
        <f>IF([7]道具信息!I298="","",[7]道具信息!I298)</f>
        <v>600</v>
      </c>
      <c r="J298" s="114">
        <f>IF([7]道具信息!J298="","",[7]道具信息!J298)</f>
        <v>600</v>
      </c>
      <c r="K298" s="114">
        <f>IF([7]道具信息!K298="","",[7]道具信息!K298)</f>
        <v>600</v>
      </c>
      <c r="L298" s="114" t="str">
        <f>IF([7]道具信息!L298="","",[7]道具信息!L298)</f>
        <v>使用后选择获得一个紫色骑将</v>
      </c>
      <c r="M298" s="114" t="str">
        <f>IF([7]道具信息!M298="","",[7]道具信息!M298)</f>
        <v/>
      </c>
      <c r="N298" s="114" t="str">
        <f>IF([7]道具信息!N298="","",[7]道具信息!N298)</f>
        <v/>
      </c>
      <c r="O298" s="114" t="str">
        <f>IF([7]道具信息!O298="","",[7]道具信息!O298)</f>
        <v/>
      </c>
      <c r="P298" s="114" t="str">
        <f>IF([7]道具信息!P298="","",[7]道具信息!P298)</f>
        <v/>
      </c>
      <c r="Q298" s="114" t="str">
        <f>IF([7]道具信息!Q298="","",[7]道具信息!Q298)</f>
        <v/>
      </c>
      <c r="R298" s="114" t="str">
        <f>IF([7]道具信息!R298="","",[7]道具信息!R298)</f>
        <v/>
      </c>
      <c r="S298" s="114" t="str">
        <f>IF([7]道具信息!S298="","",[7]道具信息!S298)</f>
        <v/>
      </c>
      <c r="T298" s="114" t="str">
        <f>IF([7]道具信息!T298="","",[7]道具信息!T298)</f>
        <v/>
      </c>
      <c r="U298" s="114" t="str">
        <f>IF([7]道具信息!U298="","",[7]道具信息!U298)</f>
        <v/>
      </c>
      <c r="V298" s="114" t="str">
        <f>IF([7]道具信息!V298="","",[7]道具信息!V298)</f>
        <v/>
      </c>
      <c r="W298" s="114" t="str">
        <f>IF([7]道具信息!W298="","",[7]道具信息!W298)</f>
        <v/>
      </c>
      <c r="X298" s="114" t="str">
        <f>IF([7]道具信息!X298="","",[7]道具信息!X298)</f>
        <v/>
      </c>
      <c r="Y298" s="114" t="str">
        <f>IF([7]道具信息!Y298="","",[7]道具信息!Y298)</f>
        <v/>
      </c>
      <c r="Z298" s="114" t="str">
        <f>IF([7]道具信息!Z298="","",[7]道具信息!Z298)</f>
        <v/>
      </c>
    </row>
    <row r="299" spans="1:26" x14ac:dyDescent="0.2">
      <c r="A299" s="114" t="str">
        <f>IF([7]道具信息!A299="","",[7]道具信息!A299)</f>
        <v/>
      </c>
      <c r="B299" s="114" t="str">
        <f>IF([7]道具信息!B299="","",[7]道具信息!B299)</f>
        <v/>
      </c>
      <c r="C299" s="114">
        <f>IF([7]道具信息!C299="","",[7]道具信息!C299)</f>
        <v>23005</v>
      </c>
      <c r="D299" s="114" t="str">
        <f>IF([7]道具信息!D299="","",[7]道具信息!D299)</f>
        <v>橙色骑将自选宝箱</v>
      </c>
      <c r="E299" s="114">
        <f>IF([7]道具信息!E299="","",[7]道具信息!E299)</f>
        <v>4800</v>
      </c>
      <c r="F299" s="114">
        <f>IF([7]道具信息!F299="","",[7]道具信息!F299)</f>
        <v>1</v>
      </c>
      <c r="G299" s="114">
        <f>IF([7]道具信息!G299="","",[7]道具信息!G299)</f>
        <v>1</v>
      </c>
      <c r="H299" s="114">
        <f>IF([7]道具信息!H299="","",[7]道具信息!H299)</f>
        <v>1</v>
      </c>
      <c r="I299" s="114">
        <f>IF([7]道具信息!I299="","",[7]道具信息!I299)</f>
        <v>4800</v>
      </c>
      <c r="J299" s="114">
        <f>IF([7]道具信息!J299="","",[7]道具信息!J299)</f>
        <v>4800</v>
      </c>
      <c r="K299" s="114">
        <f>IF([7]道具信息!K299="","",[7]道具信息!K299)</f>
        <v>4800</v>
      </c>
      <c r="L299" s="114" t="str">
        <f>IF([7]道具信息!L299="","",[7]道具信息!L299)</f>
        <v>使用后选择获得一个橙色骑将</v>
      </c>
      <c r="M299" s="114" t="str">
        <f>IF([7]道具信息!M299="","",[7]道具信息!M299)</f>
        <v/>
      </c>
      <c r="N299" s="114" t="str">
        <f>IF([7]道具信息!N299="","",[7]道具信息!N299)</f>
        <v/>
      </c>
      <c r="O299" s="114" t="str">
        <f>IF([7]道具信息!O299="","",[7]道具信息!O299)</f>
        <v/>
      </c>
      <c r="P299" s="114" t="str">
        <f>IF([7]道具信息!P299="","",[7]道具信息!P299)</f>
        <v/>
      </c>
      <c r="Q299" s="114" t="str">
        <f>IF([7]道具信息!Q299="","",[7]道具信息!Q299)</f>
        <v/>
      </c>
      <c r="R299" s="114" t="str">
        <f>IF([7]道具信息!R299="","",[7]道具信息!R299)</f>
        <v/>
      </c>
      <c r="S299" s="114" t="str">
        <f>IF([7]道具信息!S299="","",[7]道具信息!S299)</f>
        <v/>
      </c>
      <c r="T299" s="114" t="str">
        <f>IF([7]道具信息!T299="","",[7]道具信息!T299)</f>
        <v/>
      </c>
      <c r="U299" s="114" t="str">
        <f>IF([7]道具信息!U299="","",[7]道具信息!U299)</f>
        <v/>
      </c>
      <c r="V299" s="114" t="str">
        <f>IF([7]道具信息!V299="","",[7]道具信息!V299)</f>
        <v/>
      </c>
      <c r="W299" s="114" t="str">
        <f>IF([7]道具信息!W299="","",[7]道具信息!W299)</f>
        <v/>
      </c>
      <c r="X299" s="114" t="str">
        <f>IF([7]道具信息!X299="","",[7]道具信息!X299)</f>
        <v/>
      </c>
      <c r="Y299" s="114" t="str">
        <f>IF([7]道具信息!Y299="","",[7]道具信息!Y299)</f>
        <v/>
      </c>
      <c r="Z299" s="114" t="str">
        <f>IF([7]道具信息!Z299="","",[7]道具信息!Z299)</f>
        <v/>
      </c>
    </row>
    <row r="300" spans="1:26" x14ac:dyDescent="0.2">
      <c r="A300" s="114" t="str">
        <f>IF([7]道具信息!A300="","",[7]道具信息!A300)</f>
        <v/>
      </c>
      <c r="B300" s="114" t="str">
        <f>IF([7]道具信息!B300="","",[7]道具信息!B300)</f>
        <v/>
      </c>
      <c r="C300" s="114">
        <f>IF([7]道具信息!C300="","",[7]道具信息!C300)</f>
        <v>23006</v>
      </c>
      <c r="D300" s="114" t="str">
        <f>IF([7]道具信息!D300="","",[7]道具信息!D300)</f>
        <v>红色骑将自选宝箱</v>
      </c>
      <c r="E300" s="114">
        <f>IF([7]道具信息!E300="","",[7]道具信息!E300)</f>
        <v>14400</v>
      </c>
      <c r="F300" s="114">
        <f>IF([7]道具信息!F300="","",[7]道具信息!F300)</f>
        <v>1</v>
      </c>
      <c r="G300" s="114">
        <f>IF([7]道具信息!G300="","",[7]道具信息!G300)</f>
        <v>1</v>
      </c>
      <c r="H300" s="114">
        <f>IF([7]道具信息!H300="","",[7]道具信息!H300)</f>
        <v>1</v>
      </c>
      <c r="I300" s="114">
        <f>IF([7]道具信息!I300="","",[7]道具信息!I300)</f>
        <v>14400</v>
      </c>
      <c r="J300" s="114">
        <f>IF([7]道具信息!J300="","",[7]道具信息!J300)</f>
        <v>14400</v>
      </c>
      <c r="K300" s="114">
        <f>IF([7]道具信息!K300="","",[7]道具信息!K300)</f>
        <v>14400</v>
      </c>
      <c r="L300" s="114" t="str">
        <f>IF([7]道具信息!L300="","",[7]道具信息!L300)</f>
        <v>使用后选择获得一个红色骑将</v>
      </c>
      <c r="M300" s="114" t="str">
        <f>IF([7]道具信息!M300="","",[7]道具信息!M300)</f>
        <v/>
      </c>
      <c r="N300" s="114" t="str">
        <f>IF([7]道具信息!N300="","",[7]道具信息!N300)</f>
        <v/>
      </c>
      <c r="O300" s="114" t="str">
        <f>IF([7]道具信息!O300="","",[7]道具信息!O300)</f>
        <v/>
      </c>
      <c r="P300" s="114" t="str">
        <f>IF([7]道具信息!P300="","",[7]道具信息!P300)</f>
        <v/>
      </c>
      <c r="Q300" s="114" t="str">
        <f>IF([7]道具信息!Q300="","",[7]道具信息!Q300)</f>
        <v/>
      </c>
      <c r="R300" s="114" t="str">
        <f>IF([7]道具信息!R300="","",[7]道具信息!R300)</f>
        <v/>
      </c>
      <c r="S300" s="114" t="str">
        <f>IF([7]道具信息!S300="","",[7]道具信息!S300)</f>
        <v/>
      </c>
      <c r="T300" s="114" t="str">
        <f>IF([7]道具信息!T300="","",[7]道具信息!T300)</f>
        <v/>
      </c>
      <c r="U300" s="114" t="str">
        <f>IF([7]道具信息!U300="","",[7]道具信息!U300)</f>
        <v/>
      </c>
      <c r="V300" s="114" t="str">
        <f>IF([7]道具信息!V300="","",[7]道具信息!V300)</f>
        <v/>
      </c>
      <c r="W300" s="114" t="str">
        <f>IF([7]道具信息!W300="","",[7]道具信息!W300)</f>
        <v/>
      </c>
      <c r="X300" s="114" t="str">
        <f>IF([7]道具信息!X300="","",[7]道具信息!X300)</f>
        <v/>
      </c>
      <c r="Y300" s="114" t="str">
        <f>IF([7]道具信息!Y300="","",[7]道具信息!Y300)</f>
        <v/>
      </c>
      <c r="Z300" s="114" t="str">
        <f>IF([7]道具信息!Z300="","",[7]道具信息!Z300)</f>
        <v/>
      </c>
    </row>
    <row r="301" spans="1:26" x14ac:dyDescent="0.2">
      <c r="A301" s="114" t="str">
        <f>IF([7]道具信息!A301="","",[7]道具信息!A301)</f>
        <v/>
      </c>
      <c r="B301" s="114" t="str">
        <f>IF([7]道具信息!B301="","",[7]道具信息!B301)</f>
        <v/>
      </c>
      <c r="C301" s="114">
        <f>IF([7]道具信息!C301="","",[7]道具信息!C301)</f>
        <v>23007</v>
      </c>
      <c r="D301" s="114" t="str">
        <f>IF([7]道具信息!D301="","",[7]道具信息!D301)</f>
        <v>紫色弓将自选宝箱</v>
      </c>
      <c r="E301" s="114">
        <f>IF([7]道具信息!E301="","",[7]道具信息!E301)</f>
        <v>600</v>
      </c>
      <c r="F301" s="114">
        <f>IF([7]道具信息!F301="","",[7]道具信息!F301)</f>
        <v>1</v>
      </c>
      <c r="G301" s="114">
        <f>IF([7]道具信息!G301="","",[7]道具信息!G301)</f>
        <v>1</v>
      </c>
      <c r="H301" s="114">
        <f>IF([7]道具信息!H301="","",[7]道具信息!H301)</f>
        <v>1</v>
      </c>
      <c r="I301" s="114">
        <f>IF([7]道具信息!I301="","",[7]道具信息!I301)</f>
        <v>600</v>
      </c>
      <c r="J301" s="114">
        <f>IF([7]道具信息!J301="","",[7]道具信息!J301)</f>
        <v>600</v>
      </c>
      <c r="K301" s="114">
        <f>IF([7]道具信息!K301="","",[7]道具信息!K301)</f>
        <v>600</v>
      </c>
      <c r="L301" s="114" t="str">
        <f>IF([7]道具信息!L301="","",[7]道具信息!L301)</f>
        <v>使用后选择获得一个紫色弓将</v>
      </c>
      <c r="M301" s="114" t="str">
        <f>IF([7]道具信息!M301="","",[7]道具信息!M301)</f>
        <v/>
      </c>
      <c r="N301" s="114" t="str">
        <f>IF([7]道具信息!N301="","",[7]道具信息!N301)</f>
        <v/>
      </c>
      <c r="O301" s="114" t="str">
        <f>IF([7]道具信息!O301="","",[7]道具信息!O301)</f>
        <v/>
      </c>
      <c r="P301" s="114" t="str">
        <f>IF([7]道具信息!P301="","",[7]道具信息!P301)</f>
        <v/>
      </c>
      <c r="Q301" s="114" t="str">
        <f>IF([7]道具信息!Q301="","",[7]道具信息!Q301)</f>
        <v/>
      </c>
      <c r="R301" s="114" t="str">
        <f>IF([7]道具信息!R301="","",[7]道具信息!R301)</f>
        <v/>
      </c>
      <c r="S301" s="114" t="str">
        <f>IF([7]道具信息!S301="","",[7]道具信息!S301)</f>
        <v/>
      </c>
      <c r="T301" s="114" t="str">
        <f>IF([7]道具信息!T301="","",[7]道具信息!T301)</f>
        <v/>
      </c>
      <c r="U301" s="114" t="str">
        <f>IF([7]道具信息!U301="","",[7]道具信息!U301)</f>
        <v/>
      </c>
      <c r="V301" s="114" t="str">
        <f>IF([7]道具信息!V301="","",[7]道具信息!V301)</f>
        <v/>
      </c>
      <c r="W301" s="114" t="str">
        <f>IF([7]道具信息!W301="","",[7]道具信息!W301)</f>
        <v/>
      </c>
      <c r="X301" s="114" t="str">
        <f>IF([7]道具信息!X301="","",[7]道具信息!X301)</f>
        <v/>
      </c>
      <c r="Y301" s="114" t="str">
        <f>IF([7]道具信息!Y301="","",[7]道具信息!Y301)</f>
        <v/>
      </c>
      <c r="Z301" s="114" t="str">
        <f>IF([7]道具信息!Z301="","",[7]道具信息!Z301)</f>
        <v/>
      </c>
    </row>
    <row r="302" spans="1:26" x14ac:dyDescent="0.2">
      <c r="A302" s="114" t="str">
        <f>IF([7]道具信息!A302="","",[7]道具信息!A302)</f>
        <v/>
      </c>
      <c r="B302" s="114" t="str">
        <f>IF([7]道具信息!B302="","",[7]道具信息!B302)</f>
        <v/>
      </c>
      <c r="C302" s="114">
        <f>IF([7]道具信息!C302="","",[7]道具信息!C302)</f>
        <v>23008</v>
      </c>
      <c r="D302" s="114" t="str">
        <f>IF([7]道具信息!D302="","",[7]道具信息!D302)</f>
        <v>橙色弓将自选宝箱</v>
      </c>
      <c r="E302" s="114">
        <f>IF([7]道具信息!E302="","",[7]道具信息!E302)</f>
        <v>4800</v>
      </c>
      <c r="F302" s="114">
        <f>IF([7]道具信息!F302="","",[7]道具信息!F302)</f>
        <v>1</v>
      </c>
      <c r="G302" s="114">
        <f>IF([7]道具信息!G302="","",[7]道具信息!G302)</f>
        <v>1</v>
      </c>
      <c r="H302" s="114">
        <f>IF([7]道具信息!H302="","",[7]道具信息!H302)</f>
        <v>1</v>
      </c>
      <c r="I302" s="114" t="str">
        <f>IF([7]道具信息!I302="","",[7]道具信息!I302)</f>
        <v/>
      </c>
      <c r="J302" s="114" t="str">
        <f>IF([7]道具信息!J302="","",[7]道具信息!J302)</f>
        <v/>
      </c>
      <c r="K302" s="114" t="str">
        <f>IF([7]道具信息!K302="","",[7]道具信息!K302)</f>
        <v/>
      </c>
      <c r="L302" s="114" t="str">
        <f>IF([7]道具信息!L302="","",[7]道具信息!L302)</f>
        <v/>
      </c>
      <c r="M302" s="114" t="str">
        <f>IF([7]道具信息!M302="","",[7]道具信息!M302)</f>
        <v/>
      </c>
      <c r="N302" s="114" t="str">
        <f>IF([7]道具信息!N302="","",[7]道具信息!N302)</f>
        <v/>
      </c>
      <c r="O302" s="114" t="str">
        <f>IF([7]道具信息!O302="","",[7]道具信息!O302)</f>
        <v/>
      </c>
      <c r="P302" s="114" t="str">
        <f>IF([7]道具信息!P302="","",[7]道具信息!P302)</f>
        <v/>
      </c>
      <c r="Q302" s="114" t="str">
        <f>IF([7]道具信息!Q302="","",[7]道具信息!Q302)</f>
        <v/>
      </c>
      <c r="R302" s="114" t="str">
        <f>IF([7]道具信息!R302="","",[7]道具信息!R302)</f>
        <v/>
      </c>
      <c r="S302" s="114" t="str">
        <f>IF([7]道具信息!S302="","",[7]道具信息!S302)</f>
        <v/>
      </c>
      <c r="T302" s="114" t="str">
        <f>IF([7]道具信息!T302="","",[7]道具信息!T302)</f>
        <v/>
      </c>
      <c r="U302" s="114" t="str">
        <f>IF([7]道具信息!U302="","",[7]道具信息!U302)</f>
        <v/>
      </c>
      <c r="V302" s="114" t="str">
        <f>IF([7]道具信息!V302="","",[7]道具信息!V302)</f>
        <v/>
      </c>
      <c r="W302" s="114" t="str">
        <f>IF([7]道具信息!W302="","",[7]道具信息!W302)</f>
        <v/>
      </c>
      <c r="X302" s="114" t="str">
        <f>IF([7]道具信息!X302="","",[7]道具信息!X302)</f>
        <v/>
      </c>
      <c r="Y302" s="114" t="str">
        <f>IF([7]道具信息!Y302="","",[7]道具信息!Y302)</f>
        <v/>
      </c>
      <c r="Z302" s="114" t="str">
        <f>IF([7]道具信息!Z302="","",[7]道具信息!Z302)</f>
        <v/>
      </c>
    </row>
    <row r="303" spans="1:26" x14ac:dyDescent="0.2">
      <c r="A303" s="114" t="str">
        <f>IF([7]道具信息!A303="","",[7]道具信息!A303)</f>
        <v/>
      </c>
      <c r="B303" s="114" t="str">
        <f>IF([7]道具信息!B303="","",[7]道具信息!B303)</f>
        <v/>
      </c>
      <c r="C303" s="114">
        <f>IF([7]道具信息!C303="","",[7]道具信息!C303)</f>
        <v>23009</v>
      </c>
      <c r="D303" s="114" t="str">
        <f>IF([7]道具信息!D303="","",[7]道具信息!D303)</f>
        <v>红色弓将自选宝箱</v>
      </c>
      <c r="E303" s="114">
        <f>IF([7]道具信息!E303="","",[7]道具信息!E303)</f>
        <v>14400</v>
      </c>
      <c r="F303" s="114">
        <f>IF([7]道具信息!F303="","",[7]道具信息!F303)</f>
        <v>1</v>
      </c>
      <c r="G303" s="114">
        <f>IF([7]道具信息!G303="","",[7]道具信息!G303)</f>
        <v>1</v>
      </c>
      <c r="H303" s="114">
        <f>IF([7]道具信息!H303="","",[7]道具信息!H303)</f>
        <v>1</v>
      </c>
      <c r="I303" s="114">
        <f>IF([7]道具信息!I303="","",[7]道具信息!I303)</f>
        <v>14400</v>
      </c>
      <c r="J303" s="114">
        <f>IF([7]道具信息!J303="","",[7]道具信息!J303)</f>
        <v>14400</v>
      </c>
      <c r="K303" s="114">
        <f>IF([7]道具信息!K303="","",[7]道具信息!K303)</f>
        <v>14400</v>
      </c>
      <c r="L303" s="114" t="str">
        <f>IF([7]道具信息!L303="","",[7]道具信息!L303)</f>
        <v>使用后选择获得一个红色弓将</v>
      </c>
      <c r="M303" s="114" t="str">
        <f>IF([7]道具信息!M303="","",[7]道具信息!M303)</f>
        <v/>
      </c>
      <c r="N303" s="114" t="str">
        <f>IF([7]道具信息!N303="","",[7]道具信息!N303)</f>
        <v/>
      </c>
      <c r="O303" s="114" t="str">
        <f>IF([7]道具信息!O303="","",[7]道具信息!O303)</f>
        <v/>
      </c>
      <c r="P303" s="114" t="str">
        <f>IF([7]道具信息!P303="","",[7]道具信息!P303)</f>
        <v/>
      </c>
      <c r="Q303" s="114" t="str">
        <f>IF([7]道具信息!Q303="","",[7]道具信息!Q303)</f>
        <v/>
      </c>
      <c r="R303" s="114" t="str">
        <f>IF([7]道具信息!R303="","",[7]道具信息!R303)</f>
        <v/>
      </c>
      <c r="S303" s="114" t="str">
        <f>IF([7]道具信息!S303="","",[7]道具信息!S303)</f>
        <v/>
      </c>
      <c r="T303" s="114" t="str">
        <f>IF([7]道具信息!T303="","",[7]道具信息!T303)</f>
        <v/>
      </c>
      <c r="U303" s="114" t="str">
        <f>IF([7]道具信息!U303="","",[7]道具信息!U303)</f>
        <v/>
      </c>
      <c r="V303" s="114" t="str">
        <f>IF([7]道具信息!V303="","",[7]道具信息!V303)</f>
        <v/>
      </c>
      <c r="W303" s="114" t="str">
        <f>IF([7]道具信息!W303="","",[7]道具信息!W303)</f>
        <v/>
      </c>
      <c r="X303" s="114" t="str">
        <f>IF([7]道具信息!X303="","",[7]道具信息!X303)</f>
        <v/>
      </c>
      <c r="Y303" s="114" t="str">
        <f>IF([7]道具信息!Y303="","",[7]道具信息!Y303)</f>
        <v/>
      </c>
      <c r="Z303" s="114" t="str">
        <f>IF([7]道具信息!Z303="","",[7]道具信息!Z303)</f>
        <v/>
      </c>
    </row>
    <row r="304" spans="1:26" x14ac:dyDescent="0.2">
      <c r="A304" s="114" t="str">
        <f>IF([7]道具信息!A304="","",[7]道具信息!A304)</f>
        <v/>
      </c>
      <c r="B304" s="114" t="str">
        <f>IF([7]道具信息!B304="","",[7]道具信息!B304)</f>
        <v/>
      </c>
      <c r="C304" s="114">
        <f>IF([7]道具信息!C304="","",[7]道具信息!C304)</f>
        <v>23010</v>
      </c>
      <c r="D304" s="114" t="str">
        <f>IF([7]道具信息!D304="","",[7]道具信息!D304)</f>
        <v>君主自选宝箱</v>
      </c>
      <c r="E304" s="114">
        <f>IF([7]道具信息!E304="","",[7]道具信息!E304)</f>
        <v>4800</v>
      </c>
      <c r="F304" s="114">
        <f>IF([7]道具信息!F304="","",[7]道具信息!F304)</f>
        <v>1</v>
      </c>
      <c r="G304" s="114">
        <f>IF([7]道具信息!G304="","",[7]道具信息!G304)</f>
        <v>1</v>
      </c>
      <c r="H304" s="114">
        <f>IF([7]道具信息!H304="","",[7]道具信息!H304)</f>
        <v>1</v>
      </c>
      <c r="I304" s="114">
        <f>IF([7]道具信息!I304="","",[7]道具信息!I304)</f>
        <v>4800</v>
      </c>
      <c r="J304" s="114">
        <f>IF([7]道具信息!J304="","",[7]道具信息!J304)</f>
        <v>4800</v>
      </c>
      <c r="K304" s="114">
        <f>IF([7]道具信息!K304="","",[7]道具信息!K304)</f>
        <v>4800</v>
      </c>
      <c r="L304" s="114" t="str">
        <f>IF([7]道具信息!L304="","",[7]道具信息!L304)</f>
        <v>使用后选择获得一个君主武将</v>
      </c>
      <c r="M304" s="114" t="str">
        <f>IF([7]道具信息!M304="","",[7]道具信息!M304)</f>
        <v/>
      </c>
      <c r="N304" s="114" t="str">
        <f>IF([7]道具信息!N304="","",[7]道具信息!N304)</f>
        <v/>
      </c>
      <c r="O304" s="114" t="str">
        <f>IF([7]道具信息!O304="","",[7]道具信息!O304)</f>
        <v/>
      </c>
      <c r="P304" s="114" t="str">
        <f>IF([7]道具信息!P304="","",[7]道具信息!P304)</f>
        <v/>
      </c>
      <c r="Q304" s="114" t="str">
        <f>IF([7]道具信息!Q304="","",[7]道具信息!Q304)</f>
        <v/>
      </c>
      <c r="R304" s="114" t="str">
        <f>IF([7]道具信息!R304="","",[7]道具信息!R304)</f>
        <v/>
      </c>
      <c r="S304" s="114" t="str">
        <f>IF([7]道具信息!S304="","",[7]道具信息!S304)</f>
        <v/>
      </c>
      <c r="T304" s="114" t="str">
        <f>IF([7]道具信息!T304="","",[7]道具信息!T304)</f>
        <v/>
      </c>
      <c r="U304" s="114" t="str">
        <f>IF([7]道具信息!U304="","",[7]道具信息!U304)</f>
        <v/>
      </c>
      <c r="V304" s="114" t="str">
        <f>IF([7]道具信息!V304="","",[7]道具信息!V304)</f>
        <v/>
      </c>
      <c r="W304" s="114" t="str">
        <f>IF([7]道具信息!W304="","",[7]道具信息!W304)</f>
        <v/>
      </c>
      <c r="X304" s="114" t="str">
        <f>IF([7]道具信息!X304="","",[7]道具信息!X304)</f>
        <v/>
      </c>
      <c r="Y304" s="114" t="str">
        <f>IF([7]道具信息!Y304="","",[7]道具信息!Y304)</f>
        <v/>
      </c>
      <c r="Z304" s="114" t="str">
        <f>IF([7]道具信息!Z304="","",[7]道具信息!Z304)</f>
        <v/>
      </c>
    </row>
    <row r="305" spans="1:26" x14ac:dyDescent="0.2">
      <c r="A305" s="114" t="str">
        <f>IF([7]道具信息!A305="","",[7]道具信息!A305)</f>
        <v/>
      </c>
      <c r="B305" s="114" t="str">
        <f>IF([7]道具信息!B305="","",[7]道具信息!B305)</f>
        <v/>
      </c>
      <c r="C305" s="114">
        <f>IF([7]道具信息!C305="","",[7]道具信息!C305)</f>
        <v>23011</v>
      </c>
      <c r="D305" s="114" t="str">
        <f>IF([7]道具信息!D305="","",[7]道具信息!D305)</f>
        <v>紫色武将随机宝箱</v>
      </c>
      <c r="E305" s="114">
        <f>IF([7]道具信息!E305="","",[7]道具信息!E305)</f>
        <v>400</v>
      </c>
      <c r="F305" s="114">
        <f>IF([7]道具信息!F305="","",[7]道具信息!F305)</f>
        <v>1</v>
      </c>
      <c r="G305" s="114">
        <f>IF([7]道具信息!G305="","",[7]道具信息!G305)</f>
        <v>1</v>
      </c>
      <c r="H305" s="114">
        <f>IF([7]道具信息!H305="","",[7]道具信息!H305)</f>
        <v>1</v>
      </c>
      <c r="I305" s="114">
        <f>IF([7]道具信息!I305="","",[7]道具信息!I305)</f>
        <v>400</v>
      </c>
      <c r="J305" s="114">
        <f>IF([7]道具信息!J305="","",[7]道具信息!J305)</f>
        <v>400</v>
      </c>
      <c r="K305" s="114">
        <f>IF([7]道具信息!K305="","",[7]道具信息!K305)</f>
        <v>400</v>
      </c>
      <c r="L305" s="114" t="str">
        <f>IF([7]道具信息!L305="","",[7]道具信息!L305)</f>
        <v>使用后随机获得一个紫色武将</v>
      </c>
      <c r="M305" s="114" t="str">
        <f>IF([7]道具信息!M305="","",[7]道具信息!M305)</f>
        <v/>
      </c>
      <c r="N305" s="114" t="str">
        <f>IF([7]道具信息!N305="","",[7]道具信息!N305)</f>
        <v/>
      </c>
      <c r="O305" s="114" t="str">
        <f>IF([7]道具信息!O305="","",[7]道具信息!O305)</f>
        <v/>
      </c>
      <c r="P305" s="114" t="str">
        <f>IF([7]道具信息!P305="","",[7]道具信息!P305)</f>
        <v/>
      </c>
      <c r="Q305" s="114" t="str">
        <f>IF([7]道具信息!Q305="","",[7]道具信息!Q305)</f>
        <v/>
      </c>
      <c r="R305" s="114" t="str">
        <f>IF([7]道具信息!R305="","",[7]道具信息!R305)</f>
        <v/>
      </c>
      <c r="S305" s="114" t="str">
        <f>IF([7]道具信息!S305="","",[7]道具信息!S305)</f>
        <v/>
      </c>
      <c r="T305" s="114" t="str">
        <f>IF([7]道具信息!T305="","",[7]道具信息!T305)</f>
        <v/>
      </c>
      <c r="U305" s="114" t="str">
        <f>IF([7]道具信息!U305="","",[7]道具信息!U305)</f>
        <v/>
      </c>
      <c r="V305" s="114" t="str">
        <f>IF([7]道具信息!V305="","",[7]道具信息!V305)</f>
        <v/>
      </c>
      <c r="W305" s="114" t="str">
        <f>IF([7]道具信息!W305="","",[7]道具信息!W305)</f>
        <v/>
      </c>
      <c r="X305" s="114" t="str">
        <f>IF([7]道具信息!X305="","",[7]道具信息!X305)</f>
        <v/>
      </c>
      <c r="Y305" s="114" t="str">
        <f>IF([7]道具信息!Y305="","",[7]道具信息!Y305)</f>
        <v/>
      </c>
      <c r="Z305" s="114" t="str">
        <f>IF([7]道具信息!Z305="","",[7]道具信息!Z305)</f>
        <v/>
      </c>
    </row>
    <row r="306" spans="1:26" x14ac:dyDescent="0.2">
      <c r="A306" s="114" t="str">
        <f>IF([7]道具信息!A306="","",[7]道具信息!A306)</f>
        <v/>
      </c>
      <c r="B306" s="114" t="str">
        <f>IF([7]道具信息!B306="","",[7]道具信息!B306)</f>
        <v/>
      </c>
      <c r="C306" s="114">
        <f>IF([7]道具信息!C306="","",[7]道具信息!C306)</f>
        <v>23012</v>
      </c>
      <c r="D306" s="114" t="str">
        <f>IF([7]道具信息!D306="","",[7]道具信息!D306)</f>
        <v>橙色武将随机宝箱</v>
      </c>
      <c r="E306" s="114">
        <f>IF([7]道具信息!E306="","",[7]道具信息!E306)</f>
        <v>1800</v>
      </c>
      <c r="F306" s="114">
        <f>IF([7]道具信息!F306="","",[7]道具信息!F306)</f>
        <v>1</v>
      </c>
      <c r="G306" s="114">
        <f>IF([7]道具信息!G306="","",[7]道具信息!G306)</f>
        <v>1</v>
      </c>
      <c r="H306" s="114">
        <f>IF([7]道具信息!H306="","",[7]道具信息!H306)</f>
        <v>1</v>
      </c>
      <c r="I306" s="114" t="str">
        <f>IF([7]道具信息!I306="","",[7]道具信息!I306)</f>
        <v/>
      </c>
      <c r="J306" s="114" t="str">
        <f>IF([7]道具信息!J306="","",[7]道具信息!J306)</f>
        <v/>
      </c>
      <c r="K306" s="114" t="str">
        <f>IF([7]道具信息!K306="","",[7]道具信息!K306)</f>
        <v/>
      </c>
      <c r="L306" s="114" t="str">
        <f>IF([7]道具信息!L306="","",[7]道具信息!L306)</f>
        <v/>
      </c>
      <c r="M306" s="114" t="str">
        <f>IF([7]道具信息!M306="","",[7]道具信息!M306)</f>
        <v/>
      </c>
      <c r="N306" s="114" t="str">
        <f>IF([7]道具信息!N306="","",[7]道具信息!N306)</f>
        <v/>
      </c>
      <c r="O306" s="114" t="str">
        <f>IF([7]道具信息!O306="","",[7]道具信息!O306)</f>
        <v/>
      </c>
      <c r="P306" s="114" t="str">
        <f>IF([7]道具信息!P306="","",[7]道具信息!P306)</f>
        <v/>
      </c>
      <c r="Q306" s="114" t="str">
        <f>IF([7]道具信息!Q306="","",[7]道具信息!Q306)</f>
        <v/>
      </c>
      <c r="R306" s="114" t="str">
        <f>IF([7]道具信息!R306="","",[7]道具信息!R306)</f>
        <v/>
      </c>
      <c r="S306" s="114" t="str">
        <f>IF([7]道具信息!S306="","",[7]道具信息!S306)</f>
        <v/>
      </c>
      <c r="T306" s="114" t="str">
        <f>IF([7]道具信息!T306="","",[7]道具信息!T306)</f>
        <v/>
      </c>
      <c r="U306" s="114" t="str">
        <f>IF([7]道具信息!U306="","",[7]道具信息!U306)</f>
        <v/>
      </c>
      <c r="V306" s="114" t="str">
        <f>IF([7]道具信息!V306="","",[7]道具信息!V306)</f>
        <v/>
      </c>
      <c r="W306" s="114" t="str">
        <f>IF([7]道具信息!W306="","",[7]道具信息!W306)</f>
        <v/>
      </c>
      <c r="X306" s="114" t="str">
        <f>IF([7]道具信息!X306="","",[7]道具信息!X306)</f>
        <v/>
      </c>
      <c r="Y306" s="114" t="str">
        <f>IF([7]道具信息!Y306="","",[7]道具信息!Y306)</f>
        <v/>
      </c>
      <c r="Z306" s="114" t="str">
        <f>IF([7]道具信息!Z306="","",[7]道具信息!Z306)</f>
        <v/>
      </c>
    </row>
    <row r="307" spans="1:26" x14ac:dyDescent="0.2">
      <c r="A307" s="114" t="str">
        <f>IF([7]道具信息!A307="","",[7]道具信息!A307)</f>
        <v/>
      </c>
      <c r="B307" s="114" t="str">
        <f>IF([7]道具信息!B307="","",[7]道具信息!B307)</f>
        <v/>
      </c>
      <c r="C307" s="114">
        <f>IF([7]道具信息!C307="","",[7]道具信息!C307)</f>
        <v>23013</v>
      </c>
      <c r="D307" s="114" t="str">
        <f>IF([7]道具信息!D307="","",[7]道具信息!D307)</f>
        <v>红色武将随机宝箱</v>
      </c>
      <c r="E307" s="114">
        <f>IF([7]道具信息!E307="","",[7]道具信息!E307)</f>
        <v>14400</v>
      </c>
      <c r="F307" s="114">
        <f>IF([7]道具信息!F307="","",[7]道具信息!F307)</f>
        <v>1</v>
      </c>
      <c r="G307" s="114">
        <f>IF([7]道具信息!G307="","",[7]道具信息!G307)</f>
        <v>1</v>
      </c>
      <c r="H307" s="114">
        <f>IF([7]道具信息!H307="","",[7]道具信息!H307)</f>
        <v>1</v>
      </c>
      <c r="I307" s="114">
        <f>IF([7]道具信息!I307="","",[7]道具信息!I307)</f>
        <v>14400</v>
      </c>
      <c r="J307" s="114">
        <f>IF([7]道具信息!J307="","",[7]道具信息!J307)</f>
        <v>14400</v>
      </c>
      <c r="K307" s="114">
        <f>IF([7]道具信息!K307="","",[7]道具信息!K307)</f>
        <v>14400</v>
      </c>
      <c r="L307" s="114" t="str">
        <f>IF([7]道具信息!L307="","",[7]道具信息!L307)</f>
        <v>使用后随机获得一个红色武将</v>
      </c>
      <c r="M307" s="114" t="str">
        <f>IF([7]道具信息!M307="","",[7]道具信息!M307)</f>
        <v/>
      </c>
      <c r="N307" s="114" t="str">
        <f>IF([7]道具信息!N307="","",[7]道具信息!N307)</f>
        <v/>
      </c>
      <c r="O307" s="114" t="str">
        <f>IF([7]道具信息!O307="","",[7]道具信息!O307)</f>
        <v/>
      </c>
      <c r="P307" s="114" t="str">
        <f>IF([7]道具信息!P307="","",[7]道具信息!P307)</f>
        <v/>
      </c>
      <c r="Q307" s="114" t="str">
        <f>IF([7]道具信息!Q307="","",[7]道具信息!Q307)</f>
        <v/>
      </c>
      <c r="R307" s="114" t="str">
        <f>IF([7]道具信息!R307="","",[7]道具信息!R307)</f>
        <v/>
      </c>
      <c r="S307" s="114" t="str">
        <f>IF([7]道具信息!S307="","",[7]道具信息!S307)</f>
        <v/>
      </c>
      <c r="T307" s="114" t="str">
        <f>IF([7]道具信息!T307="","",[7]道具信息!T307)</f>
        <v/>
      </c>
      <c r="U307" s="114" t="str">
        <f>IF([7]道具信息!U307="","",[7]道具信息!U307)</f>
        <v/>
      </c>
      <c r="V307" s="114" t="str">
        <f>IF([7]道具信息!V307="","",[7]道具信息!V307)</f>
        <v/>
      </c>
      <c r="W307" s="114" t="str">
        <f>IF([7]道具信息!W307="","",[7]道具信息!W307)</f>
        <v/>
      </c>
      <c r="X307" s="114" t="str">
        <f>IF([7]道具信息!X307="","",[7]道具信息!X307)</f>
        <v/>
      </c>
      <c r="Y307" s="114" t="str">
        <f>IF([7]道具信息!Y307="","",[7]道具信息!Y307)</f>
        <v/>
      </c>
      <c r="Z307" s="114" t="str">
        <f>IF([7]道具信息!Z307="","",[7]道具信息!Z307)</f>
        <v/>
      </c>
    </row>
    <row r="308" spans="1:26" x14ac:dyDescent="0.2">
      <c r="A308" s="114" t="str">
        <f>IF([7]道具信息!A308="","",[7]道具信息!A308)</f>
        <v/>
      </c>
      <c r="B308" s="114" t="str">
        <f>IF([7]道具信息!B308="","",[7]道具信息!B308)</f>
        <v/>
      </c>
      <c r="C308" s="114" t="str">
        <f>IF([7]道具信息!C308="","",[7]道具信息!C308)</f>
        <v/>
      </c>
      <c r="D308" s="114" t="str">
        <f>IF([7]道具信息!D308="","",[7]道具信息!D308)</f>
        <v/>
      </c>
      <c r="E308" s="114" t="str">
        <f>IF([7]道具信息!E308="","",[7]道具信息!E308)</f>
        <v/>
      </c>
      <c r="F308" s="114">
        <f>IF([7]道具信息!F308="","",[7]道具信息!F308)</f>
        <v>1</v>
      </c>
      <c r="G308" s="114">
        <f>IF([7]道具信息!G308="","",[7]道具信息!G308)</f>
        <v>1</v>
      </c>
      <c r="H308" s="114">
        <f>IF([7]道具信息!H308="","",[7]道具信息!H308)</f>
        <v>1</v>
      </c>
      <c r="I308" s="114" t="str">
        <f>IF([7]道具信息!I308="","",[7]道具信息!I308)</f>
        <v/>
      </c>
      <c r="J308" s="114" t="str">
        <f>IF([7]道具信息!J308="","",[7]道具信息!J308)</f>
        <v/>
      </c>
      <c r="K308" s="114" t="str">
        <f>IF([7]道具信息!K308="","",[7]道具信息!K308)</f>
        <v/>
      </c>
      <c r="L308" s="114" t="str">
        <f>IF([7]道具信息!L308="","",[7]道具信息!L308)</f>
        <v/>
      </c>
      <c r="M308" s="114" t="str">
        <f>IF([7]道具信息!M308="","",[7]道具信息!M308)</f>
        <v/>
      </c>
      <c r="N308" s="114" t="str">
        <f>IF([7]道具信息!N308="","",[7]道具信息!N308)</f>
        <v/>
      </c>
      <c r="O308" s="114" t="str">
        <f>IF([7]道具信息!O308="","",[7]道具信息!O308)</f>
        <v/>
      </c>
      <c r="P308" s="114" t="str">
        <f>IF([7]道具信息!P308="","",[7]道具信息!P308)</f>
        <v/>
      </c>
      <c r="Q308" s="114" t="str">
        <f>IF([7]道具信息!Q308="","",[7]道具信息!Q308)</f>
        <v/>
      </c>
      <c r="R308" s="114" t="str">
        <f>IF([7]道具信息!R308="","",[7]道具信息!R308)</f>
        <v/>
      </c>
      <c r="S308" s="114" t="str">
        <f>IF([7]道具信息!S308="","",[7]道具信息!S308)</f>
        <v/>
      </c>
      <c r="T308" s="114" t="str">
        <f>IF([7]道具信息!T308="","",[7]道具信息!T308)</f>
        <v/>
      </c>
      <c r="U308" s="114" t="str">
        <f>IF([7]道具信息!U308="","",[7]道具信息!U308)</f>
        <v/>
      </c>
      <c r="V308" s="114" t="str">
        <f>IF([7]道具信息!V308="","",[7]道具信息!V308)</f>
        <v/>
      </c>
      <c r="W308" s="114" t="str">
        <f>IF([7]道具信息!W308="","",[7]道具信息!W308)</f>
        <v/>
      </c>
      <c r="X308" s="114" t="str">
        <f>IF([7]道具信息!X308="","",[7]道具信息!X308)</f>
        <v/>
      </c>
      <c r="Y308" s="114" t="str">
        <f>IF([7]道具信息!Y308="","",[7]道具信息!Y308)</f>
        <v/>
      </c>
      <c r="Z308" s="114" t="str">
        <f>IF([7]道具信息!Z308="","",[7]道具信息!Z308)</f>
        <v/>
      </c>
    </row>
    <row r="309" spans="1:26" x14ac:dyDescent="0.2">
      <c r="A309" s="114" t="str">
        <f>IF([7]道具信息!A309="","",[7]道具信息!A309)</f>
        <v/>
      </c>
      <c r="B309" s="114" t="str">
        <f>IF([7]道具信息!B309="","",[7]道具信息!B309)</f>
        <v/>
      </c>
      <c r="C309" s="114">
        <f>IF([7]道具信息!C309="","",[7]道具信息!C309)</f>
        <v>23014</v>
      </c>
      <c r="D309" s="114" t="str">
        <f>IF([7]道具信息!D309="","",[7]道具信息!D309)</f>
        <v>橙色武将自选宝箱碎片</v>
      </c>
      <c r="E309" s="114">
        <f>IF([7]道具信息!E309="","",[7]道具信息!E309)</f>
        <v>160</v>
      </c>
      <c r="F309" s="114">
        <f>IF([7]道具信息!F309="","",[7]道具信息!F309)</f>
        <v>1</v>
      </c>
      <c r="G309" s="114">
        <f>IF([7]道具信息!G309="","",[7]道具信息!G309)</f>
        <v>1</v>
      </c>
      <c r="H309" s="114">
        <f>IF([7]道具信息!H309="","",[7]道具信息!H309)</f>
        <v>1</v>
      </c>
      <c r="I309" s="114">
        <f>IF([7]道具信息!I309="","",[7]道具信息!I309)</f>
        <v>160</v>
      </c>
      <c r="J309" s="114">
        <f>IF([7]道具信息!J309="","",[7]道具信息!J309)</f>
        <v>160</v>
      </c>
      <c r="K309" s="114">
        <f>IF([7]道具信息!K309="","",[7]道具信息!K309)</f>
        <v>160</v>
      </c>
      <c r="L309" s="114" t="str">
        <f>IF([7]道具信息!L309="","",[7]道具信息!L309)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309" s="114" t="str">
        <f>IF([7]道具信息!M309="","",[7]道具信息!M309)</f>
        <v/>
      </c>
      <c r="N309" s="114" t="str">
        <f>IF([7]道具信息!N309="","",[7]道具信息!N309)</f>
        <v/>
      </c>
      <c r="O309" s="114" t="str">
        <f>IF([7]道具信息!O309="","",[7]道具信息!O309)</f>
        <v/>
      </c>
      <c r="P309" s="114" t="str">
        <f>IF([7]道具信息!P309="","",[7]道具信息!P309)</f>
        <v/>
      </c>
      <c r="Q309" s="114" t="str">
        <f>IF([7]道具信息!Q309="","",[7]道具信息!Q309)</f>
        <v/>
      </c>
      <c r="R309" s="114" t="str">
        <f>IF([7]道具信息!R309="","",[7]道具信息!R309)</f>
        <v/>
      </c>
      <c r="S309" s="114" t="str">
        <f>IF([7]道具信息!S309="","",[7]道具信息!S309)</f>
        <v/>
      </c>
      <c r="T309" s="114" t="str">
        <f>IF([7]道具信息!T309="","",[7]道具信息!T309)</f>
        <v/>
      </c>
      <c r="U309" s="114" t="str">
        <f>IF([7]道具信息!U309="","",[7]道具信息!U309)</f>
        <v/>
      </c>
      <c r="V309" s="114" t="str">
        <f>IF([7]道具信息!V309="","",[7]道具信息!V309)</f>
        <v/>
      </c>
      <c r="W309" s="114" t="str">
        <f>IF([7]道具信息!W309="","",[7]道具信息!W309)</f>
        <v/>
      </c>
      <c r="X309" s="114" t="str">
        <f>IF([7]道具信息!X309="","",[7]道具信息!X309)</f>
        <v/>
      </c>
      <c r="Y309" s="114" t="str">
        <f>IF([7]道具信息!Y309="","",[7]道具信息!Y309)</f>
        <v/>
      </c>
      <c r="Z309" s="114" t="str">
        <f>IF([7]道具信息!Z309="","",[7]道具信息!Z309)</f>
        <v/>
      </c>
    </row>
    <row r="310" spans="1:26" x14ac:dyDescent="0.2">
      <c r="A310" s="114" t="str">
        <f>IF([7]道具信息!A310="","",[7]道具信息!A310)</f>
        <v/>
      </c>
      <c r="B310" s="114" t="str">
        <f>IF([7]道具信息!B310="","",[7]道具信息!B310)</f>
        <v/>
      </c>
      <c r="C310" s="114">
        <f>IF([7]道具信息!C310="","",[7]道具信息!C310)</f>
        <v>23015</v>
      </c>
      <c r="D310" s="114" t="str">
        <f>IF([7]道具信息!D310="","",[7]道具信息!D310)</f>
        <v>橙色武将随机宝箱碎片</v>
      </c>
      <c r="E310" s="114">
        <f>IF([7]道具信息!E310="","",[7]道具信息!E310)</f>
        <v>60</v>
      </c>
      <c r="F310" s="114">
        <f>IF([7]道具信息!F310="","",[7]道具信息!F310)</f>
        <v>1</v>
      </c>
      <c r="G310" s="114">
        <f>IF([7]道具信息!G310="","",[7]道具信息!G310)</f>
        <v>1</v>
      </c>
      <c r="H310" s="114">
        <f>IF([7]道具信息!H310="","",[7]道具信息!H310)</f>
        <v>1</v>
      </c>
      <c r="I310" s="114" t="str">
        <f>IF([7]道具信息!I310="","",[7]道具信息!I310)</f>
        <v/>
      </c>
      <c r="J310" s="114" t="str">
        <f>IF([7]道具信息!J310="","",[7]道具信息!J310)</f>
        <v/>
      </c>
      <c r="K310" s="114" t="str">
        <f>IF([7]道具信息!K310="","",[7]道具信息!K310)</f>
        <v/>
      </c>
      <c r="L310" s="114" t="str">
        <f>IF([7]道具信息!L310="","",[7]道具信息!L310)</f>
        <v/>
      </c>
      <c r="M310" s="114" t="str">
        <f>IF([7]道具信息!M310="","",[7]道具信息!M310)</f>
        <v/>
      </c>
      <c r="N310" s="114" t="str">
        <f>IF([7]道具信息!N310="","",[7]道具信息!N310)</f>
        <v/>
      </c>
      <c r="O310" s="114" t="str">
        <f>IF([7]道具信息!O310="","",[7]道具信息!O310)</f>
        <v/>
      </c>
      <c r="P310" s="114" t="str">
        <f>IF([7]道具信息!P310="","",[7]道具信息!P310)</f>
        <v/>
      </c>
      <c r="Q310" s="114" t="str">
        <f>IF([7]道具信息!Q310="","",[7]道具信息!Q310)</f>
        <v/>
      </c>
      <c r="R310" s="114" t="str">
        <f>IF([7]道具信息!R310="","",[7]道具信息!R310)</f>
        <v/>
      </c>
      <c r="S310" s="114" t="str">
        <f>IF([7]道具信息!S310="","",[7]道具信息!S310)</f>
        <v/>
      </c>
      <c r="T310" s="114" t="str">
        <f>IF([7]道具信息!T310="","",[7]道具信息!T310)</f>
        <v/>
      </c>
      <c r="U310" s="114" t="str">
        <f>IF([7]道具信息!U310="","",[7]道具信息!U310)</f>
        <v/>
      </c>
      <c r="V310" s="114" t="str">
        <f>IF([7]道具信息!V310="","",[7]道具信息!V310)</f>
        <v/>
      </c>
      <c r="W310" s="114" t="str">
        <f>IF([7]道具信息!W310="","",[7]道具信息!W310)</f>
        <v/>
      </c>
      <c r="X310" s="114" t="str">
        <f>IF([7]道具信息!X310="","",[7]道具信息!X310)</f>
        <v/>
      </c>
      <c r="Y310" s="114" t="str">
        <f>IF([7]道具信息!Y310="","",[7]道具信息!Y310)</f>
        <v/>
      </c>
      <c r="Z310" s="114" t="str">
        <f>IF([7]道具信息!Z310="","",[7]道具信息!Z310)</f>
        <v/>
      </c>
    </row>
    <row r="311" spans="1:26" x14ac:dyDescent="0.2">
      <c r="A311" s="114" t="str">
        <f>IF([7]道具信息!A311="","",[7]道具信息!A311)</f>
        <v/>
      </c>
      <c r="B311" s="114" t="str">
        <f>IF([7]道具信息!B311="","",[7]道具信息!B311)</f>
        <v/>
      </c>
      <c r="C311" s="114">
        <f>IF([7]道具信息!C311="","",[7]道具信息!C311)</f>
        <v>23016</v>
      </c>
      <c r="D311" s="114" t="str">
        <f>IF([7]道具信息!D311="","",[7]道具信息!D311)</f>
        <v>紫色武将随机宝箱碎片</v>
      </c>
      <c r="E311" s="114">
        <f>IF([7]道具信息!E311="","",[7]道具信息!E311)</f>
        <v>36</v>
      </c>
      <c r="F311" s="114">
        <f>IF([7]道具信息!F311="","",[7]道具信息!F311)</f>
        <v>1</v>
      </c>
      <c r="G311" s="114">
        <f>IF([7]道具信息!G311="","",[7]道具信息!G311)</f>
        <v>1</v>
      </c>
      <c r="H311" s="114">
        <f>IF([7]道具信息!H311="","",[7]道具信息!H311)</f>
        <v>1</v>
      </c>
      <c r="I311" s="114">
        <f>IF([7]道具信息!I311="","",[7]道具信息!I311)</f>
        <v>36</v>
      </c>
      <c r="J311" s="114">
        <f>IF([7]道具信息!J311="","",[7]道具信息!J311)</f>
        <v>36</v>
      </c>
      <c r="K311" s="114">
        <f>IF([7]道具信息!K311="","",[7]道具信息!K311)</f>
        <v>36</v>
      </c>
      <c r="L311" s="114" t="str">
        <f>IF([7]道具信息!L311="","",[7]道具信息!L311)</f>
        <v>集齐10个碎片可以合成，随机获得下列武将中的一个：\n聂荌、专诸、钟无艳、田忌、春申君、莫邪、孙叔敖、西门豹、暴鸢、秦开</v>
      </c>
      <c r="M311" s="114" t="str">
        <f>IF([7]道具信息!M311="","",[7]道具信息!M311)</f>
        <v/>
      </c>
      <c r="N311" s="114" t="str">
        <f>IF([7]道具信息!N311="","",[7]道具信息!N311)</f>
        <v/>
      </c>
      <c r="O311" s="114" t="str">
        <f>IF([7]道具信息!O311="","",[7]道具信息!O311)</f>
        <v/>
      </c>
      <c r="P311" s="114" t="str">
        <f>IF([7]道具信息!P311="","",[7]道具信息!P311)</f>
        <v/>
      </c>
      <c r="Q311" s="114" t="str">
        <f>IF([7]道具信息!Q311="","",[7]道具信息!Q311)</f>
        <v/>
      </c>
      <c r="R311" s="114" t="str">
        <f>IF([7]道具信息!R311="","",[7]道具信息!R311)</f>
        <v/>
      </c>
      <c r="S311" s="114" t="str">
        <f>IF([7]道具信息!S311="","",[7]道具信息!S311)</f>
        <v/>
      </c>
      <c r="T311" s="114" t="str">
        <f>IF([7]道具信息!T311="","",[7]道具信息!T311)</f>
        <v/>
      </c>
      <c r="U311" s="114" t="str">
        <f>IF([7]道具信息!U311="","",[7]道具信息!U311)</f>
        <v/>
      </c>
      <c r="V311" s="114" t="str">
        <f>IF([7]道具信息!V311="","",[7]道具信息!V311)</f>
        <v/>
      </c>
      <c r="W311" s="114" t="str">
        <f>IF([7]道具信息!W311="","",[7]道具信息!W311)</f>
        <v/>
      </c>
      <c r="X311" s="114" t="str">
        <f>IF([7]道具信息!X311="","",[7]道具信息!X311)</f>
        <v/>
      </c>
      <c r="Y311" s="114" t="str">
        <f>IF([7]道具信息!Y311="","",[7]道具信息!Y311)</f>
        <v/>
      </c>
      <c r="Z311" s="114" t="str">
        <f>IF([7]道具信息!Z311="","",[7]道具信息!Z311)</f>
        <v/>
      </c>
    </row>
    <row r="312" spans="1:26" x14ac:dyDescent="0.2">
      <c r="A312" s="114" t="str">
        <f>IF([7]道具信息!A312="","",[7]道具信息!A312)</f>
        <v/>
      </c>
      <c r="B312" s="114" t="str">
        <f>IF([7]道具信息!B312="","",[7]道具信息!B312)</f>
        <v/>
      </c>
      <c r="C312" s="114" t="str">
        <f>IF([7]道具信息!C312="","",[7]道具信息!C312)</f>
        <v/>
      </c>
      <c r="D312" s="114" t="str">
        <f>IF([7]道具信息!D312="","",[7]道具信息!D312)</f>
        <v/>
      </c>
      <c r="E312" s="114" t="str">
        <f>IF([7]道具信息!E312="","",[7]道具信息!E312)</f>
        <v/>
      </c>
      <c r="F312" s="114">
        <f>IF([7]道具信息!F312="","",[7]道具信息!F312)</f>
        <v>1</v>
      </c>
      <c r="G312" s="114">
        <f>IF([7]道具信息!G312="","",[7]道具信息!G312)</f>
        <v>1</v>
      </c>
      <c r="H312" s="114">
        <f>IF([7]道具信息!H312="","",[7]道具信息!H312)</f>
        <v>1</v>
      </c>
      <c r="I312" s="114" t="str">
        <f>IF([7]道具信息!I312="","",[7]道具信息!I312)</f>
        <v/>
      </c>
      <c r="J312" s="114" t="str">
        <f>IF([7]道具信息!J312="","",[7]道具信息!J312)</f>
        <v/>
      </c>
      <c r="K312" s="114" t="str">
        <f>IF([7]道具信息!K312="","",[7]道具信息!K312)</f>
        <v/>
      </c>
      <c r="L312" s="114" t="str">
        <f>IF([7]道具信息!L312="","",[7]道具信息!L312)</f>
        <v/>
      </c>
      <c r="M312" s="114" t="str">
        <f>IF([7]道具信息!M312="","",[7]道具信息!M312)</f>
        <v/>
      </c>
      <c r="N312" s="114" t="str">
        <f>IF([7]道具信息!N312="","",[7]道具信息!N312)</f>
        <v/>
      </c>
      <c r="O312" s="114" t="str">
        <f>IF([7]道具信息!O312="","",[7]道具信息!O312)</f>
        <v/>
      </c>
      <c r="P312" s="114" t="str">
        <f>IF([7]道具信息!P312="","",[7]道具信息!P312)</f>
        <v/>
      </c>
      <c r="Q312" s="114" t="str">
        <f>IF([7]道具信息!Q312="","",[7]道具信息!Q312)</f>
        <v/>
      </c>
      <c r="R312" s="114" t="str">
        <f>IF([7]道具信息!R312="","",[7]道具信息!R312)</f>
        <v/>
      </c>
      <c r="S312" s="114" t="str">
        <f>IF([7]道具信息!S312="","",[7]道具信息!S312)</f>
        <v/>
      </c>
      <c r="T312" s="114" t="str">
        <f>IF([7]道具信息!T312="","",[7]道具信息!T312)</f>
        <v/>
      </c>
      <c r="U312" s="114" t="str">
        <f>IF([7]道具信息!U312="","",[7]道具信息!U312)</f>
        <v/>
      </c>
      <c r="V312" s="114" t="str">
        <f>IF([7]道具信息!V312="","",[7]道具信息!V312)</f>
        <v/>
      </c>
      <c r="W312" s="114" t="str">
        <f>IF([7]道具信息!W312="","",[7]道具信息!W312)</f>
        <v/>
      </c>
      <c r="X312" s="114" t="str">
        <f>IF([7]道具信息!X312="","",[7]道具信息!X312)</f>
        <v/>
      </c>
      <c r="Y312" s="114" t="str">
        <f>IF([7]道具信息!Y312="","",[7]道具信息!Y312)</f>
        <v/>
      </c>
      <c r="Z312" s="114" t="str">
        <f>IF([7]道具信息!Z312="","",[7]道具信息!Z312)</f>
        <v/>
      </c>
    </row>
    <row r="313" spans="1:26" x14ac:dyDescent="0.2">
      <c r="A313" s="114" t="str">
        <f>IF([7]道具信息!A313="","",[7]道具信息!A313)</f>
        <v/>
      </c>
      <c r="B313" s="114" t="str">
        <f>IF([7]道具信息!B313="","",[7]道具信息!B313)</f>
        <v/>
      </c>
      <c r="C313" s="114" t="str">
        <f>IF([7]道具信息!C313="","",[7]道具信息!C313)</f>
        <v/>
      </c>
      <c r="D313" s="114" t="str">
        <f>IF([7]道具信息!D313="","",[7]道具信息!D313)</f>
        <v>指定绿色装备</v>
      </c>
      <c r="E313" s="114">
        <f>IF([7]道具信息!E313="","",[7]道具信息!E313)</f>
        <v>35</v>
      </c>
      <c r="F313" s="114">
        <f>IF([7]道具信息!F313="","",[7]道具信息!F313)</f>
        <v>1</v>
      </c>
      <c r="G313" s="114">
        <f>IF([7]道具信息!G313="","",[7]道具信息!G313)</f>
        <v>1</v>
      </c>
      <c r="H313" s="114">
        <f>IF([7]道具信息!H313="","",[7]道具信息!H313)</f>
        <v>1</v>
      </c>
      <c r="I313" s="114">
        <f>IF([7]道具信息!I313="","",[7]道具信息!I313)</f>
        <v>35</v>
      </c>
      <c r="J313" s="114">
        <f>IF([7]道具信息!J313="","",[7]道具信息!J313)</f>
        <v>35</v>
      </c>
      <c r="K313" s="114">
        <f>IF([7]道具信息!K313="","",[7]道具信息!K313)</f>
        <v>35</v>
      </c>
      <c r="L313" s="114">
        <f>IF([7]道具信息!L313="","",[7]道具信息!L313)</f>
        <v>1</v>
      </c>
      <c r="M313" s="114" t="str">
        <f>IF([7]道具信息!M313="","",[7]道具信息!M313)</f>
        <v/>
      </c>
      <c r="N313" s="114" t="str">
        <f>IF([7]道具信息!N313="","",[7]道具信息!N313)</f>
        <v/>
      </c>
      <c r="O313" s="114" t="str">
        <f>IF([7]道具信息!O313="","",[7]道具信息!O313)</f>
        <v/>
      </c>
      <c r="P313" s="114" t="str">
        <f>IF([7]道具信息!P313="","",[7]道具信息!P313)</f>
        <v/>
      </c>
      <c r="Q313" s="114" t="str">
        <f>IF([7]道具信息!Q313="","",[7]道具信息!Q313)</f>
        <v/>
      </c>
      <c r="R313" s="114" t="str">
        <f>IF([7]道具信息!R313="","",[7]道具信息!R313)</f>
        <v/>
      </c>
      <c r="S313" s="114" t="str">
        <f>IF([7]道具信息!S313="","",[7]道具信息!S313)</f>
        <v/>
      </c>
      <c r="T313" s="114" t="str">
        <f>IF([7]道具信息!T313="","",[7]道具信息!T313)</f>
        <v/>
      </c>
      <c r="U313" s="114" t="str">
        <f>IF([7]道具信息!U313="","",[7]道具信息!U313)</f>
        <v/>
      </c>
      <c r="V313" s="114" t="str">
        <f>IF([7]道具信息!V313="","",[7]道具信息!V313)</f>
        <v/>
      </c>
      <c r="W313" s="114" t="str">
        <f>IF([7]道具信息!W313="","",[7]道具信息!W313)</f>
        <v/>
      </c>
      <c r="X313" s="114" t="str">
        <f>IF([7]道具信息!X313="","",[7]道具信息!X313)</f>
        <v/>
      </c>
      <c r="Y313" s="114" t="str">
        <f>IF([7]道具信息!Y313="","",[7]道具信息!Y313)</f>
        <v/>
      </c>
      <c r="Z313" s="114" t="str">
        <f>IF([7]道具信息!Z313="","",[7]道具信息!Z313)</f>
        <v/>
      </c>
    </row>
    <row r="314" spans="1:26" x14ac:dyDescent="0.2">
      <c r="A314" s="114" t="str">
        <f>IF([7]道具信息!A314="","",[7]道具信息!A314)</f>
        <v/>
      </c>
      <c r="B314" s="114" t="str">
        <f>IF([7]道具信息!B314="","",[7]道具信息!B314)</f>
        <v/>
      </c>
      <c r="C314" s="114" t="str">
        <f>IF([7]道具信息!C314="","",[7]道具信息!C314)</f>
        <v/>
      </c>
      <c r="D314" s="114" t="str">
        <f>IF([7]道具信息!D314="","",[7]道具信息!D314)</f>
        <v>指定蓝色装备</v>
      </c>
      <c r="E314" s="114">
        <f>IF([7]道具信息!E314="","",[7]道具信息!E314)</f>
        <v>120</v>
      </c>
      <c r="F314" s="114">
        <f>IF([7]道具信息!F314="","",[7]道具信息!F314)</f>
        <v>1</v>
      </c>
      <c r="G314" s="114">
        <f>IF([7]道具信息!G314="","",[7]道具信息!G314)</f>
        <v>1</v>
      </c>
      <c r="H314" s="114">
        <f>IF([7]道具信息!H314="","",[7]道具信息!H314)</f>
        <v>1</v>
      </c>
      <c r="I314" s="114" t="str">
        <f>IF([7]道具信息!I314="","",[7]道具信息!I314)</f>
        <v/>
      </c>
      <c r="J314" s="114" t="str">
        <f>IF([7]道具信息!J314="","",[7]道具信息!J314)</f>
        <v/>
      </c>
      <c r="K314" s="114" t="str">
        <f>IF([7]道具信息!K314="","",[7]道具信息!K314)</f>
        <v/>
      </c>
      <c r="L314" s="114" t="str">
        <f>IF([7]道具信息!L314="","",[7]道具信息!L314)</f>
        <v/>
      </c>
      <c r="M314" s="114" t="str">
        <f>IF([7]道具信息!M314="","",[7]道具信息!M314)</f>
        <v/>
      </c>
      <c r="N314" s="114" t="str">
        <f>IF([7]道具信息!N314="","",[7]道具信息!N314)</f>
        <v/>
      </c>
      <c r="O314" s="114" t="str">
        <f>IF([7]道具信息!O314="","",[7]道具信息!O314)</f>
        <v/>
      </c>
      <c r="P314" s="114" t="str">
        <f>IF([7]道具信息!P314="","",[7]道具信息!P314)</f>
        <v/>
      </c>
      <c r="Q314" s="114" t="str">
        <f>IF([7]道具信息!Q314="","",[7]道具信息!Q314)</f>
        <v/>
      </c>
      <c r="R314" s="114" t="str">
        <f>IF([7]道具信息!R314="","",[7]道具信息!R314)</f>
        <v/>
      </c>
      <c r="S314" s="114" t="str">
        <f>IF([7]道具信息!S314="","",[7]道具信息!S314)</f>
        <v/>
      </c>
      <c r="T314" s="114" t="str">
        <f>IF([7]道具信息!T314="","",[7]道具信息!T314)</f>
        <v/>
      </c>
      <c r="U314" s="114" t="str">
        <f>IF([7]道具信息!U314="","",[7]道具信息!U314)</f>
        <v/>
      </c>
      <c r="V314" s="114" t="str">
        <f>IF([7]道具信息!V314="","",[7]道具信息!V314)</f>
        <v/>
      </c>
      <c r="W314" s="114" t="str">
        <f>IF([7]道具信息!W314="","",[7]道具信息!W314)</f>
        <v/>
      </c>
      <c r="X314" s="114" t="str">
        <f>IF([7]道具信息!X314="","",[7]道具信息!X314)</f>
        <v/>
      </c>
      <c r="Y314" s="114" t="str">
        <f>IF([7]道具信息!Y314="","",[7]道具信息!Y314)</f>
        <v/>
      </c>
      <c r="Z314" s="114" t="str">
        <f>IF([7]道具信息!Z314="","",[7]道具信息!Z314)</f>
        <v/>
      </c>
    </row>
    <row r="315" spans="1:26" x14ac:dyDescent="0.2">
      <c r="A315" s="114" t="str">
        <f>IF([7]道具信息!A315="","",[7]道具信息!A315)</f>
        <v/>
      </c>
      <c r="B315" s="114" t="str">
        <f>IF([7]道具信息!B315="","",[7]道具信息!B315)</f>
        <v/>
      </c>
      <c r="C315" s="114" t="str">
        <f>IF([7]道具信息!C315="","",[7]道具信息!C315)</f>
        <v/>
      </c>
      <c r="D315" s="114" t="str">
        <f>IF([7]道具信息!D315="","",[7]道具信息!D315)</f>
        <v>指定紫色装备</v>
      </c>
      <c r="E315" s="114">
        <f>IF([7]道具信息!E315="","",[7]道具信息!E315)</f>
        <v>300</v>
      </c>
      <c r="F315" s="114">
        <f>IF([7]道具信息!F315="","",[7]道具信息!F315)</f>
        <v>1</v>
      </c>
      <c r="G315" s="114">
        <f>IF([7]道具信息!G315="","",[7]道具信息!G315)</f>
        <v>1</v>
      </c>
      <c r="H315" s="114">
        <f>IF([7]道具信息!H315="","",[7]道具信息!H315)</f>
        <v>1</v>
      </c>
      <c r="I315" s="114">
        <f>IF([7]道具信息!I315="","",[7]道具信息!I315)</f>
        <v>300</v>
      </c>
      <c r="J315" s="114">
        <f>IF([7]道具信息!J315="","",[7]道具信息!J315)</f>
        <v>300</v>
      </c>
      <c r="K315" s="114">
        <f>IF([7]道具信息!K315="","",[7]道具信息!K315)</f>
        <v>300</v>
      </c>
      <c r="L315" s="114">
        <f>IF([7]道具信息!L315="","",[7]道具信息!L315)</f>
        <v>2</v>
      </c>
      <c r="M315" s="114" t="str">
        <f>IF([7]道具信息!M315="","",[7]道具信息!M315)</f>
        <v/>
      </c>
      <c r="N315" s="114" t="str">
        <f>IF([7]道具信息!N315="","",[7]道具信息!N315)</f>
        <v/>
      </c>
      <c r="O315" s="114" t="str">
        <f>IF([7]道具信息!O315="","",[7]道具信息!O315)</f>
        <v/>
      </c>
      <c r="P315" s="114" t="str">
        <f>IF([7]道具信息!P315="","",[7]道具信息!P315)</f>
        <v/>
      </c>
      <c r="Q315" s="114" t="str">
        <f>IF([7]道具信息!Q315="","",[7]道具信息!Q315)</f>
        <v/>
      </c>
      <c r="R315" s="114" t="str">
        <f>IF([7]道具信息!R315="","",[7]道具信息!R315)</f>
        <v/>
      </c>
      <c r="S315" s="114" t="str">
        <f>IF([7]道具信息!S315="","",[7]道具信息!S315)</f>
        <v/>
      </c>
      <c r="T315" s="114" t="str">
        <f>IF([7]道具信息!T315="","",[7]道具信息!T315)</f>
        <v/>
      </c>
      <c r="U315" s="114" t="str">
        <f>IF([7]道具信息!U315="","",[7]道具信息!U315)</f>
        <v/>
      </c>
      <c r="V315" s="114" t="str">
        <f>IF([7]道具信息!V315="","",[7]道具信息!V315)</f>
        <v/>
      </c>
      <c r="W315" s="114" t="str">
        <f>IF([7]道具信息!W315="","",[7]道具信息!W315)</f>
        <v/>
      </c>
      <c r="X315" s="114" t="str">
        <f>IF([7]道具信息!X315="","",[7]道具信息!X315)</f>
        <v/>
      </c>
      <c r="Y315" s="114" t="str">
        <f>IF([7]道具信息!Y315="","",[7]道具信息!Y315)</f>
        <v/>
      </c>
      <c r="Z315" s="114" t="str">
        <f>IF([7]道具信息!Z315="","",[7]道具信息!Z315)</f>
        <v/>
      </c>
    </row>
    <row r="316" spans="1:26" x14ac:dyDescent="0.2">
      <c r="A316" s="114" t="str">
        <f>IF([7]道具信息!A316="","",[7]道具信息!A316)</f>
        <v/>
      </c>
      <c r="B316" s="114" t="str">
        <f>IF([7]道具信息!B316="","",[7]道具信息!B316)</f>
        <v/>
      </c>
      <c r="C316" s="114" t="str">
        <f>IF([7]道具信息!C316="","",[7]道具信息!C316)</f>
        <v/>
      </c>
      <c r="D316" s="114" t="str">
        <f>IF([7]道具信息!D316="","",[7]道具信息!D316)</f>
        <v>指定橙色装备</v>
      </c>
      <c r="E316" s="114">
        <f>IF([7]道具信息!E316="","",[7]道具信息!E316)</f>
        <v>800</v>
      </c>
      <c r="F316" s="114">
        <f>IF([7]道具信息!F316="","",[7]道具信息!F316)</f>
        <v>1</v>
      </c>
      <c r="G316" s="114">
        <f>IF([7]道具信息!G316="","",[7]道具信息!G316)</f>
        <v>1</v>
      </c>
      <c r="H316" s="114">
        <f>IF([7]道具信息!H316="","",[7]道具信息!H316)</f>
        <v>1</v>
      </c>
      <c r="I316" s="114">
        <f>IF([7]道具信息!I316="","",[7]道具信息!I316)</f>
        <v>800</v>
      </c>
      <c r="J316" s="114">
        <f>IF([7]道具信息!J316="","",[7]道具信息!J316)</f>
        <v>800</v>
      </c>
      <c r="K316" s="114">
        <f>IF([7]道具信息!K316="","",[7]道具信息!K316)</f>
        <v>800</v>
      </c>
      <c r="L316" s="114">
        <f>IF([7]道具信息!L316="","",[7]道具信息!L316)</f>
        <v>2.5</v>
      </c>
      <c r="M316" s="114" t="str">
        <f>IF([7]道具信息!M316="","",[7]道具信息!M316)</f>
        <v/>
      </c>
      <c r="N316" s="114" t="str">
        <f>IF([7]道具信息!N316="","",[7]道具信息!N316)</f>
        <v/>
      </c>
      <c r="O316" s="114" t="str">
        <f>IF([7]道具信息!O316="","",[7]道具信息!O316)</f>
        <v/>
      </c>
      <c r="P316" s="114" t="str">
        <f>IF([7]道具信息!P316="","",[7]道具信息!P316)</f>
        <v/>
      </c>
      <c r="Q316" s="114" t="str">
        <f>IF([7]道具信息!Q316="","",[7]道具信息!Q316)</f>
        <v/>
      </c>
      <c r="R316" s="114" t="str">
        <f>IF([7]道具信息!R316="","",[7]道具信息!R316)</f>
        <v/>
      </c>
      <c r="S316" s="114" t="str">
        <f>IF([7]道具信息!S316="","",[7]道具信息!S316)</f>
        <v/>
      </c>
      <c r="T316" s="114" t="str">
        <f>IF([7]道具信息!T316="","",[7]道具信息!T316)</f>
        <v/>
      </c>
      <c r="U316" s="114" t="str">
        <f>IF([7]道具信息!U316="","",[7]道具信息!U316)</f>
        <v/>
      </c>
      <c r="V316" s="114" t="str">
        <f>IF([7]道具信息!V316="","",[7]道具信息!V316)</f>
        <v/>
      </c>
      <c r="W316" s="114" t="str">
        <f>IF([7]道具信息!W316="","",[7]道具信息!W316)</f>
        <v/>
      </c>
      <c r="X316" s="114" t="str">
        <f>IF([7]道具信息!X316="","",[7]道具信息!X316)</f>
        <v/>
      </c>
      <c r="Y316" s="114" t="str">
        <f>IF([7]道具信息!Y316="","",[7]道具信息!Y316)</f>
        <v/>
      </c>
      <c r="Z316" s="114" t="str">
        <f>IF([7]道具信息!Z316="","",[7]道具信息!Z316)</f>
        <v/>
      </c>
    </row>
    <row r="317" spans="1:26" x14ac:dyDescent="0.2">
      <c r="A317" s="114" t="str">
        <f>IF([7]道具信息!A317="","",[7]道具信息!A317)</f>
        <v/>
      </c>
      <c r="B317" s="114" t="str">
        <f>IF([7]道具信息!B317="","",[7]道具信息!B317)</f>
        <v/>
      </c>
      <c r="C317" s="114" t="str">
        <f>IF([7]道具信息!C317="","",[7]道具信息!C317)</f>
        <v/>
      </c>
      <c r="D317" s="114" t="str">
        <f>IF([7]道具信息!D317="","",[7]道具信息!D317)</f>
        <v>指定红色装备</v>
      </c>
      <c r="E317" s="114">
        <f>IF([7]道具信息!E317="","",[7]道具信息!E317)</f>
        <v>7200</v>
      </c>
      <c r="F317" s="114">
        <f>IF([7]道具信息!F317="","",[7]道具信息!F317)</f>
        <v>1</v>
      </c>
      <c r="G317" s="114">
        <f>IF([7]道具信息!G317="","",[7]道具信息!G317)</f>
        <v>1</v>
      </c>
      <c r="H317" s="114">
        <f>IF([7]道具信息!H317="","",[7]道具信息!H317)</f>
        <v>1</v>
      </c>
      <c r="I317" s="114">
        <f>IF([7]道具信息!I317="","",[7]道具信息!I317)</f>
        <v>7200</v>
      </c>
      <c r="J317" s="114">
        <f>IF([7]道具信息!J317="","",[7]道具信息!J317)</f>
        <v>7200</v>
      </c>
      <c r="K317" s="114">
        <f>IF([7]道具信息!K317="","",[7]道具信息!K317)</f>
        <v>7200</v>
      </c>
      <c r="L317" s="114">
        <f>IF([7]道具信息!L317="","",[7]道具信息!L317)</f>
        <v>3</v>
      </c>
      <c r="M317" s="114" t="str">
        <f>IF([7]道具信息!M317="","",[7]道具信息!M317)</f>
        <v/>
      </c>
      <c r="N317" s="114" t="str">
        <f>IF([7]道具信息!N317="","",[7]道具信息!N317)</f>
        <v/>
      </c>
      <c r="O317" s="114" t="str">
        <f>IF([7]道具信息!O317="","",[7]道具信息!O317)</f>
        <v/>
      </c>
      <c r="P317" s="114" t="str">
        <f>IF([7]道具信息!P317="","",[7]道具信息!P317)</f>
        <v/>
      </c>
      <c r="Q317" s="114" t="str">
        <f>IF([7]道具信息!Q317="","",[7]道具信息!Q317)</f>
        <v/>
      </c>
      <c r="R317" s="114" t="str">
        <f>IF([7]道具信息!R317="","",[7]道具信息!R317)</f>
        <v/>
      </c>
      <c r="S317" s="114" t="str">
        <f>IF([7]道具信息!S317="","",[7]道具信息!S317)</f>
        <v/>
      </c>
      <c r="T317" s="114" t="str">
        <f>IF([7]道具信息!T317="","",[7]道具信息!T317)</f>
        <v/>
      </c>
      <c r="U317" s="114" t="str">
        <f>IF([7]道具信息!U317="","",[7]道具信息!U317)</f>
        <v/>
      </c>
      <c r="V317" s="114" t="str">
        <f>IF([7]道具信息!V317="","",[7]道具信息!V317)</f>
        <v/>
      </c>
      <c r="W317" s="114" t="str">
        <f>IF([7]道具信息!W317="","",[7]道具信息!W317)</f>
        <v/>
      </c>
      <c r="X317" s="114" t="str">
        <f>IF([7]道具信息!X317="","",[7]道具信息!X317)</f>
        <v/>
      </c>
      <c r="Y317" s="114" t="str">
        <f>IF([7]道具信息!Y317="","",[7]道具信息!Y317)</f>
        <v/>
      </c>
      <c r="Z317" s="114" t="str">
        <f>IF([7]道具信息!Z317="","",[7]道具信息!Z317)</f>
        <v/>
      </c>
    </row>
    <row r="318" spans="1:26" x14ac:dyDescent="0.2">
      <c r="A318" s="114" t="str">
        <f>IF([7]道具信息!A318="","",[7]道具信息!A318)</f>
        <v/>
      </c>
      <c r="B318" s="114" t="str">
        <f>IF([7]道具信息!B318="","",[7]道具信息!B318)</f>
        <v/>
      </c>
      <c r="C318" s="114" t="str">
        <f>IF([7]道具信息!C318="","",[7]道具信息!C318)</f>
        <v/>
      </c>
      <c r="D318" s="114" t="str">
        <f>IF([7]道具信息!D318="","",[7]道具信息!D318)</f>
        <v>指定红+装备</v>
      </c>
      <c r="E318" s="114">
        <f>IF([7]道具信息!E318="","",[7]道具信息!E318)</f>
        <v>14400</v>
      </c>
      <c r="F318" s="114">
        <f>IF([7]道具信息!F318="","",[7]道具信息!F318)</f>
        <v>1.56</v>
      </c>
      <c r="G318" s="114">
        <f>IF([7]道具信息!G318="","",[7]道具信息!G318)</f>
        <v>1.56</v>
      </c>
      <c r="H318" s="114">
        <f>IF([7]道具信息!H318="","",[7]道具信息!H318)</f>
        <v>1.56</v>
      </c>
      <c r="I318" s="114" t="str">
        <f>IF([7]道具信息!I318="","",[7]道具信息!I318)</f>
        <v/>
      </c>
      <c r="J318" s="114" t="str">
        <f>IF([7]道具信息!J318="","",[7]道具信息!J318)</f>
        <v/>
      </c>
      <c r="K318" s="114" t="str">
        <f>IF([7]道具信息!K318="","",[7]道具信息!K318)</f>
        <v/>
      </c>
      <c r="L318" s="114" t="str">
        <f>IF([7]道具信息!L318="","",[7]道具信息!L318)</f>
        <v/>
      </c>
      <c r="M318" s="114" t="str">
        <f>IF([7]道具信息!M318="","",[7]道具信息!M318)</f>
        <v/>
      </c>
      <c r="N318" s="114" t="str">
        <f>IF([7]道具信息!N318="","",[7]道具信息!N318)</f>
        <v/>
      </c>
      <c r="O318" s="114" t="str">
        <f>IF([7]道具信息!O318="","",[7]道具信息!O318)</f>
        <v/>
      </c>
      <c r="P318" s="114" t="str">
        <f>IF([7]道具信息!P318="","",[7]道具信息!P318)</f>
        <v/>
      </c>
      <c r="Q318" s="114" t="str">
        <f>IF([7]道具信息!Q318="","",[7]道具信息!Q318)</f>
        <v/>
      </c>
      <c r="R318" s="114" t="str">
        <f>IF([7]道具信息!R318="","",[7]道具信息!R318)</f>
        <v/>
      </c>
      <c r="S318" s="114" t="str">
        <f>IF([7]道具信息!S318="","",[7]道具信息!S318)</f>
        <v/>
      </c>
      <c r="T318" s="114" t="str">
        <f>IF([7]道具信息!T318="","",[7]道具信息!T318)</f>
        <v/>
      </c>
      <c r="U318" s="114" t="str">
        <f>IF([7]道具信息!U318="","",[7]道具信息!U318)</f>
        <v/>
      </c>
      <c r="V318" s="114" t="str">
        <f>IF([7]道具信息!V318="","",[7]道具信息!V318)</f>
        <v/>
      </c>
      <c r="W318" s="114" t="str">
        <f>IF([7]道具信息!W318="","",[7]道具信息!W318)</f>
        <v/>
      </c>
      <c r="X318" s="114" t="str">
        <f>IF([7]道具信息!X318="","",[7]道具信息!X318)</f>
        <v/>
      </c>
      <c r="Y318" s="114" t="str">
        <f>IF([7]道具信息!Y318="","",[7]道具信息!Y318)</f>
        <v/>
      </c>
      <c r="Z318" s="114" t="str">
        <f>IF([7]道具信息!Z318="","",[7]道具信息!Z318)</f>
        <v/>
      </c>
    </row>
    <row r="319" spans="1:26" x14ac:dyDescent="0.2">
      <c r="A319" s="114" t="str">
        <f>IF([7]道具信息!A319="","",[7]道具信息!A319)</f>
        <v/>
      </c>
      <c r="B319" s="114" t="str">
        <f>IF([7]道具信息!B319="","",[7]道具信息!B319)</f>
        <v/>
      </c>
      <c r="C319" s="114">
        <f>IF([7]道具信息!C319="","",[7]道具信息!C319)</f>
        <v>23215</v>
      </c>
      <c r="D319" s="114" t="str">
        <f>IF([7]道具信息!D319="","",[7]道具信息!D319)</f>
        <v>紫色武力装备礼包</v>
      </c>
      <c r="E319" s="114" t="str">
        <f>IF([7]道具信息!E319="","",[7]道具信息!E319)</f>
        <v/>
      </c>
      <c r="F319" s="114">
        <f>IF([7]道具信息!F319="","",[7]道具信息!F319)</f>
        <v>1</v>
      </c>
      <c r="G319" s="114">
        <f>IF([7]道具信息!G319="","",[7]道具信息!G319)</f>
        <v>1</v>
      </c>
      <c r="H319" s="114">
        <f>IF([7]道具信息!H319="","",[7]道具信息!H319)</f>
        <v>1</v>
      </c>
      <c r="I319" s="114" t="str">
        <f>IF([7]道具信息!I319="","",[7]道具信息!I319)</f>
        <v/>
      </c>
      <c r="J319" s="114" t="str">
        <f>IF([7]道具信息!J319="","",[7]道具信息!J319)</f>
        <v/>
      </c>
      <c r="K319" s="114" t="str">
        <f>IF([7]道具信息!K319="","",[7]道具信息!K319)</f>
        <v/>
      </c>
      <c r="L319" s="114" t="str">
        <f>IF([7]道具信息!L319="","",[7]道具信息!L319)</f>
        <v/>
      </c>
      <c r="M319" s="114" t="str">
        <f>IF([7]道具信息!M319="","",[7]道具信息!M319)</f>
        <v/>
      </c>
      <c r="N319" s="114" t="str">
        <f>IF([7]道具信息!N319="","",[7]道具信息!N319)</f>
        <v/>
      </c>
      <c r="O319" s="114" t="str">
        <f>IF([7]道具信息!O319="","",[7]道具信息!O319)</f>
        <v/>
      </c>
      <c r="P319" s="114" t="str">
        <f>IF([7]道具信息!P319="","",[7]道具信息!P319)</f>
        <v/>
      </c>
      <c r="Q319" s="114" t="str">
        <f>IF([7]道具信息!Q319="","",[7]道具信息!Q319)</f>
        <v/>
      </c>
      <c r="R319" s="114" t="str">
        <f>IF([7]道具信息!R319="","",[7]道具信息!R319)</f>
        <v/>
      </c>
      <c r="S319" s="114" t="str">
        <f>IF([7]道具信息!S319="","",[7]道具信息!S319)</f>
        <v/>
      </c>
      <c r="T319" s="114" t="str">
        <f>IF([7]道具信息!T319="","",[7]道具信息!T319)</f>
        <v/>
      </c>
      <c r="U319" s="114" t="str">
        <f>IF([7]道具信息!U319="","",[7]道具信息!U319)</f>
        <v/>
      </c>
      <c r="V319" s="114" t="str">
        <f>IF([7]道具信息!V319="","",[7]道具信息!V319)</f>
        <v/>
      </c>
      <c r="W319" s="114" t="str">
        <f>IF([7]道具信息!W319="","",[7]道具信息!W319)</f>
        <v/>
      </c>
      <c r="X319" s="114" t="str">
        <f>IF([7]道具信息!X319="","",[7]道具信息!X319)</f>
        <v/>
      </c>
      <c r="Y319" s="114" t="str">
        <f>IF([7]道具信息!Y319="","",[7]道具信息!Y319)</f>
        <v/>
      </c>
      <c r="Z319" s="114" t="str">
        <f>IF([7]道具信息!Z319="","",[7]道具信息!Z319)</f>
        <v/>
      </c>
    </row>
    <row r="320" spans="1:26" x14ac:dyDescent="0.2">
      <c r="A320" s="114" t="str">
        <f>IF([7]道具信息!A320="","",[7]道具信息!A320)</f>
        <v/>
      </c>
      <c r="B320" s="114" t="str">
        <f>IF([7]道具信息!B320="","",[7]道具信息!B320)</f>
        <v/>
      </c>
      <c r="C320" s="114">
        <f>IF([7]道具信息!C320="","",[7]道具信息!C320)</f>
        <v>23216</v>
      </c>
      <c r="D320" s="114" t="str">
        <f>IF([7]道具信息!D320="","",[7]道具信息!D320)</f>
        <v>紫色智力装备礼包</v>
      </c>
      <c r="E320" s="114" t="str">
        <f>IF([7]道具信息!E320="","",[7]道具信息!E320)</f>
        <v/>
      </c>
      <c r="F320" s="114">
        <f>IF([7]道具信息!F320="","",[7]道具信息!F320)</f>
        <v>1</v>
      </c>
      <c r="G320" s="114">
        <f>IF([7]道具信息!G320="","",[7]道具信息!G320)</f>
        <v>1</v>
      </c>
      <c r="H320" s="114">
        <f>IF([7]道具信息!H320="","",[7]道具信息!H320)</f>
        <v>1</v>
      </c>
      <c r="I320" s="114" t="str">
        <f>IF([7]道具信息!I320="","",[7]道具信息!I320)</f>
        <v/>
      </c>
      <c r="J320" s="114" t="str">
        <f>IF([7]道具信息!J320="","",[7]道具信息!J320)</f>
        <v/>
      </c>
      <c r="K320" s="114" t="str">
        <f>IF([7]道具信息!K320="","",[7]道具信息!K320)</f>
        <v/>
      </c>
      <c r="L320" s="114" t="str">
        <f>IF([7]道具信息!L320="","",[7]道具信息!L320)</f>
        <v/>
      </c>
      <c r="M320" s="114" t="str">
        <f>IF([7]道具信息!M320="","",[7]道具信息!M320)</f>
        <v/>
      </c>
      <c r="N320" s="114" t="str">
        <f>IF([7]道具信息!N320="","",[7]道具信息!N320)</f>
        <v/>
      </c>
      <c r="O320" s="114" t="str">
        <f>IF([7]道具信息!O320="","",[7]道具信息!O320)</f>
        <v/>
      </c>
      <c r="P320" s="114" t="str">
        <f>IF([7]道具信息!P320="","",[7]道具信息!P320)</f>
        <v/>
      </c>
      <c r="Q320" s="114" t="str">
        <f>IF([7]道具信息!Q320="","",[7]道具信息!Q320)</f>
        <v/>
      </c>
      <c r="R320" s="114" t="str">
        <f>IF([7]道具信息!R320="","",[7]道具信息!R320)</f>
        <v/>
      </c>
      <c r="S320" s="114" t="str">
        <f>IF([7]道具信息!S320="","",[7]道具信息!S320)</f>
        <v/>
      </c>
      <c r="T320" s="114" t="str">
        <f>IF([7]道具信息!T320="","",[7]道具信息!T320)</f>
        <v/>
      </c>
      <c r="U320" s="114" t="str">
        <f>IF([7]道具信息!U320="","",[7]道具信息!U320)</f>
        <v/>
      </c>
      <c r="V320" s="114" t="str">
        <f>IF([7]道具信息!V320="","",[7]道具信息!V320)</f>
        <v/>
      </c>
      <c r="W320" s="114" t="str">
        <f>IF([7]道具信息!W320="","",[7]道具信息!W320)</f>
        <v/>
      </c>
      <c r="X320" s="114" t="str">
        <f>IF([7]道具信息!X320="","",[7]道具信息!X320)</f>
        <v/>
      </c>
      <c r="Y320" s="114" t="str">
        <f>IF([7]道具信息!Y320="","",[7]道具信息!Y320)</f>
        <v/>
      </c>
      <c r="Z320" s="114" t="str">
        <f>IF([7]道具信息!Z320="","",[7]道具信息!Z320)</f>
        <v/>
      </c>
    </row>
    <row r="321" spans="1:26" x14ac:dyDescent="0.2">
      <c r="A321" s="114" t="str">
        <f>IF([7]道具信息!A321="","",[7]道具信息!A321)</f>
        <v/>
      </c>
      <c r="B321" s="114" t="str">
        <f>IF([7]道具信息!B321="","",[7]道具信息!B321)</f>
        <v/>
      </c>
      <c r="C321" s="114">
        <f>IF([7]道具信息!C321="","",[7]道具信息!C321)</f>
        <v>23217</v>
      </c>
      <c r="D321" s="114" t="str">
        <f>IF([7]道具信息!D321="","",[7]道具信息!D321)</f>
        <v>橙色统率装备礼包</v>
      </c>
      <c r="E321" s="114" t="str">
        <f>IF([7]道具信息!E321="","",[7]道具信息!E321)</f>
        <v/>
      </c>
      <c r="F321" s="114">
        <f>IF([7]道具信息!F321="","",[7]道具信息!F321)</f>
        <v>1</v>
      </c>
      <c r="G321" s="114">
        <f>IF([7]道具信息!G321="","",[7]道具信息!G321)</f>
        <v>1</v>
      </c>
      <c r="H321" s="114">
        <f>IF([7]道具信息!H321="","",[7]道具信息!H321)</f>
        <v>1</v>
      </c>
      <c r="I321" s="114" t="str">
        <f>IF([7]道具信息!I321="","",[7]道具信息!I321)</f>
        <v/>
      </c>
      <c r="J321" s="114" t="str">
        <f>IF([7]道具信息!J321="","",[7]道具信息!J321)</f>
        <v/>
      </c>
      <c r="K321" s="114" t="str">
        <f>IF([7]道具信息!K321="","",[7]道具信息!K321)</f>
        <v/>
      </c>
      <c r="L321" s="114" t="str">
        <f>IF([7]道具信息!L321="","",[7]道具信息!L321)</f>
        <v/>
      </c>
      <c r="M321" s="114" t="str">
        <f>IF([7]道具信息!M321="","",[7]道具信息!M321)</f>
        <v/>
      </c>
      <c r="N321" s="114" t="str">
        <f>IF([7]道具信息!N321="","",[7]道具信息!N321)</f>
        <v/>
      </c>
      <c r="O321" s="114" t="str">
        <f>IF([7]道具信息!O321="","",[7]道具信息!O321)</f>
        <v/>
      </c>
      <c r="P321" s="114" t="str">
        <f>IF([7]道具信息!P321="","",[7]道具信息!P321)</f>
        <v/>
      </c>
      <c r="Q321" s="114" t="str">
        <f>IF([7]道具信息!Q321="","",[7]道具信息!Q321)</f>
        <v/>
      </c>
      <c r="R321" s="114" t="str">
        <f>IF([7]道具信息!R321="","",[7]道具信息!R321)</f>
        <v/>
      </c>
      <c r="S321" s="114" t="str">
        <f>IF([7]道具信息!S321="","",[7]道具信息!S321)</f>
        <v/>
      </c>
      <c r="T321" s="114" t="str">
        <f>IF([7]道具信息!T321="","",[7]道具信息!T321)</f>
        <v/>
      </c>
      <c r="U321" s="114" t="str">
        <f>IF([7]道具信息!U321="","",[7]道具信息!U321)</f>
        <v/>
      </c>
      <c r="V321" s="114" t="str">
        <f>IF([7]道具信息!V321="","",[7]道具信息!V321)</f>
        <v/>
      </c>
      <c r="W321" s="114" t="str">
        <f>IF([7]道具信息!W321="","",[7]道具信息!W321)</f>
        <v/>
      </c>
      <c r="X321" s="114" t="str">
        <f>IF([7]道具信息!X321="","",[7]道具信息!X321)</f>
        <v/>
      </c>
      <c r="Y321" s="114" t="str">
        <f>IF([7]道具信息!Y321="","",[7]道具信息!Y321)</f>
        <v/>
      </c>
      <c r="Z321" s="114" t="str">
        <f>IF([7]道具信息!Z321="","",[7]道具信息!Z321)</f>
        <v/>
      </c>
    </row>
    <row r="322" spans="1:26" x14ac:dyDescent="0.2">
      <c r="A322" s="114" t="str">
        <f>IF([7]道具信息!A322="","",[7]道具信息!A322)</f>
        <v/>
      </c>
      <c r="B322" s="114" t="str">
        <f>IF([7]道具信息!B322="","",[7]道具信息!B322)</f>
        <v/>
      </c>
      <c r="C322" s="114">
        <f>IF([7]道具信息!C322="","",[7]道具信息!C322)</f>
        <v>23218</v>
      </c>
      <c r="D322" s="114" t="str">
        <f>IF([7]道具信息!D322="","",[7]道具信息!D322)</f>
        <v>橙色智力装备礼包</v>
      </c>
      <c r="E322" s="114" t="str">
        <f>IF([7]道具信息!E322="","",[7]道具信息!E322)</f>
        <v/>
      </c>
      <c r="F322" s="114">
        <f>IF([7]道具信息!F322="","",[7]道具信息!F322)</f>
        <v>1</v>
      </c>
      <c r="G322" s="114">
        <f>IF([7]道具信息!G322="","",[7]道具信息!G322)</f>
        <v>1</v>
      </c>
      <c r="H322" s="114">
        <f>IF([7]道具信息!H322="","",[7]道具信息!H322)</f>
        <v>1</v>
      </c>
      <c r="I322" s="114" t="str">
        <f>IF([7]道具信息!I322="","",[7]道具信息!I322)</f>
        <v/>
      </c>
      <c r="J322" s="114" t="str">
        <f>IF([7]道具信息!J322="","",[7]道具信息!J322)</f>
        <v/>
      </c>
      <c r="K322" s="114" t="str">
        <f>IF([7]道具信息!K322="","",[7]道具信息!K322)</f>
        <v/>
      </c>
      <c r="L322" s="114" t="str">
        <f>IF([7]道具信息!L322="","",[7]道具信息!L322)</f>
        <v/>
      </c>
      <c r="M322" s="114" t="str">
        <f>IF([7]道具信息!M322="","",[7]道具信息!M322)</f>
        <v/>
      </c>
      <c r="N322" s="114" t="str">
        <f>IF([7]道具信息!N322="","",[7]道具信息!N322)</f>
        <v/>
      </c>
      <c r="O322" s="114" t="str">
        <f>IF([7]道具信息!O322="","",[7]道具信息!O322)</f>
        <v/>
      </c>
      <c r="P322" s="114" t="str">
        <f>IF([7]道具信息!P322="","",[7]道具信息!P322)</f>
        <v/>
      </c>
      <c r="Q322" s="114" t="str">
        <f>IF([7]道具信息!Q322="","",[7]道具信息!Q322)</f>
        <v/>
      </c>
      <c r="R322" s="114" t="str">
        <f>IF([7]道具信息!R322="","",[7]道具信息!R322)</f>
        <v/>
      </c>
      <c r="S322" s="114" t="str">
        <f>IF([7]道具信息!S322="","",[7]道具信息!S322)</f>
        <v/>
      </c>
      <c r="T322" s="114" t="str">
        <f>IF([7]道具信息!T322="","",[7]道具信息!T322)</f>
        <v/>
      </c>
      <c r="U322" s="114" t="str">
        <f>IF([7]道具信息!U322="","",[7]道具信息!U322)</f>
        <v/>
      </c>
      <c r="V322" s="114" t="str">
        <f>IF([7]道具信息!V322="","",[7]道具信息!V322)</f>
        <v/>
      </c>
      <c r="W322" s="114" t="str">
        <f>IF([7]道具信息!W322="","",[7]道具信息!W322)</f>
        <v/>
      </c>
      <c r="X322" s="114" t="str">
        <f>IF([7]道具信息!X322="","",[7]道具信息!X322)</f>
        <v/>
      </c>
      <c r="Y322" s="114" t="str">
        <f>IF([7]道具信息!Y322="","",[7]道具信息!Y322)</f>
        <v/>
      </c>
      <c r="Z322" s="114" t="str">
        <f>IF([7]道具信息!Z322="","",[7]道具信息!Z322)</f>
        <v/>
      </c>
    </row>
    <row r="323" spans="1:26" x14ac:dyDescent="0.2">
      <c r="A323" s="114" t="str">
        <f>IF([7]道具信息!A323="","",[7]道具信息!A323)</f>
        <v/>
      </c>
      <c r="B323" s="114" t="str">
        <f>IF([7]道具信息!B323="","",[7]道具信息!B323)</f>
        <v/>
      </c>
      <c r="C323" s="114">
        <f>IF([7]道具信息!C323="","",[7]道具信息!C323)</f>
        <v>23219</v>
      </c>
      <c r="D323" s="114" t="str">
        <f>IF([7]道具信息!D323="","",[7]道具信息!D323)</f>
        <v>橙色武力装备礼包</v>
      </c>
      <c r="E323" s="114" t="str">
        <f>IF([7]道具信息!E323="","",[7]道具信息!E323)</f>
        <v/>
      </c>
      <c r="F323" s="114">
        <f>IF([7]道具信息!F323="","",[7]道具信息!F323)</f>
        <v>1</v>
      </c>
      <c r="G323" s="114">
        <f>IF([7]道具信息!G323="","",[7]道具信息!G323)</f>
        <v>1</v>
      </c>
      <c r="H323" s="114">
        <f>IF([7]道具信息!H323="","",[7]道具信息!H323)</f>
        <v>1</v>
      </c>
      <c r="I323" s="114" t="str">
        <f>IF([7]道具信息!I323="","",[7]道具信息!I323)</f>
        <v/>
      </c>
      <c r="J323" s="114" t="str">
        <f>IF([7]道具信息!J323="","",[7]道具信息!J323)</f>
        <v/>
      </c>
      <c r="K323" s="114" t="str">
        <f>IF([7]道具信息!K323="","",[7]道具信息!K323)</f>
        <v/>
      </c>
      <c r="L323" s="114" t="str">
        <f>IF([7]道具信息!L323="","",[7]道具信息!L323)</f>
        <v/>
      </c>
      <c r="M323" s="114" t="str">
        <f>IF([7]道具信息!M323="","",[7]道具信息!M323)</f>
        <v/>
      </c>
      <c r="N323" s="114" t="str">
        <f>IF([7]道具信息!N323="","",[7]道具信息!N323)</f>
        <v/>
      </c>
      <c r="O323" s="114" t="str">
        <f>IF([7]道具信息!O323="","",[7]道具信息!O323)</f>
        <v/>
      </c>
      <c r="P323" s="114" t="str">
        <f>IF([7]道具信息!P323="","",[7]道具信息!P323)</f>
        <v/>
      </c>
      <c r="Q323" s="114" t="str">
        <f>IF([7]道具信息!Q323="","",[7]道具信息!Q323)</f>
        <v/>
      </c>
      <c r="R323" s="114" t="str">
        <f>IF([7]道具信息!R323="","",[7]道具信息!R323)</f>
        <v/>
      </c>
      <c r="S323" s="114" t="str">
        <f>IF([7]道具信息!S323="","",[7]道具信息!S323)</f>
        <v/>
      </c>
      <c r="T323" s="114" t="str">
        <f>IF([7]道具信息!T323="","",[7]道具信息!T323)</f>
        <v/>
      </c>
      <c r="U323" s="114" t="str">
        <f>IF([7]道具信息!U323="","",[7]道具信息!U323)</f>
        <v/>
      </c>
      <c r="V323" s="114" t="str">
        <f>IF([7]道具信息!V323="","",[7]道具信息!V323)</f>
        <v/>
      </c>
      <c r="W323" s="114" t="str">
        <f>IF([7]道具信息!W323="","",[7]道具信息!W323)</f>
        <v/>
      </c>
      <c r="X323" s="114" t="str">
        <f>IF([7]道具信息!X323="","",[7]道具信息!X323)</f>
        <v/>
      </c>
      <c r="Y323" s="114" t="str">
        <f>IF([7]道具信息!Y323="","",[7]道具信息!Y323)</f>
        <v/>
      </c>
      <c r="Z323" s="114" t="str">
        <f>IF([7]道具信息!Z323="","",[7]道具信息!Z323)</f>
        <v/>
      </c>
    </row>
    <row r="324" spans="1:26" x14ac:dyDescent="0.2">
      <c r="A324" s="114" t="str">
        <f>IF([7]道具信息!A324="","",[7]道具信息!A324)</f>
        <v/>
      </c>
      <c r="B324" s="114" t="str">
        <f>IF([7]道具信息!B324="","",[7]道具信息!B324)</f>
        <v/>
      </c>
      <c r="C324" s="114">
        <f>IF([7]道具信息!C324="","",[7]道具信息!C324)</f>
        <v>22118</v>
      </c>
      <c r="D324" s="114" t="str">
        <f>IF([7]道具信息!D324="","",[7]道具信息!D324)</f>
        <v>负荆请罪武魂</v>
      </c>
      <c r="E324" s="114" t="str">
        <f>IF([7]道具信息!E324="","",[7]道具信息!E324)</f>
        <v/>
      </c>
      <c r="F324" s="114">
        <f>IF([7]道具信息!F324="","",[7]道具信息!F324)</f>
        <v>1</v>
      </c>
      <c r="G324" s="114">
        <f>IF([7]道具信息!G324="","",[7]道具信息!G324)</f>
        <v>1</v>
      </c>
      <c r="H324" s="114">
        <f>IF([7]道具信息!H324="","",[7]道具信息!H324)</f>
        <v>1</v>
      </c>
      <c r="I324" s="114" t="str">
        <f>IF([7]道具信息!I324="","",[7]道具信息!I324)</f>
        <v/>
      </c>
      <c r="J324" s="114" t="str">
        <f>IF([7]道具信息!J324="","",[7]道具信息!J324)</f>
        <v/>
      </c>
      <c r="K324" s="114" t="str">
        <f>IF([7]道具信息!K324="","",[7]道具信息!K324)</f>
        <v/>
      </c>
      <c r="L324" s="114" t="str">
        <f>IF([7]道具信息!L324="","",[7]道具信息!L324)</f>
        <v/>
      </c>
      <c r="M324" s="114" t="str">
        <f>IF([7]道具信息!M324="","",[7]道具信息!M324)</f>
        <v/>
      </c>
      <c r="N324" s="114" t="str">
        <f>IF([7]道具信息!N324="","",[7]道具信息!N324)</f>
        <v/>
      </c>
      <c r="O324" s="114" t="str">
        <f>IF([7]道具信息!O324="","",[7]道具信息!O324)</f>
        <v/>
      </c>
      <c r="P324" s="114" t="str">
        <f>IF([7]道具信息!P324="","",[7]道具信息!P324)</f>
        <v/>
      </c>
      <c r="Q324" s="114" t="str">
        <f>IF([7]道具信息!Q324="","",[7]道具信息!Q324)</f>
        <v/>
      </c>
      <c r="R324" s="114" t="str">
        <f>IF([7]道具信息!R324="","",[7]道具信息!R324)</f>
        <v/>
      </c>
      <c r="S324" s="114" t="str">
        <f>IF([7]道具信息!S324="","",[7]道具信息!S324)</f>
        <v/>
      </c>
      <c r="T324" s="114" t="str">
        <f>IF([7]道具信息!T324="","",[7]道具信息!T324)</f>
        <v/>
      </c>
      <c r="U324" s="114" t="str">
        <f>IF([7]道具信息!U324="","",[7]道具信息!U324)</f>
        <v/>
      </c>
      <c r="V324" s="114" t="str">
        <f>IF([7]道具信息!V324="","",[7]道具信息!V324)</f>
        <v/>
      </c>
      <c r="W324" s="114" t="str">
        <f>IF([7]道具信息!W324="","",[7]道具信息!W324)</f>
        <v/>
      </c>
      <c r="X324" s="114" t="str">
        <f>IF([7]道具信息!X324="","",[7]道具信息!X324)</f>
        <v/>
      </c>
      <c r="Y324" s="114" t="str">
        <f>IF([7]道具信息!Y324="","",[7]道具信息!Y324)</f>
        <v/>
      </c>
      <c r="Z324" s="114" t="str">
        <f>IF([7]道具信息!Z324="","",[7]道具信息!Z324)</f>
        <v/>
      </c>
    </row>
    <row r="325" spans="1:26" x14ac:dyDescent="0.2">
      <c r="A325" s="114" t="str">
        <f>IF([7]道具信息!A325="","",[7]道具信息!A325)</f>
        <v/>
      </c>
      <c r="B325" s="114" t="str">
        <f>IF([7]道具信息!B325="","",[7]道具信息!B325)</f>
        <v/>
      </c>
      <c r="C325" s="114" t="str">
        <f>IF([7]道具信息!C325="","",[7]道具信息!C325)</f>
        <v/>
      </c>
      <c r="D325" s="114" t="str">
        <f>IF([7]道具信息!D325="","",[7]道具信息!D325)</f>
        <v/>
      </c>
      <c r="E325" s="114" t="str">
        <f>IF([7]道具信息!E325="","",[7]道具信息!E325)</f>
        <v/>
      </c>
      <c r="F325" s="114">
        <f>IF([7]道具信息!F325="","",[7]道具信息!F325)</f>
        <v>1</v>
      </c>
      <c r="G325" s="114">
        <f>IF([7]道具信息!G325="","",[7]道具信息!G325)</f>
        <v>1</v>
      </c>
      <c r="H325" s="114">
        <f>IF([7]道具信息!H325="","",[7]道具信息!H325)</f>
        <v>1</v>
      </c>
      <c r="I325" s="114" t="str">
        <f>IF([7]道具信息!I325="","",[7]道具信息!I325)</f>
        <v/>
      </c>
      <c r="J325" s="114" t="str">
        <f>IF([7]道具信息!J325="","",[7]道具信息!J325)</f>
        <v/>
      </c>
      <c r="K325" s="114" t="str">
        <f>IF([7]道具信息!K325="","",[7]道具信息!K325)</f>
        <v/>
      </c>
      <c r="L325" s="114" t="str">
        <f>IF([7]道具信息!L325="","",[7]道具信息!L325)</f>
        <v/>
      </c>
      <c r="M325" s="114" t="str">
        <f>IF([7]道具信息!M325="","",[7]道具信息!M325)</f>
        <v/>
      </c>
      <c r="N325" s="114" t="str">
        <f>IF([7]道具信息!N325="","",[7]道具信息!N325)</f>
        <v/>
      </c>
      <c r="O325" s="114" t="str">
        <f>IF([7]道具信息!O325="","",[7]道具信息!O325)</f>
        <v/>
      </c>
      <c r="P325" s="114" t="str">
        <f>IF([7]道具信息!P325="","",[7]道具信息!P325)</f>
        <v/>
      </c>
      <c r="Q325" s="114" t="str">
        <f>IF([7]道具信息!Q325="","",[7]道具信息!Q325)</f>
        <v/>
      </c>
      <c r="R325" s="114" t="str">
        <f>IF([7]道具信息!R325="","",[7]道具信息!R325)</f>
        <v/>
      </c>
      <c r="S325" s="114" t="str">
        <f>IF([7]道具信息!S325="","",[7]道具信息!S325)</f>
        <v/>
      </c>
      <c r="T325" s="114" t="str">
        <f>IF([7]道具信息!T325="","",[7]道具信息!T325)</f>
        <v/>
      </c>
      <c r="U325" s="114" t="str">
        <f>IF([7]道具信息!U325="","",[7]道具信息!U325)</f>
        <v/>
      </c>
      <c r="V325" s="114" t="str">
        <f>IF([7]道具信息!V325="","",[7]道具信息!V325)</f>
        <v/>
      </c>
      <c r="W325" s="114" t="str">
        <f>IF([7]道具信息!W325="","",[7]道具信息!W325)</f>
        <v/>
      </c>
      <c r="X325" s="114" t="str">
        <f>IF([7]道具信息!X325="","",[7]道具信息!X325)</f>
        <v/>
      </c>
      <c r="Y325" s="114" t="str">
        <f>IF([7]道具信息!Y325="","",[7]道具信息!Y325)</f>
        <v/>
      </c>
      <c r="Z325" s="114" t="str">
        <f>IF([7]道具信息!Z325="","",[7]道具信息!Z325)</f>
        <v/>
      </c>
    </row>
    <row r="326" spans="1:26" x14ac:dyDescent="0.2">
      <c r="A326" s="114" t="str">
        <f>IF([7]道具信息!A326="","",[7]道具信息!A326)</f>
        <v/>
      </c>
      <c r="B326" s="114" t="str">
        <f>IF([7]道具信息!B326="","",[7]道具信息!B326)</f>
        <v/>
      </c>
      <c r="C326" s="114">
        <f>IF([7]道具信息!C326="","",[7]道具信息!C326)</f>
        <v>23348</v>
      </c>
      <c r="D326" s="114" t="str">
        <f>IF([7]道具信息!D326="","",[7]道具信息!D326)</f>
        <v>清剿令</v>
      </c>
      <c r="E326" s="114" t="str">
        <f>IF([7]道具信息!E326="","",[7]道具信息!E326)</f>
        <v/>
      </c>
      <c r="F326" s="114">
        <f>IF([7]道具信息!F326="","",[7]道具信息!F326)</f>
        <v>1</v>
      </c>
      <c r="G326" s="114">
        <f>IF([7]道具信息!G326="","",[7]道具信息!G326)</f>
        <v>1</v>
      </c>
      <c r="H326" s="114">
        <f>IF([7]道具信息!H326="","",[7]道具信息!H326)</f>
        <v>1</v>
      </c>
      <c r="I326" s="114" t="str">
        <f>IF([7]道具信息!I326="","",[7]道具信息!I326)</f>
        <v/>
      </c>
      <c r="J326" s="114" t="str">
        <f>IF([7]道具信息!J326="","",[7]道具信息!J326)</f>
        <v/>
      </c>
      <c r="K326" s="114" t="str">
        <f>IF([7]道具信息!K326="","",[7]道具信息!K326)</f>
        <v/>
      </c>
      <c r="L326" s="114" t="str">
        <f>IF([7]道具信息!L326="","",[7]道具信息!L326)</f>
        <v/>
      </c>
      <c r="M326" s="114" t="str">
        <f>IF([7]道具信息!M326="","",[7]道具信息!M326)</f>
        <v/>
      </c>
      <c r="N326" s="114" t="str">
        <f>IF([7]道具信息!N326="","",[7]道具信息!N326)</f>
        <v/>
      </c>
      <c r="O326" s="114" t="str">
        <f>IF([7]道具信息!O326="","",[7]道具信息!O326)</f>
        <v/>
      </c>
      <c r="P326" s="114" t="str">
        <f>IF([7]道具信息!P326="","",[7]道具信息!P326)</f>
        <v/>
      </c>
      <c r="Q326" s="114" t="str">
        <f>IF([7]道具信息!Q326="","",[7]道具信息!Q326)</f>
        <v/>
      </c>
      <c r="R326" s="114" t="str">
        <f>IF([7]道具信息!R326="","",[7]道具信息!R326)</f>
        <v/>
      </c>
      <c r="S326" s="114" t="str">
        <f>IF([7]道具信息!S326="","",[7]道具信息!S326)</f>
        <v/>
      </c>
      <c r="T326" s="114" t="str">
        <f>IF([7]道具信息!T326="","",[7]道具信息!T326)</f>
        <v/>
      </c>
      <c r="U326" s="114" t="str">
        <f>IF([7]道具信息!U326="","",[7]道具信息!U326)</f>
        <v/>
      </c>
      <c r="V326" s="114" t="str">
        <f>IF([7]道具信息!V326="","",[7]道具信息!V326)</f>
        <v/>
      </c>
      <c r="W326" s="114" t="str">
        <f>IF([7]道具信息!W326="","",[7]道具信息!W326)</f>
        <v/>
      </c>
      <c r="X326" s="114" t="str">
        <f>IF([7]道具信息!X326="","",[7]道具信息!X326)</f>
        <v/>
      </c>
      <c r="Y326" s="114" t="str">
        <f>IF([7]道具信息!Y326="","",[7]道具信息!Y326)</f>
        <v/>
      </c>
      <c r="Z326" s="114" t="str">
        <f>IF([7]道具信息!Z326="","",[7]道具信息!Z326)</f>
        <v/>
      </c>
    </row>
    <row r="327" spans="1:26" x14ac:dyDescent="0.2">
      <c r="A327" s="114" t="str">
        <f>IF([7]道具信息!A327="","",[7]道具信息!A327)</f>
        <v/>
      </c>
      <c r="B327" s="114" t="str">
        <f>IF([7]道具信息!B327="","",[7]道具信息!B327)</f>
        <v/>
      </c>
      <c r="C327" s="114" t="str">
        <f>IF([7]道具信息!C327="","",[7]道具信息!C327)</f>
        <v/>
      </c>
      <c r="D327" s="114" t="str">
        <f>IF([7]道具信息!D327="","",[7]道具信息!D327)</f>
        <v/>
      </c>
      <c r="E327" s="114" t="str">
        <f>IF([7]道具信息!E327="","",[7]道具信息!E327)</f>
        <v/>
      </c>
      <c r="F327" s="114">
        <f>IF([7]道具信息!F327="","",[7]道具信息!F327)</f>
        <v>1</v>
      </c>
      <c r="G327" s="114">
        <f>IF([7]道具信息!G327="","",[7]道具信息!G327)</f>
        <v>1</v>
      </c>
      <c r="H327" s="114">
        <f>IF([7]道具信息!H327="","",[7]道具信息!H327)</f>
        <v>1</v>
      </c>
      <c r="I327" s="114" t="str">
        <f>IF([7]道具信息!I327="","",[7]道具信息!I327)</f>
        <v/>
      </c>
      <c r="J327" s="114" t="str">
        <f>IF([7]道具信息!J327="","",[7]道具信息!J327)</f>
        <v/>
      </c>
      <c r="K327" s="114" t="str">
        <f>IF([7]道具信息!K327="","",[7]道具信息!K327)</f>
        <v/>
      </c>
      <c r="L327" s="114" t="str">
        <f>IF([7]道具信息!L327="","",[7]道具信息!L327)</f>
        <v/>
      </c>
      <c r="M327" s="114" t="str">
        <f>IF([7]道具信息!M327="","",[7]道具信息!M327)</f>
        <v/>
      </c>
      <c r="N327" s="114" t="str">
        <f>IF([7]道具信息!N327="","",[7]道具信息!N327)</f>
        <v/>
      </c>
      <c r="O327" s="114" t="str">
        <f>IF([7]道具信息!O327="","",[7]道具信息!O327)</f>
        <v/>
      </c>
      <c r="P327" s="114" t="str">
        <f>IF([7]道具信息!P327="","",[7]道具信息!P327)</f>
        <v/>
      </c>
      <c r="Q327" s="114" t="str">
        <f>IF([7]道具信息!Q327="","",[7]道具信息!Q327)</f>
        <v/>
      </c>
      <c r="R327" s="114" t="str">
        <f>IF([7]道具信息!R327="","",[7]道具信息!R327)</f>
        <v/>
      </c>
      <c r="S327" s="114" t="str">
        <f>IF([7]道具信息!S327="","",[7]道具信息!S327)</f>
        <v/>
      </c>
      <c r="T327" s="114" t="str">
        <f>IF([7]道具信息!T327="","",[7]道具信息!T327)</f>
        <v/>
      </c>
      <c r="U327" s="114" t="str">
        <f>IF([7]道具信息!U327="","",[7]道具信息!U327)</f>
        <v/>
      </c>
      <c r="V327" s="114" t="str">
        <f>IF([7]道具信息!V327="","",[7]道具信息!V327)</f>
        <v/>
      </c>
      <c r="W327" s="114" t="str">
        <f>IF([7]道具信息!W327="","",[7]道具信息!W327)</f>
        <v/>
      </c>
      <c r="X327" s="114" t="str">
        <f>IF([7]道具信息!X327="","",[7]道具信息!X327)</f>
        <v/>
      </c>
      <c r="Y327" s="114" t="str">
        <f>IF([7]道具信息!Y327="","",[7]道具信息!Y327)</f>
        <v/>
      </c>
      <c r="Z327" s="114" t="str">
        <f>IF([7]道具信息!Z327="","",[7]道具信息!Z327)</f>
        <v/>
      </c>
    </row>
    <row r="328" spans="1:26" x14ac:dyDescent="0.2">
      <c r="A328" s="114" t="str">
        <f>IF([7]道具信息!A328="","",[7]道具信息!A328)</f>
        <v/>
      </c>
      <c r="B328" s="114" t="str">
        <f>IF([7]道具信息!B328="","",[7]道具信息!B328)</f>
        <v/>
      </c>
      <c r="C328" s="114" t="str">
        <f>IF([7]道具信息!C328="","",[7]道具信息!C328)</f>
        <v/>
      </c>
      <c r="D328" s="114" t="str">
        <f>IF([7]道具信息!D328="","",[7]道具信息!D328)</f>
        <v/>
      </c>
      <c r="E328" s="114" t="str">
        <f>IF([7]道具信息!E328="","",[7]道具信息!E328)</f>
        <v/>
      </c>
      <c r="F328" s="114">
        <f>IF([7]道具信息!F328="","",[7]道具信息!F328)</f>
        <v>1</v>
      </c>
      <c r="G328" s="114">
        <f>IF([7]道具信息!G328="","",[7]道具信息!G328)</f>
        <v>1</v>
      </c>
      <c r="H328" s="114">
        <f>IF([7]道具信息!H328="","",[7]道具信息!H328)</f>
        <v>1</v>
      </c>
      <c r="I328" s="114" t="str">
        <f>IF([7]道具信息!I328="","",[7]道具信息!I328)</f>
        <v/>
      </c>
      <c r="J328" s="114" t="str">
        <f>IF([7]道具信息!J328="","",[7]道具信息!J328)</f>
        <v/>
      </c>
      <c r="K328" s="114" t="str">
        <f>IF([7]道具信息!K328="","",[7]道具信息!K328)</f>
        <v/>
      </c>
      <c r="L328" s="114" t="str">
        <f>IF([7]道具信息!L328="","",[7]道具信息!L328)</f>
        <v/>
      </c>
      <c r="M328" s="114" t="str">
        <f>IF([7]道具信息!M328="","",[7]道具信息!M328)</f>
        <v/>
      </c>
      <c r="N328" s="114" t="str">
        <f>IF([7]道具信息!N328="","",[7]道具信息!N328)</f>
        <v/>
      </c>
      <c r="O328" s="114" t="str">
        <f>IF([7]道具信息!O328="","",[7]道具信息!O328)</f>
        <v/>
      </c>
      <c r="P328" s="114" t="str">
        <f>IF([7]道具信息!P328="","",[7]道具信息!P328)</f>
        <v/>
      </c>
      <c r="Q328" s="114" t="str">
        <f>IF([7]道具信息!Q328="","",[7]道具信息!Q328)</f>
        <v/>
      </c>
      <c r="R328" s="114" t="str">
        <f>IF([7]道具信息!R328="","",[7]道具信息!R328)</f>
        <v/>
      </c>
      <c r="S328" s="114" t="str">
        <f>IF([7]道具信息!S328="","",[7]道具信息!S328)</f>
        <v/>
      </c>
      <c r="T328" s="114" t="str">
        <f>IF([7]道具信息!T328="","",[7]道具信息!T328)</f>
        <v/>
      </c>
      <c r="U328" s="114" t="str">
        <f>IF([7]道具信息!U328="","",[7]道具信息!U328)</f>
        <v/>
      </c>
      <c r="V328" s="114" t="str">
        <f>IF([7]道具信息!V328="","",[7]道具信息!V328)</f>
        <v/>
      </c>
      <c r="W328" s="114" t="str">
        <f>IF([7]道具信息!W328="","",[7]道具信息!W328)</f>
        <v/>
      </c>
      <c r="X328" s="114" t="str">
        <f>IF([7]道具信息!X328="","",[7]道具信息!X328)</f>
        <v/>
      </c>
      <c r="Y328" s="114" t="str">
        <f>IF([7]道具信息!Y328="","",[7]道具信息!Y328)</f>
        <v/>
      </c>
      <c r="Z328" s="114" t="str">
        <f>IF([7]道具信息!Z328="","",[7]道具信息!Z328)</f>
        <v/>
      </c>
    </row>
    <row r="329" spans="1:26" x14ac:dyDescent="0.2">
      <c r="A329" s="114" t="str">
        <f>IF([7]道具信息!A329="","",[7]道具信息!A329)</f>
        <v/>
      </c>
      <c r="B329" s="114" t="str">
        <f>IF([7]道具信息!B329="","",[7]道具信息!B329)</f>
        <v/>
      </c>
      <c r="C329" s="114" t="str">
        <f>IF([7]道具信息!C329="","",[7]道具信息!C329)</f>
        <v/>
      </c>
      <c r="D329" s="114" t="str">
        <f>IF([7]道具信息!D329="","",[7]道具信息!D329)</f>
        <v/>
      </c>
      <c r="E329" s="114" t="str">
        <f>IF([7]道具信息!E329="","",[7]道具信息!E329)</f>
        <v/>
      </c>
      <c r="F329" s="114">
        <f>IF([7]道具信息!F329="","",[7]道具信息!F329)</f>
        <v>1</v>
      </c>
      <c r="G329" s="114">
        <f>IF([7]道具信息!G329="","",[7]道具信息!G329)</f>
        <v>1</v>
      </c>
      <c r="H329" s="114">
        <f>IF([7]道具信息!H329="","",[7]道具信息!H329)</f>
        <v>1</v>
      </c>
      <c r="I329" s="114" t="str">
        <f>IF([7]道具信息!I329="","",[7]道具信息!I329)</f>
        <v/>
      </c>
      <c r="J329" s="114" t="str">
        <f>IF([7]道具信息!J329="","",[7]道具信息!J329)</f>
        <v/>
      </c>
      <c r="K329" s="114" t="str">
        <f>IF([7]道具信息!K329="","",[7]道具信息!K329)</f>
        <v/>
      </c>
      <c r="L329" s="114" t="str">
        <f>IF([7]道具信息!L329="","",[7]道具信息!L329)</f>
        <v/>
      </c>
      <c r="M329" s="114" t="str">
        <f>IF([7]道具信息!M329="","",[7]道具信息!M329)</f>
        <v/>
      </c>
      <c r="N329" s="114" t="str">
        <f>IF([7]道具信息!N329="","",[7]道具信息!N329)</f>
        <v/>
      </c>
      <c r="O329" s="114" t="str">
        <f>IF([7]道具信息!O329="","",[7]道具信息!O329)</f>
        <v/>
      </c>
      <c r="P329" s="114" t="str">
        <f>IF([7]道具信息!P329="","",[7]道具信息!P329)</f>
        <v/>
      </c>
      <c r="Q329" s="114" t="str">
        <f>IF([7]道具信息!Q329="","",[7]道具信息!Q329)</f>
        <v/>
      </c>
      <c r="R329" s="114" t="str">
        <f>IF([7]道具信息!R329="","",[7]道具信息!R329)</f>
        <v/>
      </c>
      <c r="S329" s="114" t="str">
        <f>IF([7]道具信息!S329="","",[7]道具信息!S329)</f>
        <v/>
      </c>
      <c r="T329" s="114" t="str">
        <f>IF([7]道具信息!T329="","",[7]道具信息!T329)</f>
        <v/>
      </c>
      <c r="U329" s="114" t="str">
        <f>IF([7]道具信息!U329="","",[7]道具信息!U329)</f>
        <v/>
      </c>
      <c r="V329" s="114" t="str">
        <f>IF([7]道具信息!V329="","",[7]道具信息!V329)</f>
        <v/>
      </c>
      <c r="W329" s="114" t="str">
        <f>IF([7]道具信息!W329="","",[7]道具信息!W329)</f>
        <v/>
      </c>
      <c r="X329" s="114" t="str">
        <f>IF([7]道具信息!X329="","",[7]道具信息!X329)</f>
        <v/>
      </c>
      <c r="Y329" s="114" t="str">
        <f>IF([7]道具信息!Y329="","",[7]道具信息!Y329)</f>
        <v/>
      </c>
      <c r="Z329" s="114" t="str">
        <f>IF([7]道具信息!Z329="","",[7]道具信息!Z329)</f>
        <v/>
      </c>
    </row>
    <row r="330" spans="1:26" x14ac:dyDescent="0.2">
      <c r="A330" s="114" t="str">
        <f>IF([7]道具信息!A330="","",[7]道具信息!A330)</f>
        <v/>
      </c>
      <c r="B330" s="114" t="str">
        <f>IF([7]道具信息!B330="","",[7]道具信息!B330)</f>
        <v/>
      </c>
      <c r="C330" s="114">
        <f>IF([7]道具信息!C330="","",[7]道具信息!C330)</f>
        <v>22116</v>
      </c>
      <c r="D330" s="114" t="str">
        <f>IF([7]道具信息!D330="","",[7]道具信息!D330)</f>
        <v>倾国倾城武魂</v>
      </c>
      <c r="E330" s="114" t="str">
        <f>IF([7]道具信息!E330="","",[7]道具信息!E330)</f>
        <v/>
      </c>
      <c r="F330" s="114">
        <f>IF([7]道具信息!F330="","",[7]道具信息!F330)</f>
        <v>1</v>
      </c>
      <c r="G330" s="114">
        <f>IF([7]道具信息!G330="","",[7]道具信息!G330)</f>
        <v>1</v>
      </c>
      <c r="H330" s="114">
        <f>IF([7]道具信息!H330="","",[7]道具信息!H330)</f>
        <v>1</v>
      </c>
      <c r="I330" s="114" t="str">
        <f>IF([7]道具信息!I330="","",[7]道具信息!I330)</f>
        <v/>
      </c>
      <c r="J330" s="114" t="str">
        <f>IF([7]道具信息!J330="","",[7]道具信息!J330)</f>
        <v/>
      </c>
      <c r="K330" s="114" t="str">
        <f>IF([7]道具信息!K330="","",[7]道具信息!K330)</f>
        <v/>
      </c>
      <c r="L330" s="114" t="str">
        <f>IF([7]道具信息!L330="","",[7]道具信息!L330)</f>
        <v/>
      </c>
      <c r="M330" s="114" t="str">
        <f>IF([7]道具信息!M330="","",[7]道具信息!M330)</f>
        <v/>
      </c>
      <c r="N330" s="114" t="str">
        <f>IF([7]道具信息!N330="","",[7]道具信息!N330)</f>
        <v/>
      </c>
      <c r="O330" s="114" t="str">
        <f>IF([7]道具信息!O330="","",[7]道具信息!O330)</f>
        <v/>
      </c>
      <c r="P330" s="114" t="str">
        <f>IF([7]道具信息!P330="","",[7]道具信息!P330)</f>
        <v/>
      </c>
      <c r="Q330" s="114" t="str">
        <f>IF([7]道具信息!Q330="","",[7]道具信息!Q330)</f>
        <v/>
      </c>
      <c r="R330" s="114" t="str">
        <f>IF([7]道具信息!R330="","",[7]道具信息!R330)</f>
        <v/>
      </c>
      <c r="S330" s="114" t="str">
        <f>IF([7]道具信息!S330="","",[7]道具信息!S330)</f>
        <v/>
      </c>
      <c r="T330" s="114" t="str">
        <f>IF([7]道具信息!T330="","",[7]道具信息!T330)</f>
        <v/>
      </c>
      <c r="U330" s="114" t="str">
        <f>IF([7]道具信息!U330="","",[7]道具信息!U330)</f>
        <v/>
      </c>
      <c r="V330" s="114" t="str">
        <f>IF([7]道具信息!V330="","",[7]道具信息!V330)</f>
        <v/>
      </c>
      <c r="W330" s="114" t="str">
        <f>IF([7]道具信息!W330="","",[7]道具信息!W330)</f>
        <v/>
      </c>
      <c r="X330" s="114" t="str">
        <f>IF([7]道具信息!X330="","",[7]道具信息!X330)</f>
        <v/>
      </c>
      <c r="Y330" s="114" t="str">
        <f>IF([7]道具信息!Y330="","",[7]道具信息!Y330)</f>
        <v/>
      </c>
      <c r="Z330" s="114" t="str">
        <f>IF([7]道具信息!Z330="","",[7]道具信息!Z330)</f>
        <v/>
      </c>
    </row>
    <row r="331" spans="1:26" x14ac:dyDescent="0.2">
      <c r="A331" s="114" t="str">
        <f>IF([7]道具信息!A331="","",[7]道具信息!A331)</f>
        <v/>
      </c>
      <c r="B331" s="114" t="str">
        <f>IF([7]道具信息!B331="","",[7]道具信息!B331)</f>
        <v/>
      </c>
      <c r="C331" s="114">
        <f>IF([7]道具信息!C331="","",[7]道具信息!C331)</f>
        <v>22117</v>
      </c>
      <c r="D331" s="114" t="str">
        <f>IF([7]道具信息!D331="","",[7]道具信息!D331)</f>
        <v>墨行天下武魂</v>
      </c>
      <c r="E331" s="114" t="str">
        <f>IF([7]道具信息!E331="","",[7]道具信息!E331)</f>
        <v/>
      </c>
      <c r="F331" s="114">
        <f>IF([7]道具信息!F331="","",[7]道具信息!F331)</f>
        <v>1</v>
      </c>
      <c r="G331" s="114">
        <f>IF([7]道具信息!G331="","",[7]道具信息!G331)</f>
        <v>1</v>
      </c>
      <c r="H331" s="114">
        <f>IF([7]道具信息!H331="","",[7]道具信息!H331)</f>
        <v>1</v>
      </c>
      <c r="I331" s="114" t="str">
        <f>IF([7]道具信息!I331="","",[7]道具信息!I331)</f>
        <v/>
      </c>
      <c r="J331" s="114" t="str">
        <f>IF([7]道具信息!J331="","",[7]道具信息!J331)</f>
        <v/>
      </c>
      <c r="K331" s="114" t="str">
        <f>IF([7]道具信息!K331="","",[7]道具信息!K331)</f>
        <v/>
      </c>
      <c r="L331" s="114" t="str">
        <f>IF([7]道具信息!L331="","",[7]道具信息!L331)</f>
        <v/>
      </c>
      <c r="M331" s="114" t="str">
        <f>IF([7]道具信息!M331="","",[7]道具信息!M331)</f>
        <v/>
      </c>
      <c r="N331" s="114" t="str">
        <f>IF([7]道具信息!N331="","",[7]道具信息!N331)</f>
        <v/>
      </c>
      <c r="O331" s="114" t="str">
        <f>IF([7]道具信息!O331="","",[7]道具信息!O331)</f>
        <v/>
      </c>
      <c r="P331" s="114" t="str">
        <f>IF([7]道具信息!P331="","",[7]道具信息!P331)</f>
        <v/>
      </c>
      <c r="Q331" s="114" t="str">
        <f>IF([7]道具信息!Q331="","",[7]道具信息!Q331)</f>
        <v/>
      </c>
      <c r="R331" s="114" t="str">
        <f>IF([7]道具信息!R331="","",[7]道具信息!R331)</f>
        <v/>
      </c>
      <c r="S331" s="114" t="str">
        <f>IF([7]道具信息!S331="","",[7]道具信息!S331)</f>
        <v/>
      </c>
      <c r="T331" s="114" t="str">
        <f>IF([7]道具信息!T331="","",[7]道具信息!T331)</f>
        <v/>
      </c>
      <c r="U331" s="114" t="str">
        <f>IF([7]道具信息!U331="","",[7]道具信息!U331)</f>
        <v/>
      </c>
      <c r="V331" s="114" t="str">
        <f>IF([7]道具信息!V331="","",[7]道具信息!V331)</f>
        <v/>
      </c>
      <c r="W331" s="114" t="str">
        <f>IF([7]道具信息!W331="","",[7]道具信息!W331)</f>
        <v/>
      </c>
      <c r="X331" s="114" t="str">
        <f>IF([7]道具信息!X331="","",[7]道具信息!X331)</f>
        <v/>
      </c>
      <c r="Y331" s="114" t="str">
        <f>IF([7]道具信息!Y331="","",[7]道具信息!Y331)</f>
        <v/>
      </c>
      <c r="Z331" s="114" t="str">
        <f>IF([7]道具信息!Z331="","",[7]道具信息!Z331)</f>
        <v/>
      </c>
    </row>
    <row r="332" spans="1:26" x14ac:dyDescent="0.2">
      <c r="A332" s="114" t="str">
        <f>IF([7]道具信息!A332="","",[7]道具信息!A332)</f>
        <v/>
      </c>
      <c r="B332" s="114" t="str">
        <f>IF([7]道具信息!B332="","",[7]道具信息!B332)</f>
        <v/>
      </c>
      <c r="C332" s="114">
        <f>IF([7]道具信息!C332="","",[7]道具信息!C332)</f>
        <v>23220</v>
      </c>
      <c r="D332" s="114" t="str">
        <f>IF([7]道具信息!D332="","",[7]道具信息!D332)</f>
        <v>红色统智装备礼包</v>
      </c>
      <c r="E332" s="114" t="str">
        <f>IF([7]道具信息!E332="","",[7]道具信息!E332)</f>
        <v/>
      </c>
      <c r="F332" s="114">
        <f>IF([7]道具信息!F332="","",[7]道具信息!F332)</f>
        <v>1</v>
      </c>
      <c r="G332" s="114">
        <f>IF([7]道具信息!G332="","",[7]道具信息!G332)</f>
        <v>1</v>
      </c>
      <c r="H332" s="114">
        <f>IF([7]道具信息!H332="","",[7]道具信息!H332)</f>
        <v>1</v>
      </c>
      <c r="I332" s="114" t="str">
        <f>IF([7]道具信息!I332="","",[7]道具信息!I332)</f>
        <v/>
      </c>
      <c r="J332" s="114" t="str">
        <f>IF([7]道具信息!J332="","",[7]道具信息!J332)</f>
        <v/>
      </c>
      <c r="K332" s="114" t="str">
        <f>IF([7]道具信息!K332="","",[7]道具信息!K332)</f>
        <v/>
      </c>
      <c r="L332" s="114" t="str">
        <f>IF([7]道具信息!L332="","",[7]道具信息!L332)</f>
        <v/>
      </c>
      <c r="M332" s="114" t="str">
        <f>IF([7]道具信息!M332="","",[7]道具信息!M332)</f>
        <v/>
      </c>
      <c r="N332" s="114" t="str">
        <f>IF([7]道具信息!N332="","",[7]道具信息!N332)</f>
        <v/>
      </c>
      <c r="O332" s="114" t="str">
        <f>IF([7]道具信息!O332="","",[7]道具信息!O332)</f>
        <v/>
      </c>
      <c r="P332" s="114" t="str">
        <f>IF([7]道具信息!P332="","",[7]道具信息!P332)</f>
        <v/>
      </c>
      <c r="Q332" s="114" t="str">
        <f>IF([7]道具信息!Q332="","",[7]道具信息!Q332)</f>
        <v/>
      </c>
      <c r="R332" s="114" t="str">
        <f>IF([7]道具信息!R332="","",[7]道具信息!R332)</f>
        <v/>
      </c>
      <c r="S332" s="114" t="str">
        <f>IF([7]道具信息!S332="","",[7]道具信息!S332)</f>
        <v/>
      </c>
      <c r="T332" s="114" t="str">
        <f>IF([7]道具信息!T332="","",[7]道具信息!T332)</f>
        <v/>
      </c>
      <c r="U332" s="114" t="str">
        <f>IF([7]道具信息!U332="","",[7]道具信息!U332)</f>
        <v/>
      </c>
      <c r="V332" s="114" t="str">
        <f>IF([7]道具信息!V332="","",[7]道具信息!V332)</f>
        <v/>
      </c>
      <c r="W332" s="114" t="str">
        <f>IF([7]道具信息!W332="","",[7]道具信息!W332)</f>
        <v/>
      </c>
      <c r="X332" s="114" t="str">
        <f>IF([7]道具信息!X332="","",[7]道具信息!X332)</f>
        <v/>
      </c>
      <c r="Y332" s="114" t="str">
        <f>IF([7]道具信息!Y332="","",[7]道具信息!Y332)</f>
        <v/>
      </c>
      <c r="Z332" s="114" t="str">
        <f>IF([7]道具信息!Z332="","",[7]道具信息!Z332)</f>
        <v/>
      </c>
    </row>
    <row r="333" spans="1:26" x14ac:dyDescent="0.2">
      <c r="A333" s="114" t="str">
        <f>IF([7]道具信息!A333="","",[7]道具信息!A333)</f>
        <v/>
      </c>
      <c r="B333" s="114" t="str">
        <f>IF([7]道具信息!B333="","",[7]道具信息!B333)</f>
        <v/>
      </c>
      <c r="C333" s="114">
        <f>IF([7]道具信息!C333="","",[7]道具信息!C333)</f>
        <v>23221</v>
      </c>
      <c r="D333" s="114" t="str">
        <f>IF([7]道具信息!D333="","",[7]道具信息!D333)</f>
        <v>紫色兵法自选宝箱</v>
      </c>
      <c r="E333" s="114" t="str">
        <f>IF([7]道具信息!E333="","",[7]道具信息!E333)</f>
        <v/>
      </c>
      <c r="F333" s="114">
        <f>IF([7]道具信息!F333="","",[7]道具信息!F333)</f>
        <v>1</v>
      </c>
      <c r="G333" s="114">
        <f>IF([7]道具信息!G333="","",[7]道具信息!G333)</f>
        <v>1</v>
      </c>
      <c r="H333" s="114">
        <f>IF([7]道具信息!H333="","",[7]道具信息!H333)</f>
        <v>1</v>
      </c>
      <c r="I333" s="114" t="str">
        <f>IF([7]道具信息!I333="","",[7]道具信息!I333)</f>
        <v/>
      </c>
      <c r="J333" s="114" t="str">
        <f>IF([7]道具信息!J333="","",[7]道具信息!J333)</f>
        <v/>
      </c>
      <c r="K333" s="114" t="str">
        <f>IF([7]道具信息!K333="","",[7]道具信息!K333)</f>
        <v/>
      </c>
      <c r="L333" s="114" t="str">
        <f>IF([7]道具信息!L333="","",[7]道具信息!L333)</f>
        <v/>
      </c>
      <c r="M333" s="114" t="str">
        <f>IF([7]道具信息!M333="","",[7]道具信息!M333)</f>
        <v/>
      </c>
      <c r="N333" s="114" t="str">
        <f>IF([7]道具信息!N333="","",[7]道具信息!N333)</f>
        <v/>
      </c>
      <c r="O333" s="114" t="str">
        <f>IF([7]道具信息!O333="","",[7]道具信息!O333)</f>
        <v/>
      </c>
      <c r="P333" s="114" t="str">
        <f>IF([7]道具信息!P333="","",[7]道具信息!P333)</f>
        <v/>
      </c>
      <c r="Q333" s="114" t="str">
        <f>IF([7]道具信息!Q333="","",[7]道具信息!Q333)</f>
        <v/>
      </c>
      <c r="R333" s="114" t="str">
        <f>IF([7]道具信息!R333="","",[7]道具信息!R333)</f>
        <v/>
      </c>
      <c r="S333" s="114" t="str">
        <f>IF([7]道具信息!S333="","",[7]道具信息!S333)</f>
        <v/>
      </c>
      <c r="T333" s="114" t="str">
        <f>IF([7]道具信息!T333="","",[7]道具信息!T333)</f>
        <v/>
      </c>
      <c r="U333" s="114" t="str">
        <f>IF([7]道具信息!U333="","",[7]道具信息!U333)</f>
        <v/>
      </c>
      <c r="V333" s="114" t="str">
        <f>IF([7]道具信息!V333="","",[7]道具信息!V333)</f>
        <v/>
      </c>
      <c r="W333" s="114" t="str">
        <f>IF([7]道具信息!W333="","",[7]道具信息!W333)</f>
        <v/>
      </c>
      <c r="X333" s="114" t="str">
        <f>IF([7]道具信息!X333="","",[7]道具信息!X333)</f>
        <v/>
      </c>
      <c r="Y333" s="114" t="str">
        <f>IF([7]道具信息!Y333="","",[7]道具信息!Y333)</f>
        <v/>
      </c>
      <c r="Z333" s="114" t="str">
        <f>IF([7]道具信息!Z333="","",[7]道具信息!Z333)</f>
        <v/>
      </c>
    </row>
    <row r="334" spans="1:26" x14ac:dyDescent="0.2">
      <c r="A334" s="114" t="str">
        <f>IF([7]道具信息!A334="","",[7]道具信息!A334)</f>
        <v/>
      </c>
      <c r="B334" s="114" t="str">
        <f>IF([7]道具信息!B334="","",[7]道具信息!B334)</f>
        <v/>
      </c>
      <c r="C334" s="114">
        <f>IF([7]道具信息!C334="","",[7]道具信息!C334)</f>
        <v>23222</v>
      </c>
      <c r="D334" s="114" t="str">
        <f>IF([7]道具信息!D334="","",[7]道具信息!D334)</f>
        <v>橙色兵法自选宝箱</v>
      </c>
      <c r="E334" s="114" t="str">
        <f>IF([7]道具信息!E334="","",[7]道具信息!E334)</f>
        <v/>
      </c>
      <c r="F334" s="114">
        <f>IF([7]道具信息!F334="","",[7]道具信息!F334)</f>
        <v>1</v>
      </c>
      <c r="G334" s="114">
        <f>IF([7]道具信息!G334="","",[7]道具信息!G334)</f>
        <v>1</v>
      </c>
      <c r="H334" s="114">
        <f>IF([7]道具信息!H334="","",[7]道具信息!H334)</f>
        <v>1</v>
      </c>
      <c r="I334" s="114" t="str">
        <f>IF([7]道具信息!I334="","",[7]道具信息!I334)</f>
        <v/>
      </c>
      <c r="J334" s="114" t="str">
        <f>IF([7]道具信息!J334="","",[7]道具信息!J334)</f>
        <v/>
      </c>
      <c r="K334" s="114" t="str">
        <f>IF([7]道具信息!K334="","",[7]道具信息!K334)</f>
        <v/>
      </c>
      <c r="L334" s="114" t="str">
        <f>IF([7]道具信息!L334="","",[7]道具信息!L334)</f>
        <v/>
      </c>
      <c r="M334" s="114" t="str">
        <f>IF([7]道具信息!M334="","",[7]道具信息!M334)</f>
        <v/>
      </c>
      <c r="N334" s="114" t="str">
        <f>IF([7]道具信息!N334="","",[7]道具信息!N334)</f>
        <v/>
      </c>
      <c r="O334" s="114" t="str">
        <f>IF([7]道具信息!O334="","",[7]道具信息!O334)</f>
        <v/>
      </c>
      <c r="P334" s="114" t="str">
        <f>IF([7]道具信息!P334="","",[7]道具信息!P334)</f>
        <v/>
      </c>
      <c r="Q334" s="114" t="str">
        <f>IF([7]道具信息!Q334="","",[7]道具信息!Q334)</f>
        <v/>
      </c>
      <c r="R334" s="114" t="str">
        <f>IF([7]道具信息!R334="","",[7]道具信息!R334)</f>
        <v/>
      </c>
      <c r="S334" s="114" t="str">
        <f>IF([7]道具信息!S334="","",[7]道具信息!S334)</f>
        <v/>
      </c>
      <c r="T334" s="114" t="str">
        <f>IF([7]道具信息!T334="","",[7]道具信息!T334)</f>
        <v/>
      </c>
      <c r="U334" s="114" t="str">
        <f>IF([7]道具信息!U334="","",[7]道具信息!U334)</f>
        <v/>
      </c>
      <c r="V334" s="114" t="str">
        <f>IF([7]道具信息!V334="","",[7]道具信息!V334)</f>
        <v/>
      </c>
      <c r="W334" s="114" t="str">
        <f>IF([7]道具信息!W334="","",[7]道具信息!W334)</f>
        <v/>
      </c>
      <c r="X334" s="114" t="str">
        <f>IF([7]道具信息!X334="","",[7]道具信息!X334)</f>
        <v/>
      </c>
      <c r="Y334" s="114" t="str">
        <f>IF([7]道具信息!Y334="","",[7]道具信息!Y334)</f>
        <v/>
      </c>
      <c r="Z334" s="114" t="str">
        <f>IF([7]道具信息!Z334="","",[7]道具信息!Z334)</f>
        <v/>
      </c>
    </row>
    <row r="335" spans="1:26" x14ac:dyDescent="0.2">
      <c r="A335" s="114" t="str">
        <f>IF([7]道具信息!A335="","",[7]道具信息!A335)</f>
        <v/>
      </c>
      <c r="B335" s="114" t="str">
        <f>IF([7]道具信息!B335="","",[7]道具信息!B335)</f>
        <v/>
      </c>
      <c r="C335" s="114">
        <f>IF([7]道具信息!C335="","",[7]道具信息!C335)</f>
        <v>23364</v>
      </c>
      <c r="D335" s="114" t="str">
        <f>IF([7]道具信息!D335="","",[7]道具信息!D335)</f>
        <v>自选橙色兵法碎片</v>
      </c>
      <c r="E335" s="114" t="str">
        <f>IF([7]道具信息!E335="","",[7]道具信息!E335)</f>
        <v/>
      </c>
      <c r="F335" s="114">
        <f>IF([7]道具信息!F335="","",[7]道具信息!F335)</f>
        <v>1</v>
      </c>
      <c r="G335" s="114">
        <f>IF([7]道具信息!G335="","",[7]道具信息!G335)</f>
        <v>1</v>
      </c>
      <c r="H335" s="114">
        <f>IF([7]道具信息!H335="","",[7]道具信息!H335)</f>
        <v>1</v>
      </c>
      <c r="I335" s="114" t="str">
        <f>IF([7]道具信息!I335="","",[7]道具信息!I335)</f>
        <v/>
      </c>
      <c r="J335" s="114" t="str">
        <f>IF([7]道具信息!J335="","",[7]道具信息!J335)</f>
        <v/>
      </c>
      <c r="K335" s="114" t="str">
        <f>IF([7]道具信息!K335="","",[7]道具信息!K335)</f>
        <v/>
      </c>
      <c r="L335" s="114" t="str">
        <f>IF([7]道具信息!L335="","",[7]道具信息!L335)</f>
        <v/>
      </c>
      <c r="M335" s="114" t="str">
        <f>IF([7]道具信息!M335="","",[7]道具信息!M335)</f>
        <v/>
      </c>
      <c r="N335" s="114" t="str">
        <f>IF([7]道具信息!N335="","",[7]道具信息!N335)</f>
        <v/>
      </c>
      <c r="O335" s="114" t="str">
        <f>IF([7]道具信息!O335="","",[7]道具信息!O335)</f>
        <v/>
      </c>
      <c r="P335" s="114" t="str">
        <f>IF([7]道具信息!P335="","",[7]道具信息!P335)</f>
        <v/>
      </c>
      <c r="Q335" s="114" t="str">
        <f>IF([7]道具信息!Q335="","",[7]道具信息!Q335)</f>
        <v/>
      </c>
      <c r="R335" s="114" t="str">
        <f>IF([7]道具信息!R335="","",[7]道具信息!R335)</f>
        <v/>
      </c>
      <c r="S335" s="114" t="str">
        <f>IF([7]道具信息!S335="","",[7]道具信息!S335)</f>
        <v/>
      </c>
      <c r="T335" s="114" t="str">
        <f>IF([7]道具信息!T335="","",[7]道具信息!T335)</f>
        <v/>
      </c>
      <c r="U335" s="114" t="str">
        <f>IF([7]道具信息!U335="","",[7]道具信息!U335)</f>
        <v/>
      </c>
      <c r="V335" s="114" t="str">
        <f>IF([7]道具信息!V335="","",[7]道具信息!V335)</f>
        <v/>
      </c>
      <c r="W335" s="114" t="str">
        <f>IF([7]道具信息!W335="","",[7]道具信息!W335)</f>
        <v/>
      </c>
      <c r="X335" s="114" t="str">
        <f>IF([7]道具信息!X335="","",[7]道具信息!X335)</f>
        <v/>
      </c>
      <c r="Y335" s="114" t="str">
        <f>IF([7]道具信息!Y335="","",[7]道具信息!Y335)</f>
        <v/>
      </c>
      <c r="Z335" s="114" t="str">
        <f>IF([7]道具信息!Z335="","",[7]道具信息!Z335)</f>
        <v/>
      </c>
    </row>
    <row r="336" spans="1:26" x14ac:dyDescent="0.2">
      <c r="A336" s="114" t="str">
        <f>IF([7]道具信息!A336="","",[7]道具信息!A336)</f>
        <v/>
      </c>
      <c r="B336" s="114" t="str">
        <f>IF([7]道具信息!B336="","",[7]道具信息!B336)</f>
        <v/>
      </c>
      <c r="C336" s="114">
        <f>IF([7]道具信息!C336="","",[7]道具信息!C336)</f>
        <v>23365</v>
      </c>
      <c r="D336" s="114" t="str">
        <f>IF([7]道具信息!D336="","",[7]道具信息!D336)</f>
        <v>自选紫色兵法碎片</v>
      </c>
      <c r="E336" s="114" t="str">
        <f>IF([7]道具信息!E336="","",[7]道具信息!E336)</f>
        <v/>
      </c>
      <c r="F336" s="114">
        <f>IF([7]道具信息!F336="","",[7]道具信息!F336)</f>
        <v>1</v>
      </c>
      <c r="G336" s="114">
        <f>IF([7]道具信息!G336="","",[7]道具信息!G336)</f>
        <v>1</v>
      </c>
      <c r="H336" s="114">
        <f>IF([7]道具信息!H336="","",[7]道具信息!H336)</f>
        <v>1</v>
      </c>
      <c r="I336" s="114" t="str">
        <f>IF([7]道具信息!I336="","",[7]道具信息!I336)</f>
        <v/>
      </c>
      <c r="J336" s="114" t="str">
        <f>IF([7]道具信息!J336="","",[7]道具信息!J336)</f>
        <v/>
      </c>
      <c r="K336" s="114" t="str">
        <f>IF([7]道具信息!K336="","",[7]道具信息!K336)</f>
        <v/>
      </c>
      <c r="L336" s="114" t="str">
        <f>IF([7]道具信息!L336="","",[7]道具信息!L336)</f>
        <v/>
      </c>
      <c r="M336" s="114" t="str">
        <f>IF([7]道具信息!M336="","",[7]道具信息!M336)</f>
        <v/>
      </c>
      <c r="N336" s="114" t="str">
        <f>IF([7]道具信息!N336="","",[7]道具信息!N336)</f>
        <v/>
      </c>
      <c r="O336" s="114" t="str">
        <f>IF([7]道具信息!O336="","",[7]道具信息!O336)</f>
        <v/>
      </c>
      <c r="P336" s="114" t="str">
        <f>IF([7]道具信息!P336="","",[7]道具信息!P336)</f>
        <v/>
      </c>
      <c r="Q336" s="114" t="str">
        <f>IF([7]道具信息!Q336="","",[7]道具信息!Q336)</f>
        <v/>
      </c>
      <c r="R336" s="114" t="str">
        <f>IF([7]道具信息!R336="","",[7]道具信息!R336)</f>
        <v/>
      </c>
      <c r="S336" s="114" t="str">
        <f>IF([7]道具信息!S336="","",[7]道具信息!S336)</f>
        <v/>
      </c>
      <c r="T336" s="114" t="str">
        <f>IF([7]道具信息!T336="","",[7]道具信息!T336)</f>
        <v/>
      </c>
      <c r="U336" s="114" t="str">
        <f>IF([7]道具信息!U336="","",[7]道具信息!U336)</f>
        <v/>
      </c>
      <c r="V336" s="114" t="str">
        <f>IF([7]道具信息!V336="","",[7]道具信息!V336)</f>
        <v/>
      </c>
      <c r="W336" s="114" t="str">
        <f>IF([7]道具信息!W336="","",[7]道具信息!W336)</f>
        <v/>
      </c>
      <c r="X336" s="114" t="str">
        <f>IF([7]道具信息!X336="","",[7]道具信息!X336)</f>
        <v/>
      </c>
      <c r="Y336" s="114" t="str">
        <f>IF([7]道具信息!Y336="","",[7]道具信息!Y336)</f>
        <v/>
      </c>
      <c r="Z336" s="114" t="str">
        <f>IF([7]道具信息!Z336="","",[7]道具信息!Z336)</f>
        <v/>
      </c>
    </row>
    <row r="337" spans="1:26" x14ac:dyDescent="0.2">
      <c r="A337" s="114" t="str">
        <f>IF([7]道具信息!A337="","",[7]道具信息!A337)</f>
        <v/>
      </c>
      <c r="B337" s="114" t="str">
        <f>IF([7]道具信息!B337="","",[7]道具信息!B337)</f>
        <v/>
      </c>
      <c r="C337" s="114" t="str">
        <f>IF([7]道具信息!C337="","",[7]道具信息!C337)</f>
        <v/>
      </c>
      <c r="D337" s="114" t="str">
        <f>IF([7]道具信息!D337="","",[7]道具信息!D337)</f>
        <v/>
      </c>
      <c r="E337" s="114" t="str">
        <f>IF([7]道具信息!E337="","",[7]道具信息!E337)</f>
        <v/>
      </c>
      <c r="F337" s="114">
        <f>IF([7]道具信息!F337="","",[7]道具信息!F337)</f>
        <v>1</v>
      </c>
      <c r="G337" s="114">
        <f>IF([7]道具信息!G337="","",[7]道具信息!G337)</f>
        <v>1</v>
      </c>
      <c r="H337" s="114">
        <f>IF([7]道具信息!H337="","",[7]道具信息!H337)</f>
        <v>1</v>
      </c>
      <c r="I337" s="114" t="str">
        <f>IF([7]道具信息!I337="","",[7]道具信息!I337)</f>
        <v/>
      </c>
      <c r="J337" s="114" t="str">
        <f>IF([7]道具信息!J337="","",[7]道具信息!J337)</f>
        <v/>
      </c>
      <c r="K337" s="114" t="str">
        <f>IF([7]道具信息!K337="","",[7]道具信息!K337)</f>
        <v/>
      </c>
      <c r="L337" s="114" t="str">
        <f>IF([7]道具信息!L337="","",[7]道具信息!L337)</f>
        <v/>
      </c>
      <c r="M337" s="114" t="str">
        <f>IF([7]道具信息!M337="","",[7]道具信息!M337)</f>
        <v/>
      </c>
      <c r="N337" s="114" t="str">
        <f>IF([7]道具信息!N337="","",[7]道具信息!N337)</f>
        <v/>
      </c>
      <c r="O337" s="114" t="str">
        <f>IF([7]道具信息!O337="","",[7]道具信息!O337)</f>
        <v/>
      </c>
      <c r="P337" s="114" t="str">
        <f>IF([7]道具信息!P337="","",[7]道具信息!P337)</f>
        <v/>
      </c>
      <c r="Q337" s="114" t="str">
        <f>IF([7]道具信息!Q337="","",[7]道具信息!Q337)</f>
        <v/>
      </c>
      <c r="R337" s="114" t="str">
        <f>IF([7]道具信息!R337="","",[7]道具信息!R337)</f>
        <v/>
      </c>
      <c r="S337" s="114" t="str">
        <f>IF([7]道具信息!S337="","",[7]道具信息!S337)</f>
        <v/>
      </c>
      <c r="T337" s="114" t="str">
        <f>IF([7]道具信息!T337="","",[7]道具信息!T337)</f>
        <v/>
      </c>
      <c r="U337" s="114" t="str">
        <f>IF([7]道具信息!U337="","",[7]道具信息!U337)</f>
        <v/>
      </c>
      <c r="V337" s="114" t="str">
        <f>IF([7]道具信息!V337="","",[7]道具信息!V337)</f>
        <v/>
      </c>
      <c r="W337" s="114" t="str">
        <f>IF([7]道具信息!W337="","",[7]道具信息!W337)</f>
        <v/>
      </c>
      <c r="X337" s="114" t="str">
        <f>IF([7]道具信息!X337="","",[7]道具信息!X337)</f>
        <v/>
      </c>
      <c r="Y337" s="114" t="str">
        <f>IF([7]道具信息!Y337="","",[7]道具信息!Y337)</f>
        <v/>
      </c>
      <c r="Z337" s="114" t="str">
        <f>IF([7]道具信息!Z337="","",[7]道具信息!Z337)</f>
        <v/>
      </c>
    </row>
    <row r="338" spans="1:26" x14ac:dyDescent="0.2">
      <c r="A338" s="114" t="str">
        <f>IF([7]道具信息!A338="","",[7]道具信息!A338)</f>
        <v/>
      </c>
      <c r="B338" s="114" t="str">
        <f>IF([7]道具信息!B338="","",[7]道具信息!B338)</f>
        <v/>
      </c>
      <c r="C338" s="114">
        <f>IF([7]道具信息!C338="","",[7]道具信息!C338)</f>
        <v>21075</v>
      </c>
      <c r="D338" s="114" t="str">
        <f>IF([7]道具信息!D338="","",[7]道具信息!D338)</f>
        <v>中级免战牌</v>
      </c>
      <c r="E338" s="114">
        <f>IF([7]道具信息!E338="","",[7]道具信息!E338)</f>
        <v>200</v>
      </c>
      <c r="F338" s="114">
        <f>IF([7]道具信息!F338="","",[7]道具信息!F338)</f>
        <v>1</v>
      </c>
      <c r="G338" s="114">
        <f>IF([7]道具信息!G338="","",[7]道具信息!G338)</f>
        <v>1</v>
      </c>
      <c r="H338" s="114">
        <f>IF([7]道具信息!H338="","",[7]道具信息!H338)</f>
        <v>1</v>
      </c>
      <c r="I338" s="114">
        <f>IF([7]道具信息!I338="","",[7]道具信息!I338)</f>
        <v>200</v>
      </c>
      <c r="J338" s="114">
        <f>IF([7]道具信息!J338="","",[7]道具信息!J338)</f>
        <v>200</v>
      </c>
      <c r="K338" s="114">
        <f>IF([7]道具信息!K338="","",[7]道具信息!K338)</f>
        <v>200</v>
      </c>
      <c r="L338" s="114" t="str">
        <f>IF([7]道具信息!L338="","",[7]道具信息!L338)</f>
        <v>使用后城池不会遭受来自其他玩家的攻击，主动进攻其他玩家后失效，持续12小时</v>
      </c>
      <c r="M338" s="114" t="str">
        <f>IF([7]道具信息!M338="","",[7]道具信息!M338)</f>
        <v/>
      </c>
      <c r="N338" s="114" t="str">
        <f>IF([7]道具信息!N338="","",[7]道具信息!N338)</f>
        <v/>
      </c>
      <c r="O338" s="114" t="str">
        <f>IF([7]道具信息!O338="","",[7]道具信息!O338)</f>
        <v/>
      </c>
      <c r="P338" s="114" t="str">
        <f>IF([7]道具信息!P338="","",[7]道具信息!P338)</f>
        <v/>
      </c>
      <c r="Q338" s="114" t="str">
        <f>IF([7]道具信息!Q338="","",[7]道具信息!Q338)</f>
        <v/>
      </c>
      <c r="R338" s="114" t="str">
        <f>IF([7]道具信息!R338="","",[7]道具信息!R338)</f>
        <v/>
      </c>
      <c r="S338" s="114" t="str">
        <f>IF([7]道具信息!S338="","",[7]道具信息!S338)</f>
        <v/>
      </c>
      <c r="T338" s="114" t="str">
        <f>IF([7]道具信息!T338="","",[7]道具信息!T338)</f>
        <v/>
      </c>
      <c r="U338" s="114" t="str">
        <f>IF([7]道具信息!U338="","",[7]道具信息!U338)</f>
        <v/>
      </c>
      <c r="V338" s="114" t="str">
        <f>IF([7]道具信息!V338="","",[7]道具信息!V338)</f>
        <v/>
      </c>
      <c r="W338" s="114" t="str">
        <f>IF([7]道具信息!W338="","",[7]道具信息!W338)</f>
        <v/>
      </c>
      <c r="X338" s="114" t="str">
        <f>IF([7]道具信息!X338="","",[7]道具信息!X338)</f>
        <v/>
      </c>
      <c r="Y338" s="114" t="str">
        <f>IF([7]道具信息!Y338="","",[7]道具信息!Y338)</f>
        <v/>
      </c>
      <c r="Z338" s="114" t="str">
        <f>IF([7]道具信息!Z338="","",[7]道具信息!Z338)</f>
        <v/>
      </c>
    </row>
    <row r="339" spans="1:26" x14ac:dyDescent="0.2">
      <c r="A339" s="114" t="str">
        <f>IF([7]道具信息!A339="","",[7]道具信息!A339)</f>
        <v/>
      </c>
      <c r="B339" s="114" t="str">
        <f>IF([7]道具信息!B339="","",[7]道具信息!B339)</f>
        <v/>
      </c>
      <c r="C339" s="114">
        <f>IF([7]道具信息!C339="","",[7]道具信息!C339)</f>
        <v>21071</v>
      </c>
      <c r="D339" s="114" t="str">
        <f>IF([7]道具信息!D339="","",[7]道具信息!D339)</f>
        <v>高级免战牌</v>
      </c>
      <c r="E339" s="114">
        <f>IF([7]道具信息!E339="","",[7]道具信息!E339)</f>
        <v>500</v>
      </c>
      <c r="F339" s="114">
        <f>IF([7]道具信息!F339="","",[7]道具信息!F339)</f>
        <v>1</v>
      </c>
      <c r="G339" s="114">
        <f>IF([7]道具信息!G339="","",[7]道具信息!G339)</f>
        <v>1</v>
      </c>
      <c r="H339" s="114">
        <f>IF([7]道具信息!H339="","",[7]道具信息!H339)</f>
        <v>1</v>
      </c>
      <c r="I339" s="114">
        <f>IF([7]道具信息!I339="","",[7]道具信息!I339)</f>
        <v>500</v>
      </c>
      <c r="J339" s="114">
        <f>IF([7]道具信息!J339="","",[7]道具信息!J339)</f>
        <v>500</v>
      </c>
      <c r="K339" s="114">
        <f>IF([7]道具信息!K339="","",[7]道具信息!K339)</f>
        <v>500</v>
      </c>
      <c r="L339" s="114" t="str">
        <f>IF([7]道具信息!L339="","",[7]道具信息!L339)</f>
        <v>使用后城池不会遭受来自其他玩家的攻击，主动进攻其他玩家后失效，持续24小时</v>
      </c>
      <c r="M339" s="114" t="str">
        <f>IF([7]道具信息!M339="","",[7]道具信息!M339)</f>
        <v/>
      </c>
      <c r="N339" s="114" t="str">
        <f>IF([7]道具信息!N339="","",[7]道具信息!N339)</f>
        <v/>
      </c>
      <c r="O339" s="114" t="str">
        <f>IF([7]道具信息!O339="","",[7]道具信息!O339)</f>
        <v/>
      </c>
      <c r="P339" s="114" t="str">
        <f>IF([7]道具信息!P339="","",[7]道具信息!P339)</f>
        <v/>
      </c>
      <c r="Q339" s="114" t="str">
        <f>IF([7]道具信息!Q339="","",[7]道具信息!Q339)</f>
        <v/>
      </c>
      <c r="R339" s="114" t="str">
        <f>IF([7]道具信息!R339="","",[7]道具信息!R339)</f>
        <v/>
      </c>
      <c r="S339" s="114" t="str">
        <f>IF([7]道具信息!S339="","",[7]道具信息!S339)</f>
        <v/>
      </c>
      <c r="T339" s="114" t="str">
        <f>IF([7]道具信息!T339="","",[7]道具信息!T339)</f>
        <v/>
      </c>
      <c r="U339" s="114" t="str">
        <f>IF([7]道具信息!U339="","",[7]道具信息!U339)</f>
        <v/>
      </c>
      <c r="V339" s="114" t="str">
        <f>IF([7]道具信息!V339="","",[7]道具信息!V339)</f>
        <v/>
      </c>
      <c r="W339" s="114" t="str">
        <f>IF([7]道具信息!W339="","",[7]道具信息!W339)</f>
        <v/>
      </c>
      <c r="X339" s="114" t="str">
        <f>IF([7]道具信息!X339="","",[7]道具信息!X339)</f>
        <v/>
      </c>
      <c r="Y339" s="114" t="str">
        <f>IF([7]道具信息!Y339="","",[7]道具信息!Y339)</f>
        <v/>
      </c>
      <c r="Z339" s="114" t="str">
        <f>IF([7]道具信息!Z339="","",[7]道具信息!Z339)</f>
        <v/>
      </c>
    </row>
    <row r="340" spans="1:26" x14ac:dyDescent="0.2">
      <c r="A340" s="114" t="str">
        <f>IF([7]道具信息!A340="","",[7]道具信息!A340)</f>
        <v/>
      </c>
      <c r="B340" s="114" t="str">
        <f>IF([7]道具信息!B340="","",[7]道具信息!B340)</f>
        <v/>
      </c>
      <c r="C340" s="114">
        <f>IF([7]道具信息!C340="","",[7]道具信息!C340)</f>
        <v>21072</v>
      </c>
      <c r="D340" s="114" t="str">
        <f>IF([7]道具信息!D340="","",[7]道具信息!D340)</f>
        <v>特级免战牌</v>
      </c>
      <c r="E340" s="114">
        <f>IF([7]道具信息!E340="","",[7]道具信息!E340)</f>
        <v>1800</v>
      </c>
      <c r="F340" s="114">
        <f>IF([7]道具信息!F340="","",[7]道具信息!F340)</f>
        <v>1</v>
      </c>
      <c r="G340" s="114">
        <f>IF([7]道具信息!G340="","",[7]道具信息!G340)</f>
        <v>1</v>
      </c>
      <c r="H340" s="114">
        <f>IF([7]道具信息!H340="","",[7]道具信息!H340)</f>
        <v>1</v>
      </c>
      <c r="I340" s="114">
        <f>IF([7]道具信息!I340="","",[7]道具信息!I340)</f>
        <v>1800</v>
      </c>
      <c r="J340" s="114">
        <f>IF([7]道具信息!J340="","",[7]道具信息!J340)</f>
        <v>1800</v>
      </c>
      <c r="K340" s="114">
        <f>IF([7]道具信息!K340="","",[7]道具信息!K340)</f>
        <v>1800</v>
      </c>
      <c r="L340" s="114" t="str">
        <f>IF([7]道具信息!L340="","",[7]道具信息!L340)</f>
        <v>使用后城池不会遭受来自其他玩家的攻击，主动进攻其他玩家后失效，持续72小时</v>
      </c>
      <c r="M340" s="114" t="str">
        <f>IF([7]道具信息!M340="","",[7]道具信息!M340)</f>
        <v/>
      </c>
      <c r="N340" s="114" t="str">
        <f>IF([7]道具信息!N340="","",[7]道具信息!N340)</f>
        <v/>
      </c>
      <c r="O340" s="114" t="str">
        <f>IF([7]道具信息!O340="","",[7]道具信息!O340)</f>
        <v/>
      </c>
      <c r="P340" s="114" t="str">
        <f>IF([7]道具信息!P340="","",[7]道具信息!P340)</f>
        <v/>
      </c>
      <c r="Q340" s="114" t="str">
        <f>IF([7]道具信息!Q340="","",[7]道具信息!Q340)</f>
        <v/>
      </c>
      <c r="R340" s="114" t="str">
        <f>IF([7]道具信息!R340="","",[7]道具信息!R340)</f>
        <v/>
      </c>
      <c r="S340" s="114" t="str">
        <f>IF([7]道具信息!S340="","",[7]道具信息!S340)</f>
        <v/>
      </c>
      <c r="T340" s="114" t="str">
        <f>IF([7]道具信息!T340="","",[7]道具信息!T340)</f>
        <v/>
      </c>
      <c r="U340" s="114" t="str">
        <f>IF([7]道具信息!U340="","",[7]道具信息!U340)</f>
        <v/>
      </c>
      <c r="V340" s="114" t="str">
        <f>IF([7]道具信息!V340="","",[7]道具信息!V340)</f>
        <v/>
      </c>
      <c r="W340" s="114" t="str">
        <f>IF([7]道具信息!W340="","",[7]道具信息!W340)</f>
        <v/>
      </c>
      <c r="X340" s="114" t="str">
        <f>IF([7]道具信息!X340="","",[7]道具信息!X340)</f>
        <v/>
      </c>
      <c r="Y340" s="114" t="str">
        <f>IF([7]道具信息!Y340="","",[7]道具信息!Y340)</f>
        <v/>
      </c>
      <c r="Z340" s="114" t="str">
        <f>IF([7]道具信息!Z340="","",[7]道具信息!Z340)</f>
        <v/>
      </c>
    </row>
    <row r="341" spans="1:26" x14ac:dyDescent="0.2">
      <c r="A341" s="114" t="str">
        <f>IF([7]道具信息!A341="","",[7]道具信息!A341)</f>
        <v/>
      </c>
      <c r="B341" s="114" t="str">
        <f>IF([7]道具信息!B341="","",[7]道具信息!B341)</f>
        <v/>
      </c>
      <c r="C341" s="114">
        <f>IF([7]道具信息!C341="","",[7]道具信息!C341)</f>
        <v>90512</v>
      </c>
      <c r="D341" s="114" t="str">
        <f>IF([7]道具信息!D341="","",[7]道具信息!D341)</f>
        <v>文心</v>
      </c>
      <c r="E341" s="114" t="str">
        <f>IF([7]道具信息!E341="","",[7]道具信息!E341)</f>
        <v/>
      </c>
      <c r="F341" s="114">
        <f>IF([7]道具信息!F341="","",[7]道具信息!F341)</f>
        <v>1</v>
      </c>
      <c r="G341" s="114">
        <f>IF([7]道具信息!G341="","",[7]道具信息!G341)</f>
        <v>1</v>
      </c>
      <c r="H341" s="114">
        <f>IF([7]道具信息!H341="","",[7]道具信息!H341)</f>
        <v>1</v>
      </c>
      <c r="I341" s="114" t="str">
        <f>IF([7]道具信息!I341="","",[7]道具信息!I341)</f>
        <v/>
      </c>
      <c r="J341" s="114" t="str">
        <f>IF([7]道具信息!J341="","",[7]道具信息!J341)</f>
        <v/>
      </c>
      <c r="K341" s="114" t="str">
        <f>IF([7]道具信息!K341="","",[7]道具信息!K341)</f>
        <v/>
      </c>
      <c r="L341" s="114" t="str">
        <f>IF([7]道具信息!L341="","",[7]道具信息!L341)</f>
        <v/>
      </c>
      <c r="M341" s="114" t="str">
        <f>IF([7]道具信息!M341="","",[7]道具信息!M341)</f>
        <v/>
      </c>
      <c r="N341" s="114" t="str">
        <f>IF([7]道具信息!N341="","",[7]道具信息!N341)</f>
        <v/>
      </c>
      <c r="O341" s="114" t="str">
        <f>IF([7]道具信息!O341="","",[7]道具信息!O341)</f>
        <v/>
      </c>
      <c r="P341" s="114" t="str">
        <f>IF([7]道具信息!P341="","",[7]道具信息!P341)</f>
        <v/>
      </c>
      <c r="Q341" s="114" t="str">
        <f>IF([7]道具信息!Q341="","",[7]道具信息!Q341)</f>
        <v/>
      </c>
      <c r="R341" s="114" t="str">
        <f>IF([7]道具信息!R341="","",[7]道具信息!R341)</f>
        <v/>
      </c>
      <c r="S341" s="114" t="str">
        <f>IF([7]道具信息!S341="","",[7]道具信息!S341)</f>
        <v/>
      </c>
      <c r="T341" s="114" t="str">
        <f>IF([7]道具信息!T341="","",[7]道具信息!T341)</f>
        <v/>
      </c>
      <c r="U341" s="114" t="str">
        <f>IF([7]道具信息!U341="","",[7]道具信息!U341)</f>
        <v/>
      </c>
      <c r="V341" s="114" t="str">
        <f>IF([7]道具信息!V341="","",[7]道具信息!V341)</f>
        <v/>
      </c>
      <c r="W341" s="114" t="str">
        <f>IF([7]道具信息!W341="","",[7]道具信息!W341)</f>
        <v/>
      </c>
      <c r="X341" s="114" t="str">
        <f>IF([7]道具信息!X341="","",[7]道具信息!X341)</f>
        <v/>
      </c>
      <c r="Y341" s="114" t="str">
        <f>IF([7]道具信息!Y341="","",[7]道具信息!Y341)</f>
        <v/>
      </c>
      <c r="Z341" s="114" t="str">
        <f>IF([7]道具信息!Z341="","",[7]道具信息!Z341)</f>
        <v/>
      </c>
    </row>
    <row r="342" spans="1:26" x14ac:dyDescent="0.2">
      <c r="A342" s="114" t="str">
        <f>IF([7]道具信息!A342="","",[7]道具信息!A342)</f>
        <v/>
      </c>
      <c r="B342" s="114" t="str">
        <f>IF([7]道具信息!B342="","",[7]道具信息!B342)</f>
        <v/>
      </c>
      <c r="C342" s="114">
        <f>IF([7]道具信息!C342="","",[7]道具信息!C342)</f>
        <v>23359</v>
      </c>
      <c r="D342" s="114" t="str">
        <f>IF([7]道具信息!D342="","",[7]道具信息!D342)</f>
        <v>宝鉴</v>
      </c>
      <c r="E342" s="114" t="str">
        <f>IF([7]道具信息!E342="","",[7]道具信息!E342)</f>
        <v/>
      </c>
      <c r="F342" s="114">
        <f>IF([7]道具信息!F342="","",[7]道具信息!F342)</f>
        <v>1</v>
      </c>
      <c r="G342" s="114">
        <f>IF([7]道具信息!G342="","",[7]道具信息!G342)</f>
        <v>1</v>
      </c>
      <c r="H342" s="114">
        <f>IF([7]道具信息!H342="","",[7]道具信息!H342)</f>
        <v>1</v>
      </c>
      <c r="I342" s="114" t="str">
        <f>IF([7]道具信息!I342="","",[7]道具信息!I342)</f>
        <v/>
      </c>
      <c r="J342" s="114" t="str">
        <f>IF([7]道具信息!J342="","",[7]道具信息!J342)</f>
        <v/>
      </c>
      <c r="K342" s="114" t="str">
        <f>IF([7]道具信息!K342="","",[7]道具信息!K342)</f>
        <v/>
      </c>
      <c r="L342" s="114" t="str">
        <f>IF([7]道具信息!L342="","",[7]道具信息!L342)</f>
        <v>持有宝鉴名册，可鉴天下珍宝</v>
      </c>
      <c r="M342" s="114" t="str">
        <f>IF([7]道具信息!M342="","",[7]道具信息!M342)</f>
        <v/>
      </c>
      <c r="N342" s="114" t="str">
        <f>IF([7]道具信息!N342="","",[7]道具信息!N342)</f>
        <v/>
      </c>
      <c r="O342" s="114" t="str">
        <f>IF([7]道具信息!O342="","",[7]道具信息!O342)</f>
        <v/>
      </c>
      <c r="P342" s="114" t="str">
        <f>IF([7]道具信息!P342="","",[7]道具信息!P342)</f>
        <v/>
      </c>
      <c r="Q342" s="114" t="str">
        <f>IF([7]道具信息!Q342="","",[7]道具信息!Q342)</f>
        <v/>
      </c>
      <c r="R342" s="114" t="str">
        <f>IF([7]道具信息!R342="","",[7]道具信息!R342)</f>
        <v/>
      </c>
      <c r="S342" s="114" t="str">
        <f>IF([7]道具信息!S342="","",[7]道具信息!S342)</f>
        <v/>
      </c>
      <c r="T342" s="114" t="str">
        <f>IF([7]道具信息!T342="","",[7]道具信息!T342)</f>
        <v/>
      </c>
      <c r="U342" s="114" t="str">
        <f>IF([7]道具信息!U342="","",[7]道具信息!U342)</f>
        <v/>
      </c>
      <c r="V342" s="114" t="str">
        <f>IF([7]道具信息!V342="","",[7]道具信息!V342)</f>
        <v/>
      </c>
      <c r="W342" s="114" t="str">
        <f>IF([7]道具信息!W342="","",[7]道具信息!W342)</f>
        <v/>
      </c>
      <c r="X342" s="114" t="str">
        <f>IF([7]道具信息!X342="","",[7]道具信息!X342)</f>
        <v/>
      </c>
      <c r="Y342" s="114" t="str">
        <f>IF([7]道具信息!Y342="","",[7]道具信息!Y342)</f>
        <v/>
      </c>
      <c r="Z342" s="114" t="str">
        <f>IF([7]道具信息!Z342="","",[7]道具信息!Z342)</f>
        <v/>
      </c>
    </row>
    <row r="343" spans="1:26" x14ac:dyDescent="0.2">
      <c r="A343" s="114" t="str">
        <f>IF([7]道具信息!A343="","",[7]道具信息!A343)</f>
        <v/>
      </c>
      <c r="B343" s="114" t="str">
        <f>IF([7]道具信息!B343="","",[7]道具信息!B343)</f>
        <v/>
      </c>
      <c r="C343" s="114">
        <f>IF([7]道具信息!C343="","",[7]道具信息!C343)</f>
        <v>23526</v>
      </c>
      <c r="D343" s="114" t="str">
        <f>IF([7]道具信息!D343="","",[7]道具信息!D343)</f>
        <v>极品装备宝箱碎片</v>
      </c>
      <c r="E343" s="114" t="str">
        <f>IF([7]道具信息!E343="","",[7]道具信息!E343)</f>
        <v/>
      </c>
      <c r="F343" s="114">
        <f>IF([7]道具信息!F343="","",[7]道具信息!F343)</f>
        <v>1</v>
      </c>
      <c r="G343" s="114">
        <f>IF([7]道具信息!G343="","",[7]道具信息!G343)</f>
        <v>1</v>
      </c>
      <c r="H343" s="114">
        <f>IF([7]道具信息!H343="","",[7]道具信息!H343)</f>
        <v>1</v>
      </c>
      <c r="I343" s="114" t="str">
        <f>IF([7]道具信息!I343="","",[7]道具信息!I343)</f>
        <v/>
      </c>
      <c r="J343" s="114" t="str">
        <f>IF([7]道具信息!J343="","",[7]道具信息!J343)</f>
        <v/>
      </c>
      <c r="K343" s="114" t="str">
        <f>IF([7]道具信息!K343="","",[7]道具信息!K343)</f>
        <v/>
      </c>
      <c r="L343" s="114" t="str">
        <f>IF([7]道具信息!L343="","",[7]道具信息!L343)</f>
        <v>使用后可以获得一个极品红色装备宝箱</v>
      </c>
      <c r="M343" s="114" t="str">
        <f>IF([7]道具信息!M343="","",[7]道具信息!M343)</f>
        <v/>
      </c>
      <c r="N343" s="114" t="str">
        <f>IF([7]道具信息!N343="","",[7]道具信息!N343)</f>
        <v/>
      </c>
      <c r="O343" s="114" t="str">
        <f>IF([7]道具信息!O343="","",[7]道具信息!O343)</f>
        <v/>
      </c>
      <c r="P343" s="114" t="str">
        <f>IF([7]道具信息!P343="","",[7]道具信息!P343)</f>
        <v/>
      </c>
      <c r="Q343" s="114" t="str">
        <f>IF([7]道具信息!Q343="","",[7]道具信息!Q343)</f>
        <v/>
      </c>
      <c r="R343" s="114" t="str">
        <f>IF([7]道具信息!R343="","",[7]道具信息!R343)</f>
        <v/>
      </c>
      <c r="S343" s="114" t="str">
        <f>IF([7]道具信息!S343="","",[7]道具信息!S343)</f>
        <v/>
      </c>
      <c r="T343" s="114" t="str">
        <f>IF([7]道具信息!T343="","",[7]道具信息!T343)</f>
        <v/>
      </c>
      <c r="U343" s="114" t="str">
        <f>IF([7]道具信息!U343="","",[7]道具信息!U343)</f>
        <v/>
      </c>
      <c r="V343" s="114" t="str">
        <f>IF([7]道具信息!V343="","",[7]道具信息!V343)</f>
        <v/>
      </c>
      <c r="W343" s="114" t="str">
        <f>IF([7]道具信息!W343="","",[7]道具信息!W343)</f>
        <v/>
      </c>
      <c r="X343" s="114" t="str">
        <f>IF([7]道具信息!X343="","",[7]道具信息!X343)</f>
        <v/>
      </c>
      <c r="Y343" s="114" t="str">
        <f>IF([7]道具信息!Y343="","",[7]道具信息!Y343)</f>
        <v/>
      </c>
      <c r="Z343" s="114" t="str">
        <f>IF([7]道具信息!Z343="","",[7]道具信息!Z343)</f>
        <v/>
      </c>
    </row>
    <row r="344" spans="1:26" x14ac:dyDescent="0.2">
      <c r="A344" s="114" t="str">
        <f>IF([7]道具信息!A344="","",[7]道具信息!A344)</f>
        <v/>
      </c>
      <c r="B344" s="114" t="str">
        <f>IF([7]道具信息!B344="","",[7]道具信息!B344)</f>
        <v/>
      </c>
      <c r="C344" s="114">
        <f>IF([7]道具信息!C344="","",[7]道具信息!C344)</f>
        <v>23527</v>
      </c>
      <c r="D344" s="114" t="str">
        <f>IF([7]道具信息!D344="","",[7]道具信息!D344)</f>
        <v>极品装备宝箱</v>
      </c>
      <c r="E344" s="114" t="str">
        <f>IF([7]道具信息!E344="","",[7]道具信息!E344)</f>
        <v/>
      </c>
      <c r="F344" s="114">
        <f>IF([7]道具信息!F344="","",[7]道具信息!F344)</f>
        <v>1</v>
      </c>
      <c r="G344" s="114">
        <f>IF([7]道具信息!G344="","",[7]道具信息!G344)</f>
        <v>1</v>
      </c>
      <c r="H344" s="114">
        <f>IF([7]道具信息!H344="","",[7]道具信息!H344)</f>
        <v>1</v>
      </c>
      <c r="I344" s="114" t="str">
        <f>IF([7]道具信息!I344="","",[7]道具信息!I344)</f>
        <v/>
      </c>
      <c r="J344" s="114" t="str">
        <f>IF([7]道具信息!J344="","",[7]道具信息!J344)</f>
        <v/>
      </c>
      <c r="K344" s="114" t="str">
        <f>IF([7]道具信息!K344="","",[7]道具信息!K344)</f>
        <v/>
      </c>
      <c r="L344" s="114" t="str">
        <f>IF([7]道具信息!L344="","",[7]道具信息!L344)</f>
        <v>使用后可以选择获得一件极品红色装备</v>
      </c>
      <c r="M344" s="114" t="str">
        <f>IF([7]道具信息!M344="","",[7]道具信息!M344)</f>
        <v/>
      </c>
      <c r="N344" s="114" t="str">
        <f>IF([7]道具信息!N344="","",[7]道具信息!N344)</f>
        <v/>
      </c>
      <c r="O344" s="114" t="str">
        <f>IF([7]道具信息!O344="","",[7]道具信息!O344)</f>
        <v/>
      </c>
      <c r="P344" s="114" t="str">
        <f>IF([7]道具信息!P344="","",[7]道具信息!P344)</f>
        <v/>
      </c>
      <c r="Q344" s="114" t="str">
        <f>IF([7]道具信息!Q344="","",[7]道具信息!Q344)</f>
        <v/>
      </c>
      <c r="R344" s="114" t="str">
        <f>IF([7]道具信息!R344="","",[7]道具信息!R344)</f>
        <v/>
      </c>
      <c r="S344" s="114" t="str">
        <f>IF([7]道具信息!S344="","",[7]道具信息!S344)</f>
        <v/>
      </c>
      <c r="T344" s="114" t="str">
        <f>IF([7]道具信息!T344="","",[7]道具信息!T344)</f>
        <v/>
      </c>
      <c r="U344" s="114" t="str">
        <f>IF([7]道具信息!U344="","",[7]道具信息!U344)</f>
        <v/>
      </c>
      <c r="V344" s="114" t="str">
        <f>IF([7]道具信息!V344="","",[7]道具信息!V344)</f>
        <v/>
      </c>
      <c r="W344" s="114" t="str">
        <f>IF([7]道具信息!W344="","",[7]道具信息!W344)</f>
        <v/>
      </c>
      <c r="X344" s="114" t="str">
        <f>IF([7]道具信息!X344="","",[7]道具信息!X344)</f>
        <v/>
      </c>
      <c r="Y344" s="114" t="str">
        <f>IF([7]道具信息!Y344="","",[7]道具信息!Y344)</f>
        <v/>
      </c>
      <c r="Z344" s="114" t="str">
        <f>IF([7]道具信息!Z344="","",[7]道具信息!Z344)</f>
        <v/>
      </c>
    </row>
    <row r="345" spans="1:26" x14ac:dyDescent="0.2">
      <c r="A345" s="114" t="str">
        <f>IF([7]道具信息!A345="","",[7]道具信息!A345)</f>
        <v/>
      </c>
      <c r="B345" s="114" t="str">
        <f>IF([7]道具信息!B345="","",[7]道具信息!B345)</f>
        <v/>
      </c>
      <c r="C345" s="114">
        <f>IF([7]道具信息!C345="","",[7]道具信息!C345)</f>
        <v>23528</v>
      </c>
      <c r="D345" s="114" t="str">
        <f>IF([7]道具信息!D345="","",[7]道具信息!D345)</f>
        <v>极品统武装备宝箱</v>
      </c>
      <c r="E345" s="114" t="str">
        <f>IF([7]道具信息!E345="","",[7]道具信息!E345)</f>
        <v/>
      </c>
      <c r="F345" s="114">
        <f>IF([7]道具信息!F345="","",[7]道具信息!F345)</f>
        <v>1</v>
      </c>
      <c r="G345" s="114">
        <f>IF([7]道具信息!G345="","",[7]道具信息!G345)</f>
        <v>1</v>
      </c>
      <c r="H345" s="114">
        <f>IF([7]道具信息!H345="","",[7]道具信息!H345)</f>
        <v>1</v>
      </c>
      <c r="I345" s="114" t="str">
        <f>IF([7]道具信息!I345="","",[7]道具信息!I345)</f>
        <v/>
      </c>
      <c r="J345" s="114" t="str">
        <f>IF([7]道具信息!J345="","",[7]道具信息!J345)</f>
        <v/>
      </c>
      <c r="K345" s="114" t="str">
        <f>IF([7]道具信息!K345="","",[7]道具信息!K345)</f>
        <v/>
      </c>
      <c r="L345" s="114" t="str">
        <f>IF([7]道具信息!L345="","",[7]道具信息!L345)</f>
        <v/>
      </c>
      <c r="M345" s="114" t="str">
        <f>IF([7]道具信息!M345="","",[7]道具信息!M345)</f>
        <v/>
      </c>
      <c r="N345" s="114" t="str">
        <f>IF([7]道具信息!N345="","",[7]道具信息!N345)</f>
        <v/>
      </c>
      <c r="O345" s="114" t="str">
        <f>IF([7]道具信息!O345="","",[7]道具信息!O345)</f>
        <v/>
      </c>
      <c r="P345" s="114" t="str">
        <f>IF([7]道具信息!P345="","",[7]道具信息!P345)</f>
        <v/>
      </c>
      <c r="Q345" s="114" t="str">
        <f>IF([7]道具信息!Q345="","",[7]道具信息!Q345)</f>
        <v/>
      </c>
      <c r="R345" s="114" t="str">
        <f>IF([7]道具信息!R345="","",[7]道具信息!R345)</f>
        <v/>
      </c>
      <c r="S345" s="114" t="str">
        <f>IF([7]道具信息!S345="","",[7]道具信息!S345)</f>
        <v/>
      </c>
      <c r="T345" s="114" t="str">
        <f>IF([7]道具信息!T345="","",[7]道具信息!T345)</f>
        <v/>
      </c>
      <c r="U345" s="114" t="str">
        <f>IF([7]道具信息!U345="","",[7]道具信息!U345)</f>
        <v/>
      </c>
      <c r="V345" s="114" t="str">
        <f>IF([7]道具信息!V345="","",[7]道具信息!V345)</f>
        <v/>
      </c>
      <c r="W345" s="114" t="str">
        <f>IF([7]道具信息!W345="","",[7]道具信息!W345)</f>
        <v/>
      </c>
      <c r="X345" s="114" t="str">
        <f>IF([7]道具信息!X345="","",[7]道具信息!X345)</f>
        <v/>
      </c>
      <c r="Y345" s="114" t="str">
        <f>IF([7]道具信息!Y345="","",[7]道具信息!Y345)</f>
        <v/>
      </c>
      <c r="Z345" s="114" t="str">
        <f>IF([7]道具信息!Z345="","",[7]道具信息!Z345)</f>
        <v/>
      </c>
    </row>
    <row r="346" spans="1:26" x14ac:dyDescent="0.2">
      <c r="A346" s="114" t="str">
        <f>IF([7]道具信息!A346="","",[7]道具信息!A346)</f>
        <v/>
      </c>
      <c r="B346" s="114" t="str">
        <f>IF([7]道具信息!B346="","",[7]道具信息!B346)</f>
        <v/>
      </c>
      <c r="C346" s="114">
        <f>IF([7]道具信息!C346="","",[7]道具信息!C346)</f>
        <v>23529</v>
      </c>
      <c r="D346" s="114" t="str">
        <f>IF([7]道具信息!D346="","",[7]道具信息!D346)</f>
        <v>极品统智装备宝箱</v>
      </c>
      <c r="E346" s="114" t="str">
        <f>IF([7]道具信息!E346="","",[7]道具信息!E346)</f>
        <v/>
      </c>
      <c r="F346" s="114">
        <f>IF([7]道具信息!F346="","",[7]道具信息!F346)</f>
        <v>1</v>
      </c>
      <c r="G346" s="114">
        <f>IF([7]道具信息!G346="","",[7]道具信息!G346)</f>
        <v>1</v>
      </c>
      <c r="H346" s="114">
        <f>IF([7]道具信息!H346="","",[7]道具信息!H346)</f>
        <v>1</v>
      </c>
      <c r="I346" s="114" t="str">
        <f>IF([7]道具信息!I346="","",[7]道具信息!I346)</f>
        <v/>
      </c>
      <c r="J346" s="114" t="str">
        <f>IF([7]道具信息!J346="","",[7]道具信息!J346)</f>
        <v/>
      </c>
      <c r="K346" s="114" t="str">
        <f>IF([7]道具信息!K346="","",[7]道具信息!K346)</f>
        <v/>
      </c>
      <c r="L346" s="114" t="str">
        <f>IF([7]道具信息!L346="","",[7]道具信息!L346)</f>
        <v>使用后获得墨霜广焱3件套装备</v>
      </c>
      <c r="M346" s="114" t="str">
        <f>IF([7]道具信息!M346="","",[7]道具信息!M346)</f>
        <v/>
      </c>
      <c r="N346" s="114" t="str">
        <f>IF([7]道具信息!N346="","",[7]道具信息!N346)</f>
        <v/>
      </c>
      <c r="O346" s="114" t="str">
        <f>IF([7]道具信息!O346="","",[7]道具信息!O346)</f>
        <v/>
      </c>
      <c r="P346" s="114" t="str">
        <f>IF([7]道具信息!P346="","",[7]道具信息!P346)</f>
        <v/>
      </c>
      <c r="Q346" s="114" t="str">
        <f>IF([7]道具信息!Q346="","",[7]道具信息!Q346)</f>
        <v/>
      </c>
      <c r="R346" s="114" t="str">
        <f>IF([7]道具信息!R346="","",[7]道具信息!R346)</f>
        <v/>
      </c>
      <c r="S346" s="114" t="str">
        <f>IF([7]道具信息!S346="","",[7]道具信息!S346)</f>
        <v/>
      </c>
      <c r="T346" s="114" t="str">
        <f>IF([7]道具信息!T346="","",[7]道具信息!T346)</f>
        <v/>
      </c>
      <c r="U346" s="114" t="str">
        <f>IF([7]道具信息!U346="","",[7]道具信息!U346)</f>
        <v/>
      </c>
      <c r="V346" s="114" t="str">
        <f>IF([7]道具信息!V346="","",[7]道具信息!V346)</f>
        <v/>
      </c>
      <c r="W346" s="114" t="str">
        <f>IF([7]道具信息!W346="","",[7]道具信息!W346)</f>
        <v/>
      </c>
      <c r="X346" s="114" t="str">
        <f>IF([7]道具信息!X346="","",[7]道具信息!X346)</f>
        <v/>
      </c>
      <c r="Y346" s="114" t="str">
        <f>IF([7]道具信息!Y346="","",[7]道具信息!Y346)</f>
        <v/>
      </c>
      <c r="Z346" s="114" t="str">
        <f>IF([7]道具信息!Z346="","",[7]道具信息!Z346)</f>
        <v/>
      </c>
    </row>
    <row r="347" spans="1:26" x14ac:dyDescent="0.2">
      <c r="A347" s="114" t="str">
        <f>IF([7]道具信息!A347="","",[7]道具信息!A347)</f>
        <v/>
      </c>
      <c r="B347" s="114" t="str">
        <f>IF([7]道具信息!B347="","",[7]道具信息!B347)</f>
        <v/>
      </c>
      <c r="C347" s="114">
        <f>IF([7]道具信息!C347="","",[7]道具信息!C347)</f>
        <v>23530</v>
      </c>
      <c r="D347" s="114" t="str">
        <f>IF([7]道具信息!D347="","",[7]道具信息!D347)</f>
        <v>红色装备宝箱碎片</v>
      </c>
      <c r="E347" s="114" t="str">
        <f>IF([7]道具信息!E347="","",[7]道具信息!E347)</f>
        <v/>
      </c>
      <c r="F347" s="114">
        <f>IF([7]道具信息!F347="","",[7]道具信息!F347)</f>
        <v>1</v>
      </c>
      <c r="G347" s="114">
        <f>IF([7]道具信息!G347="","",[7]道具信息!G347)</f>
        <v>1</v>
      </c>
      <c r="H347" s="114">
        <f>IF([7]道具信息!H347="","",[7]道具信息!H347)</f>
        <v>1</v>
      </c>
      <c r="I347" s="114" t="str">
        <f>IF([7]道具信息!I347="","",[7]道具信息!I347)</f>
        <v/>
      </c>
      <c r="J347" s="114" t="str">
        <f>IF([7]道具信息!J347="","",[7]道具信息!J347)</f>
        <v/>
      </c>
      <c r="K347" s="114" t="str">
        <f>IF([7]道具信息!K347="","",[7]道具信息!K347)</f>
        <v/>
      </c>
      <c r="L347" s="114" t="str">
        <f>IF([7]道具信息!L347="","",[7]道具信息!L347)</f>
        <v>使用后可以获得一个红色装备宝箱</v>
      </c>
      <c r="M347" s="114" t="str">
        <f>IF([7]道具信息!M347="","",[7]道具信息!M347)</f>
        <v/>
      </c>
      <c r="N347" s="114" t="str">
        <f>IF([7]道具信息!N347="","",[7]道具信息!N347)</f>
        <v/>
      </c>
      <c r="O347" s="114" t="str">
        <f>IF([7]道具信息!O347="","",[7]道具信息!O347)</f>
        <v/>
      </c>
      <c r="P347" s="114" t="str">
        <f>IF([7]道具信息!P347="","",[7]道具信息!P347)</f>
        <v/>
      </c>
      <c r="Q347" s="114" t="str">
        <f>IF([7]道具信息!Q347="","",[7]道具信息!Q347)</f>
        <v/>
      </c>
      <c r="R347" s="114" t="str">
        <f>IF([7]道具信息!R347="","",[7]道具信息!R347)</f>
        <v/>
      </c>
      <c r="S347" s="114" t="str">
        <f>IF([7]道具信息!S347="","",[7]道具信息!S347)</f>
        <v/>
      </c>
      <c r="T347" s="114" t="str">
        <f>IF([7]道具信息!T347="","",[7]道具信息!T347)</f>
        <v/>
      </c>
      <c r="U347" s="114" t="str">
        <f>IF([7]道具信息!U347="","",[7]道具信息!U347)</f>
        <v/>
      </c>
      <c r="V347" s="114" t="str">
        <f>IF([7]道具信息!V347="","",[7]道具信息!V347)</f>
        <v/>
      </c>
      <c r="W347" s="114" t="str">
        <f>IF([7]道具信息!W347="","",[7]道具信息!W347)</f>
        <v/>
      </c>
      <c r="X347" s="114" t="str">
        <f>IF([7]道具信息!X347="","",[7]道具信息!X347)</f>
        <v/>
      </c>
      <c r="Y347" s="114" t="str">
        <f>IF([7]道具信息!Y347="","",[7]道具信息!Y347)</f>
        <v/>
      </c>
      <c r="Z347" s="114" t="str">
        <f>IF([7]道具信息!Z347="","",[7]道具信息!Z347)</f>
        <v/>
      </c>
    </row>
    <row r="348" spans="1:26" x14ac:dyDescent="0.2">
      <c r="A348" s="114" t="str">
        <f>IF([7]道具信息!A348="","",[7]道具信息!A348)</f>
        <v/>
      </c>
      <c r="B348" s="114" t="str">
        <f>IF([7]道具信息!B348="","",[7]道具信息!B348)</f>
        <v/>
      </c>
      <c r="C348" s="114">
        <f>IF([7]道具信息!C348="","",[7]道具信息!C348)</f>
        <v>23531</v>
      </c>
      <c r="D348" s="114" t="str">
        <f>IF([7]道具信息!D348="","",[7]道具信息!D348)</f>
        <v>红色装备宝箱</v>
      </c>
      <c r="E348" s="114" t="str">
        <f>IF([7]道具信息!E348="","",[7]道具信息!E348)</f>
        <v/>
      </c>
      <c r="F348" s="114">
        <f>IF([7]道具信息!F348="","",[7]道具信息!F348)</f>
        <v>1</v>
      </c>
      <c r="G348" s="114">
        <f>IF([7]道具信息!G348="","",[7]道具信息!G348)</f>
        <v>1</v>
      </c>
      <c r="H348" s="114">
        <f>IF([7]道具信息!H348="","",[7]道具信息!H348)</f>
        <v>1</v>
      </c>
      <c r="I348" s="114" t="str">
        <f>IF([7]道具信息!I348="","",[7]道具信息!I348)</f>
        <v/>
      </c>
      <c r="J348" s="114" t="str">
        <f>IF([7]道具信息!J348="","",[7]道具信息!J348)</f>
        <v/>
      </c>
      <c r="K348" s="114" t="str">
        <f>IF([7]道具信息!K348="","",[7]道具信息!K348)</f>
        <v/>
      </c>
      <c r="L348" s="114" t="str">
        <f>IF([7]道具信息!L348="","",[7]道具信息!L348)</f>
        <v>使用后可以选择获得一件红色装备</v>
      </c>
      <c r="M348" s="114" t="str">
        <f>IF([7]道具信息!M348="","",[7]道具信息!M348)</f>
        <v/>
      </c>
      <c r="N348" s="114" t="str">
        <f>IF([7]道具信息!N348="","",[7]道具信息!N348)</f>
        <v/>
      </c>
      <c r="O348" s="114" t="str">
        <f>IF([7]道具信息!O348="","",[7]道具信息!O348)</f>
        <v/>
      </c>
      <c r="P348" s="114" t="str">
        <f>IF([7]道具信息!P348="","",[7]道具信息!P348)</f>
        <v/>
      </c>
      <c r="Q348" s="114" t="str">
        <f>IF([7]道具信息!Q348="","",[7]道具信息!Q348)</f>
        <v/>
      </c>
      <c r="R348" s="114" t="str">
        <f>IF([7]道具信息!R348="","",[7]道具信息!R348)</f>
        <v/>
      </c>
      <c r="S348" s="114" t="str">
        <f>IF([7]道具信息!S348="","",[7]道具信息!S348)</f>
        <v/>
      </c>
      <c r="T348" s="114" t="str">
        <f>IF([7]道具信息!T348="","",[7]道具信息!T348)</f>
        <v/>
      </c>
      <c r="U348" s="114" t="str">
        <f>IF([7]道具信息!U348="","",[7]道具信息!U348)</f>
        <v/>
      </c>
      <c r="V348" s="114" t="str">
        <f>IF([7]道具信息!V348="","",[7]道具信息!V348)</f>
        <v/>
      </c>
      <c r="W348" s="114" t="str">
        <f>IF([7]道具信息!W348="","",[7]道具信息!W348)</f>
        <v/>
      </c>
      <c r="X348" s="114" t="str">
        <f>IF([7]道具信息!X348="","",[7]道具信息!X348)</f>
        <v/>
      </c>
      <c r="Y348" s="114" t="str">
        <f>IF([7]道具信息!Y348="","",[7]道具信息!Y348)</f>
        <v/>
      </c>
      <c r="Z348" s="114" t="str">
        <f>IF([7]道具信息!Z348="","",[7]道具信息!Z348)</f>
        <v/>
      </c>
    </row>
    <row r="349" spans="1:26" x14ac:dyDescent="0.2">
      <c r="A349" s="114" t="str">
        <f>IF([7]道具信息!A349="","",[7]道具信息!A349)</f>
        <v/>
      </c>
      <c r="B349" s="114" t="str">
        <f>IF([7]道具信息!B349="","",[7]道具信息!B349)</f>
        <v/>
      </c>
      <c r="C349" s="114">
        <f>IF([7]道具信息!C349="","",[7]道具信息!C349)</f>
        <v>23532</v>
      </c>
      <c r="D349" s="114" t="str">
        <f>IF([7]道具信息!D349="","",[7]道具信息!D349)</f>
        <v>抛砖引玉·极-残片</v>
      </c>
      <c r="E349" s="114" t="str">
        <f>IF([7]道具信息!E349="","",[7]道具信息!E349)</f>
        <v/>
      </c>
      <c r="F349" s="114">
        <f>IF([7]道具信息!F349="","",[7]道具信息!F349)</f>
        <v>1</v>
      </c>
      <c r="G349" s="114">
        <f>IF([7]道具信息!G349="","",[7]道具信息!G349)</f>
        <v>1</v>
      </c>
      <c r="H349" s="114">
        <f>IF([7]道具信息!H349="","",[7]道具信息!H349)</f>
        <v>1</v>
      </c>
      <c r="I349" s="114" t="str">
        <f>IF([7]道具信息!I349="","",[7]道具信息!I349)</f>
        <v/>
      </c>
      <c r="J349" s="114" t="str">
        <f>IF([7]道具信息!J349="","",[7]道具信息!J349)</f>
        <v/>
      </c>
      <c r="K349" s="114" t="str">
        <f>IF([7]道具信息!K349="","",[7]道具信息!K349)</f>
        <v/>
      </c>
      <c r="L349" s="114" t="str">
        <f>IF([7]道具信息!L349="","",[7]道具信息!L349)</f>
        <v/>
      </c>
      <c r="M349" s="114" t="str">
        <f>IF([7]道具信息!M349="","",[7]道具信息!M349)</f>
        <v/>
      </c>
      <c r="N349" s="114" t="str">
        <f>IF([7]道具信息!N349="","",[7]道具信息!N349)</f>
        <v/>
      </c>
      <c r="O349" s="114" t="str">
        <f>IF([7]道具信息!O349="","",[7]道具信息!O349)</f>
        <v/>
      </c>
      <c r="P349" s="114" t="str">
        <f>IF([7]道具信息!P349="","",[7]道具信息!P349)</f>
        <v/>
      </c>
      <c r="Q349" s="114" t="str">
        <f>IF([7]道具信息!Q349="","",[7]道具信息!Q349)</f>
        <v/>
      </c>
      <c r="R349" s="114" t="str">
        <f>IF([7]道具信息!R349="","",[7]道具信息!R349)</f>
        <v/>
      </c>
      <c r="S349" s="114" t="str">
        <f>IF([7]道具信息!S349="","",[7]道具信息!S349)</f>
        <v/>
      </c>
      <c r="T349" s="114" t="str">
        <f>IF([7]道具信息!T349="","",[7]道具信息!T349)</f>
        <v/>
      </c>
      <c r="U349" s="114" t="str">
        <f>IF([7]道具信息!U349="","",[7]道具信息!U349)</f>
        <v/>
      </c>
      <c r="V349" s="114" t="str">
        <f>IF([7]道具信息!V349="","",[7]道具信息!V349)</f>
        <v/>
      </c>
      <c r="W349" s="114" t="str">
        <f>IF([7]道具信息!W349="","",[7]道具信息!W349)</f>
        <v/>
      </c>
      <c r="X349" s="114" t="str">
        <f>IF([7]道具信息!X349="","",[7]道具信息!X349)</f>
        <v/>
      </c>
      <c r="Y349" s="114" t="str">
        <f>IF([7]道具信息!Y349="","",[7]道具信息!Y349)</f>
        <v/>
      </c>
      <c r="Z349" s="114" t="str">
        <f>IF([7]道具信息!Z349="","",[7]道具信息!Z349)</f>
        <v/>
      </c>
    </row>
    <row r="350" spans="1:26" x14ac:dyDescent="0.2">
      <c r="A350" s="114" t="str">
        <f>IF([7]道具信息!A350="","",[7]道具信息!A350)</f>
        <v/>
      </c>
      <c r="B350" s="114" t="str">
        <f>IF([7]道具信息!B350="","",[7]道具信息!B350)</f>
        <v/>
      </c>
      <c r="C350" s="114">
        <f>IF([7]道具信息!C350="","",[7]道具信息!C350)</f>
        <v>23389</v>
      </c>
      <c r="D350" s="114" t="str">
        <f>IF([7]道具信息!D350="","",[7]道具信息!D350)</f>
        <v>秦阳陵虎符碎片</v>
      </c>
      <c r="E350" s="114" t="str">
        <f>IF([7]道具信息!E350="","",[7]道具信息!E350)</f>
        <v/>
      </c>
      <c r="F350" s="114">
        <f>IF([7]道具信息!F350="","",[7]道具信息!F350)</f>
        <v>1</v>
      </c>
      <c r="G350" s="114">
        <f>IF([7]道具信息!G350="","",[7]道具信息!G350)</f>
        <v>1</v>
      </c>
      <c r="H350" s="114">
        <f>IF([7]道具信息!H350="","",[7]道具信息!H350)</f>
        <v>1</v>
      </c>
      <c r="I350" s="114" t="str">
        <f>IF([7]道具信息!I350="","",[7]道具信息!I350)</f>
        <v/>
      </c>
      <c r="J350" s="114" t="str">
        <f>IF([7]道具信息!J350="","",[7]道具信息!J350)</f>
        <v/>
      </c>
      <c r="K350" s="114" t="str">
        <f>IF([7]道具信息!K350="","",[7]道具信息!K350)</f>
        <v/>
      </c>
      <c r="L350" s="114" t="str">
        <f>IF([7]道具信息!L350="","",[7]道具信息!L350)</f>
        <v/>
      </c>
      <c r="M350" s="114" t="str">
        <f>IF([7]道具信息!M350="","",[7]道具信息!M350)</f>
        <v/>
      </c>
      <c r="N350" s="114" t="str">
        <f>IF([7]道具信息!N350="","",[7]道具信息!N350)</f>
        <v/>
      </c>
      <c r="O350" s="114" t="str">
        <f>IF([7]道具信息!O350="","",[7]道具信息!O350)</f>
        <v/>
      </c>
      <c r="P350" s="114" t="str">
        <f>IF([7]道具信息!P350="","",[7]道具信息!P350)</f>
        <v/>
      </c>
      <c r="Q350" s="114" t="str">
        <f>IF([7]道具信息!Q350="","",[7]道具信息!Q350)</f>
        <v/>
      </c>
      <c r="R350" s="114" t="str">
        <f>IF([7]道具信息!R350="","",[7]道具信息!R350)</f>
        <v/>
      </c>
      <c r="S350" s="114" t="str">
        <f>IF([7]道具信息!S350="","",[7]道具信息!S350)</f>
        <v/>
      </c>
      <c r="T350" s="114" t="str">
        <f>IF([7]道具信息!T350="","",[7]道具信息!T350)</f>
        <v/>
      </c>
      <c r="U350" s="114" t="str">
        <f>IF([7]道具信息!U350="","",[7]道具信息!U350)</f>
        <v/>
      </c>
      <c r="V350" s="114" t="str">
        <f>IF([7]道具信息!V350="","",[7]道具信息!V350)</f>
        <v/>
      </c>
      <c r="W350" s="114" t="str">
        <f>IF([7]道具信息!W350="","",[7]道具信息!W350)</f>
        <v/>
      </c>
      <c r="X350" s="114" t="str">
        <f>IF([7]道具信息!X350="","",[7]道具信息!X350)</f>
        <v/>
      </c>
      <c r="Y350" s="114" t="str">
        <f>IF([7]道具信息!Y350="","",[7]道具信息!Y350)</f>
        <v/>
      </c>
      <c r="Z350" s="114" t="str">
        <f>IF([7]道具信息!Z350="","",[7]道具信息!Z350)</f>
        <v/>
      </c>
    </row>
    <row r="351" spans="1:26" x14ac:dyDescent="0.2">
      <c r="A351" s="114" t="str">
        <f>IF([7]道具信息!A351="","",[7]道具信息!A351)</f>
        <v/>
      </c>
      <c r="B351" s="114" t="str">
        <f>IF([7]道具信息!B351="","",[7]道具信息!B351)</f>
        <v/>
      </c>
      <c r="C351" s="114">
        <f>IF([7]道具信息!C351="","",[7]道具信息!C351)</f>
        <v>180024</v>
      </c>
      <c r="D351" s="114" t="str">
        <f>IF([7]道具信息!D351="","",[7]道具信息!D351)</f>
        <v>高级盗贼</v>
      </c>
      <c r="E351" s="114" t="str">
        <f>IF([7]道具信息!E351="","",[7]道具信息!E351)</f>
        <v/>
      </c>
      <c r="F351" s="114">
        <f>IF([7]道具信息!F351="","",[7]道具信息!F351)</f>
        <v>1</v>
      </c>
      <c r="G351" s="114">
        <f>IF([7]道具信息!G351="","",[7]道具信息!G351)</f>
        <v>1</v>
      </c>
      <c r="H351" s="114">
        <f>IF([7]道具信息!H351="","",[7]道具信息!H351)</f>
        <v>1</v>
      </c>
      <c r="I351" s="114" t="str">
        <f>IF([7]道具信息!I351="","",[7]道具信息!I351)</f>
        <v/>
      </c>
      <c r="J351" s="114" t="str">
        <f>IF([7]道具信息!J351="","",[7]道具信息!J351)</f>
        <v/>
      </c>
      <c r="K351" s="114" t="str">
        <f>IF([7]道具信息!K351="","",[7]道具信息!K351)</f>
        <v/>
      </c>
      <c r="L351" s="114" t="str">
        <f>IF([7]道具信息!L351="","",[7]道具信息!L351)</f>
        <v/>
      </c>
      <c r="M351" s="114" t="str">
        <f>IF([7]道具信息!M351="","",[7]道具信息!M351)</f>
        <v/>
      </c>
      <c r="N351" s="114" t="str">
        <f>IF([7]道具信息!N351="","",[7]道具信息!N351)</f>
        <v/>
      </c>
      <c r="O351" s="114" t="str">
        <f>IF([7]道具信息!O351="","",[7]道具信息!O351)</f>
        <v/>
      </c>
      <c r="P351" s="114" t="str">
        <f>IF([7]道具信息!P351="","",[7]道具信息!P351)</f>
        <v/>
      </c>
      <c r="Q351" s="114" t="str">
        <f>IF([7]道具信息!Q351="","",[7]道具信息!Q351)</f>
        <v/>
      </c>
      <c r="R351" s="114" t="str">
        <f>IF([7]道具信息!R351="","",[7]道具信息!R351)</f>
        <v/>
      </c>
      <c r="S351" s="114" t="str">
        <f>IF([7]道具信息!S351="","",[7]道具信息!S351)</f>
        <v/>
      </c>
      <c r="T351" s="114" t="str">
        <f>IF([7]道具信息!T351="","",[7]道具信息!T351)</f>
        <v/>
      </c>
      <c r="U351" s="114" t="str">
        <f>IF([7]道具信息!U351="","",[7]道具信息!U351)</f>
        <v/>
      </c>
      <c r="V351" s="114" t="str">
        <f>IF([7]道具信息!V351="","",[7]道具信息!V351)</f>
        <v/>
      </c>
      <c r="W351" s="114" t="str">
        <f>IF([7]道具信息!W351="","",[7]道具信息!W351)</f>
        <v/>
      </c>
      <c r="X351" s="114" t="str">
        <f>IF([7]道具信息!X351="","",[7]道具信息!X351)</f>
        <v/>
      </c>
      <c r="Y351" s="114" t="str">
        <f>IF([7]道具信息!Y351="","",[7]道具信息!Y351)</f>
        <v/>
      </c>
      <c r="Z351" s="114" t="str">
        <f>IF([7]道具信息!Z351="","",[7]道具信息!Z351)</f>
        <v/>
      </c>
    </row>
    <row r="352" spans="1:26" x14ac:dyDescent="0.2">
      <c r="A352" s="114" t="str">
        <f>IF([7]道具信息!A352="","",[7]道具信息!A352)</f>
        <v/>
      </c>
      <c r="B352" s="114" t="str">
        <f>IF([7]道具信息!B352="","",[7]道具信息!B352)</f>
        <v/>
      </c>
      <c r="C352" s="114">
        <f>IF([7]道具信息!C352="","",[7]道具信息!C352)</f>
        <v>180023</v>
      </c>
      <c r="D352" s="114" t="str">
        <f>IF([7]道具信息!D352="","",[7]道具信息!D352)</f>
        <v>高级间谍</v>
      </c>
      <c r="E352" s="114" t="str">
        <f>IF([7]道具信息!E352="","",[7]道具信息!E352)</f>
        <v/>
      </c>
      <c r="F352" s="114">
        <f>IF([7]道具信息!F352="","",[7]道具信息!F352)</f>
        <v>1</v>
      </c>
      <c r="G352" s="114">
        <f>IF([7]道具信息!G352="","",[7]道具信息!G352)</f>
        <v>1</v>
      </c>
      <c r="H352" s="114">
        <f>IF([7]道具信息!H352="","",[7]道具信息!H352)</f>
        <v>1</v>
      </c>
      <c r="I352" s="114" t="str">
        <f>IF([7]道具信息!I352="","",[7]道具信息!I352)</f>
        <v/>
      </c>
      <c r="J352" s="114" t="str">
        <f>IF([7]道具信息!J352="","",[7]道具信息!J352)</f>
        <v/>
      </c>
      <c r="K352" s="114" t="str">
        <f>IF([7]道具信息!K352="","",[7]道具信息!K352)</f>
        <v/>
      </c>
      <c r="L352" s="114" t="str">
        <f>IF([7]道具信息!L352="","",[7]道具信息!L352)</f>
        <v/>
      </c>
      <c r="M352" s="114" t="str">
        <f>IF([7]道具信息!M352="","",[7]道具信息!M352)</f>
        <v/>
      </c>
      <c r="N352" s="114" t="str">
        <f>IF([7]道具信息!N352="","",[7]道具信息!N352)</f>
        <v/>
      </c>
      <c r="O352" s="114" t="str">
        <f>IF([7]道具信息!O352="","",[7]道具信息!O352)</f>
        <v/>
      </c>
      <c r="P352" s="114" t="str">
        <f>IF([7]道具信息!P352="","",[7]道具信息!P352)</f>
        <v/>
      </c>
      <c r="Q352" s="114" t="str">
        <f>IF([7]道具信息!Q352="","",[7]道具信息!Q352)</f>
        <v/>
      </c>
      <c r="R352" s="114" t="str">
        <f>IF([7]道具信息!R352="","",[7]道具信息!R352)</f>
        <v/>
      </c>
      <c r="S352" s="114" t="str">
        <f>IF([7]道具信息!S352="","",[7]道具信息!S352)</f>
        <v/>
      </c>
      <c r="T352" s="114" t="str">
        <f>IF([7]道具信息!T352="","",[7]道具信息!T352)</f>
        <v/>
      </c>
      <c r="U352" s="114" t="str">
        <f>IF([7]道具信息!U352="","",[7]道具信息!U352)</f>
        <v/>
      </c>
      <c r="V352" s="114" t="str">
        <f>IF([7]道具信息!V352="","",[7]道具信息!V352)</f>
        <v/>
      </c>
      <c r="W352" s="114" t="str">
        <f>IF([7]道具信息!W352="","",[7]道具信息!W352)</f>
        <v/>
      </c>
      <c r="X352" s="114" t="str">
        <f>IF([7]道具信息!X352="","",[7]道具信息!X352)</f>
        <v/>
      </c>
      <c r="Y352" s="114" t="str">
        <f>IF([7]道具信息!Y352="","",[7]道具信息!Y352)</f>
        <v/>
      </c>
      <c r="Z352" s="114" t="str">
        <f>IF([7]道具信息!Z352="","",[7]道具信息!Z352)</f>
        <v/>
      </c>
    </row>
    <row r="353" spans="1:26" x14ac:dyDescent="0.2">
      <c r="A353" s="114" t="str">
        <f>IF([7]道具信息!A353="","",[7]道具信息!A353)</f>
        <v/>
      </c>
      <c r="B353" s="114" t="str">
        <f>IF([7]道具信息!B353="","",[7]道具信息!B353)</f>
        <v/>
      </c>
      <c r="C353" s="114">
        <f>IF([7]道具信息!C353="","",[7]道具信息!C353)</f>
        <v>180022</v>
      </c>
      <c r="D353" s="114" t="str">
        <f>IF([7]道具信息!D353="","",[7]道具信息!D353)</f>
        <v>高级刺客</v>
      </c>
      <c r="E353" s="114" t="str">
        <f>IF([7]道具信息!E353="","",[7]道具信息!E353)</f>
        <v/>
      </c>
      <c r="F353" s="114">
        <f>IF([7]道具信息!F353="","",[7]道具信息!F353)</f>
        <v>1</v>
      </c>
      <c r="G353" s="114">
        <f>IF([7]道具信息!G353="","",[7]道具信息!G353)</f>
        <v>1</v>
      </c>
      <c r="H353" s="114">
        <f>IF([7]道具信息!H353="","",[7]道具信息!H353)</f>
        <v>1</v>
      </c>
      <c r="I353" s="114" t="str">
        <f>IF([7]道具信息!I353="","",[7]道具信息!I353)</f>
        <v/>
      </c>
      <c r="J353" s="114" t="str">
        <f>IF([7]道具信息!J353="","",[7]道具信息!J353)</f>
        <v/>
      </c>
      <c r="K353" s="114" t="str">
        <f>IF([7]道具信息!K353="","",[7]道具信息!K353)</f>
        <v/>
      </c>
      <c r="L353" s="114" t="str">
        <f>IF([7]道具信息!L353="","",[7]道具信息!L353)</f>
        <v/>
      </c>
      <c r="M353" s="114" t="str">
        <f>IF([7]道具信息!M353="","",[7]道具信息!M353)</f>
        <v/>
      </c>
      <c r="N353" s="114" t="str">
        <f>IF([7]道具信息!N353="","",[7]道具信息!N353)</f>
        <v/>
      </c>
      <c r="O353" s="114" t="str">
        <f>IF([7]道具信息!O353="","",[7]道具信息!O353)</f>
        <v/>
      </c>
      <c r="P353" s="114" t="str">
        <f>IF([7]道具信息!P353="","",[7]道具信息!P353)</f>
        <v/>
      </c>
      <c r="Q353" s="114" t="str">
        <f>IF([7]道具信息!Q353="","",[7]道具信息!Q353)</f>
        <v/>
      </c>
      <c r="R353" s="114" t="str">
        <f>IF([7]道具信息!R353="","",[7]道具信息!R353)</f>
        <v/>
      </c>
      <c r="S353" s="114" t="str">
        <f>IF([7]道具信息!S353="","",[7]道具信息!S353)</f>
        <v/>
      </c>
      <c r="T353" s="114" t="str">
        <f>IF([7]道具信息!T353="","",[7]道具信息!T353)</f>
        <v/>
      </c>
      <c r="U353" s="114" t="str">
        <f>IF([7]道具信息!U353="","",[7]道具信息!U353)</f>
        <v/>
      </c>
      <c r="V353" s="114" t="str">
        <f>IF([7]道具信息!V353="","",[7]道具信息!V353)</f>
        <v/>
      </c>
      <c r="W353" s="114" t="str">
        <f>IF([7]道具信息!W353="","",[7]道具信息!W353)</f>
        <v/>
      </c>
      <c r="X353" s="114" t="str">
        <f>IF([7]道具信息!X353="","",[7]道具信息!X353)</f>
        <v/>
      </c>
      <c r="Y353" s="114" t="str">
        <f>IF([7]道具信息!Y353="","",[7]道具信息!Y353)</f>
        <v/>
      </c>
      <c r="Z353" s="114" t="str">
        <f>IF([7]道具信息!Z353="","",[7]道具信息!Z353)</f>
        <v/>
      </c>
    </row>
    <row r="354" spans="1:26" x14ac:dyDescent="0.2">
      <c r="A354" s="114" t="str">
        <f>IF([7]道具信息!A354="","",[7]道具信息!A354)</f>
        <v/>
      </c>
      <c r="B354" s="114" t="str">
        <f>IF([7]道具信息!B354="","",[7]道具信息!B354)</f>
        <v/>
      </c>
      <c r="C354" s="114">
        <f>IF([7]道具信息!C354="","",[7]道具信息!C354)</f>
        <v>23521</v>
      </c>
      <c r="D354" s="114" t="str">
        <f>IF([7]道具信息!D354="","",[7]道具信息!D354)</f>
        <v>将军印碎片</v>
      </c>
      <c r="E354" s="114" t="str">
        <f>IF([7]道具信息!E354="","",[7]道具信息!E354)</f>
        <v/>
      </c>
      <c r="F354" s="114">
        <f>IF([7]道具信息!F354="","",[7]道具信息!F354)</f>
        <v>1</v>
      </c>
      <c r="G354" s="114">
        <f>IF([7]道具信息!G354="","",[7]道具信息!G354)</f>
        <v>1</v>
      </c>
      <c r="H354" s="114">
        <f>IF([7]道具信息!H354="","",[7]道具信息!H354)</f>
        <v>1</v>
      </c>
      <c r="I354" s="114" t="str">
        <f>IF([7]道具信息!I354="","",[7]道具信息!I354)</f>
        <v/>
      </c>
      <c r="J354" s="114" t="str">
        <f>IF([7]道具信息!J354="","",[7]道具信息!J354)</f>
        <v/>
      </c>
      <c r="K354" s="114" t="str">
        <f>IF([7]道具信息!K354="","",[7]道具信息!K354)</f>
        <v/>
      </c>
      <c r="L354" s="114" t="str">
        <f>IF([7]道具信息!L354="","",[7]道具信息!L354)</f>
        <v/>
      </c>
      <c r="M354" s="114" t="str">
        <f>IF([7]道具信息!M354="","",[7]道具信息!M354)</f>
        <v/>
      </c>
      <c r="N354" s="114" t="str">
        <f>IF([7]道具信息!N354="","",[7]道具信息!N354)</f>
        <v/>
      </c>
      <c r="O354" s="114" t="str">
        <f>IF([7]道具信息!O354="","",[7]道具信息!O354)</f>
        <v/>
      </c>
      <c r="P354" s="114" t="str">
        <f>IF([7]道具信息!P354="","",[7]道具信息!P354)</f>
        <v/>
      </c>
      <c r="Q354" s="114" t="str">
        <f>IF([7]道具信息!Q354="","",[7]道具信息!Q354)</f>
        <v/>
      </c>
      <c r="R354" s="114" t="str">
        <f>IF([7]道具信息!R354="","",[7]道具信息!R354)</f>
        <v/>
      </c>
      <c r="S354" s="114" t="str">
        <f>IF([7]道具信息!S354="","",[7]道具信息!S354)</f>
        <v/>
      </c>
      <c r="T354" s="114" t="str">
        <f>IF([7]道具信息!T354="","",[7]道具信息!T354)</f>
        <v/>
      </c>
      <c r="U354" s="114" t="str">
        <f>IF([7]道具信息!U354="","",[7]道具信息!U354)</f>
        <v/>
      </c>
      <c r="V354" s="114" t="str">
        <f>IF([7]道具信息!V354="","",[7]道具信息!V354)</f>
        <v/>
      </c>
      <c r="W354" s="114" t="str">
        <f>IF([7]道具信息!W354="","",[7]道具信息!W354)</f>
        <v/>
      </c>
      <c r="X354" s="114" t="str">
        <f>IF([7]道具信息!X354="","",[7]道具信息!X354)</f>
        <v/>
      </c>
      <c r="Y354" s="114" t="str">
        <f>IF([7]道具信息!Y354="","",[7]道具信息!Y354)</f>
        <v/>
      </c>
      <c r="Z354" s="114" t="str">
        <f>IF([7]道具信息!Z354="","",[7]道具信息!Z354)</f>
        <v/>
      </c>
    </row>
    <row r="355" spans="1:26" x14ac:dyDescent="0.2">
      <c r="A355" s="114" t="str">
        <f>IF([7]道具信息!A355="","",[7]道具信息!A355)</f>
        <v/>
      </c>
      <c r="B355" s="114" t="str">
        <f>IF([7]道具信息!B355="","",[7]道具信息!B355)</f>
        <v/>
      </c>
      <c r="C355" s="114">
        <f>IF([7]道具信息!C355="","",[7]道具信息!C355)</f>
        <v>23542</v>
      </c>
      <c r="D355" s="114" t="str">
        <f>IF([7]道具信息!D355="","",[7]道具信息!D355)</f>
        <v>十方装备宝箱碎片</v>
      </c>
      <c r="E355" s="114" t="str">
        <f>IF([7]道具信息!E355="","",[7]道具信息!E355)</f>
        <v/>
      </c>
      <c r="F355" s="114">
        <f>IF([7]道具信息!F355="","",[7]道具信息!F355)</f>
        <v>1</v>
      </c>
      <c r="G355" s="114">
        <f>IF([7]道具信息!G355="","",[7]道具信息!G355)</f>
        <v>1</v>
      </c>
      <c r="H355" s="114">
        <f>IF([7]道具信息!H355="","",[7]道具信息!H355)</f>
        <v>1</v>
      </c>
      <c r="I355" s="114" t="str">
        <f>IF([7]道具信息!I355="","",[7]道具信息!I355)</f>
        <v/>
      </c>
      <c r="J355" s="114" t="str">
        <f>IF([7]道具信息!J355="","",[7]道具信息!J355)</f>
        <v/>
      </c>
      <c r="K355" s="114" t="str">
        <f>IF([7]道具信息!K355="","",[7]道具信息!K355)</f>
        <v/>
      </c>
      <c r="L355" s="114" t="str">
        <f>IF([7]道具信息!L355="","",[7]道具信息!L355)</f>
        <v/>
      </c>
      <c r="M355" s="114" t="str">
        <f>IF([7]道具信息!M355="","",[7]道具信息!M355)</f>
        <v/>
      </c>
      <c r="N355" s="114" t="str">
        <f>IF([7]道具信息!N355="","",[7]道具信息!N355)</f>
        <v/>
      </c>
      <c r="O355" s="114" t="str">
        <f>IF([7]道具信息!O355="","",[7]道具信息!O355)</f>
        <v/>
      </c>
      <c r="P355" s="114" t="str">
        <f>IF([7]道具信息!P355="","",[7]道具信息!P355)</f>
        <v/>
      </c>
      <c r="Q355" s="114" t="str">
        <f>IF([7]道具信息!Q355="","",[7]道具信息!Q355)</f>
        <v/>
      </c>
      <c r="R355" s="114" t="str">
        <f>IF([7]道具信息!R355="","",[7]道具信息!R355)</f>
        <v/>
      </c>
      <c r="S355" s="114" t="str">
        <f>IF([7]道具信息!S355="","",[7]道具信息!S355)</f>
        <v/>
      </c>
      <c r="T355" s="114" t="str">
        <f>IF([7]道具信息!T355="","",[7]道具信息!T355)</f>
        <v/>
      </c>
      <c r="U355" s="114" t="str">
        <f>IF([7]道具信息!U355="","",[7]道具信息!U355)</f>
        <v/>
      </c>
      <c r="V355" s="114" t="str">
        <f>IF([7]道具信息!V355="","",[7]道具信息!V355)</f>
        <v/>
      </c>
      <c r="W355" s="114" t="str">
        <f>IF([7]道具信息!W355="","",[7]道具信息!W355)</f>
        <v/>
      </c>
      <c r="X355" s="114" t="str">
        <f>IF([7]道具信息!X355="","",[7]道具信息!X355)</f>
        <v/>
      </c>
      <c r="Y355" s="114" t="str">
        <f>IF([7]道具信息!Y355="","",[7]道具信息!Y355)</f>
        <v/>
      </c>
      <c r="Z355" s="114" t="str">
        <f>IF([7]道具信息!Z355="","",[7]道具信息!Z355)</f>
        <v/>
      </c>
    </row>
    <row r="356" spans="1:26" x14ac:dyDescent="0.2">
      <c r="A356" s="114" t="str">
        <f>IF([7]道具信息!A356="","",[7]道具信息!A356)</f>
        <v/>
      </c>
      <c r="B356" s="114" t="str">
        <f>IF([7]道具信息!B356="","",[7]道具信息!B356)</f>
        <v/>
      </c>
      <c r="C356" s="114">
        <f>IF([7]道具信息!C356="","",[7]道具信息!C356)</f>
        <v>23543</v>
      </c>
      <c r="D356" s="114" t="str">
        <f>IF([7]道具信息!D356="","",[7]道具信息!D356)</f>
        <v>墨霜装备宝箱碎片</v>
      </c>
      <c r="E356" s="114" t="str">
        <f>IF([7]道具信息!E356="","",[7]道具信息!E356)</f>
        <v/>
      </c>
      <c r="F356" s="114">
        <f>IF([7]道具信息!F356="","",[7]道具信息!F356)</f>
        <v>1</v>
      </c>
      <c r="G356" s="114">
        <f>IF([7]道具信息!G356="","",[7]道具信息!G356)</f>
        <v>1</v>
      </c>
      <c r="H356" s="114">
        <f>IF([7]道具信息!H356="","",[7]道具信息!H356)</f>
        <v>1</v>
      </c>
      <c r="I356" s="114" t="str">
        <f>IF([7]道具信息!I356="","",[7]道具信息!I356)</f>
        <v/>
      </c>
      <c r="J356" s="114" t="str">
        <f>IF([7]道具信息!J356="","",[7]道具信息!J356)</f>
        <v/>
      </c>
      <c r="K356" s="114" t="str">
        <f>IF([7]道具信息!K356="","",[7]道具信息!K356)</f>
        <v/>
      </c>
      <c r="L356" s="114" t="str">
        <f>IF([7]道具信息!L356="","",[7]道具信息!L356)</f>
        <v/>
      </c>
      <c r="M356" s="114" t="str">
        <f>IF([7]道具信息!M356="","",[7]道具信息!M356)</f>
        <v/>
      </c>
      <c r="N356" s="114" t="str">
        <f>IF([7]道具信息!N356="","",[7]道具信息!N356)</f>
        <v/>
      </c>
      <c r="O356" s="114" t="str">
        <f>IF([7]道具信息!O356="","",[7]道具信息!O356)</f>
        <v/>
      </c>
      <c r="P356" s="114" t="str">
        <f>IF([7]道具信息!P356="","",[7]道具信息!P356)</f>
        <v/>
      </c>
      <c r="Q356" s="114" t="str">
        <f>IF([7]道具信息!Q356="","",[7]道具信息!Q356)</f>
        <v/>
      </c>
      <c r="R356" s="114" t="str">
        <f>IF([7]道具信息!R356="","",[7]道具信息!R356)</f>
        <v/>
      </c>
      <c r="S356" s="114" t="str">
        <f>IF([7]道具信息!S356="","",[7]道具信息!S356)</f>
        <v/>
      </c>
      <c r="T356" s="114" t="str">
        <f>IF([7]道具信息!T356="","",[7]道具信息!T356)</f>
        <v/>
      </c>
      <c r="U356" s="114" t="str">
        <f>IF([7]道具信息!U356="","",[7]道具信息!U356)</f>
        <v/>
      </c>
      <c r="V356" s="114" t="str">
        <f>IF([7]道具信息!V356="","",[7]道具信息!V356)</f>
        <v/>
      </c>
      <c r="W356" s="114" t="str">
        <f>IF([7]道具信息!W356="","",[7]道具信息!W356)</f>
        <v/>
      </c>
      <c r="X356" s="114" t="str">
        <f>IF([7]道具信息!X356="","",[7]道具信息!X356)</f>
        <v/>
      </c>
      <c r="Y356" s="114" t="str">
        <f>IF([7]道具信息!Y356="","",[7]道具信息!Y356)</f>
        <v/>
      </c>
      <c r="Z356" s="114" t="str">
        <f>IF([7]道具信息!Z356="","",[7]道具信息!Z356)</f>
        <v/>
      </c>
    </row>
    <row r="357" spans="1:26" x14ac:dyDescent="0.2">
      <c r="A357" s="114" t="str">
        <f>IF([7]道具信息!A357="","",[7]道具信息!A357)</f>
        <v/>
      </c>
      <c r="B357" s="114" t="str">
        <f>IF([7]道具信息!B357="","",[7]道具信息!B357)</f>
        <v/>
      </c>
      <c r="C357" s="114" t="str">
        <f>IF([7]道具信息!C357="","",[7]道具信息!C357)</f>
        <v/>
      </c>
      <c r="D357" s="114" t="str">
        <f>IF([7]道具信息!D357="","",[7]道具信息!D357)</f>
        <v/>
      </c>
      <c r="E357" s="114" t="str">
        <f>IF([7]道具信息!E357="","",[7]道具信息!E357)</f>
        <v/>
      </c>
      <c r="F357" s="114">
        <f>IF([7]道具信息!F357="","",[7]道具信息!F357)</f>
        <v>1</v>
      </c>
      <c r="G357" s="114">
        <f>IF([7]道具信息!G357="","",[7]道具信息!G357)</f>
        <v>1</v>
      </c>
      <c r="H357" s="114">
        <f>IF([7]道具信息!H357="","",[7]道具信息!H357)</f>
        <v>1</v>
      </c>
      <c r="I357" s="114" t="str">
        <f>IF([7]道具信息!I357="","",[7]道具信息!I357)</f>
        <v/>
      </c>
      <c r="J357" s="114" t="str">
        <f>IF([7]道具信息!J357="","",[7]道具信息!J357)</f>
        <v/>
      </c>
      <c r="K357" s="114" t="str">
        <f>IF([7]道具信息!K357="","",[7]道具信息!K357)</f>
        <v/>
      </c>
      <c r="L357" s="114" t="str">
        <f>IF([7]道具信息!L357="","",[7]道具信息!L357)</f>
        <v/>
      </c>
      <c r="M357" s="114" t="str">
        <f>IF([7]道具信息!M357="","",[7]道具信息!M357)</f>
        <v/>
      </c>
      <c r="N357" s="114" t="str">
        <f>IF([7]道具信息!N357="","",[7]道具信息!N357)</f>
        <v/>
      </c>
      <c r="O357" s="114" t="str">
        <f>IF([7]道具信息!O357="","",[7]道具信息!O357)</f>
        <v/>
      </c>
      <c r="P357" s="114" t="str">
        <f>IF([7]道具信息!P357="","",[7]道具信息!P357)</f>
        <v/>
      </c>
      <c r="Q357" s="114" t="str">
        <f>IF([7]道具信息!Q357="","",[7]道具信息!Q357)</f>
        <v/>
      </c>
      <c r="R357" s="114" t="str">
        <f>IF([7]道具信息!R357="","",[7]道具信息!R357)</f>
        <v/>
      </c>
      <c r="S357" s="114" t="str">
        <f>IF([7]道具信息!S357="","",[7]道具信息!S357)</f>
        <v/>
      </c>
      <c r="T357" s="114" t="str">
        <f>IF([7]道具信息!T357="","",[7]道具信息!T357)</f>
        <v/>
      </c>
      <c r="U357" s="114" t="str">
        <f>IF([7]道具信息!U357="","",[7]道具信息!U357)</f>
        <v/>
      </c>
      <c r="V357" s="114" t="str">
        <f>IF([7]道具信息!V357="","",[7]道具信息!V357)</f>
        <v/>
      </c>
      <c r="W357" s="114" t="str">
        <f>IF([7]道具信息!W357="","",[7]道具信息!W357)</f>
        <v/>
      </c>
      <c r="X357" s="114" t="str">
        <f>IF([7]道具信息!X357="","",[7]道具信息!X357)</f>
        <v/>
      </c>
      <c r="Y357" s="114" t="str">
        <f>IF([7]道具信息!Y357="","",[7]道具信息!Y357)</f>
        <v/>
      </c>
      <c r="Z357" s="114" t="str">
        <f>IF([7]道具信息!Z357="","",[7]道具信息!Z357)</f>
        <v/>
      </c>
    </row>
    <row r="358" spans="1:26" x14ac:dyDescent="0.2">
      <c r="A358" s="114" t="str">
        <f>IF([7]道具信息!A358="","",[7]道具信息!A358)</f>
        <v/>
      </c>
      <c r="B358" s="114" t="str">
        <f>IF([7]道具信息!B358="","",[7]道具信息!B358)</f>
        <v/>
      </c>
      <c r="C358" s="114">
        <f>IF([7]道具信息!C358="","",[7]道具信息!C358)</f>
        <v>23356</v>
      </c>
      <c r="D358" s="114" t="str">
        <f>IF([7]道具信息!D358="","",[7]道具信息!D358)</f>
        <v>紫色藏宝图</v>
      </c>
      <c r="E358" s="114">
        <f>IF([7]道具信息!E358="","",[7]道具信息!E358)</f>
        <v>300</v>
      </c>
      <c r="F358" s="114">
        <f>IF([7]道具信息!F358="","",[7]道具信息!F358)</f>
        <v>1</v>
      </c>
      <c r="G358" s="114">
        <f>IF([7]道具信息!G358="","",[7]道具信息!G358)</f>
        <v>1</v>
      </c>
      <c r="H358" s="114">
        <f>IF([7]道具信息!H358="","",[7]道具信息!H358)</f>
        <v>1</v>
      </c>
      <c r="I358" s="114">
        <f>IF([7]道具信息!I358="","",[7]道具信息!I358)</f>
        <v>300</v>
      </c>
      <c r="J358" s="114">
        <f>IF([7]道具信息!J358="","",[7]道具信息!J358)</f>
        <v>300</v>
      </c>
      <c r="K358" s="114">
        <f>IF([7]道具信息!K358="","",[7]道具信息!K358)</f>
        <v>300</v>
      </c>
      <c r="L358" s="114" t="str">
        <f>IF([7]道具信息!L358="","",[7]道具信息!L358)</f>
        <v/>
      </c>
      <c r="M358" s="114" t="str">
        <f>IF([7]道具信息!M358="","",[7]道具信息!M358)</f>
        <v/>
      </c>
      <c r="N358" s="114" t="str">
        <f>IF([7]道具信息!N358="","",[7]道具信息!N358)</f>
        <v/>
      </c>
      <c r="O358" s="114" t="str">
        <f>IF([7]道具信息!O358="","",[7]道具信息!O358)</f>
        <v/>
      </c>
      <c r="P358" s="114" t="str">
        <f>IF([7]道具信息!P358="","",[7]道具信息!P358)</f>
        <v/>
      </c>
      <c r="Q358" s="114" t="str">
        <f>IF([7]道具信息!Q358="","",[7]道具信息!Q358)</f>
        <v/>
      </c>
      <c r="R358" s="114" t="str">
        <f>IF([7]道具信息!R358="","",[7]道具信息!R358)</f>
        <v/>
      </c>
      <c r="S358" s="114" t="str">
        <f>IF([7]道具信息!S358="","",[7]道具信息!S358)</f>
        <v/>
      </c>
      <c r="T358" s="114" t="str">
        <f>IF([7]道具信息!T358="","",[7]道具信息!T358)</f>
        <v/>
      </c>
      <c r="U358" s="114" t="str">
        <f>IF([7]道具信息!U358="","",[7]道具信息!U358)</f>
        <v/>
      </c>
      <c r="V358" s="114" t="str">
        <f>IF([7]道具信息!V358="","",[7]道具信息!V358)</f>
        <v/>
      </c>
      <c r="W358" s="114" t="str">
        <f>IF([7]道具信息!W358="","",[7]道具信息!W358)</f>
        <v/>
      </c>
      <c r="X358" s="114" t="str">
        <f>IF([7]道具信息!X358="","",[7]道具信息!X358)</f>
        <v/>
      </c>
      <c r="Y358" s="114" t="str">
        <f>IF([7]道具信息!Y358="","",[7]道具信息!Y358)</f>
        <v/>
      </c>
      <c r="Z358" s="114" t="str">
        <f>IF([7]道具信息!Z358="","",[7]道具信息!Z358)</f>
        <v/>
      </c>
    </row>
    <row r="359" spans="1:26" x14ac:dyDescent="0.2">
      <c r="A359" s="114" t="str">
        <f>IF([7]道具信息!A359="","",[7]道具信息!A359)</f>
        <v/>
      </c>
      <c r="B359" s="114" t="str">
        <f>IF([7]道具信息!B359="","",[7]道具信息!B359)</f>
        <v/>
      </c>
      <c r="C359" s="114">
        <f>IF([7]道具信息!C359="","",[7]道具信息!C359)</f>
        <v>23541</v>
      </c>
      <c r="D359" s="114" t="str">
        <f>IF([7]道具信息!D359="","",[7]道具信息!D359)</f>
        <v>宝物精华小宝箱</v>
      </c>
      <c r="E359" s="114">
        <f>IF([7]道具信息!E359="","",[7]道具信息!E359)</f>
        <v>100</v>
      </c>
      <c r="F359" s="114">
        <f>IF([7]道具信息!F359="","",[7]道具信息!F359)</f>
        <v>1</v>
      </c>
      <c r="G359" s="114">
        <f>IF([7]道具信息!G359="","",[7]道具信息!G359)</f>
        <v>1</v>
      </c>
      <c r="H359" s="114">
        <f>IF([7]道具信息!H359="","",[7]道具信息!H359)</f>
        <v>1</v>
      </c>
      <c r="I359" s="114">
        <f>IF([7]道具信息!I359="","",[7]道具信息!I359)</f>
        <v>100</v>
      </c>
      <c r="J359" s="114">
        <f>IF([7]道具信息!J359="","",[7]道具信息!J359)</f>
        <v>100</v>
      </c>
      <c r="K359" s="114">
        <f>IF([7]道具信息!K359="","",[7]道具信息!K359)</f>
        <v>100</v>
      </c>
      <c r="L359" s="114" t="str">
        <f>IF([7]道具信息!L359="","",[7]道具信息!L359)</f>
        <v/>
      </c>
      <c r="M359" s="114" t="str">
        <f>IF([7]道具信息!M359="","",[7]道具信息!M359)</f>
        <v/>
      </c>
      <c r="N359" s="114" t="str">
        <f>IF([7]道具信息!N359="","",[7]道具信息!N359)</f>
        <v/>
      </c>
      <c r="O359" s="114" t="str">
        <f>IF([7]道具信息!O359="","",[7]道具信息!O359)</f>
        <v/>
      </c>
      <c r="P359" s="114" t="str">
        <f>IF([7]道具信息!P359="","",[7]道具信息!P359)</f>
        <v/>
      </c>
      <c r="Q359" s="114" t="str">
        <f>IF([7]道具信息!Q359="","",[7]道具信息!Q359)</f>
        <v/>
      </c>
      <c r="R359" s="114" t="str">
        <f>IF([7]道具信息!R359="","",[7]道具信息!R359)</f>
        <v/>
      </c>
      <c r="S359" s="114" t="str">
        <f>IF([7]道具信息!S359="","",[7]道具信息!S359)</f>
        <v/>
      </c>
      <c r="T359" s="114" t="str">
        <f>IF([7]道具信息!T359="","",[7]道具信息!T359)</f>
        <v/>
      </c>
      <c r="U359" s="114" t="str">
        <f>IF([7]道具信息!U359="","",[7]道具信息!U359)</f>
        <v/>
      </c>
      <c r="V359" s="114" t="str">
        <f>IF([7]道具信息!V359="","",[7]道具信息!V359)</f>
        <v/>
      </c>
      <c r="W359" s="114" t="str">
        <f>IF([7]道具信息!W359="","",[7]道具信息!W359)</f>
        <v/>
      </c>
      <c r="X359" s="114" t="str">
        <f>IF([7]道具信息!X359="","",[7]道具信息!X359)</f>
        <v/>
      </c>
      <c r="Y359" s="114" t="str">
        <f>IF([7]道具信息!Y359="","",[7]道具信息!Y359)</f>
        <v/>
      </c>
      <c r="Z359" s="114" t="str">
        <f>IF([7]道具信息!Z359="","",[7]道具信息!Z359)</f>
        <v/>
      </c>
    </row>
    <row r="360" spans="1:26" x14ac:dyDescent="0.2">
      <c r="A360" s="114" t="str">
        <f>IF([7]道具信息!A360="","",[7]道具信息!A360)</f>
        <v/>
      </c>
      <c r="B360" s="114" t="str">
        <f>IF([7]道具信息!B360="","",[7]道具信息!B360)</f>
        <v/>
      </c>
      <c r="C360" s="114">
        <f>IF([7]道具信息!C360="","",[7]道具信息!C360)</f>
        <v>23537</v>
      </c>
      <c r="D360" s="114" t="str">
        <f>IF([7]道具信息!D360="","",[7]道具信息!D360)</f>
        <v>文心宝箱</v>
      </c>
      <c r="E360" s="114">
        <f>IF([7]道具信息!E360="","",[7]道具信息!E360)</f>
        <v>200</v>
      </c>
      <c r="F360" s="114">
        <f>IF([7]道具信息!F360="","",[7]道具信息!F360)</f>
        <v>1</v>
      </c>
      <c r="G360" s="114">
        <f>IF([7]道具信息!G360="","",[7]道具信息!G360)</f>
        <v>1</v>
      </c>
      <c r="H360" s="114">
        <f>IF([7]道具信息!H360="","",[7]道具信息!H360)</f>
        <v>1</v>
      </c>
      <c r="I360" s="114">
        <f>IF([7]道具信息!I360="","",[7]道具信息!I360)</f>
        <v>200</v>
      </c>
      <c r="J360" s="114">
        <f>IF([7]道具信息!J360="","",[7]道具信息!J360)</f>
        <v>200</v>
      </c>
      <c r="K360" s="114">
        <f>IF([7]道具信息!K360="","",[7]道具信息!K360)</f>
        <v>200</v>
      </c>
      <c r="L360" s="114" t="str">
        <f>IF([7]道具信息!L360="","",[7]道具信息!L360)</f>
        <v/>
      </c>
      <c r="M360" s="114" t="str">
        <f>IF([7]道具信息!M360="","",[7]道具信息!M360)</f>
        <v/>
      </c>
      <c r="N360" s="114" t="str">
        <f>IF([7]道具信息!N360="","",[7]道具信息!N360)</f>
        <v/>
      </c>
      <c r="O360" s="114" t="str">
        <f>IF([7]道具信息!O360="","",[7]道具信息!O360)</f>
        <v/>
      </c>
      <c r="P360" s="114" t="str">
        <f>IF([7]道具信息!P360="","",[7]道具信息!P360)</f>
        <v/>
      </c>
      <c r="Q360" s="114" t="str">
        <f>IF([7]道具信息!Q360="","",[7]道具信息!Q360)</f>
        <v/>
      </c>
      <c r="R360" s="114" t="str">
        <f>IF([7]道具信息!R360="","",[7]道具信息!R360)</f>
        <v/>
      </c>
      <c r="S360" s="114" t="str">
        <f>IF([7]道具信息!S360="","",[7]道具信息!S360)</f>
        <v/>
      </c>
      <c r="T360" s="114" t="str">
        <f>IF([7]道具信息!T360="","",[7]道具信息!T360)</f>
        <v/>
      </c>
      <c r="U360" s="114" t="str">
        <f>IF([7]道具信息!U360="","",[7]道具信息!U360)</f>
        <v/>
      </c>
      <c r="V360" s="114" t="str">
        <f>IF([7]道具信息!V360="","",[7]道具信息!V360)</f>
        <v/>
      </c>
      <c r="W360" s="114" t="str">
        <f>IF([7]道具信息!W360="","",[7]道具信息!W360)</f>
        <v/>
      </c>
      <c r="X360" s="114" t="str">
        <f>IF([7]道具信息!X360="","",[7]道具信息!X360)</f>
        <v/>
      </c>
      <c r="Y360" s="114" t="str">
        <f>IF([7]道具信息!Y360="","",[7]道具信息!Y360)</f>
        <v/>
      </c>
      <c r="Z360" s="114" t="str">
        <f>IF([7]道具信息!Z360="","",[7]道具信息!Z360)</f>
        <v/>
      </c>
    </row>
    <row r="361" spans="1:26" x14ac:dyDescent="0.2">
      <c r="A361" s="114" t="str">
        <f>IF([7]道具信息!A361="","",[7]道具信息!A361)</f>
        <v/>
      </c>
      <c r="B361" s="114" t="str">
        <f>IF([7]道具信息!B361="","",[7]道具信息!B361)</f>
        <v/>
      </c>
      <c r="C361" s="114">
        <f>IF([7]道具信息!C361="","",[7]道具信息!C361)</f>
        <v>23540</v>
      </c>
      <c r="D361" s="114" t="str">
        <f>IF([7]道具信息!D361="","",[7]道具信息!D361)</f>
        <v>500偕作玉宝箱</v>
      </c>
      <c r="E361" s="114">
        <f>IF([7]道具信息!E361="","",[7]道具信息!E361)</f>
        <v>500</v>
      </c>
      <c r="F361" s="114">
        <f>IF([7]道具信息!F361="","",[7]道具信息!F361)</f>
        <v>1</v>
      </c>
      <c r="G361" s="114">
        <f>IF([7]道具信息!G361="","",[7]道具信息!G361)</f>
        <v>1</v>
      </c>
      <c r="H361" s="114">
        <f>IF([7]道具信息!H361="","",[7]道具信息!H361)</f>
        <v>1</v>
      </c>
      <c r="I361" s="114">
        <f>IF([7]道具信息!I361="","",[7]道具信息!I361)</f>
        <v>500</v>
      </c>
      <c r="J361" s="114">
        <f>IF([7]道具信息!J361="","",[7]道具信息!J361)</f>
        <v>500</v>
      </c>
      <c r="K361" s="114">
        <f>IF([7]道具信息!K361="","",[7]道具信息!K361)</f>
        <v>500</v>
      </c>
      <c r="L361" s="114" t="str">
        <f>IF([7]道具信息!L361="","",[7]道具信息!L361)</f>
        <v/>
      </c>
      <c r="M361" s="114" t="str">
        <f>IF([7]道具信息!M361="","",[7]道具信息!M361)</f>
        <v/>
      </c>
      <c r="N361" s="114" t="str">
        <f>IF([7]道具信息!N361="","",[7]道具信息!N361)</f>
        <v/>
      </c>
      <c r="O361" s="114" t="str">
        <f>IF([7]道具信息!O361="","",[7]道具信息!O361)</f>
        <v/>
      </c>
      <c r="P361" s="114" t="str">
        <f>IF([7]道具信息!P361="","",[7]道具信息!P361)</f>
        <v/>
      </c>
      <c r="Q361" s="114" t="str">
        <f>IF([7]道具信息!Q361="","",[7]道具信息!Q361)</f>
        <v/>
      </c>
      <c r="R361" s="114" t="str">
        <f>IF([7]道具信息!R361="","",[7]道具信息!R361)</f>
        <v/>
      </c>
      <c r="S361" s="114" t="str">
        <f>IF([7]道具信息!S361="","",[7]道具信息!S361)</f>
        <v/>
      </c>
      <c r="T361" s="114" t="str">
        <f>IF([7]道具信息!T361="","",[7]道具信息!T361)</f>
        <v/>
      </c>
      <c r="U361" s="114" t="str">
        <f>IF([7]道具信息!U361="","",[7]道具信息!U361)</f>
        <v/>
      </c>
      <c r="V361" s="114" t="str">
        <f>IF([7]道具信息!V361="","",[7]道具信息!V361)</f>
        <v/>
      </c>
      <c r="W361" s="114" t="str">
        <f>IF([7]道具信息!W361="","",[7]道具信息!W361)</f>
        <v/>
      </c>
      <c r="X361" s="114" t="str">
        <f>IF([7]道具信息!X361="","",[7]道具信息!X361)</f>
        <v/>
      </c>
      <c r="Y361" s="114" t="str">
        <f>IF([7]道具信息!Y361="","",[7]道具信息!Y361)</f>
        <v/>
      </c>
      <c r="Z361" s="114" t="str">
        <f>IF([7]道具信息!Z361="","",[7]道具信息!Z361)</f>
        <v/>
      </c>
    </row>
    <row r="362" spans="1:26" x14ac:dyDescent="0.2">
      <c r="A362" s="114" t="str">
        <f>IF([7]道具信息!A362="","",[7]道具信息!A362)</f>
        <v/>
      </c>
      <c r="B362" s="114" t="str">
        <f>IF([7]道具信息!B362="","",[7]道具信息!B362)</f>
        <v/>
      </c>
      <c r="C362" s="114">
        <f>IF([7]道具信息!C362="","",[7]道具信息!C362)</f>
        <v>90510</v>
      </c>
      <c r="D362" s="114" t="str">
        <f>IF([7]道具信息!D362="","",[7]道具信息!D362)</f>
        <v>偕作玉</v>
      </c>
      <c r="E362" s="114">
        <f>IF([7]道具信息!E362="","",[7]道具信息!E362)</f>
        <v>1</v>
      </c>
      <c r="F362" s="114">
        <f>IF([7]道具信息!F362="","",[7]道具信息!F362)</f>
        <v>1</v>
      </c>
      <c r="G362" s="114">
        <f>IF([7]道具信息!G362="","",[7]道具信息!G362)</f>
        <v>1</v>
      </c>
      <c r="H362" s="114">
        <f>IF([7]道具信息!H362="","",[7]道具信息!H362)</f>
        <v>1</v>
      </c>
      <c r="I362" s="114">
        <f>IF([7]道具信息!I362="","",[7]道具信息!I362)</f>
        <v>1</v>
      </c>
      <c r="J362" s="114">
        <f>IF([7]道具信息!J362="","",[7]道具信息!J362)</f>
        <v>1</v>
      </c>
      <c r="K362" s="114">
        <f>IF([7]道具信息!K362="","",[7]道具信息!K362)</f>
        <v>1</v>
      </c>
      <c r="L362" s="114" t="str">
        <f>IF([7]道具信息!L362="","",[7]道具信息!L362)</f>
        <v/>
      </c>
      <c r="M362" s="114" t="str">
        <f>IF([7]道具信息!M362="","",[7]道具信息!M362)</f>
        <v/>
      </c>
      <c r="N362" s="114" t="str">
        <f>IF([7]道具信息!N362="","",[7]道具信息!N362)</f>
        <v/>
      </c>
      <c r="O362" s="114" t="str">
        <f>IF([7]道具信息!O362="","",[7]道具信息!O362)</f>
        <v/>
      </c>
      <c r="P362" s="114" t="str">
        <f>IF([7]道具信息!P362="","",[7]道具信息!P362)</f>
        <v/>
      </c>
      <c r="Q362" s="114" t="str">
        <f>IF([7]道具信息!Q362="","",[7]道具信息!Q362)</f>
        <v/>
      </c>
      <c r="R362" s="114" t="str">
        <f>IF([7]道具信息!R362="","",[7]道具信息!R362)</f>
        <v/>
      </c>
      <c r="S362" s="114" t="str">
        <f>IF([7]道具信息!S362="","",[7]道具信息!S362)</f>
        <v/>
      </c>
      <c r="T362" s="114" t="str">
        <f>IF([7]道具信息!T362="","",[7]道具信息!T362)</f>
        <v/>
      </c>
      <c r="U362" s="114" t="str">
        <f>IF([7]道具信息!U362="","",[7]道具信息!U362)</f>
        <v/>
      </c>
      <c r="V362" s="114" t="str">
        <f>IF([7]道具信息!V362="","",[7]道具信息!V362)</f>
        <v/>
      </c>
      <c r="W362" s="114" t="str">
        <f>IF([7]道具信息!W362="","",[7]道具信息!W362)</f>
        <v/>
      </c>
      <c r="X362" s="114" t="str">
        <f>IF([7]道具信息!X362="","",[7]道具信息!X362)</f>
        <v/>
      </c>
      <c r="Y362" s="114" t="str">
        <f>IF([7]道具信息!Y362="","",[7]道具信息!Y362)</f>
        <v/>
      </c>
      <c r="Z362" s="114" t="str">
        <f>IF([7]道具信息!Z362="","",[7]道具信息!Z362)</f>
        <v/>
      </c>
    </row>
    <row r="363" spans="1:26" x14ac:dyDescent="0.2">
      <c r="A363" s="114" t="str">
        <f>IF([7]道具信息!A363="","",[7]道具信息!A363)</f>
        <v/>
      </c>
      <c r="B363" s="114" t="str">
        <f>IF([7]道具信息!B363="","",[7]道具信息!B363)</f>
        <v/>
      </c>
      <c r="C363" s="114">
        <f>IF([7]道具信息!C363="","",[7]道具信息!C363)</f>
        <v>90512</v>
      </c>
      <c r="D363" s="114" t="str">
        <f>IF([7]道具信息!D363="","",[7]道具信息!D363)</f>
        <v>文心</v>
      </c>
      <c r="E363" s="114">
        <f>IF([7]道具信息!E363="","",[7]道具信息!E363)</f>
        <v>0.33333333333333331</v>
      </c>
      <c r="F363" s="114">
        <f>IF([7]道具信息!F363="","",[7]道具信息!F363)</f>
        <v>1</v>
      </c>
      <c r="G363" s="114">
        <f>IF([7]道具信息!G363="","",[7]道具信息!G363)</f>
        <v>1</v>
      </c>
      <c r="H363" s="114">
        <f>IF([7]道具信息!H363="","",[7]道具信息!H363)</f>
        <v>1</v>
      </c>
      <c r="I363" s="114">
        <f>IF([7]道具信息!I363="","",[7]道具信息!I363)</f>
        <v>0.33333333333333331</v>
      </c>
      <c r="J363" s="114">
        <f>IF([7]道具信息!J363="","",[7]道具信息!J363)</f>
        <v>0.33333333333333331</v>
      </c>
      <c r="K363" s="114">
        <f>IF([7]道具信息!K363="","",[7]道具信息!K363)</f>
        <v>0.33333333333333331</v>
      </c>
      <c r="L363" s="114" t="str">
        <f>IF([7]道具信息!L363="","",[7]道具信息!L363)</f>
        <v/>
      </c>
      <c r="M363" s="114" t="str">
        <f>IF([7]道具信息!M363="","",[7]道具信息!M363)</f>
        <v/>
      </c>
      <c r="N363" s="114" t="str">
        <f>IF([7]道具信息!N363="","",[7]道具信息!N363)</f>
        <v/>
      </c>
      <c r="O363" s="114" t="str">
        <f>IF([7]道具信息!O363="","",[7]道具信息!O363)</f>
        <v/>
      </c>
      <c r="P363" s="114" t="str">
        <f>IF([7]道具信息!P363="","",[7]道具信息!P363)</f>
        <v/>
      </c>
      <c r="Q363" s="114" t="str">
        <f>IF([7]道具信息!Q363="","",[7]道具信息!Q363)</f>
        <v/>
      </c>
      <c r="R363" s="114" t="str">
        <f>IF([7]道具信息!R363="","",[7]道具信息!R363)</f>
        <v/>
      </c>
      <c r="S363" s="114" t="str">
        <f>IF([7]道具信息!S363="","",[7]道具信息!S363)</f>
        <v/>
      </c>
      <c r="T363" s="114" t="str">
        <f>IF([7]道具信息!T363="","",[7]道具信息!T363)</f>
        <v/>
      </c>
      <c r="U363" s="114" t="str">
        <f>IF([7]道具信息!U363="","",[7]道具信息!U363)</f>
        <v/>
      </c>
      <c r="V363" s="114" t="str">
        <f>IF([7]道具信息!V363="","",[7]道具信息!V363)</f>
        <v/>
      </c>
      <c r="W363" s="114" t="str">
        <f>IF([7]道具信息!W363="","",[7]道具信息!W363)</f>
        <v/>
      </c>
      <c r="X363" s="114" t="str">
        <f>IF([7]道具信息!X363="","",[7]道具信息!X363)</f>
        <v/>
      </c>
      <c r="Y363" s="114" t="str">
        <f>IF([7]道具信息!Y363="","",[7]道具信息!Y363)</f>
        <v/>
      </c>
      <c r="Z363" s="114" t="str">
        <f>IF([7]道具信息!Z363="","",[7]道具信息!Z363)</f>
        <v/>
      </c>
    </row>
    <row r="364" spans="1:26" x14ac:dyDescent="0.2">
      <c r="A364" s="114" t="str">
        <f>IF([7]道具信息!A364="","",[7]道具信息!A364)</f>
        <v/>
      </c>
      <c r="B364" s="114" t="str">
        <f>IF([7]道具信息!B364="","",[7]道具信息!B364)</f>
        <v/>
      </c>
      <c r="C364" s="114">
        <f>IF([7]道具信息!C364="","",[7]道具信息!C364)</f>
        <v>90513</v>
      </c>
      <c r="D364" s="114" t="str">
        <f>IF([7]道具信息!D364="","",[7]道具信息!D364)</f>
        <v>宝物精华</v>
      </c>
      <c r="E364" s="114">
        <f>IF([7]道具信息!E364="","",[7]道具信息!E364)</f>
        <v>100</v>
      </c>
      <c r="F364" s="114">
        <f>IF([7]道具信息!F364="","",[7]道具信息!F364)</f>
        <v>1</v>
      </c>
      <c r="G364" s="114">
        <f>IF([7]道具信息!G364="","",[7]道具信息!G364)</f>
        <v>1</v>
      </c>
      <c r="H364" s="114">
        <f>IF([7]道具信息!H364="","",[7]道具信息!H364)</f>
        <v>1</v>
      </c>
      <c r="I364" s="114">
        <f>IF([7]道具信息!I364="","",[7]道具信息!I364)</f>
        <v>100</v>
      </c>
      <c r="J364" s="114">
        <f>IF([7]道具信息!J364="","",[7]道具信息!J364)</f>
        <v>100</v>
      </c>
      <c r="K364" s="114">
        <f>IF([7]道具信息!K364="","",[7]道具信息!K364)</f>
        <v>100</v>
      </c>
      <c r="L364" s="114" t="str">
        <f>IF([7]道具信息!L364="","",[7]道具信息!L364)</f>
        <v/>
      </c>
      <c r="M364" s="114" t="str">
        <f>IF([7]道具信息!M364="","",[7]道具信息!M364)</f>
        <v/>
      </c>
      <c r="N364" s="114" t="str">
        <f>IF([7]道具信息!N364="","",[7]道具信息!N364)</f>
        <v/>
      </c>
      <c r="O364" s="114" t="str">
        <f>IF([7]道具信息!O364="","",[7]道具信息!O364)</f>
        <v/>
      </c>
      <c r="P364" s="114" t="str">
        <f>IF([7]道具信息!P364="","",[7]道具信息!P364)</f>
        <v/>
      </c>
      <c r="Q364" s="114" t="str">
        <f>IF([7]道具信息!Q364="","",[7]道具信息!Q364)</f>
        <v/>
      </c>
      <c r="R364" s="114" t="str">
        <f>IF([7]道具信息!R364="","",[7]道具信息!R364)</f>
        <v/>
      </c>
      <c r="S364" s="114" t="str">
        <f>IF([7]道具信息!S364="","",[7]道具信息!S364)</f>
        <v/>
      </c>
      <c r="T364" s="114" t="str">
        <f>IF([7]道具信息!T364="","",[7]道具信息!T364)</f>
        <v/>
      </c>
      <c r="U364" s="114" t="str">
        <f>IF([7]道具信息!U364="","",[7]道具信息!U364)</f>
        <v/>
      </c>
      <c r="V364" s="114" t="str">
        <f>IF([7]道具信息!V364="","",[7]道具信息!V364)</f>
        <v/>
      </c>
      <c r="W364" s="114" t="str">
        <f>IF([7]道具信息!W364="","",[7]道具信息!W364)</f>
        <v/>
      </c>
      <c r="X364" s="114" t="str">
        <f>IF([7]道具信息!X364="","",[7]道具信息!X364)</f>
        <v/>
      </c>
      <c r="Y364" s="114" t="str">
        <f>IF([7]道具信息!Y364="","",[7]道具信息!Y364)</f>
        <v/>
      </c>
      <c r="Z364" s="114" t="str">
        <f>IF([7]道具信息!Z364="","",[7]道具信息!Z364)</f>
        <v/>
      </c>
    </row>
    <row r="365" spans="1:26" x14ac:dyDescent="0.2">
      <c r="A365" s="114" t="str">
        <f>IF([7]道具信息!A365="","",[7]道具信息!A365)</f>
        <v/>
      </c>
      <c r="B365" s="114" t="str">
        <f>IF([7]道具信息!B365="","",[7]道具信息!B365)</f>
        <v/>
      </c>
      <c r="C365" s="114">
        <f>IF([7]道具信息!C365="","",[7]道具信息!C365)</f>
        <v>23652</v>
      </c>
      <c r="D365" s="114" t="str">
        <f>IF([7]道具信息!D365="","",[7]道具信息!D365)</f>
        <v>流云装备宝箱碎片</v>
      </c>
      <c r="E365" s="114" t="str">
        <f>IF([7]道具信息!E365="","",[7]道具信息!E365)</f>
        <v/>
      </c>
      <c r="F365" s="114">
        <f>IF([7]道具信息!F365="","",[7]道具信息!F365)</f>
        <v>1</v>
      </c>
      <c r="G365" s="114">
        <f>IF([7]道具信息!G365="","",[7]道具信息!G365)</f>
        <v>1</v>
      </c>
      <c r="H365" s="114">
        <f>IF([7]道具信息!H365="","",[7]道具信息!H365)</f>
        <v>1</v>
      </c>
      <c r="I365" s="114" t="str">
        <f>IF([7]道具信息!I365="","",[7]道具信息!I365)</f>
        <v/>
      </c>
      <c r="J365" s="114" t="str">
        <f>IF([7]道具信息!J365="","",[7]道具信息!J365)</f>
        <v/>
      </c>
      <c r="K365" s="114" t="str">
        <f>IF([7]道具信息!K365="","",[7]道具信息!K365)</f>
        <v/>
      </c>
      <c r="L365" s="114" t="str">
        <f>IF([7]道具信息!L365="","",[7]道具信息!L365)</f>
        <v/>
      </c>
      <c r="M365" s="114" t="str">
        <f>IF([7]道具信息!M365="","",[7]道具信息!M365)</f>
        <v/>
      </c>
      <c r="N365" s="114" t="str">
        <f>IF([7]道具信息!N365="","",[7]道具信息!N365)</f>
        <v/>
      </c>
      <c r="O365" s="114" t="str">
        <f>IF([7]道具信息!O365="","",[7]道具信息!O365)</f>
        <v/>
      </c>
      <c r="P365" s="114" t="str">
        <f>IF([7]道具信息!P365="","",[7]道具信息!P365)</f>
        <v/>
      </c>
      <c r="Q365" s="114" t="str">
        <f>IF([7]道具信息!Q365="","",[7]道具信息!Q365)</f>
        <v/>
      </c>
      <c r="R365" s="114" t="str">
        <f>IF([7]道具信息!R365="","",[7]道具信息!R365)</f>
        <v/>
      </c>
      <c r="S365" s="114" t="str">
        <f>IF([7]道具信息!S365="","",[7]道具信息!S365)</f>
        <v/>
      </c>
      <c r="T365" s="114" t="str">
        <f>IF([7]道具信息!T365="","",[7]道具信息!T365)</f>
        <v/>
      </c>
      <c r="U365" s="114" t="str">
        <f>IF([7]道具信息!U365="","",[7]道具信息!U365)</f>
        <v/>
      </c>
      <c r="V365" s="114" t="str">
        <f>IF([7]道具信息!V365="","",[7]道具信息!V365)</f>
        <v/>
      </c>
      <c r="W365" s="114" t="str">
        <f>IF([7]道具信息!W365="","",[7]道具信息!W365)</f>
        <v/>
      </c>
      <c r="X365" s="114" t="str">
        <f>IF([7]道具信息!X365="","",[7]道具信息!X365)</f>
        <v/>
      </c>
      <c r="Y365" s="114" t="str">
        <f>IF([7]道具信息!Y365="","",[7]道具信息!Y365)</f>
        <v/>
      </c>
      <c r="Z365" s="114" t="str">
        <f>IF([7]道具信息!Z365="","",[7]道具信息!Z365)</f>
        <v/>
      </c>
    </row>
    <row r="366" spans="1:26" x14ac:dyDescent="0.2">
      <c r="A366" s="114" t="str">
        <f>IF([7]道具信息!A366="","",[7]道具信息!A366)</f>
        <v/>
      </c>
      <c r="B366" s="114" t="str">
        <f>IF([7]道具信息!B366="","",[7]道具信息!B366)</f>
        <v/>
      </c>
      <c r="C366" s="114">
        <f>IF([7]道具信息!C366="","",[7]道具信息!C366)</f>
        <v>23658</v>
      </c>
      <c r="D366" s="114" t="str">
        <f>IF([7]道具信息!D366="","",[7]道具信息!D366)</f>
        <v>乱世王者碎片</v>
      </c>
      <c r="E366" s="114" t="str">
        <f>IF([7]道具信息!E366="","",[7]道具信息!E366)</f>
        <v/>
      </c>
      <c r="F366" s="114">
        <f>IF([7]道具信息!F366="","",[7]道具信息!F366)</f>
        <v>1</v>
      </c>
      <c r="G366" s="114">
        <f>IF([7]道具信息!G366="","",[7]道具信息!G366)</f>
        <v>1</v>
      </c>
      <c r="H366" s="114">
        <f>IF([7]道具信息!H366="","",[7]道具信息!H366)</f>
        <v>1</v>
      </c>
      <c r="I366" s="114" t="str">
        <f>IF([7]道具信息!I366="","",[7]道具信息!I366)</f>
        <v/>
      </c>
      <c r="J366" s="114" t="str">
        <f>IF([7]道具信息!J366="","",[7]道具信息!J366)</f>
        <v/>
      </c>
      <c r="K366" s="114" t="str">
        <f>IF([7]道具信息!K366="","",[7]道具信息!K366)</f>
        <v/>
      </c>
      <c r="L366" s="114" t="str">
        <f>IF([7]道具信息!L366="","",[7]道具信息!L366)</f>
        <v/>
      </c>
      <c r="M366" s="114" t="str">
        <f>IF([7]道具信息!M366="","",[7]道具信息!M366)</f>
        <v/>
      </c>
      <c r="N366" s="114" t="str">
        <f>IF([7]道具信息!N366="","",[7]道具信息!N366)</f>
        <v/>
      </c>
      <c r="O366" s="114" t="str">
        <f>IF([7]道具信息!O366="","",[7]道具信息!O366)</f>
        <v/>
      </c>
      <c r="P366" s="114" t="str">
        <f>IF([7]道具信息!P366="","",[7]道具信息!P366)</f>
        <v/>
      </c>
      <c r="Q366" s="114" t="str">
        <f>IF([7]道具信息!Q366="","",[7]道具信息!Q366)</f>
        <v/>
      </c>
      <c r="R366" s="114" t="str">
        <f>IF([7]道具信息!R366="","",[7]道具信息!R366)</f>
        <v/>
      </c>
      <c r="S366" s="114" t="str">
        <f>IF([7]道具信息!S366="","",[7]道具信息!S366)</f>
        <v/>
      </c>
      <c r="T366" s="114" t="str">
        <f>IF([7]道具信息!T366="","",[7]道具信息!T366)</f>
        <v/>
      </c>
      <c r="U366" s="114" t="str">
        <f>IF([7]道具信息!U366="","",[7]道具信息!U366)</f>
        <v/>
      </c>
      <c r="V366" s="114" t="str">
        <f>IF([7]道具信息!V366="","",[7]道具信息!V366)</f>
        <v/>
      </c>
      <c r="W366" s="114" t="str">
        <f>IF([7]道具信息!W366="","",[7]道具信息!W366)</f>
        <v/>
      </c>
      <c r="X366" s="114" t="str">
        <f>IF([7]道具信息!X366="","",[7]道具信息!X366)</f>
        <v/>
      </c>
      <c r="Y366" s="114" t="str">
        <f>IF([7]道具信息!Y366="","",[7]道具信息!Y366)</f>
        <v/>
      </c>
      <c r="Z366" s="114" t="str">
        <f>IF([7]道具信息!Z366="","",[7]道具信息!Z366)</f>
        <v/>
      </c>
    </row>
    <row r="367" spans="1:26" x14ac:dyDescent="0.2">
      <c r="A367" s="114" t="str">
        <f>IF([7]道具信息!A367="","",[7]道具信息!A367)</f>
        <v/>
      </c>
      <c r="B367" s="114" t="str">
        <f>IF([7]道具信息!B367="","",[7]道具信息!B367)</f>
        <v/>
      </c>
      <c r="C367" s="114" t="str">
        <f>IF([7]道具信息!C367="","",[7]道具信息!C367)</f>
        <v/>
      </c>
      <c r="D367" s="114" t="str">
        <f>IF([7]道具信息!D367="","",[7]道具信息!D367)</f>
        <v/>
      </c>
      <c r="E367" s="114" t="str">
        <f>IF([7]道具信息!E367="","",[7]道具信息!E367)</f>
        <v/>
      </c>
      <c r="F367" s="114">
        <f>IF([7]道具信息!F367="","",[7]道具信息!F367)</f>
        <v>1</v>
      </c>
      <c r="G367" s="114">
        <f>IF([7]道具信息!G367="","",[7]道具信息!G367)</f>
        <v>1</v>
      </c>
      <c r="H367" s="114">
        <f>IF([7]道具信息!H367="","",[7]道具信息!H367)</f>
        <v>1</v>
      </c>
      <c r="I367" s="114" t="str">
        <f>IF([7]道具信息!I367="","",[7]道具信息!I367)</f>
        <v/>
      </c>
      <c r="J367" s="114" t="str">
        <f>IF([7]道具信息!J367="","",[7]道具信息!J367)</f>
        <v/>
      </c>
      <c r="K367" s="114" t="str">
        <f>IF([7]道具信息!K367="","",[7]道具信息!K367)</f>
        <v/>
      </c>
      <c r="L367" s="114" t="str">
        <f>IF([7]道具信息!L367="","",[7]道具信息!L367)</f>
        <v/>
      </c>
      <c r="M367" s="114" t="str">
        <f>IF([7]道具信息!M367="","",[7]道具信息!M367)</f>
        <v/>
      </c>
      <c r="N367" s="114" t="str">
        <f>IF([7]道具信息!N367="","",[7]道具信息!N367)</f>
        <v/>
      </c>
      <c r="O367" s="114" t="str">
        <f>IF([7]道具信息!O367="","",[7]道具信息!O367)</f>
        <v/>
      </c>
      <c r="P367" s="114" t="str">
        <f>IF([7]道具信息!P367="","",[7]道具信息!P367)</f>
        <v/>
      </c>
      <c r="Q367" s="114" t="str">
        <f>IF([7]道具信息!Q367="","",[7]道具信息!Q367)</f>
        <v/>
      </c>
      <c r="R367" s="114" t="str">
        <f>IF([7]道具信息!R367="","",[7]道具信息!R367)</f>
        <v/>
      </c>
      <c r="S367" s="114" t="str">
        <f>IF([7]道具信息!S367="","",[7]道具信息!S367)</f>
        <v/>
      </c>
      <c r="T367" s="114" t="str">
        <f>IF([7]道具信息!T367="","",[7]道具信息!T367)</f>
        <v/>
      </c>
      <c r="U367" s="114" t="str">
        <f>IF([7]道具信息!U367="","",[7]道具信息!U367)</f>
        <v/>
      </c>
      <c r="V367" s="114" t="str">
        <f>IF([7]道具信息!V367="","",[7]道具信息!V367)</f>
        <v/>
      </c>
      <c r="W367" s="114" t="str">
        <f>IF([7]道具信息!W367="","",[7]道具信息!W367)</f>
        <v/>
      </c>
      <c r="X367" s="114" t="str">
        <f>IF([7]道具信息!X367="","",[7]道具信息!X367)</f>
        <v/>
      </c>
      <c r="Y367" s="114" t="str">
        <f>IF([7]道具信息!Y367="","",[7]道具信息!Y367)</f>
        <v/>
      </c>
      <c r="Z367" s="114" t="str">
        <f>IF([7]道具信息!Z367="","",[7]道具信息!Z367)</f>
        <v/>
      </c>
    </row>
    <row r="368" spans="1:26" x14ac:dyDescent="0.2">
      <c r="A368" s="114" t="str">
        <f>IF([7]道具信息!A368="","",[7]道具信息!A368)</f>
        <v/>
      </c>
      <c r="B368" s="114" t="str">
        <f>IF([7]道具信息!B368="","",[7]道具信息!B368)</f>
        <v/>
      </c>
      <c r="C368" s="114" t="str">
        <f>IF([7]道具信息!C368="","",[7]道具信息!C368)</f>
        <v/>
      </c>
      <c r="D368" s="114" t="str">
        <f>IF([7]道具信息!D368="","",[7]道具信息!D368)</f>
        <v/>
      </c>
      <c r="E368" s="114" t="str">
        <f>IF([7]道具信息!E368="","",[7]道具信息!E368)</f>
        <v/>
      </c>
      <c r="F368" s="114">
        <f>IF([7]道具信息!F368="","",[7]道具信息!F368)</f>
        <v>1</v>
      </c>
      <c r="G368" s="114">
        <f>IF([7]道具信息!G368="","",[7]道具信息!G368)</f>
        <v>1</v>
      </c>
      <c r="H368" s="114">
        <f>IF([7]道具信息!H368="","",[7]道具信息!H368)</f>
        <v>1</v>
      </c>
      <c r="I368" s="114" t="str">
        <f>IF([7]道具信息!I368="","",[7]道具信息!I368)</f>
        <v/>
      </c>
      <c r="J368" s="114" t="str">
        <f>IF([7]道具信息!J368="","",[7]道具信息!J368)</f>
        <v/>
      </c>
      <c r="K368" s="114" t="str">
        <f>IF([7]道具信息!K368="","",[7]道具信息!K368)</f>
        <v/>
      </c>
      <c r="L368" s="114" t="str">
        <f>IF([7]道具信息!L368="","",[7]道具信息!L368)</f>
        <v/>
      </c>
      <c r="M368" s="114" t="str">
        <f>IF([7]道具信息!M368="","",[7]道具信息!M368)</f>
        <v/>
      </c>
      <c r="N368" s="114" t="str">
        <f>IF([7]道具信息!N368="","",[7]道具信息!N368)</f>
        <v/>
      </c>
      <c r="O368" s="114" t="str">
        <f>IF([7]道具信息!O368="","",[7]道具信息!O368)</f>
        <v/>
      </c>
      <c r="P368" s="114" t="str">
        <f>IF([7]道具信息!P368="","",[7]道具信息!P368)</f>
        <v/>
      </c>
      <c r="Q368" s="114" t="str">
        <f>IF([7]道具信息!Q368="","",[7]道具信息!Q368)</f>
        <v/>
      </c>
      <c r="R368" s="114" t="str">
        <f>IF([7]道具信息!R368="","",[7]道具信息!R368)</f>
        <v/>
      </c>
      <c r="S368" s="114" t="str">
        <f>IF([7]道具信息!S368="","",[7]道具信息!S368)</f>
        <v/>
      </c>
      <c r="T368" s="114" t="str">
        <f>IF([7]道具信息!T368="","",[7]道具信息!T368)</f>
        <v/>
      </c>
      <c r="U368" s="114" t="str">
        <f>IF([7]道具信息!U368="","",[7]道具信息!U368)</f>
        <v/>
      </c>
      <c r="V368" s="114" t="str">
        <f>IF([7]道具信息!V368="","",[7]道具信息!V368)</f>
        <v/>
      </c>
      <c r="W368" s="114" t="str">
        <f>IF([7]道具信息!W368="","",[7]道具信息!W368)</f>
        <v/>
      </c>
      <c r="X368" s="114" t="str">
        <f>IF([7]道具信息!X368="","",[7]道具信息!X368)</f>
        <v/>
      </c>
      <c r="Y368" s="114" t="str">
        <f>IF([7]道具信息!Y368="","",[7]道具信息!Y368)</f>
        <v/>
      </c>
      <c r="Z368" s="114" t="str">
        <f>IF([7]道具信息!Z368="","",[7]道具信息!Z368)</f>
        <v/>
      </c>
    </row>
    <row r="369" spans="1:26" x14ac:dyDescent="0.2">
      <c r="A369" s="114" t="str">
        <f>IF([7]道具信息!A369="","",[7]道具信息!A369)</f>
        <v/>
      </c>
      <c r="B369" s="114" t="str">
        <f>IF([7]道具信息!B369="","",[7]道具信息!B369)</f>
        <v/>
      </c>
      <c r="C369" s="114" t="str">
        <f>IF([7]道具信息!C369="","",[7]道具信息!C369)</f>
        <v/>
      </c>
      <c r="D369" s="114" t="str">
        <f>IF([7]道具信息!D369="","",[7]道具信息!D369)</f>
        <v/>
      </c>
      <c r="E369" s="114" t="str">
        <f>IF([7]道具信息!E369="","",[7]道具信息!E369)</f>
        <v/>
      </c>
      <c r="F369" s="114">
        <f>IF([7]道具信息!F369="","",[7]道具信息!F369)</f>
        <v>1</v>
      </c>
      <c r="G369" s="114">
        <f>IF([7]道具信息!G369="","",[7]道具信息!G369)</f>
        <v>1</v>
      </c>
      <c r="H369" s="114">
        <f>IF([7]道具信息!H369="","",[7]道具信息!H369)</f>
        <v>1</v>
      </c>
      <c r="I369" s="114" t="str">
        <f>IF([7]道具信息!I369="","",[7]道具信息!I369)</f>
        <v/>
      </c>
      <c r="J369" s="114" t="str">
        <f>IF([7]道具信息!J369="","",[7]道具信息!J369)</f>
        <v/>
      </c>
      <c r="K369" s="114" t="str">
        <f>IF([7]道具信息!K369="","",[7]道具信息!K369)</f>
        <v/>
      </c>
      <c r="L369" s="114" t="str">
        <f>IF([7]道具信息!L369="","",[7]道具信息!L369)</f>
        <v/>
      </c>
      <c r="M369" s="114" t="str">
        <f>IF([7]道具信息!M369="","",[7]道具信息!M369)</f>
        <v/>
      </c>
      <c r="N369" s="114" t="str">
        <f>IF([7]道具信息!N369="","",[7]道具信息!N369)</f>
        <v/>
      </c>
      <c r="O369" s="114" t="str">
        <f>IF([7]道具信息!O369="","",[7]道具信息!O369)</f>
        <v/>
      </c>
      <c r="P369" s="114" t="str">
        <f>IF([7]道具信息!P369="","",[7]道具信息!P369)</f>
        <v/>
      </c>
      <c r="Q369" s="114" t="str">
        <f>IF([7]道具信息!Q369="","",[7]道具信息!Q369)</f>
        <v/>
      </c>
      <c r="R369" s="114" t="str">
        <f>IF([7]道具信息!R369="","",[7]道具信息!R369)</f>
        <v/>
      </c>
      <c r="S369" s="114" t="str">
        <f>IF([7]道具信息!S369="","",[7]道具信息!S369)</f>
        <v/>
      </c>
      <c r="T369" s="114" t="str">
        <f>IF([7]道具信息!T369="","",[7]道具信息!T369)</f>
        <v/>
      </c>
      <c r="U369" s="114" t="str">
        <f>IF([7]道具信息!U369="","",[7]道具信息!U369)</f>
        <v/>
      </c>
      <c r="V369" s="114" t="str">
        <f>IF([7]道具信息!V369="","",[7]道具信息!V369)</f>
        <v/>
      </c>
      <c r="W369" s="114" t="str">
        <f>IF([7]道具信息!W369="","",[7]道具信息!W369)</f>
        <v/>
      </c>
      <c r="X369" s="114" t="str">
        <f>IF([7]道具信息!X369="","",[7]道具信息!X369)</f>
        <v/>
      </c>
      <c r="Y369" s="114" t="str">
        <f>IF([7]道具信息!Y369="","",[7]道具信息!Y369)</f>
        <v/>
      </c>
      <c r="Z369" s="114" t="str">
        <f>IF([7]道具信息!Z369="","",[7]道具信息!Z369)</f>
        <v/>
      </c>
    </row>
    <row r="370" spans="1:26" x14ac:dyDescent="0.2">
      <c r="A370" s="114" t="str">
        <f>IF([7]道具信息!A370="","",[7]道具信息!A370)</f>
        <v/>
      </c>
      <c r="B370" s="114" t="str">
        <f>IF([7]道具信息!B370="","",[7]道具信息!B370)</f>
        <v/>
      </c>
      <c r="C370" s="114" t="str">
        <f>IF([7]道具信息!C370="","",[7]道具信息!C370)</f>
        <v/>
      </c>
      <c r="D370" s="114" t="str">
        <f>IF([7]道具信息!D370="","",[7]道具信息!D370)</f>
        <v/>
      </c>
      <c r="E370" s="114" t="str">
        <f>IF([7]道具信息!E370="","",[7]道具信息!E370)</f>
        <v/>
      </c>
      <c r="F370" s="114">
        <f>IF([7]道具信息!F370="","",[7]道具信息!F370)</f>
        <v>1</v>
      </c>
      <c r="G370" s="114">
        <f>IF([7]道具信息!G370="","",[7]道具信息!G370)</f>
        <v>1</v>
      </c>
      <c r="H370" s="114">
        <f>IF([7]道具信息!H370="","",[7]道具信息!H370)</f>
        <v>1</v>
      </c>
      <c r="I370" s="114" t="str">
        <f>IF([7]道具信息!I370="","",[7]道具信息!I370)</f>
        <v/>
      </c>
      <c r="J370" s="114" t="str">
        <f>IF([7]道具信息!J370="","",[7]道具信息!J370)</f>
        <v/>
      </c>
      <c r="K370" s="114" t="str">
        <f>IF([7]道具信息!K370="","",[7]道具信息!K370)</f>
        <v/>
      </c>
      <c r="L370" s="114" t="str">
        <f>IF([7]道具信息!L370="","",[7]道具信息!L370)</f>
        <v/>
      </c>
      <c r="M370" s="114" t="str">
        <f>IF([7]道具信息!M370="","",[7]道具信息!M370)</f>
        <v/>
      </c>
      <c r="N370" s="114" t="str">
        <f>IF([7]道具信息!N370="","",[7]道具信息!N370)</f>
        <v/>
      </c>
      <c r="O370" s="114" t="str">
        <f>IF([7]道具信息!O370="","",[7]道具信息!O370)</f>
        <v/>
      </c>
      <c r="P370" s="114" t="str">
        <f>IF([7]道具信息!P370="","",[7]道具信息!P370)</f>
        <v/>
      </c>
      <c r="Q370" s="114" t="str">
        <f>IF([7]道具信息!Q370="","",[7]道具信息!Q370)</f>
        <v/>
      </c>
      <c r="R370" s="114" t="str">
        <f>IF([7]道具信息!R370="","",[7]道具信息!R370)</f>
        <v/>
      </c>
      <c r="S370" s="114" t="str">
        <f>IF([7]道具信息!S370="","",[7]道具信息!S370)</f>
        <v/>
      </c>
      <c r="T370" s="114" t="str">
        <f>IF([7]道具信息!T370="","",[7]道具信息!T370)</f>
        <v/>
      </c>
      <c r="U370" s="114" t="str">
        <f>IF([7]道具信息!U370="","",[7]道具信息!U370)</f>
        <v/>
      </c>
      <c r="V370" s="114" t="str">
        <f>IF([7]道具信息!V370="","",[7]道具信息!V370)</f>
        <v/>
      </c>
      <c r="W370" s="114" t="str">
        <f>IF([7]道具信息!W370="","",[7]道具信息!W370)</f>
        <v/>
      </c>
      <c r="X370" s="114" t="str">
        <f>IF([7]道具信息!X370="","",[7]道具信息!X370)</f>
        <v/>
      </c>
      <c r="Y370" s="114" t="str">
        <f>IF([7]道具信息!Y370="","",[7]道具信息!Y370)</f>
        <v/>
      </c>
      <c r="Z370" s="114" t="str">
        <f>IF([7]道具信息!Z370="","",[7]道具信息!Z370)</f>
        <v/>
      </c>
    </row>
    <row r="371" spans="1:26" x14ac:dyDescent="0.2">
      <c r="A371" s="114" t="str">
        <f>IF([7]道具信息!A371="","",[7]道具信息!A371)</f>
        <v/>
      </c>
      <c r="B371" s="114" t="str">
        <f>IF([7]道具信息!B371="","",[7]道具信息!B371)</f>
        <v/>
      </c>
      <c r="C371" s="114" t="str">
        <f>IF([7]道具信息!C371="","",[7]道具信息!C371)</f>
        <v/>
      </c>
      <c r="D371" s="114" t="str">
        <f>IF([7]道具信息!D371="","",[7]道具信息!D371)</f>
        <v/>
      </c>
      <c r="E371" s="114" t="str">
        <f>IF([7]道具信息!E371="","",[7]道具信息!E371)</f>
        <v/>
      </c>
      <c r="F371" s="114">
        <f>IF([7]道具信息!F371="","",[7]道具信息!F371)</f>
        <v>1</v>
      </c>
      <c r="G371" s="114">
        <f>IF([7]道具信息!G371="","",[7]道具信息!G371)</f>
        <v>1</v>
      </c>
      <c r="H371" s="114">
        <f>IF([7]道具信息!H371="","",[7]道具信息!H371)</f>
        <v>1</v>
      </c>
      <c r="I371" s="114" t="str">
        <f>IF([7]道具信息!I371="","",[7]道具信息!I371)</f>
        <v/>
      </c>
      <c r="J371" s="114" t="str">
        <f>IF([7]道具信息!J371="","",[7]道具信息!J371)</f>
        <v/>
      </c>
      <c r="K371" s="114" t="str">
        <f>IF([7]道具信息!K371="","",[7]道具信息!K371)</f>
        <v/>
      </c>
      <c r="L371" s="114" t="str">
        <f>IF([7]道具信息!L371="","",[7]道具信息!L371)</f>
        <v/>
      </c>
      <c r="M371" s="114" t="str">
        <f>IF([7]道具信息!M371="","",[7]道具信息!M371)</f>
        <v/>
      </c>
      <c r="N371" s="114" t="str">
        <f>IF([7]道具信息!N371="","",[7]道具信息!N371)</f>
        <v/>
      </c>
      <c r="O371" s="114" t="str">
        <f>IF([7]道具信息!O371="","",[7]道具信息!O371)</f>
        <v/>
      </c>
      <c r="P371" s="114" t="str">
        <f>IF([7]道具信息!P371="","",[7]道具信息!P371)</f>
        <v/>
      </c>
      <c r="Q371" s="114" t="str">
        <f>IF([7]道具信息!Q371="","",[7]道具信息!Q371)</f>
        <v/>
      </c>
      <c r="R371" s="114" t="str">
        <f>IF([7]道具信息!R371="","",[7]道具信息!R371)</f>
        <v/>
      </c>
      <c r="S371" s="114" t="str">
        <f>IF([7]道具信息!S371="","",[7]道具信息!S371)</f>
        <v/>
      </c>
      <c r="T371" s="114" t="str">
        <f>IF([7]道具信息!T371="","",[7]道具信息!T371)</f>
        <v/>
      </c>
      <c r="U371" s="114" t="str">
        <f>IF([7]道具信息!U371="","",[7]道具信息!U371)</f>
        <v/>
      </c>
      <c r="V371" s="114" t="str">
        <f>IF([7]道具信息!V371="","",[7]道具信息!V371)</f>
        <v/>
      </c>
      <c r="W371" s="114" t="str">
        <f>IF([7]道具信息!W371="","",[7]道具信息!W371)</f>
        <v/>
      </c>
      <c r="X371" s="114" t="str">
        <f>IF([7]道具信息!X371="","",[7]道具信息!X371)</f>
        <v/>
      </c>
      <c r="Y371" s="114" t="str">
        <f>IF([7]道具信息!Y371="","",[7]道具信息!Y371)</f>
        <v/>
      </c>
      <c r="Z371" s="114" t="str">
        <f>IF([7]道具信息!Z371="","",[7]道具信息!Z371)</f>
        <v/>
      </c>
    </row>
    <row r="372" spans="1:26" x14ac:dyDescent="0.2">
      <c r="A372" s="114" t="str">
        <f>IF([7]道具信息!A372="","",[7]道具信息!A372)</f>
        <v/>
      </c>
      <c r="B372" s="114" t="str">
        <f>IF([7]道具信息!B372="","",[7]道具信息!B372)</f>
        <v/>
      </c>
      <c r="C372" s="114" t="str">
        <f>IF([7]道具信息!C372="","",[7]道具信息!C372)</f>
        <v/>
      </c>
      <c r="D372" s="114" t="str">
        <f>IF([7]道具信息!D372="","",[7]道具信息!D372)</f>
        <v/>
      </c>
      <c r="E372" s="114" t="str">
        <f>IF([7]道具信息!E372="","",[7]道具信息!E372)</f>
        <v/>
      </c>
      <c r="F372" s="114">
        <f>IF([7]道具信息!F372="","",[7]道具信息!F372)</f>
        <v>1</v>
      </c>
      <c r="G372" s="114">
        <f>IF([7]道具信息!G372="","",[7]道具信息!G372)</f>
        <v>1</v>
      </c>
      <c r="H372" s="114">
        <f>IF([7]道具信息!H372="","",[7]道具信息!H372)</f>
        <v>1</v>
      </c>
      <c r="I372" s="114" t="str">
        <f>IF([7]道具信息!I372="","",[7]道具信息!I372)</f>
        <v/>
      </c>
      <c r="J372" s="114" t="str">
        <f>IF([7]道具信息!J372="","",[7]道具信息!J372)</f>
        <v/>
      </c>
      <c r="K372" s="114" t="str">
        <f>IF([7]道具信息!K372="","",[7]道具信息!K372)</f>
        <v/>
      </c>
      <c r="L372" s="114" t="str">
        <f>IF([7]道具信息!L372="","",[7]道具信息!L372)</f>
        <v/>
      </c>
      <c r="M372" s="114" t="str">
        <f>IF([7]道具信息!M372="","",[7]道具信息!M372)</f>
        <v/>
      </c>
      <c r="N372" s="114" t="str">
        <f>IF([7]道具信息!N372="","",[7]道具信息!N372)</f>
        <v/>
      </c>
      <c r="O372" s="114" t="str">
        <f>IF([7]道具信息!O372="","",[7]道具信息!O372)</f>
        <v/>
      </c>
      <c r="P372" s="114" t="str">
        <f>IF([7]道具信息!P372="","",[7]道具信息!P372)</f>
        <v/>
      </c>
      <c r="Q372" s="114" t="str">
        <f>IF([7]道具信息!Q372="","",[7]道具信息!Q372)</f>
        <v/>
      </c>
      <c r="R372" s="114" t="str">
        <f>IF([7]道具信息!R372="","",[7]道具信息!R372)</f>
        <v/>
      </c>
      <c r="S372" s="114" t="str">
        <f>IF([7]道具信息!S372="","",[7]道具信息!S372)</f>
        <v/>
      </c>
      <c r="T372" s="114" t="str">
        <f>IF([7]道具信息!T372="","",[7]道具信息!T372)</f>
        <v/>
      </c>
      <c r="U372" s="114" t="str">
        <f>IF([7]道具信息!U372="","",[7]道具信息!U372)</f>
        <v/>
      </c>
      <c r="V372" s="114" t="str">
        <f>IF([7]道具信息!V372="","",[7]道具信息!V372)</f>
        <v/>
      </c>
      <c r="W372" s="114" t="str">
        <f>IF([7]道具信息!W372="","",[7]道具信息!W372)</f>
        <v/>
      </c>
      <c r="X372" s="114" t="str">
        <f>IF([7]道具信息!X372="","",[7]道具信息!X372)</f>
        <v/>
      </c>
      <c r="Y372" s="114" t="str">
        <f>IF([7]道具信息!Y372="","",[7]道具信息!Y372)</f>
        <v/>
      </c>
      <c r="Z372" s="114" t="str">
        <f>IF([7]道具信息!Z372="","",[7]道具信息!Z372)</f>
        <v/>
      </c>
    </row>
    <row r="373" spans="1:26" x14ac:dyDescent="0.2">
      <c r="A373" s="114" t="str">
        <f>IF([7]道具信息!A373="","",[7]道具信息!A373)</f>
        <v/>
      </c>
      <c r="B373" s="114" t="str">
        <f>IF([7]道具信息!B373="","",[7]道具信息!B373)</f>
        <v/>
      </c>
      <c r="C373" s="114" t="str">
        <f>IF([7]道具信息!C373="","",[7]道具信息!C373)</f>
        <v/>
      </c>
      <c r="D373" s="114" t="str">
        <f>IF([7]道具信息!D373="","",[7]道具信息!D373)</f>
        <v/>
      </c>
      <c r="E373" s="114" t="str">
        <f>IF([7]道具信息!E373="","",[7]道具信息!E373)</f>
        <v/>
      </c>
      <c r="F373" s="114">
        <f>IF([7]道具信息!F373="","",[7]道具信息!F373)</f>
        <v>1</v>
      </c>
      <c r="G373" s="114">
        <f>IF([7]道具信息!G373="","",[7]道具信息!G373)</f>
        <v>1</v>
      </c>
      <c r="H373" s="114">
        <f>IF([7]道具信息!H373="","",[7]道具信息!H373)</f>
        <v>1</v>
      </c>
      <c r="I373" s="114" t="str">
        <f>IF([7]道具信息!I373="","",[7]道具信息!I373)</f>
        <v/>
      </c>
      <c r="J373" s="114" t="str">
        <f>IF([7]道具信息!J373="","",[7]道具信息!J373)</f>
        <v/>
      </c>
      <c r="K373" s="114" t="str">
        <f>IF([7]道具信息!K373="","",[7]道具信息!K373)</f>
        <v/>
      </c>
      <c r="L373" s="114" t="str">
        <f>IF([7]道具信息!L373="","",[7]道具信息!L373)</f>
        <v/>
      </c>
      <c r="M373" s="114" t="str">
        <f>IF([7]道具信息!M373="","",[7]道具信息!M373)</f>
        <v/>
      </c>
      <c r="N373" s="114" t="str">
        <f>IF([7]道具信息!N373="","",[7]道具信息!N373)</f>
        <v/>
      </c>
      <c r="O373" s="114" t="str">
        <f>IF([7]道具信息!O373="","",[7]道具信息!O373)</f>
        <v/>
      </c>
      <c r="P373" s="114" t="str">
        <f>IF([7]道具信息!P373="","",[7]道具信息!P373)</f>
        <v/>
      </c>
      <c r="Q373" s="114" t="str">
        <f>IF([7]道具信息!Q373="","",[7]道具信息!Q373)</f>
        <v/>
      </c>
      <c r="R373" s="114" t="str">
        <f>IF([7]道具信息!R373="","",[7]道具信息!R373)</f>
        <v/>
      </c>
      <c r="S373" s="114" t="str">
        <f>IF([7]道具信息!S373="","",[7]道具信息!S373)</f>
        <v/>
      </c>
      <c r="T373" s="114" t="str">
        <f>IF([7]道具信息!T373="","",[7]道具信息!T373)</f>
        <v/>
      </c>
      <c r="U373" s="114" t="str">
        <f>IF([7]道具信息!U373="","",[7]道具信息!U373)</f>
        <v/>
      </c>
      <c r="V373" s="114" t="str">
        <f>IF([7]道具信息!V373="","",[7]道具信息!V373)</f>
        <v/>
      </c>
      <c r="W373" s="114" t="str">
        <f>IF([7]道具信息!W373="","",[7]道具信息!W373)</f>
        <v/>
      </c>
      <c r="X373" s="114" t="str">
        <f>IF([7]道具信息!X373="","",[7]道具信息!X373)</f>
        <v/>
      </c>
      <c r="Y373" s="114" t="str">
        <f>IF([7]道具信息!Y373="","",[7]道具信息!Y373)</f>
        <v/>
      </c>
      <c r="Z373" s="114" t="str">
        <f>IF([7]道具信息!Z373="","",[7]道具信息!Z373)</f>
        <v/>
      </c>
    </row>
    <row r="374" spans="1:26" x14ac:dyDescent="0.2">
      <c r="A374" s="114" t="str">
        <f>IF([7]道具信息!A374="","",[7]道具信息!A374)</f>
        <v/>
      </c>
      <c r="B374" s="114" t="str">
        <f>IF([7]道具信息!B374="","",[7]道具信息!B374)</f>
        <v/>
      </c>
      <c r="C374" s="114" t="str">
        <f>IF([7]道具信息!C374="","",[7]道具信息!C374)</f>
        <v/>
      </c>
      <c r="D374" s="114" t="str">
        <f>IF([7]道具信息!D374="","",[7]道具信息!D374)</f>
        <v/>
      </c>
      <c r="E374" s="114" t="str">
        <f>IF([7]道具信息!E374="","",[7]道具信息!E374)</f>
        <v/>
      </c>
      <c r="F374" s="114">
        <f>IF([7]道具信息!F374="","",[7]道具信息!F374)</f>
        <v>1</v>
      </c>
      <c r="G374" s="114">
        <f>IF([7]道具信息!G374="","",[7]道具信息!G374)</f>
        <v>1</v>
      </c>
      <c r="H374" s="114">
        <f>IF([7]道具信息!H374="","",[7]道具信息!H374)</f>
        <v>1</v>
      </c>
      <c r="I374" s="114" t="str">
        <f>IF([7]道具信息!I374="","",[7]道具信息!I374)</f>
        <v/>
      </c>
      <c r="J374" s="114" t="str">
        <f>IF([7]道具信息!J374="","",[7]道具信息!J374)</f>
        <v/>
      </c>
      <c r="K374" s="114" t="str">
        <f>IF([7]道具信息!K374="","",[7]道具信息!K374)</f>
        <v/>
      </c>
      <c r="L374" s="114" t="str">
        <f>IF([7]道具信息!L374="","",[7]道具信息!L374)</f>
        <v/>
      </c>
      <c r="M374" s="114" t="str">
        <f>IF([7]道具信息!M374="","",[7]道具信息!M374)</f>
        <v/>
      </c>
      <c r="N374" s="114" t="str">
        <f>IF([7]道具信息!N374="","",[7]道具信息!N374)</f>
        <v/>
      </c>
      <c r="O374" s="114" t="str">
        <f>IF([7]道具信息!O374="","",[7]道具信息!O374)</f>
        <v/>
      </c>
      <c r="P374" s="114" t="str">
        <f>IF([7]道具信息!P374="","",[7]道具信息!P374)</f>
        <v/>
      </c>
      <c r="Q374" s="114" t="str">
        <f>IF([7]道具信息!Q374="","",[7]道具信息!Q374)</f>
        <v/>
      </c>
      <c r="R374" s="114" t="str">
        <f>IF([7]道具信息!R374="","",[7]道具信息!R374)</f>
        <v/>
      </c>
      <c r="S374" s="114" t="str">
        <f>IF([7]道具信息!S374="","",[7]道具信息!S374)</f>
        <v/>
      </c>
      <c r="T374" s="114" t="str">
        <f>IF([7]道具信息!T374="","",[7]道具信息!T374)</f>
        <v/>
      </c>
      <c r="U374" s="114" t="str">
        <f>IF([7]道具信息!U374="","",[7]道具信息!U374)</f>
        <v/>
      </c>
      <c r="V374" s="114" t="str">
        <f>IF([7]道具信息!V374="","",[7]道具信息!V374)</f>
        <v/>
      </c>
      <c r="W374" s="114" t="str">
        <f>IF([7]道具信息!W374="","",[7]道具信息!W374)</f>
        <v/>
      </c>
      <c r="X374" s="114" t="str">
        <f>IF([7]道具信息!X374="","",[7]道具信息!X374)</f>
        <v/>
      </c>
      <c r="Y374" s="114" t="str">
        <f>IF([7]道具信息!Y374="","",[7]道具信息!Y374)</f>
        <v/>
      </c>
      <c r="Z374" s="114" t="str">
        <f>IF([7]道具信息!Z374="","",[7]道具信息!Z374)</f>
        <v/>
      </c>
    </row>
    <row r="375" spans="1:26" x14ac:dyDescent="0.2">
      <c r="A375" s="114" t="str">
        <f>IF([7]道具信息!A375="","",[7]道具信息!A375)</f>
        <v/>
      </c>
      <c r="B375" s="114" t="str">
        <f>IF([7]道具信息!B375="","",[7]道具信息!B375)</f>
        <v/>
      </c>
      <c r="C375" s="114" t="str">
        <f>IF([7]道具信息!C375="","",[7]道具信息!C375)</f>
        <v/>
      </c>
      <c r="D375" s="114" t="str">
        <f>IF([7]道具信息!D375="","",[7]道具信息!D375)</f>
        <v/>
      </c>
      <c r="E375" s="114" t="str">
        <f>IF([7]道具信息!E375="","",[7]道具信息!E375)</f>
        <v/>
      </c>
      <c r="F375" s="114">
        <f>IF([7]道具信息!F375="","",[7]道具信息!F375)</f>
        <v>1</v>
      </c>
      <c r="G375" s="114">
        <f>IF([7]道具信息!G375="","",[7]道具信息!G375)</f>
        <v>1</v>
      </c>
      <c r="H375" s="114">
        <f>IF([7]道具信息!H375="","",[7]道具信息!H375)</f>
        <v>1</v>
      </c>
      <c r="I375" s="114" t="str">
        <f>IF([7]道具信息!I375="","",[7]道具信息!I375)</f>
        <v/>
      </c>
      <c r="J375" s="114" t="str">
        <f>IF([7]道具信息!J375="","",[7]道具信息!J375)</f>
        <v/>
      </c>
      <c r="K375" s="114" t="str">
        <f>IF([7]道具信息!K375="","",[7]道具信息!K375)</f>
        <v/>
      </c>
      <c r="L375" s="114" t="str">
        <f>IF([7]道具信息!L375="","",[7]道具信息!L375)</f>
        <v/>
      </c>
      <c r="M375" s="114" t="str">
        <f>IF([7]道具信息!M375="","",[7]道具信息!M375)</f>
        <v/>
      </c>
      <c r="N375" s="114" t="str">
        <f>IF([7]道具信息!N375="","",[7]道具信息!N375)</f>
        <v/>
      </c>
      <c r="O375" s="114" t="str">
        <f>IF([7]道具信息!O375="","",[7]道具信息!O375)</f>
        <v/>
      </c>
      <c r="P375" s="114" t="str">
        <f>IF([7]道具信息!P375="","",[7]道具信息!P375)</f>
        <v/>
      </c>
      <c r="Q375" s="114" t="str">
        <f>IF([7]道具信息!Q375="","",[7]道具信息!Q375)</f>
        <v/>
      </c>
      <c r="R375" s="114" t="str">
        <f>IF([7]道具信息!R375="","",[7]道具信息!R375)</f>
        <v/>
      </c>
      <c r="S375" s="114" t="str">
        <f>IF([7]道具信息!S375="","",[7]道具信息!S375)</f>
        <v/>
      </c>
      <c r="T375" s="114" t="str">
        <f>IF([7]道具信息!T375="","",[7]道具信息!T375)</f>
        <v/>
      </c>
      <c r="U375" s="114" t="str">
        <f>IF([7]道具信息!U375="","",[7]道具信息!U375)</f>
        <v/>
      </c>
      <c r="V375" s="114" t="str">
        <f>IF([7]道具信息!V375="","",[7]道具信息!V375)</f>
        <v/>
      </c>
      <c r="W375" s="114" t="str">
        <f>IF([7]道具信息!W375="","",[7]道具信息!W375)</f>
        <v/>
      </c>
      <c r="X375" s="114" t="str">
        <f>IF([7]道具信息!X375="","",[7]道具信息!X375)</f>
        <v/>
      </c>
      <c r="Y375" s="114" t="str">
        <f>IF([7]道具信息!Y375="","",[7]道具信息!Y375)</f>
        <v/>
      </c>
      <c r="Z375" s="114" t="str">
        <f>IF([7]道具信息!Z375="","",[7]道具信息!Z375)</f>
        <v/>
      </c>
    </row>
    <row r="376" spans="1:26" x14ac:dyDescent="0.2">
      <c r="A376" s="114" t="str">
        <f>IF([7]道具信息!A376="","",[7]道具信息!A376)</f>
        <v/>
      </c>
      <c r="B376" s="114" t="str">
        <f>IF([7]道具信息!B376="","",[7]道具信息!B376)</f>
        <v/>
      </c>
      <c r="C376" s="114" t="str">
        <f>IF([7]道具信息!C376="","",[7]道具信息!C376)</f>
        <v/>
      </c>
      <c r="D376" s="114" t="str">
        <f>IF([7]道具信息!D376="","",[7]道具信息!D376)</f>
        <v/>
      </c>
      <c r="E376" s="114" t="str">
        <f>IF([7]道具信息!E376="","",[7]道具信息!E376)</f>
        <v/>
      </c>
      <c r="F376" s="114">
        <f>IF([7]道具信息!F376="","",[7]道具信息!F376)</f>
        <v>1</v>
      </c>
      <c r="G376" s="114">
        <f>IF([7]道具信息!G376="","",[7]道具信息!G376)</f>
        <v>1</v>
      </c>
      <c r="H376" s="114">
        <f>IF([7]道具信息!H376="","",[7]道具信息!H376)</f>
        <v>1</v>
      </c>
      <c r="I376" s="114" t="str">
        <f>IF([7]道具信息!I376="","",[7]道具信息!I376)</f>
        <v/>
      </c>
      <c r="J376" s="114" t="str">
        <f>IF([7]道具信息!J376="","",[7]道具信息!J376)</f>
        <v/>
      </c>
      <c r="K376" s="114" t="str">
        <f>IF([7]道具信息!K376="","",[7]道具信息!K376)</f>
        <v/>
      </c>
      <c r="L376" s="114" t="str">
        <f>IF([7]道具信息!L376="","",[7]道具信息!L376)</f>
        <v/>
      </c>
      <c r="M376" s="114" t="str">
        <f>IF([7]道具信息!M376="","",[7]道具信息!M376)</f>
        <v/>
      </c>
      <c r="N376" s="114" t="str">
        <f>IF([7]道具信息!N376="","",[7]道具信息!N376)</f>
        <v/>
      </c>
      <c r="O376" s="114" t="str">
        <f>IF([7]道具信息!O376="","",[7]道具信息!O376)</f>
        <v/>
      </c>
      <c r="P376" s="114" t="str">
        <f>IF([7]道具信息!P376="","",[7]道具信息!P376)</f>
        <v/>
      </c>
      <c r="Q376" s="114" t="str">
        <f>IF([7]道具信息!Q376="","",[7]道具信息!Q376)</f>
        <v/>
      </c>
      <c r="R376" s="114" t="str">
        <f>IF([7]道具信息!R376="","",[7]道具信息!R376)</f>
        <v/>
      </c>
      <c r="S376" s="114" t="str">
        <f>IF([7]道具信息!S376="","",[7]道具信息!S376)</f>
        <v/>
      </c>
      <c r="T376" s="114" t="str">
        <f>IF([7]道具信息!T376="","",[7]道具信息!T376)</f>
        <v/>
      </c>
      <c r="U376" s="114" t="str">
        <f>IF([7]道具信息!U376="","",[7]道具信息!U376)</f>
        <v/>
      </c>
      <c r="V376" s="114" t="str">
        <f>IF([7]道具信息!V376="","",[7]道具信息!V376)</f>
        <v/>
      </c>
      <c r="W376" s="114" t="str">
        <f>IF([7]道具信息!W376="","",[7]道具信息!W376)</f>
        <v/>
      </c>
      <c r="X376" s="114" t="str">
        <f>IF([7]道具信息!X376="","",[7]道具信息!X376)</f>
        <v/>
      </c>
      <c r="Y376" s="114" t="str">
        <f>IF([7]道具信息!Y376="","",[7]道具信息!Y376)</f>
        <v/>
      </c>
      <c r="Z376" s="114" t="str">
        <f>IF([7]道具信息!Z376="","",[7]道具信息!Z376)</f>
        <v/>
      </c>
    </row>
    <row r="377" spans="1:26" x14ac:dyDescent="0.2">
      <c r="A377" s="114" t="str">
        <f>IF([7]道具信息!A377="","",[7]道具信息!A377)</f>
        <v/>
      </c>
      <c r="B377" s="114" t="str">
        <f>IF([7]道具信息!B377="","",[7]道具信息!B377)</f>
        <v/>
      </c>
      <c r="C377" s="114" t="str">
        <f>IF([7]道具信息!C377="","",[7]道具信息!C377)</f>
        <v/>
      </c>
      <c r="D377" s="114" t="str">
        <f>IF([7]道具信息!D377="","",[7]道具信息!D377)</f>
        <v/>
      </c>
      <c r="E377" s="114" t="str">
        <f>IF([7]道具信息!E377="","",[7]道具信息!E377)</f>
        <v/>
      </c>
      <c r="F377" s="114">
        <f>IF([7]道具信息!F377="","",[7]道具信息!F377)</f>
        <v>1</v>
      </c>
      <c r="G377" s="114">
        <f>IF([7]道具信息!G377="","",[7]道具信息!G377)</f>
        <v>1</v>
      </c>
      <c r="H377" s="114">
        <f>IF([7]道具信息!H377="","",[7]道具信息!H377)</f>
        <v>1</v>
      </c>
      <c r="I377" s="114" t="str">
        <f>IF([7]道具信息!I377="","",[7]道具信息!I377)</f>
        <v/>
      </c>
      <c r="J377" s="114" t="str">
        <f>IF([7]道具信息!J377="","",[7]道具信息!J377)</f>
        <v/>
      </c>
      <c r="K377" s="114" t="str">
        <f>IF([7]道具信息!K377="","",[7]道具信息!K377)</f>
        <v/>
      </c>
      <c r="L377" s="114" t="str">
        <f>IF([7]道具信息!L377="","",[7]道具信息!L377)</f>
        <v/>
      </c>
      <c r="M377" s="114" t="str">
        <f>IF([7]道具信息!M377="","",[7]道具信息!M377)</f>
        <v/>
      </c>
      <c r="N377" s="114" t="str">
        <f>IF([7]道具信息!N377="","",[7]道具信息!N377)</f>
        <v/>
      </c>
      <c r="O377" s="114" t="str">
        <f>IF([7]道具信息!O377="","",[7]道具信息!O377)</f>
        <v/>
      </c>
      <c r="P377" s="114" t="str">
        <f>IF([7]道具信息!P377="","",[7]道具信息!P377)</f>
        <v/>
      </c>
      <c r="Q377" s="114" t="str">
        <f>IF([7]道具信息!Q377="","",[7]道具信息!Q377)</f>
        <v/>
      </c>
      <c r="R377" s="114" t="str">
        <f>IF([7]道具信息!R377="","",[7]道具信息!R377)</f>
        <v/>
      </c>
      <c r="S377" s="114" t="str">
        <f>IF([7]道具信息!S377="","",[7]道具信息!S377)</f>
        <v/>
      </c>
      <c r="T377" s="114" t="str">
        <f>IF([7]道具信息!T377="","",[7]道具信息!T377)</f>
        <v/>
      </c>
      <c r="U377" s="114" t="str">
        <f>IF([7]道具信息!U377="","",[7]道具信息!U377)</f>
        <v/>
      </c>
      <c r="V377" s="114" t="str">
        <f>IF([7]道具信息!V377="","",[7]道具信息!V377)</f>
        <v/>
      </c>
      <c r="W377" s="114" t="str">
        <f>IF([7]道具信息!W377="","",[7]道具信息!W377)</f>
        <v/>
      </c>
      <c r="X377" s="114" t="str">
        <f>IF([7]道具信息!X377="","",[7]道具信息!X377)</f>
        <v/>
      </c>
      <c r="Y377" s="114" t="str">
        <f>IF([7]道具信息!Y377="","",[7]道具信息!Y377)</f>
        <v/>
      </c>
      <c r="Z377" s="114" t="str">
        <f>IF([7]道具信息!Z377="","",[7]道具信息!Z377)</f>
        <v/>
      </c>
    </row>
    <row r="378" spans="1:26" x14ac:dyDescent="0.2">
      <c r="A378" s="114" t="str">
        <f>IF([7]道具信息!A378="","",[7]道具信息!A378)</f>
        <v/>
      </c>
      <c r="B378" s="114" t="str">
        <f>IF([7]道具信息!B378="","",[7]道具信息!B378)</f>
        <v/>
      </c>
      <c r="C378" s="114" t="str">
        <f>IF([7]道具信息!C378="","",[7]道具信息!C378)</f>
        <v/>
      </c>
      <c r="D378" s="114" t="str">
        <f>IF([7]道具信息!D378="","",[7]道具信息!D378)</f>
        <v/>
      </c>
      <c r="E378" s="114" t="str">
        <f>IF([7]道具信息!E378="","",[7]道具信息!E378)</f>
        <v/>
      </c>
      <c r="F378" s="114">
        <f>IF([7]道具信息!F378="","",[7]道具信息!F378)</f>
        <v>1</v>
      </c>
      <c r="G378" s="114">
        <f>IF([7]道具信息!G378="","",[7]道具信息!G378)</f>
        <v>1</v>
      </c>
      <c r="H378" s="114">
        <f>IF([7]道具信息!H378="","",[7]道具信息!H378)</f>
        <v>1</v>
      </c>
      <c r="I378" s="114" t="str">
        <f>IF([7]道具信息!I378="","",[7]道具信息!I378)</f>
        <v/>
      </c>
      <c r="J378" s="114" t="str">
        <f>IF([7]道具信息!J378="","",[7]道具信息!J378)</f>
        <v/>
      </c>
      <c r="K378" s="114" t="str">
        <f>IF([7]道具信息!K378="","",[7]道具信息!K378)</f>
        <v/>
      </c>
      <c r="L378" s="114" t="str">
        <f>IF([7]道具信息!L378="","",[7]道具信息!L378)</f>
        <v/>
      </c>
      <c r="M378" s="114" t="str">
        <f>IF([7]道具信息!M378="","",[7]道具信息!M378)</f>
        <v/>
      </c>
      <c r="N378" s="114" t="str">
        <f>IF([7]道具信息!N378="","",[7]道具信息!N378)</f>
        <v/>
      </c>
      <c r="O378" s="114" t="str">
        <f>IF([7]道具信息!O378="","",[7]道具信息!O378)</f>
        <v/>
      </c>
      <c r="P378" s="114" t="str">
        <f>IF([7]道具信息!P378="","",[7]道具信息!P378)</f>
        <v/>
      </c>
      <c r="Q378" s="114" t="str">
        <f>IF([7]道具信息!Q378="","",[7]道具信息!Q378)</f>
        <v/>
      </c>
      <c r="R378" s="114" t="str">
        <f>IF([7]道具信息!R378="","",[7]道具信息!R378)</f>
        <v/>
      </c>
      <c r="S378" s="114" t="str">
        <f>IF([7]道具信息!S378="","",[7]道具信息!S378)</f>
        <v/>
      </c>
      <c r="T378" s="114" t="str">
        <f>IF([7]道具信息!T378="","",[7]道具信息!T378)</f>
        <v/>
      </c>
      <c r="U378" s="114" t="str">
        <f>IF([7]道具信息!U378="","",[7]道具信息!U378)</f>
        <v/>
      </c>
      <c r="V378" s="114" t="str">
        <f>IF([7]道具信息!V378="","",[7]道具信息!V378)</f>
        <v/>
      </c>
      <c r="W378" s="114" t="str">
        <f>IF([7]道具信息!W378="","",[7]道具信息!W378)</f>
        <v/>
      </c>
      <c r="X378" s="114" t="str">
        <f>IF([7]道具信息!X378="","",[7]道具信息!X378)</f>
        <v/>
      </c>
      <c r="Y378" s="114" t="str">
        <f>IF([7]道具信息!Y378="","",[7]道具信息!Y378)</f>
        <v/>
      </c>
      <c r="Z378" s="114" t="str">
        <f>IF([7]道具信息!Z378="","",[7]道具信息!Z378)</f>
        <v/>
      </c>
    </row>
    <row r="379" spans="1:26" x14ac:dyDescent="0.2">
      <c r="A379" s="114" t="str">
        <f>IF([7]道具信息!A379="","",[7]道具信息!A379)</f>
        <v/>
      </c>
      <c r="B379" s="114" t="str">
        <f>IF([7]道具信息!B379="","",[7]道具信息!B379)</f>
        <v/>
      </c>
      <c r="C379" s="114" t="str">
        <f>IF([7]道具信息!C379="","",[7]道具信息!C379)</f>
        <v/>
      </c>
      <c r="D379" s="114" t="str">
        <f>IF([7]道具信息!D379="","",[7]道具信息!D379)</f>
        <v/>
      </c>
      <c r="E379" s="114" t="str">
        <f>IF([7]道具信息!E379="","",[7]道具信息!E379)</f>
        <v/>
      </c>
      <c r="F379" s="114">
        <f>IF([7]道具信息!F379="","",[7]道具信息!F379)</f>
        <v>1</v>
      </c>
      <c r="G379" s="114">
        <f>IF([7]道具信息!G379="","",[7]道具信息!G379)</f>
        <v>1</v>
      </c>
      <c r="H379" s="114">
        <f>IF([7]道具信息!H379="","",[7]道具信息!H379)</f>
        <v>1</v>
      </c>
      <c r="I379" s="114" t="str">
        <f>IF([7]道具信息!I379="","",[7]道具信息!I379)</f>
        <v/>
      </c>
      <c r="J379" s="114" t="str">
        <f>IF([7]道具信息!J379="","",[7]道具信息!J379)</f>
        <v/>
      </c>
      <c r="K379" s="114" t="str">
        <f>IF([7]道具信息!K379="","",[7]道具信息!K379)</f>
        <v/>
      </c>
      <c r="L379" s="114" t="str">
        <f>IF([7]道具信息!L379="","",[7]道具信息!L379)</f>
        <v/>
      </c>
      <c r="M379" s="114" t="str">
        <f>IF([7]道具信息!M379="","",[7]道具信息!M379)</f>
        <v/>
      </c>
      <c r="N379" s="114" t="str">
        <f>IF([7]道具信息!N379="","",[7]道具信息!N379)</f>
        <v/>
      </c>
      <c r="O379" s="114" t="str">
        <f>IF([7]道具信息!O379="","",[7]道具信息!O379)</f>
        <v/>
      </c>
      <c r="P379" s="114" t="str">
        <f>IF([7]道具信息!P379="","",[7]道具信息!P379)</f>
        <v/>
      </c>
      <c r="Q379" s="114" t="str">
        <f>IF([7]道具信息!Q379="","",[7]道具信息!Q379)</f>
        <v/>
      </c>
      <c r="R379" s="114" t="str">
        <f>IF([7]道具信息!R379="","",[7]道具信息!R379)</f>
        <v/>
      </c>
      <c r="S379" s="114" t="str">
        <f>IF([7]道具信息!S379="","",[7]道具信息!S379)</f>
        <v/>
      </c>
      <c r="T379" s="114" t="str">
        <f>IF([7]道具信息!T379="","",[7]道具信息!T379)</f>
        <v/>
      </c>
      <c r="U379" s="114" t="str">
        <f>IF([7]道具信息!U379="","",[7]道具信息!U379)</f>
        <v/>
      </c>
      <c r="V379" s="114" t="str">
        <f>IF([7]道具信息!V379="","",[7]道具信息!V379)</f>
        <v/>
      </c>
      <c r="W379" s="114" t="str">
        <f>IF([7]道具信息!W379="","",[7]道具信息!W379)</f>
        <v/>
      </c>
      <c r="X379" s="114" t="str">
        <f>IF([7]道具信息!X379="","",[7]道具信息!X379)</f>
        <v/>
      </c>
      <c r="Y379" s="114" t="str">
        <f>IF([7]道具信息!Y379="","",[7]道具信息!Y379)</f>
        <v/>
      </c>
      <c r="Z379" s="114" t="str">
        <f>IF([7]道具信息!Z379="","",[7]道具信息!Z379)</f>
        <v/>
      </c>
    </row>
    <row r="380" spans="1:26" x14ac:dyDescent="0.2">
      <c r="A380" s="114" t="str">
        <f>IF([7]道具信息!A380="","",[7]道具信息!A380)</f>
        <v/>
      </c>
      <c r="B380" s="114" t="str">
        <f>IF([7]道具信息!B380="","",[7]道具信息!B380)</f>
        <v/>
      </c>
      <c r="C380" s="114" t="str">
        <f>IF([7]道具信息!C380="","",[7]道具信息!C380)</f>
        <v/>
      </c>
      <c r="D380" s="114" t="str">
        <f>IF([7]道具信息!D380="","",[7]道具信息!D380)</f>
        <v/>
      </c>
      <c r="E380" s="114" t="str">
        <f>IF([7]道具信息!E380="","",[7]道具信息!E380)</f>
        <v/>
      </c>
      <c r="F380" s="114">
        <f>IF([7]道具信息!F380="","",[7]道具信息!F380)</f>
        <v>1</v>
      </c>
      <c r="G380" s="114">
        <f>IF([7]道具信息!G380="","",[7]道具信息!G380)</f>
        <v>1</v>
      </c>
      <c r="H380" s="114">
        <f>IF([7]道具信息!H380="","",[7]道具信息!H380)</f>
        <v>1</v>
      </c>
      <c r="I380" s="114" t="str">
        <f>IF([7]道具信息!I380="","",[7]道具信息!I380)</f>
        <v/>
      </c>
      <c r="J380" s="114" t="str">
        <f>IF([7]道具信息!J380="","",[7]道具信息!J380)</f>
        <v/>
      </c>
      <c r="K380" s="114" t="str">
        <f>IF([7]道具信息!K380="","",[7]道具信息!K380)</f>
        <v/>
      </c>
      <c r="L380" s="114" t="str">
        <f>IF([7]道具信息!L380="","",[7]道具信息!L380)</f>
        <v/>
      </c>
      <c r="M380" s="114" t="str">
        <f>IF([7]道具信息!M380="","",[7]道具信息!M380)</f>
        <v/>
      </c>
      <c r="N380" s="114" t="str">
        <f>IF([7]道具信息!N380="","",[7]道具信息!N380)</f>
        <v/>
      </c>
      <c r="O380" s="114" t="str">
        <f>IF([7]道具信息!O380="","",[7]道具信息!O380)</f>
        <v/>
      </c>
      <c r="P380" s="114" t="str">
        <f>IF([7]道具信息!P380="","",[7]道具信息!P380)</f>
        <v/>
      </c>
      <c r="Q380" s="114" t="str">
        <f>IF([7]道具信息!Q380="","",[7]道具信息!Q380)</f>
        <v/>
      </c>
      <c r="R380" s="114" t="str">
        <f>IF([7]道具信息!R380="","",[7]道具信息!R380)</f>
        <v/>
      </c>
      <c r="S380" s="114" t="str">
        <f>IF([7]道具信息!S380="","",[7]道具信息!S380)</f>
        <v/>
      </c>
      <c r="T380" s="114" t="str">
        <f>IF([7]道具信息!T380="","",[7]道具信息!T380)</f>
        <v/>
      </c>
      <c r="U380" s="114" t="str">
        <f>IF([7]道具信息!U380="","",[7]道具信息!U380)</f>
        <v/>
      </c>
      <c r="V380" s="114" t="str">
        <f>IF([7]道具信息!V380="","",[7]道具信息!V380)</f>
        <v/>
      </c>
      <c r="W380" s="114" t="str">
        <f>IF([7]道具信息!W380="","",[7]道具信息!W380)</f>
        <v/>
      </c>
      <c r="X380" s="114" t="str">
        <f>IF([7]道具信息!X380="","",[7]道具信息!X380)</f>
        <v/>
      </c>
      <c r="Y380" s="114" t="str">
        <f>IF([7]道具信息!Y380="","",[7]道具信息!Y380)</f>
        <v/>
      </c>
      <c r="Z380" s="114" t="str">
        <f>IF([7]道具信息!Z380="","",[7]道具信息!Z380)</f>
        <v/>
      </c>
    </row>
    <row r="381" spans="1:26" x14ac:dyDescent="0.2">
      <c r="A381" s="114" t="str">
        <f>IF([7]道具信息!A381="","",[7]道具信息!A381)</f>
        <v/>
      </c>
      <c r="B381" s="114" t="str">
        <f>IF([7]道具信息!B381="","",[7]道具信息!B381)</f>
        <v/>
      </c>
      <c r="C381" s="114" t="str">
        <f>IF([7]道具信息!C381="","",[7]道具信息!C381)</f>
        <v/>
      </c>
      <c r="D381" s="114" t="str">
        <f>IF([7]道具信息!D381="","",[7]道具信息!D381)</f>
        <v/>
      </c>
      <c r="E381" s="114" t="str">
        <f>IF([7]道具信息!E381="","",[7]道具信息!E381)</f>
        <v/>
      </c>
      <c r="F381" s="114">
        <f>IF([7]道具信息!F381="","",[7]道具信息!F381)</f>
        <v>1</v>
      </c>
      <c r="G381" s="114">
        <f>IF([7]道具信息!G381="","",[7]道具信息!G381)</f>
        <v>1</v>
      </c>
      <c r="H381" s="114">
        <f>IF([7]道具信息!H381="","",[7]道具信息!H381)</f>
        <v>1</v>
      </c>
      <c r="I381" s="114" t="str">
        <f>IF([7]道具信息!I381="","",[7]道具信息!I381)</f>
        <v/>
      </c>
      <c r="J381" s="114" t="str">
        <f>IF([7]道具信息!J381="","",[7]道具信息!J381)</f>
        <v/>
      </c>
      <c r="K381" s="114" t="str">
        <f>IF([7]道具信息!K381="","",[7]道具信息!K381)</f>
        <v/>
      </c>
      <c r="L381" s="114" t="str">
        <f>IF([7]道具信息!L381="","",[7]道具信息!L381)</f>
        <v/>
      </c>
      <c r="M381" s="114" t="str">
        <f>IF([7]道具信息!M381="","",[7]道具信息!M381)</f>
        <v/>
      </c>
      <c r="N381" s="114" t="str">
        <f>IF([7]道具信息!N381="","",[7]道具信息!N381)</f>
        <v/>
      </c>
      <c r="O381" s="114" t="str">
        <f>IF([7]道具信息!O381="","",[7]道具信息!O381)</f>
        <v/>
      </c>
      <c r="P381" s="114" t="str">
        <f>IF([7]道具信息!P381="","",[7]道具信息!P381)</f>
        <v/>
      </c>
      <c r="Q381" s="114" t="str">
        <f>IF([7]道具信息!Q381="","",[7]道具信息!Q381)</f>
        <v/>
      </c>
      <c r="R381" s="114" t="str">
        <f>IF([7]道具信息!R381="","",[7]道具信息!R381)</f>
        <v/>
      </c>
      <c r="S381" s="114" t="str">
        <f>IF([7]道具信息!S381="","",[7]道具信息!S381)</f>
        <v/>
      </c>
      <c r="T381" s="114" t="str">
        <f>IF([7]道具信息!T381="","",[7]道具信息!T381)</f>
        <v/>
      </c>
      <c r="U381" s="114" t="str">
        <f>IF([7]道具信息!U381="","",[7]道具信息!U381)</f>
        <v/>
      </c>
      <c r="V381" s="114" t="str">
        <f>IF([7]道具信息!V381="","",[7]道具信息!V381)</f>
        <v/>
      </c>
      <c r="W381" s="114" t="str">
        <f>IF([7]道具信息!W381="","",[7]道具信息!W381)</f>
        <v/>
      </c>
      <c r="X381" s="114" t="str">
        <f>IF([7]道具信息!X381="","",[7]道具信息!X381)</f>
        <v/>
      </c>
      <c r="Y381" s="114" t="str">
        <f>IF([7]道具信息!Y381="","",[7]道具信息!Y381)</f>
        <v/>
      </c>
      <c r="Z381" s="114" t="str">
        <f>IF([7]道具信息!Z381="","",[7]道具信息!Z381)</f>
        <v/>
      </c>
    </row>
    <row r="382" spans="1:26" x14ac:dyDescent="0.2">
      <c r="A382" s="114" t="str">
        <f>IF([7]道具信息!A382="","",[7]道具信息!A382)</f>
        <v/>
      </c>
      <c r="B382" s="114" t="str">
        <f>IF([7]道具信息!B382="","",[7]道具信息!B382)</f>
        <v/>
      </c>
      <c r="C382" s="114" t="str">
        <f>IF([7]道具信息!C382="","",[7]道具信息!C382)</f>
        <v/>
      </c>
      <c r="D382" s="114" t="str">
        <f>IF([7]道具信息!D382="","",[7]道具信息!D382)</f>
        <v/>
      </c>
      <c r="E382" s="114" t="str">
        <f>IF([7]道具信息!E382="","",[7]道具信息!E382)</f>
        <v/>
      </c>
      <c r="F382" s="114">
        <f>IF([7]道具信息!F382="","",[7]道具信息!F382)</f>
        <v>1</v>
      </c>
      <c r="G382" s="114">
        <f>IF([7]道具信息!G382="","",[7]道具信息!G382)</f>
        <v>1</v>
      </c>
      <c r="H382" s="114">
        <f>IF([7]道具信息!H382="","",[7]道具信息!H382)</f>
        <v>1</v>
      </c>
      <c r="I382" s="114" t="str">
        <f>IF([7]道具信息!I382="","",[7]道具信息!I382)</f>
        <v/>
      </c>
      <c r="J382" s="114" t="str">
        <f>IF([7]道具信息!J382="","",[7]道具信息!J382)</f>
        <v/>
      </c>
      <c r="K382" s="114" t="str">
        <f>IF([7]道具信息!K382="","",[7]道具信息!K382)</f>
        <v/>
      </c>
      <c r="L382" s="114" t="str">
        <f>IF([7]道具信息!L382="","",[7]道具信息!L382)</f>
        <v/>
      </c>
      <c r="M382" s="114" t="str">
        <f>IF([7]道具信息!M382="","",[7]道具信息!M382)</f>
        <v/>
      </c>
      <c r="N382" s="114" t="str">
        <f>IF([7]道具信息!N382="","",[7]道具信息!N382)</f>
        <v/>
      </c>
      <c r="O382" s="114" t="str">
        <f>IF([7]道具信息!O382="","",[7]道具信息!O382)</f>
        <v/>
      </c>
      <c r="P382" s="114" t="str">
        <f>IF([7]道具信息!P382="","",[7]道具信息!P382)</f>
        <v/>
      </c>
      <c r="Q382" s="114" t="str">
        <f>IF([7]道具信息!Q382="","",[7]道具信息!Q382)</f>
        <v/>
      </c>
      <c r="R382" s="114" t="str">
        <f>IF([7]道具信息!R382="","",[7]道具信息!R382)</f>
        <v/>
      </c>
      <c r="S382" s="114" t="str">
        <f>IF([7]道具信息!S382="","",[7]道具信息!S382)</f>
        <v/>
      </c>
      <c r="T382" s="114" t="str">
        <f>IF([7]道具信息!T382="","",[7]道具信息!T382)</f>
        <v/>
      </c>
      <c r="U382" s="114" t="str">
        <f>IF([7]道具信息!U382="","",[7]道具信息!U382)</f>
        <v/>
      </c>
      <c r="V382" s="114" t="str">
        <f>IF([7]道具信息!V382="","",[7]道具信息!V382)</f>
        <v/>
      </c>
      <c r="W382" s="114" t="str">
        <f>IF([7]道具信息!W382="","",[7]道具信息!W382)</f>
        <v/>
      </c>
      <c r="X382" s="114" t="str">
        <f>IF([7]道具信息!X382="","",[7]道具信息!X382)</f>
        <v/>
      </c>
      <c r="Y382" s="114" t="str">
        <f>IF([7]道具信息!Y382="","",[7]道具信息!Y382)</f>
        <v/>
      </c>
      <c r="Z382" s="114" t="str">
        <f>IF([7]道具信息!Z382="","",[7]道具信息!Z382)</f>
        <v/>
      </c>
    </row>
    <row r="383" spans="1:26" x14ac:dyDescent="0.2">
      <c r="A383" s="114" t="str">
        <f>IF([7]道具信息!A383="","",[7]道具信息!A383)</f>
        <v/>
      </c>
      <c r="B383" s="114" t="str">
        <f>IF([7]道具信息!B383="","",[7]道具信息!B383)</f>
        <v/>
      </c>
      <c r="C383" s="114" t="str">
        <f>IF([7]道具信息!C383="","",[7]道具信息!C383)</f>
        <v/>
      </c>
      <c r="D383" s="114" t="str">
        <f>IF([7]道具信息!D383="","",[7]道具信息!D383)</f>
        <v/>
      </c>
      <c r="E383" s="114" t="str">
        <f>IF([7]道具信息!E383="","",[7]道具信息!E383)</f>
        <v/>
      </c>
      <c r="F383" s="114">
        <f>IF([7]道具信息!F383="","",[7]道具信息!F383)</f>
        <v>1</v>
      </c>
      <c r="G383" s="114">
        <f>IF([7]道具信息!G383="","",[7]道具信息!G383)</f>
        <v>1</v>
      </c>
      <c r="H383" s="114">
        <f>IF([7]道具信息!H383="","",[7]道具信息!H383)</f>
        <v>1</v>
      </c>
      <c r="I383" s="114" t="str">
        <f>IF([7]道具信息!I383="","",[7]道具信息!I383)</f>
        <v/>
      </c>
      <c r="J383" s="114" t="str">
        <f>IF([7]道具信息!J383="","",[7]道具信息!J383)</f>
        <v/>
      </c>
      <c r="K383" s="114" t="str">
        <f>IF([7]道具信息!K383="","",[7]道具信息!K383)</f>
        <v/>
      </c>
      <c r="L383" s="114" t="str">
        <f>IF([7]道具信息!L383="","",[7]道具信息!L383)</f>
        <v/>
      </c>
      <c r="M383" s="114" t="str">
        <f>IF([7]道具信息!M383="","",[7]道具信息!M383)</f>
        <v/>
      </c>
      <c r="N383" s="114" t="str">
        <f>IF([7]道具信息!N383="","",[7]道具信息!N383)</f>
        <v/>
      </c>
      <c r="O383" s="114" t="str">
        <f>IF([7]道具信息!O383="","",[7]道具信息!O383)</f>
        <v/>
      </c>
      <c r="P383" s="114" t="str">
        <f>IF([7]道具信息!P383="","",[7]道具信息!P383)</f>
        <v/>
      </c>
      <c r="Q383" s="114" t="str">
        <f>IF([7]道具信息!Q383="","",[7]道具信息!Q383)</f>
        <v/>
      </c>
      <c r="R383" s="114" t="str">
        <f>IF([7]道具信息!R383="","",[7]道具信息!R383)</f>
        <v/>
      </c>
      <c r="S383" s="114" t="str">
        <f>IF([7]道具信息!S383="","",[7]道具信息!S383)</f>
        <v/>
      </c>
      <c r="T383" s="114" t="str">
        <f>IF([7]道具信息!T383="","",[7]道具信息!T383)</f>
        <v/>
      </c>
      <c r="U383" s="114" t="str">
        <f>IF([7]道具信息!U383="","",[7]道具信息!U383)</f>
        <v/>
      </c>
      <c r="V383" s="114" t="str">
        <f>IF([7]道具信息!V383="","",[7]道具信息!V383)</f>
        <v/>
      </c>
      <c r="W383" s="114" t="str">
        <f>IF([7]道具信息!W383="","",[7]道具信息!W383)</f>
        <v/>
      </c>
      <c r="X383" s="114" t="str">
        <f>IF([7]道具信息!X383="","",[7]道具信息!X383)</f>
        <v/>
      </c>
      <c r="Y383" s="114" t="str">
        <f>IF([7]道具信息!Y383="","",[7]道具信息!Y383)</f>
        <v/>
      </c>
      <c r="Z383" s="114" t="str">
        <f>IF([7]道具信息!Z383="","",[7]道具信息!Z383)</f>
        <v/>
      </c>
    </row>
    <row r="384" spans="1:26" x14ac:dyDescent="0.2">
      <c r="A384" s="114" t="str">
        <f>IF([7]道具信息!A384="","",[7]道具信息!A384)</f>
        <v/>
      </c>
      <c r="B384" s="114" t="str">
        <f>IF([7]道具信息!B384="","",[7]道具信息!B384)</f>
        <v/>
      </c>
      <c r="C384" s="114" t="str">
        <f>IF([7]道具信息!C384="","",[7]道具信息!C384)</f>
        <v/>
      </c>
      <c r="D384" s="114" t="str">
        <f>IF([7]道具信息!D384="","",[7]道具信息!D384)</f>
        <v/>
      </c>
      <c r="E384" s="114" t="str">
        <f>IF([7]道具信息!E384="","",[7]道具信息!E384)</f>
        <v/>
      </c>
      <c r="F384" s="114">
        <f>IF([7]道具信息!F384="","",[7]道具信息!F384)</f>
        <v>1</v>
      </c>
      <c r="G384" s="114">
        <f>IF([7]道具信息!G384="","",[7]道具信息!G384)</f>
        <v>1</v>
      </c>
      <c r="H384" s="114">
        <f>IF([7]道具信息!H384="","",[7]道具信息!H384)</f>
        <v>1</v>
      </c>
      <c r="I384" s="114" t="str">
        <f>IF([7]道具信息!I384="","",[7]道具信息!I384)</f>
        <v/>
      </c>
      <c r="J384" s="114" t="str">
        <f>IF([7]道具信息!J384="","",[7]道具信息!J384)</f>
        <v/>
      </c>
      <c r="K384" s="114" t="str">
        <f>IF([7]道具信息!K384="","",[7]道具信息!K384)</f>
        <v/>
      </c>
      <c r="L384" s="114" t="str">
        <f>IF([7]道具信息!L384="","",[7]道具信息!L384)</f>
        <v/>
      </c>
      <c r="M384" s="114" t="str">
        <f>IF([7]道具信息!M384="","",[7]道具信息!M384)</f>
        <v/>
      </c>
      <c r="N384" s="114" t="str">
        <f>IF([7]道具信息!N384="","",[7]道具信息!N384)</f>
        <v/>
      </c>
      <c r="O384" s="114" t="str">
        <f>IF([7]道具信息!O384="","",[7]道具信息!O384)</f>
        <v/>
      </c>
      <c r="P384" s="114" t="str">
        <f>IF([7]道具信息!P384="","",[7]道具信息!P384)</f>
        <v/>
      </c>
      <c r="Q384" s="114" t="str">
        <f>IF([7]道具信息!Q384="","",[7]道具信息!Q384)</f>
        <v/>
      </c>
      <c r="R384" s="114" t="str">
        <f>IF([7]道具信息!R384="","",[7]道具信息!R384)</f>
        <v/>
      </c>
      <c r="S384" s="114" t="str">
        <f>IF([7]道具信息!S384="","",[7]道具信息!S384)</f>
        <v/>
      </c>
      <c r="T384" s="114" t="str">
        <f>IF([7]道具信息!T384="","",[7]道具信息!T384)</f>
        <v/>
      </c>
      <c r="U384" s="114" t="str">
        <f>IF([7]道具信息!U384="","",[7]道具信息!U384)</f>
        <v/>
      </c>
      <c r="V384" s="114" t="str">
        <f>IF([7]道具信息!V384="","",[7]道具信息!V384)</f>
        <v/>
      </c>
      <c r="W384" s="114" t="str">
        <f>IF([7]道具信息!W384="","",[7]道具信息!W384)</f>
        <v/>
      </c>
      <c r="X384" s="114" t="str">
        <f>IF([7]道具信息!X384="","",[7]道具信息!X384)</f>
        <v/>
      </c>
      <c r="Y384" s="114" t="str">
        <f>IF([7]道具信息!Y384="","",[7]道具信息!Y384)</f>
        <v/>
      </c>
      <c r="Z384" s="114" t="str">
        <f>IF([7]道具信息!Z384="","",[7]道具信息!Z384)</f>
        <v/>
      </c>
    </row>
    <row r="385" spans="1:26" x14ac:dyDescent="0.2">
      <c r="A385" s="114" t="str">
        <f>IF([7]道具信息!A385="","",[7]道具信息!A385)</f>
        <v/>
      </c>
      <c r="B385" s="114" t="str">
        <f>IF([7]道具信息!B385="","",[7]道具信息!B385)</f>
        <v/>
      </c>
      <c r="C385" s="114" t="str">
        <f>IF([7]道具信息!C385="","",[7]道具信息!C385)</f>
        <v/>
      </c>
      <c r="D385" s="114" t="str">
        <f>IF([7]道具信息!D385="","",[7]道具信息!D385)</f>
        <v/>
      </c>
      <c r="E385" s="114" t="str">
        <f>IF([7]道具信息!E385="","",[7]道具信息!E385)</f>
        <v/>
      </c>
      <c r="F385" s="114">
        <f>IF([7]道具信息!F385="","",[7]道具信息!F385)</f>
        <v>1</v>
      </c>
      <c r="G385" s="114">
        <f>IF([7]道具信息!G385="","",[7]道具信息!G385)</f>
        <v>1</v>
      </c>
      <c r="H385" s="114">
        <f>IF([7]道具信息!H385="","",[7]道具信息!H385)</f>
        <v>1</v>
      </c>
      <c r="I385" s="114" t="str">
        <f>IF([7]道具信息!I385="","",[7]道具信息!I385)</f>
        <v/>
      </c>
      <c r="J385" s="114" t="str">
        <f>IF([7]道具信息!J385="","",[7]道具信息!J385)</f>
        <v/>
      </c>
      <c r="K385" s="114" t="str">
        <f>IF([7]道具信息!K385="","",[7]道具信息!K385)</f>
        <v/>
      </c>
      <c r="L385" s="114" t="str">
        <f>IF([7]道具信息!L385="","",[7]道具信息!L385)</f>
        <v/>
      </c>
      <c r="M385" s="114" t="str">
        <f>IF([7]道具信息!M385="","",[7]道具信息!M385)</f>
        <v/>
      </c>
      <c r="N385" s="114" t="str">
        <f>IF([7]道具信息!N385="","",[7]道具信息!N385)</f>
        <v/>
      </c>
      <c r="O385" s="114" t="str">
        <f>IF([7]道具信息!O385="","",[7]道具信息!O385)</f>
        <v/>
      </c>
      <c r="P385" s="114" t="str">
        <f>IF([7]道具信息!P385="","",[7]道具信息!P385)</f>
        <v/>
      </c>
      <c r="Q385" s="114" t="str">
        <f>IF([7]道具信息!Q385="","",[7]道具信息!Q385)</f>
        <v/>
      </c>
      <c r="R385" s="114" t="str">
        <f>IF([7]道具信息!R385="","",[7]道具信息!R385)</f>
        <v/>
      </c>
      <c r="S385" s="114" t="str">
        <f>IF([7]道具信息!S385="","",[7]道具信息!S385)</f>
        <v/>
      </c>
      <c r="T385" s="114" t="str">
        <f>IF([7]道具信息!T385="","",[7]道具信息!T385)</f>
        <v/>
      </c>
      <c r="U385" s="114" t="str">
        <f>IF([7]道具信息!U385="","",[7]道具信息!U385)</f>
        <v/>
      </c>
      <c r="V385" s="114" t="str">
        <f>IF([7]道具信息!V385="","",[7]道具信息!V385)</f>
        <v/>
      </c>
      <c r="W385" s="114" t="str">
        <f>IF([7]道具信息!W385="","",[7]道具信息!W385)</f>
        <v/>
      </c>
      <c r="X385" s="114" t="str">
        <f>IF([7]道具信息!X385="","",[7]道具信息!X385)</f>
        <v/>
      </c>
      <c r="Y385" s="114" t="str">
        <f>IF([7]道具信息!Y385="","",[7]道具信息!Y385)</f>
        <v/>
      </c>
      <c r="Z385" s="114" t="str">
        <f>IF([7]道具信息!Z385="","",[7]道具信息!Z385)</f>
        <v/>
      </c>
    </row>
    <row r="386" spans="1:26" x14ac:dyDescent="0.2">
      <c r="A386" s="114" t="str">
        <f>IF([7]道具信息!A386="","",[7]道具信息!A386)</f>
        <v/>
      </c>
      <c r="B386" s="114" t="str">
        <f>IF([7]道具信息!B386="","",[7]道具信息!B386)</f>
        <v/>
      </c>
      <c r="C386" s="114">
        <f>IF([7]道具信息!C386="","",[7]道具信息!C386)</f>
        <v>180022</v>
      </c>
      <c r="D386" s="114" t="str">
        <f>IF([7]道具信息!D386="","",[7]道具信息!D386)</f>
        <v>高级刺客</v>
      </c>
      <c r="E386" s="114" t="str">
        <f>IF([7]道具信息!E386="","",[7]道具信息!E386)</f>
        <v/>
      </c>
      <c r="F386" s="114">
        <f>IF([7]道具信息!F386="","",[7]道具信息!F386)</f>
        <v>1</v>
      </c>
      <c r="G386" s="114">
        <f>IF([7]道具信息!G386="","",[7]道具信息!G386)</f>
        <v>1</v>
      </c>
      <c r="H386" s="114">
        <f>IF([7]道具信息!H386="","",[7]道具信息!H386)</f>
        <v>1</v>
      </c>
      <c r="I386" s="114" t="str">
        <f>IF([7]道具信息!I386="","",[7]道具信息!I386)</f>
        <v/>
      </c>
      <c r="J386" s="114" t="str">
        <f>IF([7]道具信息!J386="","",[7]道具信息!J386)</f>
        <v/>
      </c>
      <c r="K386" s="114" t="str">
        <f>IF([7]道具信息!K386="","",[7]道具信息!K386)</f>
        <v/>
      </c>
      <c r="L386" s="114" t="str">
        <f>IF([7]道具信息!L386="","",[7]道具信息!L386)</f>
        <v/>
      </c>
      <c r="M386" s="114" t="str">
        <f>IF([7]道具信息!M386="","",[7]道具信息!M386)</f>
        <v/>
      </c>
      <c r="N386" s="114" t="str">
        <f>IF([7]道具信息!N386="","",[7]道具信息!N386)</f>
        <v/>
      </c>
      <c r="O386" s="114" t="str">
        <f>IF([7]道具信息!O386="","",[7]道具信息!O386)</f>
        <v/>
      </c>
      <c r="P386" s="114" t="str">
        <f>IF([7]道具信息!P386="","",[7]道具信息!P386)</f>
        <v/>
      </c>
      <c r="Q386" s="114" t="str">
        <f>IF([7]道具信息!Q386="","",[7]道具信息!Q386)</f>
        <v/>
      </c>
      <c r="R386" s="114" t="str">
        <f>IF([7]道具信息!R386="","",[7]道具信息!R386)</f>
        <v/>
      </c>
      <c r="S386" s="114" t="str">
        <f>IF([7]道具信息!S386="","",[7]道具信息!S386)</f>
        <v/>
      </c>
      <c r="T386" s="114" t="str">
        <f>IF([7]道具信息!T386="","",[7]道具信息!T386)</f>
        <v/>
      </c>
      <c r="U386" s="114" t="str">
        <f>IF([7]道具信息!U386="","",[7]道具信息!U386)</f>
        <v/>
      </c>
      <c r="V386" s="114" t="str">
        <f>IF([7]道具信息!V386="","",[7]道具信息!V386)</f>
        <v/>
      </c>
      <c r="W386" s="114" t="str">
        <f>IF([7]道具信息!W386="","",[7]道具信息!W386)</f>
        <v/>
      </c>
      <c r="X386" s="114" t="str">
        <f>IF([7]道具信息!X386="","",[7]道具信息!X386)</f>
        <v/>
      </c>
      <c r="Y386" s="114" t="str">
        <f>IF([7]道具信息!Y386="","",[7]道具信息!Y386)</f>
        <v/>
      </c>
      <c r="Z386" s="114" t="str">
        <f>IF([7]道具信息!Z386="","",[7]道具信息!Z386)</f>
        <v/>
      </c>
    </row>
    <row r="387" spans="1:26" x14ac:dyDescent="0.2">
      <c r="A387" s="114" t="str">
        <f>IF([7]道具信息!A387="","",[7]道具信息!A387)</f>
        <v/>
      </c>
      <c r="B387" s="114" t="str">
        <f>IF([7]道具信息!B387="","",[7]道具信息!B387)</f>
        <v/>
      </c>
      <c r="C387" s="114">
        <f>IF([7]道具信息!C387="","",[7]道具信息!C387)</f>
        <v>23521</v>
      </c>
      <c r="D387" s="114" t="str">
        <f>IF([7]道具信息!D387="","",[7]道具信息!D387)</f>
        <v>将军印碎片</v>
      </c>
      <c r="E387" s="114" t="str">
        <f>IF([7]道具信息!E387="","",[7]道具信息!E387)</f>
        <v/>
      </c>
      <c r="F387" s="114">
        <f>IF([7]道具信息!F387="","",[7]道具信息!F387)</f>
        <v>1</v>
      </c>
      <c r="G387" s="114">
        <f>IF([7]道具信息!G387="","",[7]道具信息!G387)</f>
        <v>1</v>
      </c>
      <c r="H387" s="114">
        <f>IF([7]道具信息!H387="","",[7]道具信息!H387)</f>
        <v>1</v>
      </c>
      <c r="I387" s="114" t="str">
        <f>IF([7]道具信息!I387="","",[7]道具信息!I387)</f>
        <v/>
      </c>
      <c r="J387" s="114" t="str">
        <f>IF([7]道具信息!J387="","",[7]道具信息!J387)</f>
        <v/>
      </c>
      <c r="K387" s="114" t="str">
        <f>IF([7]道具信息!K387="","",[7]道具信息!K387)</f>
        <v/>
      </c>
      <c r="L387" s="114" t="str">
        <f>IF([7]道具信息!L387="","",[7]道具信息!L387)</f>
        <v/>
      </c>
      <c r="M387" s="114" t="str">
        <f>IF([7]道具信息!M387="","",[7]道具信息!M387)</f>
        <v/>
      </c>
      <c r="N387" s="114" t="str">
        <f>IF([7]道具信息!N387="","",[7]道具信息!N387)</f>
        <v/>
      </c>
      <c r="O387" s="114" t="str">
        <f>IF([7]道具信息!O387="","",[7]道具信息!O387)</f>
        <v/>
      </c>
      <c r="P387" s="114" t="str">
        <f>IF([7]道具信息!P387="","",[7]道具信息!P387)</f>
        <v/>
      </c>
      <c r="Q387" s="114" t="str">
        <f>IF([7]道具信息!Q387="","",[7]道具信息!Q387)</f>
        <v/>
      </c>
      <c r="R387" s="114" t="str">
        <f>IF([7]道具信息!R387="","",[7]道具信息!R387)</f>
        <v/>
      </c>
      <c r="S387" s="114" t="str">
        <f>IF([7]道具信息!S387="","",[7]道具信息!S387)</f>
        <v/>
      </c>
      <c r="T387" s="114" t="str">
        <f>IF([7]道具信息!T387="","",[7]道具信息!T387)</f>
        <v/>
      </c>
      <c r="U387" s="114" t="str">
        <f>IF([7]道具信息!U387="","",[7]道具信息!U387)</f>
        <v/>
      </c>
      <c r="V387" s="114" t="str">
        <f>IF([7]道具信息!V387="","",[7]道具信息!V387)</f>
        <v/>
      </c>
      <c r="W387" s="114" t="str">
        <f>IF([7]道具信息!W387="","",[7]道具信息!W387)</f>
        <v/>
      </c>
      <c r="X387" s="114" t="str">
        <f>IF([7]道具信息!X387="","",[7]道具信息!X387)</f>
        <v/>
      </c>
      <c r="Y387" s="114" t="str">
        <f>IF([7]道具信息!Y387="","",[7]道具信息!Y387)</f>
        <v/>
      </c>
      <c r="Z387" s="114" t="str">
        <f>IF([7]道具信息!Z387="","",[7]道具信息!Z387)</f>
        <v/>
      </c>
    </row>
    <row r="388" spans="1:26" x14ac:dyDescent="0.2">
      <c r="A388" s="114" t="str">
        <f>IF([7]道具信息!A388="","",[7]道具信息!A388)</f>
        <v/>
      </c>
      <c r="B388" s="114" t="str">
        <f>IF([7]道具信息!B388="","",[7]道具信息!B388)</f>
        <v/>
      </c>
      <c r="C388" s="114">
        <f>IF([7]道具信息!C388="","",[7]道具信息!C388)</f>
        <v>23542</v>
      </c>
      <c r="D388" s="114" t="str">
        <f>IF([7]道具信息!D388="","",[7]道具信息!D388)</f>
        <v>十方装备宝箱碎片</v>
      </c>
      <c r="E388" s="114" t="str">
        <f>IF([7]道具信息!E388="","",[7]道具信息!E388)</f>
        <v/>
      </c>
      <c r="F388" s="114">
        <f>IF([7]道具信息!F388="","",[7]道具信息!F388)</f>
        <v>1</v>
      </c>
      <c r="G388" s="114">
        <f>IF([7]道具信息!G388="","",[7]道具信息!G388)</f>
        <v>1</v>
      </c>
      <c r="H388" s="114">
        <f>IF([7]道具信息!H388="","",[7]道具信息!H388)</f>
        <v>1</v>
      </c>
      <c r="I388" s="114" t="str">
        <f>IF([7]道具信息!I388="","",[7]道具信息!I388)</f>
        <v/>
      </c>
      <c r="J388" s="114" t="str">
        <f>IF([7]道具信息!J388="","",[7]道具信息!J388)</f>
        <v/>
      </c>
      <c r="K388" s="114" t="str">
        <f>IF([7]道具信息!K388="","",[7]道具信息!K388)</f>
        <v/>
      </c>
      <c r="L388" s="114" t="str">
        <f>IF([7]道具信息!L388="","",[7]道具信息!L388)</f>
        <v/>
      </c>
      <c r="M388" s="114" t="str">
        <f>IF([7]道具信息!M388="","",[7]道具信息!M388)</f>
        <v/>
      </c>
      <c r="N388" s="114" t="str">
        <f>IF([7]道具信息!N388="","",[7]道具信息!N388)</f>
        <v/>
      </c>
      <c r="O388" s="114" t="str">
        <f>IF([7]道具信息!O388="","",[7]道具信息!O388)</f>
        <v/>
      </c>
      <c r="P388" s="114" t="str">
        <f>IF([7]道具信息!P388="","",[7]道具信息!P388)</f>
        <v/>
      </c>
      <c r="Q388" s="114" t="str">
        <f>IF([7]道具信息!Q388="","",[7]道具信息!Q388)</f>
        <v/>
      </c>
      <c r="R388" s="114" t="str">
        <f>IF([7]道具信息!R388="","",[7]道具信息!R388)</f>
        <v/>
      </c>
      <c r="S388" s="114" t="str">
        <f>IF([7]道具信息!S388="","",[7]道具信息!S388)</f>
        <v/>
      </c>
      <c r="T388" s="114" t="str">
        <f>IF([7]道具信息!T388="","",[7]道具信息!T388)</f>
        <v/>
      </c>
      <c r="U388" s="114" t="str">
        <f>IF([7]道具信息!U388="","",[7]道具信息!U388)</f>
        <v/>
      </c>
      <c r="V388" s="114" t="str">
        <f>IF([7]道具信息!V388="","",[7]道具信息!V388)</f>
        <v/>
      </c>
      <c r="W388" s="114" t="str">
        <f>IF([7]道具信息!W388="","",[7]道具信息!W388)</f>
        <v/>
      </c>
      <c r="X388" s="114" t="str">
        <f>IF([7]道具信息!X388="","",[7]道具信息!X388)</f>
        <v/>
      </c>
      <c r="Y388" s="114" t="str">
        <f>IF([7]道具信息!Y388="","",[7]道具信息!Y388)</f>
        <v/>
      </c>
      <c r="Z388" s="114" t="str">
        <f>IF([7]道具信息!Z388="","",[7]道具信息!Z388)</f>
        <v/>
      </c>
    </row>
    <row r="389" spans="1:26" x14ac:dyDescent="0.2">
      <c r="A389" s="114" t="str">
        <f>IF([7]道具信息!A389="","",[7]道具信息!A389)</f>
        <v/>
      </c>
      <c r="B389" s="114" t="str">
        <f>IF([7]道具信息!B389="","",[7]道具信息!B389)</f>
        <v/>
      </c>
      <c r="C389" s="114">
        <f>IF([7]道具信息!C389="","",[7]道具信息!C389)</f>
        <v>23543</v>
      </c>
      <c r="D389" s="114" t="str">
        <f>IF([7]道具信息!D389="","",[7]道具信息!D389)</f>
        <v>墨霜装备宝箱碎片</v>
      </c>
      <c r="E389" s="114" t="str">
        <f>IF([7]道具信息!E389="","",[7]道具信息!E389)</f>
        <v/>
      </c>
      <c r="F389" s="114">
        <f>IF([7]道具信息!F389="","",[7]道具信息!F389)</f>
        <v>1</v>
      </c>
      <c r="G389" s="114">
        <f>IF([7]道具信息!G389="","",[7]道具信息!G389)</f>
        <v>1</v>
      </c>
      <c r="H389" s="114">
        <f>IF([7]道具信息!H389="","",[7]道具信息!H389)</f>
        <v>1</v>
      </c>
      <c r="I389" s="114" t="str">
        <f>IF([7]道具信息!I389="","",[7]道具信息!I389)</f>
        <v/>
      </c>
      <c r="J389" s="114" t="str">
        <f>IF([7]道具信息!J389="","",[7]道具信息!J389)</f>
        <v/>
      </c>
      <c r="K389" s="114" t="str">
        <f>IF([7]道具信息!K389="","",[7]道具信息!K389)</f>
        <v/>
      </c>
      <c r="L389" s="114" t="str">
        <f>IF([7]道具信息!L389="","",[7]道具信息!L389)</f>
        <v/>
      </c>
      <c r="M389" s="114" t="str">
        <f>IF([7]道具信息!M389="","",[7]道具信息!M389)</f>
        <v/>
      </c>
      <c r="N389" s="114" t="str">
        <f>IF([7]道具信息!N389="","",[7]道具信息!N389)</f>
        <v/>
      </c>
      <c r="O389" s="114" t="str">
        <f>IF([7]道具信息!O389="","",[7]道具信息!O389)</f>
        <v/>
      </c>
      <c r="P389" s="114" t="str">
        <f>IF([7]道具信息!P389="","",[7]道具信息!P389)</f>
        <v/>
      </c>
      <c r="Q389" s="114" t="str">
        <f>IF([7]道具信息!Q389="","",[7]道具信息!Q389)</f>
        <v/>
      </c>
      <c r="R389" s="114" t="str">
        <f>IF([7]道具信息!R389="","",[7]道具信息!R389)</f>
        <v/>
      </c>
      <c r="S389" s="114" t="str">
        <f>IF([7]道具信息!S389="","",[7]道具信息!S389)</f>
        <v/>
      </c>
      <c r="T389" s="114" t="str">
        <f>IF([7]道具信息!T389="","",[7]道具信息!T389)</f>
        <v/>
      </c>
      <c r="U389" s="114" t="str">
        <f>IF([7]道具信息!U389="","",[7]道具信息!U389)</f>
        <v/>
      </c>
      <c r="V389" s="114" t="str">
        <f>IF([7]道具信息!V389="","",[7]道具信息!V389)</f>
        <v/>
      </c>
      <c r="W389" s="114" t="str">
        <f>IF([7]道具信息!W389="","",[7]道具信息!W389)</f>
        <v/>
      </c>
      <c r="X389" s="114" t="str">
        <f>IF([7]道具信息!X389="","",[7]道具信息!X389)</f>
        <v/>
      </c>
      <c r="Y389" s="114" t="str">
        <f>IF([7]道具信息!Y389="","",[7]道具信息!Y389)</f>
        <v/>
      </c>
      <c r="Z389" s="114" t="str">
        <f>IF([7]道具信息!Z389="","",[7]道具信息!Z389)</f>
        <v/>
      </c>
    </row>
    <row r="390" spans="1:26" x14ac:dyDescent="0.2">
      <c r="A390" s="114" t="str">
        <f>IF([7]道具信息!A390="","",[7]道具信息!A390)</f>
        <v/>
      </c>
      <c r="B390" s="114" t="str">
        <f>IF([7]道具信息!B390="","",[7]道具信息!B390)</f>
        <v/>
      </c>
      <c r="C390" s="114" t="str">
        <f>IF([7]道具信息!C390="","",[7]道具信息!C390)</f>
        <v/>
      </c>
      <c r="D390" s="114" t="str">
        <f>IF([7]道具信息!D390="","",[7]道具信息!D390)</f>
        <v/>
      </c>
      <c r="E390" s="114" t="str">
        <f>IF([7]道具信息!E390="","",[7]道具信息!E390)</f>
        <v/>
      </c>
      <c r="F390" s="114">
        <f>IF([7]道具信息!F390="","",[7]道具信息!F390)</f>
        <v>1</v>
      </c>
      <c r="G390" s="114">
        <f>IF([7]道具信息!G390="","",[7]道具信息!G390)</f>
        <v>1</v>
      </c>
      <c r="H390" s="114">
        <f>IF([7]道具信息!H390="","",[7]道具信息!H390)</f>
        <v>1</v>
      </c>
      <c r="I390" s="114" t="str">
        <f>IF([7]道具信息!I390="","",[7]道具信息!I390)</f>
        <v/>
      </c>
      <c r="J390" s="114" t="str">
        <f>IF([7]道具信息!J390="","",[7]道具信息!J390)</f>
        <v/>
      </c>
      <c r="K390" s="114" t="str">
        <f>IF([7]道具信息!K390="","",[7]道具信息!K390)</f>
        <v/>
      </c>
      <c r="L390" s="114" t="str">
        <f>IF([7]道具信息!L390="","",[7]道具信息!L390)</f>
        <v/>
      </c>
      <c r="M390" s="114" t="str">
        <f>IF([7]道具信息!M390="","",[7]道具信息!M390)</f>
        <v/>
      </c>
      <c r="N390" s="114" t="str">
        <f>IF([7]道具信息!N390="","",[7]道具信息!N390)</f>
        <v/>
      </c>
      <c r="O390" s="114" t="str">
        <f>IF([7]道具信息!O390="","",[7]道具信息!O390)</f>
        <v/>
      </c>
      <c r="P390" s="114" t="str">
        <f>IF([7]道具信息!P390="","",[7]道具信息!P390)</f>
        <v/>
      </c>
      <c r="Q390" s="114" t="str">
        <f>IF([7]道具信息!Q390="","",[7]道具信息!Q390)</f>
        <v/>
      </c>
      <c r="R390" s="114" t="str">
        <f>IF([7]道具信息!R390="","",[7]道具信息!R390)</f>
        <v/>
      </c>
      <c r="S390" s="114" t="str">
        <f>IF([7]道具信息!S390="","",[7]道具信息!S390)</f>
        <v/>
      </c>
      <c r="T390" s="114" t="str">
        <f>IF([7]道具信息!T390="","",[7]道具信息!T390)</f>
        <v/>
      </c>
      <c r="U390" s="114" t="str">
        <f>IF([7]道具信息!U390="","",[7]道具信息!U390)</f>
        <v/>
      </c>
      <c r="V390" s="114" t="str">
        <f>IF([7]道具信息!V390="","",[7]道具信息!V390)</f>
        <v/>
      </c>
      <c r="W390" s="114" t="str">
        <f>IF([7]道具信息!W390="","",[7]道具信息!W390)</f>
        <v/>
      </c>
      <c r="X390" s="114" t="str">
        <f>IF([7]道具信息!X390="","",[7]道具信息!X390)</f>
        <v/>
      </c>
      <c r="Y390" s="114" t="str">
        <f>IF([7]道具信息!Y390="","",[7]道具信息!Y390)</f>
        <v/>
      </c>
      <c r="Z390" s="114" t="str">
        <f>IF([7]道具信息!Z390="","",[7]道具信息!Z390)</f>
        <v/>
      </c>
    </row>
    <row r="391" spans="1:26" x14ac:dyDescent="0.2">
      <c r="A391" s="114" t="str">
        <f>IF([7]道具信息!A391="","",[7]道具信息!A391)</f>
        <v/>
      </c>
      <c r="B391" s="114" t="str">
        <f>IF([7]道具信息!B391="","",[7]道具信息!B391)</f>
        <v/>
      </c>
      <c r="C391" s="114">
        <f>IF([7]道具信息!C391="","",[7]道具信息!C391)</f>
        <v>23356</v>
      </c>
      <c r="D391" s="114" t="str">
        <f>IF([7]道具信息!D391="","",[7]道具信息!D391)</f>
        <v>紫色藏宝图</v>
      </c>
      <c r="E391" s="114">
        <f>IF([7]道具信息!E391="","",[7]道具信息!E391)</f>
        <v>300</v>
      </c>
      <c r="F391" s="114">
        <f>IF([7]道具信息!F391="","",[7]道具信息!F391)</f>
        <v>1</v>
      </c>
      <c r="G391" s="114">
        <f>IF([7]道具信息!G391="","",[7]道具信息!G391)</f>
        <v>1</v>
      </c>
      <c r="H391" s="114">
        <f>IF([7]道具信息!H391="","",[7]道具信息!H391)</f>
        <v>1</v>
      </c>
      <c r="I391" s="114">
        <f>IF([7]道具信息!I391="","",[7]道具信息!I391)</f>
        <v>300</v>
      </c>
      <c r="J391" s="114">
        <f>IF([7]道具信息!J391="","",[7]道具信息!J391)</f>
        <v>300</v>
      </c>
      <c r="K391" s="114">
        <f>IF([7]道具信息!K391="","",[7]道具信息!K391)</f>
        <v>300</v>
      </c>
      <c r="L391" s="114" t="str">
        <f>IF([7]道具信息!L391="","",[7]道具信息!L391)</f>
        <v/>
      </c>
      <c r="M391" s="114" t="str">
        <f>IF([7]道具信息!M391="","",[7]道具信息!M391)</f>
        <v/>
      </c>
      <c r="N391" s="114" t="str">
        <f>IF([7]道具信息!N391="","",[7]道具信息!N391)</f>
        <v/>
      </c>
      <c r="O391" s="114" t="str">
        <f>IF([7]道具信息!O391="","",[7]道具信息!O391)</f>
        <v/>
      </c>
      <c r="P391" s="114" t="str">
        <f>IF([7]道具信息!P391="","",[7]道具信息!P391)</f>
        <v/>
      </c>
      <c r="Q391" s="114" t="str">
        <f>IF([7]道具信息!Q391="","",[7]道具信息!Q391)</f>
        <v/>
      </c>
      <c r="R391" s="114" t="str">
        <f>IF([7]道具信息!R391="","",[7]道具信息!R391)</f>
        <v/>
      </c>
      <c r="S391" s="114" t="str">
        <f>IF([7]道具信息!S391="","",[7]道具信息!S391)</f>
        <v/>
      </c>
      <c r="T391" s="114" t="str">
        <f>IF([7]道具信息!T391="","",[7]道具信息!T391)</f>
        <v/>
      </c>
      <c r="U391" s="114" t="str">
        <f>IF([7]道具信息!U391="","",[7]道具信息!U391)</f>
        <v/>
      </c>
      <c r="V391" s="114" t="str">
        <f>IF([7]道具信息!V391="","",[7]道具信息!V391)</f>
        <v/>
      </c>
      <c r="W391" s="114" t="str">
        <f>IF([7]道具信息!W391="","",[7]道具信息!W391)</f>
        <v/>
      </c>
      <c r="X391" s="114" t="str">
        <f>IF([7]道具信息!X391="","",[7]道具信息!X391)</f>
        <v/>
      </c>
      <c r="Y391" s="114" t="str">
        <f>IF([7]道具信息!Y391="","",[7]道具信息!Y391)</f>
        <v/>
      </c>
      <c r="Z391" s="114" t="str">
        <f>IF([7]道具信息!Z391="","",[7]道具信息!Z391)</f>
        <v/>
      </c>
    </row>
    <row r="392" spans="1:26" x14ac:dyDescent="0.2">
      <c r="A392" s="114" t="str">
        <f>IF([7]道具信息!A392="","",[7]道具信息!A392)</f>
        <v/>
      </c>
      <c r="B392" s="114" t="str">
        <f>IF([7]道具信息!B392="","",[7]道具信息!B392)</f>
        <v/>
      </c>
      <c r="C392" s="114">
        <f>IF([7]道具信息!C392="","",[7]道具信息!C392)</f>
        <v>23541</v>
      </c>
      <c r="D392" s="114" t="str">
        <f>IF([7]道具信息!D392="","",[7]道具信息!D392)</f>
        <v>宝物精华小宝箱</v>
      </c>
      <c r="E392" s="114">
        <f>IF([7]道具信息!E392="","",[7]道具信息!E392)</f>
        <v>100</v>
      </c>
      <c r="F392" s="114">
        <f>IF([7]道具信息!F392="","",[7]道具信息!F392)</f>
        <v>1</v>
      </c>
      <c r="G392" s="114">
        <f>IF([7]道具信息!G392="","",[7]道具信息!G392)</f>
        <v>1</v>
      </c>
      <c r="H392" s="114">
        <f>IF([7]道具信息!H392="","",[7]道具信息!H392)</f>
        <v>1</v>
      </c>
      <c r="I392" s="114">
        <f>IF([7]道具信息!I392="","",[7]道具信息!I392)</f>
        <v>100</v>
      </c>
      <c r="J392" s="114">
        <f>IF([7]道具信息!J392="","",[7]道具信息!J392)</f>
        <v>100</v>
      </c>
      <c r="K392" s="114">
        <f>IF([7]道具信息!K392="","",[7]道具信息!K392)</f>
        <v>100</v>
      </c>
      <c r="L392" s="114" t="str">
        <f>IF([7]道具信息!L392="","",[7]道具信息!L392)</f>
        <v/>
      </c>
      <c r="M392" s="114" t="str">
        <f>IF([7]道具信息!M392="","",[7]道具信息!M392)</f>
        <v/>
      </c>
      <c r="N392" s="114" t="str">
        <f>IF([7]道具信息!N392="","",[7]道具信息!N392)</f>
        <v/>
      </c>
      <c r="O392" s="114" t="str">
        <f>IF([7]道具信息!O392="","",[7]道具信息!O392)</f>
        <v/>
      </c>
      <c r="P392" s="114" t="str">
        <f>IF([7]道具信息!P392="","",[7]道具信息!P392)</f>
        <v/>
      </c>
      <c r="Q392" s="114" t="str">
        <f>IF([7]道具信息!Q392="","",[7]道具信息!Q392)</f>
        <v/>
      </c>
      <c r="R392" s="114" t="str">
        <f>IF([7]道具信息!R392="","",[7]道具信息!R392)</f>
        <v/>
      </c>
      <c r="S392" s="114" t="str">
        <f>IF([7]道具信息!S392="","",[7]道具信息!S392)</f>
        <v/>
      </c>
      <c r="T392" s="114" t="str">
        <f>IF([7]道具信息!T392="","",[7]道具信息!T392)</f>
        <v/>
      </c>
      <c r="U392" s="114" t="str">
        <f>IF([7]道具信息!U392="","",[7]道具信息!U392)</f>
        <v/>
      </c>
      <c r="V392" s="114" t="str">
        <f>IF([7]道具信息!V392="","",[7]道具信息!V392)</f>
        <v/>
      </c>
      <c r="W392" s="114" t="str">
        <f>IF([7]道具信息!W392="","",[7]道具信息!W392)</f>
        <v/>
      </c>
      <c r="X392" s="114" t="str">
        <f>IF([7]道具信息!X392="","",[7]道具信息!X392)</f>
        <v/>
      </c>
      <c r="Y392" s="114" t="str">
        <f>IF([7]道具信息!Y392="","",[7]道具信息!Y392)</f>
        <v/>
      </c>
      <c r="Z392" s="114" t="str">
        <f>IF([7]道具信息!Z392="","",[7]道具信息!Z392)</f>
        <v/>
      </c>
    </row>
    <row r="393" spans="1:26" x14ac:dyDescent="0.2">
      <c r="A393" s="114" t="str">
        <f>IF([7]道具信息!A393="","",[7]道具信息!A393)</f>
        <v/>
      </c>
      <c r="B393" s="114" t="str">
        <f>IF([7]道具信息!B393="","",[7]道具信息!B393)</f>
        <v/>
      </c>
      <c r="C393" s="114">
        <f>IF([7]道具信息!C393="","",[7]道具信息!C393)</f>
        <v>23537</v>
      </c>
      <c r="D393" s="114" t="str">
        <f>IF([7]道具信息!D393="","",[7]道具信息!D393)</f>
        <v>文心宝箱</v>
      </c>
      <c r="E393" s="114">
        <f>IF([7]道具信息!E393="","",[7]道具信息!E393)</f>
        <v>200</v>
      </c>
      <c r="F393" s="114">
        <f>IF([7]道具信息!F393="","",[7]道具信息!F393)</f>
        <v>1</v>
      </c>
      <c r="G393" s="114">
        <f>IF([7]道具信息!G393="","",[7]道具信息!G393)</f>
        <v>1</v>
      </c>
      <c r="H393" s="114">
        <f>IF([7]道具信息!H393="","",[7]道具信息!H393)</f>
        <v>1</v>
      </c>
      <c r="I393" s="114">
        <f>IF([7]道具信息!I393="","",[7]道具信息!I393)</f>
        <v>200</v>
      </c>
      <c r="J393" s="114">
        <f>IF([7]道具信息!J393="","",[7]道具信息!J393)</f>
        <v>200</v>
      </c>
      <c r="K393" s="114">
        <f>IF([7]道具信息!K393="","",[7]道具信息!K393)</f>
        <v>200</v>
      </c>
      <c r="L393" s="114" t="str">
        <f>IF([7]道具信息!L393="","",[7]道具信息!L393)</f>
        <v/>
      </c>
      <c r="M393" s="114" t="str">
        <f>IF([7]道具信息!M393="","",[7]道具信息!M393)</f>
        <v/>
      </c>
      <c r="N393" s="114" t="str">
        <f>IF([7]道具信息!N393="","",[7]道具信息!N393)</f>
        <v/>
      </c>
      <c r="O393" s="114" t="str">
        <f>IF([7]道具信息!O393="","",[7]道具信息!O393)</f>
        <v/>
      </c>
      <c r="P393" s="114" t="str">
        <f>IF([7]道具信息!P393="","",[7]道具信息!P393)</f>
        <v/>
      </c>
      <c r="Q393" s="114" t="str">
        <f>IF([7]道具信息!Q393="","",[7]道具信息!Q393)</f>
        <v/>
      </c>
      <c r="R393" s="114" t="str">
        <f>IF([7]道具信息!R393="","",[7]道具信息!R393)</f>
        <v/>
      </c>
      <c r="S393" s="114" t="str">
        <f>IF([7]道具信息!S393="","",[7]道具信息!S393)</f>
        <v/>
      </c>
      <c r="T393" s="114" t="str">
        <f>IF([7]道具信息!T393="","",[7]道具信息!T393)</f>
        <v/>
      </c>
      <c r="U393" s="114" t="str">
        <f>IF([7]道具信息!U393="","",[7]道具信息!U393)</f>
        <v/>
      </c>
      <c r="V393" s="114" t="str">
        <f>IF([7]道具信息!V393="","",[7]道具信息!V393)</f>
        <v/>
      </c>
      <c r="W393" s="114" t="str">
        <f>IF([7]道具信息!W393="","",[7]道具信息!W393)</f>
        <v/>
      </c>
      <c r="X393" s="114" t="str">
        <f>IF([7]道具信息!X393="","",[7]道具信息!X393)</f>
        <v/>
      </c>
      <c r="Y393" s="114" t="str">
        <f>IF([7]道具信息!Y393="","",[7]道具信息!Y393)</f>
        <v/>
      </c>
      <c r="Z393" s="114" t="str">
        <f>IF([7]道具信息!Z393="","",[7]道具信息!Z393)</f>
        <v/>
      </c>
    </row>
    <row r="394" spans="1:26" x14ac:dyDescent="0.2">
      <c r="A394" s="114" t="str">
        <f>IF([7]道具信息!A394="","",[7]道具信息!A394)</f>
        <v/>
      </c>
      <c r="B394" s="114" t="str">
        <f>IF([7]道具信息!B394="","",[7]道具信息!B394)</f>
        <v/>
      </c>
      <c r="C394" s="114">
        <f>IF([7]道具信息!C394="","",[7]道具信息!C394)</f>
        <v>23540</v>
      </c>
      <c r="D394" s="114" t="str">
        <f>IF([7]道具信息!D394="","",[7]道具信息!D394)</f>
        <v>500偕作玉宝箱</v>
      </c>
      <c r="E394" s="114">
        <f>IF([7]道具信息!E394="","",[7]道具信息!E394)</f>
        <v>500</v>
      </c>
      <c r="F394" s="114">
        <f>IF([7]道具信息!F394="","",[7]道具信息!F394)</f>
        <v>1</v>
      </c>
      <c r="G394" s="114">
        <f>IF([7]道具信息!G394="","",[7]道具信息!G394)</f>
        <v>1</v>
      </c>
      <c r="H394" s="114">
        <f>IF([7]道具信息!H394="","",[7]道具信息!H394)</f>
        <v>1</v>
      </c>
      <c r="I394" s="114">
        <f>IF([7]道具信息!I394="","",[7]道具信息!I394)</f>
        <v>500</v>
      </c>
      <c r="J394" s="114">
        <f>IF([7]道具信息!J394="","",[7]道具信息!J394)</f>
        <v>500</v>
      </c>
      <c r="K394" s="114">
        <f>IF([7]道具信息!K394="","",[7]道具信息!K394)</f>
        <v>500</v>
      </c>
      <c r="L394" s="114" t="str">
        <f>IF([7]道具信息!L394="","",[7]道具信息!L394)</f>
        <v/>
      </c>
      <c r="M394" s="114" t="str">
        <f>IF([7]道具信息!M394="","",[7]道具信息!M394)</f>
        <v/>
      </c>
      <c r="N394" s="114" t="str">
        <f>IF([7]道具信息!N394="","",[7]道具信息!N394)</f>
        <v/>
      </c>
      <c r="O394" s="114" t="str">
        <f>IF([7]道具信息!O394="","",[7]道具信息!O394)</f>
        <v/>
      </c>
      <c r="P394" s="114" t="str">
        <f>IF([7]道具信息!P394="","",[7]道具信息!P394)</f>
        <v/>
      </c>
      <c r="Q394" s="114" t="str">
        <f>IF([7]道具信息!Q394="","",[7]道具信息!Q394)</f>
        <v/>
      </c>
      <c r="R394" s="114" t="str">
        <f>IF([7]道具信息!R394="","",[7]道具信息!R394)</f>
        <v/>
      </c>
      <c r="S394" s="114" t="str">
        <f>IF([7]道具信息!S394="","",[7]道具信息!S394)</f>
        <v/>
      </c>
      <c r="T394" s="114" t="str">
        <f>IF([7]道具信息!T394="","",[7]道具信息!T394)</f>
        <v/>
      </c>
      <c r="U394" s="114" t="str">
        <f>IF([7]道具信息!U394="","",[7]道具信息!U394)</f>
        <v/>
      </c>
      <c r="V394" s="114" t="str">
        <f>IF([7]道具信息!V394="","",[7]道具信息!V394)</f>
        <v/>
      </c>
      <c r="W394" s="114" t="str">
        <f>IF([7]道具信息!W394="","",[7]道具信息!W394)</f>
        <v/>
      </c>
      <c r="X394" s="114" t="str">
        <f>IF([7]道具信息!X394="","",[7]道具信息!X394)</f>
        <v/>
      </c>
      <c r="Y394" s="114" t="str">
        <f>IF([7]道具信息!Y394="","",[7]道具信息!Y394)</f>
        <v/>
      </c>
      <c r="Z394" s="114" t="str">
        <f>IF([7]道具信息!Z394="","",[7]道具信息!Z394)</f>
        <v/>
      </c>
    </row>
    <row r="395" spans="1:26" x14ac:dyDescent="0.2">
      <c r="A395" s="114" t="str">
        <f>IF([7]道具信息!A395="","",[7]道具信息!A395)</f>
        <v/>
      </c>
      <c r="B395" s="114" t="str">
        <f>IF([7]道具信息!B395="","",[7]道具信息!B395)</f>
        <v/>
      </c>
      <c r="C395" s="114">
        <f>IF([7]道具信息!C395="","",[7]道具信息!C395)</f>
        <v>90510</v>
      </c>
      <c r="D395" s="114" t="str">
        <f>IF([7]道具信息!D395="","",[7]道具信息!D395)</f>
        <v>偕作玉</v>
      </c>
      <c r="E395" s="114">
        <f>IF([7]道具信息!E395="","",[7]道具信息!E395)</f>
        <v>1</v>
      </c>
      <c r="F395" s="114">
        <f>IF([7]道具信息!F395="","",[7]道具信息!F395)</f>
        <v>1</v>
      </c>
      <c r="G395" s="114">
        <f>IF([7]道具信息!G395="","",[7]道具信息!G395)</f>
        <v>1</v>
      </c>
      <c r="H395" s="114">
        <f>IF([7]道具信息!H395="","",[7]道具信息!H395)</f>
        <v>1</v>
      </c>
      <c r="I395" s="114">
        <f>IF([7]道具信息!I395="","",[7]道具信息!I395)</f>
        <v>1</v>
      </c>
      <c r="J395" s="114">
        <f>IF([7]道具信息!J395="","",[7]道具信息!J395)</f>
        <v>1</v>
      </c>
      <c r="K395" s="114">
        <f>IF([7]道具信息!K395="","",[7]道具信息!K395)</f>
        <v>1</v>
      </c>
      <c r="L395" s="114" t="str">
        <f>IF([7]道具信息!L395="","",[7]道具信息!L395)</f>
        <v/>
      </c>
      <c r="M395" s="114" t="str">
        <f>IF([7]道具信息!M395="","",[7]道具信息!M395)</f>
        <v/>
      </c>
      <c r="N395" s="114" t="str">
        <f>IF([7]道具信息!N395="","",[7]道具信息!N395)</f>
        <v/>
      </c>
      <c r="O395" s="114" t="str">
        <f>IF([7]道具信息!O395="","",[7]道具信息!O395)</f>
        <v/>
      </c>
      <c r="P395" s="114" t="str">
        <f>IF([7]道具信息!P395="","",[7]道具信息!P395)</f>
        <v/>
      </c>
      <c r="Q395" s="114" t="str">
        <f>IF([7]道具信息!Q395="","",[7]道具信息!Q395)</f>
        <v/>
      </c>
      <c r="R395" s="114" t="str">
        <f>IF([7]道具信息!R395="","",[7]道具信息!R395)</f>
        <v/>
      </c>
      <c r="S395" s="114" t="str">
        <f>IF([7]道具信息!S395="","",[7]道具信息!S395)</f>
        <v/>
      </c>
      <c r="T395" s="114" t="str">
        <f>IF([7]道具信息!T395="","",[7]道具信息!T395)</f>
        <v/>
      </c>
      <c r="U395" s="114" t="str">
        <f>IF([7]道具信息!U395="","",[7]道具信息!U395)</f>
        <v/>
      </c>
      <c r="V395" s="114" t="str">
        <f>IF([7]道具信息!V395="","",[7]道具信息!V395)</f>
        <v/>
      </c>
      <c r="W395" s="114" t="str">
        <f>IF([7]道具信息!W395="","",[7]道具信息!W395)</f>
        <v/>
      </c>
      <c r="X395" s="114" t="str">
        <f>IF([7]道具信息!X395="","",[7]道具信息!X395)</f>
        <v/>
      </c>
      <c r="Y395" s="114" t="str">
        <f>IF([7]道具信息!Y395="","",[7]道具信息!Y395)</f>
        <v/>
      </c>
      <c r="Z395" s="114" t="str">
        <f>IF([7]道具信息!Z395="","",[7]道具信息!Z395)</f>
        <v/>
      </c>
    </row>
    <row r="396" spans="1:26" x14ac:dyDescent="0.2">
      <c r="A396" s="114" t="str">
        <f>IF([7]道具信息!A396="","",[7]道具信息!A396)</f>
        <v/>
      </c>
      <c r="B396" s="114" t="str">
        <f>IF([7]道具信息!B396="","",[7]道具信息!B396)</f>
        <v/>
      </c>
      <c r="C396" s="114">
        <f>IF([7]道具信息!C396="","",[7]道具信息!C396)</f>
        <v>90512</v>
      </c>
      <c r="D396" s="114" t="str">
        <f>IF([7]道具信息!D396="","",[7]道具信息!D396)</f>
        <v>文心</v>
      </c>
      <c r="E396" s="114">
        <f>IF([7]道具信息!E396="","",[7]道具信息!E396)</f>
        <v>0.33333333333333331</v>
      </c>
      <c r="F396" s="114">
        <f>IF([7]道具信息!F396="","",[7]道具信息!F396)</f>
        <v>1</v>
      </c>
      <c r="G396" s="114">
        <f>IF([7]道具信息!G396="","",[7]道具信息!G396)</f>
        <v>1</v>
      </c>
      <c r="H396" s="114">
        <f>IF([7]道具信息!H396="","",[7]道具信息!H396)</f>
        <v>1</v>
      </c>
      <c r="I396" s="114">
        <f>IF([7]道具信息!I396="","",[7]道具信息!I396)</f>
        <v>0.33333333333333331</v>
      </c>
      <c r="J396" s="114">
        <f>IF([7]道具信息!J396="","",[7]道具信息!J396)</f>
        <v>0.33333333333333331</v>
      </c>
      <c r="K396" s="114">
        <f>IF([7]道具信息!K396="","",[7]道具信息!K396)</f>
        <v>0.33333333333333331</v>
      </c>
      <c r="L396" s="114" t="str">
        <f>IF([7]道具信息!L396="","",[7]道具信息!L396)</f>
        <v/>
      </c>
      <c r="M396" s="114" t="str">
        <f>IF([7]道具信息!M396="","",[7]道具信息!M396)</f>
        <v/>
      </c>
      <c r="N396" s="114" t="str">
        <f>IF([7]道具信息!N396="","",[7]道具信息!N396)</f>
        <v/>
      </c>
      <c r="O396" s="114" t="str">
        <f>IF([7]道具信息!O396="","",[7]道具信息!O396)</f>
        <v/>
      </c>
      <c r="P396" s="114" t="str">
        <f>IF([7]道具信息!P396="","",[7]道具信息!P396)</f>
        <v/>
      </c>
      <c r="Q396" s="114" t="str">
        <f>IF([7]道具信息!Q396="","",[7]道具信息!Q396)</f>
        <v/>
      </c>
      <c r="R396" s="114" t="str">
        <f>IF([7]道具信息!R396="","",[7]道具信息!R396)</f>
        <v/>
      </c>
      <c r="S396" s="114" t="str">
        <f>IF([7]道具信息!S396="","",[7]道具信息!S396)</f>
        <v/>
      </c>
      <c r="T396" s="114" t="str">
        <f>IF([7]道具信息!T396="","",[7]道具信息!T396)</f>
        <v/>
      </c>
      <c r="U396" s="114" t="str">
        <f>IF([7]道具信息!U396="","",[7]道具信息!U396)</f>
        <v/>
      </c>
      <c r="V396" s="114" t="str">
        <f>IF([7]道具信息!V396="","",[7]道具信息!V396)</f>
        <v/>
      </c>
      <c r="W396" s="114" t="str">
        <f>IF([7]道具信息!W396="","",[7]道具信息!W396)</f>
        <v/>
      </c>
      <c r="X396" s="114" t="str">
        <f>IF([7]道具信息!X396="","",[7]道具信息!X396)</f>
        <v/>
      </c>
      <c r="Y396" s="114" t="str">
        <f>IF([7]道具信息!Y396="","",[7]道具信息!Y396)</f>
        <v/>
      </c>
      <c r="Z396" s="114" t="str">
        <f>IF([7]道具信息!Z396="","",[7]道具信息!Z396)</f>
        <v/>
      </c>
    </row>
    <row r="397" spans="1:26" x14ac:dyDescent="0.2">
      <c r="A397" s="114" t="str">
        <f>IF([7]道具信息!A397="","",[7]道具信息!A397)</f>
        <v/>
      </c>
      <c r="B397" s="114" t="str">
        <f>IF([7]道具信息!B397="","",[7]道具信息!B397)</f>
        <v/>
      </c>
      <c r="C397" s="114">
        <f>IF([7]道具信息!C397="","",[7]道具信息!C397)</f>
        <v>90513</v>
      </c>
      <c r="D397" s="114" t="str">
        <f>IF([7]道具信息!D397="","",[7]道具信息!D397)</f>
        <v>宝物精华</v>
      </c>
      <c r="E397" s="114">
        <f>IF([7]道具信息!E397="","",[7]道具信息!E397)</f>
        <v>100</v>
      </c>
      <c r="F397" s="114">
        <f>IF([7]道具信息!F397="","",[7]道具信息!F397)</f>
        <v>1</v>
      </c>
      <c r="G397" s="114">
        <f>IF([7]道具信息!G397="","",[7]道具信息!G397)</f>
        <v>1</v>
      </c>
      <c r="H397" s="114">
        <f>IF([7]道具信息!H397="","",[7]道具信息!H397)</f>
        <v>1</v>
      </c>
      <c r="I397" s="114">
        <f>IF([7]道具信息!I397="","",[7]道具信息!I397)</f>
        <v>100</v>
      </c>
      <c r="J397" s="114">
        <f>IF([7]道具信息!J397="","",[7]道具信息!J397)</f>
        <v>100</v>
      </c>
      <c r="K397" s="114">
        <f>IF([7]道具信息!K397="","",[7]道具信息!K397)</f>
        <v>100</v>
      </c>
      <c r="L397" s="114" t="str">
        <f>IF([7]道具信息!L397="","",[7]道具信息!L397)</f>
        <v/>
      </c>
      <c r="M397" s="114" t="str">
        <f>IF([7]道具信息!M397="","",[7]道具信息!M397)</f>
        <v/>
      </c>
      <c r="N397" s="114" t="str">
        <f>IF([7]道具信息!N397="","",[7]道具信息!N397)</f>
        <v/>
      </c>
      <c r="O397" s="114" t="str">
        <f>IF([7]道具信息!O397="","",[7]道具信息!O397)</f>
        <v/>
      </c>
      <c r="P397" s="114" t="str">
        <f>IF([7]道具信息!P397="","",[7]道具信息!P397)</f>
        <v/>
      </c>
      <c r="Q397" s="114" t="str">
        <f>IF([7]道具信息!Q397="","",[7]道具信息!Q397)</f>
        <v/>
      </c>
      <c r="R397" s="114" t="str">
        <f>IF([7]道具信息!R397="","",[7]道具信息!R397)</f>
        <v/>
      </c>
      <c r="S397" s="114" t="str">
        <f>IF([7]道具信息!S397="","",[7]道具信息!S397)</f>
        <v/>
      </c>
      <c r="T397" s="114" t="str">
        <f>IF([7]道具信息!T397="","",[7]道具信息!T397)</f>
        <v/>
      </c>
      <c r="U397" s="114" t="str">
        <f>IF([7]道具信息!U397="","",[7]道具信息!U397)</f>
        <v/>
      </c>
      <c r="V397" s="114" t="str">
        <f>IF([7]道具信息!V397="","",[7]道具信息!V397)</f>
        <v/>
      </c>
      <c r="W397" s="114" t="str">
        <f>IF([7]道具信息!W397="","",[7]道具信息!W397)</f>
        <v/>
      </c>
      <c r="X397" s="114" t="str">
        <f>IF([7]道具信息!X397="","",[7]道具信息!X397)</f>
        <v/>
      </c>
      <c r="Y397" s="114" t="str">
        <f>IF([7]道具信息!Y397="","",[7]道具信息!Y397)</f>
        <v/>
      </c>
      <c r="Z397" s="114" t="str">
        <f>IF([7]道具信息!Z397="","",[7]道具信息!Z397)</f>
        <v/>
      </c>
    </row>
    <row r="398" spans="1:26" x14ac:dyDescent="0.2">
      <c r="A398" s="114" t="str">
        <f>IF([7]道具信息!A398="","",[7]道具信息!A398)</f>
        <v/>
      </c>
      <c r="B398" s="114" t="str">
        <f>IF([7]道具信息!B398="","",[7]道具信息!B398)</f>
        <v/>
      </c>
      <c r="C398" s="114">
        <f>IF([7]道具信息!C398="","",[7]道具信息!C398)</f>
        <v>23652</v>
      </c>
      <c r="D398" s="114" t="str">
        <f>IF([7]道具信息!D398="","",[7]道具信息!D398)</f>
        <v>流云装备宝箱碎片</v>
      </c>
      <c r="E398" s="114" t="str">
        <f>IF([7]道具信息!E398="","",[7]道具信息!E398)</f>
        <v/>
      </c>
      <c r="F398" s="114">
        <f>IF([7]道具信息!F398="","",[7]道具信息!F398)</f>
        <v>1</v>
      </c>
      <c r="G398" s="114">
        <f>IF([7]道具信息!G398="","",[7]道具信息!G398)</f>
        <v>1</v>
      </c>
      <c r="H398" s="114">
        <f>IF([7]道具信息!H398="","",[7]道具信息!H398)</f>
        <v>1</v>
      </c>
      <c r="I398" s="114" t="str">
        <f>IF([7]道具信息!I398="","",[7]道具信息!I398)</f>
        <v/>
      </c>
      <c r="J398" s="114" t="str">
        <f>IF([7]道具信息!J398="","",[7]道具信息!J398)</f>
        <v/>
      </c>
      <c r="K398" s="114" t="str">
        <f>IF([7]道具信息!K398="","",[7]道具信息!K398)</f>
        <v/>
      </c>
      <c r="L398" s="114" t="str">
        <f>IF([7]道具信息!L398="","",[7]道具信息!L398)</f>
        <v/>
      </c>
      <c r="M398" s="114" t="str">
        <f>IF([7]道具信息!M398="","",[7]道具信息!M398)</f>
        <v/>
      </c>
      <c r="N398" s="114" t="str">
        <f>IF([7]道具信息!N398="","",[7]道具信息!N398)</f>
        <v/>
      </c>
      <c r="O398" s="114" t="str">
        <f>IF([7]道具信息!O398="","",[7]道具信息!O398)</f>
        <v/>
      </c>
      <c r="P398" s="114" t="str">
        <f>IF([7]道具信息!P398="","",[7]道具信息!P398)</f>
        <v/>
      </c>
      <c r="Q398" s="114" t="str">
        <f>IF([7]道具信息!Q398="","",[7]道具信息!Q398)</f>
        <v/>
      </c>
      <c r="R398" s="114" t="str">
        <f>IF([7]道具信息!R398="","",[7]道具信息!R398)</f>
        <v/>
      </c>
      <c r="S398" s="114" t="str">
        <f>IF([7]道具信息!S398="","",[7]道具信息!S398)</f>
        <v/>
      </c>
      <c r="T398" s="114" t="str">
        <f>IF([7]道具信息!T398="","",[7]道具信息!T398)</f>
        <v/>
      </c>
      <c r="U398" s="114" t="str">
        <f>IF([7]道具信息!U398="","",[7]道具信息!U398)</f>
        <v/>
      </c>
      <c r="V398" s="114" t="str">
        <f>IF([7]道具信息!V398="","",[7]道具信息!V398)</f>
        <v/>
      </c>
      <c r="W398" s="114" t="str">
        <f>IF([7]道具信息!W398="","",[7]道具信息!W398)</f>
        <v/>
      </c>
      <c r="X398" s="114" t="str">
        <f>IF([7]道具信息!X398="","",[7]道具信息!X398)</f>
        <v/>
      </c>
      <c r="Y398" s="114" t="str">
        <f>IF([7]道具信息!Y398="","",[7]道具信息!Y398)</f>
        <v/>
      </c>
      <c r="Z398" s="114" t="str">
        <f>IF([7]道具信息!Z398="","",[7]道具信息!Z398)</f>
        <v/>
      </c>
    </row>
    <row r="399" spans="1:26" x14ac:dyDescent="0.2">
      <c r="A399" s="114" t="str">
        <f>IF([7]道具信息!A399="","",[7]道具信息!A399)</f>
        <v/>
      </c>
      <c r="B399" s="114" t="str">
        <f>IF([7]道具信息!B399="","",[7]道具信息!B399)</f>
        <v/>
      </c>
      <c r="C399" s="114">
        <f>IF([7]道具信息!C399="","",[7]道具信息!C399)</f>
        <v>23658</v>
      </c>
      <c r="D399" s="114" t="str">
        <f>IF([7]道具信息!D399="","",[7]道具信息!D399)</f>
        <v>乱世王者碎片</v>
      </c>
      <c r="E399" s="114" t="str">
        <f>IF([7]道具信息!E399="","",[7]道具信息!E399)</f>
        <v/>
      </c>
      <c r="F399" s="114">
        <f>IF([7]道具信息!F399="","",[7]道具信息!F399)</f>
        <v>1</v>
      </c>
      <c r="G399" s="114">
        <f>IF([7]道具信息!G399="","",[7]道具信息!G399)</f>
        <v>1</v>
      </c>
      <c r="H399" s="114">
        <f>IF([7]道具信息!H399="","",[7]道具信息!H399)</f>
        <v>1</v>
      </c>
      <c r="I399" s="114" t="str">
        <f>IF([7]道具信息!I399="","",[7]道具信息!I399)</f>
        <v/>
      </c>
      <c r="J399" s="114" t="str">
        <f>IF([7]道具信息!J399="","",[7]道具信息!J399)</f>
        <v/>
      </c>
      <c r="K399" s="114" t="str">
        <f>IF([7]道具信息!K399="","",[7]道具信息!K399)</f>
        <v/>
      </c>
      <c r="L399" s="114" t="str">
        <f>IF([7]道具信息!L399="","",[7]道具信息!L399)</f>
        <v/>
      </c>
      <c r="M399" s="114" t="str">
        <f>IF([7]道具信息!M399="","",[7]道具信息!M399)</f>
        <v/>
      </c>
      <c r="N399" s="114" t="str">
        <f>IF([7]道具信息!N399="","",[7]道具信息!N399)</f>
        <v/>
      </c>
      <c r="O399" s="114" t="str">
        <f>IF([7]道具信息!O399="","",[7]道具信息!O399)</f>
        <v/>
      </c>
      <c r="P399" s="114" t="str">
        <f>IF([7]道具信息!P399="","",[7]道具信息!P399)</f>
        <v/>
      </c>
      <c r="Q399" s="114" t="str">
        <f>IF([7]道具信息!Q399="","",[7]道具信息!Q399)</f>
        <v/>
      </c>
      <c r="R399" s="114" t="str">
        <f>IF([7]道具信息!R399="","",[7]道具信息!R399)</f>
        <v/>
      </c>
      <c r="S399" s="114" t="str">
        <f>IF([7]道具信息!S399="","",[7]道具信息!S399)</f>
        <v/>
      </c>
      <c r="T399" s="114" t="str">
        <f>IF([7]道具信息!T399="","",[7]道具信息!T399)</f>
        <v/>
      </c>
      <c r="U399" s="114" t="str">
        <f>IF([7]道具信息!U399="","",[7]道具信息!U399)</f>
        <v/>
      </c>
      <c r="V399" s="114" t="str">
        <f>IF([7]道具信息!V399="","",[7]道具信息!V399)</f>
        <v/>
      </c>
      <c r="W399" s="114" t="str">
        <f>IF([7]道具信息!W399="","",[7]道具信息!W399)</f>
        <v/>
      </c>
      <c r="X399" s="114" t="str">
        <f>IF([7]道具信息!X399="","",[7]道具信息!X399)</f>
        <v/>
      </c>
      <c r="Y399" s="114" t="str">
        <f>IF([7]道具信息!Y399="","",[7]道具信息!Y399)</f>
        <v/>
      </c>
      <c r="Z399" s="114" t="str">
        <f>IF([7]道具信息!Z399="","",[7]道具信息!Z399)</f>
        <v/>
      </c>
    </row>
    <row r="400" spans="1:26" x14ac:dyDescent="0.2">
      <c r="A400" s="114" t="str">
        <f>IF([7]道具信息!A400="","",[7]道具信息!A400)</f>
        <v/>
      </c>
      <c r="B400" s="114" t="str">
        <f>IF([7]道具信息!B400="","",[7]道具信息!B400)</f>
        <v/>
      </c>
      <c r="C400" s="114" t="str">
        <f>IF([7]道具信息!C400="","",[7]道具信息!C400)</f>
        <v/>
      </c>
      <c r="D400" s="114" t="str">
        <f>IF([7]道具信息!D400="","",[7]道具信息!D400)</f>
        <v/>
      </c>
      <c r="E400" s="114" t="str">
        <f>IF([7]道具信息!E400="","",[7]道具信息!E400)</f>
        <v/>
      </c>
      <c r="F400" s="114">
        <f>IF([7]道具信息!F400="","",[7]道具信息!F400)</f>
        <v>1</v>
      </c>
      <c r="G400" s="114">
        <f>IF([7]道具信息!G400="","",[7]道具信息!G400)</f>
        <v>1</v>
      </c>
      <c r="H400" s="114">
        <f>IF([7]道具信息!H400="","",[7]道具信息!H400)</f>
        <v>1</v>
      </c>
      <c r="I400" s="114" t="str">
        <f>IF([7]道具信息!I400="","",[7]道具信息!I400)</f>
        <v/>
      </c>
      <c r="J400" s="114" t="str">
        <f>IF([7]道具信息!J400="","",[7]道具信息!J400)</f>
        <v/>
      </c>
      <c r="K400" s="114" t="str">
        <f>IF([7]道具信息!K400="","",[7]道具信息!K400)</f>
        <v/>
      </c>
      <c r="L400" s="114" t="str">
        <f>IF([7]道具信息!L400="","",[7]道具信息!L400)</f>
        <v/>
      </c>
      <c r="M400" s="114" t="str">
        <f>IF([7]道具信息!M400="","",[7]道具信息!M400)</f>
        <v/>
      </c>
      <c r="N400" s="114" t="str">
        <f>IF([7]道具信息!N400="","",[7]道具信息!N400)</f>
        <v/>
      </c>
      <c r="O400" s="114" t="str">
        <f>IF([7]道具信息!O400="","",[7]道具信息!O400)</f>
        <v/>
      </c>
      <c r="P400" s="114" t="str">
        <f>IF([7]道具信息!P400="","",[7]道具信息!P400)</f>
        <v/>
      </c>
      <c r="Q400" s="114" t="str">
        <f>IF([7]道具信息!Q400="","",[7]道具信息!Q400)</f>
        <v/>
      </c>
      <c r="R400" s="114" t="str">
        <f>IF([7]道具信息!R400="","",[7]道具信息!R400)</f>
        <v/>
      </c>
      <c r="S400" s="114" t="str">
        <f>IF([7]道具信息!S400="","",[7]道具信息!S400)</f>
        <v/>
      </c>
      <c r="T400" s="114" t="str">
        <f>IF([7]道具信息!T400="","",[7]道具信息!T400)</f>
        <v/>
      </c>
      <c r="U400" s="114" t="str">
        <f>IF([7]道具信息!U400="","",[7]道具信息!U400)</f>
        <v/>
      </c>
      <c r="V400" s="114" t="str">
        <f>IF([7]道具信息!V400="","",[7]道具信息!V400)</f>
        <v/>
      </c>
      <c r="W400" s="114" t="str">
        <f>IF([7]道具信息!W400="","",[7]道具信息!W400)</f>
        <v/>
      </c>
      <c r="X400" s="114" t="str">
        <f>IF([7]道具信息!X400="","",[7]道具信息!X400)</f>
        <v/>
      </c>
      <c r="Y400" s="114" t="str">
        <f>IF([7]道具信息!Y400="","",[7]道具信息!Y400)</f>
        <v/>
      </c>
      <c r="Z400" s="114" t="str">
        <f>IF([7]道具信息!Z400="","",[7]道具信息!Z400)</f>
        <v/>
      </c>
    </row>
    <row r="401" spans="1:26" x14ac:dyDescent="0.2">
      <c r="A401" s="114" t="str">
        <f>IF([7]道具信息!A401="","",[7]道具信息!A401)</f>
        <v/>
      </c>
      <c r="B401" s="114" t="str">
        <f>IF([7]道具信息!B401="","",[7]道具信息!B401)</f>
        <v/>
      </c>
      <c r="C401" s="114" t="str">
        <f>IF([7]道具信息!C401="","",[7]道具信息!C401)</f>
        <v/>
      </c>
      <c r="D401" s="114" t="str">
        <f>IF([7]道具信息!D401="","",[7]道具信息!D401)</f>
        <v/>
      </c>
      <c r="E401" s="114" t="str">
        <f>IF([7]道具信息!E401="","",[7]道具信息!E401)</f>
        <v/>
      </c>
      <c r="F401" s="114">
        <f>IF([7]道具信息!F401="","",[7]道具信息!F401)</f>
        <v>1</v>
      </c>
      <c r="G401" s="114">
        <f>IF([7]道具信息!G401="","",[7]道具信息!G401)</f>
        <v>1</v>
      </c>
      <c r="H401" s="114">
        <f>IF([7]道具信息!H401="","",[7]道具信息!H401)</f>
        <v>1</v>
      </c>
      <c r="I401" s="114" t="str">
        <f>IF([7]道具信息!I401="","",[7]道具信息!I401)</f>
        <v/>
      </c>
      <c r="J401" s="114" t="str">
        <f>IF([7]道具信息!J401="","",[7]道具信息!J401)</f>
        <v/>
      </c>
      <c r="K401" s="114" t="str">
        <f>IF([7]道具信息!K401="","",[7]道具信息!K401)</f>
        <v/>
      </c>
      <c r="L401" s="114" t="str">
        <f>IF([7]道具信息!L401="","",[7]道具信息!L401)</f>
        <v/>
      </c>
      <c r="M401" s="114" t="str">
        <f>IF([7]道具信息!M401="","",[7]道具信息!M401)</f>
        <v/>
      </c>
      <c r="N401" s="114" t="str">
        <f>IF([7]道具信息!N401="","",[7]道具信息!N401)</f>
        <v/>
      </c>
      <c r="O401" s="114" t="str">
        <f>IF([7]道具信息!O401="","",[7]道具信息!O401)</f>
        <v/>
      </c>
      <c r="P401" s="114" t="str">
        <f>IF([7]道具信息!P401="","",[7]道具信息!P401)</f>
        <v/>
      </c>
      <c r="Q401" s="114" t="str">
        <f>IF([7]道具信息!Q401="","",[7]道具信息!Q401)</f>
        <v/>
      </c>
      <c r="R401" s="114" t="str">
        <f>IF([7]道具信息!R401="","",[7]道具信息!R401)</f>
        <v/>
      </c>
      <c r="S401" s="114" t="str">
        <f>IF([7]道具信息!S401="","",[7]道具信息!S401)</f>
        <v/>
      </c>
      <c r="T401" s="114" t="str">
        <f>IF([7]道具信息!T401="","",[7]道具信息!T401)</f>
        <v/>
      </c>
      <c r="U401" s="114" t="str">
        <f>IF([7]道具信息!U401="","",[7]道具信息!U401)</f>
        <v/>
      </c>
      <c r="V401" s="114" t="str">
        <f>IF([7]道具信息!V401="","",[7]道具信息!V401)</f>
        <v/>
      </c>
      <c r="W401" s="114" t="str">
        <f>IF([7]道具信息!W401="","",[7]道具信息!W401)</f>
        <v/>
      </c>
      <c r="X401" s="114" t="str">
        <f>IF([7]道具信息!X401="","",[7]道具信息!X401)</f>
        <v/>
      </c>
      <c r="Y401" s="114" t="str">
        <f>IF([7]道具信息!Y401="","",[7]道具信息!Y401)</f>
        <v/>
      </c>
      <c r="Z401" s="114" t="str">
        <f>IF([7]道具信息!Z401="","",[7]道具信息!Z401)</f>
        <v/>
      </c>
    </row>
    <row r="402" spans="1:26" x14ac:dyDescent="0.2">
      <c r="A402" s="114" t="str">
        <f>IF([7]道具信息!A402="","",[7]道具信息!A402)</f>
        <v/>
      </c>
      <c r="B402" s="114" t="str">
        <f>IF([7]道具信息!B402="","",[7]道具信息!B402)</f>
        <v/>
      </c>
      <c r="C402" s="114" t="str">
        <f>IF([7]道具信息!C402="","",[7]道具信息!C402)</f>
        <v/>
      </c>
      <c r="D402" s="114" t="str">
        <f>IF([7]道具信息!D402="","",[7]道具信息!D402)</f>
        <v/>
      </c>
      <c r="E402" s="114" t="str">
        <f>IF([7]道具信息!E402="","",[7]道具信息!E402)</f>
        <v/>
      </c>
      <c r="F402" s="114">
        <f>IF([7]道具信息!F402="","",[7]道具信息!F402)</f>
        <v>1</v>
      </c>
      <c r="G402" s="114">
        <f>IF([7]道具信息!G402="","",[7]道具信息!G402)</f>
        <v>1</v>
      </c>
      <c r="H402" s="114">
        <f>IF([7]道具信息!H402="","",[7]道具信息!H402)</f>
        <v>1</v>
      </c>
      <c r="I402" s="114" t="str">
        <f>IF([7]道具信息!I402="","",[7]道具信息!I402)</f>
        <v/>
      </c>
      <c r="J402" s="114" t="str">
        <f>IF([7]道具信息!J402="","",[7]道具信息!J402)</f>
        <v/>
      </c>
      <c r="K402" s="114" t="str">
        <f>IF([7]道具信息!K402="","",[7]道具信息!K402)</f>
        <v/>
      </c>
      <c r="L402" s="114" t="str">
        <f>IF([7]道具信息!L402="","",[7]道具信息!L402)</f>
        <v/>
      </c>
      <c r="M402" s="114" t="str">
        <f>IF([7]道具信息!M402="","",[7]道具信息!M402)</f>
        <v/>
      </c>
      <c r="N402" s="114" t="str">
        <f>IF([7]道具信息!N402="","",[7]道具信息!N402)</f>
        <v/>
      </c>
      <c r="O402" s="114" t="str">
        <f>IF([7]道具信息!O402="","",[7]道具信息!O402)</f>
        <v/>
      </c>
      <c r="P402" s="114" t="str">
        <f>IF([7]道具信息!P402="","",[7]道具信息!P402)</f>
        <v/>
      </c>
      <c r="Q402" s="114" t="str">
        <f>IF([7]道具信息!Q402="","",[7]道具信息!Q402)</f>
        <v/>
      </c>
      <c r="R402" s="114" t="str">
        <f>IF([7]道具信息!R402="","",[7]道具信息!R402)</f>
        <v/>
      </c>
      <c r="S402" s="114" t="str">
        <f>IF([7]道具信息!S402="","",[7]道具信息!S402)</f>
        <v/>
      </c>
      <c r="T402" s="114" t="str">
        <f>IF([7]道具信息!T402="","",[7]道具信息!T402)</f>
        <v/>
      </c>
      <c r="U402" s="114" t="str">
        <f>IF([7]道具信息!U402="","",[7]道具信息!U402)</f>
        <v/>
      </c>
      <c r="V402" s="114" t="str">
        <f>IF([7]道具信息!V402="","",[7]道具信息!V402)</f>
        <v/>
      </c>
      <c r="W402" s="114" t="str">
        <f>IF([7]道具信息!W402="","",[7]道具信息!W402)</f>
        <v/>
      </c>
      <c r="X402" s="114" t="str">
        <f>IF([7]道具信息!X402="","",[7]道具信息!X402)</f>
        <v/>
      </c>
      <c r="Y402" s="114" t="str">
        <f>IF([7]道具信息!Y402="","",[7]道具信息!Y402)</f>
        <v/>
      </c>
      <c r="Z402" s="114" t="str">
        <f>IF([7]道具信息!Z402="","",[7]道具信息!Z402)</f>
        <v/>
      </c>
    </row>
    <row r="403" spans="1:26" x14ac:dyDescent="0.2">
      <c r="A403" s="114" t="str">
        <f>IF([7]道具信息!A403="","",[7]道具信息!A403)</f>
        <v/>
      </c>
      <c r="B403" s="114" t="str">
        <f>IF([7]道具信息!B403="","",[7]道具信息!B403)</f>
        <v/>
      </c>
      <c r="C403" s="114" t="str">
        <f>IF([7]道具信息!C403="","",[7]道具信息!C403)</f>
        <v/>
      </c>
      <c r="D403" s="114" t="str">
        <f>IF([7]道具信息!D403="","",[7]道具信息!D403)</f>
        <v/>
      </c>
      <c r="E403" s="114" t="str">
        <f>IF([7]道具信息!E403="","",[7]道具信息!E403)</f>
        <v/>
      </c>
      <c r="F403" s="114">
        <f>IF([7]道具信息!F403="","",[7]道具信息!F403)</f>
        <v>1</v>
      </c>
      <c r="G403" s="114">
        <f>IF([7]道具信息!G403="","",[7]道具信息!G403)</f>
        <v>1</v>
      </c>
      <c r="H403" s="114">
        <f>IF([7]道具信息!H403="","",[7]道具信息!H403)</f>
        <v>1</v>
      </c>
      <c r="I403" s="114" t="str">
        <f>IF([7]道具信息!I403="","",[7]道具信息!I403)</f>
        <v/>
      </c>
      <c r="J403" s="114" t="str">
        <f>IF([7]道具信息!J403="","",[7]道具信息!J403)</f>
        <v/>
      </c>
      <c r="K403" s="114" t="str">
        <f>IF([7]道具信息!K403="","",[7]道具信息!K403)</f>
        <v/>
      </c>
      <c r="L403" s="114" t="str">
        <f>IF([7]道具信息!L403="","",[7]道具信息!L403)</f>
        <v/>
      </c>
      <c r="M403" s="114" t="str">
        <f>IF([7]道具信息!M403="","",[7]道具信息!M403)</f>
        <v/>
      </c>
      <c r="N403" s="114" t="str">
        <f>IF([7]道具信息!N403="","",[7]道具信息!N403)</f>
        <v/>
      </c>
      <c r="O403" s="114" t="str">
        <f>IF([7]道具信息!O403="","",[7]道具信息!O403)</f>
        <v/>
      </c>
      <c r="P403" s="114" t="str">
        <f>IF([7]道具信息!P403="","",[7]道具信息!P403)</f>
        <v/>
      </c>
      <c r="Q403" s="114" t="str">
        <f>IF([7]道具信息!Q403="","",[7]道具信息!Q403)</f>
        <v/>
      </c>
      <c r="R403" s="114" t="str">
        <f>IF([7]道具信息!R403="","",[7]道具信息!R403)</f>
        <v/>
      </c>
      <c r="S403" s="114" t="str">
        <f>IF([7]道具信息!S403="","",[7]道具信息!S403)</f>
        <v/>
      </c>
      <c r="T403" s="114" t="str">
        <f>IF([7]道具信息!T403="","",[7]道具信息!T403)</f>
        <v/>
      </c>
      <c r="U403" s="114" t="str">
        <f>IF([7]道具信息!U403="","",[7]道具信息!U403)</f>
        <v/>
      </c>
      <c r="V403" s="114" t="str">
        <f>IF([7]道具信息!V403="","",[7]道具信息!V403)</f>
        <v/>
      </c>
      <c r="W403" s="114" t="str">
        <f>IF([7]道具信息!W403="","",[7]道具信息!W403)</f>
        <v/>
      </c>
      <c r="X403" s="114" t="str">
        <f>IF([7]道具信息!X403="","",[7]道具信息!X403)</f>
        <v/>
      </c>
      <c r="Y403" s="114" t="str">
        <f>IF([7]道具信息!Y403="","",[7]道具信息!Y403)</f>
        <v/>
      </c>
      <c r="Z403" s="114" t="str">
        <f>IF([7]道具信息!Z403="","",[7]道具信息!Z403)</f>
        <v/>
      </c>
    </row>
    <row r="404" spans="1:26" x14ac:dyDescent="0.2">
      <c r="A404" s="114" t="str">
        <f>IF([7]道具信息!A404="","",[7]道具信息!A404)</f>
        <v/>
      </c>
      <c r="B404" s="114" t="str">
        <f>IF([7]道具信息!B404="","",[7]道具信息!B404)</f>
        <v/>
      </c>
      <c r="C404" s="114" t="str">
        <f>IF([7]道具信息!C404="","",[7]道具信息!C404)</f>
        <v/>
      </c>
      <c r="D404" s="114" t="str">
        <f>IF([7]道具信息!D404="","",[7]道具信息!D404)</f>
        <v/>
      </c>
      <c r="E404" s="114" t="str">
        <f>IF([7]道具信息!E404="","",[7]道具信息!E404)</f>
        <v/>
      </c>
      <c r="F404" s="114">
        <f>IF([7]道具信息!F404="","",[7]道具信息!F404)</f>
        <v>1</v>
      </c>
      <c r="G404" s="114">
        <f>IF([7]道具信息!G404="","",[7]道具信息!G404)</f>
        <v>1</v>
      </c>
      <c r="H404" s="114">
        <f>IF([7]道具信息!H404="","",[7]道具信息!H404)</f>
        <v>1</v>
      </c>
      <c r="I404" s="114" t="str">
        <f>IF([7]道具信息!I404="","",[7]道具信息!I404)</f>
        <v/>
      </c>
      <c r="J404" s="114" t="str">
        <f>IF([7]道具信息!J404="","",[7]道具信息!J404)</f>
        <v/>
      </c>
      <c r="K404" s="114" t="str">
        <f>IF([7]道具信息!K404="","",[7]道具信息!K404)</f>
        <v/>
      </c>
      <c r="L404" s="114" t="str">
        <f>IF([7]道具信息!L404="","",[7]道具信息!L404)</f>
        <v/>
      </c>
      <c r="M404" s="114" t="str">
        <f>IF([7]道具信息!M404="","",[7]道具信息!M404)</f>
        <v/>
      </c>
      <c r="N404" s="114" t="str">
        <f>IF([7]道具信息!N404="","",[7]道具信息!N404)</f>
        <v/>
      </c>
      <c r="O404" s="114" t="str">
        <f>IF([7]道具信息!O404="","",[7]道具信息!O404)</f>
        <v/>
      </c>
      <c r="P404" s="114" t="str">
        <f>IF([7]道具信息!P404="","",[7]道具信息!P404)</f>
        <v/>
      </c>
      <c r="Q404" s="114" t="str">
        <f>IF([7]道具信息!Q404="","",[7]道具信息!Q404)</f>
        <v/>
      </c>
      <c r="R404" s="114" t="str">
        <f>IF([7]道具信息!R404="","",[7]道具信息!R404)</f>
        <v/>
      </c>
      <c r="S404" s="114" t="str">
        <f>IF([7]道具信息!S404="","",[7]道具信息!S404)</f>
        <v/>
      </c>
      <c r="T404" s="114" t="str">
        <f>IF([7]道具信息!T404="","",[7]道具信息!T404)</f>
        <v/>
      </c>
      <c r="U404" s="114" t="str">
        <f>IF([7]道具信息!U404="","",[7]道具信息!U404)</f>
        <v/>
      </c>
      <c r="V404" s="114" t="str">
        <f>IF([7]道具信息!V404="","",[7]道具信息!V404)</f>
        <v/>
      </c>
      <c r="W404" s="114" t="str">
        <f>IF([7]道具信息!W404="","",[7]道具信息!W404)</f>
        <v/>
      </c>
      <c r="X404" s="114" t="str">
        <f>IF([7]道具信息!X404="","",[7]道具信息!X404)</f>
        <v/>
      </c>
      <c r="Y404" s="114" t="str">
        <f>IF([7]道具信息!Y404="","",[7]道具信息!Y404)</f>
        <v/>
      </c>
      <c r="Z404" s="114" t="str">
        <f>IF([7]道具信息!Z404="","",[7]道具信息!Z404)</f>
        <v/>
      </c>
    </row>
    <row r="405" spans="1:26" x14ac:dyDescent="0.2">
      <c r="A405" s="114" t="str">
        <f>IF([7]道具信息!A405="","",[7]道具信息!A405)</f>
        <v/>
      </c>
      <c r="B405" s="114" t="str">
        <f>IF([7]道具信息!B405="","",[7]道具信息!B405)</f>
        <v/>
      </c>
      <c r="C405" s="114" t="str">
        <f>IF([7]道具信息!C405="","",[7]道具信息!C405)</f>
        <v/>
      </c>
      <c r="D405" s="114" t="str">
        <f>IF([7]道具信息!D405="","",[7]道具信息!D405)</f>
        <v/>
      </c>
      <c r="E405" s="114" t="str">
        <f>IF([7]道具信息!E405="","",[7]道具信息!E405)</f>
        <v/>
      </c>
      <c r="F405" s="114">
        <f>IF([7]道具信息!F405="","",[7]道具信息!F405)</f>
        <v>1</v>
      </c>
      <c r="G405" s="114">
        <f>IF([7]道具信息!G405="","",[7]道具信息!G405)</f>
        <v>1</v>
      </c>
      <c r="H405" s="114">
        <f>IF([7]道具信息!H405="","",[7]道具信息!H405)</f>
        <v>1</v>
      </c>
      <c r="I405" s="114" t="str">
        <f>IF([7]道具信息!I405="","",[7]道具信息!I405)</f>
        <v/>
      </c>
      <c r="J405" s="114" t="str">
        <f>IF([7]道具信息!J405="","",[7]道具信息!J405)</f>
        <v/>
      </c>
      <c r="K405" s="114" t="str">
        <f>IF([7]道具信息!K405="","",[7]道具信息!K405)</f>
        <v/>
      </c>
      <c r="L405" s="114" t="str">
        <f>IF([7]道具信息!L405="","",[7]道具信息!L405)</f>
        <v/>
      </c>
      <c r="M405" s="114" t="str">
        <f>IF([7]道具信息!M405="","",[7]道具信息!M405)</f>
        <v/>
      </c>
      <c r="N405" s="114" t="str">
        <f>IF([7]道具信息!N405="","",[7]道具信息!N405)</f>
        <v/>
      </c>
      <c r="O405" s="114" t="str">
        <f>IF([7]道具信息!O405="","",[7]道具信息!O405)</f>
        <v/>
      </c>
      <c r="P405" s="114" t="str">
        <f>IF([7]道具信息!P405="","",[7]道具信息!P405)</f>
        <v/>
      </c>
      <c r="Q405" s="114" t="str">
        <f>IF([7]道具信息!Q405="","",[7]道具信息!Q405)</f>
        <v/>
      </c>
      <c r="R405" s="114" t="str">
        <f>IF([7]道具信息!R405="","",[7]道具信息!R405)</f>
        <v/>
      </c>
      <c r="S405" s="114" t="str">
        <f>IF([7]道具信息!S405="","",[7]道具信息!S405)</f>
        <v/>
      </c>
      <c r="T405" s="114" t="str">
        <f>IF([7]道具信息!T405="","",[7]道具信息!T405)</f>
        <v/>
      </c>
      <c r="U405" s="114" t="str">
        <f>IF([7]道具信息!U405="","",[7]道具信息!U405)</f>
        <v/>
      </c>
      <c r="V405" s="114" t="str">
        <f>IF([7]道具信息!V405="","",[7]道具信息!V405)</f>
        <v/>
      </c>
      <c r="W405" s="114" t="str">
        <f>IF([7]道具信息!W405="","",[7]道具信息!W405)</f>
        <v/>
      </c>
      <c r="X405" s="114" t="str">
        <f>IF([7]道具信息!X405="","",[7]道具信息!X405)</f>
        <v/>
      </c>
      <c r="Y405" s="114" t="str">
        <f>IF([7]道具信息!Y405="","",[7]道具信息!Y405)</f>
        <v/>
      </c>
      <c r="Z405" s="114" t="str">
        <f>IF([7]道具信息!Z405="","",[7]道具信息!Z405)</f>
        <v/>
      </c>
    </row>
    <row r="406" spans="1:26" x14ac:dyDescent="0.2">
      <c r="A406" s="114" t="str">
        <f>IF([7]道具信息!A406="","",[7]道具信息!A406)</f>
        <v/>
      </c>
      <c r="B406" s="114" t="str">
        <f>IF([7]道具信息!B406="","",[7]道具信息!B406)</f>
        <v/>
      </c>
      <c r="C406" s="114" t="str">
        <f>IF([7]道具信息!C406="","",[7]道具信息!C406)</f>
        <v/>
      </c>
      <c r="D406" s="114" t="str">
        <f>IF([7]道具信息!D406="","",[7]道具信息!D406)</f>
        <v/>
      </c>
      <c r="E406" s="114" t="str">
        <f>IF([7]道具信息!E406="","",[7]道具信息!E406)</f>
        <v/>
      </c>
      <c r="F406" s="114">
        <f>IF([7]道具信息!F406="","",[7]道具信息!F406)</f>
        <v>1</v>
      </c>
      <c r="G406" s="114">
        <f>IF([7]道具信息!G406="","",[7]道具信息!G406)</f>
        <v>1</v>
      </c>
      <c r="H406" s="114">
        <f>IF([7]道具信息!H406="","",[7]道具信息!H406)</f>
        <v>1</v>
      </c>
      <c r="I406" s="114" t="str">
        <f>IF([7]道具信息!I406="","",[7]道具信息!I406)</f>
        <v/>
      </c>
      <c r="J406" s="114" t="str">
        <f>IF([7]道具信息!J406="","",[7]道具信息!J406)</f>
        <v/>
      </c>
      <c r="K406" s="114" t="str">
        <f>IF([7]道具信息!K406="","",[7]道具信息!K406)</f>
        <v/>
      </c>
      <c r="L406" s="114" t="str">
        <f>IF([7]道具信息!L406="","",[7]道具信息!L406)</f>
        <v/>
      </c>
      <c r="M406" s="114" t="str">
        <f>IF([7]道具信息!M406="","",[7]道具信息!M406)</f>
        <v/>
      </c>
      <c r="N406" s="114" t="str">
        <f>IF([7]道具信息!N406="","",[7]道具信息!N406)</f>
        <v/>
      </c>
      <c r="O406" s="114" t="str">
        <f>IF([7]道具信息!O406="","",[7]道具信息!O406)</f>
        <v/>
      </c>
      <c r="P406" s="114" t="str">
        <f>IF([7]道具信息!P406="","",[7]道具信息!P406)</f>
        <v/>
      </c>
      <c r="Q406" s="114" t="str">
        <f>IF([7]道具信息!Q406="","",[7]道具信息!Q406)</f>
        <v/>
      </c>
      <c r="R406" s="114" t="str">
        <f>IF([7]道具信息!R406="","",[7]道具信息!R406)</f>
        <v/>
      </c>
      <c r="S406" s="114" t="str">
        <f>IF([7]道具信息!S406="","",[7]道具信息!S406)</f>
        <v/>
      </c>
      <c r="T406" s="114" t="str">
        <f>IF([7]道具信息!T406="","",[7]道具信息!T406)</f>
        <v/>
      </c>
      <c r="U406" s="114" t="str">
        <f>IF([7]道具信息!U406="","",[7]道具信息!U406)</f>
        <v/>
      </c>
      <c r="V406" s="114" t="str">
        <f>IF([7]道具信息!V406="","",[7]道具信息!V406)</f>
        <v/>
      </c>
      <c r="W406" s="114" t="str">
        <f>IF([7]道具信息!W406="","",[7]道具信息!W406)</f>
        <v/>
      </c>
      <c r="X406" s="114" t="str">
        <f>IF([7]道具信息!X406="","",[7]道具信息!X406)</f>
        <v/>
      </c>
      <c r="Y406" s="114" t="str">
        <f>IF([7]道具信息!Y406="","",[7]道具信息!Y406)</f>
        <v/>
      </c>
      <c r="Z406" s="114" t="str">
        <f>IF([7]道具信息!Z406="","",[7]道具信息!Z406)</f>
        <v/>
      </c>
    </row>
    <row r="407" spans="1:26" x14ac:dyDescent="0.2">
      <c r="A407" s="114" t="str">
        <f>IF([7]道具信息!A407="","",[7]道具信息!A407)</f>
        <v/>
      </c>
      <c r="B407" s="114" t="str">
        <f>IF([7]道具信息!B407="","",[7]道具信息!B407)</f>
        <v/>
      </c>
      <c r="C407" s="114" t="str">
        <f>IF([7]道具信息!C407="","",[7]道具信息!C407)</f>
        <v/>
      </c>
      <c r="D407" s="114" t="str">
        <f>IF([7]道具信息!D407="","",[7]道具信息!D407)</f>
        <v/>
      </c>
      <c r="E407" s="114" t="str">
        <f>IF([7]道具信息!E407="","",[7]道具信息!E407)</f>
        <v/>
      </c>
      <c r="F407" s="114">
        <f>IF([7]道具信息!F407="","",[7]道具信息!F407)</f>
        <v>1</v>
      </c>
      <c r="G407" s="114">
        <f>IF([7]道具信息!G407="","",[7]道具信息!G407)</f>
        <v>1</v>
      </c>
      <c r="H407" s="114">
        <f>IF([7]道具信息!H407="","",[7]道具信息!H407)</f>
        <v>1</v>
      </c>
      <c r="I407" s="114" t="str">
        <f>IF([7]道具信息!I407="","",[7]道具信息!I407)</f>
        <v/>
      </c>
      <c r="J407" s="114" t="str">
        <f>IF([7]道具信息!J407="","",[7]道具信息!J407)</f>
        <v/>
      </c>
      <c r="K407" s="114" t="str">
        <f>IF([7]道具信息!K407="","",[7]道具信息!K407)</f>
        <v/>
      </c>
      <c r="L407" s="114" t="str">
        <f>IF([7]道具信息!L407="","",[7]道具信息!L407)</f>
        <v/>
      </c>
      <c r="M407" s="114" t="str">
        <f>IF([7]道具信息!M407="","",[7]道具信息!M407)</f>
        <v/>
      </c>
      <c r="N407" s="114" t="str">
        <f>IF([7]道具信息!N407="","",[7]道具信息!N407)</f>
        <v/>
      </c>
      <c r="O407" s="114" t="str">
        <f>IF([7]道具信息!O407="","",[7]道具信息!O407)</f>
        <v/>
      </c>
      <c r="P407" s="114" t="str">
        <f>IF([7]道具信息!P407="","",[7]道具信息!P407)</f>
        <v/>
      </c>
      <c r="Q407" s="114" t="str">
        <f>IF([7]道具信息!Q407="","",[7]道具信息!Q407)</f>
        <v/>
      </c>
      <c r="R407" s="114" t="str">
        <f>IF([7]道具信息!R407="","",[7]道具信息!R407)</f>
        <v/>
      </c>
      <c r="S407" s="114" t="str">
        <f>IF([7]道具信息!S407="","",[7]道具信息!S407)</f>
        <v/>
      </c>
      <c r="T407" s="114" t="str">
        <f>IF([7]道具信息!T407="","",[7]道具信息!T407)</f>
        <v/>
      </c>
      <c r="U407" s="114" t="str">
        <f>IF([7]道具信息!U407="","",[7]道具信息!U407)</f>
        <v/>
      </c>
      <c r="V407" s="114" t="str">
        <f>IF([7]道具信息!V407="","",[7]道具信息!V407)</f>
        <v/>
      </c>
      <c r="W407" s="114" t="str">
        <f>IF([7]道具信息!W407="","",[7]道具信息!W407)</f>
        <v/>
      </c>
      <c r="X407" s="114" t="str">
        <f>IF([7]道具信息!X407="","",[7]道具信息!X407)</f>
        <v/>
      </c>
      <c r="Y407" s="114" t="str">
        <f>IF([7]道具信息!Y407="","",[7]道具信息!Y407)</f>
        <v/>
      </c>
      <c r="Z407" s="114" t="str">
        <f>IF([7]道具信息!Z407="","",[7]道具信息!Z407)</f>
        <v/>
      </c>
    </row>
    <row r="408" spans="1:26" x14ac:dyDescent="0.2">
      <c r="A408" s="114" t="str">
        <f>IF([7]道具信息!A408="","",[7]道具信息!A408)</f>
        <v/>
      </c>
      <c r="B408" s="114" t="str">
        <f>IF([7]道具信息!B408="","",[7]道具信息!B408)</f>
        <v/>
      </c>
      <c r="C408" s="114" t="str">
        <f>IF([7]道具信息!C408="","",[7]道具信息!C408)</f>
        <v/>
      </c>
      <c r="D408" s="114" t="str">
        <f>IF([7]道具信息!D408="","",[7]道具信息!D408)</f>
        <v/>
      </c>
      <c r="E408" s="114" t="str">
        <f>IF([7]道具信息!E408="","",[7]道具信息!E408)</f>
        <v/>
      </c>
      <c r="F408" s="114">
        <f>IF([7]道具信息!F408="","",[7]道具信息!F408)</f>
        <v>1</v>
      </c>
      <c r="G408" s="114">
        <f>IF([7]道具信息!G408="","",[7]道具信息!G408)</f>
        <v>1</v>
      </c>
      <c r="H408" s="114">
        <f>IF([7]道具信息!H408="","",[7]道具信息!H408)</f>
        <v>1</v>
      </c>
      <c r="I408" s="114" t="str">
        <f>IF([7]道具信息!I408="","",[7]道具信息!I408)</f>
        <v/>
      </c>
      <c r="J408" s="114" t="str">
        <f>IF([7]道具信息!J408="","",[7]道具信息!J408)</f>
        <v/>
      </c>
      <c r="K408" s="114" t="str">
        <f>IF([7]道具信息!K408="","",[7]道具信息!K408)</f>
        <v/>
      </c>
      <c r="L408" s="114" t="str">
        <f>IF([7]道具信息!L408="","",[7]道具信息!L408)</f>
        <v/>
      </c>
      <c r="M408" s="114" t="str">
        <f>IF([7]道具信息!M408="","",[7]道具信息!M408)</f>
        <v/>
      </c>
      <c r="N408" s="114" t="str">
        <f>IF([7]道具信息!N408="","",[7]道具信息!N408)</f>
        <v/>
      </c>
      <c r="O408" s="114" t="str">
        <f>IF([7]道具信息!O408="","",[7]道具信息!O408)</f>
        <v/>
      </c>
      <c r="P408" s="114" t="str">
        <f>IF([7]道具信息!P408="","",[7]道具信息!P408)</f>
        <v/>
      </c>
      <c r="Q408" s="114" t="str">
        <f>IF([7]道具信息!Q408="","",[7]道具信息!Q408)</f>
        <v/>
      </c>
      <c r="R408" s="114" t="str">
        <f>IF([7]道具信息!R408="","",[7]道具信息!R408)</f>
        <v/>
      </c>
      <c r="S408" s="114" t="str">
        <f>IF([7]道具信息!S408="","",[7]道具信息!S408)</f>
        <v/>
      </c>
      <c r="T408" s="114" t="str">
        <f>IF([7]道具信息!T408="","",[7]道具信息!T408)</f>
        <v/>
      </c>
      <c r="U408" s="114" t="str">
        <f>IF([7]道具信息!U408="","",[7]道具信息!U408)</f>
        <v/>
      </c>
      <c r="V408" s="114" t="str">
        <f>IF([7]道具信息!V408="","",[7]道具信息!V408)</f>
        <v/>
      </c>
      <c r="W408" s="114" t="str">
        <f>IF([7]道具信息!W408="","",[7]道具信息!W408)</f>
        <v/>
      </c>
      <c r="X408" s="114" t="str">
        <f>IF([7]道具信息!X408="","",[7]道具信息!X408)</f>
        <v/>
      </c>
      <c r="Y408" s="114" t="str">
        <f>IF([7]道具信息!Y408="","",[7]道具信息!Y408)</f>
        <v/>
      </c>
      <c r="Z408" s="114" t="str">
        <f>IF([7]道具信息!Z408="","",[7]道具信息!Z408)</f>
        <v/>
      </c>
    </row>
    <row r="409" spans="1:26" x14ac:dyDescent="0.2">
      <c r="A409" s="114" t="str">
        <f>IF([7]道具信息!A409="","",[7]道具信息!A409)</f>
        <v/>
      </c>
      <c r="B409" s="114" t="str">
        <f>IF([7]道具信息!B409="","",[7]道具信息!B409)</f>
        <v/>
      </c>
      <c r="C409" s="114" t="str">
        <f>IF([7]道具信息!C409="","",[7]道具信息!C409)</f>
        <v/>
      </c>
      <c r="D409" s="114" t="str">
        <f>IF([7]道具信息!D409="","",[7]道具信息!D409)</f>
        <v/>
      </c>
      <c r="E409" s="114" t="str">
        <f>IF([7]道具信息!E409="","",[7]道具信息!E409)</f>
        <v/>
      </c>
      <c r="F409" s="114">
        <f>IF([7]道具信息!F409="","",[7]道具信息!F409)</f>
        <v>1</v>
      </c>
      <c r="G409" s="114">
        <f>IF([7]道具信息!G409="","",[7]道具信息!G409)</f>
        <v>1</v>
      </c>
      <c r="H409" s="114">
        <f>IF([7]道具信息!H409="","",[7]道具信息!H409)</f>
        <v>1</v>
      </c>
      <c r="I409" s="114" t="str">
        <f>IF([7]道具信息!I409="","",[7]道具信息!I409)</f>
        <v/>
      </c>
      <c r="J409" s="114" t="str">
        <f>IF([7]道具信息!J409="","",[7]道具信息!J409)</f>
        <v/>
      </c>
      <c r="K409" s="114" t="str">
        <f>IF([7]道具信息!K409="","",[7]道具信息!K409)</f>
        <v/>
      </c>
      <c r="L409" s="114" t="str">
        <f>IF([7]道具信息!L409="","",[7]道具信息!L409)</f>
        <v/>
      </c>
      <c r="M409" s="114" t="str">
        <f>IF([7]道具信息!M409="","",[7]道具信息!M409)</f>
        <v/>
      </c>
      <c r="N409" s="114" t="str">
        <f>IF([7]道具信息!N409="","",[7]道具信息!N409)</f>
        <v/>
      </c>
      <c r="O409" s="114" t="str">
        <f>IF([7]道具信息!O409="","",[7]道具信息!O409)</f>
        <v/>
      </c>
      <c r="P409" s="114" t="str">
        <f>IF([7]道具信息!P409="","",[7]道具信息!P409)</f>
        <v/>
      </c>
      <c r="Q409" s="114" t="str">
        <f>IF([7]道具信息!Q409="","",[7]道具信息!Q409)</f>
        <v/>
      </c>
      <c r="R409" s="114" t="str">
        <f>IF([7]道具信息!R409="","",[7]道具信息!R409)</f>
        <v/>
      </c>
      <c r="S409" s="114" t="str">
        <f>IF([7]道具信息!S409="","",[7]道具信息!S409)</f>
        <v/>
      </c>
      <c r="T409" s="114" t="str">
        <f>IF([7]道具信息!T409="","",[7]道具信息!T409)</f>
        <v/>
      </c>
      <c r="U409" s="114" t="str">
        <f>IF([7]道具信息!U409="","",[7]道具信息!U409)</f>
        <v/>
      </c>
      <c r="V409" s="114" t="str">
        <f>IF([7]道具信息!V409="","",[7]道具信息!V409)</f>
        <v/>
      </c>
      <c r="W409" s="114" t="str">
        <f>IF([7]道具信息!W409="","",[7]道具信息!W409)</f>
        <v/>
      </c>
      <c r="X409" s="114" t="str">
        <f>IF([7]道具信息!X409="","",[7]道具信息!X409)</f>
        <v/>
      </c>
      <c r="Y409" s="114" t="str">
        <f>IF([7]道具信息!Y409="","",[7]道具信息!Y409)</f>
        <v/>
      </c>
      <c r="Z409" s="114" t="str">
        <f>IF([7]道具信息!Z409="","",[7]道具信息!Z409)</f>
        <v/>
      </c>
    </row>
    <row r="410" spans="1:26" x14ac:dyDescent="0.2">
      <c r="A410" s="114" t="str">
        <f>IF([7]道具信息!A410="","",[7]道具信息!A410)</f>
        <v/>
      </c>
      <c r="B410" s="114" t="str">
        <f>IF([7]道具信息!B410="","",[7]道具信息!B410)</f>
        <v/>
      </c>
      <c r="C410" s="114" t="str">
        <f>IF([7]道具信息!C410="","",[7]道具信息!C410)</f>
        <v/>
      </c>
      <c r="D410" s="114" t="str">
        <f>IF([7]道具信息!D410="","",[7]道具信息!D410)</f>
        <v/>
      </c>
      <c r="E410" s="114" t="str">
        <f>IF([7]道具信息!E410="","",[7]道具信息!E410)</f>
        <v/>
      </c>
      <c r="F410" s="114">
        <f>IF([7]道具信息!F410="","",[7]道具信息!F410)</f>
        <v>1</v>
      </c>
      <c r="G410" s="114">
        <f>IF([7]道具信息!G410="","",[7]道具信息!G410)</f>
        <v>1</v>
      </c>
      <c r="H410" s="114">
        <f>IF([7]道具信息!H410="","",[7]道具信息!H410)</f>
        <v>1</v>
      </c>
      <c r="I410" s="114" t="str">
        <f>IF([7]道具信息!I410="","",[7]道具信息!I410)</f>
        <v/>
      </c>
      <c r="J410" s="114" t="str">
        <f>IF([7]道具信息!J410="","",[7]道具信息!J410)</f>
        <v/>
      </c>
      <c r="K410" s="114" t="str">
        <f>IF([7]道具信息!K410="","",[7]道具信息!K410)</f>
        <v/>
      </c>
      <c r="L410" s="114" t="str">
        <f>IF([7]道具信息!L410="","",[7]道具信息!L410)</f>
        <v/>
      </c>
      <c r="M410" s="114" t="str">
        <f>IF([7]道具信息!M410="","",[7]道具信息!M410)</f>
        <v/>
      </c>
      <c r="N410" s="114" t="str">
        <f>IF([7]道具信息!N410="","",[7]道具信息!N410)</f>
        <v/>
      </c>
      <c r="O410" s="114" t="str">
        <f>IF([7]道具信息!O410="","",[7]道具信息!O410)</f>
        <v/>
      </c>
      <c r="P410" s="114" t="str">
        <f>IF([7]道具信息!P410="","",[7]道具信息!P410)</f>
        <v/>
      </c>
      <c r="Q410" s="114" t="str">
        <f>IF([7]道具信息!Q410="","",[7]道具信息!Q410)</f>
        <v/>
      </c>
      <c r="R410" s="114" t="str">
        <f>IF([7]道具信息!R410="","",[7]道具信息!R410)</f>
        <v/>
      </c>
      <c r="S410" s="114" t="str">
        <f>IF([7]道具信息!S410="","",[7]道具信息!S410)</f>
        <v/>
      </c>
      <c r="T410" s="114" t="str">
        <f>IF([7]道具信息!T410="","",[7]道具信息!T410)</f>
        <v/>
      </c>
      <c r="U410" s="114" t="str">
        <f>IF([7]道具信息!U410="","",[7]道具信息!U410)</f>
        <v/>
      </c>
      <c r="V410" s="114" t="str">
        <f>IF([7]道具信息!V410="","",[7]道具信息!V410)</f>
        <v/>
      </c>
      <c r="W410" s="114" t="str">
        <f>IF([7]道具信息!W410="","",[7]道具信息!W410)</f>
        <v/>
      </c>
      <c r="X410" s="114" t="str">
        <f>IF([7]道具信息!X410="","",[7]道具信息!X410)</f>
        <v/>
      </c>
      <c r="Y410" s="114" t="str">
        <f>IF([7]道具信息!Y410="","",[7]道具信息!Y410)</f>
        <v/>
      </c>
      <c r="Z410" s="114" t="str">
        <f>IF([7]道具信息!Z410="","",[7]道具信息!Z410)</f>
        <v/>
      </c>
    </row>
    <row r="411" spans="1:26" x14ac:dyDescent="0.2">
      <c r="A411" s="114" t="str">
        <f>IF([7]道具信息!A411="","",[7]道具信息!A411)</f>
        <v/>
      </c>
      <c r="B411" s="114" t="str">
        <f>IF([7]道具信息!B411="","",[7]道具信息!B411)</f>
        <v/>
      </c>
      <c r="C411" s="114" t="str">
        <f>IF([7]道具信息!C411="","",[7]道具信息!C411)</f>
        <v/>
      </c>
      <c r="D411" s="114" t="str">
        <f>IF([7]道具信息!D411="","",[7]道具信息!D411)</f>
        <v/>
      </c>
      <c r="E411" s="114" t="str">
        <f>IF([7]道具信息!E411="","",[7]道具信息!E411)</f>
        <v/>
      </c>
      <c r="F411" s="114">
        <f>IF([7]道具信息!F411="","",[7]道具信息!F411)</f>
        <v>1</v>
      </c>
      <c r="G411" s="114">
        <f>IF([7]道具信息!G411="","",[7]道具信息!G411)</f>
        <v>1</v>
      </c>
      <c r="H411" s="114">
        <f>IF([7]道具信息!H411="","",[7]道具信息!H411)</f>
        <v>1</v>
      </c>
      <c r="I411" s="114" t="str">
        <f>IF([7]道具信息!I411="","",[7]道具信息!I411)</f>
        <v/>
      </c>
      <c r="J411" s="114" t="str">
        <f>IF([7]道具信息!J411="","",[7]道具信息!J411)</f>
        <v/>
      </c>
      <c r="K411" s="114" t="str">
        <f>IF([7]道具信息!K411="","",[7]道具信息!K411)</f>
        <v/>
      </c>
      <c r="L411" s="114" t="str">
        <f>IF([7]道具信息!L411="","",[7]道具信息!L411)</f>
        <v/>
      </c>
      <c r="M411" s="114" t="str">
        <f>IF([7]道具信息!M411="","",[7]道具信息!M411)</f>
        <v/>
      </c>
      <c r="N411" s="114" t="str">
        <f>IF([7]道具信息!N411="","",[7]道具信息!N411)</f>
        <v/>
      </c>
      <c r="O411" s="114" t="str">
        <f>IF([7]道具信息!O411="","",[7]道具信息!O411)</f>
        <v/>
      </c>
      <c r="P411" s="114" t="str">
        <f>IF([7]道具信息!P411="","",[7]道具信息!P411)</f>
        <v/>
      </c>
      <c r="Q411" s="114" t="str">
        <f>IF([7]道具信息!Q411="","",[7]道具信息!Q411)</f>
        <v/>
      </c>
      <c r="R411" s="114" t="str">
        <f>IF([7]道具信息!R411="","",[7]道具信息!R411)</f>
        <v/>
      </c>
      <c r="S411" s="114" t="str">
        <f>IF([7]道具信息!S411="","",[7]道具信息!S411)</f>
        <v/>
      </c>
      <c r="T411" s="114" t="str">
        <f>IF([7]道具信息!T411="","",[7]道具信息!T411)</f>
        <v/>
      </c>
      <c r="U411" s="114" t="str">
        <f>IF([7]道具信息!U411="","",[7]道具信息!U411)</f>
        <v/>
      </c>
      <c r="V411" s="114" t="str">
        <f>IF([7]道具信息!V411="","",[7]道具信息!V411)</f>
        <v/>
      </c>
      <c r="W411" s="114" t="str">
        <f>IF([7]道具信息!W411="","",[7]道具信息!W411)</f>
        <v/>
      </c>
      <c r="X411" s="114" t="str">
        <f>IF([7]道具信息!X411="","",[7]道具信息!X411)</f>
        <v/>
      </c>
      <c r="Y411" s="114" t="str">
        <f>IF([7]道具信息!Y411="","",[7]道具信息!Y411)</f>
        <v/>
      </c>
      <c r="Z411" s="114" t="str">
        <f>IF([7]道具信息!Z411="","",[7]道具信息!Z411)</f>
        <v/>
      </c>
    </row>
    <row r="412" spans="1:26" x14ac:dyDescent="0.2">
      <c r="A412" s="114" t="str">
        <f>IF([7]道具信息!A412="","",[7]道具信息!A412)</f>
        <v/>
      </c>
      <c r="B412" s="114" t="str">
        <f>IF([7]道具信息!B412="","",[7]道具信息!B412)</f>
        <v/>
      </c>
      <c r="C412" s="114" t="str">
        <f>IF([7]道具信息!C412="","",[7]道具信息!C412)</f>
        <v/>
      </c>
      <c r="D412" s="114" t="str">
        <f>IF([7]道具信息!D412="","",[7]道具信息!D412)</f>
        <v/>
      </c>
      <c r="E412" s="114" t="str">
        <f>IF([7]道具信息!E412="","",[7]道具信息!E412)</f>
        <v/>
      </c>
      <c r="F412" s="114">
        <f>IF([7]道具信息!F412="","",[7]道具信息!F412)</f>
        <v>1</v>
      </c>
      <c r="G412" s="114">
        <f>IF([7]道具信息!G412="","",[7]道具信息!G412)</f>
        <v>1</v>
      </c>
      <c r="H412" s="114">
        <f>IF([7]道具信息!H412="","",[7]道具信息!H412)</f>
        <v>1</v>
      </c>
      <c r="I412" s="114" t="str">
        <f>IF([7]道具信息!I412="","",[7]道具信息!I412)</f>
        <v/>
      </c>
      <c r="J412" s="114" t="str">
        <f>IF([7]道具信息!J412="","",[7]道具信息!J412)</f>
        <v/>
      </c>
      <c r="K412" s="114" t="str">
        <f>IF([7]道具信息!K412="","",[7]道具信息!K412)</f>
        <v/>
      </c>
      <c r="L412" s="114" t="str">
        <f>IF([7]道具信息!L412="","",[7]道具信息!L412)</f>
        <v/>
      </c>
      <c r="M412" s="114" t="str">
        <f>IF([7]道具信息!M412="","",[7]道具信息!M412)</f>
        <v/>
      </c>
      <c r="N412" s="114" t="str">
        <f>IF([7]道具信息!N412="","",[7]道具信息!N412)</f>
        <v/>
      </c>
      <c r="O412" s="114" t="str">
        <f>IF([7]道具信息!O412="","",[7]道具信息!O412)</f>
        <v/>
      </c>
      <c r="P412" s="114" t="str">
        <f>IF([7]道具信息!P412="","",[7]道具信息!P412)</f>
        <v/>
      </c>
      <c r="Q412" s="114" t="str">
        <f>IF([7]道具信息!Q412="","",[7]道具信息!Q412)</f>
        <v/>
      </c>
      <c r="R412" s="114" t="str">
        <f>IF([7]道具信息!R412="","",[7]道具信息!R412)</f>
        <v/>
      </c>
      <c r="S412" s="114" t="str">
        <f>IF([7]道具信息!S412="","",[7]道具信息!S412)</f>
        <v/>
      </c>
      <c r="T412" s="114" t="str">
        <f>IF([7]道具信息!T412="","",[7]道具信息!T412)</f>
        <v/>
      </c>
      <c r="U412" s="114" t="str">
        <f>IF([7]道具信息!U412="","",[7]道具信息!U412)</f>
        <v/>
      </c>
      <c r="V412" s="114" t="str">
        <f>IF([7]道具信息!V412="","",[7]道具信息!V412)</f>
        <v/>
      </c>
      <c r="W412" s="114" t="str">
        <f>IF([7]道具信息!W412="","",[7]道具信息!W412)</f>
        <v/>
      </c>
      <c r="X412" s="114" t="str">
        <f>IF([7]道具信息!X412="","",[7]道具信息!X412)</f>
        <v/>
      </c>
      <c r="Y412" s="114" t="str">
        <f>IF([7]道具信息!Y412="","",[7]道具信息!Y412)</f>
        <v/>
      </c>
      <c r="Z412" s="114" t="str">
        <f>IF([7]道具信息!Z412="","",[7]道具信息!Z412)</f>
        <v/>
      </c>
    </row>
    <row r="413" spans="1:26" x14ac:dyDescent="0.2">
      <c r="A413" s="114" t="str">
        <f>IF([7]道具信息!A413="","",[7]道具信息!A413)</f>
        <v/>
      </c>
      <c r="B413" s="114" t="str">
        <f>IF([7]道具信息!B413="","",[7]道具信息!B413)</f>
        <v/>
      </c>
      <c r="C413" s="114" t="str">
        <f>IF([7]道具信息!C413="","",[7]道具信息!C413)</f>
        <v/>
      </c>
      <c r="D413" s="114" t="str">
        <f>IF([7]道具信息!D413="","",[7]道具信息!D413)</f>
        <v/>
      </c>
      <c r="E413" s="114" t="str">
        <f>IF([7]道具信息!E413="","",[7]道具信息!E413)</f>
        <v/>
      </c>
      <c r="F413" s="114">
        <f>IF([7]道具信息!F413="","",[7]道具信息!F413)</f>
        <v>1</v>
      </c>
      <c r="G413" s="114">
        <f>IF([7]道具信息!G413="","",[7]道具信息!G413)</f>
        <v>1</v>
      </c>
      <c r="H413" s="114">
        <f>IF([7]道具信息!H413="","",[7]道具信息!H413)</f>
        <v>1</v>
      </c>
      <c r="I413" s="114" t="str">
        <f>IF([7]道具信息!I413="","",[7]道具信息!I413)</f>
        <v/>
      </c>
      <c r="J413" s="114" t="str">
        <f>IF([7]道具信息!J413="","",[7]道具信息!J413)</f>
        <v/>
      </c>
      <c r="K413" s="114" t="str">
        <f>IF([7]道具信息!K413="","",[7]道具信息!K413)</f>
        <v/>
      </c>
      <c r="L413" s="114" t="str">
        <f>IF([7]道具信息!L413="","",[7]道具信息!L413)</f>
        <v/>
      </c>
      <c r="M413" s="114" t="str">
        <f>IF([7]道具信息!M413="","",[7]道具信息!M413)</f>
        <v/>
      </c>
      <c r="N413" s="114" t="str">
        <f>IF([7]道具信息!N413="","",[7]道具信息!N413)</f>
        <v/>
      </c>
      <c r="O413" s="114" t="str">
        <f>IF([7]道具信息!O413="","",[7]道具信息!O413)</f>
        <v/>
      </c>
      <c r="P413" s="114" t="str">
        <f>IF([7]道具信息!P413="","",[7]道具信息!P413)</f>
        <v/>
      </c>
      <c r="Q413" s="114" t="str">
        <f>IF([7]道具信息!Q413="","",[7]道具信息!Q413)</f>
        <v/>
      </c>
      <c r="R413" s="114" t="str">
        <f>IF([7]道具信息!R413="","",[7]道具信息!R413)</f>
        <v/>
      </c>
      <c r="S413" s="114" t="str">
        <f>IF([7]道具信息!S413="","",[7]道具信息!S413)</f>
        <v/>
      </c>
      <c r="T413" s="114" t="str">
        <f>IF([7]道具信息!T413="","",[7]道具信息!T413)</f>
        <v/>
      </c>
      <c r="U413" s="114" t="str">
        <f>IF([7]道具信息!U413="","",[7]道具信息!U413)</f>
        <v/>
      </c>
      <c r="V413" s="114" t="str">
        <f>IF([7]道具信息!V413="","",[7]道具信息!V413)</f>
        <v/>
      </c>
      <c r="W413" s="114" t="str">
        <f>IF([7]道具信息!W413="","",[7]道具信息!W413)</f>
        <v/>
      </c>
      <c r="X413" s="114" t="str">
        <f>IF([7]道具信息!X413="","",[7]道具信息!X413)</f>
        <v/>
      </c>
      <c r="Y413" s="114" t="str">
        <f>IF([7]道具信息!Y413="","",[7]道具信息!Y413)</f>
        <v/>
      </c>
      <c r="Z413" s="114" t="str">
        <f>IF([7]道具信息!Z413="","",[7]道具信息!Z413)</f>
        <v/>
      </c>
    </row>
    <row r="414" spans="1:26" x14ac:dyDescent="0.2">
      <c r="A414" s="114" t="str">
        <f>IF([7]道具信息!A414="","",[7]道具信息!A414)</f>
        <v/>
      </c>
      <c r="B414" s="114" t="str">
        <f>IF([7]道具信息!B414="","",[7]道具信息!B414)</f>
        <v/>
      </c>
      <c r="C414" s="114" t="str">
        <f>IF([7]道具信息!C414="","",[7]道具信息!C414)</f>
        <v/>
      </c>
      <c r="D414" s="114" t="str">
        <f>IF([7]道具信息!D414="","",[7]道具信息!D414)</f>
        <v/>
      </c>
      <c r="E414" s="114" t="str">
        <f>IF([7]道具信息!E414="","",[7]道具信息!E414)</f>
        <v/>
      </c>
      <c r="F414" s="114">
        <f>IF([7]道具信息!F414="","",[7]道具信息!F414)</f>
        <v>1</v>
      </c>
      <c r="G414" s="114">
        <f>IF([7]道具信息!G414="","",[7]道具信息!G414)</f>
        <v>1</v>
      </c>
      <c r="H414" s="114">
        <f>IF([7]道具信息!H414="","",[7]道具信息!H414)</f>
        <v>1</v>
      </c>
      <c r="I414" s="114" t="str">
        <f>IF([7]道具信息!I414="","",[7]道具信息!I414)</f>
        <v/>
      </c>
      <c r="J414" s="114" t="str">
        <f>IF([7]道具信息!J414="","",[7]道具信息!J414)</f>
        <v/>
      </c>
      <c r="K414" s="114" t="str">
        <f>IF([7]道具信息!K414="","",[7]道具信息!K414)</f>
        <v/>
      </c>
      <c r="L414" s="114" t="str">
        <f>IF([7]道具信息!L414="","",[7]道具信息!L414)</f>
        <v/>
      </c>
      <c r="M414" s="114" t="str">
        <f>IF([7]道具信息!M414="","",[7]道具信息!M414)</f>
        <v/>
      </c>
      <c r="N414" s="114" t="str">
        <f>IF([7]道具信息!N414="","",[7]道具信息!N414)</f>
        <v/>
      </c>
      <c r="O414" s="114" t="str">
        <f>IF([7]道具信息!O414="","",[7]道具信息!O414)</f>
        <v/>
      </c>
      <c r="P414" s="114" t="str">
        <f>IF([7]道具信息!P414="","",[7]道具信息!P414)</f>
        <v/>
      </c>
      <c r="Q414" s="114" t="str">
        <f>IF([7]道具信息!Q414="","",[7]道具信息!Q414)</f>
        <v/>
      </c>
      <c r="R414" s="114" t="str">
        <f>IF([7]道具信息!R414="","",[7]道具信息!R414)</f>
        <v/>
      </c>
      <c r="S414" s="114" t="str">
        <f>IF([7]道具信息!S414="","",[7]道具信息!S414)</f>
        <v/>
      </c>
      <c r="T414" s="114" t="str">
        <f>IF([7]道具信息!T414="","",[7]道具信息!T414)</f>
        <v/>
      </c>
      <c r="U414" s="114" t="str">
        <f>IF([7]道具信息!U414="","",[7]道具信息!U414)</f>
        <v/>
      </c>
      <c r="V414" s="114" t="str">
        <f>IF([7]道具信息!V414="","",[7]道具信息!V414)</f>
        <v/>
      </c>
      <c r="W414" s="114" t="str">
        <f>IF([7]道具信息!W414="","",[7]道具信息!W414)</f>
        <v/>
      </c>
      <c r="X414" s="114" t="str">
        <f>IF([7]道具信息!X414="","",[7]道具信息!X414)</f>
        <v/>
      </c>
      <c r="Y414" s="114" t="str">
        <f>IF([7]道具信息!Y414="","",[7]道具信息!Y414)</f>
        <v/>
      </c>
      <c r="Z414" s="114" t="str">
        <f>IF([7]道具信息!Z414="","",[7]道具信息!Z414)</f>
        <v/>
      </c>
    </row>
    <row r="415" spans="1:26" x14ac:dyDescent="0.2">
      <c r="A415" s="114" t="str">
        <f>IF([7]道具信息!A415="","",[7]道具信息!A415)</f>
        <v/>
      </c>
      <c r="B415" s="114" t="str">
        <f>IF([7]道具信息!B415="","",[7]道具信息!B415)</f>
        <v/>
      </c>
      <c r="C415" s="114" t="str">
        <f>IF([7]道具信息!C415="","",[7]道具信息!C415)</f>
        <v/>
      </c>
      <c r="D415" s="114" t="str">
        <f>IF([7]道具信息!D415="","",[7]道具信息!D415)</f>
        <v/>
      </c>
      <c r="E415" s="114" t="str">
        <f>IF([7]道具信息!E415="","",[7]道具信息!E415)</f>
        <v/>
      </c>
      <c r="F415" s="114">
        <f>IF([7]道具信息!F415="","",[7]道具信息!F415)</f>
        <v>1</v>
      </c>
      <c r="G415" s="114">
        <f>IF([7]道具信息!G415="","",[7]道具信息!G415)</f>
        <v>1</v>
      </c>
      <c r="H415" s="114">
        <f>IF([7]道具信息!H415="","",[7]道具信息!H415)</f>
        <v>1</v>
      </c>
      <c r="I415" s="114" t="str">
        <f>IF([7]道具信息!I415="","",[7]道具信息!I415)</f>
        <v/>
      </c>
      <c r="J415" s="114" t="str">
        <f>IF([7]道具信息!J415="","",[7]道具信息!J415)</f>
        <v/>
      </c>
      <c r="K415" s="114" t="str">
        <f>IF([7]道具信息!K415="","",[7]道具信息!K415)</f>
        <v/>
      </c>
      <c r="L415" s="114" t="str">
        <f>IF([7]道具信息!L415="","",[7]道具信息!L415)</f>
        <v/>
      </c>
      <c r="M415" s="114" t="str">
        <f>IF([7]道具信息!M415="","",[7]道具信息!M415)</f>
        <v/>
      </c>
      <c r="N415" s="114" t="str">
        <f>IF([7]道具信息!N415="","",[7]道具信息!N415)</f>
        <v/>
      </c>
      <c r="O415" s="114" t="str">
        <f>IF([7]道具信息!O415="","",[7]道具信息!O415)</f>
        <v/>
      </c>
      <c r="P415" s="114" t="str">
        <f>IF([7]道具信息!P415="","",[7]道具信息!P415)</f>
        <v/>
      </c>
      <c r="Q415" s="114" t="str">
        <f>IF([7]道具信息!Q415="","",[7]道具信息!Q415)</f>
        <v/>
      </c>
      <c r="R415" s="114" t="str">
        <f>IF([7]道具信息!R415="","",[7]道具信息!R415)</f>
        <v/>
      </c>
      <c r="S415" s="114" t="str">
        <f>IF([7]道具信息!S415="","",[7]道具信息!S415)</f>
        <v/>
      </c>
      <c r="T415" s="114" t="str">
        <f>IF([7]道具信息!T415="","",[7]道具信息!T415)</f>
        <v/>
      </c>
      <c r="U415" s="114" t="str">
        <f>IF([7]道具信息!U415="","",[7]道具信息!U415)</f>
        <v/>
      </c>
      <c r="V415" s="114" t="str">
        <f>IF([7]道具信息!V415="","",[7]道具信息!V415)</f>
        <v/>
      </c>
      <c r="W415" s="114" t="str">
        <f>IF([7]道具信息!W415="","",[7]道具信息!W415)</f>
        <v/>
      </c>
      <c r="X415" s="114" t="str">
        <f>IF([7]道具信息!X415="","",[7]道具信息!X415)</f>
        <v/>
      </c>
      <c r="Y415" s="114" t="str">
        <f>IF([7]道具信息!Y415="","",[7]道具信息!Y415)</f>
        <v/>
      </c>
      <c r="Z415" s="114" t="str">
        <f>IF([7]道具信息!Z415="","",[7]道具信息!Z415)</f>
        <v/>
      </c>
    </row>
    <row r="416" spans="1:26" x14ac:dyDescent="0.2">
      <c r="A416" s="114" t="str">
        <f>IF([7]道具信息!A416="","",[7]道具信息!A416)</f>
        <v/>
      </c>
      <c r="B416" s="114" t="str">
        <f>IF([7]道具信息!B416="","",[7]道具信息!B416)</f>
        <v/>
      </c>
      <c r="C416" s="114" t="str">
        <f>IF([7]道具信息!C416="","",[7]道具信息!C416)</f>
        <v/>
      </c>
      <c r="D416" s="114" t="str">
        <f>IF([7]道具信息!D416="","",[7]道具信息!D416)</f>
        <v/>
      </c>
      <c r="E416" s="114" t="str">
        <f>IF([7]道具信息!E416="","",[7]道具信息!E416)</f>
        <v/>
      </c>
      <c r="F416" s="114">
        <f>IF([7]道具信息!F416="","",[7]道具信息!F416)</f>
        <v>1</v>
      </c>
      <c r="G416" s="114">
        <f>IF([7]道具信息!G416="","",[7]道具信息!G416)</f>
        <v>1</v>
      </c>
      <c r="H416" s="114">
        <f>IF([7]道具信息!H416="","",[7]道具信息!H416)</f>
        <v>1</v>
      </c>
      <c r="I416" s="114" t="str">
        <f>IF([7]道具信息!I416="","",[7]道具信息!I416)</f>
        <v/>
      </c>
      <c r="J416" s="114" t="str">
        <f>IF([7]道具信息!J416="","",[7]道具信息!J416)</f>
        <v/>
      </c>
      <c r="K416" s="114" t="str">
        <f>IF([7]道具信息!K416="","",[7]道具信息!K416)</f>
        <v/>
      </c>
      <c r="L416" s="114" t="str">
        <f>IF([7]道具信息!L416="","",[7]道具信息!L416)</f>
        <v/>
      </c>
      <c r="M416" s="114" t="str">
        <f>IF([7]道具信息!M416="","",[7]道具信息!M416)</f>
        <v/>
      </c>
      <c r="N416" s="114" t="str">
        <f>IF([7]道具信息!N416="","",[7]道具信息!N416)</f>
        <v/>
      </c>
      <c r="O416" s="114" t="str">
        <f>IF([7]道具信息!O416="","",[7]道具信息!O416)</f>
        <v/>
      </c>
      <c r="P416" s="114" t="str">
        <f>IF([7]道具信息!P416="","",[7]道具信息!P416)</f>
        <v/>
      </c>
      <c r="Q416" s="114" t="str">
        <f>IF([7]道具信息!Q416="","",[7]道具信息!Q416)</f>
        <v/>
      </c>
      <c r="R416" s="114" t="str">
        <f>IF([7]道具信息!R416="","",[7]道具信息!R416)</f>
        <v/>
      </c>
      <c r="S416" s="114" t="str">
        <f>IF([7]道具信息!S416="","",[7]道具信息!S416)</f>
        <v/>
      </c>
      <c r="T416" s="114" t="str">
        <f>IF([7]道具信息!T416="","",[7]道具信息!T416)</f>
        <v/>
      </c>
      <c r="U416" s="114" t="str">
        <f>IF([7]道具信息!U416="","",[7]道具信息!U416)</f>
        <v/>
      </c>
      <c r="V416" s="114" t="str">
        <f>IF([7]道具信息!V416="","",[7]道具信息!V416)</f>
        <v/>
      </c>
      <c r="W416" s="114" t="str">
        <f>IF([7]道具信息!W416="","",[7]道具信息!W416)</f>
        <v/>
      </c>
      <c r="X416" s="114" t="str">
        <f>IF([7]道具信息!X416="","",[7]道具信息!X416)</f>
        <v/>
      </c>
      <c r="Y416" s="114" t="str">
        <f>IF([7]道具信息!Y416="","",[7]道具信息!Y416)</f>
        <v/>
      </c>
      <c r="Z416" s="114" t="str">
        <f>IF([7]道具信息!Z416="","",[7]道具信息!Z416)</f>
        <v/>
      </c>
    </row>
    <row r="417" spans="1:26" x14ac:dyDescent="0.2">
      <c r="A417" s="114" t="str">
        <f>IF([7]道具信息!A417="","",[7]道具信息!A417)</f>
        <v/>
      </c>
      <c r="B417" s="114" t="str">
        <f>IF([7]道具信息!B417="","",[7]道具信息!B417)</f>
        <v/>
      </c>
      <c r="C417" s="114" t="str">
        <f>IF([7]道具信息!C417="","",[7]道具信息!C417)</f>
        <v/>
      </c>
      <c r="D417" s="114" t="str">
        <f>IF([7]道具信息!D417="","",[7]道具信息!D417)</f>
        <v/>
      </c>
      <c r="E417" s="114" t="str">
        <f>IF([7]道具信息!E417="","",[7]道具信息!E417)</f>
        <v/>
      </c>
      <c r="F417" s="114">
        <f>IF([7]道具信息!F417="","",[7]道具信息!F417)</f>
        <v>1</v>
      </c>
      <c r="G417" s="114">
        <f>IF([7]道具信息!G417="","",[7]道具信息!G417)</f>
        <v>1</v>
      </c>
      <c r="H417" s="114">
        <f>IF([7]道具信息!H417="","",[7]道具信息!H417)</f>
        <v>1</v>
      </c>
      <c r="I417" s="114" t="str">
        <f>IF([7]道具信息!I417="","",[7]道具信息!I417)</f>
        <v/>
      </c>
      <c r="J417" s="114" t="str">
        <f>IF([7]道具信息!J417="","",[7]道具信息!J417)</f>
        <v/>
      </c>
      <c r="K417" s="114" t="str">
        <f>IF([7]道具信息!K417="","",[7]道具信息!K417)</f>
        <v/>
      </c>
      <c r="L417" s="114" t="str">
        <f>IF([7]道具信息!L417="","",[7]道具信息!L417)</f>
        <v/>
      </c>
      <c r="M417" s="114" t="str">
        <f>IF([7]道具信息!M417="","",[7]道具信息!M417)</f>
        <v/>
      </c>
      <c r="N417" s="114" t="str">
        <f>IF([7]道具信息!N417="","",[7]道具信息!N417)</f>
        <v/>
      </c>
      <c r="O417" s="114" t="str">
        <f>IF([7]道具信息!O417="","",[7]道具信息!O417)</f>
        <v/>
      </c>
      <c r="P417" s="114" t="str">
        <f>IF([7]道具信息!P417="","",[7]道具信息!P417)</f>
        <v/>
      </c>
      <c r="Q417" s="114" t="str">
        <f>IF([7]道具信息!Q417="","",[7]道具信息!Q417)</f>
        <v/>
      </c>
      <c r="R417" s="114" t="str">
        <f>IF([7]道具信息!R417="","",[7]道具信息!R417)</f>
        <v/>
      </c>
      <c r="S417" s="114" t="str">
        <f>IF([7]道具信息!S417="","",[7]道具信息!S417)</f>
        <v/>
      </c>
      <c r="T417" s="114" t="str">
        <f>IF([7]道具信息!T417="","",[7]道具信息!T417)</f>
        <v/>
      </c>
      <c r="U417" s="114" t="str">
        <f>IF([7]道具信息!U417="","",[7]道具信息!U417)</f>
        <v/>
      </c>
      <c r="V417" s="114" t="str">
        <f>IF([7]道具信息!V417="","",[7]道具信息!V417)</f>
        <v/>
      </c>
      <c r="W417" s="114" t="str">
        <f>IF([7]道具信息!W417="","",[7]道具信息!W417)</f>
        <v/>
      </c>
      <c r="X417" s="114" t="str">
        <f>IF([7]道具信息!X417="","",[7]道具信息!X417)</f>
        <v/>
      </c>
      <c r="Y417" s="114" t="str">
        <f>IF([7]道具信息!Y417="","",[7]道具信息!Y417)</f>
        <v/>
      </c>
      <c r="Z417" s="114" t="str">
        <f>IF([7]道具信息!Z417="","",[7]道具信息!Z417)</f>
        <v/>
      </c>
    </row>
    <row r="418" spans="1:26" x14ac:dyDescent="0.2">
      <c r="A418" s="114" t="str">
        <f>IF([7]道具信息!A418="","",[7]道具信息!A418)</f>
        <v/>
      </c>
      <c r="B418" s="114" t="str">
        <f>IF([7]道具信息!B418="","",[7]道具信息!B418)</f>
        <v/>
      </c>
      <c r="C418" s="114" t="str">
        <f>IF([7]道具信息!C418="","",[7]道具信息!C418)</f>
        <v/>
      </c>
      <c r="D418" s="114" t="str">
        <f>IF([7]道具信息!D418="","",[7]道具信息!D418)</f>
        <v/>
      </c>
      <c r="E418" s="114" t="str">
        <f>IF([7]道具信息!E418="","",[7]道具信息!E418)</f>
        <v/>
      </c>
      <c r="F418" s="114">
        <f>IF([7]道具信息!F418="","",[7]道具信息!F418)</f>
        <v>1</v>
      </c>
      <c r="G418" s="114">
        <f>IF([7]道具信息!G418="","",[7]道具信息!G418)</f>
        <v>1</v>
      </c>
      <c r="H418" s="114">
        <f>IF([7]道具信息!H418="","",[7]道具信息!H418)</f>
        <v>1</v>
      </c>
      <c r="I418" s="114" t="str">
        <f>IF([7]道具信息!I418="","",[7]道具信息!I418)</f>
        <v/>
      </c>
      <c r="J418" s="114" t="str">
        <f>IF([7]道具信息!J418="","",[7]道具信息!J418)</f>
        <v/>
      </c>
      <c r="K418" s="114" t="str">
        <f>IF([7]道具信息!K418="","",[7]道具信息!K418)</f>
        <v/>
      </c>
      <c r="L418" s="114" t="str">
        <f>IF([7]道具信息!L418="","",[7]道具信息!L418)</f>
        <v/>
      </c>
      <c r="M418" s="114" t="str">
        <f>IF([7]道具信息!M418="","",[7]道具信息!M418)</f>
        <v/>
      </c>
      <c r="N418" s="114" t="str">
        <f>IF([7]道具信息!N418="","",[7]道具信息!N418)</f>
        <v/>
      </c>
      <c r="O418" s="114" t="str">
        <f>IF([7]道具信息!O418="","",[7]道具信息!O418)</f>
        <v/>
      </c>
      <c r="P418" s="114" t="str">
        <f>IF([7]道具信息!P418="","",[7]道具信息!P418)</f>
        <v/>
      </c>
      <c r="Q418" s="114" t="str">
        <f>IF([7]道具信息!Q418="","",[7]道具信息!Q418)</f>
        <v/>
      </c>
      <c r="R418" s="114" t="str">
        <f>IF([7]道具信息!R418="","",[7]道具信息!R418)</f>
        <v/>
      </c>
      <c r="S418" s="114" t="str">
        <f>IF([7]道具信息!S418="","",[7]道具信息!S418)</f>
        <v/>
      </c>
      <c r="T418" s="114" t="str">
        <f>IF([7]道具信息!T418="","",[7]道具信息!T418)</f>
        <v/>
      </c>
      <c r="U418" s="114" t="str">
        <f>IF([7]道具信息!U418="","",[7]道具信息!U418)</f>
        <v/>
      </c>
      <c r="V418" s="114" t="str">
        <f>IF([7]道具信息!V418="","",[7]道具信息!V418)</f>
        <v/>
      </c>
      <c r="W418" s="114" t="str">
        <f>IF([7]道具信息!W418="","",[7]道具信息!W418)</f>
        <v/>
      </c>
      <c r="X418" s="114" t="str">
        <f>IF([7]道具信息!X418="","",[7]道具信息!X418)</f>
        <v/>
      </c>
      <c r="Y418" s="114" t="str">
        <f>IF([7]道具信息!Y418="","",[7]道具信息!Y418)</f>
        <v/>
      </c>
      <c r="Z418" s="114" t="str">
        <f>IF([7]道具信息!Z418="","",[7]道具信息!Z418)</f>
        <v/>
      </c>
    </row>
    <row r="419" spans="1:26" x14ac:dyDescent="0.2">
      <c r="A419" s="114" t="str">
        <f>IF([7]道具信息!A419="","",[7]道具信息!A419)</f>
        <v/>
      </c>
      <c r="B419" s="114" t="str">
        <f>IF([7]道具信息!B419="","",[7]道具信息!B419)</f>
        <v/>
      </c>
      <c r="C419" s="114" t="str">
        <f>IF([7]道具信息!C419="","",[7]道具信息!C419)</f>
        <v/>
      </c>
      <c r="D419" s="114" t="str">
        <f>IF([7]道具信息!D419="","",[7]道具信息!D419)</f>
        <v/>
      </c>
      <c r="E419" s="114" t="str">
        <f>IF([7]道具信息!E419="","",[7]道具信息!E419)</f>
        <v/>
      </c>
      <c r="F419" s="114" t="str">
        <f>IF([7]道具信息!F419="","",[7]道具信息!F419)</f>
        <v/>
      </c>
      <c r="G419" s="114" t="str">
        <f>IF([7]道具信息!G419="","",[7]道具信息!G419)</f>
        <v/>
      </c>
      <c r="H419" s="114" t="str">
        <f>IF([7]道具信息!H419="","",[7]道具信息!H419)</f>
        <v/>
      </c>
      <c r="I419" s="114" t="str">
        <f>IF([7]道具信息!I419="","",[7]道具信息!I419)</f>
        <v/>
      </c>
      <c r="J419" s="114" t="str">
        <f>IF([7]道具信息!J419="","",[7]道具信息!J419)</f>
        <v/>
      </c>
      <c r="K419" s="114" t="str">
        <f>IF([7]道具信息!K419="","",[7]道具信息!K419)</f>
        <v/>
      </c>
      <c r="L419" s="114" t="str">
        <f>IF([7]道具信息!L419="","",[7]道具信息!L419)</f>
        <v/>
      </c>
      <c r="M419" s="114" t="str">
        <f>IF([7]道具信息!M419="","",[7]道具信息!M419)</f>
        <v/>
      </c>
      <c r="N419" s="114" t="str">
        <f>IF([7]道具信息!N419="","",[7]道具信息!N419)</f>
        <v/>
      </c>
      <c r="O419" s="114" t="str">
        <f>IF([7]道具信息!O419="","",[7]道具信息!O419)</f>
        <v/>
      </c>
      <c r="P419" s="114" t="str">
        <f>IF([7]道具信息!P419="","",[7]道具信息!P419)</f>
        <v/>
      </c>
      <c r="Q419" s="114" t="str">
        <f>IF([7]道具信息!Q419="","",[7]道具信息!Q419)</f>
        <v/>
      </c>
      <c r="R419" s="114" t="str">
        <f>IF([7]道具信息!R419="","",[7]道具信息!R419)</f>
        <v/>
      </c>
      <c r="S419" s="114" t="str">
        <f>IF([7]道具信息!S419="","",[7]道具信息!S419)</f>
        <v/>
      </c>
      <c r="T419" s="114" t="str">
        <f>IF([7]道具信息!T419="","",[7]道具信息!T419)</f>
        <v/>
      </c>
      <c r="U419" s="114" t="str">
        <f>IF([7]道具信息!U419="","",[7]道具信息!U419)</f>
        <v/>
      </c>
      <c r="V419" s="114" t="str">
        <f>IF([7]道具信息!V419="","",[7]道具信息!V419)</f>
        <v/>
      </c>
      <c r="W419" s="114" t="str">
        <f>IF([7]道具信息!W419="","",[7]道具信息!W419)</f>
        <v/>
      </c>
      <c r="X419" s="114" t="str">
        <f>IF([7]道具信息!X419="","",[7]道具信息!X419)</f>
        <v/>
      </c>
      <c r="Y419" s="114" t="str">
        <f>IF([7]道具信息!Y419="","",[7]道具信息!Y419)</f>
        <v/>
      </c>
      <c r="Z419" s="114" t="str">
        <f>IF([7]道具信息!Z419="","",[7]道具信息!Z419)</f>
        <v/>
      </c>
    </row>
    <row r="420" spans="1:26" x14ac:dyDescent="0.2">
      <c r="A420" s="114" t="str">
        <f>IF([7]道具信息!A420="","",[7]道具信息!A420)</f>
        <v/>
      </c>
      <c r="B420" s="114" t="str">
        <f>IF([7]道具信息!B420="","",[7]道具信息!B420)</f>
        <v/>
      </c>
      <c r="C420" s="114" t="str">
        <f>IF([7]道具信息!C420="","",[7]道具信息!C420)</f>
        <v/>
      </c>
      <c r="D420" s="114" t="str">
        <f>IF([7]道具信息!D420="","",[7]道具信息!D420)</f>
        <v/>
      </c>
      <c r="E420" s="114" t="str">
        <f>IF([7]道具信息!E420="","",[7]道具信息!E420)</f>
        <v/>
      </c>
      <c r="F420" s="114" t="str">
        <f>IF([7]道具信息!F420="","",[7]道具信息!F420)</f>
        <v/>
      </c>
      <c r="G420" s="114" t="str">
        <f>IF([7]道具信息!G420="","",[7]道具信息!G420)</f>
        <v/>
      </c>
      <c r="H420" s="114" t="str">
        <f>IF([7]道具信息!H420="","",[7]道具信息!H420)</f>
        <v/>
      </c>
      <c r="I420" s="114" t="str">
        <f>IF([7]道具信息!I420="","",[7]道具信息!I420)</f>
        <v/>
      </c>
      <c r="J420" s="114" t="str">
        <f>IF([7]道具信息!J420="","",[7]道具信息!J420)</f>
        <v/>
      </c>
      <c r="K420" s="114" t="str">
        <f>IF([7]道具信息!K420="","",[7]道具信息!K420)</f>
        <v/>
      </c>
      <c r="L420" s="114" t="str">
        <f>IF([7]道具信息!L420="","",[7]道具信息!L420)</f>
        <v/>
      </c>
      <c r="M420" s="114" t="str">
        <f>IF([7]道具信息!M420="","",[7]道具信息!M420)</f>
        <v/>
      </c>
      <c r="N420" s="114" t="str">
        <f>IF([7]道具信息!N420="","",[7]道具信息!N420)</f>
        <v/>
      </c>
      <c r="O420" s="114" t="str">
        <f>IF([7]道具信息!O420="","",[7]道具信息!O420)</f>
        <v/>
      </c>
      <c r="P420" s="114" t="str">
        <f>IF([7]道具信息!P420="","",[7]道具信息!P420)</f>
        <v/>
      </c>
      <c r="Q420" s="114" t="str">
        <f>IF([7]道具信息!Q420="","",[7]道具信息!Q420)</f>
        <v/>
      </c>
      <c r="R420" s="114" t="str">
        <f>IF([7]道具信息!R420="","",[7]道具信息!R420)</f>
        <v/>
      </c>
      <c r="S420" s="114" t="str">
        <f>IF([7]道具信息!S420="","",[7]道具信息!S420)</f>
        <v/>
      </c>
      <c r="T420" s="114" t="str">
        <f>IF([7]道具信息!T420="","",[7]道具信息!T420)</f>
        <v/>
      </c>
      <c r="U420" s="114" t="str">
        <f>IF([7]道具信息!U420="","",[7]道具信息!U420)</f>
        <v/>
      </c>
      <c r="V420" s="114" t="str">
        <f>IF([7]道具信息!V420="","",[7]道具信息!V420)</f>
        <v/>
      </c>
      <c r="W420" s="114" t="str">
        <f>IF([7]道具信息!W420="","",[7]道具信息!W420)</f>
        <v/>
      </c>
      <c r="X420" s="114" t="str">
        <f>IF([7]道具信息!X420="","",[7]道具信息!X420)</f>
        <v/>
      </c>
      <c r="Y420" s="114" t="str">
        <f>IF([7]道具信息!Y420="","",[7]道具信息!Y420)</f>
        <v/>
      </c>
      <c r="Z420" s="114" t="str">
        <f>IF([7]道具信息!Z420="","",[7]道具信息!Z420)</f>
        <v/>
      </c>
    </row>
    <row r="421" spans="1:26" x14ac:dyDescent="0.2">
      <c r="A421" s="114" t="str">
        <f>IF([7]道具信息!A421="","",[7]道具信息!A421)</f>
        <v/>
      </c>
      <c r="B421" s="114" t="str">
        <f>IF([7]道具信息!B421="","",[7]道具信息!B421)</f>
        <v/>
      </c>
      <c r="C421" s="114" t="str">
        <f>IF([7]道具信息!C421="","",[7]道具信息!C421)</f>
        <v/>
      </c>
      <c r="D421" s="114" t="str">
        <f>IF([7]道具信息!D421="","",[7]道具信息!D421)</f>
        <v/>
      </c>
      <c r="E421" s="114" t="str">
        <f>IF([7]道具信息!E421="","",[7]道具信息!E421)</f>
        <v/>
      </c>
      <c r="F421" s="114" t="str">
        <f>IF([7]道具信息!F421="","",[7]道具信息!F421)</f>
        <v/>
      </c>
      <c r="G421" s="114" t="str">
        <f>IF([7]道具信息!G421="","",[7]道具信息!G421)</f>
        <v/>
      </c>
      <c r="H421" s="114" t="str">
        <f>IF([7]道具信息!H421="","",[7]道具信息!H421)</f>
        <v/>
      </c>
      <c r="I421" s="114" t="str">
        <f>IF([7]道具信息!I421="","",[7]道具信息!I421)</f>
        <v/>
      </c>
      <c r="J421" s="114" t="str">
        <f>IF([7]道具信息!J421="","",[7]道具信息!J421)</f>
        <v/>
      </c>
      <c r="K421" s="114" t="str">
        <f>IF([7]道具信息!K421="","",[7]道具信息!K421)</f>
        <v/>
      </c>
      <c r="L421" s="114" t="str">
        <f>IF([7]道具信息!L421="","",[7]道具信息!L421)</f>
        <v/>
      </c>
      <c r="M421" s="114" t="str">
        <f>IF([7]道具信息!M421="","",[7]道具信息!M421)</f>
        <v/>
      </c>
      <c r="N421" s="114" t="str">
        <f>IF([7]道具信息!N421="","",[7]道具信息!N421)</f>
        <v/>
      </c>
      <c r="O421" s="114" t="str">
        <f>IF([7]道具信息!O421="","",[7]道具信息!O421)</f>
        <v/>
      </c>
      <c r="P421" s="114" t="str">
        <f>IF([7]道具信息!P421="","",[7]道具信息!P421)</f>
        <v/>
      </c>
      <c r="Q421" s="114" t="str">
        <f>IF([7]道具信息!Q421="","",[7]道具信息!Q421)</f>
        <v/>
      </c>
      <c r="R421" s="114" t="str">
        <f>IF([7]道具信息!R421="","",[7]道具信息!R421)</f>
        <v/>
      </c>
      <c r="S421" s="114" t="str">
        <f>IF([7]道具信息!S421="","",[7]道具信息!S421)</f>
        <v/>
      </c>
      <c r="T421" s="114" t="str">
        <f>IF([7]道具信息!T421="","",[7]道具信息!T421)</f>
        <v/>
      </c>
      <c r="U421" s="114" t="str">
        <f>IF([7]道具信息!U421="","",[7]道具信息!U421)</f>
        <v/>
      </c>
      <c r="V421" s="114" t="str">
        <f>IF([7]道具信息!V421="","",[7]道具信息!V421)</f>
        <v/>
      </c>
      <c r="W421" s="114" t="str">
        <f>IF([7]道具信息!W421="","",[7]道具信息!W421)</f>
        <v/>
      </c>
      <c r="X421" s="114" t="str">
        <f>IF([7]道具信息!X421="","",[7]道具信息!X421)</f>
        <v/>
      </c>
      <c r="Y421" s="114" t="str">
        <f>IF([7]道具信息!Y421="","",[7]道具信息!Y421)</f>
        <v/>
      </c>
      <c r="Z421" s="114" t="str">
        <f>IF([7]道具信息!Z421="","",[7]道具信息!Z421)</f>
        <v/>
      </c>
    </row>
    <row r="422" spans="1:26" x14ac:dyDescent="0.2">
      <c r="A422" s="114" t="str">
        <f>IF([7]道具信息!A422="","",[7]道具信息!A422)</f>
        <v/>
      </c>
      <c r="B422" s="114" t="str">
        <f>IF([7]道具信息!B422="","",[7]道具信息!B422)</f>
        <v/>
      </c>
      <c r="C422" s="114" t="str">
        <f>IF([7]道具信息!C422="","",[7]道具信息!C422)</f>
        <v/>
      </c>
      <c r="D422" s="114" t="str">
        <f>IF([7]道具信息!D422="","",[7]道具信息!D422)</f>
        <v/>
      </c>
      <c r="E422" s="114" t="str">
        <f>IF([7]道具信息!E422="","",[7]道具信息!E422)</f>
        <v/>
      </c>
      <c r="F422" s="114" t="str">
        <f>IF([7]道具信息!F422="","",[7]道具信息!F422)</f>
        <v/>
      </c>
      <c r="G422" s="114" t="str">
        <f>IF([7]道具信息!G422="","",[7]道具信息!G422)</f>
        <v/>
      </c>
      <c r="H422" s="114" t="str">
        <f>IF([7]道具信息!H422="","",[7]道具信息!H422)</f>
        <v/>
      </c>
      <c r="I422" s="114" t="str">
        <f>IF([7]道具信息!I422="","",[7]道具信息!I422)</f>
        <v/>
      </c>
      <c r="J422" s="114" t="str">
        <f>IF([7]道具信息!J422="","",[7]道具信息!J422)</f>
        <v/>
      </c>
      <c r="K422" s="114" t="str">
        <f>IF([7]道具信息!K422="","",[7]道具信息!K422)</f>
        <v/>
      </c>
      <c r="L422" s="114" t="str">
        <f>IF([7]道具信息!L422="","",[7]道具信息!L422)</f>
        <v/>
      </c>
      <c r="M422" s="114" t="str">
        <f>IF([7]道具信息!M422="","",[7]道具信息!M422)</f>
        <v/>
      </c>
      <c r="N422" s="114" t="str">
        <f>IF([7]道具信息!N422="","",[7]道具信息!N422)</f>
        <v/>
      </c>
      <c r="O422" s="114" t="str">
        <f>IF([7]道具信息!O422="","",[7]道具信息!O422)</f>
        <v/>
      </c>
      <c r="P422" s="114" t="str">
        <f>IF([7]道具信息!P422="","",[7]道具信息!P422)</f>
        <v/>
      </c>
      <c r="Q422" s="114" t="str">
        <f>IF([7]道具信息!Q422="","",[7]道具信息!Q422)</f>
        <v/>
      </c>
      <c r="R422" s="114" t="str">
        <f>IF([7]道具信息!R422="","",[7]道具信息!R422)</f>
        <v/>
      </c>
      <c r="S422" s="114" t="str">
        <f>IF([7]道具信息!S422="","",[7]道具信息!S422)</f>
        <v/>
      </c>
      <c r="T422" s="114" t="str">
        <f>IF([7]道具信息!T422="","",[7]道具信息!T422)</f>
        <v/>
      </c>
      <c r="U422" s="114" t="str">
        <f>IF([7]道具信息!U422="","",[7]道具信息!U422)</f>
        <v/>
      </c>
      <c r="V422" s="114" t="str">
        <f>IF([7]道具信息!V422="","",[7]道具信息!V422)</f>
        <v/>
      </c>
      <c r="W422" s="114" t="str">
        <f>IF([7]道具信息!W422="","",[7]道具信息!W422)</f>
        <v/>
      </c>
      <c r="X422" s="114" t="str">
        <f>IF([7]道具信息!X422="","",[7]道具信息!X422)</f>
        <v/>
      </c>
      <c r="Y422" s="114" t="str">
        <f>IF([7]道具信息!Y422="","",[7]道具信息!Y422)</f>
        <v/>
      </c>
      <c r="Z422" s="114" t="str">
        <f>IF([7]道具信息!Z422="","",[7]道具信息!Z422)</f>
        <v/>
      </c>
    </row>
    <row r="423" spans="1:26" x14ac:dyDescent="0.2">
      <c r="A423" s="114" t="str">
        <f>IF([7]道具信息!A423="","",[7]道具信息!A423)</f>
        <v/>
      </c>
      <c r="B423" s="114" t="str">
        <f>IF([7]道具信息!B423="","",[7]道具信息!B423)</f>
        <v/>
      </c>
      <c r="C423" s="114" t="str">
        <f>IF([7]道具信息!C423="","",[7]道具信息!C423)</f>
        <v/>
      </c>
      <c r="D423" s="114" t="str">
        <f>IF([7]道具信息!D423="","",[7]道具信息!D423)</f>
        <v/>
      </c>
      <c r="E423" s="114" t="str">
        <f>IF([7]道具信息!E423="","",[7]道具信息!E423)</f>
        <v/>
      </c>
      <c r="F423" s="114" t="str">
        <f>IF([7]道具信息!F423="","",[7]道具信息!F423)</f>
        <v/>
      </c>
      <c r="G423" s="114" t="str">
        <f>IF([7]道具信息!G423="","",[7]道具信息!G423)</f>
        <v/>
      </c>
      <c r="H423" s="114" t="str">
        <f>IF([7]道具信息!H423="","",[7]道具信息!H423)</f>
        <v/>
      </c>
      <c r="I423" s="114" t="str">
        <f>IF([7]道具信息!I423="","",[7]道具信息!I423)</f>
        <v/>
      </c>
      <c r="J423" s="114" t="str">
        <f>IF([7]道具信息!J423="","",[7]道具信息!J423)</f>
        <v/>
      </c>
      <c r="K423" s="114" t="str">
        <f>IF([7]道具信息!K423="","",[7]道具信息!K423)</f>
        <v/>
      </c>
      <c r="L423" s="114" t="str">
        <f>IF([7]道具信息!L423="","",[7]道具信息!L423)</f>
        <v/>
      </c>
      <c r="M423" s="114" t="str">
        <f>IF([7]道具信息!M423="","",[7]道具信息!M423)</f>
        <v/>
      </c>
      <c r="N423" s="114" t="str">
        <f>IF([7]道具信息!N423="","",[7]道具信息!N423)</f>
        <v/>
      </c>
      <c r="O423" s="114" t="str">
        <f>IF([7]道具信息!O423="","",[7]道具信息!O423)</f>
        <v/>
      </c>
      <c r="P423" s="114" t="str">
        <f>IF([7]道具信息!P423="","",[7]道具信息!P423)</f>
        <v/>
      </c>
      <c r="Q423" s="114" t="str">
        <f>IF([7]道具信息!Q423="","",[7]道具信息!Q423)</f>
        <v/>
      </c>
      <c r="R423" s="114" t="str">
        <f>IF([7]道具信息!R423="","",[7]道具信息!R423)</f>
        <v/>
      </c>
      <c r="S423" s="114" t="str">
        <f>IF([7]道具信息!S423="","",[7]道具信息!S423)</f>
        <v/>
      </c>
      <c r="T423" s="114" t="str">
        <f>IF([7]道具信息!T423="","",[7]道具信息!T423)</f>
        <v/>
      </c>
      <c r="U423" s="114" t="str">
        <f>IF([7]道具信息!U423="","",[7]道具信息!U423)</f>
        <v/>
      </c>
      <c r="V423" s="114" t="str">
        <f>IF([7]道具信息!V423="","",[7]道具信息!V423)</f>
        <v/>
      </c>
      <c r="W423" s="114" t="str">
        <f>IF([7]道具信息!W423="","",[7]道具信息!W423)</f>
        <v/>
      </c>
      <c r="X423" s="114" t="str">
        <f>IF([7]道具信息!X423="","",[7]道具信息!X423)</f>
        <v/>
      </c>
      <c r="Y423" s="114" t="str">
        <f>IF([7]道具信息!Y423="","",[7]道具信息!Y423)</f>
        <v/>
      </c>
      <c r="Z423" s="114" t="str">
        <f>IF([7]道具信息!Z423="","",[7]道具信息!Z423)</f>
        <v/>
      </c>
    </row>
    <row r="424" spans="1:26" x14ac:dyDescent="0.2">
      <c r="A424" s="114" t="str">
        <f>IF([7]道具信息!A424="","",[7]道具信息!A424)</f>
        <v/>
      </c>
      <c r="B424" s="114" t="str">
        <f>IF([7]道具信息!B424="","",[7]道具信息!B424)</f>
        <v/>
      </c>
      <c r="C424" s="114" t="str">
        <f>IF([7]道具信息!C424="","",[7]道具信息!C424)</f>
        <v/>
      </c>
      <c r="D424" s="114" t="str">
        <f>IF([7]道具信息!D424="","",[7]道具信息!D424)</f>
        <v/>
      </c>
      <c r="E424" s="114" t="str">
        <f>IF([7]道具信息!E424="","",[7]道具信息!E424)</f>
        <v/>
      </c>
      <c r="F424" s="114" t="str">
        <f>IF([7]道具信息!F424="","",[7]道具信息!F424)</f>
        <v/>
      </c>
      <c r="G424" s="114" t="str">
        <f>IF([7]道具信息!G424="","",[7]道具信息!G424)</f>
        <v/>
      </c>
      <c r="H424" s="114" t="str">
        <f>IF([7]道具信息!H424="","",[7]道具信息!H424)</f>
        <v/>
      </c>
      <c r="I424" s="114" t="str">
        <f>IF([7]道具信息!I424="","",[7]道具信息!I424)</f>
        <v/>
      </c>
      <c r="J424" s="114" t="str">
        <f>IF([7]道具信息!J424="","",[7]道具信息!J424)</f>
        <v/>
      </c>
      <c r="K424" s="114" t="str">
        <f>IF([7]道具信息!K424="","",[7]道具信息!K424)</f>
        <v/>
      </c>
      <c r="L424" s="114" t="str">
        <f>IF([7]道具信息!L424="","",[7]道具信息!L424)</f>
        <v/>
      </c>
      <c r="M424" s="114" t="str">
        <f>IF([7]道具信息!M424="","",[7]道具信息!M424)</f>
        <v/>
      </c>
      <c r="N424" s="114" t="str">
        <f>IF([7]道具信息!N424="","",[7]道具信息!N424)</f>
        <v/>
      </c>
      <c r="O424" s="114" t="str">
        <f>IF([7]道具信息!O424="","",[7]道具信息!O424)</f>
        <v/>
      </c>
      <c r="P424" s="114" t="str">
        <f>IF([7]道具信息!P424="","",[7]道具信息!P424)</f>
        <v/>
      </c>
      <c r="Q424" s="114" t="str">
        <f>IF([7]道具信息!Q424="","",[7]道具信息!Q424)</f>
        <v/>
      </c>
      <c r="R424" s="114" t="str">
        <f>IF([7]道具信息!R424="","",[7]道具信息!R424)</f>
        <v/>
      </c>
      <c r="S424" s="114" t="str">
        <f>IF([7]道具信息!S424="","",[7]道具信息!S424)</f>
        <v/>
      </c>
      <c r="T424" s="114" t="str">
        <f>IF([7]道具信息!T424="","",[7]道具信息!T424)</f>
        <v/>
      </c>
      <c r="U424" s="114" t="str">
        <f>IF([7]道具信息!U424="","",[7]道具信息!U424)</f>
        <v/>
      </c>
      <c r="V424" s="114" t="str">
        <f>IF([7]道具信息!V424="","",[7]道具信息!V424)</f>
        <v/>
      </c>
      <c r="W424" s="114" t="str">
        <f>IF([7]道具信息!W424="","",[7]道具信息!W424)</f>
        <v/>
      </c>
      <c r="X424" s="114" t="str">
        <f>IF([7]道具信息!X424="","",[7]道具信息!X424)</f>
        <v/>
      </c>
      <c r="Y424" s="114" t="str">
        <f>IF([7]道具信息!Y424="","",[7]道具信息!Y424)</f>
        <v/>
      </c>
      <c r="Z424" s="114" t="str">
        <f>IF([7]道具信息!Z424="","",[7]道具信息!Z424)</f>
        <v/>
      </c>
    </row>
    <row r="425" spans="1:26" x14ac:dyDescent="0.2">
      <c r="A425" s="114" t="str">
        <f>IF([7]道具信息!A425="","",[7]道具信息!A425)</f>
        <v/>
      </c>
      <c r="B425" s="114" t="str">
        <f>IF([7]道具信息!B425="","",[7]道具信息!B425)</f>
        <v/>
      </c>
      <c r="C425" s="114" t="str">
        <f>IF([7]道具信息!C425="","",[7]道具信息!C425)</f>
        <v/>
      </c>
      <c r="D425" s="114" t="str">
        <f>IF([7]道具信息!D425="","",[7]道具信息!D425)</f>
        <v/>
      </c>
      <c r="E425" s="114" t="str">
        <f>IF([7]道具信息!E425="","",[7]道具信息!E425)</f>
        <v/>
      </c>
      <c r="F425" s="114" t="str">
        <f>IF([7]道具信息!F425="","",[7]道具信息!F425)</f>
        <v/>
      </c>
      <c r="G425" s="114" t="str">
        <f>IF([7]道具信息!G425="","",[7]道具信息!G425)</f>
        <v/>
      </c>
      <c r="H425" s="114" t="str">
        <f>IF([7]道具信息!H425="","",[7]道具信息!H425)</f>
        <v/>
      </c>
      <c r="I425" s="114" t="str">
        <f>IF([7]道具信息!I425="","",[7]道具信息!I425)</f>
        <v/>
      </c>
      <c r="J425" s="114" t="str">
        <f>IF([7]道具信息!J425="","",[7]道具信息!J425)</f>
        <v/>
      </c>
      <c r="K425" s="114" t="str">
        <f>IF([7]道具信息!K425="","",[7]道具信息!K425)</f>
        <v/>
      </c>
      <c r="L425" s="114" t="str">
        <f>IF([7]道具信息!L425="","",[7]道具信息!L425)</f>
        <v/>
      </c>
      <c r="M425" s="114" t="str">
        <f>IF([7]道具信息!M425="","",[7]道具信息!M425)</f>
        <v/>
      </c>
      <c r="N425" s="114" t="str">
        <f>IF([7]道具信息!N425="","",[7]道具信息!N425)</f>
        <v/>
      </c>
      <c r="O425" s="114" t="str">
        <f>IF([7]道具信息!O425="","",[7]道具信息!O425)</f>
        <v/>
      </c>
      <c r="P425" s="114" t="str">
        <f>IF([7]道具信息!P425="","",[7]道具信息!P425)</f>
        <v/>
      </c>
      <c r="Q425" s="114" t="str">
        <f>IF([7]道具信息!Q425="","",[7]道具信息!Q425)</f>
        <v/>
      </c>
      <c r="R425" s="114" t="str">
        <f>IF([7]道具信息!R425="","",[7]道具信息!R425)</f>
        <v/>
      </c>
      <c r="S425" s="114" t="str">
        <f>IF([7]道具信息!S425="","",[7]道具信息!S425)</f>
        <v/>
      </c>
      <c r="T425" s="114" t="str">
        <f>IF([7]道具信息!T425="","",[7]道具信息!T425)</f>
        <v/>
      </c>
      <c r="U425" s="114" t="str">
        <f>IF([7]道具信息!U425="","",[7]道具信息!U425)</f>
        <v/>
      </c>
      <c r="V425" s="114" t="str">
        <f>IF([7]道具信息!V425="","",[7]道具信息!V425)</f>
        <v/>
      </c>
      <c r="W425" s="114" t="str">
        <f>IF([7]道具信息!W425="","",[7]道具信息!W425)</f>
        <v/>
      </c>
      <c r="X425" s="114" t="str">
        <f>IF([7]道具信息!X425="","",[7]道具信息!X425)</f>
        <v/>
      </c>
      <c r="Y425" s="114" t="str">
        <f>IF([7]道具信息!Y425="","",[7]道具信息!Y425)</f>
        <v/>
      </c>
      <c r="Z425" s="114" t="str">
        <f>IF([7]道具信息!Z425="","",[7]道具信息!Z425)</f>
        <v/>
      </c>
    </row>
    <row r="426" spans="1:26" x14ac:dyDescent="0.2">
      <c r="A426" s="114" t="str">
        <f>IF([7]道具信息!A426="","",[7]道具信息!A426)</f>
        <v/>
      </c>
      <c r="B426" s="114" t="str">
        <f>IF([7]道具信息!B426="","",[7]道具信息!B426)</f>
        <v/>
      </c>
      <c r="C426" s="114" t="str">
        <f>IF([7]道具信息!C426="","",[7]道具信息!C426)</f>
        <v/>
      </c>
      <c r="D426" s="114" t="str">
        <f>IF([7]道具信息!D426="","",[7]道具信息!D426)</f>
        <v/>
      </c>
      <c r="E426" s="114" t="str">
        <f>IF([7]道具信息!E426="","",[7]道具信息!E426)</f>
        <v/>
      </c>
      <c r="F426" s="114" t="str">
        <f>IF([7]道具信息!F426="","",[7]道具信息!F426)</f>
        <v/>
      </c>
      <c r="G426" s="114" t="str">
        <f>IF([7]道具信息!G426="","",[7]道具信息!G426)</f>
        <v/>
      </c>
      <c r="H426" s="114" t="str">
        <f>IF([7]道具信息!H426="","",[7]道具信息!H426)</f>
        <v/>
      </c>
      <c r="I426" s="114" t="str">
        <f>IF([7]道具信息!I426="","",[7]道具信息!I426)</f>
        <v/>
      </c>
      <c r="J426" s="114" t="str">
        <f>IF([7]道具信息!J426="","",[7]道具信息!J426)</f>
        <v/>
      </c>
      <c r="K426" s="114" t="str">
        <f>IF([7]道具信息!K426="","",[7]道具信息!K426)</f>
        <v/>
      </c>
      <c r="L426" s="114" t="str">
        <f>IF([7]道具信息!L426="","",[7]道具信息!L426)</f>
        <v/>
      </c>
      <c r="M426" s="114" t="str">
        <f>IF([7]道具信息!M426="","",[7]道具信息!M426)</f>
        <v/>
      </c>
      <c r="N426" s="114" t="str">
        <f>IF([7]道具信息!N426="","",[7]道具信息!N426)</f>
        <v/>
      </c>
      <c r="O426" s="114" t="str">
        <f>IF([7]道具信息!O426="","",[7]道具信息!O426)</f>
        <v/>
      </c>
      <c r="P426" s="114" t="str">
        <f>IF([7]道具信息!P426="","",[7]道具信息!P426)</f>
        <v/>
      </c>
      <c r="Q426" s="114" t="str">
        <f>IF([7]道具信息!Q426="","",[7]道具信息!Q426)</f>
        <v/>
      </c>
      <c r="R426" s="114" t="str">
        <f>IF([7]道具信息!R426="","",[7]道具信息!R426)</f>
        <v/>
      </c>
      <c r="S426" s="114" t="str">
        <f>IF([7]道具信息!S426="","",[7]道具信息!S426)</f>
        <v/>
      </c>
      <c r="T426" s="114" t="str">
        <f>IF([7]道具信息!T426="","",[7]道具信息!T426)</f>
        <v/>
      </c>
      <c r="U426" s="114" t="str">
        <f>IF([7]道具信息!U426="","",[7]道具信息!U426)</f>
        <v/>
      </c>
      <c r="V426" s="114" t="str">
        <f>IF([7]道具信息!V426="","",[7]道具信息!V426)</f>
        <v/>
      </c>
      <c r="W426" s="114" t="str">
        <f>IF([7]道具信息!W426="","",[7]道具信息!W426)</f>
        <v/>
      </c>
      <c r="X426" s="114" t="str">
        <f>IF([7]道具信息!X426="","",[7]道具信息!X426)</f>
        <v/>
      </c>
      <c r="Y426" s="114" t="str">
        <f>IF([7]道具信息!Y426="","",[7]道具信息!Y426)</f>
        <v/>
      </c>
      <c r="Z426" s="114" t="str">
        <f>IF([7]道具信息!Z426="","",[7]道具信息!Z426)</f>
        <v/>
      </c>
    </row>
    <row r="427" spans="1:26" x14ac:dyDescent="0.2">
      <c r="A427" s="114" t="str">
        <f>IF([7]道具信息!A427="","",[7]道具信息!A427)</f>
        <v/>
      </c>
      <c r="B427" s="114" t="str">
        <f>IF([7]道具信息!B427="","",[7]道具信息!B427)</f>
        <v/>
      </c>
      <c r="C427" s="114" t="str">
        <f>IF([7]道具信息!C427="","",[7]道具信息!C427)</f>
        <v/>
      </c>
      <c r="D427" s="114" t="str">
        <f>IF([7]道具信息!D427="","",[7]道具信息!D427)</f>
        <v/>
      </c>
      <c r="E427" s="114" t="str">
        <f>IF([7]道具信息!E427="","",[7]道具信息!E427)</f>
        <v/>
      </c>
      <c r="F427" s="114" t="str">
        <f>IF([7]道具信息!F427="","",[7]道具信息!F427)</f>
        <v/>
      </c>
      <c r="G427" s="114" t="str">
        <f>IF([7]道具信息!G427="","",[7]道具信息!G427)</f>
        <v/>
      </c>
      <c r="H427" s="114" t="str">
        <f>IF([7]道具信息!H427="","",[7]道具信息!H427)</f>
        <v/>
      </c>
      <c r="I427" s="114" t="str">
        <f>IF([7]道具信息!I427="","",[7]道具信息!I427)</f>
        <v/>
      </c>
      <c r="J427" s="114" t="str">
        <f>IF([7]道具信息!J427="","",[7]道具信息!J427)</f>
        <v/>
      </c>
      <c r="K427" s="114" t="str">
        <f>IF([7]道具信息!K427="","",[7]道具信息!K427)</f>
        <v/>
      </c>
      <c r="L427" s="114" t="str">
        <f>IF([7]道具信息!L427="","",[7]道具信息!L427)</f>
        <v/>
      </c>
      <c r="M427" s="114" t="str">
        <f>IF([7]道具信息!M427="","",[7]道具信息!M427)</f>
        <v/>
      </c>
      <c r="N427" s="114" t="str">
        <f>IF([7]道具信息!N427="","",[7]道具信息!N427)</f>
        <v/>
      </c>
      <c r="O427" s="114" t="str">
        <f>IF([7]道具信息!O427="","",[7]道具信息!O427)</f>
        <v/>
      </c>
      <c r="P427" s="114" t="str">
        <f>IF([7]道具信息!P427="","",[7]道具信息!P427)</f>
        <v/>
      </c>
      <c r="Q427" s="114" t="str">
        <f>IF([7]道具信息!Q427="","",[7]道具信息!Q427)</f>
        <v/>
      </c>
      <c r="R427" s="114" t="str">
        <f>IF([7]道具信息!R427="","",[7]道具信息!R427)</f>
        <v/>
      </c>
      <c r="S427" s="114" t="str">
        <f>IF([7]道具信息!S427="","",[7]道具信息!S427)</f>
        <v/>
      </c>
      <c r="T427" s="114" t="str">
        <f>IF([7]道具信息!T427="","",[7]道具信息!T427)</f>
        <v/>
      </c>
      <c r="U427" s="114" t="str">
        <f>IF([7]道具信息!U427="","",[7]道具信息!U427)</f>
        <v/>
      </c>
      <c r="V427" s="114" t="str">
        <f>IF([7]道具信息!V427="","",[7]道具信息!V427)</f>
        <v/>
      </c>
      <c r="W427" s="114" t="str">
        <f>IF([7]道具信息!W427="","",[7]道具信息!W427)</f>
        <v/>
      </c>
      <c r="X427" s="114" t="str">
        <f>IF([7]道具信息!X427="","",[7]道具信息!X427)</f>
        <v/>
      </c>
      <c r="Y427" s="114" t="str">
        <f>IF([7]道具信息!Y427="","",[7]道具信息!Y427)</f>
        <v/>
      </c>
      <c r="Z427" s="114" t="str">
        <f>IF([7]道具信息!Z427="","",[7]道具信息!Z427)</f>
        <v/>
      </c>
    </row>
    <row r="428" spans="1:26" x14ac:dyDescent="0.2">
      <c r="A428" s="114" t="str">
        <f>IF([7]道具信息!A428="","",[7]道具信息!A428)</f>
        <v/>
      </c>
      <c r="B428" s="114" t="str">
        <f>IF([7]道具信息!B428="","",[7]道具信息!B428)</f>
        <v/>
      </c>
      <c r="C428" s="114" t="str">
        <f>IF([7]道具信息!C428="","",[7]道具信息!C428)</f>
        <v/>
      </c>
      <c r="D428" s="114" t="str">
        <f>IF([7]道具信息!D428="","",[7]道具信息!D428)</f>
        <v/>
      </c>
      <c r="E428" s="114" t="str">
        <f>IF([7]道具信息!E428="","",[7]道具信息!E428)</f>
        <v/>
      </c>
      <c r="F428" s="114" t="str">
        <f>IF([7]道具信息!F428="","",[7]道具信息!F428)</f>
        <v/>
      </c>
      <c r="G428" s="114" t="str">
        <f>IF([7]道具信息!G428="","",[7]道具信息!G428)</f>
        <v/>
      </c>
      <c r="H428" s="114" t="str">
        <f>IF([7]道具信息!H428="","",[7]道具信息!H428)</f>
        <v/>
      </c>
      <c r="I428" s="114" t="str">
        <f>IF([7]道具信息!I428="","",[7]道具信息!I428)</f>
        <v/>
      </c>
      <c r="J428" s="114" t="str">
        <f>IF([7]道具信息!J428="","",[7]道具信息!J428)</f>
        <v/>
      </c>
      <c r="K428" s="114" t="str">
        <f>IF([7]道具信息!K428="","",[7]道具信息!K428)</f>
        <v/>
      </c>
      <c r="L428" s="114" t="str">
        <f>IF([7]道具信息!L428="","",[7]道具信息!L428)</f>
        <v/>
      </c>
      <c r="M428" s="114" t="str">
        <f>IF([7]道具信息!M428="","",[7]道具信息!M428)</f>
        <v/>
      </c>
      <c r="N428" s="114" t="str">
        <f>IF([7]道具信息!N428="","",[7]道具信息!N428)</f>
        <v/>
      </c>
      <c r="O428" s="114" t="str">
        <f>IF([7]道具信息!O428="","",[7]道具信息!O428)</f>
        <v/>
      </c>
      <c r="P428" s="114" t="str">
        <f>IF([7]道具信息!P428="","",[7]道具信息!P428)</f>
        <v/>
      </c>
      <c r="Q428" s="114" t="str">
        <f>IF([7]道具信息!Q428="","",[7]道具信息!Q428)</f>
        <v/>
      </c>
      <c r="R428" s="114" t="str">
        <f>IF([7]道具信息!R428="","",[7]道具信息!R428)</f>
        <v/>
      </c>
      <c r="S428" s="114" t="str">
        <f>IF([7]道具信息!S428="","",[7]道具信息!S428)</f>
        <v/>
      </c>
      <c r="T428" s="114" t="str">
        <f>IF([7]道具信息!T428="","",[7]道具信息!T428)</f>
        <v/>
      </c>
      <c r="U428" s="114" t="str">
        <f>IF([7]道具信息!U428="","",[7]道具信息!U428)</f>
        <v/>
      </c>
      <c r="V428" s="114" t="str">
        <f>IF([7]道具信息!V428="","",[7]道具信息!V428)</f>
        <v/>
      </c>
      <c r="W428" s="114" t="str">
        <f>IF([7]道具信息!W428="","",[7]道具信息!W428)</f>
        <v/>
      </c>
      <c r="X428" s="114" t="str">
        <f>IF([7]道具信息!X428="","",[7]道具信息!X428)</f>
        <v/>
      </c>
      <c r="Y428" s="114" t="str">
        <f>IF([7]道具信息!Y428="","",[7]道具信息!Y428)</f>
        <v/>
      </c>
      <c r="Z428" s="114" t="str">
        <f>IF([7]道具信息!Z428="","",[7]道具信息!Z428)</f>
        <v/>
      </c>
    </row>
    <row r="429" spans="1:26" x14ac:dyDescent="0.2">
      <c r="A429" s="114" t="str">
        <f>IF([7]道具信息!A429="","",[7]道具信息!A429)</f>
        <v/>
      </c>
      <c r="B429" s="114" t="str">
        <f>IF([7]道具信息!B429="","",[7]道具信息!B429)</f>
        <v/>
      </c>
      <c r="C429" s="114" t="str">
        <f>IF([7]道具信息!C429="","",[7]道具信息!C429)</f>
        <v/>
      </c>
      <c r="D429" s="114" t="str">
        <f>IF([7]道具信息!D429="","",[7]道具信息!D429)</f>
        <v/>
      </c>
      <c r="E429" s="114" t="str">
        <f>IF([7]道具信息!E429="","",[7]道具信息!E429)</f>
        <v/>
      </c>
      <c r="F429" s="114" t="str">
        <f>IF([7]道具信息!F429="","",[7]道具信息!F429)</f>
        <v/>
      </c>
      <c r="G429" s="114" t="str">
        <f>IF([7]道具信息!G429="","",[7]道具信息!G429)</f>
        <v/>
      </c>
      <c r="H429" s="114" t="str">
        <f>IF([7]道具信息!H429="","",[7]道具信息!H429)</f>
        <v/>
      </c>
      <c r="I429" s="114" t="str">
        <f>IF([7]道具信息!I429="","",[7]道具信息!I429)</f>
        <v/>
      </c>
      <c r="J429" s="114" t="str">
        <f>IF([7]道具信息!J429="","",[7]道具信息!J429)</f>
        <v/>
      </c>
      <c r="K429" s="114" t="str">
        <f>IF([7]道具信息!K429="","",[7]道具信息!K429)</f>
        <v/>
      </c>
      <c r="L429" s="114" t="str">
        <f>IF([7]道具信息!L429="","",[7]道具信息!L429)</f>
        <v/>
      </c>
      <c r="M429" s="114" t="str">
        <f>IF([7]道具信息!M429="","",[7]道具信息!M429)</f>
        <v/>
      </c>
      <c r="N429" s="114" t="str">
        <f>IF([7]道具信息!N429="","",[7]道具信息!N429)</f>
        <v/>
      </c>
      <c r="O429" s="114" t="str">
        <f>IF([7]道具信息!O429="","",[7]道具信息!O429)</f>
        <v/>
      </c>
      <c r="P429" s="114" t="str">
        <f>IF([7]道具信息!P429="","",[7]道具信息!P429)</f>
        <v/>
      </c>
      <c r="Q429" s="114" t="str">
        <f>IF([7]道具信息!Q429="","",[7]道具信息!Q429)</f>
        <v/>
      </c>
      <c r="R429" s="114" t="str">
        <f>IF([7]道具信息!R429="","",[7]道具信息!R429)</f>
        <v/>
      </c>
      <c r="S429" s="114" t="str">
        <f>IF([7]道具信息!S429="","",[7]道具信息!S429)</f>
        <v/>
      </c>
      <c r="T429" s="114" t="str">
        <f>IF([7]道具信息!T429="","",[7]道具信息!T429)</f>
        <v/>
      </c>
      <c r="U429" s="114" t="str">
        <f>IF([7]道具信息!U429="","",[7]道具信息!U429)</f>
        <v/>
      </c>
      <c r="V429" s="114" t="str">
        <f>IF([7]道具信息!V429="","",[7]道具信息!V429)</f>
        <v/>
      </c>
      <c r="W429" s="114" t="str">
        <f>IF([7]道具信息!W429="","",[7]道具信息!W429)</f>
        <v/>
      </c>
      <c r="X429" s="114" t="str">
        <f>IF([7]道具信息!X429="","",[7]道具信息!X429)</f>
        <v/>
      </c>
      <c r="Y429" s="114" t="str">
        <f>IF([7]道具信息!Y429="","",[7]道具信息!Y429)</f>
        <v/>
      </c>
      <c r="Z429" s="114" t="str">
        <f>IF([7]道具信息!Z429="","",[7]道具信息!Z429)</f>
        <v/>
      </c>
    </row>
    <row r="430" spans="1:26" x14ac:dyDescent="0.2">
      <c r="A430" s="114" t="str">
        <f>IF([7]道具信息!A430="","",[7]道具信息!A430)</f>
        <v/>
      </c>
      <c r="B430" s="114" t="str">
        <f>IF([7]道具信息!B430="","",[7]道具信息!B430)</f>
        <v/>
      </c>
      <c r="C430" s="114" t="str">
        <f>IF([7]道具信息!C430="","",[7]道具信息!C430)</f>
        <v/>
      </c>
      <c r="D430" s="114" t="str">
        <f>IF([7]道具信息!D430="","",[7]道具信息!D430)</f>
        <v/>
      </c>
      <c r="E430" s="114" t="str">
        <f>IF([7]道具信息!E430="","",[7]道具信息!E430)</f>
        <v/>
      </c>
      <c r="F430" s="114" t="str">
        <f>IF([7]道具信息!F430="","",[7]道具信息!F430)</f>
        <v/>
      </c>
      <c r="G430" s="114" t="str">
        <f>IF([7]道具信息!G430="","",[7]道具信息!G430)</f>
        <v/>
      </c>
      <c r="H430" s="114" t="str">
        <f>IF([7]道具信息!H430="","",[7]道具信息!H430)</f>
        <v/>
      </c>
      <c r="I430" s="114" t="str">
        <f>IF([7]道具信息!I430="","",[7]道具信息!I430)</f>
        <v/>
      </c>
      <c r="J430" s="114" t="str">
        <f>IF([7]道具信息!J430="","",[7]道具信息!J430)</f>
        <v/>
      </c>
      <c r="K430" s="114" t="str">
        <f>IF([7]道具信息!K430="","",[7]道具信息!K430)</f>
        <v/>
      </c>
      <c r="L430" s="114" t="str">
        <f>IF([7]道具信息!L430="","",[7]道具信息!L430)</f>
        <v/>
      </c>
      <c r="M430" s="114" t="str">
        <f>IF([7]道具信息!M430="","",[7]道具信息!M430)</f>
        <v/>
      </c>
      <c r="N430" s="114" t="str">
        <f>IF([7]道具信息!N430="","",[7]道具信息!N430)</f>
        <v/>
      </c>
      <c r="O430" s="114" t="str">
        <f>IF([7]道具信息!O430="","",[7]道具信息!O430)</f>
        <v/>
      </c>
      <c r="P430" s="114" t="str">
        <f>IF([7]道具信息!P430="","",[7]道具信息!P430)</f>
        <v/>
      </c>
      <c r="Q430" s="114" t="str">
        <f>IF([7]道具信息!Q430="","",[7]道具信息!Q430)</f>
        <v/>
      </c>
      <c r="R430" s="114" t="str">
        <f>IF([7]道具信息!R430="","",[7]道具信息!R430)</f>
        <v/>
      </c>
      <c r="S430" s="114" t="str">
        <f>IF([7]道具信息!S430="","",[7]道具信息!S430)</f>
        <v/>
      </c>
      <c r="T430" s="114" t="str">
        <f>IF([7]道具信息!T430="","",[7]道具信息!T430)</f>
        <v/>
      </c>
      <c r="U430" s="114" t="str">
        <f>IF([7]道具信息!U430="","",[7]道具信息!U430)</f>
        <v/>
      </c>
      <c r="V430" s="114" t="str">
        <f>IF([7]道具信息!V430="","",[7]道具信息!V430)</f>
        <v/>
      </c>
      <c r="W430" s="114" t="str">
        <f>IF([7]道具信息!W430="","",[7]道具信息!W430)</f>
        <v/>
      </c>
      <c r="X430" s="114" t="str">
        <f>IF([7]道具信息!X430="","",[7]道具信息!X430)</f>
        <v/>
      </c>
      <c r="Y430" s="114" t="str">
        <f>IF([7]道具信息!Y430="","",[7]道具信息!Y430)</f>
        <v/>
      </c>
      <c r="Z430" s="114" t="str">
        <f>IF([7]道具信息!Z430="","",[7]道具信息!Z430)</f>
        <v/>
      </c>
    </row>
    <row r="431" spans="1:26" x14ac:dyDescent="0.2">
      <c r="A431" s="114" t="str">
        <f>IF([7]道具信息!A431="","",[7]道具信息!A431)</f>
        <v/>
      </c>
      <c r="B431" s="114" t="str">
        <f>IF([7]道具信息!B431="","",[7]道具信息!B431)</f>
        <v/>
      </c>
      <c r="C431" s="114" t="str">
        <f>IF([7]道具信息!C431="","",[7]道具信息!C431)</f>
        <v/>
      </c>
      <c r="D431" s="114" t="str">
        <f>IF([7]道具信息!D431="","",[7]道具信息!D431)</f>
        <v/>
      </c>
      <c r="E431" s="114" t="str">
        <f>IF([7]道具信息!E431="","",[7]道具信息!E431)</f>
        <v/>
      </c>
      <c r="F431" s="114" t="str">
        <f>IF([7]道具信息!F431="","",[7]道具信息!F431)</f>
        <v/>
      </c>
      <c r="G431" s="114" t="str">
        <f>IF([7]道具信息!G431="","",[7]道具信息!G431)</f>
        <v/>
      </c>
      <c r="H431" s="114" t="str">
        <f>IF([7]道具信息!H431="","",[7]道具信息!H431)</f>
        <v/>
      </c>
      <c r="I431" s="114" t="str">
        <f>IF([7]道具信息!I431="","",[7]道具信息!I431)</f>
        <v/>
      </c>
      <c r="J431" s="114" t="str">
        <f>IF([7]道具信息!J431="","",[7]道具信息!J431)</f>
        <v/>
      </c>
      <c r="K431" s="114" t="str">
        <f>IF([7]道具信息!K431="","",[7]道具信息!K431)</f>
        <v/>
      </c>
      <c r="L431" s="114" t="str">
        <f>IF([7]道具信息!L431="","",[7]道具信息!L431)</f>
        <v/>
      </c>
      <c r="M431" s="114" t="str">
        <f>IF([7]道具信息!M431="","",[7]道具信息!M431)</f>
        <v/>
      </c>
      <c r="N431" s="114" t="str">
        <f>IF([7]道具信息!N431="","",[7]道具信息!N431)</f>
        <v/>
      </c>
      <c r="O431" s="114" t="str">
        <f>IF([7]道具信息!O431="","",[7]道具信息!O431)</f>
        <v/>
      </c>
      <c r="P431" s="114" t="str">
        <f>IF([7]道具信息!P431="","",[7]道具信息!P431)</f>
        <v/>
      </c>
      <c r="Q431" s="114" t="str">
        <f>IF([7]道具信息!Q431="","",[7]道具信息!Q431)</f>
        <v/>
      </c>
      <c r="R431" s="114" t="str">
        <f>IF([7]道具信息!R431="","",[7]道具信息!R431)</f>
        <v/>
      </c>
      <c r="S431" s="114" t="str">
        <f>IF([7]道具信息!S431="","",[7]道具信息!S431)</f>
        <v/>
      </c>
      <c r="T431" s="114" t="str">
        <f>IF([7]道具信息!T431="","",[7]道具信息!T431)</f>
        <v/>
      </c>
      <c r="U431" s="114" t="str">
        <f>IF([7]道具信息!U431="","",[7]道具信息!U431)</f>
        <v/>
      </c>
      <c r="V431" s="114" t="str">
        <f>IF([7]道具信息!V431="","",[7]道具信息!V431)</f>
        <v/>
      </c>
      <c r="W431" s="114" t="str">
        <f>IF([7]道具信息!W431="","",[7]道具信息!W431)</f>
        <v/>
      </c>
      <c r="X431" s="114" t="str">
        <f>IF([7]道具信息!X431="","",[7]道具信息!X431)</f>
        <v/>
      </c>
      <c r="Y431" s="114" t="str">
        <f>IF([7]道具信息!Y431="","",[7]道具信息!Y431)</f>
        <v/>
      </c>
      <c r="Z431" s="114" t="str">
        <f>IF([7]道具信息!Z431="","",[7]道具信息!Z431)</f>
        <v/>
      </c>
    </row>
    <row r="432" spans="1:26" x14ac:dyDescent="0.2">
      <c r="A432" s="114" t="str">
        <f>IF([7]道具信息!A432="","",[7]道具信息!A432)</f>
        <v/>
      </c>
      <c r="B432" s="114" t="str">
        <f>IF([7]道具信息!B432="","",[7]道具信息!B432)</f>
        <v/>
      </c>
      <c r="C432" s="114" t="str">
        <f>IF([7]道具信息!C432="","",[7]道具信息!C432)</f>
        <v/>
      </c>
      <c r="D432" s="114" t="str">
        <f>IF([7]道具信息!D432="","",[7]道具信息!D432)</f>
        <v/>
      </c>
      <c r="E432" s="114" t="str">
        <f>IF([7]道具信息!E432="","",[7]道具信息!E432)</f>
        <v/>
      </c>
      <c r="F432" s="114" t="str">
        <f>IF([7]道具信息!F432="","",[7]道具信息!F432)</f>
        <v/>
      </c>
      <c r="G432" s="114" t="str">
        <f>IF([7]道具信息!G432="","",[7]道具信息!G432)</f>
        <v/>
      </c>
      <c r="H432" s="114" t="str">
        <f>IF([7]道具信息!H432="","",[7]道具信息!H432)</f>
        <v/>
      </c>
      <c r="I432" s="114" t="str">
        <f>IF([7]道具信息!I432="","",[7]道具信息!I432)</f>
        <v/>
      </c>
      <c r="J432" s="114" t="str">
        <f>IF([7]道具信息!J432="","",[7]道具信息!J432)</f>
        <v/>
      </c>
      <c r="K432" s="114" t="str">
        <f>IF([7]道具信息!K432="","",[7]道具信息!K432)</f>
        <v/>
      </c>
      <c r="L432" s="114" t="str">
        <f>IF([7]道具信息!L432="","",[7]道具信息!L432)</f>
        <v/>
      </c>
      <c r="M432" s="114" t="str">
        <f>IF([7]道具信息!M432="","",[7]道具信息!M432)</f>
        <v/>
      </c>
      <c r="N432" s="114" t="str">
        <f>IF([7]道具信息!N432="","",[7]道具信息!N432)</f>
        <v/>
      </c>
      <c r="O432" s="114" t="str">
        <f>IF([7]道具信息!O432="","",[7]道具信息!O432)</f>
        <v/>
      </c>
      <c r="P432" s="114" t="str">
        <f>IF([7]道具信息!P432="","",[7]道具信息!P432)</f>
        <v/>
      </c>
      <c r="Q432" s="114" t="str">
        <f>IF([7]道具信息!Q432="","",[7]道具信息!Q432)</f>
        <v/>
      </c>
      <c r="R432" s="114" t="str">
        <f>IF([7]道具信息!R432="","",[7]道具信息!R432)</f>
        <v/>
      </c>
      <c r="S432" s="114" t="str">
        <f>IF([7]道具信息!S432="","",[7]道具信息!S432)</f>
        <v/>
      </c>
      <c r="T432" s="114" t="str">
        <f>IF([7]道具信息!T432="","",[7]道具信息!T432)</f>
        <v/>
      </c>
      <c r="U432" s="114" t="str">
        <f>IF([7]道具信息!U432="","",[7]道具信息!U432)</f>
        <v/>
      </c>
      <c r="V432" s="114" t="str">
        <f>IF([7]道具信息!V432="","",[7]道具信息!V432)</f>
        <v/>
      </c>
      <c r="W432" s="114" t="str">
        <f>IF([7]道具信息!W432="","",[7]道具信息!W432)</f>
        <v/>
      </c>
      <c r="X432" s="114" t="str">
        <f>IF([7]道具信息!X432="","",[7]道具信息!X432)</f>
        <v/>
      </c>
      <c r="Y432" s="114" t="str">
        <f>IF([7]道具信息!Y432="","",[7]道具信息!Y432)</f>
        <v/>
      </c>
      <c r="Z432" s="114" t="str">
        <f>IF([7]道具信息!Z432="","",[7]道具信息!Z432)</f>
        <v/>
      </c>
    </row>
    <row r="433" spans="1:26" x14ac:dyDescent="0.2">
      <c r="A433" s="114" t="str">
        <f>IF([7]道具信息!A433="","",[7]道具信息!A433)</f>
        <v/>
      </c>
      <c r="B433" s="114" t="str">
        <f>IF([7]道具信息!B433="","",[7]道具信息!B433)</f>
        <v/>
      </c>
      <c r="C433" s="114" t="str">
        <f>IF([7]道具信息!C433="","",[7]道具信息!C433)</f>
        <v/>
      </c>
      <c r="D433" s="114" t="str">
        <f>IF([7]道具信息!D433="","",[7]道具信息!D433)</f>
        <v/>
      </c>
      <c r="E433" s="114" t="str">
        <f>IF([7]道具信息!E433="","",[7]道具信息!E433)</f>
        <v/>
      </c>
      <c r="F433" s="114" t="str">
        <f>IF([7]道具信息!F433="","",[7]道具信息!F433)</f>
        <v/>
      </c>
      <c r="G433" s="114" t="str">
        <f>IF([7]道具信息!G433="","",[7]道具信息!G433)</f>
        <v/>
      </c>
      <c r="H433" s="114" t="str">
        <f>IF([7]道具信息!H433="","",[7]道具信息!H433)</f>
        <v/>
      </c>
      <c r="I433" s="114" t="str">
        <f>IF([7]道具信息!I433="","",[7]道具信息!I433)</f>
        <v/>
      </c>
      <c r="J433" s="114" t="str">
        <f>IF([7]道具信息!J433="","",[7]道具信息!J433)</f>
        <v/>
      </c>
      <c r="K433" s="114" t="str">
        <f>IF([7]道具信息!K433="","",[7]道具信息!K433)</f>
        <v/>
      </c>
      <c r="L433" s="114" t="str">
        <f>IF([7]道具信息!L433="","",[7]道具信息!L433)</f>
        <v/>
      </c>
      <c r="M433" s="114" t="str">
        <f>IF([7]道具信息!M433="","",[7]道具信息!M433)</f>
        <v/>
      </c>
      <c r="N433" s="114" t="str">
        <f>IF([7]道具信息!N433="","",[7]道具信息!N433)</f>
        <v/>
      </c>
      <c r="O433" s="114" t="str">
        <f>IF([7]道具信息!O433="","",[7]道具信息!O433)</f>
        <v/>
      </c>
      <c r="P433" s="114" t="str">
        <f>IF([7]道具信息!P433="","",[7]道具信息!P433)</f>
        <v/>
      </c>
      <c r="Q433" s="114" t="str">
        <f>IF([7]道具信息!Q433="","",[7]道具信息!Q433)</f>
        <v/>
      </c>
      <c r="R433" s="114" t="str">
        <f>IF([7]道具信息!R433="","",[7]道具信息!R433)</f>
        <v/>
      </c>
      <c r="S433" s="114" t="str">
        <f>IF([7]道具信息!S433="","",[7]道具信息!S433)</f>
        <v/>
      </c>
      <c r="T433" s="114" t="str">
        <f>IF([7]道具信息!T433="","",[7]道具信息!T433)</f>
        <v/>
      </c>
      <c r="U433" s="114" t="str">
        <f>IF([7]道具信息!U433="","",[7]道具信息!U433)</f>
        <v/>
      </c>
      <c r="V433" s="114" t="str">
        <f>IF([7]道具信息!V433="","",[7]道具信息!V433)</f>
        <v/>
      </c>
      <c r="W433" s="114" t="str">
        <f>IF([7]道具信息!W433="","",[7]道具信息!W433)</f>
        <v/>
      </c>
      <c r="X433" s="114" t="str">
        <f>IF([7]道具信息!X433="","",[7]道具信息!X433)</f>
        <v/>
      </c>
      <c r="Y433" s="114" t="str">
        <f>IF([7]道具信息!Y433="","",[7]道具信息!Y433)</f>
        <v/>
      </c>
      <c r="Z433" s="114" t="str">
        <f>IF([7]道具信息!Z433="","",[7]道具信息!Z433)</f>
        <v/>
      </c>
    </row>
    <row r="434" spans="1:26" x14ac:dyDescent="0.2">
      <c r="A434" s="114" t="str">
        <f>IF([7]道具信息!A434="","",[7]道具信息!A434)</f>
        <v/>
      </c>
      <c r="B434" s="114" t="str">
        <f>IF([7]道具信息!B434="","",[7]道具信息!B434)</f>
        <v/>
      </c>
      <c r="C434" s="114" t="str">
        <f>IF([7]道具信息!C434="","",[7]道具信息!C434)</f>
        <v/>
      </c>
      <c r="D434" s="114" t="str">
        <f>IF([7]道具信息!D434="","",[7]道具信息!D434)</f>
        <v/>
      </c>
      <c r="E434" s="114" t="str">
        <f>IF([7]道具信息!E434="","",[7]道具信息!E434)</f>
        <v/>
      </c>
      <c r="F434" s="114" t="str">
        <f>IF([7]道具信息!F434="","",[7]道具信息!F434)</f>
        <v/>
      </c>
      <c r="G434" s="114" t="str">
        <f>IF([7]道具信息!G434="","",[7]道具信息!G434)</f>
        <v/>
      </c>
      <c r="H434" s="114" t="str">
        <f>IF([7]道具信息!H434="","",[7]道具信息!H434)</f>
        <v/>
      </c>
      <c r="I434" s="114" t="str">
        <f>IF([7]道具信息!I434="","",[7]道具信息!I434)</f>
        <v/>
      </c>
      <c r="J434" s="114" t="str">
        <f>IF([7]道具信息!J434="","",[7]道具信息!J434)</f>
        <v/>
      </c>
      <c r="K434" s="114" t="str">
        <f>IF([7]道具信息!K434="","",[7]道具信息!K434)</f>
        <v/>
      </c>
      <c r="L434" s="114" t="str">
        <f>IF([7]道具信息!L434="","",[7]道具信息!L434)</f>
        <v/>
      </c>
      <c r="M434" s="114" t="str">
        <f>IF([7]道具信息!M434="","",[7]道具信息!M434)</f>
        <v/>
      </c>
      <c r="N434" s="114" t="str">
        <f>IF([7]道具信息!N434="","",[7]道具信息!N434)</f>
        <v/>
      </c>
      <c r="O434" s="114" t="str">
        <f>IF([7]道具信息!O434="","",[7]道具信息!O434)</f>
        <v/>
      </c>
      <c r="P434" s="114" t="str">
        <f>IF([7]道具信息!P434="","",[7]道具信息!P434)</f>
        <v/>
      </c>
      <c r="Q434" s="114" t="str">
        <f>IF([7]道具信息!Q434="","",[7]道具信息!Q434)</f>
        <v/>
      </c>
      <c r="R434" s="114" t="str">
        <f>IF([7]道具信息!R434="","",[7]道具信息!R434)</f>
        <v/>
      </c>
      <c r="S434" s="114" t="str">
        <f>IF([7]道具信息!S434="","",[7]道具信息!S434)</f>
        <v/>
      </c>
      <c r="T434" s="114" t="str">
        <f>IF([7]道具信息!T434="","",[7]道具信息!T434)</f>
        <v/>
      </c>
      <c r="U434" s="114" t="str">
        <f>IF([7]道具信息!U434="","",[7]道具信息!U434)</f>
        <v/>
      </c>
      <c r="V434" s="114" t="str">
        <f>IF([7]道具信息!V434="","",[7]道具信息!V434)</f>
        <v/>
      </c>
      <c r="W434" s="114" t="str">
        <f>IF([7]道具信息!W434="","",[7]道具信息!W434)</f>
        <v/>
      </c>
      <c r="X434" s="114" t="str">
        <f>IF([7]道具信息!X434="","",[7]道具信息!X434)</f>
        <v/>
      </c>
      <c r="Y434" s="114" t="str">
        <f>IF([7]道具信息!Y434="","",[7]道具信息!Y434)</f>
        <v/>
      </c>
      <c r="Z434" s="114" t="str">
        <f>IF([7]道具信息!Z434="","",[7]道具信息!Z434)</f>
        <v/>
      </c>
    </row>
    <row r="435" spans="1:26" x14ac:dyDescent="0.2">
      <c r="A435" s="114" t="str">
        <f>IF([7]道具信息!A435="","",[7]道具信息!A435)</f>
        <v/>
      </c>
      <c r="B435" s="114" t="str">
        <f>IF([7]道具信息!B435="","",[7]道具信息!B435)</f>
        <v/>
      </c>
      <c r="C435" s="114" t="str">
        <f>IF([7]道具信息!C435="","",[7]道具信息!C435)</f>
        <v/>
      </c>
      <c r="D435" s="114" t="str">
        <f>IF([7]道具信息!D435="","",[7]道具信息!D435)</f>
        <v/>
      </c>
      <c r="E435" s="114" t="str">
        <f>IF([7]道具信息!E435="","",[7]道具信息!E435)</f>
        <v/>
      </c>
      <c r="F435" s="114" t="str">
        <f>IF([7]道具信息!F435="","",[7]道具信息!F435)</f>
        <v/>
      </c>
      <c r="G435" s="114" t="str">
        <f>IF([7]道具信息!G435="","",[7]道具信息!G435)</f>
        <v/>
      </c>
      <c r="H435" s="114" t="str">
        <f>IF([7]道具信息!H435="","",[7]道具信息!H435)</f>
        <v/>
      </c>
      <c r="I435" s="114" t="str">
        <f>IF([7]道具信息!I435="","",[7]道具信息!I435)</f>
        <v/>
      </c>
      <c r="J435" s="114" t="str">
        <f>IF([7]道具信息!J435="","",[7]道具信息!J435)</f>
        <v/>
      </c>
      <c r="K435" s="114" t="str">
        <f>IF([7]道具信息!K435="","",[7]道具信息!K435)</f>
        <v/>
      </c>
      <c r="L435" s="114" t="str">
        <f>IF([7]道具信息!L435="","",[7]道具信息!L435)</f>
        <v/>
      </c>
      <c r="M435" s="114" t="str">
        <f>IF([7]道具信息!M435="","",[7]道具信息!M435)</f>
        <v/>
      </c>
      <c r="N435" s="114" t="str">
        <f>IF([7]道具信息!N435="","",[7]道具信息!N435)</f>
        <v/>
      </c>
      <c r="O435" s="114" t="str">
        <f>IF([7]道具信息!O435="","",[7]道具信息!O435)</f>
        <v/>
      </c>
      <c r="P435" s="114" t="str">
        <f>IF([7]道具信息!P435="","",[7]道具信息!P435)</f>
        <v/>
      </c>
      <c r="Q435" s="114" t="str">
        <f>IF([7]道具信息!Q435="","",[7]道具信息!Q435)</f>
        <v/>
      </c>
      <c r="R435" s="114" t="str">
        <f>IF([7]道具信息!R435="","",[7]道具信息!R435)</f>
        <v/>
      </c>
      <c r="S435" s="114" t="str">
        <f>IF([7]道具信息!S435="","",[7]道具信息!S435)</f>
        <v/>
      </c>
      <c r="T435" s="114" t="str">
        <f>IF([7]道具信息!T435="","",[7]道具信息!T435)</f>
        <v/>
      </c>
      <c r="U435" s="114" t="str">
        <f>IF([7]道具信息!U435="","",[7]道具信息!U435)</f>
        <v/>
      </c>
      <c r="V435" s="114" t="str">
        <f>IF([7]道具信息!V435="","",[7]道具信息!V435)</f>
        <v/>
      </c>
      <c r="W435" s="114" t="str">
        <f>IF([7]道具信息!W435="","",[7]道具信息!W435)</f>
        <v/>
      </c>
      <c r="X435" s="114" t="str">
        <f>IF([7]道具信息!X435="","",[7]道具信息!X435)</f>
        <v/>
      </c>
      <c r="Y435" s="114" t="str">
        <f>IF([7]道具信息!Y435="","",[7]道具信息!Y435)</f>
        <v/>
      </c>
      <c r="Z435" s="114" t="str">
        <f>IF([7]道具信息!Z435="","",[7]道具信息!Z435)</f>
        <v/>
      </c>
    </row>
    <row r="436" spans="1:26" x14ac:dyDescent="0.2">
      <c r="A436" s="114" t="str">
        <f>IF([7]道具信息!A436="","",[7]道具信息!A436)</f>
        <v/>
      </c>
      <c r="B436" s="114" t="str">
        <f>IF([7]道具信息!B436="","",[7]道具信息!B436)</f>
        <v/>
      </c>
      <c r="C436" s="114" t="str">
        <f>IF([7]道具信息!C436="","",[7]道具信息!C436)</f>
        <v/>
      </c>
      <c r="D436" s="114" t="str">
        <f>IF([7]道具信息!D436="","",[7]道具信息!D436)</f>
        <v/>
      </c>
      <c r="E436" s="114" t="str">
        <f>IF([7]道具信息!E436="","",[7]道具信息!E436)</f>
        <v/>
      </c>
      <c r="F436" s="114" t="str">
        <f>IF([7]道具信息!F436="","",[7]道具信息!F436)</f>
        <v/>
      </c>
      <c r="G436" s="114" t="str">
        <f>IF([7]道具信息!G436="","",[7]道具信息!G436)</f>
        <v/>
      </c>
      <c r="H436" s="114" t="str">
        <f>IF([7]道具信息!H436="","",[7]道具信息!H436)</f>
        <v/>
      </c>
      <c r="I436" s="114" t="str">
        <f>IF([7]道具信息!I436="","",[7]道具信息!I436)</f>
        <v/>
      </c>
      <c r="J436" s="114" t="str">
        <f>IF([7]道具信息!J436="","",[7]道具信息!J436)</f>
        <v/>
      </c>
      <c r="K436" s="114" t="str">
        <f>IF([7]道具信息!K436="","",[7]道具信息!K436)</f>
        <v/>
      </c>
      <c r="L436" s="114" t="str">
        <f>IF([7]道具信息!L436="","",[7]道具信息!L436)</f>
        <v/>
      </c>
      <c r="M436" s="114" t="str">
        <f>IF([7]道具信息!M436="","",[7]道具信息!M436)</f>
        <v/>
      </c>
      <c r="N436" s="114" t="str">
        <f>IF([7]道具信息!N436="","",[7]道具信息!N436)</f>
        <v/>
      </c>
      <c r="O436" s="114" t="str">
        <f>IF([7]道具信息!O436="","",[7]道具信息!O436)</f>
        <v/>
      </c>
      <c r="P436" s="114" t="str">
        <f>IF([7]道具信息!P436="","",[7]道具信息!P436)</f>
        <v/>
      </c>
      <c r="Q436" s="114" t="str">
        <f>IF([7]道具信息!Q436="","",[7]道具信息!Q436)</f>
        <v/>
      </c>
      <c r="R436" s="114" t="str">
        <f>IF([7]道具信息!R436="","",[7]道具信息!R436)</f>
        <v/>
      </c>
      <c r="S436" s="114" t="str">
        <f>IF([7]道具信息!S436="","",[7]道具信息!S436)</f>
        <v/>
      </c>
      <c r="T436" s="114" t="str">
        <f>IF([7]道具信息!T436="","",[7]道具信息!T436)</f>
        <v/>
      </c>
      <c r="U436" s="114" t="str">
        <f>IF([7]道具信息!U436="","",[7]道具信息!U436)</f>
        <v/>
      </c>
      <c r="V436" s="114" t="str">
        <f>IF([7]道具信息!V436="","",[7]道具信息!V436)</f>
        <v/>
      </c>
      <c r="W436" s="114" t="str">
        <f>IF([7]道具信息!W436="","",[7]道具信息!W436)</f>
        <v/>
      </c>
      <c r="X436" s="114" t="str">
        <f>IF([7]道具信息!X436="","",[7]道具信息!X436)</f>
        <v/>
      </c>
      <c r="Y436" s="114" t="str">
        <f>IF([7]道具信息!Y436="","",[7]道具信息!Y436)</f>
        <v/>
      </c>
      <c r="Z436" s="114" t="str">
        <f>IF([7]道具信息!Z436="","",[7]道具信息!Z436)</f>
        <v/>
      </c>
    </row>
    <row r="437" spans="1:26" x14ac:dyDescent="0.2">
      <c r="A437" s="114" t="str">
        <f>IF([7]道具信息!A437="","",[7]道具信息!A437)</f>
        <v/>
      </c>
      <c r="B437" s="114" t="str">
        <f>IF([7]道具信息!B437="","",[7]道具信息!B437)</f>
        <v/>
      </c>
      <c r="C437" s="114" t="str">
        <f>IF([7]道具信息!C437="","",[7]道具信息!C437)</f>
        <v/>
      </c>
      <c r="D437" s="114" t="str">
        <f>IF([7]道具信息!D437="","",[7]道具信息!D437)</f>
        <v/>
      </c>
      <c r="E437" s="114" t="str">
        <f>IF([7]道具信息!E437="","",[7]道具信息!E437)</f>
        <v/>
      </c>
      <c r="F437" s="114" t="str">
        <f>IF([7]道具信息!F437="","",[7]道具信息!F437)</f>
        <v/>
      </c>
      <c r="G437" s="114" t="str">
        <f>IF([7]道具信息!G437="","",[7]道具信息!G437)</f>
        <v/>
      </c>
      <c r="H437" s="114" t="str">
        <f>IF([7]道具信息!H437="","",[7]道具信息!H437)</f>
        <v/>
      </c>
      <c r="I437" s="114" t="str">
        <f>IF([7]道具信息!I437="","",[7]道具信息!I437)</f>
        <v/>
      </c>
      <c r="J437" s="114" t="str">
        <f>IF([7]道具信息!J437="","",[7]道具信息!J437)</f>
        <v/>
      </c>
      <c r="K437" s="114" t="str">
        <f>IF([7]道具信息!K437="","",[7]道具信息!K437)</f>
        <v/>
      </c>
      <c r="L437" s="114" t="str">
        <f>IF([7]道具信息!L437="","",[7]道具信息!L437)</f>
        <v/>
      </c>
      <c r="M437" s="114" t="str">
        <f>IF([7]道具信息!M437="","",[7]道具信息!M437)</f>
        <v/>
      </c>
      <c r="N437" s="114" t="str">
        <f>IF([7]道具信息!N437="","",[7]道具信息!N437)</f>
        <v/>
      </c>
      <c r="O437" s="114" t="str">
        <f>IF([7]道具信息!O437="","",[7]道具信息!O437)</f>
        <v/>
      </c>
      <c r="P437" s="114" t="str">
        <f>IF([7]道具信息!P437="","",[7]道具信息!P437)</f>
        <v/>
      </c>
      <c r="Q437" s="114" t="str">
        <f>IF([7]道具信息!Q437="","",[7]道具信息!Q437)</f>
        <v/>
      </c>
      <c r="R437" s="114" t="str">
        <f>IF([7]道具信息!R437="","",[7]道具信息!R437)</f>
        <v/>
      </c>
      <c r="S437" s="114" t="str">
        <f>IF([7]道具信息!S437="","",[7]道具信息!S437)</f>
        <v/>
      </c>
      <c r="T437" s="114" t="str">
        <f>IF([7]道具信息!T437="","",[7]道具信息!T437)</f>
        <v/>
      </c>
      <c r="U437" s="114" t="str">
        <f>IF([7]道具信息!U437="","",[7]道具信息!U437)</f>
        <v/>
      </c>
      <c r="V437" s="114" t="str">
        <f>IF([7]道具信息!V437="","",[7]道具信息!V437)</f>
        <v/>
      </c>
      <c r="W437" s="114" t="str">
        <f>IF([7]道具信息!W437="","",[7]道具信息!W437)</f>
        <v/>
      </c>
      <c r="X437" s="114" t="str">
        <f>IF([7]道具信息!X437="","",[7]道具信息!X437)</f>
        <v/>
      </c>
      <c r="Y437" s="114" t="str">
        <f>IF([7]道具信息!Y437="","",[7]道具信息!Y437)</f>
        <v/>
      </c>
      <c r="Z437" s="114" t="str">
        <f>IF([7]道具信息!Z437="","",[7]道具信息!Z437)</f>
        <v/>
      </c>
    </row>
    <row r="438" spans="1:26" x14ac:dyDescent="0.2">
      <c r="A438" s="114" t="str">
        <f>IF([7]道具信息!A438="","",[7]道具信息!A438)</f>
        <v/>
      </c>
      <c r="B438" s="114" t="str">
        <f>IF([7]道具信息!B438="","",[7]道具信息!B438)</f>
        <v/>
      </c>
      <c r="C438" s="114" t="str">
        <f>IF([7]道具信息!C438="","",[7]道具信息!C438)</f>
        <v/>
      </c>
      <c r="D438" s="114" t="str">
        <f>IF([7]道具信息!D438="","",[7]道具信息!D438)</f>
        <v/>
      </c>
      <c r="E438" s="114" t="str">
        <f>IF([7]道具信息!E438="","",[7]道具信息!E438)</f>
        <v/>
      </c>
      <c r="F438" s="114" t="str">
        <f>IF([7]道具信息!F438="","",[7]道具信息!F438)</f>
        <v/>
      </c>
      <c r="G438" s="114" t="str">
        <f>IF([7]道具信息!G438="","",[7]道具信息!G438)</f>
        <v/>
      </c>
      <c r="H438" s="114" t="str">
        <f>IF([7]道具信息!H438="","",[7]道具信息!H438)</f>
        <v/>
      </c>
      <c r="I438" s="114" t="str">
        <f>IF([7]道具信息!I438="","",[7]道具信息!I438)</f>
        <v/>
      </c>
      <c r="J438" s="114" t="str">
        <f>IF([7]道具信息!J438="","",[7]道具信息!J438)</f>
        <v/>
      </c>
      <c r="K438" s="114" t="str">
        <f>IF([7]道具信息!K438="","",[7]道具信息!K438)</f>
        <v/>
      </c>
      <c r="L438" s="114" t="str">
        <f>IF([7]道具信息!L438="","",[7]道具信息!L438)</f>
        <v/>
      </c>
      <c r="M438" s="114" t="str">
        <f>IF([7]道具信息!M438="","",[7]道具信息!M438)</f>
        <v/>
      </c>
      <c r="N438" s="114" t="str">
        <f>IF([7]道具信息!N438="","",[7]道具信息!N438)</f>
        <v/>
      </c>
      <c r="O438" s="114" t="str">
        <f>IF([7]道具信息!O438="","",[7]道具信息!O438)</f>
        <v/>
      </c>
      <c r="P438" s="114" t="str">
        <f>IF([7]道具信息!P438="","",[7]道具信息!P438)</f>
        <v/>
      </c>
      <c r="Q438" s="114" t="str">
        <f>IF([7]道具信息!Q438="","",[7]道具信息!Q438)</f>
        <v/>
      </c>
      <c r="R438" s="114" t="str">
        <f>IF([7]道具信息!R438="","",[7]道具信息!R438)</f>
        <v/>
      </c>
      <c r="S438" s="114" t="str">
        <f>IF([7]道具信息!S438="","",[7]道具信息!S438)</f>
        <v/>
      </c>
      <c r="T438" s="114" t="str">
        <f>IF([7]道具信息!T438="","",[7]道具信息!T438)</f>
        <v/>
      </c>
      <c r="U438" s="114" t="str">
        <f>IF([7]道具信息!U438="","",[7]道具信息!U438)</f>
        <v/>
      </c>
      <c r="V438" s="114" t="str">
        <f>IF([7]道具信息!V438="","",[7]道具信息!V438)</f>
        <v/>
      </c>
      <c r="W438" s="114" t="str">
        <f>IF([7]道具信息!W438="","",[7]道具信息!W438)</f>
        <v/>
      </c>
      <c r="X438" s="114" t="str">
        <f>IF([7]道具信息!X438="","",[7]道具信息!X438)</f>
        <v/>
      </c>
      <c r="Y438" s="114" t="str">
        <f>IF([7]道具信息!Y438="","",[7]道具信息!Y438)</f>
        <v/>
      </c>
      <c r="Z438" s="114" t="str">
        <f>IF([7]道具信息!Z438="","",[7]道具信息!Z438)</f>
        <v/>
      </c>
    </row>
    <row r="439" spans="1:26" x14ac:dyDescent="0.2">
      <c r="A439" s="114" t="str">
        <f>IF([7]道具信息!A439="","",[7]道具信息!A439)</f>
        <v/>
      </c>
      <c r="B439" s="114" t="str">
        <f>IF([7]道具信息!B439="","",[7]道具信息!B439)</f>
        <v/>
      </c>
      <c r="C439" s="114" t="str">
        <f>IF([7]道具信息!C439="","",[7]道具信息!C439)</f>
        <v/>
      </c>
      <c r="D439" s="114" t="str">
        <f>IF([7]道具信息!D439="","",[7]道具信息!D439)</f>
        <v/>
      </c>
      <c r="E439" s="114" t="str">
        <f>IF([7]道具信息!E439="","",[7]道具信息!E439)</f>
        <v/>
      </c>
      <c r="F439" s="114" t="str">
        <f>IF([7]道具信息!F439="","",[7]道具信息!F439)</f>
        <v/>
      </c>
      <c r="G439" s="114" t="str">
        <f>IF([7]道具信息!G439="","",[7]道具信息!G439)</f>
        <v/>
      </c>
      <c r="H439" s="114" t="str">
        <f>IF([7]道具信息!H439="","",[7]道具信息!H439)</f>
        <v/>
      </c>
      <c r="I439" s="114" t="str">
        <f>IF([7]道具信息!I439="","",[7]道具信息!I439)</f>
        <v/>
      </c>
      <c r="J439" s="114" t="str">
        <f>IF([7]道具信息!J439="","",[7]道具信息!J439)</f>
        <v/>
      </c>
      <c r="K439" s="114" t="str">
        <f>IF([7]道具信息!K439="","",[7]道具信息!K439)</f>
        <v/>
      </c>
      <c r="L439" s="114" t="str">
        <f>IF([7]道具信息!L439="","",[7]道具信息!L439)</f>
        <v/>
      </c>
      <c r="M439" s="114" t="str">
        <f>IF([7]道具信息!M439="","",[7]道具信息!M439)</f>
        <v/>
      </c>
      <c r="N439" s="114" t="str">
        <f>IF([7]道具信息!N439="","",[7]道具信息!N439)</f>
        <v/>
      </c>
      <c r="O439" s="114" t="str">
        <f>IF([7]道具信息!O439="","",[7]道具信息!O439)</f>
        <v/>
      </c>
      <c r="P439" s="114" t="str">
        <f>IF([7]道具信息!P439="","",[7]道具信息!P439)</f>
        <v/>
      </c>
      <c r="Q439" s="114" t="str">
        <f>IF([7]道具信息!Q439="","",[7]道具信息!Q439)</f>
        <v/>
      </c>
      <c r="R439" s="114" t="str">
        <f>IF([7]道具信息!R439="","",[7]道具信息!R439)</f>
        <v/>
      </c>
      <c r="S439" s="114" t="str">
        <f>IF([7]道具信息!S439="","",[7]道具信息!S439)</f>
        <v/>
      </c>
      <c r="T439" s="114" t="str">
        <f>IF([7]道具信息!T439="","",[7]道具信息!T439)</f>
        <v/>
      </c>
      <c r="U439" s="114" t="str">
        <f>IF([7]道具信息!U439="","",[7]道具信息!U439)</f>
        <v/>
      </c>
      <c r="V439" s="114" t="str">
        <f>IF([7]道具信息!V439="","",[7]道具信息!V439)</f>
        <v/>
      </c>
      <c r="W439" s="114" t="str">
        <f>IF([7]道具信息!W439="","",[7]道具信息!W439)</f>
        <v/>
      </c>
      <c r="X439" s="114" t="str">
        <f>IF([7]道具信息!X439="","",[7]道具信息!X439)</f>
        <v/>
      </c>
      <c r="Y439" s="114" t="str">
        <f>IF([7]道具信息!Y439="","",[7]道具信息!Y439)</f>
        <v/>
      </c>
      <c r="Z439" s="114" t="str">
        <f>IF([7]道具信息!Z439="","",[7]道具信息!Z439)</f>
        <v/>
      </c>
    </row>
    <row r="440" spans="1:26" x14ac:dyDescent="0.2">
      <c r="A440" s="114" t="str">
        <f>IF([7]道具信息!A440="","",[7]道具信息!A440)</f>
        <v/>
      </c>
      <c r="B440" s="114" t="str">
        <f>IF([7]道具信息!B440="","",[7]道具信息!B440)</f>
        <v/>
      </c>
      <c r="C440" s="114" t="str">
        <f>IF([7]道具信息!C440="","",[7]道具信息!C440)</f>
        <v/>
      </c>
      <c r="D440" s="114" t="str">
        <f>IF([7]道具信息!D440="","",[7]道具信息!D440)</f>
        <v/>
      </c>
      <c r="E440" s="114" t="str">
        <f>IF([7]道具信息!E440="","",[7]道具信息!E440)</f>
        <v/>
      </c>
      <c r="F440" s="114" t="str">
        <f>IF([7]道具信息!F440="","",[7]道具信息!F440)</f>
        <v/>
      </c>
      <c r="G440" s="114" t="str">
        <f>IF([7]道具信息!G440="","",[7]道具信息!G440)</f>
        <v/>
      </c>
      <c r="H440" s="114" t="str">
        <f>IF([7]道具信息!H440="","",[7]道具信息!H440)</f>
        <v/>
      </c>
      <c r="I440" s="114" t="str">
        <f>IF([7]道具信息!I440="","",[7]道具信息!I440)</f>
        <v/>
      </c>
      <c r="J440" s="114" t="str">
        <f>IF([7]道具信息!J440="","",[7]道具信息!J440)</f>
        <v/>
      </c>
      <c r="K440" s="114" t="str">
        <f>IF([7]道具信息!K440="","",[7]道具信息!K440)</f>
        <v/>
      </c>
      <c r="L440" s="114" t="str">
        <f>IF([7]道具信息!L440="","",[7]道具信息!L440)</f>
        <v/>
      </c>
      <c r="M440" s="114" t="str">
        <f>IF([7]道具信息!M440="","",[7]道具信息!M440)</f>
        <v/>
      </c>
      <c r="N440" s="114" t="str">
        <f>IF([7]道具信息!N440="","",[7]道具信息!N440)</f>
        <v/>
      </c>
      <c r="O440" s="114" t="str">
        <f>IF([7]道具信息!O440="","",[7]道具信息!O440)</f>
        <v/>
      </c>
      <c r="P440" s="114" t="str">
        <f>IF([7]道具信息!P440="","",[7]道具信息!P440)</f>
        <v/>
      </c>
      <c r="Q440" s="114" t="str">
        <f>IF([7]道具信息!Q440="","",[7]道具信息!Q440)</f>
        <v/>
      </c>
      <c r="R440" s="114" t="str">
        <f>IF([7]道具信息!R440="","",[7]道具信息!R440)</f>
        <v/>
      </c>
      <c r="S440" s="114" t="str">
        <f>IF([7]道具信息!S440="","",[7]道具信息!S440)</f>
        <v/>
      </c>
      <c r="T440" s="114" t="str">
        <f>IF([7]道具信息!T440="","",[7]道具信息!T440)</f>
        <v/>
      </c>
      <c r="U440" s="114" t="str">
        <f>IF([7]道具信息!U440="","",[7]道具信息!U440)</f>
        <v/>
      </c>
      <c r="V440" s="114" t="str">
        <f>IF([7]道具信息!V440="","",[7]道具信息!V440)</f>
        <v/>
      </c>
      <c r="W440" s="114" t="str">
        <f>IF([7]道具信息!W440="","",[7]道具信息!W440)</f>
        <v/>
      </c>
      <c r="X440" s="114" t="str">
        <f>IF([7]道具信息!X440="","",[7]道具信息!X440)</f>
        <v/>
      </c>
      <c r="Y440" s="114" t="str">
        <f>IF([7]道具信息!Y440="","",[7]道具信息!Y440)</f>
        <v/>
      </c>
      <c r="Z440" s="114" t="str">
        <f>IF([7]道具信息!Z440="","",[7]道具信息!Z440)</f>
        <v/>
      </c>
    </row>
    <row r="441" spans="1:26" x14ac:dyDescent="0.2">
      <c r="A441" s="114" t="str">
        <f>IF([7]道具信息!A441="","",[7]道具信息!A441)</f>
        <v/>
      </c>
      <c r="B441" s="114" t="str">
        <f>IF([7]道具信息!B441="","",[7]道具信息!B441)</f>
        <v/>
      </c>
      <c r="C441" s="114" t="str">
        <f>IF([7]道具信息!C441="","",[7]道具信息!C441)</f>
        <v/>
      </c>
      <c r="D441" s="114" t="str">
        <f>IF([7]道具信息!D441="","",[7]道具信息!D441)</f>
        <v/>
      </c>
      <c r="E441" s="114" t="str">
        <f>IF([7]道具信息!E441="","",[7]道具信息!E441)</f>
        <v/>
      </c>
      <c r="F441" s="114" t="str">
        <f>IF([7]道具信息!F441="","",[7]道具信息!F441)</f>
        <v/>
      </c>
      <c r="G441" s="114" t="str">
        <f>IF([7]道具信息!G441="","",[7]道具信息!G441)</f>
        <v/>
      </c>
      <c r="H441" s="114" t="str">
        <f>IF([7]道具信息!H441="","",[7]道具信息!H441)</f>
        <v/>
      </c>
      <c r="I441" s="114" t="str">
        <f>IF([7]道具信息!I441="","",[7]道具信息!I441)</f>
        <v/>
      </c>
      <c r="J441" s="114" t="str">
        <f>IF([7]道具信息!J441="","",[7]道具信息!J441)</f>
        <v/>
      </c>
      <c r="K441" s="114" t="str">
        <f>IF([7]道具信息!K441="","",[7]道具信息!K441)</f>
        <v/>
      </c>
      <c r="L441" s="114" t="str">
        <f>IF([7]道具信息!L441="","",[7]道具信息!L441)</f>
        <v/>
      </c>
      <c r="M441" s="114" t="str">
        <f>IF([7]道具信息!M441="","",[7]道具信息!M441)</f>
        <v/>
      </c>
      <c r="N441" s="114" t="str">
        <f>IF([7]道具信息!N441="","",[7]道具信息!N441)</f>
        <v/>
      </c>
      <c r="O441" s="114" t="str">
        <f>IF([7]道具信息!O441="","",[7]道具信息!O441)</f>
        <v/>
      </c>
      <c r="P441" s="114" t="str">
        <f>IF([7]道具信息!P441="","",[7]道具信息!P441)</f>
        <v/>
      </c>
      <c r="Q441" s="114" t="str">
        <f>IF([7]道具信息!Q441="","",[7]道具信息!Q441)</f>
        <v/>
      </c>
      <c r="R441" s="114" t="str">
        <f>IF([7]道具信息!R441="","",[7]道具信息!R441)</f>
        <v/>
      </c>
      <c r="S441" s="114" t="str">
        <f>IF([7]道具信息!S441="","",[7]道具信息!S441)</f>
        <v/>
      </c>
      <c r="T441" s="114" t="str">
        <f>IF([7]道具信息!T441="","",[7]道具信息!T441)</f>
        <v/>
      </c>
      <c r="U441" s="114" t="str">
        <f>IF([7]道具信息!U441="","",[7]道具信息!U441)</f>
        <v/>
      </c>
      <c r="V441" s="114" t="str">
        <f>IF([7]道具信息!V441="","",[7]道具信息!V441)</f>
        <v/>
      </c>
      <c r="W441" s="114" t="str">
        <f>IF([7]道具信息!W441="","",[7]道具信息!W441)</f>
        <v/>
      </c>
      <c r="X441" s="114" t="str">
        <f>IF([7]道具信息!X441="","",[7]道具信息!X441)</f>
        <v/>
      </c>
      <c r="Y441" s="114" t="str">
        <f>IF([7]道具信息!Y441="","",[7]道具信息!Y441)</f>
        <v/>
      </c>
      <c r="Z441" s="114" t="str">
        <f>IF([7]道具信息!Z441="","",[7]道具信息!Z441)</f>
        <v/>
      </c>
    </row>
    <row r="442" spans="1:26" x14ac:dyDescent="0.2">
      <c r="A442" s="114" t="str">
        <f>IF([7]道具信息!A442="","",[7]道具信息!A442)</f>
        <v/>
      </c>
      <c r="B442" s="114" t="str">
        <f>IF([7]道具信息!B442="","",[7]道具信息!B442)</f>
        <v/>
      </c>
      <c r="C442" s="114" t="str">
        <f>IF([7]道具信息!C442="","",[7]道具信息!C442)</f>
        <v/>
      </c>
      <c r="D442" s="114" t="str">
        <f>IF([7]道具信息!D442="","",[7]道具信息!D442)</f>
        <v/>
      </c>
      <c r="E442" s="114" t="str">
        <f>IF([7]道具信息!E442="","",[7]道具信息!E442)</f>
        <v/>
      </c>
      <c r="F442" s="114" t="str">
        <f>IF([7]道具信息!F442="","",[7]道具信息!F442)</f>
        <v/>
      </c>
      <c r="G442" s="114" t="str">
        <f>IF([7]道具信息!G442="","",[7]道具信息!G442)</f>
        <v/>
      </c>
      <c r="H442" s="114" t="str">
        <f>IF([7]道具信息!H442="","",[7]道具信息!H442)</f>
        <v/>
      </c>
      <c r="I442" s="114" t="str">
        <f>IF([7]道具信息!I442="","",[7]道具信息!I442)</f>
        <v/>
      </c>
      <c r="J442" s="114" t="str">
        <f>IF([7]道具信息!J442="","",[7]道具信息!J442)</f>
        <v/>
      </c>
      <c r="K442" s="114" t="str">
        <f>IF([7]道具信息!K442="","",[7]道具信息!K442)</f>
        <v/>
      </c>
      <c r="L442" s="114" t="str">
        <f>IF([7]道具信息!L442="","",[7]道具信息!L442)</f>
        <v/>
      </c>
      <c r="M442" s="114" t="str">
        <f>IF([7]道具信息!M442="","",[7]道具信息!M442)</f>
        <v/>
      </c>
      <c r="N442" s="114" t="str">
        <f>IF([7]道具信息!N442="","",[7]道具信息!N442)</f>
        <v/>
      </c>
      <c r="O442" s="114" t="str">
        <f>IF([7]道具信息!O442="","",[7]道具信息!O442)</f>
        <v/>
      </c>
      <c r="P442" s="114" t="str">
        <f>IF([7]道具信息!P442="","",[7]道具信息!P442)</f>
        <v/>
      </c>
      <c r="Q442" s="114" t="str">
        <f>IF([7]道具信息!Q442="","",[7]道具信息!Q442)</f>
        <v/>
      </c>
      <c r="R442" s="114" t="str">
        <f>IF([7]道具信息!R442="","",[7]道具信息!R442)</f>
        <v/>
      </c>
      <c r="S442" s="114" t="str">
        <f>IF([7]道具信息!S442="","",[7]道具信息!S442)</f>
        <v/>
      </c>
      <c r="T442" s="114" t="str">
        <f>IF([7]道具信息!T442="","",[7]道具信息!T442)</f>
        <v/>
      </c>
      <c r="U442" s="114" t="str">
        <f>IF([7]道具信息!U442="","",[7]道具信息!U442)</f>
        <v/>
      </c>
      <c r="V442" s="114" t="str">
        <f>IF([7]道具信息!V442="","",[7]道具信息!V442)</f>
        <v/>
      </c>
      <c r="W442" s="114" t="str">
        <f>IF([7]道具信息!W442="","",[7]道具信息!W442)</f>
        <v/>
      </c>
      <c r="X442" s="114" t="str">
        <f>IF([7]道具信息!X442="","",[7]道具信息!X442)</f>
        <v/>
      </c>
      <c r="Y442" s="114" t="str">
        <f>IF([7]道具信息!Y442="","",[7]道具信息!Y442)</f>
        <v/>
      </c>
      <c r="Z442" s="114" t="str">
        <f>IF([7]道具信息!Z442="","",[7]道具信息!Z442)</f>
        <v/>
      </c>
    </row>
    <row r="443" spans="1:26" x14ac:dyDescent="0.2">
      <c r="A443" s="114" t="str">
        <f>IF([7]道具信息!A443="","",[7]道具信息!A443)</f>
        <v/>
      </c>
      <c r="B443" s="114" t="str">
        <f>IF([7]道具信息!B443="","",[7]道具信息!B443)</f>
        <v/>
      </c>
      <c r="C443" s="114" t="str">
        <f>IF([7]道具信息!C443="","",[7]道具信息!C443)</f>
        <v/>
      </c>
      <c r="D443" s="114" t="str">
        <f>IF([7]道具信息!D443="","",[7]道具信息!D443)</f>
        <v/>
      </c>
      <c r="E443" s="114" t="str">
        <f>IF([7]道具信息!E443="","",[7]道具信息!E443)</f>
        <v/>
      </c>
      <c r="F443" s="114" t="str">
        <f>IF([7]道具信息!F443="","",[7]道具信息!F443)</f>
        <v/>
      </c>
      <c r="G443" s="114" t="str">
        <f>IF([7]道具信息!G443="","",[7]道具信息!G443)</f>
        <v/>
      </c>
      <c r="H443" s="114" t="str">
        <f>IF([7]道具信息!H443="","",[7]道具信息!H443)</f>
        <v/>
      </c>
      <c r="I443" s="114" t="str">
        <f>IF([7]道具信息!I443="","",[7]道具信息!I443)</f>
        <v/>
      </c>
      <c r="J443" s="114" t="str">
        <f>IF([7]道具信息!J443="","",[7]道具信息!J443)</f>
        <v/>
      </c>
      <c r="K443" s="114" t="str">
        <f>IF([7]道具信息!K443="","",[7]道具信息!K443)</f>
        <v/>
      </c>
      <c r="L443" s="114" t="str">
        <f>IF([7]道具信息!L443="","",[7]道具信息!L443)</f>
        <v/>
      </c>
      <c r="M443" s="114" t="str">
        <f>IF([7]道具信息!M443="","",[7]道具信息!M443)</f>
        <v/>
      </c>
      <c r="N443" s="114" t="str">
        <f>IF([7]道具信息!N443="","",[7]道具信息!N443)</f>
        <v/>
      </c>
      <c r="O443" s="114" t="str">
        <f>IF([7]道具信息!O443="","",[7]道具信息!O443)</f>
        <v/>
      </c>
      <c r="P443" s="114" t="str">
        <f>IF([7]道具信息!P443="","",[7]道具信息!P443)</f>
        <v/>
      </c>
      <c r="Q443" s="114" t="str">
        <f>IF([7]道具信息!Q443="","",[7]道具信息!Q443)</f>
        <v/>
      </c>
      <c r="R443" s="114" t="str">
        <f>IF([7]道具信息!R443="","",[7]道具信息!R443)</f>
        <v/>
      </c>
      <c r="S443" s="114" t="str">
        <f>IF([7]道具信息!S443="","",[7]道具信息!S443)</f>
        <v/>
      </c>
      <c r="T443" s="114" t="str">
        <f>IF([7]道具信息!T443="","",[7]道具信息!T443)</f>
        <v/>
      </c>
      <c r="U443" s="114" t="str">
        <f>IF([7]道具信息!U443="","",[7]道具信息!U443)</f>
        <v/>
      </c>
      <c r="V443" s="114" t="str">
        <f>IF([7]道具信息!V443="","",[7]道具信息!V443)</f>
        <v/>
      </c>
      <c r="W443" s="114" t="str">
        <f>IF([7]道具信息!W443="","",[7]道具信息!W443)</f>
        <v/>
      </c>
      <c r="X443" s="114" t="str">
        <f>IF([7]道具信息!X443="","",[7]道具信息!X443)</f>
        <v/>
      </c>
      <c r="Y443" s="114" t="str">
        <f>IF([7]道具信息!Y443="","",[7]道具信息!Y443)</f>
        <v/>
      </c>
      <c r="Z443" s="114" t="str">
        <f>IF([7]道具信息!Z443="","",[7]道具信息!Z443)</f>
        <v/>
      </c>
    </row>
    <row r="444" spans="1:26" x14ac:dyDescent="0.2">
      <c r="A444" s="114" t="str">
        <f>IF([7]道具信息!A444="","",[7]道具信息!A444)</f>
        <v/>
      </c>
      <c r="B444" s="114" t="str">
        <f>IF([7]道具信息!B444="","",[7]道具信息!B444)</f>
        <v/>
      </c>
      <c r="C444" s="114" t="str">
        <f>IF([7]道具信息!C444="","",[7]道具信息!C444)</f>
        <v/>
      </c>
      <c r="D444" s="114" t="str">
        <f>IF([7]道具信息!D444="","",[7]道具信息!D444)</f>
        <v/>
      </c>
      <c r="E444" s="114" t="str">
        <f>IF([7]道具信息!E444="","",[7]道具信息!E444)</f>
        <v/>
      </c>
      <c r="F444" s="114" t="str">
        <f>IF([7]道具信息!F444="","",[7]道具信息!F444)</f>
        <v/>
      </c>
      <c r="G444" s="114" t="str">
        <f>IF([7]道具信息!G444="","",[7]道具信息!G444)</f>
        <v/>
      </c>
      <c r="H444" s="114" t="str">
        <f>IF([7]道具信息!H444="","",[7]道具信息!H444)</f>
        <v/>
      </c>
      <c r="I444" s="114" t="str">
        <f>IF([7]道具信息!I444="","",[7]道具信息!I444)</f>
        <v/>
      </c>
      <c r="J444" s="114" t="str">
        <f>IF([7]道具信息!J444="","",[7]道具信息!J444)</f>
        <v/>
      </c>
      <c r="K444" s="114" t="str">
        <f>IF([7]道具信息!K444="","",[7]道具信息!K444)</f>
        <v/>
      </c>
      <c r="L444" s="114" t="str">
        <f>IF([7]道具信息!L444="","",[7]道具信息!L444)</f>
        <v/>
      </c>
      <c r="M444" s="114" t="str">
        <f>IF([7]道具信息!M444="","",[7]道具信息!M444)</f>
        <v/>
      </c>
      <c r="N444" s="114" t="str">
        <f>IF([7]道具信息!N444="","",[7]道具信息!N444)</f>
        <v/>
      </c>
      <c r="O444" s="114" t="str">
        <f>IF([7]道具信息!O444="","",[7]道具信息!O444)</f>
        <v/>
      </c>
      <c r="P444" s="114" t="str">
        <f>IF([7]道具信息!P444="","",[7]道具信息!P444)</f>
        <v/>
      </c>
      <c r="Q444" s="114" t="str">
        <f>IF([7]道具信息!Q444="","",[7]道具信息!Q444)</f>
        <v/>
      </c>
      <c r="R444" s="114" t="str">
        <f>IF([7]道具信息!R444="","",[7]道具信息!R444)</f>
        <v/>
      </c>
      <c r="S444" s="114" t="str">
        <f>IF([7]道具信息!S444="","",[7]道具信息!S444)</f>
        <v/>
      </c>
      <c r="T444" s="114" t="str">
        <f>IF([7]道具信息!T444="","",[7]道具信息!T444)</f>
        <v/>
      </c>
      <c r="U444" s="114" t="str">
        <f>IF([7]道具信息!U444="","",[7]道具信息!U444)</f>
        <v/>
      </c>
      <c r="V444" s="114" t="str">
        <f>IF([7]道具信息!V444="","",[7]道具信息!V444)</f>
        <v/>
      </c>
      <c r="W444" s="114" t="str">
        <f>IF([7]道具信息!W444="","",[7]道具信息!W444)</f>
        <v/>
      </c>
      <c r="X444" s="114" t="str">
        <f>IF([7]道具信息!X444="","",[7]道具信息!X444)</f>
        <v/>
      </c>
      <c r="Y444" s="114" t="str">
        <f>IF([7]道具信息!Y444="","",[7]道具信息!Y444)</f>
        <v/>
      </c>
      <c r="Z444" s="114" t="str">
        <f>IF([7]道具信息!Z444="","",[7]道具信息!Z444)</f>
        <v/>
      </c>
    </row>
    <row r="445" spans="1:26" x14ac:dyDescent="0.2">
      <c r="A445" s="114" t="str">
        <f>IF([7]道具信息!A445="","",[7]道具信息!A445)</f>
        <v/>
      </c>
      <c r="B445" s="114" t="str">
        <f>IF([7]道具信息!B445="","",[7]道具信息!B445)</f>
        <v/>
      </c>
      <c r="C445" s="114" t="str">
        <f>IF([7]道具信息!C445="","",[7]道具信息!C445)</f>
        <v/>
      </c>
      <c r="D445" s="114" t="str">
        <f>IF([7]道具信息!D445="","",[7]道具信息!D445)</f>
        <v/>
      </c>
      <c r="E445" s="114" t="str">
        <f>IF([7]道具信息!E445="","",[7]道具信息!E445)</f>
        <v/>
      </c>
      <c r="F445" s="114" t="str">
        <f>IF([7]道具信息!F445="","",[7]道具信息!F445)</f>
        <v/>
      </c>
      <c r="G445" s="114" t="str">
        <f>IF([7]道具信息!G445="","",[7]道具信息!G445)</f>
        <v/>
      </c>
      <c r="H445" s="114" t="str">
        <f>IF([7]道具信息!H445="","",[7]道具信息!H445)</f>
        <v/>
      </c>
      <c r="I445" s="114" t="str">
        <f>IF([7]道具信息!I445="","",[7]道具信息!I445)</f>
        <v/>
      </c>
      <c r="J445" s="114" t="str">
        <f>IF([7]道具信息!J445="","",[7]道具信息!J445)</f>
        <v/>
      </c>
      <c r="K445" s="114" t="str">
        <f>IF([7]道具信息!K445="","",[7]道具信息!K445)</f>
        <v/>
      </c>
      <c r="L445" s="114" t="str">
        <f>IF([7]道具信息!L445="","",[7]道具信息!L445)</f>
        <v/>
      </c>
      <c r="M445" s="114" t="str">
        <f>IF([7]道具信息!M445="","",[7]道具信息!M445)</f>
        <v/>
      </c>
      <c r="N445" s="114" t="str">
        <f>IF([7]道具信息!N445="","",[7]道具信息!N445)</f>
        <v/>
      </c>
      <c r="O445" s="114" t="str">
        <f>IF([7]道具信息!O445="","",[7]道具信息!O445)</f>
        <v/>
      </c>
      <c r="P445" s="114" t="str">
        <f>IF([7]道具信息!P445="","",[7]道具信息!P445)</f>
        <v/>
      </c>
      <c r="Q445" s="114" t="str">
        <f>IF([7]道具信息!Q445="","",[7]道具信息!Q445)</f>
        <v/>
      </c>
      <c r="R445" s="114" t="str">
        <f>IF([7]道具信息!R445="","",[7]道具信息!R445)</f>
        <v/>
      </c>
      <c r="S445" s="114" t="str">
        <f>IF([7]道具信息!S445="","",[7]道具信息!S445)</f>
        <v/>
      </c>
      <c r="T445" s="114" t="str">
        <f>IF([7]道具信息!T445="","",[7]道具信息!T445)</f>
        <v/>
      </c>
      <c r="U445" s="114" t="str">
        <f>IF([7]道具信息!U445="","",[7]道具信息!U445)</f>
        <v/>
      </c>
      <c r="V445" s="114" t="str">
        <f>IF([7]道具信息!V445="","",[7]道具信息!V445)</f>
        <v/>
      </c>
      <c r="W445" s="114" t="str">
        <f>IF([7]道具信息!W445="","",[7]道具信息!W445)</f>
        <v/>
      </c>
      <c r="X445" s="114" t="str">
        <f>IF([7]道具信息!X445="","",[7]道具信息!X445)</f>
        <v/>
      </c>
      <c r="Y445" s="114" t="str">
        <f>IF([7]道具信息!Y445="","",[7]道具信息!Y445)</f>
        <v/>
      </c>
      <c r="Z445" s="114" t="str">
        <f>IF([7]道具信息!Z445="","",[7]道具信息!Z445)</f>
        <v/>
      </c>
    </row>
    <row r="446" spans="1:26" x14ac:dyDescent="0.2">
      <c r="A446" s="114" t="str">
        <f>IF([7]道具信息!A446="","",[7]道具信息!A446)</f>
        <v/>
      </c>
      <c r="B446" s="114" t="str">
        <f>IF([7]道具信息!B446="","",[7]道具信息!B446)</f>
        <v/>
      </c>
      <c r="C446" s="114" t="str">
        <f>IF([7]道具信息!C446="","",[7]道具信息!C446)</f>
        <v/>
      </c>
      <c r="D446" s="114" t="str">
        <f>IF([7]道具信息!D446="","",[7]道具信息!D446)</f>
        <v/>
      </c>
      <c r="E446" s="114" t="str">
        <f>IF([7]道具信息!E446="","",[7]道具信息!E446)</f>
        <v/>
      </c>
      <c r="F446" s="114" t="str">
        <f>IF([7]道具信息!F446="","",[7]道具信息!F446)</f>
        <v/>
      </c>
      <c r="G446" s="114" t="str">
        <f>IF([7]道具信息!G446="","",[7]道具信息!G446)</f>
        <v/>
      </c>
      <c r="H446" s="114" t="str">
        <f>IF([7]道具信息!H446="","",[7]道具信息!H446)</f>
        <v/>
      </c>
      <c r="I446" s="114" t="str">
        <f>IF([7]道具信息!I446="","",[7]道具信息!I446)</f>
        <v/>
      </c>
      <c r="J446" s="114" t="str">
        <f>IF([7]道具信息!J446="","",[7]道具信息!J446)</f>
        <v/>
      </c>
      <c r="K446" s="114" t="str">
        <f>IF([7]道具信息!K446="","",[7]道具信息!K446)</f>
        <v/>
      </c>
      <c r="L446" s="114" t="str">
        <f>IF([7]道具信息!L446="","",[7]道具信息!L446)</f>
        <v/>
      </c>
      <c r="M446" s="114" t="str">
        <f>IF([7]道具信息!M446="","",[7]道具信息!M446)</f>
        <v/>
      </c>
      <c r="N446" s="114" t="str">
        <f>IF([7]道具信息!N446="","",[7]道具信息!N446)</f>
        <v/>
      </c>
      <c r="O446" s="114" t="str">
        <f>IF([7]道具信息!O446="","",[7]道具信息!O446)</f>
        <v/>
      </c>
      <c r="P446" s="114" t="str">
        <f>IF([7]道具信息!P446="","",[7]道具信息!P446)</f>
        <v/>
      </c>
      <c r="Q446" s="114" t="str">
        <f>IF([7]道具信息!Q446="","",[7]道具信息!Q446)</f>
        <v/>
      </c>
      <c r="R446" s="114" t="str">
        <f>IF([7]道具信息!R446="","",[7]道具信息!R446)</f>
        <v/>
      </c>
      <c r="S446" s="114" t="str">
        <f>IF([7]道具信息!S446="","",[7]道具信息!S446)</f>
        <v/>
      </c>
      <c r="T446" s="114" t="str">
        <f>IF([7]道具信息!T446="","",[7]道具信息!T446)</f>
        <v/>
      </c>
      <c r="U446" s="114" t="str">
        <f>IF([7]道具信息!U446="","",[7]道具信息!U446)</f>
        <v/>
      </c>
      <c r="V446" s="114" t="str">
        <f>IF([7]道具信息!V446="","",[7]道具信息!V446)</f>
        <v/>
      </c>
      <c r="W446" s="114" t="str">
        <f>IF([7]道具信息!W446="","",[7]道具信息!W446)</f>
        <v/>
      </c>
      <c r="X446" s="114" t="str">
        <f>IF([7]道具信息!X446="","",[7]道具信息!X446)</f>
        <v/>
      </c>
      <c r="Y446" s="114" t="str">
        <f>IF([7]道具信息!Y446="","",[7]道具信息!Y446)</f>
        <v/>
      </c>
      <c r="Z446" s="114" t="str">
        <f>IF([7]道具信息!Z446="","",[7]道具信息!Z446)</f>
        <v/>
      </c>
    </row>
    <row r="447" spans="1:26" x14ac:dyDescent="0.2">
      <c r="A447" s="114" t="str">
        <f>IF([7]道具信息!A447="","",[7]道具信息!A447)</f>
        <v/>
      </c>
      <c r="B447" s="114" t="str">
        <f>IF([7]道具信息!B447="","",[7]道具信息!B447)</f>
        <v/>
      </c>
      <c r="C447" s="114" t="str">
        <f>IF([7]道具信息!C447="","",[7]道具信息!C447)</f>
        <v/>
      </c>
      <c r="D447" s="114" t="str">
        <f>IF([7]道具信息!D447="","",[7]道具信息!D447)</f>
        <v/>
      </c>
      <c r="E447" s="114" t="str">
        <f>IF([7]道具信息!E447="","",[7]道具信息!E447)</f>
        <v/>
      </c>
      <c r="F447" s="114" t="str">
        <f>IF([7]道具信息!F447="","",[7]道具信息!F447)</f>
        <v/>
      </c>
      <c r="G447" s="114" t="str">
        <f>IF([7]道具信息!G447="","",[7]道具信息!G447)</f>
        <v/>
      </c>
      <c r="H447" s="114" t="str">
        <f>IF([7]道具信息!H447="","",[7]道具信息!H447)</f>
        <v/>
      </c>
      <c r="I447" s="114" t="str">
        <f>IF([7]道具信息!I447="","",[7]道具信息!I447)</f>
        <v/>
      </c>
      <c r="J447" s="114" t="str">
        <f>IF([7]道具信息!J447="","",[7]道具信息!J447)</f>
        <v/>
      </c>
      <c r="K447" s="114" t="str">
        <f>IF([7]道具信息!K447="","",[7]道具信息!K447)</f>
        <v/>
      </c>
      <c r="L447" s="114" t="str">
        <f>IF([7]道具信息!L447="","",[7]道具信息!L447)</f>
        <v/>
      </c>
      <c r="M447" s="114" t="str">
        <f>IF([7]道具信息!M447="","",[7]道具信息!M447)</f>
        <v/>
      </c>
      <c r="N447" s="114" t="str">
        <f>IF([7]道具信息!N447="","",[7]道具信息!N447)</f>
        <v/>
      </c>
      <c r="O447" s="114" t="str">
        <f>IF([7]道具信息!O447="","",[7]道具信息!O447)</f>
        <v/>
      </c>
      <c r="P447" s="114" t="str">
        <f>IF([7]道具信息!P447="","",[7]道具信息!P447)</f>
        <v/>
      </c>
      <c r="Q447" s="114" t="str">
        <f>IF([7]道具信息!Q447="","",[7]道具信息!Q447)</f>
        <v/>
      </c>
      <c r="R447" s="114" t="str">
        <f>IF([7]道具信息!R447="","",[7]道具信息!R447)</f>
        <v/>
      </c>
      <c r="S447" s="114" t="str">
        <f>IF([7]道具信息!S447="","",[7]道具信息!S447)</f>
        <v/>
      </c>
      <c r="T447" s="114" t="str">
        <f>IF([7]道具信息!T447="","",[7]道具信息!T447)</f>
        <v/>
      </c>
      <c r="U447" s="114" t="str">
        <f>IF([7]道具信息!U447="","",[7]道具信息!U447)</f>
        <v/>
      </c>
      <c r="V447" s="114" t="str">
        <f>IF([7]道具信息!V447="","",[7]道具信息!V447)</f>
        <v/>
      </c>
      <c r="W447" s="114" t="str">
        <f>IF([7]道具信息!W447="","",[7]道具信息!W447)</f>
        <v/>
      </c>
      <c r="X447" s="114" t="str">
        <f>IF([7]道具信息!X447="","",[7]道具信息!X447)</f>
        <v/>
      </c>
      <c r="Y447" s="114" t="str">
        <f>IF([7]道具信息!Y447="","",[7]道具信息!Y447)</f>
        <v/>
      </c>
      <c r="Z447" s="114" t="str">
        <f>IF([7]道具信息!Z447="","",[7]道具信息!Z447)</f>
        <v/>
      </c>
    </row>
    <row r="448" spans="1:26" x14ac:dyDescent="0.2">
      <c r="A448" s="114" t="str">
        <f>IF([7]道具信息!A448="","",[7]道具信息!A448)</f>
        <v/>
      </c>
      <c r="B448" s="114" t="str">
        <f>IF([7]道具信息!B448="","",[7]道具信息!B448)</f>
        <v/>
      </c>
      <c r="C448" s="114" t="str">
        <f>IF([7]道具信息!C448="","",[7]道具信息!C448)</f>
        <v/>
      </c>
      <c r="D448" s="114" t="str">
        <f>IF([7]道具信息!D448="","",[7]道具信息!D448)</f>
        <v/>
      </c>
      <c r="E448" s="114" t="str">
        <f>IF([7]道具信息!E448="","",[7]道具信息!E448)</f>
        <v/>
      </c>
      <c r="F448" s="114" t="str">
        <f>IF([7]道具信息!F448="","",[7]道具信息!F448)</f>
        <v/>
      </c>
      <c r="G448" s="114" t="str">
        <f>IF([7]道具信息!G448="","",[7]道具信息!G448)</f>
        <v/>
      </c>
      <c r="H448" s="114" t="str">
        <f>IF([7]道具信息!H448="","",[7]道具信息!H448)</f>
        <v/>
      </c>
      <c r="I448" s="114" t="str">
        <f>IF([7]道具信息!I448="","",[7]道具信息!I448)</f>
        <v/>
      </c>
      <c r="J448" s="114" t="str">
        <f>IF([7]道具信息!J448="","",[7]道具信息!J448)</f>
        <v/>
      </c>
      <c r="K448" s="114" t="str">
        <f>IF([7]道具信息!K448="","",[7]道具信息!K448)</f>
        <v/>
      </c>
      <c r="L448" s="114" t="str">
        <f>IF([7]道具信息!L448="","",[7]道具信息!L448)</f>
        <v/>
      </c>
      <c r="M448" s="114" t="str">
        <f>IF([7]道具信息!M448="","",[7]道具信息!M448)</f>
        <v/>
      </c>
      <c r="N448" s="114" t="str">
        <f>IF([7]道具信息!N448="","",[7]道具信息!N448)</f>
        <v/>
      </c>
      <c r="O448" s="114" t="str">
        <f>IF([7]道具信息!O448="","",[7]道具信息!O448)</f>
        <v/>
      </c>
      <c r="P448" s="114" t="str">
        <f>IF([7]道具信息!P448="","",[7]道具信息!P448)</f>
        <v/>
      </c>
      <c r="Q448" s="114" t="str">
        <f>IF([7]道具信息!Q448="","",[7]道具信息!Q448)</f>
        <v/>
      </c>
      <c r="R448" s="114" t="str">
        <f>IF([7]道具信息!R448="","",[7]道具信息!R448)</f>
        <v/>
      </c>
      <c r="S448" s="114" t="str">
        <f>IF([7]道具信息!S448="","",[7]道具信息!S448)</f>
        <v/>
      </c>
      <c r="T448" s="114" t="str">
        <f>IF([7]道具信息!T448="","",[7]道具信息!T448)</f>
        <v/>
      </c>
      <c r="U448" s="114" t="str">
        <f>IF([7]道具信息!U448="","",[7]道具信息!U448)</f>
        <v/>
      </c>
      <c r="V448" s="114" t="str">
        <f>IF([7]道具信息!V448="","",[7]道具信息!V448)</f>
        <v/>
      </c>
      <c r="W448" s="114" t="str">
        <f>IF([7]道具信息!W448="","",[7]道具信息!W448)</f>
        <v/>
      </c>
      <c r="X448" s="114" t="str">
        <f>IF([7]道具信息!X448="","",[7]道具信息!X448)</f>
        <v/>
      </c>
      <c r="Y448" s="114" t="str">
        <f>IF([7]道具信息!Y448="","",[7]道具信息!Y448)</f>
        <v/>
      </c>
      <c r="Z448" s="114" t="str">
        <f>IF([7]道具信息!Z448="","",[7]道具信息!Z448)</f>
        <v/>
      </c>
    </row>
    <row r="449" spans="1:26" x14ac:dyDescent="0.2">
      <c r="A449" s="114" t="str">
        <f>IF([7]道具信息!A449="","",[7]道具信息!A449)</f>
        <v/>
      </c>
      <c r="B449" s="114" t="str">
        <f>IF([7]道具信息!B449="","",[7]道具信息!B449)</f>
        <v/>
      </c>
      <c r="C449" s="114" t="str">
        <f>IF([7]道具信息!C449="","",[7]道具信息!C449)</f>
        <v/>
      </c>
      <c r="D449" s="114" t="str">
        <f>IF([7]道具信息!D449="","",[7]道具信息!D449)</f>
        <v/>
      </c>
      <c r="E449" s="114" t="str">
        <f>IF([7]道具信息!E449="","",[7]道具信息!E449)</f>
        <v/>
      </c>
      <c r="F449" s="114" t="str">
        <f>IF([7]道具信息!F449="","",[7]道具信息!F449)</f>
        <v/>
      </c>
      <c r="G449" s="114" t="str">
        <f>IF([7]道具信息!G449="","",[7]道具信息!G449)</f>
        <v/>
      </c>
      <c r="H449" s="114" t="str">
        <f>IF([7]道具信息!H449="","",[7]道具信息!H449)</f>
        <v/>
      </c>
      <c r="I449" s="114" t="str">
        <f>IF([7]道具信息!I449="","",[7]道具信息!I449)</f>
        <v/>
      </c>
      <c r="J449" s="114" t="str">
        <f>IF([7]道具信息!J449="","",[7]道具信息!J449)</f>
        <v/>
      </c>
      <c r="K449" s="114" t="str">
        <f>IF([7]道具信息!K449="","",[7]道具信息!K449)</f>
        <v/>
      </c>
      <c r="L449" s="114" t="str">
        <f>IF([7]道具信息!L449="","",[7]道具信息!L449)</f>
        <v/>
      </c>
      <c r="M449" s="114" t="str">
        <f>IF([7]道具信息!M449="","",[7]道具信息!M449)</f>
        <v/>
      </c>
      <c r="N449" s="114" t="str">
        <f>IF([7]道具信息!N449="","",[7]道具信息!N449)</f>
        <v/>
      </c>
      <c r="O449" s="114" t="str">
        <f>IF([7]道具信息!O449="","",[7]道具信息!O449)</f>
        <v/>
      </c>
      <c r="P449" s="114" t="str">
        <f>IF([7]道具信息!P449="","",[7]道具信息!P449)</f>
        <v/>
      </c>
      <c r="Q449" s="114" t="str">
        <f>IF([7]道具信息!Q449="","",[7]道具信息!Q449)</f>
        <v/>
      </c>
      <c r="R449" s="114" t="str">
        <f>IF([7]道具信息!R449="","",[7]道具信息!R449)</f>
        <v/>
      </c>
      <c r="S449" s="114" t="str">
        <f>IF([7]道具信息!S449="","",[7]道具信息!S449)</f>
        <v/>
      </c>
      <c r="T449" s="114" t="str">
        <f>IF([7]道具信息!T449="","",[7]道具信息!T449)</f>
        <v/>
      </c>
      <c r="U449" s="114" t="str">
        <f>IF([7]道具信息!U449="","",[7]道具信息!U449)</f>
        <v/>
      </c>
      <c r="V449" s="114" t="str">
        <f>IF([7]道具信息!V449="","",[7]道具信息!V449)</f>
        <v/>
      </c>
      <c r="W449" s="114" t="str">
        <f>IF([7]道具信息!W449="","",[7]道具信息!W449)</f>
        <v/>
      </c>
      <c r="X449" s="114" t="str">
        <f>IF([7]道具信息!X449="","",[7]道具信息!X449)</f>
        <v/>
      </c>
      <c r="Y449" s="114" t="str">
        <f>IF([7]道具信息!Y449="","",[7]道具信息!Y449)</f>
        <v/>
      </c>
      <c r="Z449" s="114" t="str">
        <f>IF([7]道具信息!Z449="","",[7]道具信息!Z449)</f>
        <v/>
      </c>
    </row>
    <row r="450" spans="1:26" x14ac:dyDescent="0.2">
      <c r="A450" s="114" t="str">
        <f>IF([7]道具信息!A450="","",[7]道具信息!A450)</f>
        <v/>
      </c>
      <c r="B450" s="114" t="str">
        <f>IF([7]道具信息!B450="","",[7]道具信息!B450)</f>
        <v/>
      </c>
      <c r="C450" s="114" t="str">
        <f>IF([7]道具信息!C450="","",[7]道具信息!C450)</f>
        <v/>
      </c>
      <c r="D450" s="114" t="str">
        <f>IF([7]道具信息!D450="","",[7]道具信息!D450)</f>
        <v/>
      </c>
      <c r="E450" s="114" t="str">
        <f>IF([7]道具信息!E450="","",[7]道具信息!E450)</f>
        <v/>
      </c>
      <c r="F450" s="114" t="str">
        <f>IF([7]道具信息!F450="","",[7]道具信息!F450)</f>
        <v/>
      </c>
      <c r="G450" s="114" t="str">
        <f>IF([7]道具信息!G450="","",[7]道具信息!G450)</f>
        <v/>
      </c>
      <c r="H450" s="114" t="str">
        <f>IF([7]道具信息!H450="","",[7]道具信息!H450)</f>
        <v/>
      </c>
      <c r="I450" s="114" t="str">
        <f>IF([7]道具信息!I450="","",[7]道具信息!I450)</f>
        <v/>
      </c>
      <c r="J450" s="114" t="str">
        <f>IF([7]道具信息!J450="","",[7]道具信息!J450)</f>
        <v/>
      </c>
      <c r="K450" s="114" t="str">
        <f>IF([7]道具信息!K450="","",[7]道具信息!K450)</f>
        <v/>
      </c>
      <c r="L450" s="114" t="str">
        <f>IF([7]道具信息!L450="","",[7]道具信息!L450)</f>
        <v/>
      </c>
      <c r="M450" s="114" t="str">
        <f>IF([7]道具信息!M450="","",[7]道具信息!M450)</f>
        <v/>
      </c>
      <c r="N450" s="114" t="str">
        <f>IF([7]道具信息!N450="","",[7]道具信息!N450)</f>
        <v/>
      </c>
      <c r="O450" s="114" t="str">
        <f>IF([7]道具信息!O450="","",[7]道具信息!O450)</f>
        <v/>
      </c>
      <c r="P450" s="114" t="str">
        <f>IF([7]道具信息!P450="","",[7]道具信息!P450)</f>
        <v/>
      </c>
      <c r="Q450" s="114" t="str">
        <f>IF([7]道具信息!Q450="","",[7]道具信息!Q450)</f>
        <v/>
      </c>
      <c r="R450" s="114" t="str">
        <f>IF([7]道具信息!R450="","",[7]道具信息!R450)</f>
        <v/>
      </c>
      <c r="S450" s="114" t="str">
        <f>IF([7]道具信息!S450="","",[7]道具信息!S450)</f>
        <v/>
      </c>
      <c r="T450" s="114" t="str">
        <f>IF([7]道具信息!T450="","",[7]道具信息!T450)</f>
        <v/>
      </c>
      <c r="U450" s="114" t="str">
        <f>IF([7]道具信息!U450="","",[7]道具信息!U450)</f>
        <v/>
      </c>
      <c r="V450" s="114" t="str">
        <f>IF([7]道具信息!V450="","",[7]道具信息!V450)</f>
        <v/>
      </c>
      <c r="W450" s="114" t="str">
        <f>IF([7]道具信息!W450="","",[7]道具信息!W450)</f>
        <v/>
      </c>
      <c r="X450" s="114" t="str">
        <f>IF([7]道具信息!X450="","",[7]道具信息!X450)</f>
        <v/>
      </c>
      <c r="Y450" s="114" t="str">
        <f>IF([7]道具信息!Y450="","",[7]道具信息!Y450)</f>
        <v/>
      </c>
      <c r="Z450" s="114" t="str">
        <f>IF([7]道具信息!Z450="","",[7]道具信息!Z450)</f>
        <v/>
      </c>
    </row>
    <row r="451" spans="1:26" x14ac:dyDescent="0.2">
      <c r="A451" s="114" t="str">
        <f>IF([7]道具信息!A451="","",[7]道具信息!A451)</f>
        <v/>
      </c>
      <c r="B451" s="114" t="str">
        <f>IF([7]道具信息!B451="","",[7]道具信息!B451)</f>
        <v/>
      </c>
      <c r="C451" s="114" t="str">
        <f>IF([7]道具信息!C451="","",[7]道具信息!C451)</f>
        <v/>
      </c>
      <c r="D451" s="114" t="str">
        <f>IF([7]道具信息!D451="","",[7]道具信息!D451)</f>
        <v/>
      </c>
      <c r="E451" s="114" t="str">
        <f>IF([7]道具信息!E451="","",[7]道具信息!E451)</f>
        <v/>
      </c>
      <c r="F451" s="114" t="str">
        <f>IF([7]道具信息!F451="","",[7]道具信息!F451)</f>
        <v/>
      </c>
      <c r="G451" s="114" t="str">
        <f>IF([7]道具信息!G451="","",[7]道具信息!G451)</f>
        <v/>
      </c>
      <c r="H451" s="114" t="str">
        <f>IF([7]道具信息!H451="","",[7]道具信息!H451)</f>
        <v/>
      </c>
      <c r="I451" s="114" t="str">
        <f>IF([7]道具信息!I451="","",[7]道具信息!I451)</f>
        <v/>
      </c>
      <c r="J451" s="114" t="str">
        <f>IF([7]道具信息!J451="","",[7]道具信息!J451)</f>
        <v/>
      </c>
      <c r="K451" s="114" t="str">
        <f>IF([7]道具信息!K451="","",[7]道具信息!K451)</f>
        <v/>
      </c>
      <c r="L451" s="114" t="str">
        <f>IF([7]道具信息!L451="","",[7]道具信息!L451)</f>
        <v/>
      </c>
      <c r="M451" s="114" t="str">
        <f>IF([7]道具信息!M451="","",[7]道具信息!M451)</f>
        <v/>
      </c>
      <c r="N451" s="114" t="str">
        <f>IF([7]道具信息!N451="","",[7]道具信息!N451)</f>
        <v/>
      </c>
      <c r="O451" s="114" t="str">
        <f>IF([7]道具信息!O451="","",[7]道具信息!O451)</f>
        <v/>
      </c>
      <c r="P451" s="114" t="str">
        <f>IF([7]道具信息!P451="","",[7]道具信息!P451)</f>
        <v/>
      </c>
      <c r="Q451" s="114" t="str">
        <f>IF([7]道具信息!Q451="","",[7]道具信息!Q451)</f>
        <v/>
      </c>
      <c r="R451" s="114" t="str">
        <f>IF([7]道具信息!R451="","",[7]道具信息!R451)</f>
        <v/>
      </c>
      <c r="S451" s="114" t="str">
        <f>IF([7]道具信息!S451="","",[7]道具信息!S451)</f>
        <v/>
      </c>
      <c r="T451" s="114" t="str">
        <f>IF([7]道具信息!T451="","",[7]道具信息!T451)</f>
        <v/>
      </c>
      <c r="U451" s="114" t="str">
        <f>IF([7]道具信息!U451="","",[7]道具信息!U451)</f>
        <v/>
      </c>
      <c r="V451" s="114" t="str">
        <f>IF([7]道具信息!V451="","",[7]道具信息!V451)</f>
        <v/>
      </c>
      <c r="W451" s="114" t="str">
        <f>IF([7]道具信息!W451="","",[7]道具信息!W451)</f>
        <v/>
      </c>
      <c r="X451" s="114" t="str">
        <f>IF([7]道具信息!X451="","",[7]道具信息!X451)</f>
        <v/>
      </c>
      <c r="Y451" s="114" t="str">
        <f>IF([7]道具信息!Y451="","",[7]道具信息!Y451)</f>
        <v/>
      </c>
      <c r="Z451" s="114" t="str">
        <f>IF([7]道具信息!Z451="","",[7]道具信息!Z451)</f>
        <v/>
      </c>
    </row>
    <row r="452" spans="1:26" x14ac:dyDescent="0.2">
      <c r="A452" s="114" t="str">
        <f>IF([7]道具信息!A452="","",[7]道具信息!A452)</f>
        <v/>
      </c>
      <c r="B452" s="114" t="str">
        <f>IF([7]道具信息!B452="","",[7]道具信息!B452)</f>
        <v/>
      </c>
      <c r="C452" s="114" t="str">
        <f>IF([7]道具信息!C452="","",[7]道具信息!C452)</f>
        <v/>
      </c>
      <c r="D452" s="114" t="str">
        <f>IF([7]道具信息!D452="","",[7]道具信息!D452)</f>
        <v/>
      </c>
      <c r="E452" s="114" t="str">
        <f>IF([7]道具信息!E452="","",[7]道具信息!E452)</f>
        <v/>
      </c>
      <c r="F452" s="114" t="str">
        <f>IF([7]道具信息!F452="","",[7]道具信息!F452)</f>
        <v/>
      </c>
      <c r="G452" s="114" t="str">
        <f>IF([7]道具信息!G452="","",[7]道具信息!G452)</f>
        <v/>
      </c>
      <c r="H452" s="114" t="str">
        <f>IF([7]道具信息!H452="","",[7]道具信息!H452)</f>
        <v/>
      </c>
      <c r="I452" s="114" t="str">
        <f>IF([7]道具信息!I452="","",[7]道具信息!I452)</f>
        <v/>
      </c>
      <c r="J452" s="114" t="str">
        <f>IF([7]道具信息!J452="","",[7]道具信息!J452)</f>
        <v/>
      </c>
      <c r="K452" s="114" t="str">
        <f>IF([7]道具信息!K452="","",[7]道具信息!K452)</f>
        <v/>
      </c>
      <c r="L452" s="114" t="str">
        <f>IF([7]道具信息!L452="","",[7]道具信息!L452)</f>
        <v/>
      </c>
      <c r="M452" s="114" t="str">
        <f>IF([7]道具信息!M452="","",[7]道具信息!M452)</f>
        <v/>
      </c>
      <c r="N452" s="114" t="str">
        <f>IF([7]道具信息!N452="","",[7]道具信息!N452)</f>
        <v/>
      </c>
      <c r="O452" s="114" t="str">
        <f>IF([7]道具信息!O452="","",[7]道具信息!O452)</f>
        <v/>
      </c>
      <c r="P452" s="114" t="str">
        <f>IF([7]道具信息!P452="","",[7]道具信息!P452)</f>
        <v/>
      </c>
      <c r="Q452" s="114" t="str">
        <f>IF([7]道具信息!Q452="","",[7]道具信息!Q452)</f>
        <v/>
      </c>
      <c r="R452" s="114" t="str">
        <f>IF([7]道具信息!R452="","",[7]道具信息!R452)</f>
        <v/>
      </c>
      <c r="S452" s="114" t="str">
        <f>IF([7]道具信息!S452="","",[7]道具信息!S452)</f>
        <v/>
      </c>
      <c r="T452" s="114" t="str">
        <f>IF([7]道具信息!T452="","",[7]道具信息!T452)</f>
        <v/>
      </c>
      <c r="U452" s="114" t="str">
        <f>IF([7]道具信息!U452="","",[7]道具信息!U452)</f>
        <v/>
      </c>
      <c r="V452" s="114" t="str">
        <f>IF([7]道具信息!V452="","",[7]道具信息!V452)</f>
        <v/>
      </c>
      <c r="W452" s="114" t="str">
        <f>IF([7]道具信息!W452="","",[7]道具信息!W452)</f>
        <v/>
      </c>
      <c r="X452" s="114" t="str">
        <f>IF([7]道具信息!X452="","",[7]道具信息!X452)</f>
        <v/>
      </c>
      <c r="Y452" s="114" t="str">
        <f>IF([7]道具信息!Y452="","",[7]道具信息!Y452)</f>
        <v/>
      </c>
      <c r="Z452" s="114" t="str">
        <f>IF([7]道具信息!Z452="","",[7]道具信息!Z452)</f>
        <v/>
      </c>
    </row>
    <row r="453" spans="1:26" x14ac:dyDescent="0.2">
      <c r="A453" s="114" t="str">
        <f>IF([7]道具信息!A453="","",[7]道具信息!A453)</f>
        <v/>
      </c>
      <c r="B453" s="114" t="str">
        <f>IF([7]道具信息!B453="","",[7]道具信息!B453)</f>
        <v/>
      </c>
      <c r="C453" s="114" t="str">
        <f>IF([7]道具信息!C453="","",[7]道具信息!C453)</f>
        <v/>
      </c>
      <c r="D453" s="114" t="str">
        <f>IF([7]道具信息!D453="","",[7]道具信息!D453)</f>
        <v/>
      </c>
      <c r="E453" s="114" t="str">
        <f>IF([7]道具信息!E453="","",[7]道具信息!E453)</f>
        <v/>
      </c>
      <c r="F453" s="114" t="str">
        <f>IF([7]道具信息!F453="","",[7]道具信息!F453)</f>
        <v/>
      </c>
      <c r="G453" s="114" t="str">
        <f>IF([7]道具信息!G453="","",[7]道具信息!G453)</f>
        <v/>
      </c>
      <c r="H453" s="114" t="str">
        <f>IF([7]道具信息!H453="","",[7]道具信息!H453)</f>
        <v/>
      </c>
      <c r="I453" s="114" t="str">
        <f>IF([7]道具信息!I453="","",[7]道具信息!I453)</f>
        <v/>
      </c>
      <c r="J453" s="114" t="str">
        <f>IF([7]道具信息!J453="","",[7]道具信息!J453)</f>
        <v/>
      </c>
      <c r="K453" s="114" t="str">
        <f>IF([7]道具信息!K453="","",[7]道具信息!K453)</f>
        <v/>
      </c>
      <c r="L453" s="114" t="str">
        <f>IF([7]道具信息!L453="","",[7]道具信息!L453)</f>
        <v/>
      </c>
      <c r="M453" s="114" t="str">
        <f>IF([7]道具信息!M453="","",[7]道具信息!M453)</f>
        <v/>
      </c>
      <c r="N453" s="114" t="str">
        <f>IF([7]道具信息!N453="","",[7]道具信息!N453)</f>
        <v/>
      </c>
      <c r="O453" s="114" t="str">
        <f>IF([7]道具信息!O453="","",[7]道具信息!O453)</f>
        <v/>
      </c>
      <c r="P453" s="114" t="str">
        <f>IF([7]道具信息!P453="","",[7]道具信息!P453)</f>
        <v/>
      </c>
      <c r="Q453" s="114" t="str">
        <f>IF([7]道具信息!Q453="","",[7]道具信息!Q453)</f>
        <v/>
      </c>
      <c r="R453" s="114" t="str">
        <f>IF([7]道具信息!R453="","",[7]道具信息!R453)</f>
        <v/>
      </c>
      <c r="S453" s="114" t="str">
        <f>IF([7]道具信息!S453="","",[7]道具信息!S453)</f>
        <v/>
      </c>
      <c r="T453" s="114" t="str">
        <f>IF([7]道具信息!T453="","",[7]道具信息!T453)</f>
        <v/>
      </c>
      <c r="U453" s="114" t="str">
        <f>IF([7]道具信息!U453="","",[7]道具信息!U453)</f>
        <v/>
      </c>
      <c r="V453" s="114" t="str">
        <f>IF([7]道具信息!V453="","",[7]道具信息!V453)</f>
        <v/>
      </c>
      <c r="W453" s="114" t="str">
        <f>IF([7]道具信息!W453="","",[7]道具信息!W453)</f>
        <v/>
      </c>
      <c r="X453" s="114" t="str">
        <f>IF([7]道具信息!X453="","",[7]道具信息!X453)</f>
        <v/>
      </c>
      <c r="Y453" s="114" t="str">
        <f>IF([7]道具信息!Y453="","",[7]道具信息!Y453)</f>
        <v/>
      </c>
      <c r="Z453" s="114" t="str">
        <f>IF([7]道具信息!Z453="","",[7]道具信息!Z453)</f>
        <v/>
      </c>
    </row>
    <row r="454" spans="1:26" x14ac:dyDescent="0.2">
      <c r="A454" s="114" t="str">
        <f>IF([7]道具信息!A454="","",[7]道具信息!A454)</f>
        <v/>
      </c>
      <c r="B454" s="114" t="str">
        <f>IF([7]道具信息!B454="","",[7]道具信息!B454)</f>
        <v/>
      </c>
      <c r="C454" s="114" t="str">
        <f>IF([7]道具信息!C454="","",[7]道具信息!C454)</f>
        <v/>
      </c>
      <c r="D454" s="114" t="str">
        <f>IF([7]道具信息!D454="","",[7]道具信息!D454)</f>
        <v/>
      </c>
      <c r="E454" s="114" t="str">
        <f>IF([7]道具信息!E454="","",[7]道具信息!E454)</f>
        <v/>
      </c>
      <c r="F454" s="114" t="str">
        <f>IF([7]道具信息!F454="","",[7]道具信息!F454)</f>
        <v/>
      </c>
      <c r="G454" s="114" t="str">
        <f>IF([7]道具信息!G454="","",[7]道具信息!G454)</f>
        <v/>
      </c>
      <c r="H454" s="114" t="str">
        <f>IF([7]道具信息!H454="","",[7]道具信息!H454)</f>
        <v/>
      </c>
      <c r="I454" s="114" t="str">
        <f>IF([7]道具信息!I454="","",[7]道具信息!I454)</f>
        <v/>
      </c>
      <c r="J454" s="114" t="str">
        <f>IF([7]道具信息!J454="","",[7]道具信息!J454)</f>
        <v/>
      </c>
      <c r="K454" s="114" t="str">
        <f>IF([7]道具信息!K454="","",[7]道具信息!K454)</f>
        <v/>
      </c>
      <c r="L454" s="114" t="str">
        <f>IF([7]道具信息!L454="","",[7]道具信息!L454)</f>
        <v/>
      </c>
      <c r="M454" s="114" t="str">
        <f>IF([7]道具信息!M454="","",[7]道具信息!M454)</f>
        <v/>
      </c>
      <c r="N454" s="114" t="str">
        <f>IF([7]道具信息!N454="","",[7]道具信息!N454)</f>
        <v/>
      </c>
      <c r="O454" s="114" t="str">
        <f>IF([7]道具信息!O454="","",[7]道具信息!O454)</f>
        <v/>
      </c>
      <c r="P454" s="114" t="str">
        <f>IF([7]道具信息!P454="","",[7]道具信息!P454)</f>
        <v/>
      </c>
      <c r="Q454" s="114" t="str">
        <f>IF([7]道具信息!Q454="","",[7]道具信息!Q454)</f>
        <v/>
      </c>
      <c r="R454" s="114" t="str">
        <f>IF([7]道具信息!R454="","",[7]道具信息!R454)</f>
        <v/>
      </c>
      <c r="S454" s="114" t="str">
        <f>IF([7]道具信息!S454="","",[7]道具信息!S454)</f>
        <v/>
      </c>
      <c r="T454" s="114" t="str">
        <f>IF([7]道具信息!T454="","",[7]道具信息!T454)</f>
        <v/>
      </c>
      <c r="U454" s="114" t="str">
        <f>IF([7]道具信息!U454="","",[7]道具信息!U454)</f>
        <v/>
      </c>
      <c r="V454" s="114" t="str">
        <f>IF([7]道具信息!V454="","",[7]道具信息!V454)</f>
        <v/>
      </c>
      <c r="W454" s="114" t="str">
        <f>IF([7]道具信息!W454="","",[7]道具信息!W454)</f>
        <v/>
      </c>
      <c r="X454" s="114" t="str">
        <f>IF([7]道具信息!X454="","",[7]道具信息!X454)</f>
        <v/>
      </c>
      <c r="Y454" s="114" t="str">
        <f>IF([7]道具信息!Y454="","",[7]道具信息!Y454)</f>
        <v/>
      </c>
      <c r="Z454" s="114" t="str">
        <f>IF([7]道具信息!Z454="","",[7]道具信息!Z454)</f>
        <v/>
      </c>
    </row>
    <row r="455" spans="1:26" x14ac:dyDescent="0.2">
      <c r="A455" s="114" t="str">
        <f>IF([7]道具信息!A455="","",[7]道具信息!A455)</f>
        <v/>
      </c>
      <c r="B455" s="114" t="str">
        <f>IF([7]道具信息!B455="","",[7]道具信息!B455)</f>
        <v/>
      </c>
      <c r="C455" s="114" t="str">
        <f>IF([7]道具信息!C455="","",[7]道具信息!C455)</f>
        <v/>
      </c>
      <c r="D455" s="114" t="str">
        <f>IF([7]道具信息!D455="","",[7]道具信息!D455)</f>
        <v/>
      </c>
      <c r="E455" s="114" t="str">
        <f>IF([7]道具信息!E455="","",[7]道具信息!E455)</f>
        <v/>
      </c>
      <c r="F455" s="114" t="str">
        <f>IF([7]道具信息!F455="","",[7]道具信息!F455)</f>
        <v/>
      </c>
      <c r="G455" s="114" t="str">
        <f>IF([7]道具信息!G455="","",[7]道具信息!G455)</f>
        <v/>
      </c>
      <c r="H455" s="114" t="str">
        <f>IF([7]道具信息!H455="","",[7]道具信息!H455)</f>
        <v/>
      </c>
      <c r="I455" s="114" t="str">
        <f>IF([7]道具信息!I455="","",[7]道具信息!I455)</f>
        <v/>
      </c>
      <c r="J455" s="114" t="str">
        <f>IF([7]道具信息!J455="","",[7]道具信息!J455)</f>
        <v/>
      </c>
      <c r="K455" s="114" t="str">
        <f>IF([7]道具信息!K455="","",[7]道具信息!K455)</f>
        <v/>
      </c>
      <c r="L455" s="114" t="str">
        <f>IF([7]道具信息!L455="","",[7]道具信息!L455)</f>
        <v/>
      </c>
      <c r="M455" s="114" t="str">
        <f>IF([7]道具信息!M455="","",[7]道具信息!M455)</f>
        <v/>
      </c>
      <c r="N455" s="114" t="str">
        <f>IF([7]道具信息!N455="","",[7]道具信息!N455)</f>
        <v/>
      </c>
      <c r="O455" s="114" t="str">
        <f>IF([7]道具信息!O455="","",[7]道具信息!O455)</f>
        <v/>
      </c>
      <c r="P455" s="114" t="str">
        <f>IF([7]道具信息!P455="","",[7]道具信息!P455)</f>
        <v/>
      </c>
      <c r="Q455" s="114" t="str">
        <f>IF([7]道具信息!Q455="","",[7]道具信息!Q455)</f>
        <v/>
      </c>
      <c r="R455" s="114" t="str">
        <f>IF([7]道具信息!R455="","",[7]道具信息!R455)</f>
        <v/>
      </c>
      <c r="S455" s="114" t="str">
        <f>IF([7]道具信息!S455="","",[7]道具信息!S455)</f>
        <v/>
      </c>
      <c r="T455" s="114" t="str">
        <f>IF([7]道具信息!T455="","",[7]道具信息!T455)</f>
        <v/>
      </c>
      <c r="U455" s="114" t="str">
        <f>IF([7]道具信息!U455="","",[7]道具信息!U455)</f>
        <v/>
      </c>
      <c r="V455" s="114" t="str">
        <f>IF([7]道具信息!V455="","",[7]道具信息!V455)</f>
        <v/>
      </c>
      <c r="W455" s="114" t="str">
        <f>IF([7]道具信息!W455="","",[7]道具信息!W455)</f>
        <v/>
      </c>
      <c r="X455" s="114" t="str">
        <f>IF([7]道具信息!X455="","",[7]道具信息!X455)</f>
        <v/>
      </c>
      <c r="Y455" s="114" t="str">
        <f>IF([7]道具信息!Y455="","",[7]道具信息!Y455)</f>
        <v/>
      </c>
      <c r="Z455" s="114" t="str">
        <f>IF([7]道具信息!Z455="","",[7]道具信息!Z455)</f>
        <v/>
      </c>
    </row>
    <row r="456" spans="1:26" x14ac:dyDescent="0.2">
      <c r="A456" s="114" t="str">
        <f>IF([7]道具信息!A456="","",[7]道具信息!A456)</f>
        <v/>
      </c>
      <c r="B456" s="114" t="str">
        <f>IF([7]道具信息!B456="","",[7]道具信息!B456)</f>
        <v/>
      </c>
      <c r="C456" s="114" t="str">
        <f>IF([7]道具信息!C456="","",[7]道具信息!C456)</f>
        <v/>
      </c>
      <c r="D456" s="114" t="str">
        <f>IF([7]道具信息!D456="","",[7]道具信息!D456)</f>
        <v/>
      </c>
      <c r="E456" s="114" t="str">
        <f>IF([7]道具信息!E456="","",[7]道具信息!E456)</f>
        <v/>
      </c>
      <c r="F456" s="114" t="str">
        <f>IF([7]道具信息!F456="","",[7]道具信息!F456)</f>
        <v/>
      </c>
      <c r="G456" s="114" t="str">
        <f>IF([7]道具信息!G456="","",[7]道具信息!G456)</f>
        <v/>
      </c>
      <c r="H456" s="114" t="str">
        <f>IF([7]道具信息!H456="","",[7]道具信息!H456)</f>
        <v/>
      </c>
      <c r="I456" s="114" t="str">
        <f>IF([7]道具信息!I456="","",[7]道具信息!I456)</f>
        <v/>
      </c>
      <c r="J456" s="114" t="str">
        <f>IF([7]道具信息!J456="","",[7]道具信息!J456)</f>
        <v/>
      </c>
      <c r="K456" s="114" t="str">
        <f>IF([7]道具信息!K456="","",[7]道具信息!K456)</f>
        <v/>
      </c>
      <c r="L456" s="114" t="str">
        <f>IF([7]道具信息!L456="","",[7]道具信息!L456)</f>
        <v/>
      </c>
      <c r="M456" s="114" t="str">
        <f>IF([7]道具信息!M456="","",[7]道具信息!M456)</f>
        <v/>
      </c>
      <c r="N456" s="114" t="str">
        <f>IF([7]道具信息!N456="","",[7]道具信息!N456)</f>
        <v/>
      </c>
      <c r="O456" s="114" t="str">
        <f>IF([7]道具信息!O456="","",[7]道具信息!O456)</f>
        <v/>
      </c>
      <c r="P456" s="114" t="str">
        <f>IF([7]道具信息!P456="","",[7]道具信息!P456)</f>
        <v/>
      </c>
      <c r="Q456" s="114" t="str">
        <f>IF([7]道具信息!Q456="","",[7]道具信息!Q456)</f>
        <v/>
      </c>
      <c r="R456" s="114" t="str">
        <f>IF([7]道具信息!R456="","",[7]道具信息!R456)</f>
        <v/>
      </c>
      <c r="S456" s="114" t="str">
        <f>IF([7]道具信息!S456="","",[7]道具信息!S456)</f>
        <v/>
      </c>
      <c r="T456" s="114" t="str">
        <f>IF([7]道具信息!T456="","",[7]道具信息!T456)</f>
        <v/>
      </c>
      <c r="U456" s="114" t="str">
        <f>IF([7]道具信息!U456="","",[7]道具信息!U456)</f>
        <v/>
      </c>
      <c r="V456" s="114" t="str">
        <f>IF([7]道具信息!V456="","",[7]道具信息!V456)</f>
        <v/>
      </c>
      <c r="W456" s="114" t="str">
        <f>IF([7]道具信息!W456="","",[7]道具信息!W456)</f>
        <v/>
      </c>
      <c r="X456" s="114" t="str">
        <f>IF([7]道具信息!X456="","",[7]道具信息!X456)</f>
        <v/>
      </c>
      <c r="Y456" s="114" t="str">
        <f>IF([7]道具信息!Y456="","",[7]道具信息!Y456)</f>
        <v/>
      </c>
      <c r="Z456" s="114" t="str">
        <f>IF([7]道具信息!Z456="","",[7]道具信息!Z456)</f>
        <v/>
      </c>
    </row>
    <row r="457" spans="1:26" x14ac:dyDescent="0.2">
      <c r="A457" s="114" t="str">
        <f>IF([7]道具信息!A457="","",[7]道具信息!A457)</f>
        <v/>
      </c>
      <c r="B457" s="114" t="str">
        <f>IF([7]道具信息!B457="","",[7]道具信息!B457)</f>
        <v/>
      </c>
      <c r="C457" s="114" t="str">
        <f>IF([7]道具信息!C457="","",[7]道具信息!C457)</f>
        <v/>
      </c>
      <c r="D457" s="114" t="str">
        <f>IF([7]道具信息!D457="","",[7]道具信息!D457)</f>
        <v/>
      </c>
      <c r="E457" s="114" t="str">
        <f>IF([7]道具信息!E457="","",[7]道具信息!E457)</f>
        <v/>
      </c>
      <c r="F457" s="114" t="str">
        <f>IF([7]道具信息!F457="","",[7]道具信息!F457)</f>
        <v/>
      </c>
      <c r="G457" s="114" t="str">
        <f>IF([7]道具信息!G457="","",[7]道具信息!G457)</f>
        <v/>
      </c>
      <c r="H457" s="114" t="str">
        <f>IF([7]道具信息!H457="","",[7]道具信息!H457)</f>
        <v/>
      </c>
      <c r="I457" s="114" t="str">
        <f>IF([7]道具信息!I457="","",[7]道具信息!I457)</f>
        <v/>
      </c>
      <c r="J457" s="114" t="str">
        <f>IF([7]道具信息!J457="","",[7]道具信息!J457)</f>
        <v/>
      </c>
      <c r="K457" s="114" t="str">
        <f>IF([7]道具信息!K457="","",[7]道具信息!K457)</f>
        <v/>
      </c>
      <c r="L457" s="114" t="str">
        <f>IF([7]道具信息!L457="","",[7]道具信息!L457)</f>
        <v/>
      </c>
      <c r="M457" s="114" t="str">
        <f>IF([7]道具信息!M457="","",[7]道具信息!M457)</f>
        <v/>
      </c>
      <c r="N457" s="114" t="str">
        <f>IF([7]道具信息!N457="","",[7]道具信息!N457)</f>
        <v/>
      </c>
      <c r="O457" s="114" t="str">
        <f>IF([7]道具信息!O457="","",[7]道具信息!O457)</f>
        <v/>
      </c>
      <c r="P457" s="114" t="str">
        <f>IF([7]道具信息!P457="","",[7]道具信息!P457)</f>
        <v/>
      </c>
      <c r="Q457" s="114" t="str">
        <f>IF([7]道具信息!Q457="","",[7]道具信息!Q457)</f>
        <v/>
      </c>
      <c r="R457" s="114" t="str">
        <f>IF([7]道具信息!R457="","",[7]道具信息!R457)</f>
        <v/>
      </c>
      <c r="S457" s="114" t="str">
        <f>IF([7]道具信息!S457="","",[7]道具信息!S457)</f>
        <v/>
      </c>
      <c r="T457" s="114" t="str">
        <f>IF([7]道具信息!T457="","",[7]道具信息!T457)</f>
        <v/>
      </c>
      <c r="U457" s="114" t="str">
        <f>IF([7]道具信息!U457="","",[7]道具信息!U457)</f>
        <v/>
      </c>
      <c r="V457" s="114" t="str">
        <f>IF([7]道具信息!V457="","",[7]道具信息!V457)</f>
        <v/>
      </c>
      <c r="W457" s="114" t="str">
        <f>IF([7]道具信息!W457="","",[7]道具信息!W457)</f>
        <v/>
      </c>
      <c r="X457" s="114" t="str">
        <f>IF([7]道具信息!X457="","",[7]道具信息!X457)</f>
        <v/>
      </c>
      <c r="Y457" s="114" t="str">
        <f>IF([7]道具信息!Y457="","",[7]道具信息!Y457)</f>
        <v/>
      </c>
      <c r="Z457" s="114" t="str">
        <f>IF([7]道具信息!Z457="","",[7]道具信息!Z457)</f>
        <v/>
      </c>
    </row>
    <row r="458" spans="1:26" x14ac:dyDescent="0.2">
      <c r="A458" s="114" t="str">
        <f>IF([7]道具信息!A458="","",[7]道具信息!A458)</f>
        <v/>
      </c>
      <c r="B458" s="114" t="str">
        <f>IF([7]道具信息!B458="","",[7]道具信息!B458)</f>
        <v/>
      </c>
      <c r="C458" s="114" t="str">
        <f>IF([7]道具信息!C458="","",[7]道具信息!C458)</f>
        <v/>
      </c>
      <c r="D458" s="114" t="str">
        <f>IF([7]道具信息!D458="","",[7]道具信息!D458)</f>
        <v/>
      </c>
      <c r="E458" s="114" t="str">
        <f>IF([7]道具信息!E458="","",[7]道具信息!E458)</f>
        <v/>
      </c>
      <c r="F458" s="114" t="str">
        <f>IF([7]道具信息!F458="","",[7]道具信息!F458)</f>
        <v/>
      </c>
      <c r="G458" s="114" t="str">
        <f>IF([7]道具信息!G458="","",[7]道具信息!G458)</f>
        <v/>
      </c>
      <c r="H458" s="114" t="str">
        <f>IF([7]道具信息!H458="","",[7]道具信息!H458)</f>
        <v/>
      </c>
      <c r="I458" s="114" t="str">
        <f>IF([7]道具信息!I458="","",[7]道具信息!I458)</f>
        <v/>
      </c>
      <c r="J458" s="114" t="str">
        <f>IF([7]道具信息!J458="","",[7]道具信息!J458)</f>
        <v/>
      </c>
      <c r="K458" s="114" t="str">
        <f>IF([7]道具信息!K458="","",[7]道具信息!K458)</f>
        <v/>
      </c>
      <c r="L458" s="114" t="str">
        <f>IF([7]道具信息!L458="","",[7]道具信息!L458)</f>
        <v/>
      </c>
      <c r="M458" s="114" t="str">
        <f>IF([7]道具信息!M458="","",[7]道具信息!M458)</f>
        <v/>
      </c>
      <c r="N458" s="114" t="str">
        <f>IF([7]道具信息!N458="","",[7]道具信息!N458)</f>
        <v/>
      </c>
      <c r="O458" s="114" t="str">
        <f>IF([7]道具信息!O458="","",[7]道具信息!O458)</f>
        <v/>
      </c>
      <c r="P458" s="114" t="str">
        <f>IF([7]道具信息!P458="","",[7]道具信息!P458)</f>
        <v/>
      </c>
      <c r="Q458" s="114" t="str">
        <f>IF([7]道具信息!Q458="","",[7]道具信息!Q458)</f>
        <v/>
      </c>
      <c r="R458" s="114" t="str">
        <f>IF([7]道具信息!R458="","",[7]道具信息!R458)</f>
        <v/>
      </c>
      <c r="S458" s="114" t="str">
        <f>IF([7]道具信息!S458="","",[7]道具信息!S458)</f>
        <v/>
      </c>
      <c r="T458" s="114" t="str">
        <f>IF([7]道具信息!T458="","",[7]道具信息!T458)</f>
        <v/>
      </c>
      <c r="U458" s="114" t="str">
        <f>IF([7]道具信息!U458="","",[7]道具信息!U458)</f>
        <v/>
      </c>
      <c r="V458" s="114" t="str">
        <f>IF([7]道具信息!V458="","",[7]道具信息!V458)</f>
        <v/>
      </c>
      <c r="W458" s="114" t="str">
        <f>IF([7]道具信息!W458="","",[7]道具信息!W458)</f>
        <v/>
      </c>
      <c r="X458" s="114" t="str">
        <f>IF([7]道具信息!X458="","",[7]道具信息!X458)</f>
        <v/>
      </c>
      <c r="Y458" s="114" t="str">
        <f>IF([7]道具信息!Y458="","",[7]道具信息!Y458)</f>
        <v/>
      </c>
      <c r="Z458" s="114" t="str">
        <f>IF([7]道具信息!Z458="","",[7]道具信息!Z458)</f>
        <v/>
      </c>
    </row>
    <row r="459" spans="1:26" x14ac:dyDescent="0.2">
      <c r="A459" s="114" t="str">
        <f>IF([7]道具信息!A459="","",[7]道具信息!A459)</f>
        <v/>
      </c>
      <c r="B459" s="114" t="str">
        <f>IF([7]道具信息!B459="","",[7]道具信息!B459)</f>
        <v/>
      </c>
      <c r="C459" s="114" t="str">
        <f>IF([7]道具信息!C459="","",[7]道具信息!C459)</f>
        <v/>
      </c>
      <c r="D459" s="114" t="str">
        <f>IF([7]道具信息!D459="","",[7]道具信息!D459)</f>
        <v/>
      </c>
      <c r="E459" s="114" t="str">
        <f>IF([7]道具信息!E459="","",[7]道具信息!E459)</f>
        <v/>
      </c>
      <c r="F459" s="114" t="str">
        <f>IF([7]道具信息!F459="","",[7]道具信息!F459)</f>
        <v/>
      </c>
      <c r="G459" s="114" t="str">
        <f>IF([7]道具信息!G459="","",[7]道具信息!G459)</f>
        <v/>
      </c>
      <c r="H459" s="114" t="str">
        <f>IF([7]道具信息!H459="","",[7]道具信息!H459)</f>
        <v/>
      </c>
      <c r="I459" s="114" t="str">
        <f>IF([7]道具信息!I459="","",[7]道具信息!I459)</f>
        <v/>
      </c>
      <c r="J459" s="114" t="str">
        <f>IF([7]道具信息!J459="","",[7]道具信息!J459)</f>
        <v/>
      </c>
      <c r="K459" s="114" t="str">
        <f>IF([7]道具信息!K459="","",[7]道具信息!K459)</f>
        <v/>
      </c>
      <c r="L459" s="114" t="str">
        <f>IF([7]道具信息!L459="","",[7]道具信息!L459)</f>
        <v/>
      </c>
      <c r="M459" s="114" t="str">
        <f>IF([7]道具信息!M459="","",[7]道具信息!M459)</f>
        <v/>
      </c>
      <c r="N459" s="114" t="str">
        <f>IF([7]道具信息!N459="","",[7]道具信息!N459)</f>
        <v/>
      </c>
      <c r="O459" s="114" t="str">
        <f>IF([7]道具信息!O459="","",[7]道具信息!O459)</f>
        <v/>
      </c>
      <c r="P459" s="114" t="str">
        <f>IF([7]道具信息!P459="","",[7]道具信息!P459)</f>
        <v/>
      </c>
      <c r="Q459" s="114" t="str">
        <f>IF([7]道具信息!Q459="","",[7]道具信息!Q459)</f>
        <v/>
      </c>
      <c r="R459" s="114" t="str">
        <f>IF([7]道具信息!R459="","",[7]道具信息!R459)</f>
        <v/>
      </c>
      <c r="S459" s="114" t="str">
        <f>IF([7]道具信息!S459="","",[7]道具信息!S459)</f>
        <v/>
      </c>
      <c r="T459" s="114" t="str">
        <f>IF([7]道具信息!T459="","",[7]道具信息!T459)</f>
        <v/>
      </c>
      <c r="U459" s="114" t="str">
        <f>IF([7]道具信息!U459="","",[7]道具信息!U459)</f>
        <v/>
      </c>
      <c r="V459" s="114" t="str">
        <f>IF([7]道具信息!V459="","",[7]道具信息!V459)</f>
        <v/>
      </c>
      <c r="W459" s="114" t="str">
        <f>IF([7]道具信息!W459="","",[7]道具信息!W459)</f>
        <v/>
      </c>
      <c r="X459" s="114" t="str">
        <f>IF([7]道具信息!X459="","",[7]道具信息!X459)</f>
        <v/>
      </c>
      <c r="Y459" s="114" t="str">
        <f>IF([7]道具信息!Y459="","",[7]道具信息!Y459)</f>
        <v/>
      </c>
      <c r="Z459" s="114" t="str">
        <f>IF([7]道具信息!Z459="","",[7]道具信息!Z459)</f>
        <v/>
      </c>
    </row>
    <row r="460" spans="1:26" x14ac:dyDescent="0.2">
      <c r="A460" s="114" t="str">
        <f>IF([7]道具信息!A460="","",[7]道具信息!A460)</f>
        <v/>
      </c>
      <c r="B460" s="114" t="str">
        <f>IF([7]道具信息!B460="","",[7]道具信息!B460)</f>
        <v/>
      </c>
      <c r="C460" s="114" t="str">
        <f>IF([7]道具信息!C460="","",[7]道具信息!C460)</f>
        <v/>
      </c>
      <c r="D460" s="114" t="str">
        <f>IF([7]道具信息!D460="","",[7]道具信息!D460)</f>
        <v/>
      </c>
      <c r="E460" s="114" t="str">
        <f>IF([7]道具信息!E460="","",[7]道具信息!E460)</f>
        <v/>
      </c>
      <c r="F460" s="114" t="str">
        <f>IF([7]道具信息!F460="","",[7]道具信息!F460)</f>
        <v/>
      </c>
      <c r="G460" s="114" t="str">
        <f>IF([7]道具信息!G460="","",[7]道具信息!G460)</f>
        <v/>
      </c>
      <c r="H460" s="114" t="str">
        <f>IF([7]道具信息!H460="","",[7]道具信息!H460)</f>
        <v/>
      </c>
      <c r="I460" s="114" t="str">
        <f>IF([7]道具信息!I460="","",[7]道具信息!I460)</f>
        <v/>
      </c>
      <c r="J460" s="114" t="str">
        <f>IF([7]道具信息!J460="","",[7]道具信息!J460)</f>
        <v/>
      </c>
      <c r="K460" s="114" t="str">
        <f>IF([7]道具信息!K460="","",[7]道具信息!K460)</f>
        <v/>
      </c>
      <c r="L460" s="114" t="str">
        <f>IF([7]道具信息!L460="","",[7]道具信息!L460)</f>
        <v/>
      </c>
      <c r="M460" s="114" t="str">
        <f>IF([7]道具信息!M460="","",[7]道具信息!M460)</f>
        <v/>
      </c>
      <c r="N460" s="114" t="str">
        <f>IF([7]道具信息!N460="","",[7]道具信息!N460)</f>
        <v/>
      </c>
      <c r="O460" s="114" t="str">
        <f>IF([7]道具信息!O460="","",[7]道具信息!O460)</f>
        <v/>
      </c>
      <c r="P460" s="114" t="str">
        <f>IF([7]道具信息!P460="","",[7]道具信息!P460)</f>
        <v/>
      </c>
      <c r="Q460" s="114" t="str">
        <f>IF([7]道具信息!Q460="","",[7]道具信息!Q460)</f>
        <v/>
      </c>
      <c r="R460" s="114" t="str">
        <f>IF([7]道具信息!R460="","",[7]道具信息!R460)</f>
        <v/>
      </c>
      <c r="S460" s="114" t="str">
        <f>IF([7]道具信息!S460="","",[7]道具信息!S460)</f>
        <v/>
      </c>
      <c r="T460" s="114" t="str">
        <f>IF([7]道具信息!T460="","",[7]道具信息!T460)</f>
        <v/>
      </c>
      <c r="U460" s="114" t="str">
        <f>IF([7]道具信息!U460="","",[7]道具信息!U460)</f>
        <v/>
      </c>
      <c r="V460" s="114" t="str">
        <f>IF([7]道具信息!V460="","",[7]道具信息!V460)</f>
        <v/>
      </c>
      <c r="W460" s="114" t="str">
        <f>IF([7]道具信息!W460="","",[7]道具信息!W460)</f>
        <v/>
      </c>
      <c r="X460" s="114" t="str">
        <f>IF([7]道具信息!X460="","",[7]道具信息!X460)</f>
        <v/>
      </c>
      <c r="Y460" s="114" t="str">
        <f>IF([7]道具信息!Y460="","",[7]道具信息!Y460)</f>
        <v/>
      </c>
      <c r="Z460" s="114" t="str">
        <f>IF([7]道具信息!Z460="","",[7]道具信息!Z460)</f>
        <v/>
      </c>
    </row>
    <row r="461" spans="1:26" x14ac:dyDescent="0.2">
      <c r="A461" s="114" t="str">
        <f>IF([7]道具信息!A461="","",[7]道具信息!A461)</f>
        <v/>
      </c>
      <c r="B461" s="114" t="str">
        <f>IF([7]道具信息!B461="","",[7]道具信息!B461)</f>
        <v/>
      </c>
      <c r="C461" s="114" t="str">
        <f>IF([7]道具信息!C461="","",[7]道具信息!C461)</f>
        <v/>
      </c>
      <c r="D461" s="114" t="str">
        <f>IF([7]道具信息!D461="","",[7]道具信息!D461)</f>
        <v/>
      </c>
      <c r="E461" s="114" t="str">
        <f>IF([7]道具信息!E461="","",[7]道具信息!E461)</f>
        <v/>
      </c>
      <c r="F461" s="114" t="str">
        <f>IF([7]道具信息!F461="","",[7]道具信息!F461)</f>
        <v/>
      </c>
      <c r="G461" s="114" t="str">
        <f>IF([7]道具信息!G461="","",[7]道具信息!G461)</f>
        <v/>
      </c>
      <c r="H461" s="114" t="str">
        <f>IF([7]道具信息!H461="","",[7]道具信息!H461)</f>
        <v/>
      </c>
      <c r="I461" s="114" t="str">
        <f>IF([7]道具信息!I461="","",[7]道具信息!I461)</f>
        <v/>
      </c>
      <c r="J461" s="114" t="str">
        <f>IF([7]道具信息!J461="","",[7]道具信息!J461)</f>
        <v/>
      </c>
      <c r="K461" s="114" t="str">
        <f>IF([7]道具信息!K461="","",[7]道具信息!K461)</f>
        <v/>
      </c>
      <c r="L461" s="114" t="str">
        <f>IF([7]道具信息!L461="","",[7]道具信息!L461)</f>
        <v/>
      </c>
      <c r="M461" s="114" t="str">
        <f>IF([7]道具信息!M461="","",[7]道具信息!M461)</f>
        <v/>
      </c>
      <c r="N461" s="114" t="str">
        <f>IF([7]道具信息!N461="","",[7]道具信息!N461)</f>
        <v/>
      </c>
      <c r="O461" s="114" t="str">
        <f>IF([7]道具信息!O461="","",[7]道具信息!O461)</f>
        <v/>
      </c>
      <c r="P461" s="114" t="str">
        <f>IF([7]道具信息!P461="","",[7]道具信息!P461)</f>
        <v/>
      </c>
      <c r="Q461" s="114" t="str">
        <f>IF([7]道具信息!Q461="","",[7]道具信息!Q461)</f>
        <v/>
      </c>
      <c r="R461" s="114" t="str">
        <f>IF([7]道具信息!R461="","",[7]道具信息!R461)</f>
        <v/>
      </c>
      <c r="S461" s="114" t="str">
        <f>IF([7]道具信息!S461="","",[7]道具信息!S461)</f>
        <v/>
      </c>
      <c r="T461" s="114" t="str">
        <f>IF([7]道具信息!T461="","",[7]道具信息!T461)</f>
        <v/>
      </c>
      <c r="U461" s="114" t="str">
        <f>IF([7]道具信息!U461="","",[7]道具信息!U461)</f>
        <v/>
      </c>
      <c r="V461" s="114" t="str">
        <f>IF([7]道具信息!V461="","",[7]道具信息!V461)</f>
        <v/>
      </c>
      <c r="W461" s="114" t="str">
        <f>IF([7]道具信息!W461="","",[7]道具信息!W461)</f>
        <v/>
      </c>
      <c r="X461" s="114" t="str">
        <f>IF([7]道具信息!X461="","",[7]道具信息!X461)</f>
        <v/>
      </c>
      <c r="Y461" s="114" t="str">
        <f>IF([7]道具信息!Y461="","",[7]道具信息!Y461)</f>
        <v/>
      </c>
      <c r="Z461" s="114" t="str">
        <f>IF([7]道具信息!Z461="","",[7]道具信息!Z461)</f>
        <v/>
      </c>
    </row>
    <row r="462" spans="1:26" x14ac:dyDescent="0.2">
      <c r="A462" s="114" t="str">
        <f>IF([7]道具信息!A462="","",[7]道具信息!A462)</f>
        <v/>
      </c>
      <c r="B462" s="114" t="str">
        <f>IF([7]道具信息!B462="","",[7]道具信息!B462)</f>
        <v/>
      </c>
      <c r="C462" s="114" t="str">
        <f>IF([7]道具信息!C462="","",[7]道具信息!C462)</f>
        <v/>
      </c>
      <c r="D462" s="114" t="str">
        <f>IF([7]道具信息!D462="","",[7]道具信息!D462)</f>
        <v/>
      </c>
      <c r="E462" s="114" t="str">
        <f>IF([7]道具信息!E462="","",[7]道具信息!E462)</f>
        <v/>
      </c>
      <c r="F462" s="114" t="str">
        <f>IF([7]道具信息!F462="","",[7]道具信息!F462)</f>
        <v/>
      </c>
      <c r="G462" s="114" t="str">
        <f>IF([7]道具信息!G462="","",[7]道具信息!G462)</f>
        <v/>
      </c>
      <c r="H462" s="114" t="str">
        <f>IF([7]道具信息!H462="","",[7]道具信息!H462)</f>
        <v/>
      </c>
      <c r="I462" s="114" t="str">
        <f>IF([7]道具信息!I462="","",[7]道具信息!I462)</f>
        <v/>
      </c>
      <c r="J462" s="114" t="str">
        <f>IF([7]道具信息!J462="","",[7]道具信息!J462)</f>
        <v/>
      </c>
      <c r="K462" s="114" t="str">
        <f>IF([7]道具信息!K462="","",[7]道具信息!K462)</f>
        <v/>
      </c>
      <c r="L462" s="114" t="str">
        <f>IF([7]道具信息!L462="","",[7]道具信息!L462)</f>
        <v/>
      </c>
      <c r="M462" s="114" t="str">
        <f>IF([7]道具信息!M462="","",[7]道具信息!M462)</f>
        <v/>
      </c>
      <c r="N462" s="114" t="str">
        <f>IF([7]道具信息!N462="","",[7]道具信息!N462)</f>
        <v/>
      </c>
      <c r="O462" s="114" t="str">
        <f>IF([7]道具信息!O462="","",[7]道具信息!O462)</f>
        <v/>
      </c>
      <c r="P462" s="114" t="str">
        <f>IF([7]道具信息!P462="","",[7]道具信息!P462)</f>
        <v/>
      </c>
      <c r="Q462" s="114" t="str">
        <f>IF([7]道具信息!Q462="","",[7]道具信息!Q462)</f>
        <v/>
      </c>
      <c r="R462" s="114" t="str">
        <f>IF([7]道具信息!R462="","",[7]道具信息!R462)</f>
        <v/>
      </c>
      <c r="S462" s="114" t="str">
        <f>IF([7]道具信息!S462="","",[7]道具信息!S462)</f>
        <v/>
      </c>
      <c r="T462" s="114" t="str">
        <f>IF([7]道具信息!T462="","",[7]道具信息!T462)</f>
        <v/>
      </c>
      <c r="U462" s="114" t="str">
        <f>IF([7]道具信息!U462="","",[7]道具信息!U462)</f>
        <v/>
      </c>
      <c r="V462" s="114" t="str">
        <f>IF([7]道具信息!V462="","",[7]道具信息!V462)</f>
        <v/>
      </c>
      <c r="W462" s="114" t="str">
        <f>IF([7]道具信息!W462="","",[7]道具信息!W462)</f>
        <v/>
      </c>
      <c r="X462" s="114" t="str">
        <f>IF([7]道具信息!X462="","",[7]道具信息!X462)</f>
        <v/>
      </c>
      <c r="Y462" s="114" t="str">
        <f>IF([7]道具信息!Y462="","",[7]道具信息!Y462)</f>
        <v/>
      </c>
      <c r="Z462" s="114" t="str">
        <f>IF([7]道具信息!Z462="","",[7]道具信息!Z462)</f>
        <v/>
      </c>
    </row>
    <row r="463" spans="1:26" x14ac:dyDescent="0.2">
      <c r="A463" s="114" t="str">
        <f>IF([7]道具信息!A463="","",[7]道具信息!A463)</f>
        <v/>
      </c>
      <c r="B463" s="114" t="str">
        <f>IF([7]道具信息!B463="","",[7]道具信息!B463)</f>
        <v/>
      </c>
      <c r="C463" s="114" t="str">
        <f>IF([7]道具信息!C463="","",[7]道具信息!C463)</f>
        <v/>
      </c>
      <c r="D463" s="114" t="str">
        <f>IF([7]道具信息!D463="","",[7]道具信息!D463)</f>
        <v/>
      </c>
      <c r="E463" s="114" t="str">
        <f>IF([7]道具信息!E463="","",[7]道具信息!E463)</f>
        <v/>
      </c>
      <c r="F463" s="114" t="str">
        <f>IF([7]道具信息!F463="","",[7]道具信息!F463)</f>
        <v/>
      </c>
      <c r="G463" s="114" t="str">
        <f>IF([7]道具信息!G463="","",[7]道具信息!G463)</f>
        <v/>
      </c>
      <c r="H463" s="114" t="str">
        <f>IF([7]道具信息!H463="","",[7]道具信息!H463)</f>
        <v/>
      </c>
      <c r="I463" s="114" t="str">
        <f>IF([7]道具信息!I463="","",[7]道具信息!I463)</f>
        <v/>
      </c>
      <c r="J463" s="114" t="str">
        <f>IF([7]道具信息!J463="","",[7]道具信息!J463)</f>
        <v/>
      </c>
      <c r="K463" s="114" t="str">
        <f>IF([7]道具信息!K463="","",[7]道具信息!K463)</f>
        <v/>
      </c>
      <c r="L463" s="114" t="str">
        <f>IF([7]道具信息!L463="","",[7]道具信息!L463)</f>
        <v/>
      </c>
      <c r="M463" s="114" t="str">
        <f>IF([7]道具信息!M463="","",[7]道具信息!M463)</f>
        <v/>
      </c>
      <c r="N463" s="114" t="str">
        <f>IF([7]道具信息!N463="","",[7]道具信息!N463)</f>
        <v/>
      </c>
      <c r="O463" s="114" t="str">
        <f>IF([7]道具信息!O463="","",[7]道具信息!O463)</f>
        <v/>
      </c>
      <c r="P463" s="114" t="str">
        <f>IF([7]道具信息!P463="","",[7]道具信息!P463)</f>
        <v/>
      </c>
      <c r="Q463" s="114" t="str">
        <f>IF([7]道具信息!Q463="","",[7]道具信息!Q463)</f>
        <v/>
      </c>
      <c r="R463" s="114" t="str">
        <f>IF([7]道具信息!R463="","",[7]道具信息!R463)</f>
        <v/>
      </c>
      <c r="S463" s="114" t="str">
        <f>IF([7]道具信息!S463="","",[7]道具信息!S463)</f>
        <v/>
      </c>
      <c r="T463" s="114" t="str">
        <f>IF([7]道具信息!T463="","",[7]道具信息!T463)</f>
        <v/>
      </c>
      <c r="U463" s="114" t="str">
        <f>IF([7]道具信息!U463="","",[7]道具信息!U463)</f>
        <v/>
      </c>
      <c r="V463" s="114" t="str">
        <f>IF([7]道具信息!V463="","",[7]道具信息!V463)</f>
        <v/>
      </c>
      <c r="W463" s="114" t="str">
        <f>IF([7]道具信息!W463="","",[7]道具信息!W463)</f>
        <v/>
      </c>
      <c r="X463" s="114" t="str">
        <f>IF([7]道具信息!X463="","",[7]道具信息!X463)</f>
        <v/>
      </c>
      <c r="Y463" s="114" t="str">
        <f>IF([7]道具信息!Y463="","",[7]道具信息!Y463)</f>
        <v/>
      </c>
      <c r="Z463" s="114" t="str">
        <f>IF([7]道具信息!Z463="","",[7]道具信息!Z463)</f>
        <v/>
      </c>
    </row>
    <row r="464" spans="1:26" x14ac:dyDescent="0.2">
      <c r="A464" s="114" t="str">
        <f>IF([7]道具信息!A464="","",[7]道具信息!A464)</f>
        <v/>
      </c>
      <c r="B464" s="114" t="str">
        <f>IF([7]道具信息!B464="","",[7]道具信息!B464)</f>
        <v/>
      </c>
      <c r="C464" s="114" t="str">
        <f>IF([7]道具信息!C464="","",[7]道具信息!C464)</f>
        <v/>
      </c>
      <c r="D464" s="114" t="str">
        <f>IF([7]道具信息!D464="","",[7]道具信息!D464)</f>
        <v/>
      </c>
      <c r="E464" s="114" t="str">
        <f>IF([7]道具信息!E464="","",[7]道具信息!E464)</f>
        <v/>
      </c>
      <c r="F464" s="114" t="str">
        <f>IF([7]道具信息!F464="","",[7]道具信息!F464)</f>
        <v/>
      </c>
      <c r="G464" s="114" t="str">
        <f>IF([7]道具信息!G464="","",[7]道具信息!G464)</f>
        <v/>
      </c>
      <c r="H464" s="114" t="str">
        <f>IF([7]道具信息!H464="","",[7]道具信息!H464)</f>
        <v/>
      </c>
      <c r="I464" s="114" t="str">
        <f>IF([7]道具信息!I464="","",[7]道具信息!I464)</f>
        <v/>
      </c>
      <c r="J464" s="114" t="str">
        <f>IF([7]道具信息!J464="","",[7]道具信息!J464)</f>
        <v/>
      </c>
      <c r="K464" s="114" t="str">
        <f>IF([7]道具信息!K464="","",[7]道具信息!K464)</f>
        <v/>
      </c>
      <c r="L464" s="114" t="str">
        <f>IF([7]道具信息!L464="","",[7]道具信息!L464)</f>
        <v/>
      </c>
      <c r="M464" s="114" t="str">
        <f>IF([7]道具信息!M464="","",[7]道具信息!M464)</f>
        <v/>
      </c>
      <c r="N464" s="114" t="str">
        <f>IF([7]道具信息!N464="","",[7]道具信息!N464)</f>
        <v/>
      </c>
      <c r="O464" s="114" t="str">
        <f>IF([7]道具信息!O464="","",[7]道具信息!O464)</f>
        <v/>
      </c>
      <c r="P464" s="114" t="str">
        <f>IF([7]道具信息!P464="","",[7]道具信息!P464)</f>
        <v/>
      </c>
      <c r="Q464" s="114" t="str">
        <f>IF([7]道具信息!Q464="","",[7]道具信息!Q464)</f>
        <v/>
      </c>
      <c r="R464" s="114" t="str">
        <f>IF([7]道具信息!R464="","",[7]道具信息!R464)</f>
        <v/>
      </c>
      <c r="S464" s="114" t="str">
        <f>IF([7]道具信息!S464="","",[7]道具信息!S464)</f>
        <v/>
      </c>
      <c r="T464" s="114" t="str">
        <f>IF([7]道具信息!T464="","",[7]道具信息!T464)</f>
        <v/>
      </c>
      <c r="U464" s="114" t="str">
        <f>IF([7]道具信息!U464="","",[7]道具信息!U464)</f>
        <v/>
      </c>
      <c r="V464" s="114" t="str">
        <f>IF([7]道具信息!V464="","",[7]道具信息!V464)</f>
        <v/>
      </c>
      <c r="W464" s="114" t="str">
        <f>IF([7]道具信息!W464="","",[7]道具信息!W464)</f>
        <v/>
      </c>
      <c r="X464" s="114" t="str">
        <f>IF([7]道具信息!X464="","",[7]道具信息!X464)</f>
        <v/>
      </c>
      <c r="Y464" s="114" t="str">
        <f>IF([7]道具信息!Y464="","",[7]道具信息!Y464)</f>
        <v/>
      </c>
      <c r="Z464" s="114" t="str">
        <f>IF([7]道具信息!Z464="","",[7]道具信息!Z464)</f>
        <v/>
      </c>
    </row>
    <row r="465" spans="1:26" x14ac:dyDescent="0.2">
      <c r="A465" s="114" t="str">
        <f>IF([7]道具信息!A465="","",[7]道具信息!A465)</f>
        <v/>
      </c>
      <c r="B465" s="114" t="str">
        <f>IF([7]道具信息!B465="","",[7]道具信息!B465)</f>
        <v/>
      </c>
      <c r="C465" s="114" t="str">
        <f>IF([7]道具信息!C465="","",[7]道具信息!C465)</f>
        <v/>
      </c>
      <c r="D465" s="114" t="str">
        <f>IF([7]道具信息!D465="","",[7]道具信息!D465)</f>
        <v/>
      </c>
      <c r="E465" s="114" t="str">
        <f>IF([7]道具信息!E465="","",[7]道具信息!E465)</f>
        <v/>
      </c>
      <c r="F465" s="114" t="str">
        <f>IF([7]道具信息!F465="","",[7]道具信息!F465)</f>
        <v/>
      </c>
      <c r="G465" s="114" t="str">
        <f>IF([7]道具信息!G465="","",[7]道具信息!G465)</f>
        <v/>
      </c>
      <c r="H465" s="114" t="str">
        <f>IF([7]道具信息!H465="","",[7]道具信息!H465)</f>
        <v/>
      </c>
      <c r="I465" s="114" t="str">
        <f>IF([7]道具信息!I465="","",[7]道具信息!I465)</f>
        <v/>
      </c>
      <c r="J465" s="114" t="str">
        <f>IF([7]道具信息!J465="","",[7]道具信息!J465)</f>
        <v/>
      </c>
      <c r="K465" s="114" t="str">
        <f>IF([7]道具信息!K465="","",[7]道具信息!K465)</f>
        <v/>
      </c>
      <c r="L465" s="114" t="str">
        <f>IF([7]道具信息!L465="","",[7]道具信息!L465)</f>
        <v/>
      </c>
      <c r="M465" s="114" t="str">
        <f>IF([7]道具信息!M465="","",[7]道具信息!M465)</f>
        <v/>
      </c>
      <c r="N465" s="114" t="str">
        <f>IF([7]道具信息!N465="","",[7]道具信息!N465)</f>
        <v/>
      </c>
      <c r="O465" s="114" t="str">
        <f>IF([7]道具信息!O465="","",[7]道具信息!O465)</f>
        <v/>
      </c>
      <c r="P465" s="114" t="str">
        <f>IF([7]道具信息!P465="","",[7]道具信息!P465)</f>
        <v/>
      </c>
      <c r="Q465" s="114" t="str">
        <f>IF([7]道具信息!Q465="","",[7]道具信息!Q465)</f>
        <v/>
      </c>
      <c r="R465" s="114" t="str">
        <f>IF([7]道具信息!R465="","",[7]道具信息!R465)</f>
        <v/>
      </c>
      <c r="S465" s="114" t="str">
        <f>IF([7]道具信息!S465="","",[7]道具信息!S465)</f>
        <v/>
      </c>
      <c r="T465" s="114" t="str">
        <f>IF([7]道具信息!T465="","",[7]道具信息!T465)</f>
        <v/>
      </c>
      <c r="U465" s="114" t="str">
        <f>IF([7]道具信息!U465="","",[7]道具信息!U465)</f>
        <v/>
      </c>
      <c r="V465" s="114" t="str">
        <f>IF([7]道具信息!V465="","",[7]道具信息!V465)</f>
        <v/>
      </c>
      <c r="W465" s="114" t="str">
        <f>IF([7]道具信息!W465="","",[7]道具信息!W465)</f>
        <v/>
      </c>
      <c r="X465" s="114" t="str">
        <f>IF([7]道具信息!X465="","",[7]道具信息!X465)</f>
        <v/>
      </c>
      <c r="Y465" s="114" t="str">
        <f>IF([7]道具信息!Y465="","",[7]道具信息!Y465)</f>
        <v/>
      </c>
      <c r="Z465" s="114" t="str">
        <f>IF([7]道具信息!Z465="","",[7]道具信息!Z465)</f>
        <v/>
      </c>
    </row>
    <row r="466" spans="1:26" x14ac:dyDescent="0.2">
      <c r="A466" s="114" t="str">
        <f>IF([7]道具信息!A466="","",[7]道具信息!A466)</f>
        <v/>
      </c>
      <c r="B466" s="114" t="str">
        <f>IF([7]道具信息!B466="","",[7]道具信息!B466)</f>
        <v/>
      </c>
      <c r="C466" s="114" t="str">
        <f>IF([7]道具信息!C466="","",[7]道具信息!C466)</f>
        <v/>
      </c>
      <c r="D466" s="114" t="str">
        <f>IF([7]道具信息!D466="","",[7]道具信息!D466)</f>
        <v/>
      </c>
      <c r="E466" s="114" t="str">
        <f>IF([7]道具信息!E466="","",[7]道具信息!E466)</f>
        <v/>
      </c>
      <c r="F466" s="114" t="str">
        <f>IF([7]道具信息!F466="","",[7]道具信息!F466)</f>
        <v/>
      </c>
      <c r="G466" s="114" t="str">
        <f>IF([7]道具信息!G466="","",[7]道具信息!G466)</f>
        <v/>
      </c>
      <c r="H466" s="114" t="str">
        <f>IF([7]道具信息!H466="","",[7]道具信息!H466)</f>
        <v/>
      </c>
      <c r="I466" s="114" t="str">
        <f>IF([7]道具信息!I466="","",[7]道具信息!I466)</f>
        <v/>
      </c>
      <c r="J466" s="114" t="str">
        <f>IF([7]道具信息!J466="","",[7]道具信息!J466)</f>
        <v/>
      </c>
      <c r="K466" s="114" t="str">
        <f>IF([7]道具信息!K466="","",[7]道具信息!K466)</f>
        <v/>
      </c>
      <c r="L466" s="114" t="str">
        <f>IF([7]道具信息!L466="","",[7]道具信息!L466)</f>
        <v/>
      </c>
      <c r="M466" s="114" t="str">
        <f>IF([7]道具信息!M466="","",[7]道具信息!M466)</f>
        <v/>
      </c>
      <c r="N466" s="114" t="str">
        <f>IF([7]道具信息!N466="","",[7]道具信息!N466)</f>
        <v/>
      </c>
      <c r="O466" s="114" t="str">
        <f>IF([7]道具信息!O466="","",[7]道具信息!O466)</f>
        <v/>
      </c>
      <c r="P466" s="114" t="str">
        <f>IF([7]道具信息!P466="","",[7]道具信息!P466)</f>
        <v/>
      </c>
      <c r="Q466" s="114" t="str">
        <f>IF([7]道具信息!Q466="","",[7]道具信息!Q466)</f>
        <v/>
      </c>
      <c r="R466" s="114" t="str">
        <f>IF([7]道具信息!R466="","",[7]道具信息!R466)</f>
        <v/>
      </c>
      <c r="S466" s="114" t="str">
        <f>IF([7]道具信息!S466="","",[7]道具信息!S466)</f>
        <v/>
      </c>
      <c r="T466" s="114" t="str">
        <f>IF([7]道具信息!T466="","",[7]道具信息!T466)</f>
        <v/>
      </c>
      <c r="U466" s="114" t="str">
        <f>IF([7]道具信息!U466="","",[7]道具信息!U466)</f>
        <v/>
      </c>
      <c r="V466" s="114" t="str">
        <f>IF([7]道具信息!V466="","",[7]道具信息!V466)</f>
        <v/>
      </c>
      <c r="W466" s="114" t="str">
        <f>IF([7]道具信息!W466="","",[7]道具信息!W466)</f>
        <v/>
      </c>
      <c r="X466" s="114" t="str">
        <f>IF([7]道具信息!X466="","",[7]道具信息!X466)</f>
        <v/>
      </c>
      <c r="Y466" s="114" t="str">
        <f>IF([7]道具信息!Y466="","",[7]道具信息!Y466)</f>
        <v/>
      </c>
      <c r="Z466" s="114" t="str">
        <f>IF([7]道具信息!Z466="","",[7]道具信息!Z466)</f>
        <v/>
      </c>
    </row>
    <row r="467" spans="1:26" x14ac:dyDescent="0.2">
      <c r="A467" s="114" t="str">
        <f>IF([7]道具信息!A467="","",[7]道具信息!A467)</f>
        <v/>
      </c>
      <c r="B467" s="114" t="str">
        <f>IF([7]道具信息!B467="","",[7]道具信息!B467)</f>
        <v/>
      </c>
      <c r="C467" s="114" t="str">
        <f>IF([7]道具信息!C467="","",[7]道具信息!C467)</f>
        <v/>
      </c>
      <c r="D467" s="114" t="str">
        <f>IF([7]道具信息!D467="","",[7]道具信息!D467)</f>
        <v/>
      </c>
      <c r="E467" s="114" t="str">
        <f>IF([7]道具信息!E467="","",[7]道具信息!E467)</f>
        <v/>
      </c>
      <c r="F467" s="114" t="str">
        <f>IF([7]道具信息!F467="","",[7]道具信息!F467)</f>
        <v/>
      </c>
      <c r="G467" s="114" t="str">
        <f>IF([7]道具信息!G467="","",[7]道具信息!G467)</f>
        <v/>
      </c>
      <c r="H467" s="114" t="str">
        <f>IF([7]道具信息!H467="","",[7]道具信息!H467)</f>
        <v/>
      </c>
      <c r="I467" s="114" t="str">
        <f>IF([7]道具信息!I467="","",[7]道具信息!I467)</f>
        <v/>
      </c>
      <c r="J467" s="114" t="str">
        <f>IF([7]道具信息!J467="","",[7]道具信息!J467)</f>
        <v/>
      </c>
      <c r="K467" s="114" t="str">
        <f>IF([7]道具信息!K467="","",[7]道具信息!K467)</f>
        <v/>
      </c>
      <c r="L467" s="114" t="str">
        <f>IF([7]道具信息!L467="","",[7]道具信息!L467)</f>
        <v/>
      </c>
      <c r="M467" s="114" t="str">
        <f>IF([7]道具信息!M467="","",[7]道具信息!M467)</f>
        <v/>
      </c>
      <c r="N467" s="114" t="str">
        <f>IF([7]道具信息!N467="","",[7]道具信息!N467)</f>
        <v/>
      </c>
      <c r="O467" s="114" t="str">
        <f>IF([7]道具信息!O467="","",[7]道具信息!O467)</f>
        <v/>
      </c>
      <c r="P467" s="114" t="str">
        <f>IF([7]道具信息!P467="","",[7]道具信息!P467)</f>
        <v/>
      </c>
      <c r="Q467" s="114" t="str">
        <f>IF([7]道具信息!Q467="","",[7]道具信息!Q467)</f>
        <v/>
      </c>
      <c r="R467" s="114" t="str">
        <f>IF([7]道具信息!R467="","",[7]道具信息!R467)</f>
        <v/>
      </c>
      <c r="S467" s="114" t="str">
        <f>IF([7]道具信息!S467="","",[7]道具信息!S467)</f>
        <v/>
      </c>
      <c r="T467" s="114" t="str">
        <f>IF([7]道具信息!T467="","",[7]道具信息!T467)</f>
        <v/>
      </c>
      <c r="U467" s="114" t="str">
        <f>IF([7]道具信息!U467="","",[7]道具信息!U467)</f>
        <v/>
      </c>
      <c r="V467" s="114" t="str">
        <f>IF([7]道具信息!V467="","",[7]道具信息!V467)</f>
        <v/>
      </c>
      <c r="W467" s="114" t="str">
        <f>IF([7]道具信息!W467="","",[7]道具信息!W467)</f>
        <v/>
      </c>
      <c r="X467" s="114" t="str">
        <f>IF([7]道具信息!X467="","",[7]道具信息!X467)</f>
        <v/>
      </c>
      <c r="Y467" s="114" t="str">
        <f>IF([7]道具信息!Y467="","",[7]道具信息!Y467)</f>
        <v/>
      </c>
      <c r="Z467" s="114" t="str">
        <f>IF([7]道具信息!Z467="","",[7]道具信息!Z467)</f>
        <v/>
      </c>
    </row>
    <row r="468" spans="1:26" x14ac:dyDescent="0.2">
      <c r="A468" s="114" t="str">
        <f>IF([7]道具信息!A468="","",[7]道具信息!A468)</f>
        <v/>
      </c>
      <c r="B468" s="114" t="str">
        <f>IF([7]道具信息!B468="","",[7]道具信息!B468)</f>
        <v/>
      </c>
      <c r="C468" s="114" t="str">
        <f>IF([7]道具信息!C468="","",[7]道具信息!C468)</f>
        <v/>
      </c>
      <c r="D468" s="114" t="str">
        <f>IF([7]道具信息!D468="","",[7]道具信息!D468)</f>
        <v/>
      </c>
      <c r="E468" s="114" t="str">
        <f>IF([7]道具信息!E468="","",[7]道具信息!E468)</f>
        <v/>
      </c>
      <c r="F468" s="114" t="str">
        <f>IF([7]道具信息!F468="","",[7]道具信息!F468)</f>
        <v/>
      </c>
      <c r="G468" s="114" t="str">
        <f>IF([7]道具信息!G468="","",[7]道具信息!G468)</f>
        <v/>
      </c>
      <c r="H468" s="114" t="str">
        <f>IF([7]道具信息!H468="","",[7]道具信息!H468)</f>
        <v/>
      </c>
      <c r="I468" s="114" t="str">
        <f>IF([7]道具信息!I468="","",[7]道具信息!I468)</f>
        <v/>
      </c>
      <c r="J468" s="114" t="str">
        <f>IF([7]道具信息!J468="","",[7]道具信息!J468)</f>
        <v/>
      </c>
      <c r="K468" s="114" t="str">
        <f>IF([7]道具信息!K468="","",[7]道具信息!K468)</f>
        <v/>
      </c>
      <c r="L468" s="114" t="str">
        <f>IF([7]道具信息!L468="","",[7]道具信息!L468)</f>
        <v/>
      </c>
      <c r="M468" s="114" t="str">
        <f>IF([7]道具信息!M468="","",[7]道具信息!M468)</f>
        <v/>
      </c>
      <c r="N468" s="114" t="str">
        <f>IF([7]道具信息!N468="","",[7]道具信息!N468)</f>
        <v/>
      </c>
      <c r="O468" s="114" t="str">
        <f>IF([7]道具信息!O468="","",[7]道具信息!O468)</f>
        <v/>
      </c>
      <c r="P468" s="114" t="str">
        <f>IF([7]道具信息!P468="","",[7]道具信息!P468)</f>
        <v/>
      </c>
      <c r="Q468" s="114" t="str">
        <f>IF([7]道具信息!Q468="","",[7]道具信息!Q468)</f>
        <v/>
      </c>
      <c r="R468" s="114" t="str">
        <f>IF([7]道具信息!R468="","",[7]道具信息!R468)</f>
        <v/>
      </c>
      <c r="S468" s="114" t="str">
        <f>IF([7]道具信息!S468="","",[7]道具信息!S468)</f>
        <v/>
      </c>
      <c r="T468" s="114" t="str">
        <f>IF([7]道具信息!T468="","",[7]道具信息!T468)</f>
        <v/>
      </c>
      <c r="U468" s="114" t="str">
        <f>IF([7]道具信息!U468="","",[7]道具信息!U468)</f>
        <v/>
      </c>
      <c r="V468" s="114" t="str">
        <f>IF([7]道具信息!V468="","",[7]道具信息!V468)</f>
        <v/>
      </c>
      <c r="W468" s="114" t="str">
        <f>IF([7]道具信息!W468="","",[7]道具信息!W468)</f>
        <v/>
      </c>
      <c r="X468" s="114" t="str">
        <f>IF([7]道具信息!X468="","",[7]道具信息!X468)</f>
        <v/>
      </c>
      <c r="Y468" s="114" t="str">
        <f>IF([7]道具信息!Y468="","",[7]道具信息!Y468)</f>
        <v/>
      </c>
      <c r="Z468" s="114" t="str">
        <f>IF([7]道具信息!Z468="","",[7]道具信息!Z468)</f>
        <v/>
      </c>
    </row>
    <row r="469" spans="1:26" x14ac:dyDescent="0.2">
      <c r="A469" s="114" t="str">
        <f>IF([7]道具信息!A469="","",[7]道具信息!A469)</f>
        <v/>
      </c>
      <c r="B469" s="114" t="str">
        <f>IF([7]道具信息!B469="","",[7]道具信息!B469)</f>
        <v/>
      </c>
      <c r="C469" s="114" t="str">
        <f>IF([7]道具信息!C469="","",[7]道具信息!C469)</f>
        <v/>
      </c>
      <c r="D469" s="114" t="str">
        <f>IF([7]道具信息!D469="","",[7]道具信息!D469)</f>
        <v/>
      </c>
      <c r="E469" s="114" t="str">
        <f>IF([7]道具信息!E469="","",[7]道具信息!E469)</f>
        <v/>
      </c>
      <c r="F469" s="114" t="str">
        <f>IF([7]道具信息!F469="","",[7]道具信息!F469)</f>
        <v/>
      </c>
      <c r="G469" s="114" t="str">
        <f>IF([7]道具信息!G469="","",[7]道具信息!G469)</f>
        <v/>
      </c>
      <c r="H469" s="114" t="str">
        <f>IF([7]道具信息!H469="","",[7]道具信息!H469)</f>
        <v/>
      </c>
      <c r="I469" s="114" t="str">
        <f>IF([7]道具信息!I469="","",[7]道具信息!I469)</f>
        <v/>
      </c>
      <c r="J469" s="114" t="str">
        <f>IF([7]道具信息!J469="","",[7]道具信息!J469)</f>
        <v/>
      </c>
      <c r="K469" s="114" t="str">
        <f>IF([7]道具信息!K469="","",[7]道具信息!K469)</f>
        <v/>
      </c>
      <c r="L469" s="114" t="str">
        <f>IF([7]道具信息!L469="","",[7]道具信息!L469)</f>
        <v/>
      </c>
      <c r="M469" s="114" t="str">
        <f>IF([7]道具信息!M469="","",[7]道具信息!M469)</f>
        <v/>
      </c>
      <c r="N469" s="114" t="str">
        <f>IF([7]道具信息!N469="","",[7]道具信息!N469)</f>
        <v/>
      </c>
      <c r="O469" s="114" t="str">
        <f>IF([7]道具信息!O469="","",[7]道具信息!O469)</f>
        <v/>
      </c>
      <c r="P469" s="114" t="str">
        <f>IF([7]道具信息!P469="","",[7]道具信息!P469)</f>
        <v/>
      </c>
      <c r="Q469" s="114" t="str">
        <f>IF([7]道具信息!Q469="","",[7]道具信息!Q469)</f>
        <v/>
      </c>
      <c r="R469" s="114" t="str">
        <f>IF([7]道具信息!R469="","",[7]道具信息!R469)</f>
        <v/>
      </c>
      <c r="S469" s="114" t="str">
        <f>IF([7]道具信息!S469="","",[7]道具信息!S469)</f>
        <v/>
      </c>
      <c r="T469" s="114" t="str">
        <f>IF([7]道具信息!T469="","",[7]道具信息!T469)</f>
        <v/>
      </c>
      <c r="U469" s="114" t="str">
        <f>IF([7]道具信息!U469="","",[7]道具信息!U469)</f>
        <v/>
      </c>
      <c r="V469" s="114" t="str">
        <f>IF([7]道具信息!V469="","",[7]道具信息!V469)</f>
        <v/>
      </c>
      <c r="W469" s="114" t="str">
        <f>IF([7]道具信息!W469="","",[7]道具信息!W469)</f>
        <v/>
      </c>
      <c r="X469" s="114" t="str">
        <f>IF([7]道具信息!X469="","",[7]道具信息!X469)</f>
        <v/>
      </c>
      <c r="Y469" s="114" t="str">
        <f>IF([7]道具信息!Y469="","",[7]道具信息!Y469)</f>
        <v/>
      </c>
      <c r="Z469" s="114" t="str">
        <f>IF([7]道具信息!Z469="","",[7]道具信息!Z469)</f>
        <v/>
      </c>
    </row>
    <row r="470" spans="1:26" x14ac:dyDescent="0.2">
      <c r="A470" s="114" t="str">
        <f>IF([7]道具信息!A470="","",[7]道具信息!A470)</f>
        <v/>
      </c>
      <c r="B470" s="114" t="str">
        <f>IF([7]道具信息!B470="","",[7]道具信息!B470)</f>
        <v/>
      </c>
      <c r="C470" s="114" t="str">
        <f>IF([7]道具信息!C470="","",[7]道具信息!C470)</f>
        <v/>
      </c>
      <c r="D470" s="114" t="str">
        <f>IF([7]道具信息!D470="","",[7]道具信息!D470)</f>
        <v/>
      </c>
      <c r="E470" s="114" t="str">
        <f>IF([7]道具信息!E470="","",[7]道具信息!E470)</f>
        <v/>
      </c>
      <c r="F470" s="114" t="str">
        <f>IF([7]道具信息!F470="","",[7]道具信息!F470)</f>
        <v/>
      </c>
      <c r="G470" s="114" t="str">
        <f>IF([7]道具信息!G470="","",[7]道具信息!G470)</f>
        <v/>
      </c>
      <c r="H470" s="114" t="str">
        <f>IF([7]道具信息!H470="","",[7]道具信息!H470)</f>
        <v/>
      </c>
      <c r="I470" s="114" t="str">
        <f>IF([7]道具信息!I470="","",[7]道具信息!I470)</f>
        <v/>
      </c>
      <c r="J470" s="114" t="str">
        <f>IF([7]道具信息!J470="","",[7]道具信息!J470)</f>
        <v/>
      </c>
      <c r="K470" s="114" t="str">
        <f>IF([7]道具信息!K470="","",[7]道具信息!K470)</f>
        <v/>
      </c>
      <c r="L470" s="114" t="str">
        <f>IF([7]道具信息!L470="","",[7]道具信息!L470)</f>
        <v/>
      </c>
      <c r="M470" s="114" t="str">
        <f>IF([7]道具信息!M470="","",[7]道具信息!M470)</f>
        <v/>
      </c>
      <c r="N470" s="114" t="str">
        <f>IF([7]道具信息!N470="","",[7]道具信息!N470)</f>
        <v/>
      </c>
      <c r="O470" s="114" t="str">
        <f>IF([7]道具信息!O470="","",[7]道具信息!O470)</f>
        <v/>
      </c>
      <c r="P470" s="114" t="str">
        <f>IF([7]道具信息!P470="","",[7]道具信息!P470)</f>
        <v/>
      </c>
      <c r="Q470" s="114" t="str">
        <f>IF([7]道具信息!Q470="","",[7]道具信息!Q470)</f>
        <v/>
      </c>
      <c r="R470" s="114" t="str">
        <f>IF([7]道具信息!R470="","",[7]道具信息!R470)</f>
        <v/>
      </c>
      <c r="S470" s="114" t="str">
        <f>IF([7]道具信息!S470="","",[7]道具信息!S470)</f>
        <v/>
      </c>
      <c r="T470" s="114" t="str">
        <f>IF([7]道具信息!T470="","",[7]道具信息!T470)</f>
        <v/>
      </c>
      <c r="U470" s="114" t="str">
        <f>IF([7]道具信息!U470="","",[7]道具信息!U470)</f>
        <v/>
      </c>
      <c r="V470" s="114" t="str">
        <f>IF([7]道具信息!V470="","",[7]道具信息!V470)</f>
        <v/>
      </c>
      <c r="W470" s="114" t="str">
        <f>IF([7]道具信息!W470="","",[7]道具信息!W470)</f>
        <v/>
      </c>
      <c r="X470" s="114" t="str">
        <f>IF([7]道具信息!X470="","",[7]道具信息!X470)</f>
        <v/>
      </c>
      <c r="Y470" s="114" t="str">
        <f>IF([7]道具信息!Y470="","",[7]道具信息!Y470)</f>
        <v/>
      </c>
      <c r="Z470" s="114" t="str">
        <f>IF([7]道具信息!Z470="","",[7]道具信息!Z470)</f>
        <v/>
      </c>
    </row>
    <row r="471" spans="1:26" x14ac:dyDescent="0.2">
      <c r="A471" s="114" t="str">
        <f>IF([7]道具信息!A471="","",[7]道具信息!A471)</f>
        <v/>
      </c>
      <c r="B471" s="114" t="str">
        <f>IF([7]道具信息!B471="","",[7]道具信息!B471)</f>
        <v/>
      </c>
      <c r="C471" s="114" t="str">
        <f>IF([7]道具信息!C471="","",[7]道具信息!C471)</f>
        <v/>
      </c>
      <c r="D471" s="114" t="str">
        <f>IF([7]道具信息!D471="","",[7]道具信息!D471)</f>
        <v/>
      </c>
      <c r="E471" s="114" t="str">
        <f>IF([7]道具信息!E471="","",[7]道具信息!E471)</f>
        <v/>
      </c>
      <c r="F471" s="114" t="str">
        <f>IF([7]道具信息!F471="","",[7]道具信息!F471)</f>
        <v/>
      </c>
      <c r="G471" s="114" t="str">
        <f>IF([7]道具信息!G471="","",[7]道具信息!G471)</f>
        <v/>
      </c>
      <c r="H471" s="114" t="str">
        <f>IF([7]道具信息!H471="","",[7]道具信息!H471)</f>
        <v/>
      </c>
      <c r="I471" s="114" t="str">
        <f>IF([7]道具信息!I471="","",[7]道具信息!I471)</f>
        <v/>
      </c>
      <c r="J471" s="114" t="str">
        <f>IF([7]道具信息!J471="","",[7]道具信息!J471)</f>
        <v/>
      </c>
      <c r="K471" s="114" t="str">
        <f>IF([7]道具信息!K471="","",[7]道具信息!K471)</f>
        <v/>
      </c>
      <c r="L471" s="114" t="str">
        <f>IF([7]道具信息!L471="","",[7]道具信息!L471)</f>
        <v/>
      </c>
      <c r="M471" s="114" t="str">
        <f>IF([7]道具信息!M471="","",[7]道具信息!M471)</f>
        <v/>
      </c>
      <c r="N471" s="114" t="str">
        <f>IF([7]道具信息!N471="","",[7]道具信息!N471)</f>
        <v/>
      </c>
      <c r="O471" s="114" t="str">
        <f>IF([7]道具信息!O471="","",[7]道具信息!O471)</f>
        <v/>
      </c>
      <c r="P471" s="114" t="str">
        <f>IF([7]道具信息!P471="","",[7]道具信息!P471)</f>
        <v/>
      </c>
      <c r="Q471" s="114" t="str">
        <f>IF([7]道具信息!Q471="","",[7]道具信息!Q471)</f>
        <v/>
      </c>
      <c r="R471" s="114" t="str">
        <f>IF([7]道具信息!R471="","",[7]道具信息!R471)</f>
        <v/>
      </c>
      <c r="S471" s="114" t="str">
        <f>IF([7]道具信息!S471="","",[7]道具信息!S471)</f>
        <v/>
      </c>
      <c r="T471" s="114" t="str">
        <f>IF([7]道具信息!T471="","",[7]道具信息!T471)</f>
        <v/>
      </c>
      <c r="U471" s="114" t="str">
        <f>IF([7]道具信息!U471="","",[7]道具信息!U471)</f>
        <v/>
      </c>
      <c r="V471" s="114" t="str">
        <f>IF([7]道具信息!V471="","",[7]道具信息!V471)</f>
        <v/>
      </c>
      <c r="W471" s="114" t="str">
        <f>IF([7]道具信息!W471="","",[7]道具信息!W471)</f>
        <v/>
      </c>
      <c r="X471" s="114" t="str">
        <f>IF([7]道具信息!X471="","",[7]道具信息!X471)</f>
        <v/>
      </c>
      <c r="Y471" s="114" t="str">
        <f>IF([7]道具信息!Y471="","",[7]道具信息!Y471)</f>
        <v/>
      </c>
      <c r="Z471" s="114" t="str">
        <f>IF([7]道具信息!Z471="","",[7]道具信息!Z471)</f>
        <v/>
      </c>
    </row>
    <row r="472" spans="1:26" x14ac:dyDescent="0.2">
      <c r="A472" s="114" t="str">
        <f>IF([7]道具信息!A472="","",[7]道具信息!A472)</f>
        <v/>
      </c>
      <c r="B472" s="114" t="str">
        <f>IF([7]道具信息!B472="","",[7]道具信息!B472)</f>
        <v/>
      </c>
      <c r="C472" s="114" t="str">
        <f>IF([7]道具信息!C472="","",[7]道具信息!C472)</f>
        <v/>
      </c>
      <c r="D472" s="114" t="str">
        <f>IF([7]道具信息!D472="","",[7]道具信息!D472)</f>
        <v/>
      </c>
      <c r="E472" s="114" t="str">
        <f>IF([7]道具信息!E472="","",[7]道具信息!E472)</f>
        <v/>
      </c>
      <c r="F472" s="114" t="str">
        <f>IF([7]道具信息!F472="","",[7]道具信息!F472)</f>
        <v/>
      </c>
      <c r="G472" s="114" t="str">
        <f>IF([7]道具信息!G472="","",[7]道具信息!G472)</f>
        <v/>
      </c>
      <c r="H472" s="114" t="str">
        <f>IF([7]道具信息!H472="","",[7]道具信息!H472)</f>
        <v/>
      </c>
      <c r="I472" s="114" t="str">
        <f>IF([7]道具信息!I472="","",[7]道具信息!I472)</f>
        <v/>
      </c>
      <c r="J472" s="114" t="str">
        <f>IF([7]道具信息!J472="","",[7]道具信息!J472)</f>
        <v/>
      </c>
      <c r="K472" s="114" t="str">
        <f>IF([7]道具信息!K472="","",[7]道具信息!K472)</f>
        <v/>
      </c>
      <c r="L472" s="114" t="str">
        <f>IF([7]道具信息!L472="","",[7]道具信息!L472)</f>
        <v/>
      </c>
      <c r="M472" s="114" t="str">
        <f>IF([7]道具信息!M472="","",[7]道具信息!M472)</f>
        <v/>
      </c>
      <c r="N472" s="114" t="str">
        <f>IF([7]道具信息!N472="","",[7]道具信息!N472)</f>
        <v/>
      </c>
      <c r="O472" s="114" t="str">
        <f>IF([7]道具信息!O472="","",[7]道具信息!O472)</f>
        <v/>
      </c>
      <c r="P472" s="114" t="str">
        <f>IF([7]道具信息!P472="","",[7]道具信息!P472)</f>
        <v/>
      </c>
      <c r="Q472" s="114" t="str">
        <f>IF([7]道具信息!Q472="","",[7]道具信息!Q472)</f>
        <v/>
      </c>
      <c r="R472" s="114" t="str">
        <f>IF([7]道具信息!R472="","",[7]道具信息!R472)</f>
        <v/>
      </c>
      <c r="S472" s="114" t="str">
        <f>IF([7]道具信息!S472="","",[7]道具信息!S472)</f>
        <v/>
      </c>
      <c r="T472" s="114" t="str">
        <f>IF([7]道具信息!T472="","",[7]道具信息!T472)</f>
        <v/>
      </c>
      <c r="U472" s="114" t="str">
        <f>IF([7]道具信息!U472="","",[7]道具信息!U472)</f>
        <v/>
      </c>
      <c r="V472" s="114" t="str">
        <f>IF([7]道具信息!V472="","",[7]道具信息!V472)</f>
        <v/>
      </c>
      <c r="W472" s="114" t="str">
        <f>IF([7]道具信息!W472="","",[7]道具信息!W472)</f>
        <v/>
      </c>
      <c r="X472" s="114" t="str">
        <f>IF([7]道具信息!X472="","",[7]道具信息!X472)</f>
        <v/>
      </c>
      <c r="Y472" s="114" t="str">
        <f>IF([7]道具信息!Y472="","",[7]道具信息!Y472)</f>
        <v/>
      </c>
      <c r="Z472" s="114" t="str">
        <f>IF([7]道具信息!Z472="","",[7]道具信息!Z472)</f>
        <v/>
      </c>
    </row>
    <row r="473" spans="1:26" x14ac:dyDescent="0.2">
      <c r="A473" s="114" t="str">
        <f>IF([7]道具信息!A473="","",[7]道具信息!A473)</f>
        <v/>
      </c>
      <c r="B473" s="114" t="str">
        <f>IF([7]道具信息!B473="","",[7]道具信息!B473)</f>
        <v/>
      </c>
      <c r="C473" s="114" t="str">
        <f>IF([7]道具信息!C473="","",[7]道具信息!C473)</f>
        <v/>
      </c>
      <c r="D473" s="114" t="str">
        <f>IF([7]道具信息!D473="","",[7]道具信息!D473)</f>
        <v/>
      </c>
      <c r="E473" s="114" t="str">
        <f>IF([7]道具信息!E473="","",[7]道具信息!E473)</f>
        <v/>
      </c>
      <c r="F473" s="114" t="str">
        <f>IF([7]道具信息!F473="","",[7]道具信息!F473)</f>
        <v/>
      </c>
      <c r="G473" s="114" t="str">
        <f>IF([7]道具信息!G473="","",[7]道具信息!G473)</f>
        <v/>
      </c>
      <c r="H473" s="114" t="str">
        <f>IF([7]道具信息!H473="","",[7]道具信息!H473)</f>
        <v/>
      </c>
      <c r="I473" s="114" t="str">
        <f>IF([7]道具信息!I473="","",[7]道具信息!I473)</f>
        <v/>
      </c>
      <c r="J473" s="114" t="str">
        <f>IF([7]道具信息!J473="","",[7]道具信息!J473)</f>
        <v/>
      </c>
      <c r="K473" s="114" t="str">
        <f>IF([7]道具信息!K473="","",[7]道具信息!K473)</f>
        <v/>
      </c>
      <c r="L473" s="114" t="str">
        <f>IF([7]道具信息!L473="","",[7]道具信息!L473)</f>
        <v/>
      </c>
      <c r="M473" s="114" t="str">
        <f>IF([7]道具信息!M473="","",[7]道具信息!M473)</f>
        <v/>
      </c>
      <c r="N473" s="114" t="str">
        <f>IF([7]道具信息!N473="","",[7]道具信息!N473)</f>
        <v/>
      </c>
      <c r="O473" s="114" t="str">
        <f>IF([7]道具信息!O473="","",[7]道具信息!O473)</f>
        <v/>
      </c>
      <c r="P473" s="114" t="str">
        <f>IF([7]道具信息!P473="","",[7]道具信息!P473)</f>
        <v/>
      </c>
      <c r="Q473" s="114" t="str">
        <f>IF([7]道具信息!Q473="","",[7]道具信息!Q473)</f>
        <v/>
      </c>
      <c r="R473" s="114" t="str">
        <f>IF([7]道具信息!R473="","",[7]道具信息!R473)</f>
        <v/>
      </c>
      <c r="S473" s="114" t="str">
        <f>IF([7]道具信息!S473="","",[7]道具信息!S473)</f>
        <v/>
      </c>
      <c r="T473" s="114" t="str">
        <f>IF([7]道具信息!T473="","",[7]道具信息!T473)</f>
        <v/>
      </c>
      <c r="U473" s="114" t="str">
        <f>IF([7]道具信息!U473="","",[7]道具信息!U473)</f>
        <v/>
      </c>
      <c r="V473" s="114" t="str">
        <f>IF([7]道具信息!V473="","",[7]道具信息!V473)</f>
        <v/>
      </c>
      <c r="W473" s="114" t="str">
        <f>IF([7]道具信息!W473="","",[7]道具信息!W473)</f>
        <v/>
      </c>
      <c r="X473" s="114" t="str">
        <f>IF([7]道具信息!X473="","",[7]道具信息!X473)</f>
        <v/>
      </c>
      <c r="Y473" s="114" t="str">
        <f>IF([7]道具信息!Y473="","",[7]道具信息!Y473)</f>
        <v/>
      </c>
      <c r="Z473" s="114" t="str">
        <f>IF([7]道具信息!Z473="","",[7]道具信息!Z473)</f>
        <v/>
      </c>
    </row>
    <row r="474" spans="1:26" x14ac:dyDescent="0.2">
      <c r="A474" s="114" t="str">
        <f>IF([7]道具信息!A474="","",[7]道具信息!A474)</f>
        <v/>
      </c>
      <c r="B474" s="114" t="str">
        <f>IF([7]道具信息!B474="","",[7]道具信息!B474)</f>
        <v/>
      </c>
      <c r="C474" s="114" t="str">
        <f>IF([7]道具信息!C474="","",[7]道具信息!C474)</f>
        <v/>
      </c>
      <c r="D474" s="114" t="str">
        <f>IF([7]道具信息!D474="","",[7]道具信息!D474)</f>
        <v/>
      </c>
      <c r="E474" s="114" t="str">
        <f>IF([7]道具信息!E474="","",[7]道具信息!E474)</f>
        <v/>
      </c>
      <c r="F474" s="114" t="str">
        <f>IF([7]道具信息!F474="","",[7]道具信息!F474)</f>
        <v/>
      </c>
      <c r="G474" s="114" t="str">
        <f>IF([7]道具信息!G474="","",[7]道具信息!G474)</f>
        <v/>
      </c>
      <c r="H474" s="114" t="str">
        <f>IF([7]道具信息!H474="","",[7]道具信息!H474)</f>
        <v/>
      </c>
      <c r="I474" s="114" t="str">
        <f>IF([7]道具信息!I474="","",[7]道具信息!I474)</f>
        <v/>
      </c>
      <c r="J474" s="114" t="str">
        <f>IF([7]道具信息!J474="","",[7]道具信息!J474)</f>
        <v/>
      </c>
      <c r="K474" s="114" t="str">
        <f>IF([7]道具信息!K474="","",[7]道具信息!K474)</f>
        <v/>
      </c>
      <c r="L474" s="114" t="str">
        <f>IF([7]道具信息!L474="","",[7]道具信息!L474)</f>
        <v/>
      </c>
      <c r="M474" s="114" t="str">
        <f>IF([7]道具信息!M474="","",[7]道具信息!M474)</f>
        <v/>
      </c>
      <c r="N474" s="114" t="str">
        <f>IF([7]道具信息!N474="","",[7]道具信息!N474)</f>
        <v/>
      </c>
      <c r="O474" s="114" t="str">
        <f>IF([7]道具信息!O474="","",[7]道具信息!O474)</f>
        <v/>
      </c>
      <c r="P474" s="114" t="str">
        <f>IF([7]道具信息!P474="","",[7]道具信息!P474)</f>
        <v/>
      </c>
      <c r="Q474" s="114" t="str">
        <f>IF([7]道具信息!Q474="","",[7]道具信息!Q474)</f>
        <v/>
      </c>
      <c r="R474" s="114" t="str">
        <f>IF([7]道具信息!R474="","",[7]道具信息!R474)</f>
        <v/>
      </c>
      <c r="S474" s="114" t="str">
        <f>IF([7]道具信息!S474="","",[7]道具信息!S474)</f>
        <v/>
      </c>
      <c r="T474" s="114" t="str">
        <f>IF([7]道具信息!T474="","",[7]道具信息!T474)</f>
        <v/>
      </c>
      <c r="U474" s="114" t="str">
        <f>IF([7]道具信息!U474="","",[7]道具信息!U474)</f>
        <v/>
      </c>
      <c r="V474" s="114" t="str">
        <f>IF([7]道具信息!V474="","",[7]道具信息!V474)</f>
        <v/>
      </c>
      <c r="W474" s="114" t="str">
        <f>IF([7]道具信息!W474="","",[7]道具信息!W474)</f>
        <v/>
      </c>
      <c r="X474" s="114" t="str">
        <f>IF([7]道具信息!X474="","",[7]道具信息!X474)</f>
        <v/>
      </c>
      <c r="Y474" s="114" t="str">
        <f>IF([7]道具信息!Y474="","",[7]道具信息!Y474)</f>
        <v/>
      </c>
      <c r="Z474" s="114" t="str">
        <f>IF([7]道具信息!Z474="","",[7]道具信息!Z474)</f>
        <v/>
      </c>
    </row>
    <row r="475" spans="1:26" x14ac:dyDescent="0.2">
      <c r="A475" s="114" t="str">
        <f>IF([7]道具信息!A475="","",[7]道具信息!A475)</f>
        <v/>
      </c>
      <c r="B475" s="114" t="str">
        <f>IF([7]道具信息!B475="","",[7]道具信息!B475)</f>
        <v/>
      </c>
      <c r="C475" s="114" t="str">
        <f>IF([7]道具信息!C475="","",[7]道具信息!C475)</f>
        <v/>
      </c>
      <c r="D475" s="114" t="str">
        <f>IF([7]道具信息!D475="","",[7]道具信息!D475)</f>
        <v/>
      </c>
      <c r="E475" s="114" t="str">
        <f>IF([7]道具信息!E475="","",[7]道具信息!E475)</f>
        <v/>
      </c>
      <c r="F475" s="114" t="str">
        <f>IF([7]道具信息!F475="","",[7]道具信息!F475)</f>
        <v/>
      </c>
      <c r="G475" s="114" t="str">
        <f>IF([7]道具信息!G475="","",[7]道具信息!G475)</f>
        <v/>
      </c>
      <c r="H475" s="114" t="str">
        <f>IF([7]道具信息!H475="","",[7]道具信息!H475)</f>
        <v/>
      </c>
      <c r="I475" s="114" t="str">
        <f>IF([7]道具信息!I475="","",[7]道具信息!I475)</f>
        <v/>
      </c>
      <c r="J475" s="114" t="str">
        <f>IF([7]道具信息!J475="","",[7]道具信息!J475)</f>
        <v/>
      </c>
      <c r="K475" s="114" t="str">
        <f>IF([7]道具信息!K475="","",[7]道具信息!K475)</f>
        <v/>
      </c>
      <c r="L475" s="114" t="str">
        <f>IF([7]道具信息!L475="","",[7]道具信息!L475)</f>
        <v/>
      </c>
      <c r="M475" s="114" t="str">
        <f>IF([7]道具信息!M475="","",[7]道具信息!M475)</f>
        <v/>
      </c>
      <c r="N475" s="114" t="str">
        <f>IF([7]道具信息!N475="","",[7]道具信息!N475)</f>
        <v/>
      </c>
      <c r="O475" s="114" t="str">
        <f>IF([7]道具信息!O475="","",[7]道具信息!O475)</f>
        <v/>
      </c>
      <c r="P475" s="114" t="str">
        <f>IF([7]道具信息!P475="","",[7]道具信息!P475)</f>
        <v/>
      </c>
      <c r="Q475" s="114" t="str">
        <f>IF([7]道具信息!Q475="","",[7]道具信息!Q475)</f>
        <v/>
      </c>
      <c r="R475" s="114" t="str">
        <f>IF([7]道具信息!R475="","",[7]道具信息!R475)</f>
        <v/>
      </c>
      <c r="S475" s="114" t="str">
        <f>IF([7]道具信息!S475="","",[7]道具信息!S475)</f>
        <v/>
      </c>
      <c r="T475" s="114" t="str">
        <f>IF([7]道具信息!T475="","",[7]道具信息!T475)</f>
        <v/>
      </c>
      <c r="U475" s="114" t="str">
        <f>IF([7]道具信息!U475="","",[7]道具信息!U475)</f>
        <v/>
      </c>
      <c r="V475" s="114" t="str">
        <f>IF([7]道具信息!V475="","",[7]道具信息!V475)</f>
        <v/>
      </c>
      <c r="W475" s="114" t="str">
        <f>IF([7]道具信息!W475="","",[7]道具信息!W475)</f>
        <v/>
      </c>
      <c r="X475" s="114" t="str">
        <f>IF([7]道具信息!X475="","",[7]道具信息!X475)</f>
        <v/>
      </c>
      <c r="Y475" s="114" t="str">
        <f>IF([7]道具信息!Y475="","",[7]道具信息!Y475)</f>
        <v/>
      </c>
      <c r="Z475" s="114" t="str">
        <f>IF([7]道具信息!Z475="","",[7]道具信息!Z475)</f>
        <v/>
      </c>
    </row>
    <row r="476" spans="1:26" x14ac:dyDescent="0.2">
      <c r="A476" s="114" t="str">
        <f>IF([7]道具信息!A476="","",[7]道具信息!A476)</f>
        <v/>
      </c>
      <c r="B476" s="114" t="str">
        <f>IF([7]道具信息!B476="","",[7]道具信息!B476)</f>
        <v/>
      </c>
      <c r="C476" s="114" t="str">
        <f>IF([7]道具信息!C476="","",[7]道具信息!C476)</f>
        <v/>
      </c>
      <c r="D476" s="114" t="str">
        <f>IF([7]道具信息!D476="","",[7]道具信息!D476)</f>
        <v/>
      </c>
      <c r="E476" s="114" t="str">
        <f>IF([7]道具信息!E476="","",[7]道具信息!E476)</f>
        <v/>
      </c>
      <c r="F476" s="114" t="str">
        <f>IF([7]道具信息!F476="","",[7]道具信息!F476)</f>
        <v/>
      </c>
      <c r="G476" s="114" t="str">
        <f>IF([7]道具信息!G476="","",[7]道具信息!G476)</f>
        <v/>
      </c>
      <c r="H476" s="114" t="str">
        <f>IF([7]道具信息!H476="","",[7]道具信息!H476)</f>
        <v/>
      </c>
      <c r="I476" s="114" t="str">
        <f>IF([7]道具信息!I476="","",[7]道具信息!I476)</f>
        <v/>
      </c>
      <c r="J476" s="114" t="str">
        <f>IF([7]道具信息!J476="","",[7]道具信息!J476)</f>
        <v/>
      </c>
      <c r="K476" s="114" t="str">
        <f>IF([7]道具信息!K476="","",[7]道具信息!K476)</f>
        <v/>
      </c>
      <c r="L476" s="114" t="str">
        <f>IF([7]道具信息!L476="","",[7]道具信息!L476)</f>
        <v/>
      </c>
      <c r="M476" s="114" t="str">
        <f>IF([7]道具信息!M476="","",[7]道具信息!M476)</f>
        <v/>
      </c>
      <c r="N476" s="114" t="str">
        <f>IF([7]道具信息!N476="","",[7]道具信息!N476)</f>
        <v/>
      </c>
      <c r="O476" s="114" t="str">
        <f>IF([7]道具信息!O476="","",[7]道具信息!O476)</f>
        <v/>
      </c>
      <c r="P476" s="114" t="str">
        <f>IF([7]道具信息!P476="","",[7]道具信息!P476)</f>
        <v/>
      </c>
      <c r="Q476" s="114" t="str">
        <f>IF([7]道具信息!Q476="","",[7]道具信息!Q476)</f>
        <v/>
      </c>
      <c r="R476" s="114" t="str">
        <f>IF([7]道具信息!R476="","",[7]道具信息!R476)</f>
        <v/>
      </c>
      <c r="S476" s="114" t="str">
        <f>IF([7]道具信息!S476="","",[7]道具信息!S476)</f>
        <v/>
      </c>
      <c r="T476" s="114" t="str">
        <f>IF([7]道具信息!T476="","",[7]道具信息!T476)</f>
        <v/>
      </c>
      <c r="U476" s="114" t="str">
        <f>IF([7]道具信息!U476="","",[7]道具信息!U476)</f>
        <v/>
      </c>
      <c r="V476" s="114" t="str">
        <f>IF([7]道具信息!V476="","",[7]道具信息!V476)</f>
        <v/>
      </c>
      <c r="W476" s="114" t="str">
        <f>IF([7]道具信息!W476="","",[7]道具信息!W476)</f>
        <v/>
      </c>
      <c r="X476" s="114" t="str">
        <f>IF([7]道具信息!X476="","",[7]道具信息!X476)</f>
        <v/>
      </c>
      <c r="Y476" s="114" t="str">
        <f>IF([7]道具信息!Y476="","",[7]道具信息!Y476)</f>
        <v/>
      </c>
      <c r="Z476" s="114" t="str">
        <f>IF([7]道具信息!Z476="","",[7]道具信息!Z476)</f>
        <v/>
      </c>
    </row>
    <row r="477" spans="1:26" x14ac:dyDescent="0.2">
      <c r="A477" s="114" t="str">
        <f>IF([7]道具信息!A477="","",[7]道具信息!A477)</f>
        <v/>
      </c>
      <c r="B477" s="114" t="str">
        <f>IF([7]道具信息!B477="","",[7]道具信息!B477)</f>
        <v/>
      </c>
      <c r="C477" s="114" t="str">
        <f>IF([7]道具信息!C477="","",[7]道具信息!C477)</f>
        <v/>
      </c>
      <c r="D477" s="114" t="str">
        <f>IF([7]道具信息!D477="","",[7]道具信息!D477)</f>
        <v/>
      </c>
      <c r="E477" s="114" t="str">
        <f>IF([7]道具信息!E477="","",[7]道具信息!E477)</f>
        <v/>
      </c>
      <c r="F477" s="114" t="str">
        <f>IF([7]道具信息!F477="","",[7]道具信息!F477)</f>
        <v/>
      </c>
      <c r="G477" s="114" t="str">
        <f>IF([7]道具信息!G477="","",[7]道具信息!G477)</f>
        <v/>
      </c>
      <c r="H477" s="114" t="str">
        <f>IF([7]道具信息!H477="","",[7]道具信息!H477)</f>
        <v/>
      </c>
      <c r="I477" s="114" t="str">
        <f>IF([7]道具信息!I477="","",[7]道具信息!I477)</f>
        <v/>
      </c>
      <c r="J477" s="114" t="str">
        <f>IF([7]道具信息!J477="","",[7]道具信息!J477)</f>
        <v/>
      </c>
      <c r="K477" s="114" t="str">
        <f>IF([7]道具信息!K477="","",[7]道具信息!K477)</f>
        <v/>
      </c>
      <c r="L477" s="114" t="str">
        <f>IF([7]道具信息!L477="","",[7]道具信息!L477)</f>
        <v/>
      </c>
      <c r="M477" s="114" t="str">
        <f>IF([7]道具信息!M477="","",[7]道具信息!M477)</f>
        <v/>
      </c>
      <c r="N477" s="114" t="str">
        <f>IF([7]道具信息!N477="","",[7]道具信息!N477)</f>
        <v/>
      </c>
      <c r="O477" s="114" t="str">
        <f>IF([7]道具信息!O477="","",[7]道具信息!O477)</f>
        <v/>
      </c>
      <c r="P477" s="114" t="str">
        <f>IF([7]道具信息!P477="","",[7]道具信息!P477)</f>
        <v/>
      </c>
      <c r="Q477" s="114" t="str">
        <f>IF([7]道具信息!Q477="","",[7]道具信息!Q477)</f>
        <v/>
      </c>
      <c r="R477" s="114" t="str">
        <f>IF([7]道具信息!R477="","",[7]道具信息!R477)</f>
        <v/>
      </c>
      <c r="S477" s="114" t="str">
        <f>IF([7]道具信息!S477="","",[7]道具信息!S477)</f>
        <v/>
      </c>
      <c r="T477" s="114" t="str">
        <f>IF([7]道具信息!T477="","",[7]道具信息!T477)</f>
        <v/>
      </c>
      <c r="U477" s="114" t="str">
        <f>IF([7]道具信息!U477="","",[7]道具信息!U477)</f>
        <v/>
      </c>
      <c r="V477" s="114" t="str">
        <f>IF([7]道具信息!V477="","",[7]道具信息!V477)</f>
        <v/>
      </c>
      <c r="W477" s="114" t="str">
        <f>IF([7]道具信息!W477="","",[7]道具信息!W477)</f>
        <v/>
      </c>
      <c r="X477" s="114" t="str">
        <f>IF([7]道具信息!X477="","",[7]道具信息!X477)</f>
        <v/>
      </c>
      <c r="Y477" s="114" t="str">
        <f>IF([7]道具信息!Y477="","",[7]道具信息!Y477)</f>
        <v/>
      </c>
      <c r="Z477" s="114" t="str">
        <f>IF([7]道具信息!Z477="","",[7]道具信息!Z477)</f>
        <v/>
      </c>
    </row>
    <row r="478" spans="1:26" x14ac:dyDescent="0.2">
      <c r="A478" s="114" t="str">
        <f>IF([7]道具信息!A478="","",[7]道具信息!A478)</f>
        <v/>
      </c>
      <c r="B478" s="114" t="str">
        <f>IF([7]道具信息!B478="","",[7]道具信息!B478)</f>
        <v/>
      </c>
      <c r="C478" s="114" t="str">
        <f>IF([7]道具信息!C478="","",[7]道具信息!C478)</f>
        <v/>
      </c>
      <c r="D478" s="114" t="str">
        <f>IF([7]道具信息!D478="","",[7]道具信息!D478)</f>
        <v/>
      </c>
      <c r="E478" s="114" t="str">
        <f>IF([7]道具信息!E478="","",[7]道具信息!E478)</f>
        <v/>
      </c>
      <c r="F478" s="114" t="str">
        <f>IF([7]道具信息!F478="","",[7]道具信息!F478)</f>
        <v/>
      </c>
      <c r="G478" s="114" t="str">
        <f>IF([7]道具信息!G478="","",[7]道具信息!G478)</f>
        <v/>
      </c>
      <c r="H478" s="114" t="str">
        <f>IF([7]道具信息!H478="","",[7]道具信息!H478)</f>
        <v/>
      </c>
      <c r="I478" s="114" t="str">
        <f>IF([7]道具信息!I478="","",[7]道具信息!I478)</f>
        <v/>
      </c>
      <c r="J478" s="114" t="str">
        <f>IF([7]道具信息!J478="","",[7]道具信息!J478)</f>
        <v/>
      </c>
      <c r="K478" s="114" t="str">
        <f>IF([7]道具信息!K478="","",[7]道具信息!K478)</f>
        <v/>
      </c>
      <c r="L478" s="114" t="str">
        <f>IF([7]道具信息!L478="","",[7]道具信息!L478)</f>
        <v/>
      </c>
      <c r="M478" s="114" t="str">
        <f>IF([7]道具信息!M478="","",[7]道具信息!M478)</f>
        <v/>
      </c>
      <c r="N478" s="114" t="str">
        <f>IF([7]道具信息!N478="","",[7]道具信息!N478)</f>
        <v/>
      </c>
      <c r="O478" s="114" t="str">
        <f>IF([7]道具信息!O478="","",[7]道具信息!O478)</f>
        <v/>
      </c>
      <c r="P478" s="114" t="str">
        <f>IF([7]道具信息!P478="","",[7]道具信息!P478)</f>
        <v/>
      </c>
      <c r="Q478" s="114" t="str">
        <f>IF([7]道具信息!Q478="","",[7]道具信息!Q478)</f>
        <v/>
      </c>
      <c r="R478" s="114" t="str">
        <f>IF([7]道具信息!R478="","",[7]道具信息!R478)</f>
        <v/>
      </c>
      <c r="S478" s="114" t="str">
        <f>IF([7]道具信息!S478="","",[7]道具信息!S478)</f>
        <v/>
      </c>
      <c r="T478" s="114" t="str">
        <f>IF([7]道具信息!T478="","",[7]道具信息!T478)</f>
        <v/>
      </c>
      <c r="U478" s="114" t="str">
        <f>IF([7]道具信息!U478="","",[7]道具信息!U478)</f>
        <v/>
      </c>
      <c r="V478" s="114" t="str">
        <f>IF([7]道具信息!V478="","",[7]道具信息!V478)</f>
        <v/>
      </c>
      <c r="W478" s="114" t="str">
        <f>IF([7]道具信息!W478="","",[7]道具信息!W478)</f>
        <v/>
      </c>
      <c r="X478" s="114" t="str">
        <f>IF([7]道具信息!X478="","",[7]道具信息!X478)</f>
        <v/>
      </c>
      <c r="Y478" s="114" t="str">
        <f>IF([7]道具信息!Y478="","",[7]道具信息!Y478)</f>
        <v/>
      </c>
      <c r="Z478" s="114" t="str">
        <f>IF([7]道具信息!Z478="","",[7]道具信息!Z478)</f>
        <v/>
      </c>
    </row>
    <row r="479" spans="1:26" x14ac:dyDescent="0.2">
      <c r="A479" s="114" t="str">
        <f>IF([7]道具信息!A479="","",[7]道具信息!A479)</f>
        <v/>
      </c>
      <c r="B479" s="114" t="str">
        <f>IF([7]道具信息!B479="","",[7]道具信息!B479)</f>
        <v/>
      </c>
      <c r="C479" s="114" t="str">
        <f>IF([7]道具信息!C479="","",[7]道具信息!C479)</f>
        <v/>
      </c>
      <c r="D479" s="114" t="str">
        <f>IF([7]道具信息!D479="","",[7]道具信息!D479)</f>
        <v/>
      </c>
      <c r="E479" s="114" t="str">
        <f>IF([7]道具信息!E479="","",[7]道具信息!E479)</f>
        <v/>
      </c>
      <c r="F479" s="114" t="str">
        <f>IF([7]道具信息!F479="","",[7]道具信息!F479)</f>
        <v/>
      </c>
      <c r="G479" s="114" t="str">
        <f>IF([7]道具信息!G479="","",[7]道具信息!G479)</f>
        <v/>
      </c>
      <c r="H479" s="114" t="str">
        <f>IF([7]道具信息!H479="","",[7]道具信息!H479)</f>
        <v/>
      </c>
      <c r="I479" s="114" t="str">
        <f>IF([7]道具信息!I479="","",[7]道具信息!I479)</f>
        <v/>
      </c>
      <c r="J479" s="114" t="str">
        <f>IF([7]道具信息!J479="","",[7]道具信息!J479)</f>
        <v/>
      </c>
      <c r="K479" s="114" t="str">
        <f>IF([7]道具信息!K479="","",[7]道具信息!K479)</f>
        <v/>
      </c>
      <c r="L479" s="114" t="str">
        <f>IF([7]道具信息!L479="","",[7]道具信息!L479)</f>
        <v/>
      </c>
      <c r="M479" s="114" t="str">
        <f>IF([7]道具信息!M479="","",[7]道具信息!M479)</f>
        <v/>
      </c>
      <c r="N479" s="114" t="str">
        <f>IF([7]道具信息!N479="","",[7]道具信息!N479)</f>
        <v/>
      </c>
      <c r="O479" s="114" t="str">
        <f>IF([7]道具信息!O479="","",[7]道具信息!O479)</f>
        <v/>
      </c>
      <c r="P479" s="114" t="str">
        <f>IF([7]道具信息!P479="","",[7]道具信息!P479)</f>
        <v/>
      </c>
      <c r="Q479" s="114" t="str">
        <f>IF([7]道具信息!Q479="","",[7]道具信息!Q479)</f>
        <v/>
      </c>
      <c r="R479" s="114" t="str">
        <f>IF([7]道具信息!R479="","",[7]道具信息!R479)</f>
        <v/>
      </c>
      <c r="S479" s="114" t="str">
        <f>IF([7]道具信息!S479="","",[7]道具信息!S479)</f>
        <v/>
      </c>
      <c r="T479" s="114" t="str">
        <f>IF([7]道具信息!T479="","",[7]道具信息!T479)</f>
        <v/>
      </c>
      <c r="U479" s="114" t="str">
        <f>IF([7]道具信息!U479="","",[7]道具信息!U479)</f>
        <v/>
      </c>
      <c r="V479" s="114" t="str">
        <f>IF([7]道具信息!V479="","",[7]道具信息!V479)</f>
        <v/>
      </c>
      <c r="W479" s="114" t="str">
        <f>IF([7]道具信息!W479="","",[7]道具信息!W479)</f>
        <v/>
      </c>
      <c r="X479" s="114" t="str">
        <f>IF([7]道具信息!X479="","",[7]道具信息!X479)</f>
        <v/>
      </c>
      <c r="Y479" s="114" t="str">
        <f>IF([7]道具信息!Y479="","",[7]道具信息!Y479)</f>
        <v/>
      </c>
      <c r="Z479" s="114" t="str">
        <f>IF([7]道具信息!Z479="","",[7]道具信息!Z479)</f>
        <v/>
      </c>
    </row>
    <row r="480" spans="1:26" x14ac:dyDescent="0.2">
      <c r="A480" s="114" t="str">
        <f>IF([7]道具信息!A480="","",[7]道具信息!A480)</f>
        <v/>
      </c>
      <c r="B480" s="114" t="str">
        <f>IF([7]道具信息!B480="","",[7]道具信息!B480)</f>
        <v/>
      </c>
      <c r="C480" s="114" t="str">
        <f>IF([7]道具信息!C480="","",[7]道具信息!C480)</f>
        <v/>
      </c>
      <c r="D480" s="114" t="str">
        <f>IF([7]道具信息!D480="","",[7]道具信息!D480)</f>
        <v/>
      </c>
      <c r="E480" s="114" t="str">
        <f>IF([7]道具信息!E480="","",[7]道具信息!E480)</f>
        <v/>
      </c>
      <c r="F480" s="114" t="str">
        <f>IF([7]道具信息!F480="","",[7]道具信息!F480)</f>
        <v/>
      </c>
      <c r="G480" s="114" t="str">
        <f>IF([7]道具信息!G480="","",[7]道具信息!G480)</f>
        <v/>
      </c>
      <c r="H480" s="114" t="str">
        <f>IF([7]道具信息!H480="","",[7]道具信息!H480)</f>
        <v/>
      </c>
      <c r="I480" s="114" t="str">
        <f>IF([7]道具信息!I480="","",[7]道具信息!I480)</f>
        <v/>
      </c>
      <c r="J480" s="114" t="str">
        <f>IF([7]道具信息!J480="","",[7]道具信息!J480)</f>
        <v/>
      </c>
      <c r="K480" s="114" t="str">
        <f>IF([7]道具信息!K480="","",[7]道具信息!K480)</f>
        <v/>
      </c>
      <c r="L480" s="114" t="str">
        <f>IF([7]道具信息!L480="","",[7]道具信息!L480)</f>
        <v/>
      </c>
      <c r="M480" s="114" t="str">
        <f>IF([7]道具信息!M480="","",[7]道具信息!M480)</f>
        <v/>
      </c>
      <c r="N480" s="114" t="str">
        <f>IF([7]道具信息!N480="","",[7]道具信息!N480)</f>
        <v/>
      </c>
      <c r="O480" s="114" t="str">
        <f>IF([7]道具信息!O480="","",[7]道具信息!O480)</f>
        <v/>
      </c>
      <c r="P480" s="114" t="str">
        <f>IF([7]道具信息!P480="","",[7]道具信息!P480)</f>
        <v/>
      </c>
      <c r="Q480" s="114" t="str">
        <f>IF([7]道具信息!Q480="","",[7]道具信息!Q480)</f>
        <v/>
      </c>
      <c r="R480" s="114" t="str">
        <f>IF([7]道具信息!R480="","",[7]道具信息!R480)</f>
        <v/>
      </c>
      <c r="S480" s="114" t="str">
        <f>IF([7]道具信息!S480="","",[7]道具信息!S480)</f>
        <v/>
      </c>
      <c r="T480" s="114" t="str">
        <f>IF([7]道具信息!T480="","",[7]道具信息!T480)</f>
        <v/>
      </c>
      <c r="U480" s="114" t="str">
        <f>IF([7]道具信息!U480="","",[7]道具信息!U480)</f>
        <v/>
      </c>
      <c r="V480" s="114" t="str">
        <f>IF([7]道具信息!V480="","",[7]道具信息!V480)</f>
        <v/>
      </c>
      <c r="W480" s="114" t="str">
        <f>IF([7]道具信息!W480="","",[7]道具信息!W480)</f>
        <v/>
      </c>
      <c r="X480" s="114" t="str">
        <f>IF([7]道具信息!X480="","",[7]道具信息!X480)</f>
        <v/>
      </c>
      <c r="Y480" s="114" t="str">
        <f>IF([7]道具信息!Y480="","",[7]道具信息!Y480)</f>
        <v/>
      </c>
      <c r="Z480" s="114" t="str">
        <f>IF([7]道具信息!Z480="","",[7]道具信息!Z480)</f>
        <v/>
      </c>
    </row>
    <row r="481" spans="1:26" x14ac:dyDescent="0.2">
      <c r="A481" s="114" t="str">
        <f>IF([7]道具信息!A481="","",[7]道具信息!A481)</f>
        <v/>
      </c>
      <c r="B481" s="114" t="str">
        <f>IF([7]道具信息!B481="","",[7]道具信息!B481)</f>
        <v/>
      </c>
      <c r="C481" s="114" t="str">
        <f>IF([7]道具信息!C481="","",[7]道具信息!C481)</f>
        <v/>
      </c>
      <c r="D481" s="114" t="str">
        <f>IF([7]道具信息!D481="","",[7]道具信息!D481)</f>
        <v/>
      </c>
      <c r="E481" s="114" t="str">
        <f>IF([7]道具信息!E481="","",[7]道具信息!E481)</f>
        <v/>
      </c>
      <c r="F481" s="114" t="str">
        <f>IF([7]道具信息!F481="","",[7]道具信息!F481)</f>
        <v/>
      </c>
      <c r="G481" s="114" t="str">
        <f>IF([7]道具信息!G481="","",[7]道具信息!G481)</f>
        <v/>
      </c>
      <c r="H481" s="114" t="str">
        <f>IF([7]道具信息!H481="","",[7]道具信息!H481)</f>
        <v/>
      </c>
      <c r="I481" s="114" t="str">
        <f>IF([7]道具信息!I481="","",[7]道具信息!I481)</f>
        <v/>
      </c>
      <c r="J481" s="114" t="str">
        <f>IF([7]道具信息!J481="","",[7]道具信息!J481)</f>
        <v/>
      </c>
      <c r="K481" s="114" t="str">
        <f>IF([7]道具信息!K481="","",[7]道具信息!K481)</f>
        <v/>
      </c>
      <c r="L481" s="114" t="str">
        <f>IF([7]道具信息!L481="","",[7]道具信息!L481)</f>
        <v/>
      </c>
      <c r="M481" s="114" t="str">
        <f>IF([7]道具信息!M481="","",[7]道具信息!M481)</f>
        <v/>
      </c>
      <c r="N481" s="114" t="str">
        <f>IF([7]道具信息!N481="","",[7]道具信息!N481)</f>
        <v/>
      </c>
      <c r="O481" s="114" t="str">
        <f>IF([7]道具信息!O481="","",[7]道具信息!O481)</f>
        <v/>
      </c>
      <c r="P481" s="114" t="str">
        <f>IF([7]道具信息!P481="","",[7]道具信息!P481)</f>
        <v/>
      </c>
      <c r="Q481" s="114" t="str">
        <f>IF([7]道具信息!Q481="","",[7]道具信息!Q481)</f>
        <v/>
      </c>
      <c r="R481" s="114" t="str">
        <f>IF([7]道具信息!R481="","",[7]道具信息!R481)</f>
        <v/>
      </c>
      <c r="S481" s="114" t="str">
        <f>IF([7]道具信息!S481="","",[7]道具信息!S481)</f>
        <v/>
      </c>
      <c r="T481" s="114" t="str">
        <f>IF([7]道具信息!T481="","",[7]道具信息!T481)</f>
        <v/>
      </c>
      <c r="U481" s="114" t="str">
        <f>IF([7]道具信息!U481="","",[7]道具信息!U481)</f>
        <v/>
      </c>
      <c r="V481" s="114" t="str">
        <f>IF([7]道具信息!V481="","",[7]道具信息!V481)</f>
        <v/>
      </c>
      <c r="W481" s="114" t="str">
        <f>IF([7]道具信息!W481="","",[7]道具信息!W481)</f>
        <v/>
      </c>
      <c r="X481" s="114" t="str">
        <f>IF([7]道具信息!X481="","",[7]道具信息!X481)</f>
        <v/>
      </c>
      <c r="Y481" s="114" t="str">
        <f>IF([7]道具信息!Y481="","",[7]道具信息!Y481)</f>
        <v/>
      </c>
      <c r="Z481" s="114" t="str">
        <f>IF([7]道具信息!Z481="","",[7]道具信息!Z481)</f>
        <v/>
      </c>
    </row>
    <row r="482" spans="1:26" x14ac:dyDescent="0.2">
      <c r="A482" s="114" t="str">
        <f>IF([7]道具信息!A482="","",[7]道具信息!A482)</f>
        <v/>
      </c>
      <c r="B482" s="114" t="str">
        <f>IF([7]道具信息!B482="","",[7]道具信息!B482)</f>
        <v/>
      </c>
      <c r="C482" s="114" t="str">
        <f>IF([7]道具信息!C482="","",[7]道具信息!C482)</f>
        <v/>
      </c>
      <c r="D482" s="114" t="str">
        <f>IF([7]道具信息!D482="","",[7]道具信息!D482)</f>
        <v/>
      </c>
      <c r="E482" s="114" t="str">
        <f>IF([7]道具信息!E482="","",[7]道具信息!E482)</f>
        <v/>
      </c>
      <c r="F482" s="114" t="str">
        <f>IF([7]道具信息!F482="","",[7]道具信息!F482)</f>
        <v/>
      </c>
      <c r="G482" s="114" t="str">
        <f>IF([7]道具信息!G482="","",[7]道具信息!G482)</f>
        <v/>
      </c>
      <c r="H482" s="114" t="str">
        <f>IF([7]道具信息!H482="","",[7]道具信息!H482)</f>
        <v/>
      </c>
      <c r="I482" s="114" t="str">
        <f>IF([7]道具信息!I482="","",[7]道具信息!I482)</f>
        <v/>
      </c>
      <c r="J482" s="114" t="str">
        <f>IF([7]道具信息!J482="","",[7]道具信息!J482)</f>
        <v/>
      </c>
      <c r="K482" s="114" t="str">
        <f>IF([7]道具信息!K482="","",[7]道具信息!K482)</f>
        <v/>
      </c>
      <c r="L482" s="114" t="str">
        <f>IF([7]道具信息!L482="","",[7]道具信息!L482)</f>
        <v/>
      </c>
      <c r="M482" s="114" t="str">
        <f>IF([7]道具信息!M482="","",[7]道具信息!M482)</f>
        <v/>
      </c>
      <c r="N482" s="114" t="str">
        <f>IF([7]道具信息!N482="","",[7]道具信息!N482)</f>
        <v/>
      </c>
      <c r="O482" s="114" t="str">
        <f>IF([7]道具信息!O482="","",[7]道具信息!O482)</f>
        <v/>
      </c>
      <c r="P482" s="114" t="str">
        <f>IF([7]道具信息!P482="","",[7]道具信息!P482)</f>
        <v/>
      </c>
      <c r="Q482" s="114" t="str">
        <f>IF([7]道具信息!Q482="","",[7]道具信息!Q482)</f>
        <v/>
      </c>
      <c r="R482" s="114" t="str">
        <f>IF([7]道具信息!R482="","",[7]道具信息!R482)</f>
        <v/>
      </c>
      <c r="S482" s="114" t="str">
        <f>IF([7]道具信息!S482="","",[7]道具信息!S482)</f>
        <v/>
      </c>
      <c r="T482" s="114" t="str">
        <f>IF([7]道具信息!T482="","",[7]道具信息!T482)</f>
        <v/>
      </c>
      <c r="U482" s="114" t="str">
        <f>IF([7]道具信息!U482="","",[7]道具信息!U482)</f>
        <v/>
      </c>
      <c r="V482" s="114" t="str">
        <f>IF([7]道具信息!V482="","",[7]道具信息!V482)</f>
        <v/>
      </c>
      <c r="W482" s="114" t="str">
        <f>IF([7]道具信息!W482="","",[7]道具信息!W482)</f>
        <v/>
      </c>
      <c r="X482" s="114" t="str">
        <f>IF([7]道具信息!X482="","",[7]道具信息!X482)</f>
        <v/>
      </c>
      <c r="Y482" s="114" t="str">
        <f>IF([7]道具信息!Y482="","",[7]道具信息!Y482)</f>
        <v/>
      </c>
      <c r="Z482" s="114" t="str">
        <f>IF([7]道具信息!Z482="","",[7]道具信息!Z482)</f>
        <v/>
      </c>
    </row>
    <row r="483" spans="1:26" x14ac:dyDescent="0.2">
      <c r="A483" s="114" t="str">
        <f>IF([7]道具信息!A483="","",[7]道具信息!A483)</f>
        <v/>
      </c>
      <c r="B483" s="114" t="str">
        <f>IF([7]道具信息!B483="","",[7]道具信息!B483)</f>
        <v/>
      </c>
      <c r="C483" s="114" t="str">
        <f>IF([7]道具信息!C483="","",[7]道具信息!C483)</f>
        <v/>
      </c>
      <c r="D483" s="114" t="str">
        <f>IF([7]道具信息!D483="","",[7]道具信息!D483)</f>
        <v/>
      </c>
      <c r="E483" s="114" t="str">
        <f>IF([7]道具信息!E483="","",[7]道具信息!E483)</f>
        <v/>
      </c>
      <c r="F483" s="114" t="str">
        <f>IF([7]道具信息!F483="","",[7]道具信息!F483)</f>
        <v/>
      </c>
      <c r="G483" s="114" t="str">
        <f>IF([7]道具信息!G483="","",[7]道具信息!G483)</f>
        <v/>
      </c>
      <c r="H483" s="114" t="str">
        <f>IF([7]道具信息!H483="","",[7]道具信息!H483)</f>
        <v/>
      </c>
      <c r="I483" s="114" t="str">
        <f>IF([7]道具信息!I483="","",[7]道具信息!I483)</f>
        <v/>
      </c>
      <c r="J483" s="114" t="str">
        <f>IF([7]道具信息!J483="","",[7]道具信息!J483)</f>
        <v/>
      </c>
      <c r="K483" s="114" t="str">
        <f>IF([7]道具信息!K483="","",[7]道具信息!K483)</f>
        <v/>
      </c>
      <c r="L483" s="114" t="str">
        <f>IF([7]道具信息!L483="","",[7]道具信息!L483)</f>
        <v/>
      </c>
      <c r="M483" s="114" t="str">
        <f>IF([7]道具信息!M483="","",[7]道具信息!M483)</f>
        <v/>
      </c>
      <c r="N483" s="114" t="str">
        <f>IF([7]道具信息!N483="","",[7]道具信息!N483)</f>
        <v/>
      </c>
      <c r="O483" s="114" t="str">
        <f>IF([7]道具信息!O483="","",[7]道具信息!O483)</f>
        <v/>
      </c>
      <c r="P483" s="114" t="str">
        <f>IF([7]道具信息!P483="","",[7]道具信息!P483)</f>
        <v/>
      </c>
      <c r="Q483" s="114" t="str">
        <f>IF([7]道具信息!Q483="","",[7]道具信息!Q483)</f>
        <v/>
      </c>
      <c r="R483" s="114" t="str">
        <f>IF([7]道具信息!R483="","",[7]道具信息!R483)</f>
        <v/>
      </c>
      <c r="S483" s="114" t="str">
        <f>IF([7]道具信息!S483="","",[7]道具信息!S483)</f>
        <v/>
      </c>
      <c r="T483" s="114" t="str">
        <f>IF([7]道具信息!T483="","",[7]道具信息!T483)</f>
        <v/>
      </c>
      <c r="U483" s="114" t="str">
        <f>IF([7]道具信息!U483="","",[7]道具信息!U483)</f>
        <v/>
      </c>
      <c r="V483" s="114" t="str">
        <f>IF([7]道具信息!V483="","",[7]道具信息!V483)</f>
        <v/>
      </c>
      <c r="W483" s="114" t="str">
        <f>IF([7]道具信息!W483="","",[7]道具信息!W483)</f>
        <v/>
      </c>
      <c r="X483" s="114" t="str">
        <f>IF([7]道具信息!X483="","",[7]道具信息!X483)</f>
        <v/>
      </c>
      <c r="Y483" s="114" t="str">
        <f>IF([7]道具信息!Y483="","",[7]道具信息!Y483)</f>
        <v/>
      </c>
      <c r="Z483" s="114" t="str">
        <f>IF([7]道具信息!Z483="","",[7]道具信息!Z483)</f>
        <v/>
      </c>
    </row>
    <row r="484" spans="1:26" x14ac:dyDescent="0.2">
      <c r="A484" s="114" t="str">
        <f>IF([7]道具信息!A484="","",[7]道具信息!A484)</f>
        <v/>
      </c>
      <c r="B484" s="114" t="str">
        <f>IF([7]道具信息!B484="","",[7]道具信息!B484)</f>
        <v/>
      </c>
      <c r="C484" s="114" t="str">
        <f>IF([7]道具信息!C484="","",[7]道具信息!C484)</f>
        <v/>
      </c>
      <c r="D484" s="114" t="str">
        <f>IF([7]道具信息!D484="","",[7]道具信息!D484)</f>
        <v/>
      </c>
      <c r="E484" s="114" t="str">
        <f>IF([7]道具信息!E484="","",[7]道具信息!E484)</f>
        <v/>
      </c>
      <c r="F484" s="114" t="str">
        <f>IF([7]道具信息!F484="","",[7]道具信息!F484)</f>
        <v/>
      </c>
      <c r="G484" s="114" t="str">
        <f>IF([7]道具信息!G484="","",[7]道具信息!G484)</f>
        <v/>
      </c>
      <c r="H484" s="114" t="str">
        <f>IF([7]道具信息!H484="","",[7]道具信息!H484)</f>
        <v/>
      </c>
      <c r="I484" s="114" t="str">
        <f>IF([7]道具信息!I484="","",[7]道具信息!I484)</f>
        <v/>
      </c>
      <c r="J484" s="114" t="str">
        <f>IF([7]道具信息!J484="","",[7]道具信息!J484)</f>
        <v/>
      </c>
      <c r="K484" s="114" t="str">
        <f>IF([7]道具信息!K484="","",[7]道具信息!K484)</f>
        <v/>
      </c>
      <c r="L484" s="114" t="str">
        <f>IF([7]道具信息!L484="","",[7]道具信息!L484)</f>
        <v/>
      </c>
      <c r="M484" s="114" t="str">
        <f>IF([7]道具信息!M484="","",[7]道具信息!M484)</f>
        <v/>
      </c>
      <c r="N484" s="114" t="str">
        <f>IF([7]道具信息!N484="","",[7]道具信息!N484)</f>
        <v/>
      </c>
      <c r="O484" s="114" t="str">
        <f>IF([7]道具信息!O484="","",[7]道具信息!O484)</f>
        <v/>
      </c>
      <c r="P484" s="114" t="str">
        <f>IF([7]道具信息!P484="","",[7]道具信息!P484)</f>
        <v/>
      </c>
      <c r="Q484" s="114" t="str">
        <f>IF([7]道具信息!Q484="","",[7]道具信息!Q484)</f>
        <v/>
      </c>
      <c r="R484" s="114" t="str">
        <f>IF([7]道具信息!R484="","",[7]道具信息!R484)</f>
        <v/>
      </c>
      <c r="S484" s="114" t="str">
        <f>IF([7]道具信息!S484="","",[7]道具信息!S484)</f>
        <v/>
      </c>
      <c r="T484" s="114" t="str">
        <f>IF([7]道具信息!T484="","",[7]道具信息!T484)</f>
        <v/>
      </c>
      <c r="U484" s="114" t="str">
        <f>IF([7]道具信息!U484="","",[7]道具信息!U484)</f>
        <v/>
      </c>
      <c r="V484" s="114" t="str">
        <f>IF([7]道具信息!V484="","",[7]道具信息!V484)</f>
        <v/>
      </c>
      <c r="W484" s="114" t="str">
        <f>IF([7]道具信息!W484="","",[7]道具信息!W484)</f>
        <v/>
      </c>
      <c r="X484" s="114" t="str">
        <f>IF([7]道具信息!X484="","",[7]道具信息!X484)</f>
        <v/>
      </c>
      <c r="Y484" s="114" t="str">
        <f>IF([7]道具信息!Y484="","",[7]道具信息!Y484)</f>
        <v/>
      </c>
      <c r="Z484" s="114" t="str">
        <f>IF([7]道具信息!Z484="","",[7]道具信息!Z484)</f>
        <v/>
      </c>
    </row>
    <row r="485" spans="1:26" x14ac:dyDescent="0.2">
      <c r="A485" s="114" t="str">
        <f>IF([7]道具信息!A485="","",[7]道具信息!A485)</f>
        <v/>
      </c>
      <c r="B485" s="114" t="str">
        <f>IF([7]道具信息!B485="","",[7]道具信息!B485)</f>
        <v/>
      </c>
      <c r="C485" s="114" t="str">
        <f>IF([7]道具信息!C485="","",[7]道具信息!C485)</f>
        <v/>
      </c>
      <c r="D485" s="114" t="str">
        <f>IF([7]道具信息!D485="","",[7]道具信息!D485)</f>
        <v/>
      </c>
      <c r="E485" s="114" t="str">
        <f>IF([7]道具信息!E485="","",[7]道具信息!E485)</f>
        <v/>
      </c>
      <c r="F485" s="114" t="str">
        <f>IF([7]道具信息!F485="","",[7]道具信息!F485)</f>
        <v/>
      </c>
      <c r="G485" s="114" t="str">
        <f>IF([7]道具信息!G485="","",[7]道具信息!G485)</f>
        <v/>
      </c>
      <c r="H485" s="114" t="str">
        <f>IF([7]道具信息!H485="","",[7]道具信息!H485)</f>
        <v/>
      </c>
      <c r="I485" s="114" t="str">
        <f>IF([7]道具信息!I485="","",[7]道具信息!I485)</f>
        <v/>
      </c>
      <c r="J485" s="114" t="str">
        <f>IF([7]道具信息!J485="","",[7]道具信息!J485)</f>
        <v/>
      </c>
      <c r="K485" s="114" t="str">
        <f>IF([7]道具信息!K485="","",[7]道具信息!K485)</f>
        <v/>
      </c>
      <c r="L485" s="114" t="str">
        <f>IF([7]道具信息!L485="","",[7]道具信息!L485)</f>
        <v/>
      </c>
      <c r="M485" s="114" t="str">
        <f>IF([7]道具信息!M485="","",[7]道具信息!M485)</f>
        <v/>
      </c>
      <c r="N485" s="114" t="str">
        <f>IF([7]道具信息!N485="","",[7]道具信息!N485)</f>
        <v/>
      </c>
      <c r="O485" s="114" t="str">
        <f>IF([7]道具信息!O485="","",[7]道具信息!O485)</f>
        <v/>
      </c>
      <c r="P485" s="114" t="str">
        <f>IF([7]道具信息!P485="","",[7]道具信息!P485)</f>
        <v/>
      </c>
      <c r="Q485" s="114" t="str">
        <f>IF([7]道具信息!Q485="","",[7]道具信息!Q485)</f>
        <v/>
      </c>
      <c r="R485" s="114" t="str">
        <f>IF([7]道具信息!R485="","",[7]道具信息!R485)</f>
        <v/>
      </c>
      <c r="S485" s="114" t="str">
        <f>IF([7]道具信息!S485="","",[7]道具信息!S485)</f>
        <v/>
      </c>
      <c r="T485" s="114" t="str">
        <f>IF([7]道具信息!T485="","",[7]道具信息!T485)</f>
        <v/>
      </c>
      <c r="U485" s="114" t="str">
        <f>IF([7]道具信息!U485="","",[7]道具信息!U485)</f>
        <v/>
      </c>
      <c r="V485" s="114" t="str">
        <f>IF([7]道具信息!V485="","",[7]道具信息!V485)</f>
        <v/>
      </c>
      <c r="W485" s="114" t="str">
        <f>IF([7]道具信息!W485="","",[7]道具信息!W485)</f>
        <v/>
      </c>
      <c r="X485" s="114" t="str">
        <f>IF([7]道具信息!X485="","",[7]道具信息!X485)</f>
        <v/>
      </c>
      <c r="Y485" s="114" t="str">
        <f>IF([7]道具信息!Y485="","",[7]道具信息!Y485)</f>
        <v/>
      </c>
      <c r="Z485" s="114" t="str">
        <f>IF([7]道具信息!Z485="","",[7]道具信息!Z485)</f>
        <v/>
      </c>
    </row>
    <row r="486" spans="1:26" x14ac:dyDescent="0.2">
      <c r="A486" s="114" t="str">
        <f>IF([7]道具信息!A486="","",[7]道具信息!A486)</f>
        <v/>
      </c>
      <c r="B486" s="114" t="str">
        <f>IF([7]道具信息!B486="","",[7]道具信息!B486)</f>
        <v/>
      </c>
      <c r="C486" s="114" t="str">
        <f>IF([7]道具信息!C486="","",[7]道具信息!C486)</f>
        <v/>
      </c>
      <c r="D486" s="114" t="str">
        <f>IF([7]道具信息!D486="","",[7]道具信息!D486)</f>
        <v/>
      </c>
      <c r="E486" s="114" t="str">
        <f>IF([7]道具信息!E486="","",[7]道具信息!E486)</f>
        <v/>
      </c>
      <c r="F486" s="114" t="str">
        <f>IF([7]道具信息!F486="","",[7]道具信息!F486)</f>
        <v/>
      </c>
      <c r="G486" s="114" t="str">
        <f>IF([7]道具信息!G486="","",[7]道具信息!G486)</f>
        <v/>
      </c>
      <c r="H486" s="114" t="str">
        <f>IF([7]道具信息!H486="","",[7]道具信息!H486)</f>
        <v/>
      </c>
      <c r="I486" s="114" t="str">
        <f>IF([7]道具信息!I486="","",[7]道具信息!I486)</f>
        <v/>
      </c>
      <c r="J486" s="114" t="str">
        <f>IF([7]道具信息!J486="","",[7]道具信息!J486)</f>
        <v/>
      </c>
      <c r="K486" s="114" t="str">
        <f>IF([7]道具信息!K486="","",[7]道具信息!K486)</f>
        <v/>
      </c>
      <c r="L486" s="114" t="str">
        <f>IF([7]道具信息!L486="","",[7]道具信息!L486)</f>
        <v/>
      </c>
      <c r="M486" s="114" t="str">
        <f>IF([7]道具信息!M486="","",[7]道具信息!M486)</f>
        <v/>
      </c>
      <c r="N486" s="114" t="str">
        <f>IF([7]道具信息!N486="","",[7]道具信息!N486)</f>
        <v/>
      </c>
      <c r="O486" s="114" t="str">
        <f>IF([7]道具信息!O486="","",[7]道具信息!O486)</f>
        <v/>
      </c>
      <c r="P486" s="114" t="str">
        <f>IF([7]道具信息!P486="","",[7]道具信息!P486)</f>
        <v/>
      </c>
      <c r="Q486" s="114" t="str">
        <f>IF([7]道具信息!Q486="","",[7]道具信息!Q486)</f>
        <v/>
      </c>
      <c r="R486" s="114" t="str">
        <f>IF([7]道具信息!R486="","",[7]道具信息!R486)</f>
        <v/>
      </c>
      <c r="S486" s="114" t="str">
        <f>IF([7]道具信息!S486="","",[7]道具信息!S486)</f>
        <v/>
      </c>
      <c r="T486" s="114" t="str">
        <f>IF([7]道具信息!T486="","",[7]道具信息!T486)</f>
        <v/>
      </c>
      <c r="U486" s="114" t="str">
        <f>IF([7]道具信息!U486="","",[7]道具信息!U486)</f>
        <v/>
      </c>
      <c r="V486" s="114" t="str">
        <f>IF([7]道具信息!V486="","",[7]道具信息!V486)</f>
        <v/>
      </c>
      <c r="W486" s="114" t="str">
        <f>IF([7]道具信息!W486="","",[7]道具信息!W486)</f>
        <v/>
      </c>
      <c r="X486" s="114" t="str">
        <f>IF([7]道具信息!X486="","",[7]道具信息!X486)</f>
        <v/>
      </c>
      <c r="Y486" s="114" t="str">
        <f>IF([7]道具信息!Y486="","",[7]道具信息!Y486)</f>
        <v/>
      </c>
      <c r="Z486" s="114" t="str">
        <f>IF([7]道具信息!Z486="","",[7]道具信息!Z486)</f>
        <v/>
      </c>
    </row>
    <row r="487" spans="1:26" x14ac:dyDescent="0.2">
      <c r="A487" s="114" t="str">
        <f>IF([7]道具信息!A487="","",[7]道具信息!A487)</f>
        <v/>
      </c>
      <c r="B487" s="114" t="str">
        <f>IF([7]道具信息!B487="","",[7]道具信息!B487)</f>
        <v/>
      </c>
      <c r="C487" s="114" t="str">
        <f>IF([7]道具信息!C487="","",[7]道具信息!C487)</f>
        <v/>
      </c>
      <c r="D487" s="114" t="str">
        <f>IF([7]道具信息!D487="","",[7]道具信息!D487)</f>
        <v/>
      </c>
      <c r="E487" s="114" t="str">
        <f>IF([7]道具信息!E487="","",[7]道具信息!E487)</f>
        <v/>
      </c>
      <c r="F487" s="114" t="str">
        <f>IF([7]道具信息!F487="","",[7]道具信息!F487)</f>
        <v/>
      </c>
      <c r="G487" s="114" t="str">
        <f>IF([7]道具信息!G487="","",[7]道具信息!G487)</f>
        <v/>
      </c>
      <c r="H487" s="114" t="str">
        <f>IF([7]道具信息!H487="","",[7]道具信息!H487)</f>
        <v/>
      </c>
      <c r="I487" s="114" t="str">
        <f>IF([7]道具信息!I487="","",[7]道具信息!I487)</f>
        <v/>
      </c>
      <c r="J487" s="114" t="str">
        <f>IF([7]道具信息!J487="","",[7]道具信息!J487)</f>
        <v/>
      </c>
      <c r="K487" s="114" t="str">
        <f>IF([7]道具信息!K487="","",[7]道具信息!K487)</f>
        <v/>
      </c>
      <c r="L487" s="114" t="str">
        <f>IF([7]道具信息!L487="","",[7]道具信息!L487)</f>
        <v/>
      </c>
      <c r="M487" s="114" t="str">
        <f>IF([7]道具信息!M487="","",[7]道具信息!M487)</f>
        <v/>
      </c>
      <c r="N487" s="114" t="str">
        <f>IF([7]道具信息!N487="","",[7]道具信息!N487)</f>
        <v/>
      </c>
      <c r="O487" s="114" t="str">
        <f>IF([7]道具信息!O487="","",[7]道具信息!O487)</f>
        <v/>
      </c>
      <c r="P487" s="114" t="str">
        <f>IF([7]道具信息!P487="","",[7]道具信息!P487)</f>
        <v/>
      </c>
      <c r="Q487" s="114" t="str">
        <f>IF([7]道具信息!Q487="","",[7]道具信息!Q487)</f>
        <v/>
      </c>
      <c r="R487" s="114" t="str">
        <f>IF([7]道具信息!R487="","",[7]道具信息!R487)</f>
        <v/>
      </c>
      <c r="S487" s="114" t="str">
        <f>IF([7]道具信息!S487="","",[7]道具信息!S487)</f>
        <v/>
      </c>
      <c r="T487" s="114" t="str">
        <f>IF([7]道具信息!T487="","",[7]道具信息!T487)</f>
        <v/>
      </c>
      <c r="U487" s="114" t="str">
        <f>IF([7]道具信息!U487="","",[7]道具信息!U487)</f>
        <v/>
      </c>
      <c r="V487" s="114" t="str">
        <f>IF([7]道具信息!V487="","",[7]道具信息!V487)</f>
        <v/>
      </c>
      <c r="W487" s="114" t="str">
        <f>IF([7]道具信息!W487="","",[7]道具信息!W487)</f>
        <v/>
      </c>
      <c r="X487" s="114" t="str">
        <f>IF([7]道具信息!X487="","",[7]道具信息!X487)</f>
        <v/>
      </c>
      <c r="Y487" s="114" t="str">
        <f>IF([7]道具信息!Y487="","",[7]道具信息!Y487)</f>
        <v/>
      </c>
      <c r="Z487" s="114" t="str">
        <f>IF([7]道具信息!Z487="","",[7]道具信息!Z487)</f>
        <v/>
      </c>
    </row>
    <row r="488" spans="1:26" x14ac:dyDescent="0.2">
      <c r="A488" s="114" t="str">
        <f>IF([7]道具信息!A488="","",[7]道具信息!A488)</f>
        <v/>
      </c>
      <c r="B488" s="114" t="str">
        <f>IF([7]道具信息!B488="","",[7]道具信息!B488)</f>
        <v/>
      </c>
      <c r="C488" s="114" t="str">
        <f>IF([7]道具信息!C488="","",[7]道具信息!C488)</f>
        <v/>
      </c>
      <c r="D488" s="114" t="str">
        <f>IF([7]道具信息!D488="","",[7]道具信息!D488)</f>
        <v/>
      </c>
      <c r="E488" s="114" t="str">
        <f>IF([7]道具信息!E488="","",[7]道具信息!E488)</f>
        <v/>
      </c>
      <c r="F488" s="114" t="str">
        <f>IF([7]道具信息!F488="","",[7]道具信息!F488)</f>
        <v/>
      </c>
      <c r="G488" s="114" t="str">
        <f>IF([7]道具信息!G488="","",[7]道具信息!G488)</f>
        <v/>
      </c>
      <c r="H488" s="114" t="str">
        <f>IF([7]道具信息!H488="","",[7]道具信息!H488)</f>
        <v/>
      </c>
      <c r="I488" s="114" t="str">
        <f>IF([7]道具信息!I488="","",[7]道具信息!I488)</f>
        <v/>
      </c>
      <c r="J488" s="114" t="str">
        <f>IF([7]道具信息!J488="","",[7]道具信息!J488)</f>
        <v/>
      </c>
      <c r="K488" s="114" t="str">
        <f>IF([7]道具信息!K488="","",[7]道具信息!K488)</f>
        <v/>
      </c>
      <c r="L488" s="114" t="str">
        <f>IF([7]道具信息!L488="","",[7]道具信息!L488)</f>
        <v/>
      </c>
      <c r="M488" s="114" t="str">
        <f>IF([7]道具信息!M488="","",[7]道具信息!M488)</f>
        <v/>
      </c>
      <c r="N488" s="114" t="str">
        <f>IF([7]道具信息!N488="","",[7]道具信息!N488)</f>
        <v/>
      </c>
      <c r="O488" s="114" t="str">
        <f>IF([7]道具信息!O488="","",[7]道具信息!O488)</f>
        <v/>
      </c>
      <c r="P488" s="114" t="str">
        <f>IF([7]道具信息!P488="","",[7]道具信息!P488)</f>
        <v/>
      </c>
      <c r="Q488" s="114" t="str">
        <f>IF([7]道具信息!Q488="","",[7]道具信息!Q488)</f>
        <v/>
      </c>
      <c r="R488" s="114" t="str">
        <f>IF([7]道具信息!R488="","",[7]道具信息!R488)</f>
        <v/>
      </c>
      <c r="S488" s="114" t="str">
        <f>IF([7]道具信息!S488="","",[7]道具信息!S488)</f>
        <v/>
      </c>
      <c r="T488" s="114" t="str">
        <f>IF([7]道具信息!T488="","",[7]道具信息!T488)</f>
        <v/>
      </c>
      <c r="U488" s="114" t="str">
        <f>IF([7]道具信息!U488="","",[7]道具信息!U488)</f>
        <v/>
      </c>
      <c r="V488" s="114" t="str">
        <f>IF([7]道具信息!V488="","",[7]道具信息!V488)</f>
        <v/>
      </c>
      <c r="W488" s="114" t="str">
        <f>IF([7]道具信息!W488="","",[7]道具信息!W488)</f>
        <v/>
      </c>
      <c r="X488" s="114" t="str">
        <f>IF([7]道具信息!X488="","",[7]道具信息!X488)</f>
        <v/>
      </c>
      <c r="Y488" s="114" t="str">
        <f>IF([7]道具信息!Y488="","",[7]道具信息!Y488)</f>
        <v/>
      </c>
      <c r="Z488" s="114" t="str">
        <f>IF([7]道具信息!Z488="","",[7]道具信息!Z488)</f>
        <v/>
      </c>
    </row>
    <row r="489" spans="1:26" x14ac:dyDescent="0.2">
      <c r="A489" s="114" t="str">
        <f>IF([7]道具信息!A489="","",[7]道具信息!A489)</f>
        <v/>
      </c>
      <c r="B489" s="114" t="str">
        <f>IF([7]道具信息!B489="","",[7]道具信息!B489)</f>
        <v/>
      </c>
      <c r="C489" s="114" t="str">
        <f>IF([7]道具信息!C489="","",[7]道具信息!C489)</f>
        <v/>
      </c>
      <c r="D489" s="114" t="str">
        <f>IF([7]道具信息!D489="","",[7]道具信息!D489)</f>
        <v/>
      </c>
      <c r="E489" s="114" t="str">
        <f>IF([7]道具信息!E489="","",[7]道具信息!E489)</f>
        <v/>
      </c>
      <c r="F489" s="114" t="str">
        <f>IF([7]道具信息!F489="","",[7]道具信息!F489)</f>
        <v/>
      </c>
      <c r="G489" s="114" t="str">
        <f>IF([7]道具信息!G489="","",[7]道具信息!G489)</f>
        <v/>
      </c>
      <c r="H489" s="114" t="str">
        <f>IF([7]道具信息!H489="","",[7]道具信息!H489)</f>
        <v/>
      </c>
      <c r="I489" s="114" t="str">
        <f>IF([7]道具信息!I489="","",[7]道具信息!I489)</f>
        <v/>
      </c>
      <c r="J489" s="114" t="str">
        <f>IF([7]道具信息!J489="","",[7]道具信息!J489)</f>
        <v/>
      </c>
      <c r="K489" s="114" t="str">
        <f>IF([7]道具信息!K489="","",[7]道具信息!K489)</f>
        <v/>
      </c>
      <c r="L489" s="114" t="str">
        <f>IF([7]道具信息!L489="","",[7]道具信息!L489)</f>
        <v/>
      </c>
      <c r="M489" s="114" t="str">
        <f>IF([7]道具信息!M489="","",[7]道具信息!M489)</f>
        <v/>
      </c>
      <c r="N489" s="114" t="str">
        <f>IF([7]道具信息!N489="","",[7]道具信息!N489)</f>
        <v/>
      </c>
      <c r="O489" s="114" t="str">
        <f>IF([7]道具信息!O489="","",[7]道具信息!O489)</f>
        <v/>
      </c>
      <c r="P489" s="114" t="str">
        <f>IF([7]道具信息!P489="","",[7]道具信息!P489)</f>
        <v/>
      </c>
      <c r="Q489" s="114" t="str">
        <f>IF([7]道具信息!Q489="","",[7]道具信息!Q489)</f>
        <v/>
      </c>
      <c r="R489" s="114" t="str">
        <f>IF([7]道具信息!R489="","",[7]道具信息!R489)</f>
        <v/>
      </c>
      <c r="S489" s="114" t="str">
        <f>IF([7]道具信息!S489="","",[7]道具信息!S489)</f>
        <v/>
      </c>
      <c r="T489" s="114" t="str">
        <f>IF([7]道具信息!T489="","",[7]道具信息!T489)</f>
        <v/>
      </c>
      <c r="U489" s="114" t="str">
        <f>IF([7]道具信息!U489="","",[7]道具信息!U489)</f>
        <v/>
      </c>
      <c r="V489" s="114" t="str">
        <f>IF([7]道具信息!V489="","",[7]道具信息!V489)</f>
        <v/>
      </c>
      <c r="W489" s="114" t="str">
        <f>IF([7]道具信息!W489="","",[7]道具信息!W489)</f>
        <v/>
      </c>
      <c r="X489" s="114" t="str">
        <f>IF([7]道具信息!X489="","",[7]道具信息!X489)</f>
        <v/>
      </c>
      <c r="Y489" s="114" t="str">
        <f>IF([7]道具信息!Y489="","",[7]道具信息!Y489)</f>
        <v/>
      </c>
      <c r="Z489" s="114" t="str">
        <f>IF([7]道具信息!Z489="","",[7]道具信息!Z489)</f>
        <v/>
      </c>
    </row>
    <row r="490" spans="1:26" x14ac:dyDescent="0.2">
      <c r="A490" s="114" t="str">
        <f>IF([7]道具信息!A490="","",[7]道具信息!A490)</f>
        <v/>
      </c>
      <c r="B490" s="114" t="str">
        <f>IF([7]道具信息!B490="","",[7]道具信息!B490)</f>
        <v/>
      </c>
      <c r="C490" s="114" t="str">
        <f>IF([7]道具信息!C490="","",[7]道具信息!C490)</f>
        <v/>
      </c>
      <c r="D490" s="114" t="str">
        <f>IF([7]道具信息!D490="","",[7]道具信息!D490)</f>
        <v/>
      </c>
      <c r="E490" s="114" t="str">
        <f>IF([7]道具信息!E490="","",[7]道具信息!E490)</f>
        <v/>
      </c>
      <c r="F490" s="114" t="str">
        <f>IF([7]道具信息!F490="","",[7]道具信息!F490)</f>
        <v/>
      </c>
      <c r="G490" s="114" t="str">
        <f>IF([7]道具信息!G490="","",[7]道具信息!G490)</f>
        <v/>
      </c>
      <c r="H490" s="114" t="str">
        <f>IF([7]道具信息!H490="","",[7]道具信息!H490)</f>
        <v/>
      </c>
      <c r="I490" s="114" t="str">
        <f>IF([7]道具信息!I490="","",[7]道具信息!I490)</f>
        <v/>
      </c>
      <c r="J490" s="114" t="str">
        <f>IF([7]道具信息!J490="","",[7]道具信息!J490)</f>
        <v/>
      </c>
      <c r="K490" s="114" t="str">
        <f>IF([7]道具信息!K490="","",[7]道具信息!K490)</f>
        <v/>
      </c>
      <c r="L490" s="114" t="str">
        <f>IF([7]道具信息!L490="","",[7]道具信息!L490)</f>
        <v/>
      </c>
      <c r="M490" s="114" t="str">
        <f>IF([7]道具信息!M490="","",[7]道具信息!M490)</f>
        <v/>
      </c>
      <c r="N490" s="114" t="str">
        <f>IF([7]道具信息!N490="","",[7]道具信息!N490)</f>
        <v/>
      </c>
      <c r="O490" s="114" t="str">
        <f>IF([7]道具信息!O490="","",[7]道具信息!O490)</f>
        <v/>
      </c>
      <c r="P490" s="114" t="str">
        <f>IF([7]道具信息!P490="","",[7]道具信息!P490)</f>
        <v/>
      </c>
      <c r="Q490" s="114" t="str">
        <f>IF([7]道具信息!Q490="","",[7]道具信息!Q490)</f>
        <v/>
      </c>
      <c r="R490" s="114" t="str">
        <f>IF([7]道具信息!R490="","",[7]道具信息!R490)</f>
        <v/>
      </c>
      <c r="S490" s="114" t="str">
        <f>IF([7]道具信息!S490="","",[7]道具信息!S490)</f>
        <v/>
      </c>
      <c r="T490" s="114" t="str">
        <f>IF([7]道具信息!T490="","",[7]道具信息!T490)</f>
        <v/>
      </c>
      <c r="U490" s="114" t="str">
        <f>IF([7]道具信息!U490="","",[7]道具信息!U490)</f>
        <v/>
      </c>
      <c r="V490" s="114" t="str">
        <f>IF([7]道具信息!V490="","",[7]道具信息!V490)</f>
        <v/>
      </c>
      <c r="W490" s="114" t="str">
        <f>IF([7]道具信息!W490="","",[7]道具信息!W490)</f>
        <v/>
      </c>
      <c r="X490" s="114" t="str">
        <f>IF([7]道具信息!X490="","",[7]道具信息!X490)</f>
        <v/>
      </c>
      <c r="Y490" s="114" t="str">
        <f>IF([7]道具信息!Y490="","",[7]道具信息!Y490)</f>
        <v/>
      </c>
      <c r="Z490" s="114" t="str">
        <f>IF([7]道具信息!Z490="","",[7]道具信息!Z490)</f>
        <v/>
      </c>
    </row>
    <row r="491" spans="1:26" x14ac:dyDescent="0.2">
      <c r="A491" s="114" t="str">
        <f>IF([7]道具信息!A491="","",[7]道具信息!A491)</f>
        <v/>
      </c>
      <c r="B491" s="114" t="str">
        <f>IF([7]道具信息!B491="","",[7]道具信息!B491)</f>
        <v/>
      </c>
      <c r="C491" s="114" t="str">
        <f>IF([7]道具信息!C491="","",[7]道具信息!C491)</f>
        <v/>
      </c>
      <c r="D491" s="114" t="str">
        <f>IF([7]道具信息!D491="","",[7]道具信息!D491)</f>
        <v/>
      </c>
      <c r="E491" s="114" t="str">
        <f>IF([7]道具信息!E491="","",[7]道具信息!E491)</f>
        <v/>
      </c>
      <c r="F491" s="114" t="str">
        <f>IF([7]道具信息!F491="","",[7]道具信息!F491)</f>
        <v/>
      </c>
      <c r="G491" s="114" t="str">
        <f>IF([7]道具信息!G491="","",[7]道具信息!G491)</f>
        <v/>
      </c>
      <c r="H491" s="114" t="str">
        <f>IF([7]道具信息!H491="","",[7]道具信息!H491)</f>
        <v/>
      </c>
      <c r="I491" s="114" t="str">
        <f>IF([7]道具信息!I491="","",[7]道具信息!I491)</f>
        <v/>
      </c>
      <c r="J491" s="114" t="str">
        <f>IF([7]道具信息!J491="","",[7]道具信息!J491)</f>
        <v/>
      </c>
      <c r="K491" s="114" t="str">
        <f>IF([7]道具信息!K491="","",[7]道具信息!K491)</f>
        <v/>
      </c>
      <c r="L491" s="114" t="str">
        <f>IF([7]道具信息!L491="","",[7]道具信息!L491)</f>
        <v/>
      </c>
      <c r="M491" s="114" t="str">
        <f>IF([7]道具信息!M491="","",[7]道具信息!M491)</f>
        <v/>
      </c>
      <c r="N491" s="114" t="str">
        <f>IF([7]道具信息!N491="","",[7]道具信息!N491)</f>
        <v/>
      </c>
      <c r="O491" s="114" t="str">
        <f>IF([7]道具信息!O491="","",[7]道具信息!O491)</f>
        <v/>
      </c>
      <c r="P491" s="114" t="str">
        <f>IF([7]道具信息!P491="","",[7]道具信息!P491)</f>
        <v/>
      </c>
      <c r="Q491" s="114" t="str">
        <f>IF([7]道具信息!Q491="","",[7]道具信息!Q491)</f>
        <v/>
      </c>
      <c r="R491" s="114" t="str">
        <f>IF([7]道具信息!R491="","",[7]道具信息!R491)</f>
        <v/>
      </c>
      <c r="S491" s="114" t="str">
        <f>IF([7]道具信息!S491="","",[7]道具信息!S491)</f>
        <v/>
      </c>
      <c r="T491" s="114" t="str">
        <f>IF([7]道具信息!T491="","",[7]道具信息!T491)</f>
        <v/>
      </c>
      <c r="U491" s="114" t="str">
        <f>IF([7]道具信息!U491="","",[7]道具信息!U491)</f>
        <v/>
      </c>
      <c r="V491" s="114" t="str">
        <f>IF([7]道具信息!V491="","",[7]道具信息!V491)</f>
        <v/>
      </c>
      <c r="W491" s="114" t="str">
        <f>IF([7]道具信息!W491="","",[7]道具信息!W491)</f>
        <v/>
      </c>
      <c r="X491" s="114" t="str">
        <f>IF([7]道具信息!X491="","",[7]道具信息!X491)</f>
        <v/>
      </c>
      <c r="Y491" s="114" t="str">
        <f>IF([7]道具信息!Y491="","",[7]道具信息!Y491)</f>
        <v/>
      </c>
      <c r="Z491" s="114" t="str">
        <f>IF([7]道具信息!Z491="","",[7]道具信息!Z491)</f>
        <v/>
      </c>
    </row>
    <row r="492" spans="1:26" x14ac:dyDescent="0.2">
      <c r="A492" s="114" t="str">
        <f>IF([7]道具信息!A492="","",[7]道具信息!A492)</f>
        <v/>
      </c>
      <c r="B492" s="114" t="str">
        <f>IF([7]道具信息!B492="","",[7]道具信息!B492)</f>
        <v/>
      </c>
      <c r="C492" s="114" t="str">
        <f>IF([7]道具信息!C492="","",[7]道具信息!C492)</f>
        <v/>
      </c>
      <c r="D492" s="114" t="str">
        <f>IF([7]道具信息!D492="","",[7]道具信息!D492)</f>
        <v/>
      </c>
      <c r="E492" s="114" t="str">
        <f>IF([7]道具信息!E492="","",[7]道具信息!E492)</f>
        <v/>
      </c>
      <c r="F492" s="114" t="str">
        <f>IF([7]道具信息!F492="","",[7]道具信息!F492)</f>
        <v/>
      </c>
      <c r="G492" s="114" t="str">
        <f>IF([7]道具信息!G492="","",[7]道具信息!G492)</f>
        <v/>
      </c>
      <c r="H492" s="114" t="str">
        <f>IF([7]道具信息!H492="","",[7]道具信息!H492)</f>
        <v/>
      </c>
      <c r="I492" s="114" t="str">
        <f>IF([7]道具信息!I492="","",[7]道具信息!I492)</f>
        <v/>
      </c>
      <c r="J492" s="114" t="str">
        <f>IF([7]道具信息!J492="","",[7]道具信息!J492)</f>
        <v/>
      </c>
      <c r="K492" s="114" t="str">
        <f>IF([7]道具信息!K492="","",[7]道具信息!K492)</f>
        <v/>
      </c>
      <c r="L492" s="114" t="str">
        <f>IF([7]道具信息!L492="","",[7]道具信息!L492)</f>
        <v/>
      </c>
      <c r="M492" s="114" t="str">
        <f>IF([7]道具信息!M492="","",[7]道具信息!M492)</f>
        <v/>
      </c>
      <c r="N492" s="114" t="str">
        <f>IF([7]道具信息!N492="","",[7]道具信息!N492)</f>
        <v/>
      </c>
      <c r="O492" s="114" t="str">
        <f>IF([7]道具信息!O492="","",[7]道具信息!O492)</f>
        <v/>
      </c>
      <c r="P492" s="114" t="str">
        <f>IF([7]道具信息!P492="","",[7]道具信息!P492)</f>
        <v/>
      </c>
      <c r="Q492" s="114" t="str">
        <f>IF([7]道具信息!Q492="","",[7]道具信息!Q492)</f>
        <v/>
      </c>
      <c r="R492" s="114" t="str">
        <f>IF([7]道具信息!R492="","",[7]道具信息!R492)</f>
        <v/>
      </c>
      <c r="S492" s="114" t="str">
        <f>IF([7]道具信息!S492="","",[7]道具信息!S492)</f>
        <v/>
      </c>
      <c r="T492" s="114" t="str">
        <f>IF([7]道具信息!T492="","",[7]道具信息!T492)</f>
        <v/>
      </c>
      <c r="U492" s="114" t="str">
        <f>IF([7]道具信息!U492="","",[7]道具信息!U492)</f>
        <v/>
      </c>
      <c r="V492" s="114" t="str">
        <f>IF([7]道具信息!V492="","",[7]道具信息!V492)</f>
        <v/>
      </c>
      <c r="W492" s="114" t="str">
        <f>IF([7]道具信息!W492="","",[7]道具信息!W492)</f>
        <v/>
      </c>
      <c r="X492" s="114" t="str">
        <f>IF([7]道具信息!X492="","",[7]道具信息!X492)</f>
        <v/>
      </c>
      <c r="Y492" s="114" t="str">
        <f>IF([7]道具信息!Y492="","",[7]道具信息!Y492)</f>
        <v/>
      </c>
      <c r="Z492" s="114" t="str">
        <f>IF([7]道具信息!Z492="","",[7]道具信息!Z492)</f>
        <v/>
      </c>
    </row>
    <row r="493" spans="1:26" x14ac:dyDescent="0.2">
      <c r="A493" s="114" t="str">
        <f>IF([7]道具信息!A493="","",[7]道具信息!A493)</f>
        <v/>
      </c>
      <c r="B493" s="114" t="str">
        <f>IF([7]道具信息!B493="","",[7]道具信息!B493)</f>
        <v/>
      </c>
      <c r="C493" s="114" t="str">
        <f>IF([7]道具信息!C493="","",[7]道具信息!C493)</f>
        <v/>
      </c>
      <c r="D493" s="114" t="str">
        <f>IF([7]道具信息!D493="","",[7]道具信息!D493)</f>
        <v/>
      </c>
      <c r="E493" s="114" t="str">
        <f>IF([7]道具信息!E493="","",[7]道具信息!E493)</f>
        <v/>
      </c>
      <c r="F493" s="114" t="str">
        <f>IF([7]道具信息!F493="","",[7]道具信息!F493)</f>
        <v/>
      </c>
      <c r="G493" s="114" t="str">
        <f>IF([7]道具信息!G493="","",[7]道具信息!G493)</f>
        <v/>
      </c>
      <c r="H493" s="114" t="str">
        <f>IF([7]道具信息!H493="","",[7]道具信息!H493)</f>
        <v/>
      </c>
      <c r="I493" s="114" t="str">
        <f>IF([7]道具信息!I493="","",[7]道具信息!I493)</f>
        <v/>
      </c>
      <c r="J493" s="114" t="str">
        <f>IF([7]道具信息!J493="","",[7]道具信息!J493)</f>
        <v/>
      </c>
      <c r="K493" s="114" t="str">
        <f>IF([7]道具信息!K493="","",[7]道具信息!K493)</f>
        <v/>
      </c>
      <c r="L493" s="114" t="str">
        <f>IF([7]道具信息!L493="","",[7]道具信息!L493)</f>
        <v/>
      </c>
      <c r="M493" s="114" t="str">
        <f>IF([7]道具信息!M493="","",[7]道具信息!M493)</f>
        <v/>
      </c>
      <c r="N493" s="114" t="str">
        <f>IF([7]道具信息!N493="","",[7]道具信息!N493)</f>
        <v/>
      </c>
      <c r="O493" s="114" t="str">
        <f>IF([7]道具信息!O493="","",[7]道具信息!O493)</f>
        <v/>
      </c>
      <c r="P493" s="114" t="str">
        <f>IF([7]道具信息!P493="","",[7]道具信息!P493)</f>
        <v/>
      </c>
      <c r="Q493" s="114" t="str">
        <f>IF([7]道具信息!Q493="","",[7]道具信息!Q493)</f>
        <v/>
      </c>
      <c r="R493" s="114" t="str">
        <f>IF([7]道具信息!R493="","",[7]道具信息!R493)</f>
        <v/>
      </c>
      <c r="S493" s="114" t="str">
        <f>IF([7]道具信息!S493="","",[7]道具信息!S493)</f>
        <v/>
      </c>
      <c r="T493" s="114" t="str">
        <f>IF([7]道具信息!T493="","",[7]道具信息!T493)</f>
        <v/>
      </c>
      <c r="U493" s="114" t="str">
        <f>IF([7]道具信息!U493="","",[7]道具信息!U493)</f>
        <v/>
      </c>
      <c r="V493" s="114" t="str">
        <f>IF([7]道具信息!V493="","",[7]道具信息!V493)</f>
        <v/>
      </c>
      <c r="W493" s="114" t="str">
        <f>IF([7]道具信息!W493="","",[7]道具信息!W493)</f>
        <v/>
      </c>
      <c r="X493" s="114" t="str">
        <f>IF([7]道具信息!X493="","",[7]道具信息!X493)</f>
        <v/>
      </c>
      <c r="Y493" s="114" t="str">
        <f>IF([7]道具信息!Y493="","",[7]道具信息!Y493)</f>
        <v/>
      </c>
      <c r="Z493" s="114" t="str">
        <f>IF([7]道具信息!Z493="","",[7]道具信息!Z493)</f>
        <v/>
      </c>
    </row>
    <row r="494" spans="1:26" x14ac:dyDescent="0.2">
      <c r="A494" s="114" t="str">
        <f>IF([7]道具信息!A494="","",[7]道具信息!A494)</f>
        <v/>
      </c>
      <c r="B494" s="114" t="str">
        <f>IF([7]道具信息!B494="","",[7]道具信息!B494)</f>
        <v/>
      </c>
      <c r="C494" s="114" t="str">
        <f>IF([7]道具信息!C494="","",[7]道具信息!C494)</f>
        <v/>
      </c>
      <c r="D494" s="114" t="str">
        <f>IF([7]道具信息!D494="","",[7]道具信息!D494)</f>
        <v/>
      </c>
      <c r="E494" s="114" t="str">
        <f>IF([7]道具信息!E494="","",[7]道具信息!E494)</f>
        <v/>
      </c>
      <c r="F494" s="114" t="str">
        <f>IF([7]道具信息!F494="","",[7]道具信息!F494)</f>
        <v/>
      </c>
      <c r="G494" s="114" t="str">
        <f>IF([7]道具信息!G494="","",[7]道具信息!G494)</f>
        <v/>
      </c>
      <c r="H494" s="114" t="str">
        <f>IF([7]道具信息!H494="","",[7]道具信息!H494)</f>
        <v/>
      </c>
      <c r="I494" s="114" t="str">
        <f>IF([7]道具信息!I494="","",[7]道具信息!I494)</f>
        <v/>
      </c>
      <c r="J494" s="114" t="str">
        <f>IF([7]道具信息!J494="","",[7]道具信息!J494)</f>
        <v/>
      </c>
      <c r="K494" s="114" t="str">
        <f>IF([7]道具信息!K494="","",[7]道具信息!K494)</f>
        <v/>
      </c>
      <c r="L494" s="114" t="str">
        <f>IF([7]道具信息!L494="","",[7]道具信息!L494)</f>
        <v/>
      </c>
      <c r="M494" s="114" t="str">
        <f>IF([7]道具信息!M494="","",[7]道具信息!M494)</f>
        <v/>
      </c>
      <c r="N494" s="114" t="str">
        <f>IF([7]道具信息!N494="","",[7]道具信息!N494)</f>
        <v/>
      </c>
      <c r="O494" s="114" t="str">
        <f>IF([7]道具信息!O494="","",[7]道具信息!O494)</f>
        <v/>
      </c>
      <c r="P494" s="114" t="str">
        <f>IF([7]道具信息!P494="","",[7]道具信息!P494)</f>
        <v/>
      </c>
      <c r="Q494" s="114" t="str">
        <f>IF([7]道具信息!Q494="","",[7]道具信息!Q494)</f>
        <v/>
      </c>
      <c r="R494" s="114" t="str">
        <f>IF([7]道具信息!R494="","",[7]道具信息!R494)</f>
        <v/>
      </c>
      <c r="S494" s="114" t="str">
        <f>IF([7]道具信息!S494="","",[7]道具信息!S494)</f>
        <v/>
      </c>
      <c r="T494" s="114" t="str">
        <f>IF([7]道具信息!T494="","",[7]道具信息!T494)</f>
        <v/>
      </c>
      <c r="U494" s="114" t="str">
        <f>IF([7]道具信息!U494="","",[7]道具信息!U494)</f>
        <v/>
      </c>
      <c r="V494" s="114" t="str">
        <f>IF([7]道具信息!V494="","",[7]道具信息!V494)</f>
        <v/>
      </c>
      <c r="W494" s="114" t="str">
        <f>IF([7]道具信息!W494="","",[7]道具信息!W494)</f>
        <v/>
      </c>
      <c r="X494" s="114" t="str">
        <f>IF([7]道具信息!X494="","",[7]道具信息!X494)</f>
        <v/>
      </c>
      <c r="Y494" s="114" t="str">
        <f>IF([7]道具信息!Y494="","",[7]道具信息!Y494)</f>
        <v/>
      </c>
      <c r="Z494" s="114" t="str">
        <f>IF([7]道具信息!Z494="","",[7]道具信息!Z494)</f>
        <v/>
      </c>
    </row>
    <row r="495" spans="1:26" x14ac:dyDescent="0.2">
      <c r="A495" s="114" t="str">
        <f>IF([7]道具信息!A495="","",[7]道具信息!A495)</f>
        <v/>
      </c>
      <c r="B495" s="114" t="str">
        <f>IF([7]道具信息!B495="","",[7]道具信息!B495)</f>
        <v/>
      </c>
      <c r="C495" s="114" t="str">
        <f>IF([7]道具信息!C495="","",[7]道具信息!C495)</f>
        <v/>
      </c>
      <c r="D495" s="114" t="str">
        <f>IF([7]道具信息!D495="","",[7]道具信息!D495)</f>
        <v/>
      </c>
      <c r="E495" s="114" t="str">
        <f>IF([7]道具信息!E495="","",[7]道具信息!E495)</f>
        <v/>
      </c>
      <c r="F495" s="114" t="str">
        <f>IF([7]道具信息!F495="","",[7]道具信息!F495)</f>
        <v/>
      </c>
      <c r="G495" s="114" t="str">
        <f>IF([7]道具信息!G495="","",[7]道具信息!G495)</f>
        <v/>
      </c>
      <c r="H495" s="114" t="str">
        <f>IF([7]道具信息!H495="","",[7]道具信息!H495)</f>
        <v/>
      </c>
      <c r="I495" s="114" t="str">
        <f>IF([7]道具信息!I495="","",[7]道具信息!I495)</f>
        <v/>
      </c>
      <c r="J495" s="114" t="str">
        <f>IF([7]道具信息!J495="","",[7]道具信息!J495)</f>
        <v/>
      </c>
      <c r="K495" s="114" t="str">
        <f>IF([7]道具信息!K495="","",[7]道具信息!K495)</f>
        <v/>
      </c>
      <c r="L495" s="114" t="str">
        <f>IF([7]道具信息!L495="","",[7]道具信息!L495)</f>
        <v/>
      </c>
      <c r="M495" s="114" t="str">
        <f>IF([7]道具信息!M495="","",[7]道具信息!M495)</f>
        <v/>
      </c>
      <c r="N495" s="114" t="str">
        <f>IF([7]道具信息!N495="","",[7]道具信息!N495)</f>
        <v/>
      </c>
      <c r="O495" s="114" t="str">
        <f>IF([7]道具信息!O495="","",[7]道具信息!O495)</f>
        <v/>
      </c>
      <c r="P495" s="114" t="str">
        <f>IF([7]道具信息!P495="","",[7]道具信息!P495)</f>
        <v/>
      </c>
      <c r="Q495" s="114" t="str">
        <f>IF([7]道具信息!Q495="","",[7]道具信息!Q495)</f>
        <v/>
      </c>
      <c r="R495" s="114" t="str">
        <f>IF([7]道具信息!R495="","",[7]道具信息!R495)</f>
        <v/>
      </c>
      <c r="S495" s="114" t="str">
        <f>IF([7]道具信息!S495="","",[7]道具信息!S495)</f>
        <v/>
      </c>
      <c r="T495" s="114" t="str">
        <f>IF([7]道具信息!T495="","",[7]道具信息!T495)</f>
        <v/>
      </c>
      <c r="U495" s="114" t="str">
        <f>IF([7]道具信息!U495="","",[7]道具信息!U495)</f>
        <v/>
      </c>
      <c r="V495" s="114" t="str">
        <f>IF([7]道具信息!V495="","",[7]道具信息!V495)</f>
        <v/>
      </c>
      <c r="W495" s="114" t="str">
        <f>IF([7]道具信息!W495="","",[7]道具信息!W495)</f>
        <v/>
      </c>
      <c r="X495" s="114" t="str">
        <f>IF([7]道具信息!X495="","",[7]道具信息!X495)</f>
        <v/>
      </c>
      <c r="Y495" s="114" t="str">
        <f>IF([7]道具信息!Y495="","",[7]道具信息!Y495)</f>
        <v/>
      </c>
      <c r="Z495" s="114" t="str">
        <f>IF([7]道具信息!Z495="","",[7]道具信息!Z495)</f>
        <v/>
      </c>
    </row>
    <row r="496" spans="1:26" x14ac:dyDescent="0.2">
      <c r="A496" s="114" t="str">
        <f>IF([7]道具信息!A496="","",[7]道具信息!A496)</f>
        <v/>
      </c>
      <c r="B496" s="114" t="str">
        <f>IF([7]道具信息!B496="","",[7]道具信息!B496)</f>
        <v/>
      </c>
      <c r="C496" s="114" t="str">
        <f>IF([7]道具信息!C496="","",[7]道具信息!C496)</f>
        <v/>
      </c>
      <c r="D496" s="114" t="str">
        <f>IF([7]道具信息!D496="","",[7]道具信息!D496)</f>
        <v/>
      </c>
      <c r="E496" s="114" t="str">
        <f>IF([7]道具信息!E496="","",[7]道具信息!E496)</f>
        <v/>
      </c>
      <c r="F496" s="114" t="str">
        <f>IF([7]道具信息!F496="","",[7]道具信息!F496)</f>
        <v/>
      </c>
      <c r="G496" s="114" t="str">
        <f>IF([7]道具信息!G496="","",[7]道具信息!G496)</f>
        <v/>
      </c>
      <c r="H496" s="114" t="str">
        <f>IF([7]道具信息!H496="","",[7]道具信息!H496)</f>
        <v/>
      </c>
      <c r="I496" s="114" t="str">
        <f>IF([7]道具信息!I496="","",[7]道具信息!I496)</f>
        <v/>
      </c>
      <c r="J496" s="114" t="str">
        <f>IF([7]道具信息!J496="","",[7]道具信息!J496)</f>
        <v/>
      </c>
      <c r="K496" s="114" t="str">
        <f>IF([7]道具信息!K496="","",[7]道具信息!K496)</f>
        <v/>
      </c>
      <c r="L496" s="114" t="str">
        <f>IF([7]道具信息!L496="","",[7]道具信息!L496)</f>
        <v/>
      </c>
      <c r="M496" s="114" t="str">
        <f>IF([7]道具信息!M496="","",[7]道具信息!M496)</f>
        <v/>
      </c>
      <c r="N496" s="114" t="str">
        <f>IF([7]道具信息!N496="","",[7]道具信息!N496)</f>
        <v/>
      </c>
      <c r="O496" s="114" t="str">
        <f>IF([7]道具信息!O496="","",[7]道具信息!O496)</f>
        <v/>
      </c>
      <c r="P496" s="114" t="str">
        <f>IF([7]道具信息!P496="","",[7]道具信息!P496)</f>
        <v/>
      </c>
      <c r="Q496" s="114" t="str">
        <f>IF([7]道具信息!Q496="","",[7]道具信息!Q496)</f>
        <v/>
      </c>
      <c r="R496" s="114" t="str">
        <f>IF([7]道具信息!R496="","",[7]道具信息!R496)</f>
        <v/>
      </c>
      <c r="S496" s="114" t="str">
        <f>IF([7]道具信息!S496="","",[7]道具信息!S496)</f>
        <v/>
      </c>
      <c r="T496" s="114" t="str">
        <f>IF([7]道具信息!T496="","",[7]道具信息!T496)</f>
        <v/>
      </c>
      <c r="U496" s="114" t="str">
        <f>IF([7]道具信息!U496="","",[7]道具信息!U496)</f>
        <v/>
      </c>
      <c r="V496" s="114" t="str">
        <f>IF([7]道具信息!V496="","",[7]道具信息!V496)</f>
        <v/>
      </c>
      <c r="W496" s="114" t="str">
        <f>IF([7]道具信息!W496="","",[7]道具信息!W496)</f>
        <v/>
      </c>
      <c r="X496" s="114" t="str">
        <f>IF([7]道具信息!X496="","",[7]道具信息!X496)</f>
        <v/>
      </c>
      <c r="Y496" s="114" t="str">
        <f>IF([7]道具信息!Y496="","",[7]道具信息!Y496)</f>
        <v/>
      </c>
      <c r="Z496" s="114" t="str">
        <f>IF([7]道具信息!Z496="","",[7]道具信息!Z496)</f>
        <v/>
      </c>
    </row>
    <row r="497" spans="1:26" x14ac:dyDescent="0.2">
      <c r="A497" s="114" t="str">
        <f>IF([7]道具信息!A497="","",[7]道具信息!A497)</f>
        <v/>
      </c>
      <c r="B497" s="114" t="str">
        <f>IF([7]道具信息!B497="","",[7]道具信息!B497)</f>
        <v/>
      </c>
      <c r="C497" s="114" t="str">
        <f>IF([7]道具信息!C497="","",[7]道具信息!C497)</f>
        <v/>
      </c>
      <c r="D497" s="114" t="str">
        <f>IF([7]道具信息!D497="","",[7]道具信息!D497)</f>
        <v/>
      </c>
      <c r="E497" s="114" t="str">
        <f>IF([7]道具信息!E497="","",[7]道具信息!E497)</f>
        <v/>
      </c>
      <c r="F497" s="114" t="str">
        <f>IF([7]道具信息!F497="","",[7]道具信息!F497)</f>
        <v/>
      </c>
      <c r="G497" s="114" t="str">
        <f>IF([7]道具信息!G497="","",[7]道具信息!G497)</f>
        <v/>
      </c>
      <c r="H497" s="114" t="str">
        <f>IF([7]道具信息!H497="","",[7]道具信息!H497)</f>
        <v/>
      </c>
      <c r="I497" s="114" t="str">
        <f>IF([7]道具信息!I497="","",[7]道具信息!I497)</f>
        <v/>
      </c>
      <c r="J497" s="114" t="str">
        <f>IF([7]道具信息!J497="","",[7]道具信息!J497)</f>
        <v/>
      </c>
      <c r="K497" s="114" t="str">
        <f>IF([7]道具信息!K497="","",[7]道具信息!K497)</f>
        <v/>
      </c>
      <c r="L497" s="114" t="str">
        <f>IF([7]道具信息!L497="","",[7]道具信息!L497)</f>
        <v/>
      </c>
      <c r="M497" s="114" t="str">
        <f>IF([7]道具信息!M497="","",[7]道具信息!M497)</f>
        <v/>
      </c>
      <c r="N497" s="114" t="str">
        <f>IF([7]道具信息!N497="","",[7]道具信息!N497)</f>
        <v/>
      </c>
      <c r="O497" s="114" t="str">
        <f>IF([7]道具信息!O497="","",[7]道具信息!O497)</f>
        <v/>
      </c>
      <c r="P497" s="114" t="str">
        <f>IF([7]道具信息!P497="","",[7]道具信息!P497)</f>
        <v/>
      </c>
      <c r="Q497" s="114" t="str">
        <f>IF([7]道具信息!Q497="","",[7]道具信息!Q497)</f>
        <v/>
      </c>
      <c r="R497" s="114" t="str">
        <f>IF([7]道具信息!R497="","",[7]道具信息!R497)</f>
        <v/>
      </c>
      <c r="S497" s="114" t="str">
        <f>IF([7]道具信息!S497="","",[7]道具信息!S497)</f>
        <v/>
      </c>
      <c r="T497" s="114" t="str">
        <f>IF([7]道具信息!T497="","",[7]道具信息!T497)</f>
        <v/>
      </c>
      <c r="U497" s="114" t="str">
        <f>IF([7]道具信息!U497="","",[7]道具信息!U497)</f>
        <v/>
      </c>
      <c r="V497" s="114" t="str">
        <f>IF([7]道具信息!V497="","",[7]道具信息!V497)</f>
        <v/>
      </c>
      <c r="W497" s="114" t="str">
        <f>IF([7]道具信息!W497="","",[7]道具信息!W497)</f>
        <v/>
      </c>
      <c r="X497" s="114" t="str">
        <f>IF([7]道具信息!X497="","",[7]道具信息!X497)</f>
        <v/>
      </c>
      <c r="Y497" s="114" t="str">
        <f>IF([7]道具信息!Y497="","",[7]道具信息!Y497)</f>
        <v/>
      </c>
      <c r="Z497" s="114" t="str">
        <f>IF([7]道具信息!Z497="","",[7]道具信息!Z497)</f>
        <v/>
      </c>
    </row>
    <row r="498" spans="1:26" x14ac:dyDescent="0.2">
      <c r="A498" s="114" t="str">
        <f>IF([7]道具信息!A498="","",[7]道具信息!A498)</f>
        <v/>
      </c>
      <c r="B498" s="114" t="str">
        <f>IF([7]道具信息!B498="","",[7]道具信息!B498)</f>
        <v/>
      </c>
      <c r="C498" s="114" t="str">
        <f>IF([7]道具信息!C498="","",[7]道具信息!C498)</f>
        <v/>
      </c>
      <c r="D498" s="114" t="str">
        <f>IF([7]道具信息!D498="","",[7]道具信息!D498)</f>
        <v/>
      </c>
      <c r="E498" s="114" t="str">
        <f>IF([7]道具信息!E498="","",[7]道具信息!E498)</f>
        <v/>
      </c>
      <c r="F498" s="114" t="str">
        <f>IF([7]道具信息!F498="","",[7]道具信息!F498)</f>
        <v/>
      </c>
      <c r="G498" s="114" t="str">
        <f>IF([7]道具信息!G498="","",[7]道具信息!G498)</f>
        <v/>
      </c>
      <c r="H498" s="114" t="str">
        <f>IF([7]道具信息!H498="","",[7]道具信息!H498)</f>
        <v/>
      </c>
      <c r="I498" s="114" t="str">
        <f>IF([7]道具信息!I498="","",[7]道具信息!I498)</f>
        <v/>
      </c>
      <c r="J498" s="114" t="str">
        <f>IF([7]道具信息!J498="","",[7]道具信息!J498)</f>
        <v/>
      </c>
      <c r="K498" s="114" t="str">
        <f>IF([7]道具信息!K498="","",[7]道具信息!K498)</f>
        <v/>
      </c>
      <c r="L498" s="114" t="str">
        <f>IF([7]道具信息!L498="","",[7]道具信息!L498)</f>
        <v/>
      </c>
      <c r="M498" s="114" t="str">
        <f>IF([7]道具信息!M498="","",[7]道具信息!M498)</f>
        <v/>
      </c>
      <c r="N498" s="114" t="str">
        <f>IF([7]道具信息!N498="","",[7]道具信息!N498)</f>
        <v/>
      </c>
      <c r="O498" s="114" t="str">
        <f>IF([7]道具信息!O498="","",[7]道具信息!O498)</f>
        <v/>
      </c>
      <c r="P498" s="114" t="str">
        <f>IF([7]道具信息!P498="","",[7]道具信息!P498)</f>
        <v/>
      </c>
      <c r="Q498" s="114" t="str">
        <f>IF([7]道具信息!Q498="","",[7]道具信息!Q498)</f>
        <v/>
      </c>
      <c r="R498" s="114" t="str">
        <f>IF([7]道具信息!R498="","",[7]道具信息!R498)</f>
        <v/>
      </c>
      <c r="S498" s="114" t="str">
        <f>IF([7]道具信息!S498="","",[7]道具信息!S498)</f>
        <v/>
      </c>
      <c r="T498" s="114" t="str">
        <f>IF([7]道具信息!T498="","",[7]道具信息!T498)</f>
        <v/>
      </c>
      <c r="U498" s="114" t="str">
        <f>IF([7]道具信息!U498="","",[7]道具信息!U498)</f>
        <v/>
      </c>
      <c r="V498" s="114" t="str">
        <f>IF([7]道具信息!V498="","",[7]道具信息!V498)</f>
        <v/>
      </c>
      <c r="W498" s="114" t="str">
        <f>IF([7]道具信息!W498="","",[7]道具信息!W498)</f>
        <v/>
      </c>
      <c r="X498" s="114" t="str">
        <f>IF([7]道具信息!X498="","",[7]道具信息!X498)</f>
        <v/>
      </c>
      <c r="Y498" s="114" t="str">
        <f>IF([7]道具信息!Y498="","",[7]道具信息!Y498)</f>
        <v/>
      </c>
      <c r="Z498" s="114" t="str">
        <f>IF([7]道具信息!Z498="","",[7]道具信息!Z498)</f>
        <v/>
      </c>
    </row>
    <row r="499" spans="1:26" x14ac:dyDescent="0.2">
      <c r="A499" s="114" t="str">
        <f>IF([7]道具信息!A499="","",[7]道具信息!A499)</f>
        <v/>
      </c>
      <c r="B499" s="114" t="str">
        <f>IF([7]道具信息!B499="","",[7]道具信息!B499)</f>
        <v/>
      </c>
      <c r="C499" s="114" t="str">
        <f>IF([7]道具信息!C499="","",[7]道具信息!C499)</f>
        <v/>
      </c>
      <c r="D499" s="114" t="str">
        <f>IF([7]道具信息!D499="","",[7]道具信息!D499)</f>
        <v/>
      </c>
      <c r="E499" s="114" t="str">
        <f>IF([7]道具信息!E499="","",[7]道具信息!E499)</f>
        <v/>
      </c>
      <c r="F499" s="114" t="str">
        <f>IF([7]道具信息!F499="","",[7]道具信息!F499)</f>
        <v/>
      </c>
      <c r="G499" s="114" t="str">
        <f>IF([7]道具信息!G499="","",[7]道具信息!G499)</f>
        <v/>
      </c>
      <c r="H499" s="114" t="str">
        <f>IF([7]道具信息!H499="","",[7]道具信息!H499)</f>
        <v/>
      </c>
      <c r="I499" s="114" t="str">
        <f>IF([7]道具信息!I499="","",[7]道具信息!I499)</f>
        <v/>
      </c>
      <c r="J499" s="114" t="str">
        <f>IF([7]道具信息!J499="","",[7]道具信息!J499)</f>
        <v/>
      </c>
      <c r="K499" s="114" t="str">
        <f>IF([7]道具信息!K499="","",[7]道具信息!K499)</f>
        <v/>
      </c>
      <c r="L499" s="114" t="str">
        <f>IF([7]道具信息!L499="","",[7]道具信息!L499)</f>
        <v/>
      </c>
      <c r="M499" s="114" t="str">
        <f>IF([7]道具信息!M499="","",[7]道具信息!M499)</f>
        <v/>
      </c>
      <c r="N499" s="114" t="str">
        <f>IF([7]道具信息!N499="","",[7]道具信息!N499)</f>
        <v/>
      </c>
      <c r="O499" s="114" t="str">
        <f>IF([7]道具信息!O499="","",[7]道具信息!O499)</f>
        <v/>
      </c>
      <c r="P499" s="114" t="str">
        <f>IF([7]道具信息!P499="","",[7]道具信息!P499)</f>
        <v/>
      </c>
      <c r="Q499" s="114" t="str">
        <f>IF([7]道具信息!Q499="","",[7]道具信息!Q499)</f>
        <v/>
      </c>
      <c r="R499" s="114" t="str">
        <f>IF([7]道具信息!R499="","",[7]道具信息!R499)</f>
        <v/>
      </c>
      <c r="S499" s="114" t="str">
        <f>IF([7]道具信息!S499="","",[7]道具信息!S499)</f>
        <v/>
      </c>
      <c r="T499" s="114" t="str">
        <f>IF([7]道具信息!T499="","",[7]道具信息!T499)</f>
        <v/>
      </c>
      <c r="U499" s="114" t="str">
        <f>IF([7]道具信息!U499="","",[7]道具信息!U499)</f>
        <v/>
      </c>
      <c r="V499" s="114" t="str">
        <f>IF([7]道具信息!V499="","",[7]道具信息!V499)</f>
        <v/>
      </c>
      <c r="W499" s="114" t="str">
        <f>IF([7]道具信息!W499="","",[7]道具信息!W499)</f>
        <v/>
      </c>
      <c r="X499" s="114" t="str">
        <f>IF([7]道具信息!X499="","",[7]道具信息!X499)</f>
        <v/>
      </c>
      <c r="Y499" s="114" t="str">
        <f>IF([7]道具信息!Y499="","",[7]道具信息!Y499)</f>
        <v/>
      </c>
      <c r="Z499" s="114" t="str">
        <f>IF([7]道具信息!Z499="","",[7]道具信息!Z499)</f>
        <v/>
      </c>
    </row>
    <row r="500" spans="1:26" x14ac:dyDescent="0.2">
      <c r="A500" s="114" t="str">
        <f>IF([7]道具信息!A500="","",[7]道具信息!A500)</f>
        <v/>
      </c>
      <c r="B500" s="114" t="str">
        <f>IF([7]道具信息!B500="","",[7]道具信息!B500)</f>
        <v/>
      </c>
      <c r="C500" s="114" t="str">
        <f>IF([7]道具信息!C500="","",[7]道具信息!C500)</f>
        <v/>
      </c>
      <c r="D500" s="114" t="str">
        <f>IF([7]道具信息!D500="","",[7]道具信息!D500)</f>
        <v/>
      </c>
      <c r="E500" s="114" t="str">
        <f>IF([7]道具信息!E500="","",[7]道具信息!E500)</f>
        <v/>
      </c>
      <c r="F500" s="114" t="str">
        <f>IF([7]道具信息!F500="","",[7]道具信息!F500)</f>
        <v/>
      </c>
      <c r="G500" s="114" t="str">
        <f>IF([7]道具信息!G500="","",[7]道具信息!G500)</f>
        <v/>
      </c>
      <c r="H500" s="114" t="str">
        <f>IF([7]道具信息!H500="","",[7]道具信息!H500)</f>
        <v/>
      </c>
      <c r="I500" s="114" t="str">
        <f>IF([7]道具信息!I500="","",[7]道具信息!I500)</f>
        <v/>
      </c>
      <c r="J500" s="114" t="str">
        <f>IF([7]道具信息!J500="","",[7]道具信息!J500)</f>
        <v/>
      </c>
      <c r="K500" s="114" t="str">
        <f>IF([7]道具信息!K500="","",[7]道具信息!K500)</f>
        <v/>
      </c>
      <c r="L500" s="114" t="str">
        <f>IF([7]道具信息!L500="","",[7]道具信息!L500)</f>
        <v/>
      </c>
      <c r="M500" s="114" t="str">
        <f>IF([7]道具信息!M500="","",[7]道具信息!M500)</f>
        <v/>
      </c>
      <c r="N500" s="114" t="str">
        <f>IF([7]道具信息!N500="","",[7]道具信息!N500)</f>
        <v/>
      </c>
      <c r="O500" s="114" t="str">
        <f>IF([7]道具信息!O500="","",[7]道具信息!O500)</f>
        <v/>
      </c>
      <c r="P500" s="114" t="str">
        <f>IF([7]道具信息!P500="","",[7]道具信息!P500)</f>
        <v/>
      </c>
      <c r="Q500" s="114" t="str">
        <f>IF([7]道具信息!Q500="","",[7]道具信息!Q500)</f>
        <v/>
      </c>
      <c r="R500" s="114" t="str">
        <f>IF([7]道具信息!R500="","",[7]道具信息!R500)</f>
        <v/>
      </c>
      <c r="S500" s="114" t="str">
        <f>IF([7]道具信息!S500="","",[7]道具信息!S500)</f>
        <v/>
      </c>
      <c r="T500" s="114" t="str">
        <f>IF([7]道具信息!T500="","",[7]道具信息!T500)</f>
        <v/>
      </c>
      <c r="U500" s="114" t="str">
        <f>IF([7]道具信息!U500="","",[7]道具信息!U500)</f>
        <v/>
      </c>
      <c r="V500" s="114" t="str">
        <f>IF([7]道具信息!V500="","",[7]道具信息!V500)</f>
        <v/>
      </c>
      <c r="W500" s="114" t="str">
        <f>IF([7]道具信息!W500="","",[7]道具信息!W500)</f>
        <v/>
      </c>
      <c r="X500" s="114" t="str">
        <f>IF([7]道具信息!X500="","",[7]道具信息!X500)</f>
        <v/>
      </c>
      <c r="Y500" s="114" t="str">
        <f>IF([7]道具信息!Y500="","",[7]道具信息!Y500)</f>
        <v/>
      </c>
      <c r="Z500" s="114" t="str">
        <f>IF([7]道具信息!Z500="","",[7]道具信息!Z500)</f>
        <v/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节奏总纲</vt:lpstr>
      <vt:lpstr>其他调用</vt:lpstr>
      <vt:lpstr>设计大纲</vt:lpstr>
      <vt:lpstr>地图设计</vt:lpstr>
      <vt:lpstr>标准城池设计</vt:lpstr>
      <vt:lpstr>奖励</vt:lpstr>
      <vt:lpstr>征服点</vt:lpstr>
      <vt:lpstr>军团战略</vt:lpstr>
      <vt:lpstr>兵营医馆</vt:lpstr>
      <vt:lpstr>攻城基础信息</vt:lpstr>
      <vt:lpstr>疲劳值&amp;地图信息</vt:lpstr>
      <vt:lpstr>道具投放节奏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2022-05-24T03:24:53Z</dcterms:modified>
</cp:coreProperties>
</file>